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01-metaanalysis\02studies\01extracted_data\"/>
    </mc:Choice>
  </mc:AlternateContent>
  <bookViews>
    <workbookView xWindow="0" yWindow="0" windowWidth="16380" windowHeight="8196" tabRatio="993" activeTab="1"/>
  </bookViews>
  <sheets>
    <sheet name="metadata" sheetId="1" r:id="rId1"/>
    <sheet name="extended" sheetId="2" r:id="rId2"/>
  </sheets>
  <definedNames>
    <definedName name="_xlnm._FilterDatabase" localSheetId="1" hidden="1">extended!$A$1:$AJ$3114</definedName>
    <definedName name="_xlnm._FilterDatabase" localSheetId="0">metadata!$A$1:$Z$451</definedName>
    <definedName name="_FilterDatabase_0" localSheetId="1">extended!$A$1:$AQ$3082</definedName>
    <definedName name="_FilterDatabase_0_0" localSheetId="1">extended!$A$1:$AQ$3082</definedName>
    <definedName name="_FilterDatabase_0_0_0" localSheetId="1">extended!$A$1:$AQ$3082</definedName>
    <definedName name="_FilterDatabase_0_0_0_0" localSheetId="1">extended!$A$1:$AQ$3082</definedName>
    <definedName name="_FilterDatabase_0_0_0_0_0" localSheetId="1">extended!$A$1:$AQ$3082</definedName>
    <definedName name="_FilterDatabase_0_0_0_0_0_0" localSheetId="1">extended!$A$1:$AQ$3082</definedName>
    <definedName name="_FilterDatabase_0_0_0_0_0_0_0" localSheetId="1">extended!$A$1:$AQ$3082</definedName>
    <definedName name="_FilterDatabase_0_0_0_0_0_0_0_0" localSheetId="1">extended!$A$1:$AH$3082</definedName>
    <definedName name="_FilterDatabase_0_0_0_0_0_0_0_0_0" localSheetId="1">extended!$A$1:$AH$3082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G2231" i="2" l="1"/>
  <c r="AG2232" i="2"/>
  <c r="AG2233" i="2"/>
  <c r="AF974" i="2"/>
  <c r="B2" i="1"/>
  <c r="AF3000" i="2" l="1"/>
  <c r="AF2999" i="2"/>
  <c r="AF2998" i="2"/>
  <c r="AF2997" i="2"/>
  <c r="AF2996" i="2"/>
  <c r="AF2995" i="2"/>
  <c r="AF2994" i="2"/>
  <c r="AF2993" i="2"/>
  <c r="AF2992" i="2"/>
  <c r="AF2991" i="2"/>
  <c r="AF2990" i="2"/>
  <c r="AF2989" i="2"/>
  <c r="AF2988" i="2"/>
  <c r="AF2987" i="2"/>
  <c r="AF2986" i="2"/>
  <c r="AF2985" i="2"/>
  <c r="AF2984" i="2"/>
  <c r="AF2983" i="2"/>
  <c r="AF2982" i="2"/>
  <c r="AF2981" i="2"/>
  <c r="AF2980" i="2"/>
  <c r="AF2979" i="2"/>
  <c r="AF2978" i="2"/>
  <c r="AF2977" i="2"/>
  <c r="AF2976" i="2"/>
  <c r="AF2975" i="2"/>
  <c r="AF2974" i="2"/>
  <c r="AF2973" i="2"/>
  <c r="AF2972" i="2"/>
  <c r="AF2971" i="2"/>
  <c r="AF2970" i="2"/>
  <c r="AF2969" i="2"/>
  <c r="AF2968" i="2"/>
  <c r="AF2967" i="2"/>
  <c r="AF2966" i="2"/>
  <c r="AF2965" i="2"/>
  <c r="AF2964" i="2"/>
  <c r="AF2963" i="2"/>
  <c r="AF2962" i="2"/>
  <c r="AF2961" i="2"/>
  <c r="AF2960" i="2"/>
  <c r="AF2959" i="2"/>
  <c r="AF2958" i="2"/>
  <c r="AF2957" i="2"/>
  <c r="AF2956" i="2"/>
  <c r="AF2955" i="2"/>
  <c r="AF2954" i="2"/>
  <c r="AF2953" i="2"/>
  <c r="AF2952" i="2"/>
  <c r="AF2951" i="2"/>
  <c r="AF2950" i="2"/>
  <c r="AH2685" i="2"/>
  <c r="AH2684" i="2"/>
  <c r="AH2683" i="2"/>
  <c r="AH2682" i="2"/>
  <c r="AH2681" i="2"/>
  <c r="AH2680" i="2"/>
  <c r="AH2679" i="2"/>
  <c r="AH2678" i="2"/>
  <c r="AH2677" i="2"/>
  <c r="AH2676" i="2"/>
  <c r="AH2675" i="2"/>
  <c r="AH2674" i="2"/>
  <c r="AH2673" i="2"/>
  <c r="AH2672" i="2"/>
  <c r="AH2671" i="2"/>
  <c r="AH2670" i="2"/>
  <c r="AH2669" i="2"/>
  <c r="AH2668" i="2"/>
  <c r="AH2667" i="2"/>
  <c r="AH2666" i="2"/>
  <c r="AH2665" i="2"/>
  <c r="AH2664" i="2"/>
  <c r="AH2663" i="2"/>
  <c r="AH2662" i="2"/>
  <c r="AH2661" i="2"/>
  <c r="AH2660" i="2"/>
  <c r="AH2659" i="2"/>
  <c r="AH2658" i="2"/>
  <c r="AH2657" i="2"/>
  <c r="AH2656" i="2"/>
  <c r="AH2655" i="2"/>
  <c r="AH2654" i="2"/>
  <c r="AH2653" i="2"/>
  <c r="AG2652" i="2"/>
  <c r="AG2651" i="2"/>
  <c r="AG2650" i="2"/>
  <c r="AG2649" i="2"/>
  <c r="AG2648" i="2"/>
  <c r="AG2647" i="2"/>
  <c r="AG2646" i="2"/>
  <c r="AG2645" i="2"/>
  <c r="AG2644" i="2"/>
  <c r="AG2643" i="2"/>
  <c r="AG2642" i="2"/>
  <c r="AG2641" i="2"/>
  <c r="AG2640" i="2"/>
  <c r="AG2638" i="2"/>
  <c r="AG2637" i="2"/>
  <c r="AG2636" i="2"/>
  <c r="AG2635" i="2"/>
  <c r="AG2634" i="2"/>
  <c r="AG2633" i="2"/>
  <c r="AG2632" i="2"/>
  <c r="AG2631" i="2"/>
  <c r="AG2630" i="2"/>
  <c r="AG2629" i="2"/>
  <c r="AG2628" i="2"/>
  <c r="AG2627" i="2"/>
  <c r="AG2626" i="2"/>
  <c r="AG2625" i="2"/>
  <c r="AG2624" i="2"/>
  <c r="AG2623" i="2"/>
  <c r="AG2622" i="2"/>
  <c r="AG2621" i="2"/>
  <c r="AG2620" i="2"/>
  <c r="AG2619" i="2"/>
  <c r="AG2618" i="2"/>
  <c r="AG2617" i="2"/>
  <c r="AG2616" i="2"/>
  <c r="AG2615" i="2"/>
  <c r="AG2614" i="2"/>
  <c r="AG2613" i="2"/>
  <c r="AG2612" i="2"/>
  <c r="AG2611" i="2"/>
  <c r="AG2610" i="2"/>
  <c r="AG2609" i="2"/>
  <c r="AG2608" i="2"/>
  <c r="AG2607" i="2"/>
  <c r="AG2606" i="2"/>
  <c r="AG2605" i="2"/>
  <c r="AG2604" i="2"/>
  <c r="AG2603" i="2"/>
  <c r="AG2602" i="2"/>
  <c r="AG2601" i="2"/>
  <c r="AG2600" i="2"/>
  <c r="AG2599" i="2"/>
  <c r="AG2598" i="2"/>
  <c r="AG2597" i="2"/>
  <c r="AG2596" i="2"/>
  <c r="AG2595" i="2"/>
  <c r="AG2594" i="2"/>
  <c r="AG2593" i="2"/>
  <c r="AG2592" i="2"/>
  <c r="AG2591" i="2"/>
  <c r="AG2590" i="2"/>
  <c r="AG2589" i="2"/>
  <c r="AG2588" i="2"/>
  <c r="AG2587" i="2"/>
  <c r="AG2586" i="2"/>
  <c r="AG2585" i="2"/>
  <c r="AG2584" i="2"/>
  <c r="AG2583" i="2"/>
  <c r="AG2582" i="2"/>
  <c r="AG2580" i="2"/>
  <c r="AG2579" i="2"/>
  <c r="AG2578" i="2"/>
  <c r="AG2576" i="2"/>
  <c r="AG2575" i="2"/>
  <c r="AG2574" i="2"/>
  <c r="AG2573" i="2"/>
  <c r="AG2572" i="2"/>
  <c r="AG2571" i="2"/>
  <c r="AG2570" i="2"/>
  <c r="AG2569" i="2"/>
  <c r="AG2568" i="2"/>
  <c r="AG2566" i="2"/>
  <c r="AG2565" i="2"/>
  <c r="AG2563" i="2"/>
  <c r="AG2562" i="2"/>
  <c r="AG2561" i="2"/>
  <c r="AG2560" i="2"/>
  <c r="AG2559" i="2"/>
  <c r="AG2558" i="2"/>
  <c r="AG2557" i="2"/>
  <c r="AG2556" i="2"/>
  <c r="AG2555" i="2"/>
  <c r="AG2554" i="2"/>
  <c r="AG2553" i="2"/>
  <c r="AG2551" i="2"/>
  <c r="AG2550" i="2"/>
  <c r="AG2549" i="2"/>
  <c r="AG2548" i="2"/>
  <c r="AG2547" i="2"/>
  <c r="AG2546" i="2"/>
  <c r="AG2545" i="2"/>
  <c r="AG2544" i="2"/>
  <c r="AG2542" i="2"/>
  <c r="AG2541" i="2"/>
  <c r="AG2540" i="2"/>
  <c r="AG2539" i="2"/>
  <c r="AG2535" i="2"/>
  <c r="AG2534" i="2"/>
  <c r="AG2533" i="2"/>
  <c r="AG2532" i="2"/>
  <c r="AG2531" i="2"/>
  <c r="AG2529" i="2"/>
  <c r="AG2528" i="2"/>
  <c r="AG2527" i="2"/>
  <c r="AG2526" i="2"/>
  <c r="AG2519" i="2"/>
  <c r="AG2518" i="2"/>
  <c r="AG2517" i="2"/>
  <c r="AG2512" i="2"/>
  <c r="AG2511" i="2"/>
  <c r="AG2509" i="2"/>
  <c r="AG2507" i="2"/>
  <c r="AG2505" i="2"/>
  <c r="AG2397" i="2"/>
  <c r="AG2396" i="2"/>
  <c r="AG2395" i="2"/>
  <c r="AG2250" i="2"/>
  <c r="AG2249" i="2"/>
  <c r="AG2248" i="2"/>
  <c r="AG2247" i="2"/>
  <c r="AG2245" i="2"/>
  <c r="AG2244" i="2"/>
  <c r="AG2243" i="2"/>
  <c r="AG2242" i="2"/>
  <c r="AG2241" i="2"/>
  <c r="AG2240" i="2"/>
  <c r="AG2238" i="2"/>
  <c r="AG2236" i="2"/>
  <c r="AG2235" i="2"/>
  <c r="AG2234" i="2"/>
  <c r="AG2116" i="2"/>
  <c r="AG2115" i="2"/>
  <c r="AG2114" i="2"/>
  <c r="AG2113" i="2"/>
  <c r="AG2112" i="2"/>
  <c r="AG2111" i="2"/>
  <c r="AG2110" i="2"/>
  <c r="AG2109" i="2"/>
  <c r="AG2108" i="2"/>
  <c r="AG2107" i="2"/>
  <c r="AG2106" i="2"/>
  <c r="AG2105" i="2"/>
  <c r="AG2104" i="2"/>
  <c r="AG2103" i="2"/>
  <c r="AG2102" i="2"/>
  <c r="AG2101" i="2"/>
  <c r="AG2100" i="2"/>
  <c r="AG2099" i="2"/>
  <c r="AG2098" i="2"/>
  <c r="AG2097" i="2"/>
  <c r="AG2096" i="2"/>
  <c r="AG2095" i="2"/>
  <c r="AG2094" i="2"/>
  <c r="AG2093" i="2"/>
  <c r="AG2092" i="2"/>
  <c r="AG2091" i="2"/>
  <c r="AG2090" i="2"/>
  <c r="AG2089" i="2"/>
  <c r="AG2088" i="2"/>
  <c r="AF2078" i="2"/>
  <c r="AG2087" i="2"/>
  <c r="AF2077" i="2"/>
  <c r="AG2086" i="2"/>
  <c r="AF2076" i="2"/>
  <c r="AG2085" i="2"/>
  <c r="AF2075" i="2"/>
  <c r="AG2084" i="2"/>
  <c r="AF2074" i="2"/>
  <c r="AG2083" i="2"/>
  <c r="AF2073" i="2"/>
  <c r="AG2082" i="2"/>
  <c r="AF2072" i="2"/>
  <c r="AG2081" i="2"/>
  <c r="AF2071" i="2"/>
  <c r="AG2080" i="2"/>
  <c r="AF2070" i="2"/>
  <c r="AG2079" i="2"/>
  <c r="AF2069" i="2"/>
  <c r="AG2078" i="2"/>
  <c r="AF2068" i="2"/>
  <c r="AG2077" i="2"/>
  <c r="AF2067" i="2"/>
  <c r="AG2076" i="2"/>
  <c r="AF2066" i="2"/>
  <c r="AG2075" i="2"/>
  <c r="AF2065" i="2"/>
  <c r="AG2074" i="2"/>
  <c r="AF2064" i="2"/>
  <c r="AG2073" i="2"/>
  <c r="AF2063" i="2"/>
  <c r="AG2072" i="2"/>
  <c r="AF2062" i="2"/>
  <c r="AG2071" i="2"/>
  <c r="AF2061" i="2"/>
  <c r="AG2070" i="2"/>
  <c r="AF2060" i="2"/>
  <c r="AG2069" i="2"/>
  <c r="AF2059" i="2"/>
  <c r="AG2068" i="2"/>
  <c r="AF2058" i="2"/>
  <c r="AG2067" i="2"/>
  <c r="AF2057" i="2"/>
  <c r="AG2066" i="2"/>
  <c r="AG2065" i="2"/>
  <c r="AG2064" i="2"/>
  <c r="AG2063" i="2"/>
  <c r="AG2062" i="2"/>
  <c r="AG2061" i="2"/>
  <c r="AG2060" i="2"/>
  <c r="AG2059" i="2"/>
  <c r="AG2058" i="2"/>
  <c r="AG2057" i="2"/>
  <c r="AG2056" i="2"/>
  <c r="AG2055" i="2"/>
  <c r="AG2054" i="2"/>
  <c r="AG2053" i="2"/>
  <c r="AG2052" i="2"/>
  <c r="AG2051" i="2"/>
  <c r="AG2050" i="2"/>
  <c r="AG2049" i="2"/>
  <c r="AG2048" i="2"/>
  <c r="AG2047" i="2"/>
  <c r="AG2046" i="2"/>
  <c r="AG2045" i="2"/>
  <c r="AG2044" i="2"/>
  <c r="AG2043" i="2"/>
  <c r="AG2042" i="2"/>
  <c r="AG2041" i="2"/>
  <c r="AG2040" i="2"/>
  <c r="AG2039" i="2"/>
  <c r="AG2038" i="2"/>
  <c r="AG2037" i="2"/>
  <c r="AG2036" i="2"/>
  <c r="AG2035" i="2"/>
  <c r="AG2034" i="2"/>
  <c r="AG2033" i="2"/>
  <c r="AG2032" i="2"/>
  <c r="AG2031" i="2"/>
  <c r="AG2030" i="2"/>
  <c r="AG2029" i="2"/>
  <c r="AG2028" i="2"/>
  <c r="AG2027" i="2"/>
  <c r="AG2026" i="2"/>
  <c r="AG2025" i="2"/>
  <c r="AG2024" i="2"/>
  <c r="AG2023" i="2"/>
  <c r="AG2022" i="2"/>
  <c r="AG2021" i="2"/>
  <c r="AG2020" i="2"/>
  <c r="AG2019" i="2"/>
  <c r="AG2018" i="2"/>
  <c r="AG2017" i="2"/>
  <c r="AG2016" i="2"/>
  <c r="AG2015" i="2"/>
  <c r="AG2014" i="2"/>
  <c r="AG2013" i="2"/>
  <c r="AG2012" i="2"/>
  <c r="AG2011" i="2"/>
  <c r="AG2010" i="2"/>
  <c r="AG2009" i="2"/>
  <c r="AG2008" i="2"/>
  <c r="AG2007" i="2"/>
  <c r="AG2006" i="2"/>
  <c r="AG2005" i="2"/>
  <c r="AG2004" i="2"/>
  <c r="AG2003" i="2"/>
  <c r="AG2002" i="2"/>
  <c r="AG2001" i="2"/>
  <c r="AG2000" i="2"/>
  <c r="AG1999" i="2"/>
  <c r="AG1998" i="2"/>
  <c r="AG1997" i="2"/>
  <c r="AG1996" i="2"/>
  <c r="AG1995" i="2"/>
  <c r="AG1994" i="2"/>
  <c r="AG1993" i="2"/>
  <c r="AG1992" i="2"/>
  <c r="AG1991" i="2"/>
  <c r="AG1990" i="2"/>
  <c r="AG1989" i="2"/>
  <c r="AG1988" i="2"/>
  <c r="AG1987" i="2"/>
  <c r="AG1986" i="2"/>
  <c r="AG1985" i="2"/>
  <c r="AG1984" i="2"/>
  <c r="AG1983" i="2"/>
  <c r="AG1982" i="2"/>
  <c r="AG1981" i="2"/>
  <c r="AG1980" i="2"/>
  <c r="AG1979" i="2"/>
  <c r="AG1978" i="2"/>
  <c r="AG1977" i="2"/>
  <c r="AG1976" i="2"/>
  <c r="AG1975" i="2"/>
  <c r="AG1974" i="2"/>
  <c r="AG1973" i="2"/>
  <c r="AG1972" i="2"/>
  <c r="AG1971" i="2"/>
  <c r="AG1970" i="2"/>
  <c r="AG1969" i="2"/>
  <c r="AG1968" i="2"/>
  <c r="AG1967" i="2"/>
  <c r="AG1966" i="2"/>
  <c r="AG1965" i="2"/>
  <c r="AG1964" i="2"/>
  <c r="AG1963" i="2"/>
  <c r="AG1962" i="2"/>
  <c r="AG1961" i="2"/>
  <c r="AG1960" i="2"/>
  <c r="AG1959" i="2"/>
  <c r="AG1958" i="2"/>
  <c r="AG1957" i="2"/>
  <c r="AG1956" i="2"/>
  <c r="AG1955" i="2"/>
  <c r="AG1954" i="2"/>
  <c r="AG1953" i="2"/>
  <c r="AG1952" i="2"/>
  <c r="AG1951" i="2"/>
  <c r="AG1950" i="2"/>
  <c r="AG1949" i="2"/>
  <c r="AG1948" i="2"/>
  <c r="AG1947" i="2"/>
  <c r="AG1946" i="2"/>
  <c r="AG1945" i="2"/>
  <c r="AG1944" i="2"/>
  <c r="AG1943" i="2"/>
  <c r="AG1942" i="2"/>
  <c r="AG1941" i="2"/>
  <c r="AG1940" i="2"/>
  <c r="AG1939" i="2"/>
  <c r="AG1938" i="2"/>
  <c r="AG1937" i="2"/>
  <c r="AG1936" i="2"/>
  <c r="AG1935" i="2"/>
  <c r="AG1934" i="2"/>
  <c r="AG1933" i="2"/>
  <c r="AG1932" i="2"/>
  <c r="AG1931" i="2"/>
  <c r="AG1930" i="2"/>
  <c r="AG1929" i="2"/>
  <c r="AG1928" i="2"/>
  <c r="AG1927" i="2"/>
  <c r="AG1926" i="2"/>
  <c r="AG1925" i="2"/>
  <c r="AG1924" i="2"/>
  <c r="AG1923" i="2"/>
  <c r="AG1922" i="2"/>
  <c r="AG1921" i="2"/>
  <c r="AG1920" i="2"/>
  <c r="AG1919" i="2"/>
  <c r="AG1918" i="2"/>
  <c r="AG1917" i="2"/>
  <c r="AG1916" i="2"/>
  <c r="AG1915" i="2"/>
  <c r="AG1914" i="2"/>
  <c r="AG1913" i="2"/>
  <c r="AG1912" i="2"/>
  <c r="AG1911" i="2"/>
  <c r="AG1910" i="2"/>
  <c r="AG1909" i="2"/>
  <c r="AG1908" i="2"/>
  <c r="AG1907" i="2"/>
  <c r="AG1906" i="2"/>
  <c r="AG1905" i="2"/>
  <c r="AG1904" i="2"/>
  <c r="AG1903" i="2"/>
  <c r="AG1902" i="2"/>
  <c r="AG1901" i="2"/>
  <c r="AG1900" i="2"/>
  <c r="AG1899" i="2"/>
  <c r="AG1898" i="2"/>
  <c r="AG1897" i="2"/>
  <c r="AG1896" i="2"/>
  <c r="AG1895" i="2"/>
  <c r="AG1894" i="2"/>
  <c r="AG1893" i="2"/>
  <c r="AG1892" i="2"/>
  <c r="AG1891" i="2"/>
  <c r="AG1890" i="2"/>
  <c r="AG1889" i="2"/>
  <c r="AG1888" i="2"/>
  <c r="AG1887" i="2"/>
  <c r="AG1886" i="2"/>
  <c r="AG1885" i="2"/>
  <c r="AG1884" i="2"/>
  <c r="AG1883" i="2"/>
  <c r="AG1878" i="2"/>
  <c r="AG1877" i="2"/>
  <c r="AG1876" i="2"/>
  <c r="AG1875" i="2"/>
  <c r="AG1871" i="2"/>
  <c r="AG1870" i="2"/>
  <c r="AG1868" i="2"/>
  <c r="AG1866" i="2"/>
  <c r="AG1865" i="2"/>
  <c r="AG1864" i="2"/>
  <c r="AG1859" i="2"/>
  <c r="AG1858" i="2"/>
  <c r="AG1857" i="2"/>
  <c r="AG1856" i="2"/>
  <c r="AG1855" i="2"/>
  <c r="AG1854" i="2"/>
  <c r="AG1853" i="2"/>
  <c r="AG1850" i="2"/>
  <c r="AG1848" i="2"/>
  <c r="AG1847" i="2"/>
  <c r="AG1846" i="2"/>
  <c r="AG1844" i="2"/>
  <c r="AG1843" i="2"/>
  <c r="AG1842" i="2"/>
  <c r="AG1841" i="2"/>
  <c r="AG1839" i="2"/>
  <c r="AG1838" i="2"/>
  <c r="AG1837" i="2"/>
  <c r="AG1836" i="2"/>
  <c r="AG1835" i="2"/>
  <c r="AG1834" i="2"/>
  <c r="AG1832" i="2"/>
  <c r="AG1831" i="2"/>
  <c r="AG1830" i="2"/>
  <c r="AG1829" i="2"/>
  <c r="AG1827" i="2"/>
  <c r="AG1826" i="2"/>
  <c r="AG1824" i="2"/>
  <c r="AG1823" i="2"/>
  <c r="AG1822" i="2"/>
  <c r="AG1821" i="2"/>
  <c r="AG1820" i="2"/>
  <c r="AG1819" i="2"/>
  <c r="AG1818" i="2"/>
  <c r="AG1817" i="2"/>
  <c r="AG1816" i="2"/>
  <c r="AG1815" i="2"/>
  <c r="AG1814" i="2"/>
  <c r="AG1813" i="2"/>
  <c r="AG1812" i="2"/>
  <c r="AG1811" i="2"/>
  <c r="AG1810" i="2"/>
  <c r="AG1809" i="2"/>
  <c r="AG1808" i="2"/>
  <c r="AG1807" i="2"/>
  <c r="AG1806" i="2"/>
  <c r="AG1805" i="2"/>
  <c r="AG1804" i="2"/>
  <c r="AG1803" i="2"/>
  <c r="AG1802" i="2"/>
  <c r="AG1801" i="2"/>
  <c r="AG1800" i="2"/>
  <c r="AG1799" i="2"/>
  <c r="AG1798" i="2"/>
  <c r="AG1797" i="2"/>
  <c r="AG1795" i="2"/>
  <c r="AG1794" i="2"/>
  <c r="AG1793" i="2"/>
  <c r="AG1791" i="2"/>
  <c r="AG1790" i="2"/>
  <c r="AG1789" i="2"/>
  <c r="AG1788" i="2"/>
  <c r="AG1787" i="2"/>
  <c r="AG1786" i="2"/>
  <c r="AG1785" i="2"/>
  <c r="AG1784" i="2"/>
  <c r="AG1783" i="2"/>
  <c r="AG1782" i="2"/>
  <c r="AG1781" i="2"/>
  <c r="AG1779" i="2"/>
  <c r="AG1778" i="2"/>
  <c r="AG1777" i="2"/>
  <c r="AG1776" i="2"/>
  <c r="AG1773" i="2"/>
  <c r="AG1772" i="2"/>
  <c r="AG1770" i="2"/>
  <c r="AG1769" i="2"/>
  <c r="AG1767" i="2"/>
  <c r="AG1766" i="2"/>
  <c r="AG1764" i="2"/>
  <c r="AG1763" i="2"/>
  <c r="AG1762" i="2"/>
  <c r="AG1761" i="2"/>
  <c r="AG1760" i="2"/>
  <c r="AG1759" i="2"/>
  <c r="AG1758" i="2"/>
  <c r="AG1757" i="2"/>
  <c r="AG1756" i="2"/>
  <c r="AG1755" i="2"/>
  <c r="AG1754" i="2"/>
  <c r="AG1753" i="2"/>
  <c r="AG1752" i="2"/>
  <c r="AG1751" i="2"/>
  <c r="AG1750" i="2"/>
  <c r="AG1749" i="2"/>
  <c r="AG1748" i="2"/>
  <c r="AG1747" i="2"/>
  <c r="AG1746" i="2"/>
  <c r="AG1745" i="2"/>
  <c r="AG1744" i="2"/>
  <c r="AG1743" i="2"/>
  <c r="AG1742" i="2"/>
  <c r="AG1741" i="2"/>
  <c r="AG1740" i="2"/>
  <c r="AG1739" i="2"/>
  <c r="AG1738" i="2"/>
  <c r="AG1737" i="2"/>
  <c r="AG1736" i="2"/>
  <c r="AG1735" i="2"/>
  <c r="AG1734" i="2"/>
  <c r="AG1733" i="2"/>
  <c r="AG1732" i="2"/>
  <c r="AG1731" i="2"/>
  <c r="AG1730" i="2"/>
  <c r="AG1729" i="2"/>
  <c r="AG1728" i="2"/>
  <c r="AG1727" i="2"/>
  <c r="AG1726" i="2"/>
  <c r="AG1725" i="2"/>
  <c r="AG1724" i="2"/>
  <c r="AG1723" i="2"/>
  <c r="AG1722" i="2"/>
  <c r="AG1721" i="2"/>
  <c r="AG1720" i="2"/>
  <c r="AG1719" i="2"/>
  <c r="AG1718" i="2"/>
  <c r="AG1717" i="2"/>
  <c r="AG1716" i="2"/>
  <c r="AG1715" i="2"/>
  <c r="AG1714" i="2"/>
  <c r="AG1713" i="2"/>
  <c r="AG1712" i="2"/>
  <c r="AG1711" i="2"/>
  <c r="AG1710" i="2"/>
  <c r="AG1709" i="2"/>
  <c r="AG1708" i="2"/>
  <c r="AG1707" i="2"/>
  <c r="AG1706" i="2"/>
  <c r="AG1705" i="2"/>
  <c r="AG1704" i="2"/>
  <c r="AG1703" i="2"/>
  <c r="AG1702" i="2"/>
  <c r="AG1701" i="2"/>
  <c r="AG1700" i="2"/>
  <c r="AG1699" i="2"/>
  <c r="AG1698" i="2"/>
  <c r="AG1697" i="2"/>
  <c r="AG1696" i="2"/>
  <c r="AG1695" i="2"/>
  <c r="AG1694" i="2"/>
  <c r="AG1693" i="2"/>
  <c r="AG1692" i="2"/>
  <c r="AG1691" i="2"/>
  <c r="AG1690" i="2"/>
  <c r="AG1689" i="2"/>
  <c r="AG1646" i="2"/>
  <c r="AG1645" i="2"/>
  <c r="AG1644" i="2"/>
  <c r="AG1643" i="2"/>
  <c r="AG1642" i="2"/>
  <c r="AG1641" i="2"/>
  <c r="AG1632" i="2"/>
  <c r="AG1631" i="2"/>
  <c r="AG1630" i="2"/>
  <c r="AG1629" i="2"/>
  <c r="AG1628" i="2"/>
  <c r="AG1627" i="2"/>
  <c r="AG1626" i="2"/>
  <c r="AG1625" i="2"/>
  <c r="AG1592" i="2"/>
  <c r="AG1591" i="2"/>
  <c r="AG1564" i="2"/>
  <c r="AG1563" i="2"/>
  <c r="AG1562" i="2"/>
  <c r="AG1561" i="2"/>
  <c r="AG1560" i="2"/>
  <c r="AG1559" i="2"/>
  <c r="AG1558" i="2"/>
  <c r="AG1557" i="2"/>
  <c r="AG1556" i="2"/>
  <c r="AG1555" i="2"/>
  <c r="AG1554" i="2"/>
  <c r="AG1553" i="2"/>
  <c r="AG1552" i="2"/>
  <c r="AG1551" i="2"/>
  <c r="AG1550" i="2"/>
  <c r="AG1549" i="2"/>
  <c r="AG1548" i="2"/>
  <c r="AG1547" i="2"/>
  <c r="AG1462" i="2"/>
  <c r="AG1455" i="2"/>
  <c r="AG1454" i="2"/>
  <c r="AG1453" i="2"/>
  <c r="AG1451" i="2"/>
  <c r="AG1448" i="2"/>
  <c r="AG1446" i="2"/>
  <c r="AG1445" i="2"/>
  <c r="AG1444" i="2"/>
  <c r="AG1442" i="2"/>
  <c r="AG1441" i="2"/>
  <c r="AG1440" i="2"/>
  <c r="AG1439" i="2"/>
  <c r="AG1438" i="2"/>
  <c r="AG1437" i="2"/>
  <c r="AG1436" i="2"/>
  <c r="AG1435" i="2"/>
  <c r="AG1434" i="2"/>
  <c r="AG1433" i="2"/>
  <c r="AG1432" i="2"/>
  <c r="AG1427" i="2"/>
  <c r="AG1426" i="2"/>
  <c r="AF1416" i="2"/>
  <c r="AG1425" i="2"/>
  <c r="AF1415" i="2"/>
  <c r="AG1424" i="2"/>
  <c r="AF1414" i="2"/>
  <c r="AG1423" i="2"/>
  <c r="AF1413" i="2"/>
  <c r="AG1422" i="2"/>
  <c r="AF1412" i="2"/>
  <c r="AG1421" i="2"/>
  <c r="AF1411" i="2"/>
  <c r="AG1420" i="2"/>
  <c r="AF1410" i="2"/>
  <c r="AG1419" i="2"/>
  <c r="AF1409" i="2"/>
  <c r="AG1418" i="2"/>
  <c r="AF1408" i="2"/>
  <c r="AG1417" i="2"/>
  <c r="AF1407" i="2"/>
  <c r="AG1416" i="2"/>
  <c r="AF1406" i="2"/>
  <c r="AG1415" i="2"/>
  <c r="AF1405" i="2"/>
  <c r="AG1414" i="2"/>
  <c r="AG1413" i="2"/>
  <c r="AG1412" i="2"/>
  <c r="AG1411" i="2"/>
  <c r="AG1410" i="2"/>
  <c r="AG1409" i="2"/>
  <c r="AG1408" i="2"/>
  <c r="AG1407" i="2"/>
  <c r="AG1406" i="2"/>
  <c r="AG1405" i="2"/>
  <c r="AG1404" i="2"/>
  <c r="AG1403" i="2"/>
  <c r="AG1402" i="2"/>
  <c r="AG1401" i="2"/>
  <c r="AG1399" i="2"/>
  <c r="AG1398" i="2"/>
  <c r="AG1397" i="2"/>
  <c r="AG1396" i="2"/>
  <c r="AG1395" i="2"/>
  <c r="AG1394" i="2"/>
  <c r="AG1393" i="2"/>
  <c r="AG1392" i="2"/>
  <c r="AG1391" i="2"/>
  <c r="AG1390" i="2"/>
  <c r="AG1389" i="2"/>
  <c r="AG1388" i="2"/>
  <c r="AG1387" i="2"/>
  <c r="AG1386" i="2"/>
  <c r="AG1385" i="2"/>
  <c r="AG1384" i="2"/>
  <c r="AG1383" i="2"/>
  <c r="AG1382" i="2"/>
  <c r="AG1381" i="2"/>
  <c r="AG1380" i="2"/>
  <c r="AG1379" i="2"/>
  <c r="AG1378" i="2"/>
  <c r="AG1377" i="2"/>
  <c r="AG1376" i="2"/>
  <c r="AG1375" i="2"/>
  <c r="AG1374" i="2"/>
  <c r="AG1373" i="2"/>
  <c r="AG1372" i="2"/>
  <c r="AG1371" i="2"/>
  <c r="AG1370" i="2"/>
  <c r="AG1369" i="2"/>
  <c r="AG1368" i="2"/>
  <c r="AG1367" i="2"/>
  <c r="AG1366" i="2"/>
  <c r="AG1365" i="2"/>
  <c r="AG1364" i="2"/>
  <c r="AG1363" i="2"/>
  <c r="AG1362" i="2"/>
  <c r="AG1361" i="2"/>
  <c r="AG1360" i="2"/>
  <c r="AG1359" i="2"/>
  <c r="AF1349" i="2"/>
  <c r="AG1358" i="2"/>
  <c r="AF1348" i="2"/>
  <c r="AG1357" i="2"/>
  <c r="AF1347" i="2"/>
  <c r="AG1356" i="2"/>
  <c r="AF1346" i="2"/>
  <c r="AG1355" i="2"/>
  <c r="AF1345" i="2"/>
  <c r="AG1354" i="2"/>
  <c r="AF1344" i="2"/>
  <c r="AG1353" i="2"/>
  <c r="AF1343" i="2"/>
  <c r="AG1352" i="2"/>
  <c r="AF1342" i="2"/>
  <c r="AG1351" i="2"/>
  <c r="AF1341" i="2"/>
  <c r="AG1350" i="2"/>
  <c r="AF1340" i="2"/>
  <c r="AG1349" i="2"/>
  <c r="AF1339" i="2"/>
  <c r="AG1348" i="2"/>
  <c r="AF1338" i="2"/>
  <c r="AG1347" i="2"/>
  <c r="AF1337" i="2"/>
  <c r="AG1346" i="2"/>
  <c r="AF1336" i="2"/>
  <c r="AG1345" i="2"/>
  <c r="AF1335" i="2"/>
  <c r="AF1334" i="2"/>
  <c r="AG1343" i="2"/>
  <c r="AF1333" i="2"/>
  <c r="AG1342" i="2"/>
  <c r="AF1332" i="2"/>
  <c r="AF1331" i="2"/>
  <c r="AG1340" i="2"/>
  <c r="AF1330" i="2"/>
  <c r="AG1339" i="2"/>
  <c r="AF1329" i="2"/>
  <c r="AG1338" i="2"/>
  <c r="AF1328" i="2"/>
  <c r="AG1337" i="2"/>
  <c r="AF1327" i="2"/>
  <c r="AF1326" i="2"/>
  <c r="AF1325" i="2"/>
  <c r="AF1324" i="2"/>
  <c r="AG1333" i="2"/>
  <c r="AF1323" i="2"/>
  <c r="AF1322" i="2"/>
  <c r="AF1321" i="2"/>
  <c r="AF1320" i="2"/>
  <c r="AF1319" i="2"/>
  <c r="AF1318" i="2"/>
  <c r="AF1317" i="2"/>
  <c r="AG1326" i="2"/>
  <c r="AG1322" i="2"/>
  <c r="AG1315" i="2"/>
  <c r="AG1311" i="2"/>
  <c r="AG1304" i="2"/>
  <c r="AG1303" i="2"/>
  <c r="AG1302" i="2"/>
  <c r="AG1299" i="2"/>
  <c r="AG1298" i="2"/>
  <c r="AG1296" i="2"/>
  <c r="AG1295" i="2"/>
  <c r="AG1291" i="2"/>
  <c r="AG1290" i="2"/>
  <c r="AG1288" i="2"/>
  <c r="AG1287" i="2"/>
  <c r="AG1286" i="2"/>
  <c r="AG1284" i="2"/>
  <c r="AG1282" i="2"/>
  <c r="AG1281" i="2"/>
  <c r="AG1280" i="2"/>
  <c r="AG1278" i="2"/>
  <c r="AG1276" i="2"/>
  <c r="AG1274" i="2"/>
  <c r="AG1272" i="2"/>
  <c r="AG1271" i="2"/>
  <c r="AG1270" i="2"/>
  <c r="AG1269" i="2"/>
  <c r="AG1267" i="2"/>
  <c r="AG1265" i="2"/>
  <c r="AG1264" i="2"/>
  <c r="AG1262" i="2"/>
  <c r="AG1260" i="2"/>
  <c r="AG1259" i="2"/>
  <c r="AG1258" i="2"/>
  <c r="AG1257" i="2"/>
  <c r="AG1256" i="2"/>
  <c r="AG1254" i="2"/>
  <c r="AG1253" i="2"/>
  <c r="AG1251" i="2"/>
  <c r="AG1250" i="2"/>
  <c r="AG1249" i="2"/>
  <c r="AG1247" i="2"/>
  <c r="AG1244" i="2"/>
  <c r="AG1243" i="2"/>
  <c r="AG1242" i="2"/>
  <c r="AG1241" i="2"/>
  <c r="AG1240" i="2"/>
  <c r="AG1238" i="2"/>
  <c r="AG1237" i="2"/>
  <c r="AG1232" i="2"/>
  <c r="AG1231" i="2"/>
  <c r="AG1226" i="2"/>
  <c r="AG1225" i="2"/>
  <c r="AG1219" i="2"/>
  <c r="AG1218" i="2"/>
  <c r="AG1217" i="2"/>
  <c r="AG1216" i="2"/>
  <c r="AG1215" i="2"/>
  <c r="AG1214" i="2"/>
  <c r="AG1211" i="2"/>
  <c r="AG1210" i="2"/>
  <c r="AG1209" i="2"/>
  <c r="AG1205" i="2"/>
  <c r="AH1190" i="2"/>
  <c r="AH1189" i="2"/>
  <c r="AH1188" i="2"/>
  <c r="AH1187" i="2"/>
  <c r="AH1186" i="2"/>
  <c r="AH1185" i="2"/>
  <c r="AH1184" i="2"/>
  <c r="AH1183" i="2"/>
  <c r="AH1182" i="2"/>
  <c r="AH1181" i="2"/>
  <c r="AH1180" i="2"/>
  <c r="AH1179" i="2"/>
  <c r="AH1178" i="2"/>
  <c r="AH1177" i="2"/>
  <c r="AH1176" i="2"/>
  <c r="AH1175" i="2"/>
  <c r="AH1174" i="2"/>
  <c r="AH1173" i="2"/>
  <c r="AH1172" i="2"/>
  <c r="AH1171" i="2"/>
  <c r="AH1170" i="2"/>
  <c r="AH1169" i="2"/>
  <c r="AH1168" i="2"/>
  <c r="AH1167" i="2"/>
  <c r="AH1166" i="2"/>
  <c r="AH1165" i="2"/>
  <c r="AH1164" i="2"/>
  <c r="AH1163" i="2"/>
  <c r="AH1162" i="2"/>
  <c r="AH1161" i="2"/>
  <c r="AH1160" i="2"/>
  <c r="AH1159" i="2"/>
  <c r="AH1158" i="2"/>
  <c r="AH1157" i="2"/>
  <c r="AH1156" i="2"/>
  <c r="AH1155" i="2"/>
  <c r="AH1154" i="2"/>
  <c r="AH1153" i="2"/>
  <c r="AH1152" i="2"/>
  <c r="AH1151" i="2"/>
  <c r="AH1150" i="2"/>
  <c r="AH1149" i="2"/>
  <c r="AH1148" i="2"/>
  <c r="AH1147" i="2"/>
  <c r="AH1146" i="2"/>
  <c r="AH1145" i="2"/>
  <c r="AH1144" i="2"/>
  <c r="AH1143" i="2"/>
  <c r="AH1142" i="2"/>
  <c r="AH1141" i="2"/>
  <c r="AH1140" i="2"/>
  <c r="AH1139" i="2"/>
  <c r="AH1138" i="2"/>
  <c r="AH1137" i="2"/>
  <c r="AH1136" i="2"/>
  <c r="AH1135" i="2"/>
  <c r="AH1134" i="2"/>
  <c r="AH1133" i="2"/>
  <c r="AH1132" i="2"/>
  <c r="AH1131" i="2"/>
  <c r="AH1130" i="2"/>
  <c r="AH1129" i="2"/>
  <c r="AH1128" i="2"/>
  <c r="AH1127" i="2"/>
  <c r="AH1126" i="2"/>
  <c r="AH1125" i="2"/>
  <c r="AH1124" i="2"/>
  <c r="AH1123" i="2"/>
  <c r="AH1122" i="2"/>
  <c r="AH1121" i="2"/>
  <c r="AH1120" i="2"/>
  <c r="AH1119" i="2"/>
  <c r="AH1118" i="2"/>
  <c r="AH1117" i="2"/>
  <c r="AH1116" i="2"/>
  <c r="AH1115" i="2"/>
  <c r="AH1114" i="2"/>
  <c r="AH1113" i="2"/>
  <c r="AH1112" i="2"/>
  <c r="AH1111" i="2"/>
  <c r="AH1110" i="2"/>
  <c r="AH1109" i="2"/>
  <c r="AH1108" i="2"/>
  <c r="AH1107" i="2"/>
  <c r="AH1106" i="2"/>
  <c r="AH1105" i="2"/>
  <c r="AH1104" i="2"/>
  <c r="AH1103" i="2"/>
  <c r="AH1102" i="2"/>
  <c r="AH1101" i="2"/>
  <c r="AH1100" i="2"/>
  <c r="AH1099" i="2"/>
  <c r="AH1098" i="2"/>
  <c r="AH1097" i="2"/>
  <c r="AH1096" i="2"/>
  <c r="AG944" i="2"/>
  <c r="AG943" i="2"/>
  <c r="AG942" i="2"/>
  <c r="AG941" i="2"/>
  <c r="AG940" i="2"/>
  <c r="AG939" i="2"/>
  <c r="AG938" i="2"/>
  <c r="AG937" i="2"/>
  <c r="AG936" i="2"/>
  <c r="AG935" i="2"/>
  <c r="AG934" i="2"/>
  <c r="AG933" i="2"/>
  <c r="AG932" i="2"/>
  <c r="AG931" i="2"/>
  <c r="AG930" i="2"/>
  <c r="AG929" i="2"/>
  <c r="AG928" i="2"/>
  <c r="AG927" i="2"/>
  <c r="AG926" i="2"/>
  <c r="AG925" i="2"/>
  <c r="AG924" i="2"/>
  <c r="AG923" i="2"/>
  <c r="AG922" i="2"/>
  <c r="AG921" i="2"/>
  <c r="AG920" i="2"/>
  <c r="AG919" i="2"/>
  <c r="AG918" i="2"/>
  <c r="AG917" i="2"/>
  <c r="AG916" i="2"/>
  <c r="AG915" i="2"/>
  <c r="AG914" i="2"/>
  <c r="AG913" i="2"/>
  <c r="AG912" i="2"/>
  <c r="AG911" i="2"/>
  <c r="AG910" i="2"/>
  <c r="AG909" i="2"/>
  <c r="AG908" i="2"/>
  <c r="AG907" i="2"/>
  <c r="AG906" i="2"/>
  <c r="AG905" i="2"/>
  <c r="AG904" i="2"/>
  <c r="AG903" i="2"/>
  <c r="AG902" i="2"/>
  <c r="AG901" i="2"/>
  <c r="AG900" i="2"/>
  <c r="AG899" i="2"/>
  <c r="AG898" i="2"/>
  <c r="AG897" i="2"/>
  <c r="AF897" i="2"/>
  <c r="AG896" i="2"/>
  <c r="AF896" i="2"/>
  <c r="AG895" i="2"/>
  <c r="AF895" i="2"/>
  <c r="AG894" i="2"/>
  <c r="AF894" i="2"/>
  <c r="AG893" i="2"/>
  <c r="AF893" i="2"/>
  <c r="AG892" i="2"/>
  <c r="AF892" i="2"/>
  <c r="AG891" i="2"/>
  <c r="AF891" i="2"/>
  <c r="AG890" i="2"/>
  <c r="AF890" i="2"/>
  <c r="AG889" i="2"/>
  <c r="AF889" i="2"/>
  <c r="AG888" i="2"/>
  <c r="AF888" i="2"/>
  <c r="AG887" i="2"/>
  <c r="AF887" i="2"/>
  <c r="AG886" i="2"/>
  <c r="AF886" i="2"/>
  <c r="AG885" i="2"/>
  <c r="AF885" i="2"/>
  <c r="AG884" i="2"/>
  <c r="AF884" i="2"/>
  <c r="AG883" i="2"/>
  <c r="AF883" i="2"/>
  <c r="AG882" i="2"/>
  <c r="AG881" i="2"/>
  <c r="AG880" i="2"/>
  <c r="AG879" i="2"/>
  <c r="AG878" i="2"/>
  <c r="AG877" i="2"/>
  <c r="AG876" i="2"/>
  <c r="AG875" i="2"/>
  <c r="AG874" i="2"/>
  <c r="AG873" i="2"/>
  <c r="AG872" i="2"/>
  <c r="AG871" i="2"/>
  <c r="AG870" i="2"/>
  <c r="AG869" i="2"/>
  <c r="AG868" i="2"/>
  <c r="AG867" i="2"/>
  <c r="AG866" i="2"/>
  <c r="AG865" i="2"/>
  <c r="AG864" i="2"/>
  <c r="AG863" i="2"/>
  <c r="AG862" i="2"/>
  <c r="AG861" i="2"/>
  <c r="AG860" i="2"/>
  <c r="AG859" i="2"/>
  <c r="AG858" i="2"/>
  <c r="AG857" i="2"/>
  <c r="AG856" i="2"/>
  <c r="AG855" i="2"/>
  <c r="AG854" i="2"/>
  <c r="AG853" i="2"/>
  <c r="AG852" i="2"/>
  <c r="AG851" i="2"/>
  <c r="AG850" i="2"/>
  <c r="AG849" i="2"/>
  <c r="AG848" i="2"/>
  <c r="AG847" i="2"/>
  <c r="AG846" i="2"/>
  <c r="AG845" i="2"/>
  <c r="AG844" i="2"/>
  <c r="AG843" i="2"/>
  <c r="AG842" i="2"/>
  <c r="AG841" i="2"/>
  <c r="AG840" i="2"/>
  <c r="AG839" i="2"/>
  <c r="AG838" i="2"/>
  <c r="AG837" i="2"/>
  <c r="AG836" i="2"/>
  <c r="AG835" i="2"/>
  <c r="AG834" i="2"/>
  <c r="AG833" i="2"/>
  <c r="AG832" i="2"/>
  <c r="AG831" i="2"/>
  <c r="AG830" i="2"/>
  <c r="AG829" i="2"/>
  <c r="AG828" i="2"/>
  <c r="AG827" i="2"/>
  <c r="AG826" i="2"/>
  <c r="AG825" i="2"/>
  <c r="AG824" i="2"/>
  <c r="AG823" i="2"/>
  <c r="AG822" i="2"/>
  <c r="AG821" i="2"/>
  <c r="AG820" i="2"/>
  <c r="AG819" i="2"/>
  <c r="AG818" i="2"/>
  <c r="AG817" i="2"/>
  <c r="AG816" i="2"/>
  <c r="AG815" i="2"/>
  <c r="AG814" i="2"/>
  <c r="AG813" i="2"/>
  <c r="AG812" i="2"/>
  <c r="AG811" i="2"/>
  <c r="AG810" i="2"/>
  <c r="AG809" i="2"/>
  <c r="AG808" i="2"/>
  <c r="AG807" i="2"/>
  <c r="AG806" i="2"/>
  <c r="AG805" i="2"/>
  <c r="AG804" i="2"/>
  <c r="AG803" i="2"/>
  <c r="AG802" i="2"/>
  <c r="AG801" i="2"/>
  <c r="AG800" i="2"/>
  <c r="AG799" i="2"/>
  <c r="AG798" i="2"/>
  <c r="AG797" i="2"/>
  <c r="AG796" i="2"/>
  <c r="AG795" i="2"/>
  <c r="AG794" i="2"/>
  <c r="AG793" i="2"/>
  <c r="AG792" i="2"/>
  <c r="AG791" i="2"/>
  <c r="AG790" i="2"/>
  <c r="AG789" i="2"/>
  <c r="AG788" i="2"/>
  <c r="AG787" i="2"/>
  <c r="AG786" i="2"/>
  <c r="AG785" i="2"/>
  <c r="AG784" i="2"/>
  <c r="AG783" i="2"/>
  <c r="AG755" i="2"/>
  <c r="AG754" i="2"/>
  <c r="AG753" i="2"/>
  <c r="AG752" i="2"/>
  <c r="AG751" i="2"/>
  <c r="AG750" i="2"/>
  <c r="AG749" i="2"/>
  <c r="AG748" i="2"/>
  <c r="AG747" i="2"/>
  <c r="AG746" i="2"/>
  <c r="AG745" i="2"/>
  <c r="AG744" i="2"/>
  <c r="AG743" i="2"/>
  <c r="AG742" i="2"/>
  <c r="AG741" i="2"/>
  <c r="AG740" i="2"/>
  <c r="AG739" i="2"/>
  <c r="AG738" i="2"/>
  <c r="AG737" i="2"/>
  <c r="AG736" i="2"/>
  <c r="AG735" i="2"/>
  <c r="AG734" i="2"/>
  <c r="AG733" i="2"/>
  <c r="AG732" i="2"/>
  <c r="AG731" i="2"/>
  <c r="AG730" i="2"/>
  <c r="AG729" i="2"/>
  <c r="AG728" i="2"/>
  <c r="AG727" i="2"/>
  <c r="AG726" i="2"/>
  <c r="AG725" i="2"/>
  <c r="AG724" i="2"/>
  <c r="AG723" i="2"/>
  <c r="AG722" i="2"/>
  <c r="AG721" i="2"/>
  <c r="AG720" i="2"/>
  <c r="AG719" i="2"/>
  <c r="AG718" i="2"/>
  <c r="AG717" i="2"/>
  <c r="AG716" i="2"/>
  <c r="AG715" i="2"/>
  <c r="AG714" i="2"/>
  <c r="AG713" i="2"/>
  <c r="AG712" i="2"/>
  <c r="AG711" i="2"/>
  <c r="AG710" i="2"/>
  <c r="AG709" i="2"/>
  <c r="AG708" i="2"/>
  <c r="AG707" i="2"/>
  <c r="AG706" i="2"/>
  <c r="AG705" i="2"/>
  <c r="AG704" i="2"/>
  <c r="AG703" i="2"/>
  <c r="AG702" i="2"/>
  <c r="AG701" i="2"/>
  <c r="AG700" i="2"/>
  <c r="AG699" i="2"/>
  <c r="AG698" i="2"/>
  <c r="AG697" i="2"/>
  <c r="AG696" i="2"/>
  <c r="AG695" i="2"/>
  <c r="AG694" i="2"/>
  <c r="AG693" i="2"/>
  <c r="AG692" i="2"/>
  <c r="AG691" i="2"/>
  <c r="AG690" i="2"/>
  <c r="AG689" i="2"/>
  <c r="AG688" i="2"/>
  <c r="AG687" i="2"/>
  <c r="AG686" i="2"/>
  <c r="AG685" i="2"/>
  <c r="AG684" i="2"/>
  <c r="AG683" i="2"/>
  <c r="AG682" i="2"/>
  <c r="AG681" i="2"/>
  <c r="AG680" i="2"/>
  <c r="AG679" i="2"/>
  <c r="AG678" i="2"/>
  <c r="AG677" i="2"/>
  <c r="AG676" i="2"/>
  <c r="AG675" i="2"/>
  <c r="AG674" i="2"/>
  <c r="AG673" i="2"/>
  <c r="AG672" i="2"/>
  <c r="AG671" i="2"/>
  <c r="AG670" i="2"/>
  <c r="AG669" i="2"/>
  <c r="AG668" i="2"/>
  <c r="AG667" i="2"/>
  <c r="AG666" i="2"/>
  <c r="AG665" i="2"/>
  <c r="AG664" i="2"/>
  <c r="AG663" i="2"/>
  <c r="AG662" i="2"/>
  <c r="AG661" i="2"/>
  <c r="AG660" i="2"/>
  <c r="AG659" i="2"/>
  <c r="AG657" i="2"/>
  <c r="AG656" i="2"/>
  <c r="AG655" i="2"/>
  <c r="AG653" i="2"/>
  <c r="AG652" i="2"/>
  <c r="AG651" i="2"/>
  <c r="AG650" i="2"/>
  <c r="AG649" i="2"/>
  <c r="AG648" i="2"/>
  <c r="AG641" i="2"/>
  <c r="AG640" i="2"/>
  <c r="AG639" i="2"/>
  <c r="AG638" i="2"/>
  <c r="AG637" i="2"/>
  <c r="AG631" i="2"/>
  <c r="AG630" i="2"/>
  <c r="AG629" i="2"/>
  <c r="AG628" i="2"/>
  <c r="AG627" i="2"/>
  <c r="AG626" i="2"/>
  <c r="AG625" i="2"/>
  <c r="AG624" i="2"/>
  <c r="AG623" i="2"/>
  <c r="AG622" i="2"/>
  <c r="AG621" i="2"/>
  <c r="AG620" i="2"/>
  <c r="AF618" i="2"/>
  <c r="AG617" i="2"/>
  <c r="AE617" i="2"/>
  <c r="AF617" i="2" s="1"/>
  <c r="AF616" i="2"/>
  <c r="AG615" i="2"/>
  <c r="AF615" i="2"/>
  <c r="AF614" i="2"/>
  <c r="AG613" i="2"/>
  <c r="AE613" i="2"/>
  <c r="AF613" i="2" s="1"/>
  <c r="AF612" i="2"/>
  <c r="AG611" i="2"/>
  <c r="AF611" i="2"/>
  <c r="AG610" i="2"/>
  <c r="AF610" i="2"/>
  <c r="AG609" i="2"/>
  <c r="AE609" i="2"/>
  <c r="AF609" i="2" s="1"/>
  <c r="AG608" i="2"/>
  <c r="AF608" i="2"/>
  <c r="AG607" i="2"/>
  <c r="AF607" i="2"/>
  <c r="AG606" i="2"/>
  <c r="AE606" i="2"/>
  <c r="AF606" i="2" s="1"/>
  <c r="AG605" i="2"/>
  <c r="AF605" i="2"/>
  <c r="AG604" i="2"/>
  <c r="AF604" i="2"/>
  <c r="AG603" i="2"/>
  <c r="AE603" i="2"/>
  <c r="AF603" i="2" s="1"/>
  <c r="AG602" i="2"/>
  <c r="AF602" i="2"/>
  <c r="AG601" i="2"/>
  <c r="AF601" i="2"/>
  <c r="AG600" i="2"/>
  <c r="AE600" i="2"/>
  <c r="AF600" i="2" s="1"/>
  <c r="AG599" i="2"/>
  <c r="AF599" i="2"/>
  <c r="AG597" i="2"/>
  <c r="AG594" i="2"/>
  <c r="AG591" i="2"/>
  <c r="AG589" i="2"/>
  <c r="AG588" i="2"/>
  <c r="AG586" i="2"/>
  <c r="AG584" i="2"/>
  <c r="AG582" i="2"/>
  <c r="AG579" i="2"/>
  <c r="AG577" i="2"/>
  <c r="AG575" i="2"/>
  <c r="AG573" i="2"/>
  <c r="AG572" i="2"/>
  <c r="AG570" i="2"/>
  <c r="AG568" i="2"/>
  <c r="AG566" i="2"/>
  <c r="AG564" i="2"/>
  <c r="AG562" i="2"/>
  <c r="AG560" i="2"/>
  <c r="AG558" i="2"/>
  <c r="AG557" i="2"/>
  <c r="AG556" i="2"/>
  <c r="AG554" i="2"/>
  <c r="AG553" i="2"/>
  <c r="AG552" i="2"/>
  <c r="AG551" i="2"/>
  <c r="AG550" i="2"/>
  <c r="AG549" i="2"/>
  <c r="AG547" i="2"/>
  <c r="AG546" i="2"/>
  <c r="AG545" i="2"/>
  <c r="AG544" i="2"/>
  <c r="AG543" i="2"/>
  <c r="AG541" i="2"/>
  <c r="AG540" i="2"/>
  <c r="AG538" i="2"/>
  <c r="AG537" i="2"/>
  <c r="AG536" i="2"/>
  <c r="AG535" i="2"/>
  <c r="AG534" i="2"/>
  <c r="AG533" i="2"/>
  <c r="AG532" i="2"/>
  <c r="AG531" i="2"/>
  <c r="AG530" i="2"/>
  <c r="AG529" i="2"/>
  <c r="AG528" i="2"/>
  <c r="AG527" i="2"/>
  <c r="AG525" i="2"/>
  <c r="AG524" i="2"/>
  <c r="AG523" i="2"/>
  <c r="AG522" i="2"/>
  <c r="AG521" i="2"/>
  <c r="AG520" i="2"/>
  <c r="AG519" i="2"/>
  <c r="AG518" i="2"/>
  <c r="AG517" i="2"/>
  <c r="AG516" i="2"/>
  <c r="AG510" i="2"/>
  <c r="AG509" i="2"/>
  <c r="AG508" i="2"/>
  <c r="AG506" i="2"/>
  <c r="AG505" i="2"/>
  <c r="AG504" i="2"/>
  <c r="AG503" i="2"/>
  <c r="AG502" i="2"/>
  <c r="AG501" i="2"/>
  <c r="AG500" i="2"/>
  <c r="AG499" i="2"/>
  <c r="AG497" i="2"/>
  <c r="AG496" i="2"/>
  <c r="AG495" i="2"/>
  <c r="AG494" i="2"/>
  <c r="AG493" i="2"/>
  <c r="AG492" i="2"/>
  <c r="AG491" i="2"/>
  <c r="AG490" i="2"/>
  <c r="AG489" i="2"/>
  <c r="AG487" i="2"/>
  <c r="B487" i="2"/>
  <c r="AG486" i="2"/>
  <c r="AG485" i="2"/>
  <c r="AG484" i="2"/>
  <c r="AG483" i="2"/>
  <c r="B483" i="2"/>
  <c r="AG482" i="2"/>
  <c r="AG481" i="2"/>
  <c r="AG480" i="2"/>
  <c r="AG477" i="2"/>
  <c r="AG476" i="2"/>
  <c r="AG475" i="2"/>
  <c r="AG474" i="2"/>
  <c r="AG473" i="2"/>
  <c r="AG471" i="2"/>
  <c r="AG470" i="2"/>
  <c r="AG469" i="2"/>
  <c r="AG467" i="2"/>
  <c r="B467" i="2"/>
  <c r="B466" i="2"/>
  <c r="AG465" i="2"/>
  <c r="AG463" i="2"/>
  <c r="AG462" i="2"/>
  <c r="AG461" i="2"/>
  <c r="AG459" i="2"/>
  <c r="AG457" i="2"/>
  <c r="AG456" i="2"/>
  <c r="AG455" i="2"/>
  <c r="B455" i="2"/>
  <c r="AG454" i="2"/>
  <c r="AG453" i="2"/>
  <c r="AG452" i="2"/>
  <c r="AG451" i="2"/>
  <c r="B451" i="2"/>
  <c r="AG450" i="2"/>
  <c r="AG449" i="2"/>
  <c r="AG448" i="2"/>
  <c r="AG445" i="2"/>
  <c r="AG444" i="2"/>
  <c r="AG443" i="2"/>
  <c r="AG442" i="2"/>
  <c r="AG441" i="2"/>
  <c r="AG440" i="2"/>
  <c r="AG439" i="2"/>
  <c r="AG438" i="2"/>
  <c r="AG437" i="2"/>
  <c r="B435" i="2"/>
  <c r="AG434" i="2"/>
  <c r="AG433" i="2"/>
  <c r="AG432" i="2"/>
  <c r="AG431" i="2"/>
  <c r="B431" i="2"/>
  <c r="AG430" i="2"/>
  <c r="AG428" i="2"/>
  <c r="AG427" i="2"/>
  <c r="AG426" i="2"/>
  <c r="B426" i="2"/>
  <c r="AG423" i="2"/>
  <c r="AG421" i="2"/>
  <c r="AG420" i="2"/>
  <c r="AG419" i="2"/>
  <c r="B419" i="2"/>
  <c r="AG418" i="2"/>
  <c r="AG417" i="2"/>
  <c r="AG416" i="2"/>
  <c r="AG415" i="2"/>
  <c r="B415" i="2"/>
  <c r="AG414" i="2"/>
  <c r="AG413" i="2"/>
  <c r="AG412" i="2"/>
  <c r="AG411" i="2"/>
  <c r="B411" i="2"/>
  <c r="AG410" i="2"/>
  <c r="AG409" i="2"/>
  <c r="AG408" i="2"/>
  <c r="AG407" i="2"/>
  <c r="B407" i="2"/>
  <c r="AG406" i="2"/>
  <c r="AG405" i="2"/>
  <c r="AG404" i="2"/>
  <c r="AG403" i="2"/>
  <c r="B403" i="2"/>
  <c r="AG402" i="2"/>
  <c r="AF389" i="2"/>
  <c r="AF388" i="2"/>
  <c r="AF387" i="2"/>
  <c r="AF386" i="2"/>
  <c r="AF385" i="2"/>
  <c r="AF384" i="2"/>
  <c r="AF383" i="2"/>
  <c r="AF382" i="2"/>
  <c r="AF381" i="2"/>
  <c r="AF380" i="2"/>
  <c r="AF379" i="2"/>
  <c r="AF378" i="2"/>
  <c r="AF377" i="2"/>
  <c r="AF376" i="2"/>
  <c r="AF375" i="2"/>
  <c r="AF374" i="2"/>
  <c r="AF373" i="2"/>
  <c r="AF372" i="2"/>
  <c r="AF371" i="2"/>
  <c r="AF370" i="2"/>
  <c r="AF369" i="2"/>
  <c r="AH368" i="2"/>
  <c r="AH367" i="2"/>
  <c r="AH366" i="2"/>
  <c r="B366" i="2"/>
  <c r="AH365" i="2"/>
  <c r="AH364" i="2"/>
  <c r="AH363" i="2"/>
  <c r="AH362" i="2"/>
  <c r="B362" i="2"/>
  <c r="AH361" i="2"/>
  <c r="AH360" i="2"/>
  <c r="AH359" i="2"/>
  <c r="AH358" i="2"/>
  <c r="B358" i="2"/>
  <c r="AH357" i="2"/>
  <c r="AH356" i="2"/>
  <c r="AH355" i="2"/>
  <c r="AH354" i="2"/>
  <c r="B354" i="2"/>
  <c r="AH353" i="2"/>
  <c r="AH352" i="2"/>
  <c r="AH351" i="2"/>
  <c r="AH350" i="2"/>
  <c r="B350" i="2"/>
  <c r="AH349" i="2"/>
  <c r="AH348" i="2"/>
  <c r="AH347" i="2"/>
  <c r="AH346" i="2"/>
  <c r="B346" i="2"/>
  <c r="AH345" i="2"/>
  <c r="AH344" i="2"/>
  <c r="AH343" i="2"/>
  <c r="AH342" i="2"/>
  <c r="B342" i="2"/>
  <c r="AH341" i="2"/>
  <c r="AH340" i="2"/>
  <c r="AH339" i="2"/>
  <c r="AH338" i="2"/>
  <c r="B338" i="2"/>
  <c r="AH337" i="2"/>
  <c r="AH336" i="2"/>
  <c r="AH335" i="2"/>
  <c r="AH334" i="2"/>
  <c r="B334" i="2"/>
  <c r="AH333" i="2"/>
  <c r="AH332" i="2"/>
  <c r="AH331" i="2"/>
  <c r="AH330" i="2"/>
  <c r="B330" i="2"/>
  <c r="AH329" i="2"/>
  <c r="AH328" i="2"/>
  <c r="AH327" i="2"/>
  <c r="AH326" i="2"/>
  <c r="B326" i="2"/>
  <c r="AH325" i="2"/>
  <c r="AH324" i="2"/>
  <c r="AH323" i="2"/>
  <c r="AH322" i="2"/>
  <c r="B322" i="2"/>
  <c r="AH321" i="2"/>
  <c r="AH320" i="2"/>
  <c r="AH319" i="2"/>
  <c r="AH318" i="2"/>
  <c r="B318" i="2"/>
  <c r="AH317" i="2"/>
  <c r="AH316" i="2"/>
  <c r="AH315" i="2"/>
  <c r="AH314" i="2"/>
  <c r="B314" i="2"/>
  <c r="AH313" i="2"/>
  <c r="AH312" i="2"/>
  <c r="AH311" i="2"/>
  <c r="AH310" i="2"/>
  <c r="B310" i="2"/>
  <c r="AH309" i="2"/>
  <c r="AH308" i="2"/>
  <c r="AH307" i="2"/>
  <c r="AH306" i="2"/>
  <c r="B306" i="2"/>
  <c r="AH305" i="2"/>
  <c r="AH304" i="2"/>
  <c r="AH303" i="2"/>
  <c r="AH302" i="2"/>
  <c r="B302" i="2"/>
  <c r="AH301" i="2"/>
  <c r="AH300" i="2"/>
  <c r="AH299" i="2"/>
  <c r="AH298" i="2"/>
  <c r="B298" i="2"/>
  <c r="AH297" i="2"/>
  <c r="AH296" i="2"/>
  <c r="AH295" i="2"/>
  <c r="AH294" i="2"/>
  <c r="B294" i="2"/>
  <c r="AH293" i="2"/>
  <c r="AH292" i="2"/>
  <c r="AH291" i="2"/>
  <c r="AH290" i="2"/>
  <c r="B290" i="2"/>
  <c r="AH289" i="2"/>
  <c r="AH288" i="2"/>
  <c r="AH287" i="2"/>
  <c r="AH286" i="2"/>
  <c r="B286" i="2"/>
  <c r="AH285" i="2"/>
  <c r="AH284" i="2"/>
  <c r="AH283" i="2"/>
  <c r="AH282" i="2"/>
  <c r="B282" i="2"/>
  <c r="AH281" i="2"/>
  <c r="AH280" i="2"/>
  <c r="AH279" i="2"/>
  <c r="AH278" i="2"/>
  <c r="B278" i="2"/>
  <c r="AH277" i="2"/>
  <c r="AH276" i="2"/>
  <c r="AH275" i="2"/>
  <c r="AH274" i="2"/>
  <c r="B274" i="2"/>
  <c r="AH273" i="2"/>
  <c r="AH272" i="2"/>
  <c r="AH271" i="2"/>
  <c r="AH270" i="2"/>
  <c r="B270" i="2"/>
  <c r="AH269" i="2"/>
  <c r="AH268" i="2"/>
  <c r="AH267" i="2"/>
  <c r="AH266" i="2"/>
  <c r="B266" i="2"/>
  <c r="AH265" i="2"/>
  <c r="AH264" i="2"/>
  <c r="AH263" i="2"/>
  <c r="AH262" i="2"/>
  <c r="B262" i="2"/>
  <c r="AH261" i="2"/>
  <c r="AH260" i="2"/>
  <c r="AH259" i="2"/>
  <c r="AH258" i="2"/>
  <c r="B258" i="2"/>
  <c r="AH257" i="2"/>
  <c r="AH256" i="2"/>
  <c r="AH255" i="2"/>
  <c r="AH254" i="2"/>
  <c r="B254" i="2"/>
  <c r="AH253" i="2"/>
  <c r="AH252" i="2"/>
  <c r="AH251" i="2"/>
  <c r="AH250" i="2"/>
  <c r="B250" i="2"/>
  <c r="AH249" i="2"/>
  <c r="AH248" i="2"/>
  <c r="AH247" i="2"/>
  <c r="AH246" i="2"/>
  <c r="B246" i="2"/>
  <c r="AH245" i="2"/>
  <c r="AH244" i="2"/>
  <c r="AH243" i="2"/>
  <c r="AH242" i="2"/>
  <c r="B242" i="2"/>
  <c r="AH241" i="2"/>
  <c r="AH240" i="2"/>
  <c r="AH239" i="2"/>
  <c r="AH238" i="2"/>
  <c r="B238" i="2"/>
  <c r="AH237" i="2"/>
  <c r="AH236" i="2"/>
  <c r="AH235" i="2"/>
  <c r="AH234" i="2"/>
  <c r="B234" i="2"/>
  <c r="AH233" i="2"/>
  <c r="AH232" i="2"/>
  <c r="AH231" i="2"/>
  <c r="AH230" i="2"/>
  <c r="B230" i="2"/>
  <c r="AH229" i="2"/>
  <c r="AH228" i="2"/>
  <c r="AH227" i="2"/>
  <c r="AH226" i="2"/>
  <c r="B226" i="2"/>
  <c r="AH225" i="2"/>
  <c r="AH224" i="2"/>
  <c r="AH223" i="2"/>
  <c r="AH222" i="2"/>
  <c r="B222" i="2"/>
  <c r="AH221" i="2"/>
  <c r="AH220" i="2"/>
  <c r="AH219" i="2"/>
  <c r="AH218" i="2"/>
  <c r="B218" i="2"/>
  <c r="AH217" i="2"/>
  <c r="AH216" i="2"/>
  <c r="AH215" i="2"/>
  <c r="AH214" i="2"/>
  <c r="B214" i="2"/>
  <c r="AH213" i="2"/>
  <c r="AH212" i="2"/>
  <c r="AH211" i="2"/>
  <c r="AH210" i="2"/>
  <c r="B210" i="2"/>
  <c r="AH209" i="2"/>
  <c r="AH208" i="2"/>
  <c r="AH207" i="2"/>
  <c r="AH206" i="2"/>
  <c r="B206" i="2"/>
  <c r="AH205" i="2"/>
  <c r="AH204" i="2"/>
  <c r="AH203" i="2"/>
  <c r="AH202" i="2"/>
  <c r="B202" i="2"/>
  <c r="AH201" i="2"/>
  <c r="AH200" i="2"/>
  <c r="AH199" i="2"/>
  <c r="AH198" i="2"/>
  <c r="B198" i="2"/>
  <c r="AH197" i="2"/>
  <c r="AH196" i="2"/>
  <c r="AH195" i="2"/>
  <c r="AH194" i="2"/>
  <c r="B194" i="2"/>
  <c r="AH193" i="2"/>
  <c r="AH192" i="2"/>
  <c r="AH191" i="2"/>
  <c r="AH190" i="2"/>
  <c r="B190" i="2"/>
  <c r="AH189" i="2"/>
  <c r="AH188" i="2"/>
  <c r="AH187" i="2"/>
  <c r="AH186" i="2"/>
  <c r="B186" i="2"/>
  <c r="AH185" i="2"/>
  <c r="AH184" i="2"/>
  <c r="AH183" i="2"/>
  <c r="AH182" i="2"/>
  <c r="B182" i="2"/>
  <c r="AH181" i="2"/>
  <c r="AH180" i="2"/>
  <c r="AH179" i="2"/>
  <c r="AH178" i="2"/>
  <c r="B178" i="2"/>
  <c r="AH177" i="2"/>
  <c r="AH176" i="2"/>
  <c r="AH175" i="2"/>
  <c r="AH174" i="2"/>
  <c r="B174" i="2"/>
  <c r="AH173" i="2"/>
  <c r="AH172" i="2"/>
  <c r="AH171" i="2"/>
  <c r="AH170" i="2"/>
  <c r="B170" i="2"/>
  <c r="AH169" i="2"/>
  <c r="AH168" i="2"/>
  <c r="AH167" i="2"/>
  <c r="AH166" i="2"/>
  <c r="B166" i="2"/>
  <c r="AH165" i="2"/>
  <c r="AH164" i="2"/>
  <c r="AH163" i="2"/>
  <c r="AH162" i="2"/>
  <c r="B162" i="2"/>
  <c r="AH161" i="2"/>
  <c r="AH160" i="2"/>
  <c r="AH159" i="2"/>
  <c r="AH158" i="2"/>
  <c r="B158" i="2"/>
  <c r="AH157" i="2"/>
  <c r="AH156" i="2"/>
  <c r="AH155" i="2"/>
  <c r="AH154" i="2"/>
  <c r="B154" i="2"/>
  <c r="AH153" i="2"/>
  <c r="AH152" i="2"/>
  <c r="AH151" i="2"/>
  <c r="AH150" i="2"/>
  <c r="B150" i="2"/>
  <c r="AH149" i="2"/>
  <c r="AH148" i="2"/>
  <c r="AH147" i="2"/>
  <c r="AH146" i="2"/>
  <c r="B146" i="2"/>
  <c r="AH145" i="2"/>
  <c r="AH144" i="2"/>
  <c r="AH143" i="2"/>
  <c r="AH142" i="2"/>
  <c r="B142" i="2"/>
  <c r="AH141" i="2"/>
  <c r="AH140" i="2"/>
  <c r="AH139" i="2"/>
  <c r="AH138" i="2"/>
  <c r="B138" i="2"/>
  <c r="AH137" i="2"/>
  <c r="AH136" i="2"/>
  <c r="AH135" i="2"/>
  <c r="AH134" i="2"/>
  <c r="B134" i="2"/>
  <c r="AH133" i="2"/>
  <c r="AH132" i="2"/>
  <c r="AH131" i="2"/>
  <c r="AH130" i="2"/>
  <c r="B130" i="2"/>
  <c r="AH129" i="2"/>
  <c r="AH128" i="2"/>
  <c r="AH127" i="2"/>
  <c r="AH126" i="2"/>
  <c r="B126" i="2"/>
  <c r="AH125" i="2"/>
  <c r="AH124" i="2"/>
  <c r="AH123" i="2"/>
  <c r="AH122" i="2"/>
  <c r="B122" i="2"/>
  <c r="AH121" i="2"/>
  <c r="AH120" i="2"/>
  <c r="AH119" i="2"/>
  <c r="AH118" i="2"/>
  <c r="B118" i="2"/>
  <c r="AH117" i="2"/>
  <c r="AH116" i="2"/>
  <c r="AH115" i="2"/>
  <c r="AH114" i="2"/>
  <c r="B114" i="2"/>
  <c r="AH113" i="2"/>
  <c r="AH112" i="2"/>
  <c r="AH111" i="2"/>
  <c r="AH110" i="2"/>
  <c r="B110" i="2"/>
  <c r="AH109" i="2"/>
  <c r="AH108" i="2"/>
  <c r="AH107" i="2"/>
  <c r="AH106" i="2"/>
  <c r="B106" i="2"/>
  <c r="AH105" i="2"/>
  <c r="AH104" i="2"/>
  <c r="AH103" i="2"/>
  <c r="AH102" i="2"/>
  <c r="B102" i="2"/>
  <c r="AH101" i="2"/>
  <c r="AH100" i="2"/>
  <c r="AH99" i="2"/>
  <c r="AH98" i="2"/>
  <c r="B98" i="2"/>
  <c r="AH97" i="2"/>
  <c r="AH96" i="2"/>
  <c r="AH95" i="2"/>
  <c r="AH94" i="2"/>
  <c r="B94" i="2"/>
  <c r="AH93" i="2"/>
  <c r="AH92" i="2"/>
  <c r="AH91" i="2"/>
  <c r="AH90" i="2"/>
  <c r="B90" i="2"/>
  <c r="AH89" i="2"/>
  <c r="AH88" i="2"/>
  <c r="AH87" i="2"/>
  <c r="AH86" i="2"/>
  <c r="B86" i="2"/>
  <c r="AH85" i="2"/>
  <c r="AH84" i="2"/>
  <c r="AH83" i="2"/>
  <c r="AH82" i="2"/>
  <c r="B82" i="2"/>
  <c r="AH81" i="2"/>
  <c r="AH80" i="2"/>
  <c r="AH79" i="2"/>
  <c r="AH78" i="2"/>
  <c r="B78" i="2"/>
  <c r="AH77" i="2"/>
  <c r="AH76" i="2"/>
  <c r="AH75" i="2"/>
  <c r="AH74" i="2"/>
  <c r="B74" i="2"/>
  <c r="AH73" i="2"/>
  <c r="AH72" i="2"/>
  <c r="AH71" i="2"/>
  <c r="AH70" i="2"/>
  <c r="B70" i="2"/>
  <c r="AH69" i="2"/>
  <c r="AH68" i="2"/>
  <c r="AH67" i="2"/>
  <c r="B67" i="2"/>
  <c r="AH66" i="2"/>
  <c r="B66" i="2"/>
  <c r="AH65" i="2"/>
  <c r="AH64" i="2"/>
  <c r="AH63" i="2"/>
  <c r="AH62" i="2"/>
  <c r="AH61" i="2"/>
  <c r="AH60" i="2"/>
  <c r="AH59" i="2"/>
  <c r="B59" i="2"/>
  <c r="AH58" i="2"/>
  <c r="B58" i="2"/>
  <c r="AH57" i="2"/>
  <c r="AH56" i="2"/>
  <c r="AH55" i="2"/>
  <c r="B55" i="2"/>
  <c r="AH54" i="2"/>
  <c r="B54" i="2"/>
  <c r="AH53" i="2"/>
  <c r="AH52" i="2"/>
  <c r="AH51" i="2"/>
  <c r="B51" i="2"/>
  <c r="AH50" i="2"/>
  <c r="B50" i="2"/>
  <c r="AH49" i="2"/>
  <c r="AH48" i="2"/>
  <c r="AH47" i="2"/>
  <c r="B47" i="2"/>
  <c r="AH46" i="2"/>
  <c r="B46" i="2"/>
  <c r="AH45" i="2"/>
  <c r="AH44" i="2"/>
  <c r="AH43" i="2"/>
  <c r="B43" i="2"/>
  <c r="AH42" i="2"/>
  <c r="B42" i="2"/>
  <c r="AH41" i="2"/>
  <c r="AH40" i="2"/>
  <c r="AH39" i="2"/>
  <c r="AH38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B15" i="2"/>
  <c r="B14" i="2"/>
  <c r="B11" i="2"/>
  <c r="B10" i="2"/>
  <c r="B7" i="2"/>
  <c r="B6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B2" i="2"/>
  <c r="B500" i="1"/>
  <c r="B500" i="2" s="1"/>
  <c r="B499" i="1"/>
  <c r="B499" i="2" s="1"/>
  <c r="B498" i="1"/>
  <c r="B498" i="2" s="1"/>
  <c r="B497" i="1"/>
  <c r="B497" i="2" s="1"/>
  <c r="B496" i="1"/>
  <c r="B496" i="2" s="1"/>
  <c r="B495" i="1"/>
  <c r="B495" i="2" s="1"/>
  <c r="B494" i="1"/>
  <c r="B494" i="2" s="1"/>
  <c r="B493" i="1"/>
  <c r="B493" i="2" s="1"/>
  <c r="B492" i="1"/>
  <c r="B492" i="2" s="1"/>
  <c r="B491" i="1"/>
  <c r="B491" i="2" s="1"/>
  <c r="B490" i="1"/>
  <c r="B490" i="2" s="1"/>
  <c r="B489" i="1"/>
  <c r="B489" i="2" s="1"/>
  <c r="B488" i="1"/>
  <c r="B488" i="2" s="1"/>
  <c r="B487" i="1"/>
  <c r="B486" i="1"/>
  <c r="B486" i="2" s="1"/>
  <c r="B485" i="1"/>
  <c r="B485" i="2" s="1"/>
  <c r="B484" i="1"/>
  <c r="B484" i="2" s="1"/>
  <c r="B483" i="1"/>
  <c r="B482" i="1"/>
  <c r="B482" i="2" s="1"/>
  <c r="B481" i="1"/>
  <c r="B481" i="2" s="1"/>
  <c r="B480" i="1"/>
  <c r="B480" i="2" s="1"/>
  <c r="B479" i="1"/>
  <c r="B479" i="2" s="1"/>
  <c r="B478" i="1"/>
  <c r="B478" i="2" s="1"/>
  <c r="B477" i="1"/>
  <c r="B477" i="2" s="1"/>
  <c r="B476" i="1"/>
  <c r="B476" i="2" s="1"/>
  <c r="B475" i="1"/>
  <c r="B475" i="2" s="1"/>
  <c r="B474" i="1"/>
  <c r="B474" i="2" s="1"/>
  <c r="B473" i="1"/>
  <c r="B473" i="2" s="1"/>
  <c r="B472" i="1"/>
  <c r="B472" i="2" s="1"/>
  <c r="B471" i="1"/>
  <c r="B471" i="2" s="1"/>
  <c r="B470" i="1"/>
  <c r="B470" i="2" s="1"/>
  <c r="B469" i="1"/>
  <c r="B469" i="2" s="1"/>
  <c r="B468" i="1"/>
  <c r="B468" i="2" s="1"/>
  <c r="B467" i="1"/>
  <c r="B466" i="1"/>
  <c r="B465" i="1"/>
  <c r="B465" i="2" s="1"/>
  <c r="B464" i="1"/>
  <c r="B464" i="2" s="1"/>
  <c r="B463" i="1"/>
  <c r="B463" i="2" s="1"/>
  <c r="B462" i="1"/>
  <c r="B462" i="2" s="1"/>
  <c r="B461" i="1"/>
  <c r="B461" i="2" s="1"/>
  <c r="B460" i="1"/>
  <c r="B460" i="2" s="1"/>
  <c r="B459" i="1"/>
  <c r="B459" i="2" s="1"/>
  <c r="B458" i="1"/>
  <c r="B458" i="2" s="1"/>
  <c r="B457" i="1"/>
  <c r="B457" i="2" s="1"/>
  <c r="B456" i="1"/>
  <c r="B456" i="2" s="1"/>
  <c r="B455" i="1"/>
  <c r="B454" i="1"/>
  <c r="B454" i="2" s="1"/>
  <c r="B453" i="1"/>
  <c r="B453" i="2" s="1"/>
  <c r="B452" i="1"/>
  <c r="B452" i="2" s="1"/>
  <c r="B451" i="1"/>
  <c r="B450" i="1"/>
  <c r="B450" i="2" s="1"/>
  <c r="B449" i="1"/>
  <c r="B449" i="2" s="1"/>
  <c r="B448" i="1"/>
  <c r="B448" i="2" s="1"/>
  <c r="B447" i="1"/>
  <c r="B447" i="2" s="1"/>
  <c r="B446" i="1"/>
  <c r="B446" i="2" s="1"/>
  <c r="B445" i="1"/>
  <c r="B445" i="2" s="1"/>
  <c r="B444" i="1"/>
  <c r="B444" i="2" s="1"/>
  <c r="B443" i="1"/>
  <c r="B443" i="2" s="1"/>
  <c r="B442" i="1"/>
  <c r="B442" i="2" s="1"/>
  <c r="B441" i="1"/>
  <c r="B441" i="2" s="1"/>
  <c r="B440" i="1"/>
  <c r="B440" i="2" s="1"/>
  <c r="B439" i="1"/>
  <c r="B439" i="2" s="1"/>
  <c r="B438" i="1"/>
  <c r="B438" i="2" s="1"/>
  <c r="B437" i="1"/>
  <c r="B437" i="2" s="1"/>
  <c r="B436" i="1"/>
  <c r="B436" i="2" s="1"/>
  <c r="B435" i="1"/>
  <c r="B434" i="1"/>
  <c r="B434" i="2" s="1"/>
  <c r="B433" i="1"/>
  <c r="B433" i="2" s="1"/>
  <c r="B432" i="1"/>
  <c r="B432" i="2" s="1"/>
  <c r="B431" i="1"/>
  <c r="B430" i="1"/>
  <c r="B430" i="2" s="1"/>
  <c r="B429" i="1"/>
  <c r="B429" i="2" s="1"/>
  <c r="B428" i="1"/>
  <c r="B428" i="2" s="1"/>
  <c r="B427" i="1"/>
  <c r="B427" i="2" s="1"/>
  <c r="B426" i="1"/>
  <c r="B425" i="1"/>
  <c r="B425" i="2" s="1"/>
  <c r="B424" i="1"/>
  <c r="B424" i="2" s="1"/>
  <c r="B423" i="1"/>
  <c r="B423" i="2" s="1"/>
  <c r="B422" i="1"/>
  <c r="B422" i="2" s="1"/>
  <c r="B421" i="1"/>
  <c r="B421" i="2" s="1"/>
  <c r="B420" i="1"/>
  <c r="B420" i="2" s="1"/>
  <c r="B419" i="1"/>
  <c r="B418" i="1"/>
  <c r="B418" i="2" s="1"/>
  <c r="B417" i="1"/>
  <c r="B417" i="2" s="1"/>
  <c r="B416" i="1"/>
  <c r="B416" i="2" s="1"/>
  <c r="B415" i="1"/>
  <c r="B414" i="1"/>
  <c r="B414" i="2" s="1"/>
  <c r="B413" i="1"/>
  <c r="B413" i="2" s="1"/>
  <c r="B412" i="1"/>
  <c r="B412" i="2" s="1"/>
  <c r="B411" i="1"/>
  <c r="B410" i="1"/>
  <c r="B410" i="2" s="1"/>
  <c r="B409" i="1"/>
  <c r="B409" i="2" s="1"/>
  <c r="B408" i="1"/>
  <c r="B408" i="2" s="1"/>
  <c r="B407" i="1"/>
  <c r="B406" i="1"/>
  <c r="B406" i="2" s="1"/>
  <c r="B405" i="1"/>
  <c r="B405" i="2" s="1"/>
  <c r="B404" i="1"/>
  <c r="B404" i="2" s="1"/>
  <c r="B403" i="1"/>
  <c r="B402" i="1"/>
  <c r="B402" i="2" s="1"/>
  <c r="B401" i="1"/>
  <c r="B401" i="2" s="1"/>
  <c r="B400" i="1"/>
  <c r="B400" i="2" s="1"/>
  <c r="B399" i="1"/>
  <c r="B399" i="2" s="1"/>
  <c r="B398" i="1"/>
  <c r="B398" i="2" s="1"/>
  <c r="B397" i="1"/>
  <c r="B397" i="2" s="1"/>
  <c r="B396" i="1"/>
  <c r="B396" i="2" s="1"/>
  <c r="B395" i="1"/>
  <c r="B395" i="2" s="1"/>
  <c r="B394" i="1"/>
  <c r="B394" i="2" s="1"/>
  <c r="B393" i="1"/>
  <c r="B393" i="2" s="1"/>
  <c r="B392" i="1"/>
  <c r="B392" i="2" s="1"/>
  <c r="B391" i="1"/>
  <c r="B391" i="2" s="1"/>
  <c r="B390" i="1"/>
  <c r="B390" i="2" s="1"/>
  <c r="B389" i="1"/>
  <c r="B389" i="2" s="1"/>
  <c r="B388" i="1"/>
  <c r="B388" i="2" s="1"/>
  <c r="B387" i="1"/>
  <c r="B387" i="2" s="1"/>
  <c r="B386" i="1"/>
  <c r="B386" i="2" s="1"/>
  <c r="B385" i="1"/>
  <c r="B385" i="2" s="1"/>
  <c r="B384" i="1"/>
  <c r="B384" i="2" s="1"/>
  <c r="B383" i="1"/>
  <c r="B383" i="2" s="1"/>
  <c r="B382" i="1"/>
  <c r="B382" i="2" s="1"/>
  <c r="B381" i="1"/>
  <c r="B381" i="2" s="1"/>
  <c r="B380" i="1"/>
  <c r="B380" i="2" s="1"/>
  <c r="B379" i="1"/>
  <c r="B379" i="2" s="1"/>
  <c r="B378" i="1"/>
  <c r="B378" i="2" s="1"/>
  <c r="B377" i="1"/>
  <c r="B377" i="2" s="1"/>
  <c r="B376" i="1"/>
  <c r="B376" i="2" s="1"/>
  <c r="B375" i="1"/>
  <c r="B375" i="2" s="1"/>
  <c r="B374" i="1"/>
  <c r="B374" i="2" s="1"/>
  <c r="B373" i="1"/>
  <c r="B373" i="2" s="1"/>
  <c r="B372" i="1"/>
  <c r="B372" i="2" s="1"/>
  <c r="B371" i="1"/>
  <c r="B371" i="2" s="1"/>
  <c r="B370" i="1"/>
  <c r="B370" i="2" s="1"/>
  <c r="B369" i="1"/>
  <c r="B369" i="2" s="1"/>
  <c r="B368" i="1"/>
  <c r="B368" i="2" s="1"/>
  <c r="B367" i="1"/>
  <c r="B367" i="2" s="1"/>
  <c r="B366" i="1"/>
  <c r="B365" i="1"/>
  <c r="B365" i="2" s="1"/>
  <c r="B364" i="1"/>
  <c r="B364" i="2" s="1"/>
  <c r="B363" i="1"/>
  <c r="B363" i="2" s="1"/>
  <c r="B362" i="1"/>
  <c r="B361" i="1"/>
  <c r="B361" i="2" s="1"/>
  <c r="B360" i="1"/>
  <c r="B360" i="2" s="1"/>
  <c r="B359" i="1"/>
  <c r="B359" i="2" s="1"/>
  <c r="B358" i="1"/>
  <c r="B357" i="1"/>
  <c r="B357" i="2" s="1"/>
  <c r="B356" i="1"/>
  <c r="B356" i="2" s="1"/>
  <c r="B355" i="1"/>
  <c r="B355" i="2" s="1"/>
  <c r="B354" i="1"/>
  <c r="B353" i="1"/>
  <c r="B353" i="2" s="1"/>
  <c r="B352" i="1"/>
  <c r="B352" i="2" s="1"/>
  <c r="B351" i="1"/>
  <c r="B351" i="2" s="1"/>
  <c r="B350" i="1"/>
  <c r="B349" i="1"/>
  <c r="B349" i="2" s="1"/>
  <c r="B348" i="1"/>
  <c r="B348" i="2" s="1"/>
  <c r="B347" i="1"/>
  <c r="B347" i="2" s="1"/>
  <c r="B346" i="1"/>
  <c r="B345" i="1"/>
  <c r="B345" i="2" s="1"/>
  <c r="B344" i="1"/>
  <c r="B344" i="2" s="1"/>
  <c r="B343" i="1"/>
  <c r="B343" i="2" s="1"/>
  <c r="B342" i="1"/>
  <c r="B341" i="1"/>
  <c r="B341" i="2" s="1"/>
  <c r="B340" i="1"/>
  <c r="B340" i="2" s="1"/>
  <c r="B339" i="1"/>
  <c r="B339" i="2" s="1"/>
  <c r="B338" i="1"/>
  <c r="B337" i="1"/>
  <c r="B337" i="2" s="1"/>
  <c r="B336" i="1"/>
  <c r="B336" i="2" s="1"/>
  <c r="B335" i="1"/>
  <c r="B335" i="2" s="1"/>
  <c r="B334" i="1"/>
  <c r="B333" i="1"/>
  <c r="B333" i="2" s="1"/>
  <c r="B332" i="1"/>
  <c r="B332" i="2" s="1"/>
  <c r="B331" i="1"/>
  <c r="B331" i="2" s="1"/>
  <c r="B330" i="1"/>
  <c r="B329" i="1"/>
  <c r="B329" i="2" s="1"/>
  <c r="B328" i="1"/>
  <c r="B328" i="2" s="1"/>
  <c r="B327" i="1"/>
  <c r="B327" i="2" s="1"/>
  <c r="B326" i="1"/>
  <c r="B325" i="1"/>
  <c r="B325" i="2" s="1"/>
  <c r="B324" i="1"/>
  <c r="B324" i="2" s="1"/>
  <c r="B323" i="1"/>
  <c r="B323" i="2" s="1"/>
  <c r="B322" i="1"/>
  <c r="B321" i="1"/>
  <c r="B321" i="2" s="1"/>
  <c r="B320" i="1"/>
  <c r="B320" i="2" s="1"/>
  <c r="B319" i="1"/>
  <c r="B319" i="2" s="1"/>
  <c r="B318" i="1"/>
  <c r="B317" i="1"/>
  <c r="B317" i="2" s="1"/>
  <c r="B316" i="1"/>
  <c r="B316" i="2" s="1"/>
  <c r="B315" i="1"/>
  <c r="B315" i="2" s="1"/>
  <c r="B314" i="1"/>
  <c r="B313" i="1"/>
  <c r="B313" i="2" s="1"/>
  <c r="B312" i="1"/>
  <c r="B312" i="2" s="1"/>
  <c r="B311" i="1"/>
  <c r="B311" i="2" s="1"/>
  <c r="B310" i="1"/>
  <c r="B309" i="1"/>
  <c r="B309" i="2" s="1"/>
  <c r="B308" i="1"/>
  <c r="B308" i="2" s="1"/>
  <c r="B307" i="1"/>
  <c r="B307" i="2" s="1"/>
  <c r="B306" i="1"/>
  <c r="B305" i="1"/>
  <c r="B305" i="2" s="1"/>
  <c r="B304" i="1"/>
  <c r="B304" i="2" s="1"/>
  <c r="B303" i="1"/>
  <c r="B303" i="2" s="1"/>
  <c r="B302" i="1"/>
  <c r="B301" i="1"/>
  <c r="B301" i="2" s="1"/>
  <c r="B300" i="1"/>
  <c r="B300" i="2" s="1"/>
  <c r="B299" i="1"/>
  <c r="B299" i="2" s="1"/>
  <c r="B298" i="1"/>
  <c r="B297" i="1"/>
  <c r="B297" i="2" s="1"/>
  <c r="B296" i="1"/>
  <c r="B296" i="2" s="1"/>
  <c r="B295" i="1"/>
  <c r="B295" i="2" s="1"/>
  <c r="B294" i="1"/>
  <c r="B293" i="1"/>
  <c r="B293" i="2" s="1"/>
  <c r="B292" i="1"/>
  <c r="B292" i="2" s="1"/>
  <c r="B291" i="1"/>
  <c r="B291" i="2" s="1"/>
  <c r="B290" i="1"/>
  <c r="B289" i="1"/>
  <c r="B289" i="2" s="1"/>
  <c r="B288" i="1"/>
  <c r="B288" i="2" s="1"/>
  <c r="B287" i="1"/>
  <c r="B287" i="2" s="1"/>
  <c r="B286" i="1"/>
  <c r="B285" i="1"/>
  <c r="B285" i="2" s="1"/>
  <c r="B284" i="1"/>
  <c r="B284" i="2" s="1"/>
  <c r="B283" i="1"/>
  <c r="B283" i="2" s="1"/>
  <c r="B282" i="1"/>
  <c r="B281" i="1"/>
  <c r="B281" i="2" s="1"/>
  <c r="B280" i="1"/>
  <c r="B280" i="2" s="1"/>
  <c r="B279" i="1"/>
  <c r="B279" i="2" s="1"/>
  <c r="B278" i="1"/>
  <c r="B277" i="1"/>
  <c r="B277" i="2" s="1"/>
  <c r="B276" i="1"/>
  <c r="B276" i="2" s="1"/>
  <c r="B275" i="1"/>
  <c r="B275" i="2" s="1"/>
  <c r="B274" i="1"/>
  <c r="B273" i="1"/>
  <c r="B273" i="2" s="1"/>
  <c r="B272" i="1"/>
  <c r="B272" i="2" s="1"/>
  <c r="B271" i="1"/>
  <c r="B271" i="2" s="1"/>
  <c r="B270" i="1"/>
  <c r="B269" i="1"/>
  <c r="B269" i="2" s="1"/>
  <c r="B268" i="1"/>
  <c r="B268" i="2" s="1"/>
  <c r="B267" i="1"/>
  <c r="B267" i="2" s="1"/>
  <c r="B266" i="1"/>
  <c r="B265" i="1"/>
  <c r="B265" i="2" s="1"/>
  <c r="B264" i="1"/>
  <c r="B264" i="2" s="1"/>
  <c r="B263" i="1"/>
  <c r="B263" i="2" s="1"/>
  <c r="B262" i="1"/>
  <c r="B261" i="1"/>
  <c r="B261" i="2" s="1"/>
  <c r="B260" i="1"/>
  <c r="B260" i="2" s="1"/>
  <c r="B259" i="1"/>
  <c r="B259" i="2" s="1"/>
  <c r="B258" i="1"/>
  <c r="B257" i="1"/>
  <c r="B257" i="2" s="1"/>
  <c r="B256" i="1"/>
  <c r="B256" i="2" s="1"/>
  <c r="B255" i="1"/>
  <c r="B255" i="2" s="1"/>
  <c r="B254" i="1"/>
  <c r="B253" i="1"/>
  <c r="B253" i="2" s="1"/>
  <c r="B252" i="1"/>
  <c r="B252" i="2" s="1"/>
  <c r="B251" i="1"/>
  <c r="B251" i="2" s="1"/>
  <c r="B250" i="1"/>
  <c r="B249" i="1"/>
  <c r="B249" i="2" s="1"/>
  <c r="B248" i="1"/>
  <c r="B248" i="2" s="1"/>
  <c r="B247" i="1"/>
  <c r="B247" i="2" s="1"/>
  <c r="B246" i="1"/>
  <c r="B245" i="1"/>
  <c r="B245" i="2" s="1"/>
  <c r="B244" i="1"/>
  <c r="B244" i="2" s="1"/>
  <c r="B243" i="1"/>
  <c r="B243" i="2" s="1"/>
  <c r="B242" i="1"/>
  <c r="B241" i="1"/>
  <c r="B241" i="2" s="1"/>
  <c r="B240" i="1"/>
  <c r="B240" i="2" s="1"/>
  <c r="B239" i="1"/>
  <c r="B239" i="2" s="1"/>
  <c r="B238" i="1"/>
  <c r="B237" i="1"/>
  <c r="B237" i="2" s="1"/>
  <c r="B236" i="1"/>
  <c r="B236" i="2" s="1"/>
  <c r="B235" i="1"/>
  <c r="B235" i="2" s="1"/>
  <c r="B234" i="1"/>
  <c r="B233" i="1"/>
  <c r="B233" i="2" s="1"/>
  <c r="B232" i="1"/>
  <c r="B232" i="2" s="1"/>
  <c r="B231" i="1"/>
  <c r="B231" i="2" s="1"/>
  <c r="B230" i="1"/>
  <c r="B229" i="1"/>
  <c r="B229" i="2" s="1"/>
  <c r="B228" i="1"/>
  <c r="B228" i="2" s="1"/>
  <c r="B227" i="1"/>
  <c r="B227" i="2" s="1"/>
  <c r="B226" i="1"/>
  <c r="B225" i="1"/>
  <c r="B225" i="2" s="1"/>
  <c r="B224" i="1"/>
  <c r="B224" i="2" s="1"/>
  <c r="B223" i="1"/>
  <c r="B223" i="2" s="1"/>
  <c r="B222" i="1"/>
  <c r="B221" i="1"/>
  <c r="B221" i="2" s="1"/>
  <c r="B220" i="1"/>
  <c r="B220" i="2" s="1"/>
  <c r="B219" i="1"/>
  <c r="B219" i="2" s="1"/>
  <c r="B218" i="1"/>
  <c r="B217" i="1"/>
  <c r="B217" i="2" s="1"/>
  <c r="B216" i="1"/>
  <c r="B216" i="2" s="1"/>
  <c r="B215" i="1"/>
  <c r="B215" i="2" s="1"/>
  <c r="B214" i="1"/>
  <c r="B213" i="1"/>
  <c r="B213" i="2" s="1"/>
  <c r="B212" i="1"/>
  <c r="B212" i="2" s="1"/>
  <c r="B211" i="1"/>
  <c r="B211" i="2" s="1"/>
  <c r="B210" i="1"/>
  <c r="B209" i="1"/>
  <c r="B209" i="2" s="1"/>
  <c r="B208" i="1"/>
  <c r="B208" i="2" s="1"/>
  <c r="B207" i="1"/>
  <c r="B207" i="2" s="1"/>
  <c r="B206" i="1"/>
  <c r="B205" i="1"/>
  <c r="B205" i="2" s="1"/>
  <c r="B204" i="1"/>
  <c r="B204" i="2" s="1"/>
  <c r="B203" i="1"/>
  <c r="B203" i="2" s="1"/>
  <c r="B202" i="1"/>
  <c r="B201" i="1"/>
  <c r="B201" i="2" s="1"/>
  <c r="B200" i="1"/>
  <c r="B200" i="2" s="1"/>
  <c r="B199" i="1"/>
  <c r="B199" i="2" s="1"/>
  <c r="B198" i="1"/>
  <c r="B197" i="1"/>
  <c r="B197" i="2" s="1"/>
  <c r="B196" i="1"/>
  <c r="B196" i="2" s="1"/>
  <c r="B195" i="1"/>
  <c r="B195" i="2" s="1"/>
  <c r="B194" i="1"/>
  <c r="B193" i="1"/>
  <c r="B193" i="2" s="1"/>
  <c r="B192" i="1"/>
  <c r="B192" i="2" s="1"/>
  <c r="B191" i="1"/>
  <c r="B191" i="2" s="1"/>
  <c r="B190" i="1"/>
  <c r="B189" i="1"/>
  <c r="B189" i="2" s="1"/>
  <c r="B188" i="1"/>
  <c r="B188" i="2" s="1"/>
  <c r="B187" i="1"/>
  <c r="B187" i="2" s="1"/>
  <c r="B186" i="1"/>
  <c r="B185" i="1"/>
  <c r="B185" i="2" s="1"/>
  <c r="B184" i="1"/>
  <c r="B184" i="2" s="1"/>
  <c r="B183" i="1"/>
  <c r="B183" i="2" s="1"/>
  <c r="B182" i="1"/>
  <c r="B181" i="1"/>
  <c r="B181" i="2" s="1"/>
  <c r="B180" i="1"/>
  <c r="B180" i="2" s="1"/>
  <c r="B179" i="1"/>
  <c r="B179" i="2" s="1"/>
  <c r="B178" i="1"/>
  <c r="B177" i="1"/>
  <c r="B177" i="2" s="1"/>
  <c r="B176" i="1"/>
  <c r="B176" i="2" s="1"/>
  <c r="B175" i="1"/>
  <c r="B175" i="2" s="1"/>
  <c r="B174" i="1"/>
  <c r="B173" i="1"/>
  <c r="B173" i="2" s="1"/>
  <c r="B172" i="1"/>
  <c r="B172" i="2" s="1"/>
  <c r="B171" i="1"/>
  <c r="B171" i="2" s="1"/>
  <c r="B170" i="1"/>
  <c r="B169" i="1"/>
  <c r="B169" i="2" s="1"/>
  <c r="B168" i="1"/>
  <c r="B168" i="2" s="1"/>
  <c r="B167" i="1"/>
  <c r="B167" i="2" s="1"/>
  <c r="B166" i="1"/>
  <c r="B165" i="1"/>
  <c r="B165" i="2" s="1"/>
  <c r="B164" i="1"/>
  <c r="B164" i="2" s="1"/>
  <c r="B163" i="1"/>
  <c r="B163" i="2" s="1"/>
  <c r="B162" i="1"/>
  <c r="B161" i="1"/>
  <c r="B161" i="2" s="1"/>
  <c r="B160" i="1"/>
  <c r="B160" i="2" s="1"/>
  <c r="B159" i="1"/>
  <c r="B159" i="2" s="1"/>
  <c r="B158" i="1"/>
  <c r="B157" i="1"/>
  <c r="B157" i="2" s="1"/>
  <c r="B156" i="1"/>
  <c r="B156" i="2" s="1"/>
  <c r="B155" i="1"/>
  <c r="B155" i="2" s="1"/>
  <c r="B154" i="1"/>
  <c r="B153" i="1"/>
  <c r="B153" i="2" s="1"/>
  <c r="B152" i="1"/>
  <c r="B152" i="2" s="1"/>
  <c r="B151" i="1"/>
  <c r="B151" i="2" s="1"/>
  <c r="B150" i="1"/>
  <c r="B149" i="1"/>
  <c r="B149" i="2" s="1"/>
  <c r="B148" i="1"/>
  <c r="B148" i="2" s="1"/>
  <c r="B147" i="1"/>
  <c r="B147" i="2" s="1"/>
  <c r="B146" i="1"/>
  <c r="B145" i="1"/>
  <c r="B145" i="2" s="1"/>
  <c r="B144" i="1"/>
  <c r="B144" i="2" s="1"/>
  <c r="B143" i="1"/>
  <c r="B143" i="2" s="1"/>
  <c r="B142" i="1"/>
  <c r="B141" i="1"/>
  <c r="B141" i="2" s="1"/>
  <c r="B140" i="1"/>
  <c r="B140" i="2" s="1"/>
  <c r="B139" i="1"/>
  <c r="B139" i="2" s="1"/>
  <c r="B138" i="1"/>
  <c r="B137" i="1"/>
  <c r="B137" i="2" s="1"/>
  <c r="B136" i="1"/>
  <c r="B136" i="2" s="1"/>
  <c r="B135" i="1"/>
  <c r="B135" i="2" s="1"/>
  <c r="B134" i="1"/>
  <c r="B133" i="1"/>
  <c r="B133" i="2" s="1"/>
  <c r="B132" i="1"/>
  <c r="B132" i="2" s="1"/>
  <c r="B131" i="1"/>
  <c r="B131" i="2" s="1"/>
  <c r="B130" i="1"/>
  <c r="B129" i="1"/>
  <c r="B129" i="2" s="1"/>
  <c r="B128" i="1"/>
  <c r="B128" i="2" s="1"/>
  <c r="B127" i="1"/>
  <c r="B127" i="2" s="1"/>
  <c r="B126" i="1"/>
  <c r="B125" i="1"/>
  <c r="B125" i="2" s="1"/>
  <c r="B124" i="1"/>
  <c r="B124" i="2" s="1"/>
  <c r="B123" i="1"/>
  <c r="B123" i="2" s="1"/>
  <c r="B122" i="1"/>
  <c r="B121" i="1"/>
  <c r="B121" i="2" s="1"/>
  <c r="B120" i="1"/>
  <c r="B120" i="2" s="1"/>
  <c r="B119" i="1"/>
  <c r="B119" i="2" s="1"/>
  <c r="B118" i="1"/>
  <c r="B117" i="1"/>
  <c r="B117" i="2" s="1"/>
  <c r="B116" i="1"/>
  <c r="B116" i="2" s="1"/>
  <c r="B115" i="1"/>
  <c r="B115" i="2" s="1"/>
  <c r="B114" i="1"/>
  <c r="B113" i="1"/>
  <c r="B113" i="2" s="1"/>
  <c r="B112" i="1"/>
  <c r="B112" i="2" s="1"/>
  <c r="B111" i="1"/>
  <c r="B111" i="2" s="1"/>
  <c r="B110" i="1"/>
  <c r="B109" i="1"/>
  <c r="B109" i="2" s="1"/>
  <c r="B108" i="1"/>
  <c r="B108" i="2" s="1"/>
  <c r="B107" i="1"/>
  <c r="B107" i="2" s="1"/>
  <c r="B106" i="1"/>
  <c r="B105" i="1"/>
  <c r="B105" i="2" s="1"/>
  <c r="B104" i="1"/>
  <c r="B104" i="2" s="1"/>
  <c r="B103" i="1"/>
  <c r="B103" i="2" s="1"/>
  <c r="B102" i="1"/>
  <c r="B101" i="1"/>
  <c r="B101" i="2" s="1"/>
  <c r="B100" i="1"/>
  <c r="B100" i="2" s="1"/>
  <c r="B99" i="1"/>
  <c r="B99" i="2" s="1"/>
  <c r="B98" i="1"/>
  <c r="B97" i="1"/>
  <c r="B97" i="2" s="1"/>
  <c r="B96" i="1"/>
  <c r="B96" i="2" s="1"/>
  <c r="B95" i="1"/>
  <c r="B95" i="2" s="1"/>
  <c r="B94" i="1"/>
  <c r="B93" i="1"/>
  <c r="B93" i="2" s="1"/>
  <c r="B92" i="1"/>
  <c r="B92" i="2" s="1"/>
  <c r="B91" i="1"/>
  <c r="B91" i="2" s="1"/>
  <c r="B90" i="1"/>
  <c r="B89" i="1"/>
  <c r="B89" i="2" s="1"/>
  <c r="B88" i="1"/>
  <c r="B88" i="2" s="1"/>
  <c r="B87" i="1"/>
  <c r="B87" i="2" s="1"/>
  <c r="B86" i="1"/>
  <c r="B85" i="1"/>
  <c r="B85" i="2" s="1"/>
  <c r="B84" i="1"/>
  <c r="B84" i="2" s="1"/>
  <c r="B83" i="1"/>
  <c r="B83" i="2" s="1"/>
  <c r="B82" i="1"/>
  <c r="B81" i="1"/>
  <c r="B81" i="2" s="1"/>
  <c r="B80" i="1"/>
  <c r="B80" i="2" s="1"/>
  <c r="B79" i="1"/>
  <c r="B79" i="2" s="1"/>
  <c r="B78" i="1"/>
  <c r="B77" i="1"/>
  <c r="B77" i="2" s="1"/>
  <c r="B76" i="1"/>
  <c r="B76" i="2" s="1"/>
  <c r="B75" i="1"/>
  <c r="B75" i="2" s="1"/>
  <c r="B74" i="1"/>
  <c r="B73" i="1"/>
  <c r="B73" i="2" s="1"/>
  <c r="B72" i="1"/>
  <c r="B72" i="2" s="1"/>
  <c r="B71" i="1"/>
  <c r="B71" i="2" s="1"/>
  <c r="B70" i="1"/>
  <c r="B69" i="1"/>
  <c r="B69" i="2" s="1"/>
  <c r="B68" i="1"/>
  <c r="B68" i="2" s="1"/>
  <c r="B67" i="1"/>
  <c r="B66" i="1"/>
  <c r="B65" i="1"/>
  <c r="B65" i="2" s="1"/>
  <c r="B64" i="1"/>
  <c r="B64" i="2" s="1"/>
  <c r="B63" i="1"/>
  <c r="B63" i="2" s="1"/>
  <c r="B62" i="1"/>
  <c r="B62" i="2" s="1"/>
  <c r="B61" i="1"/>
  <c r="B61" i="2" s="1"/>
  <c r="B60" i="1"/>
  <c r="B60" i="2" s="1"/>
  <c r="B59" i="1"/>
  <c r="B58" i="1"/>
  <c r="B57" i="1"/>
  <c r="B57" i="2" s="1"/>
  <c r="B56" i="1"/>
  <c r="B56" i="2" s="1"/>
  <c r="B55" i="1"/>
  <c r="B54" i="1"/>
  <c r="B53" i="1"/>
  <c r="B53" i="2" s="1"/>
  <c r="B52" i="1"/>
  <c r="B52" i="2" s="1"/>
  <c r="B51" i="1"/>
  <c r="B50" i="1"/>
  <c r="B49" i="1"/>
  <c r="B49" i="2" s="1"/>
  <c r="B48" i="1"/>
  <c r="B48" i="2" s="1"/>
  <c r="B47" i="1"/>
  <c r="B46" i="1"/>
  <c r="B45" i="1"/>
  <c r="B45" i="2" s="1"/>
  <c r="B44" i="1"/>
  <c r="B44" i="2" s="1"/>
  <c r="B43" i="1"/>
  <c r="B42" i="1"/>
  <c r="B41" i="1"/>
  <c r="B41" i="2" s="1"/>
  <c r="B40" i="1"/>
  <c r="B40" i="2" s="1"/>
  <c r="B39" i="1"/>
  <c r="B39" i="2" s="1"/>
  <c r="B38" i="1"/>
  <c r="B38" i="2" s="1"/>
  <c r="B37" i="1"/>
  <c r="B37" i="2" s="1"/>
  <c r="B36" i="1"/>
  <c r="B36" i="2" s="1"/>
  <c r="B35" i="1"/>
  <c r="B35" i="2" s="1"/>
  <c r="B34" i="1"/>
  <c r="B34" i="2" s="1"/>
  <c r="B33" i="1"/>
  <c r="B33" i="2" s="1"/>
  <c r="B32" i="1"/>
  <c r="B32" i="2" s="1"/>
  <c r="B31" i="1"/>
  <c r="B31" i="2" s="1"/>
  <c r="B30" i="1"/>
  <c r="B30" i="2" s="1"/>
  <c r="B29" i="1"/>
  <c r="B29" i="2" s="1"/>
  <c r="B28" i="1"/>
  <c r="B28" i="2" s="1"/>
  <c r="B27" i="1"/>
  <c r="B27" i="2" s="1"/>
  <c r="B26" i="1"/>
  <c r="B26" i="2" s="1"/>
  <c r="B25" i="1"/>
  <c r="B25" i="2" s="1"/>
  <c r="B24" i="1"/>
  <c r="B24" i="2" s="1"/>
  <c r="B23" i="1"/>
  <c r="B23" i="2" s="1"/>
  <c r="B22" i="1"/>
  <c r="B22" i="2" s="1"/>
  <c r="B21" i="1"/>
  <c r="B21" i="2" s="1"/>
  <c r="B20" i="1"/>
  <c r="B20" i="2" s="1"/>
  <c r="B19" i="1"/>
  <c r="B19" i="2" s="1"/>
  <c r="B18" i="1"/>
  <c r="B18" i="2" s="1"/>
  <c r="B17" i="1"/>
  <c r="B17" i="2" s="1"/>
  <c r="B16" i="1"/>
  <c r="B16" i="2" s="1"/>
  <c r="B15" i="1"/>
  <c r="B14" i="1"/>
  <c r="B13" i="1"/>
  <c r="B13" i="2" s="1"/>
  <c r="B12" i="1"/>
  <c r="B12" i="2" s="1"/>
  <c r="B11" i="1"/>
  <c r="B10" i="1"/>
  <c r="B9" i="1"/>
  <c r="B9" i="2" s="1"/>
  <c r="B8" i="1"/>
  <c r="B8" i="2" s="1"/>
  <c r="B7" i="1"/>
  <c r="B6" i="1"/>
  <c r="B5" i="1"/>
  <c r="B5" i="2" s="1"/>
  <c r="B4" i="1"/>
  <c r="B4" i="2" s="1"/>
  <c r="B3" i="1"/>
  <c r="R974" i="2" l="1"/>
  <c r="Q974" i="2"/>
  <c r="D1344" i="2"/>
  <c r="D1340" i="2"/>
  <c r="D1336" i="2"/>
  <c r="D1333" i="2"/>
  <c r="D1330" i="2"/>
  <c r="D1322" i="2"/>
  <c r="D1320" i="2"/>
  <c r="D1318" i="2"/>
  <c r="D1311" i="2"/>
  <c r="D1309" i="2"/>
  <c r="D1307" i="2"/>
  <c r="D1300" i="2"/>
  <c r="D1298" i="2"/>
  <c r="D1296" i="2"/>
  <c r="D1293" i="2"/>
  <c r="D1276" i="2"/>
  <c r="D1270" i="2"/>
  <c r="D1265" i="2"/>
  <c r="D1262" i="2"/>
  <c r="D1256" i="2"/>
  <c r="D1341" i="2"/>
  <c r="D1337" i="2"/>
  <c r="D1334" i="2"/>
  <c r="D1331" i="2"/>
  <c r="D1327" i="2"/>
  <c r="D1325" i="2"/>
  <c r="D1316" i="2"/>
  <c r="D1314" i="2"/>
  <c r="D1305" i="2"/>
  <c r="D1303" i="2"/>
  <c r="D1294" i="2"/>
  <c r="D1291" i="2"/>
  <c r="D1288" i="2"/>
  <c r="D1285" i="2"/>
  <c r="D1283" i="2"/>
  <c r="D1280" i="2"/>
  <c r="D1277" i="2"/>
  <c r="D1274" i="2"/>
  <c r="D1271" i="2"/>
  <c r="D1268" i="2"/>
  <c r="D1263" i="2"/>
  <c r="D1259" i="2"/>
  <c r="D1339" i="2"/>
  <c r="D1332" i="2"/>
  <c r="D1324" i="2"/>
  <c r="D1317" i="2"/>
  <c r="D1304" i="2"/>
  <c r="D1301" i="2"/>
  <c r="D1297" i="2"/>
  <c r="D1292" i="2"/>
  <c r="D1289" i="2"/>
  <c r="D1284" i="2"/>
  <c r="D1281" i="2"/>
  <c r="D1273" i="2"/>
  <c r="D1261" i="2"/>
  <c r="D1253" i="2"/>
  <c r="D1250" i="2"/>
  <c r="D1246" i="2"/>
  <c r="D1243" i="2"/>
  <c r="D1240" i="2"/>
  <c r="D1237" i="2"/>
  <c r="D1235" i="2"/>
  <c r="D1231" i="2"/>
  <c r="D1228" i="2"/>
  <c r="D1216" i="2"/>
  <c r="D1209" i="2"/>
  <c r="D1205" i="2"/>
  <c r="D1199" i="2"/>
  <c r="D1197" i="2"/>
  <c r="D1190" i="2"/>
  <c r="D1186" i="2"/>
  <c r="D1182" i="2"/>
  <c r="D1178" i="2"/>
  <c r="D1174" i="2"/>
  <c r="D1170" i="2"/>
  <c r="D1166" i="2"/>
  <c r="D1162" i="2"/>
  <c r="D1158" i="2"/>
  <c r="D1154" i="2"/>
  <c r="D1150" i="2"/>
  <c r="D1146" i="2"/>
  <c r="D1142" i="2"/>
  <c r="D1138" i="2"/>
  <c r="D1134" i="2"/>
  <c r="D1130" i="2"/>
  <c r="D1126" i="2"/>
  <c r="D1122" i="2"/>
  <c r="D1118" i="2"/>
  <c r="D1114" i="2"/>
  <c r="D1110" i="2"/>
  <c r="D1106" i="2"/>
  <c r="D1102" i="2"/>
  <c r="D1098" i="2"/>
  <c r="P1098" i="2" s="1"/>
  <c r="D1094" i="2"/>
  <c r="P1094" i="2" s="1"/>
  <c r="D1090" i="2"/>
  <c r="P1090" i="2" s="1"/>
  <c r="D1086" i="2"/>
  <c r="D1083" i="2"/>
  <c r="D1079" i="2"/>
  <c r="D1075" i="2"/>
  <c r="D1071" i="2"/>
  <c r="D1066" i="2"/>
  <c r="D1064" i="2"/>
  <c r="D1062" i="2"/>
  <c r="D1059" i="2"/>
  <c r="D1056" i="2"/>
  <c r="D1054" i="2"/>
  <c r="D1045" i="2"/>
  <c r="D1036" i="2"/>
  <c r="D1031" i="2"/>
  <c r="D1026" i="2"/>
  <c r="D1024" i="2"/>
  <c r="D1022" i="2"/>
  <c r="D1020" i="2"/>
  <c r="D1018" i="2"/>
  <c r="D1015" i="2"/>
  <c r="D1013" i="2"/>
  <c r="D1002" i="2"/>
  <c r="D994" i="2"/>
  <c r="D988" i="2"/>
  <c r="D985" i="2"/>
  <c r="D982" i="2"/>
  <c r="D980" i="2"/>
  <c r="D978" i="2"/>
  <c r="D976" i="2"/>
  <c r="D973" i="2"/>
  <c r="D971" i="2"/>
  <c r="D969" i="2"/>
  <c r="D967" i="2"/>
  <c r="D965" i="2"/>
  <c r="D963" i="2"/>
  <c r="D961" i="2"/>
  <c r="D958" i="2"/>
  <c r="D954" i="2"/>
  <c r="D950" i="2"/>
  <c r="D946" i="2"/>
  <c r="D942" i="2"/>
  <c r="D938" i="2"/>
  <c r="D934" i="2"/>
  <c r="D930" i="2"/>
  <c r="D926" i="2"/>
  <c r="D922" i="2"/>
  <c r="D918" i="2"/>
  <c r="D914" i="2"/>
  <c r="D910" i="2"/>
  <c r="D906" i="2"/>
  <c r="D902" i="2"/>
  <c r="D898" i="2"/>
  <c r="D894" i="2"/>
  <c r="D890" i="2"/>
  <c r="D886" i="2"/>
  <c r="D882" i="2"/>
  <c r="D878" i="2"/>
  <c r="D874" i="2"/>
  <c r="D870" i="2"/>
  <c r="D866" i="2"/>
  <c r="D862" i="2"/>
  <c r="D858" i="2"/>
  <c r="D854" i="2"/>
  <c r="D850" i="2"/>
  <c r="D846" i="2"/>
  <c r="D842" i="2"/>
  <c r="D838" i="2"/>
  <c r="D834" i="2"/>
  <c r="D830" i="2"/>
  <c r="D826" i="2"/>
  <c r="D822" i="2"/>
  <c r="D818" i="2"/>
  <c r="D814" i="2"/>
  <c r="D810" i="2"/>
  <c r="D806" i="2"/>
  <c r="D802" i="2"/>
  <c r="D798" i="2"/>
  <c r="D794" i="2"/>
  <c r="D790" i="2"/>
  <c r="D786" i="2"/>
  <c r="D761" i="2"/>
  <c r="D759" i="2"/>
  <c r="D757" i="2"/>
  <c r="D754" i="2"/>
  <c r="D750" i="2"/>
  <c r="D746" i="2"/>
  <c r="D742" i="2"/>
  <c r="D738" i="2"/>
  <c r="D734" i="2"/>
  <c r="D730" i="2"/>
  <c r="D726" i="2"/>
  <c r="D722" i="2"/>
  <c r="D718" i="2"/>
  <c r="D714" i="2"/>
  <c r="D710" i="2"/>
  <c r="D706" i="2"/>
  <c r="D702" i="2"/>
  <c r="D698" i="2"/>
  <c r="D694" i="2"/>
  <c r="D1342" i="2"/>
  <c r="D1328" i="2"/>
  <c r="D1326" i="2"/>
  <c r="D1319" i="2"/>
  <c r="D1313" i="2"/>
  <c r="D1310" i="2"/>
  <c r="D1306" i="2"/>
  <c r="D1286" i="2"/>
  <c r="D1278" i="2"/>
  <c r="D1275" i="2"/>
  <c r="D1267" i="2"/>
  <c r="D1258" i="2"/>
  <c r="D1251" i="2"/>
  <c r="D1247" i="2"/>
  <c r="D1244" i="2"/>
  <c r="D1241" i="2"/>
  <c r="D1238" i="2"/>
  <c r="D1232" i="2"/>
  <c r="D1229" i="2"/>
  <c r="D1226" i="2"/>
  <c r="D1224" i="2"/>
  <c r="D1221" i="2"/>
  <c r="D1219" i="2"/>
  <c r="D1217" i="2"/>
  <c r="D1214" i="2"/>
  <c r="D1212" i="2"/>
  <c r="D1210" i="2"/>
  <c r="D1206" i="2"/>
  <c r="D1203" i="2"/>
  <c r="D1200" i="2"/>
  <c r="D1195" i="2"/>
  <c r="D1193" i="2"/>
  <c r="D1191" i="2"/>
  <c r="D1187" i="2"/>
  <c r="D1183" i="2"/>
  <c r="D1179" i="2"/>
  <c r="D1175" i="2"/>
  <c r="D1171" i="2"/>
  <c r="D1167" i="2"/>
  <c r="D1163" i="2"/>
  <c r="D1159" i="2"/>
  <c r="D1155" i="2"/>
  <c r="D1151" i="2"/>
  <c r="D1147" i="2"/>
  <c r="D1143" i="2"/>
  <c r="D1139" i="2"/>
  <c r="D1135" i="2"/>
  <c r="D1131" i="2"/>
  <c r="D1127" i="2"/>
  <c r="D1123" i="2"/>
  <c r="D1119" i="2"/>
  <c r="D1115" i="2"/>
  <c r="D1111" i="2"/>
  <c r="D1107" i="2"/>
  <c r="D1103" i="2"/>
  <c r="D1099" i="2"/>
  <c r="D1095" i="2"/>
  <c r="P1095" i="2" s="1"/>
  <c r="D1091" i="2"/>
  <c r="P1091" i="2" s="1"/>
  <c r="D1087" i="2"/>
  <c r="D1084" i="2"/>
  <c r="D1080" i="2"/>
  <c r="D1076" i="2"/>
  <c r="D1072" i="2"/>
  <c r="D1069" i="2"/>
  <c r="D1060" i="2"/>
  <c r="D1052" i="2"/>
  <c r="D1050" i="2"/>
  <c r="D1048" i="2"/>
  <c r="D1046" i="2"/>
  <c r="D1043" i="2"/>
  <c r="D1041" i="2"/>
  <c r="D1039" i="2"/>
  <c r="D1037" i="2"/>
  <c r="D1034" i="2"/>
  <c r="D1032" i="2"/>
  <c r="D1029" i="2"/>
  <c r="D1011" i="2"/>
  <c r="D1009" i="2"/>
  <c r="D1007" i="2"/>
  <c r="D1005" i="2"/>
  <c r="D1000" i="2"/>
  <c r="D997" i="2"/>
  <c r="D995" i="2"/>
  <c r="D992" i="2"/>
  <c r="D989" i="2"/>
  <c r="D959" i="2"/>
  <c r="D955" i="2"/>
  <c r="D951" i="2"/>
  <c r="D947" i="2"/>
  <c r="D943" i="2"/>
  <c r="D939" i="2"/>
  <c r="D935" i="2"/>
  <c r="D931" i="2"/>
  <c r="D927" i="2"/>
  <c r="D923" i="2"/>
  <c r="D919" i="2"/>
  <c r="D915" i="2"/>
  <c r="D911" i="2"/>
  <c r="D907" i="2"/>
  <c r="D903" i="2"/>
  <c r="D899" i="2"/>
  <c r="D895" i="2"/>
  <c r="D891" i="2"/>
  <c r="D887" i="2"/>
  <c r="D883" i="2"/>
  <c r="D879" i="2"/>
  <c r="D875" i="2"/>
  <c r="D871" i="2"/>
  <c r="D867" i="2"/>
  <c r="D863" i="2"/>
  <c r="D859" i="2"/>
  <c r="D855" i="2"/>
  <c r="D851" i="2"/>
  <c r="D847" i="2"/>
  <c r="D843" i="2"/>
  <c r="D839" i="2"/>
  <c r="D835" i="2"/>
  <c r="D831" i="2"/>
  <c r="D827" i="2"/>
  <c r="D823" i="2"/>
  <c r="D819" i="2"/>
  <c r="D815" i="2"/>
  <c r="D811" i="2"/>
  <c r="D807" i="2"/>
  <c r="D803" i="2"/>
  <c r="D799" i="2"/>
  <c r="D795" i="2"/>
  <c r="D791" i="2"/>
  <c r="D787" i="2"/>
  <c r="D783" i="2"/>
  <c r="D781" i="2"/>
  <c r="D779" i="2"/>
  <c r="D777" i="2"/>
  <c r="D775" i="2"/>
  <c r="D773" i="2"/>
  <c r="D771" i="2"/>
  <c r="D769" i="2"/>
  <c r="D767" i="2"/>
  <c r="D765" i="2"/>
  <c r="D763" i="2"/>
  <c r="D755" i="2"/>
  <c r="D751" i="2"/>
  <c r="D747" i="2"/>
  <c r="D743" i="2"/>
  <c r="D739" i="2"/>
  <c r="D735" i="2"/>
  <c r="D731" i="2"/>
  <c r="D727" i="2"/>
  <c r="D723" i="2"/>
  <c r="D719" i="2"/>
  <c r="D715" i="2"/>
  <c r="D711" i="2"/>
  <c r="D707" i="2"/>
  <c r="D703" i="2"/>
  <c r="D699" i="2"/>
  <c r="D695" i="2"/>
  <c r="D691" i="2"/>
  <c r="D687" i="2"/>
  <c r="D683" i="2"/>
  <c r="D679" i="2"/>
  <c r="D675" i="2"/>
  <c r="D671" i="2"/>
  <c r="D667" i="2"/>
  <c r="D663" i="2"/>
  <c r="D659" i="2"/>
  <c r="D656" i="2"/>
  <c r="D653" i="2"/>
  <c r="D649" i="2"/>
  <c r="D639" i="2"/>
  <c r="D636" i="2"/>
  <c r="D634" i="2"/>
  <c r="D632" i="2"/>
  <c r="D628" i="2"/>
  <c r="D624" i="2"/>
  <c r="D620" i="2"/>
  <c r="D618" i="2"/>
  <c r="D617" i="2"/>
  <c r="D611" i="2"/>
  <c r="D605" i="2"/>
  <c r="D599" i="2"/>
  <c r="D594" i="2"/>
  <c r="D592" i="2"/>
  <c r="D589" i="2"/>
  <c r="D586" i="2"/>
  <c r="D581" i="2"/>
  <c r="D576" i="2"/>
  <c r="D573" i="2"/>
  <c r="D570" i="2"/>
  <c r="D565" i="2"/>
  <c r="D562" i="2"/>
  <c r="D556" i="2"/>
  <c r="D1343" i="2"/>
  <c r="D1335" i="2"/>
  <c r="D1329" i="2"/>
  <c r="D1321" i="2"/>
  <c r="D1302" i="2"/>
  <c r="D1299" i="2"/>
  <c r="D1295" i="2"/>
  <c r="D1290" i="2"/>
  <c r="D1282" i="2"/>
  <c r="D1272" i="2"/>
  <c r="D1269" i="2"/>
  <c r="D1260" i="2"/>
  <c r="D1254" i="2"/>
  <c r="D1248" i="2"/>
  <c r="D1245" i="2"/>
  <c r="D1242" i="2"/>
  <c r="D1236" i="2"/>
  <c r="D1233" i="2"/>
  <c r="D1222" i="2"/>
  <c r="D1207" i="2"/>
  <c r="D1201" i="2"/>
  <c r="D1198" i="2"/>
  <c r="D1196" i="2"/>
  <c r="D1188" i="2"/>
  <c r="D1184" i="2"/>
  <c r="D1180" i="2"/>
  <c r="D1176" i="2"/>
  <c r="D1172" i="2"/>
  <c r="D1168" i="2"/>
  <c r="D1164" i="2"/>
  <c r="D1160" i="2"/>
  <c r="D1156" i="2"/>
  <c r="D1152" i="2"/>
  <c r="D1148" i="2"/>
  <c r="D1144" i="2"/>
  <c r="D1140" i="2"/>
  <c r="D1136" i="2"/>
  <c r="D1132" i="2"/>
  <c r="D1128" i="2"/>
  <c r="D1124" i="2"/>
  <c r="D1120" i="2"/>
  <c r="D1116" i="2"/>
  <c r="D1112" i="2"/>
  <c r="D1108" i="2"/>
  <c r="D1104" i="2"/>
  <c r="D1100" i="2"/>
  <c r="D1096" i="2"/>
  <c r="P1096" i="2" s="1"/>
  <c r="D1092" i="2"/>
  <c r="P1092" i="2" s="1"/>
  <c r="D1088" i="2"/>
  <c r="D1085" i="2"/>
  <c r="D1081" i="2"/>
  <c r="D1077" i="2"/>
  <c r="D1073" i="2"/>
  <c r="D1070" i="2"/>
  <c r="D1067" i="2"/>
  <c r="D1065" i="2"/>
  <c r="D1063" i="2"/>
  <c r="D1061" i="2"/>
  <c r="D1057" i="2"/>
  <c r="D1055" i="2"/>
  <c r="D1044" i="2"/>
  <c r="D1035" i="2"/>
  <c r="D1027" i="2"/>
  <c r="D1025" i="2"/>
  <c r="D1023" i="2"/>
  <c r="D1021" i="2"/>
  <c r="D1019" i="2"/>
  <c r="D1016" i="2"/>
  <c r="D1014" i="2"/>
  <c r="D1003" i="2"/>
  <c r="D998" i="2"/>
  <c r="D990" i="2"/>
  <c r="D986" i="2"/>
  <c r="D983" i="2"/>
  <c r="D981" i="2"/>
  <c r="D979" i="2"/>
  <c r="D977" i="2"/>
  <c r="D975" i="2"/>
  <c r="D972" i="2"/>
  <c r="D970" i="2"/>
  <c r="D968" i="2"/>
  <c r="D966" i="2"/>
  <c r="D964" i="2"/>
  <c r="D962" i="2"/>
  <c r="D956" i="2"/>
  <c r="D952" i="2"/>
  <c r="D948" i="2"/>
  <c r="D944" i="2"/>
  <c r="D940" i="2"/>
  <c r="D936" i="2"/>
  <c r="D932" i="2"/>
  <c r="D928" i="2"/>
  <c r="D924" i="2"/>
  <c r="D920" i="2"/>
  <c r="D916" i="2"/>
  <c r="D912" i="2"/>
  <c r="D908" i="2"/>
  <c r="D904" i="2"/>
  <c r="D900" i="2"/>
  <c r="D896" i="2"/>
  <c r="D892" i="2"/>
  <c r="D888" i="2"/>
  <c r="D884" i="2"/>
  <c r="D880" i="2"/>
  <c r="D876" i="2"/>
  <c r="D872" i="2"/>
  <c r="D868" i="2"/>
  <c r="D864" i="2"/>
  <c r="D860" i="2"/>
  <c r="D856" i="2"/>
  <c r="D852" i="2"/>
  <c r="D848" i="2"/>
  <c r="D844" i="2"/>
  <c r="D840" i="2"/>
  <c r="D836" i="2"/>
  <c r="D832" i="2"/>
  <c r="D828" i="2"/>
  <c r="D824" i="2"/>
  <c r="D820" i="2"/>
  <c r="D816" i="2"/>
  <c r="D812" i="2"/>
  <c r="D808" i="2"/>
  <c r="D804" i="2"/>
  <c r="D800" i="2"/>
  <c r="D796" i="2"/>
  <c r="D792" i="2"/>
  <c r="D788" i="2"/>
  <c r="D784" i="2"/>
  <c r="D760" i="2"/>
  <c r="D758" i="2"/>
  <c r="D756" i="2"/>
  <c r="D752" i="2"/>
  <c r="D748" i="2"/>
  <c r="D744" i="2"/>
  <c r="D740" i="2"/>
  <c r="D736" i="2"/>
  <c r="D732" i="2"/>
  <c r="D728" i="2"/>
  <c r="D724" i="2"/>
  <c r="D720" i="2"/>
  <c r="D716" i="2"/>
  <c r="D712" i="2"/>
  <c r="D708" i="2"/>
  <c r="D704" i="2"/>
  <c r="D700" i="2"/>
  <c r="D696" i="2"/>
  <c r="D692" i="2"/>
  <c r="D688" i="2"/>
  <c r="D684" i="2"/>
  <c r="D680" i="2"/>
  <c r="D676" i="2"/>
  <c r="D672" i="2"/>
  <c r="D668" i="2"/>
  <c r="D664" i="2"/>
  <c r="D660" i="2"/>
  <c r="D657" i="2"/>
  <c r="D654" i="2"/>
  <c r="D650" i="2"/>
  <c r="D647" i="2"/>
  <c r="D645" i="2"/>
  <c r="D643" i="2"/>
  <c r="D640" i="2"/>
  <c r="D629" i="2"/>
  <c r="D625" i="2"/>
  <c r="D621" i="2"/>
  <c r="D615" i="2"/>
  <c r="D612" i="2"/>
  <c r="D607" i="2"/>
  <c r="D606" i="2"/>
  <c r="D601" i="2"/>
  <c r="D600" i="2"/>
  <c r="D597" i="2"/>
  <c r="D595" i="2"/>
  <c r="D590" i="2"/>
  <c r="D587" i="2"/>
  <c r="D584" i="2"/>
  <c r="D579" i="2"/>
  <c r="D574" i="2"/>
  <c r="D571" i="2"/>
  <c r="D568" i="2"/>
  <c r="D563" i="2"/>
  <c r="D560" i="2"/>
  <c r="D557" i="2"/>
  <c r="D1287" i="2"/>
  <c r="D1266" i="2"/>
  <c r="D1264" i="2"/>
  <c r="D1257" i="2"/>
  <c r="D1252" i="2"/>
  <c r="D1220" i="2"/>
  <c r="D1213" i="2"/>
  <c r="D1189" i="2"/>
  <c r="D1181" i="2"/>
  <c r="D1173" i="2"/>
  <c r="D1165" i="2"/>
  <c r="D1157" i="2"/>
  <c r="D1149" i="2"/>
  <c r="D1141" i="2"/>
  <c r="D1133" i="2"/>
  <c r="D1125" i="2"/>
  <c r="D1117" i="2"/>
  <c r="D1109" i="2"/>
  <c r="D1101" i="2"/>
  <c r="D1093" i="2"/>
  <c r="P1093" i="2" s="1"/>
  <c r="D1058" i="2"/>
  <c r="D1051" i="2"/>
  <c r="D1042" i="2"/>
  <c r="D1033" i="2"/>
  <c r="D1012" i="2"/>
  <c r="D1004" i="2"/>
  <c r="D996" i="2"/>
  <c r="D897" i="2"/>
  <c r="D782" i="2"/>
  <c r="D774" i="2"/>
  <c r="D766" i="2"/>
  <c r="D689" i="2"/>
  <c r="D685" i="2"/>
  <c r="D681" i="2"/>
  <c r="D677" i="2"/>
  <c r="D673" i="2"/>
  <c r="D669" i="2"/>
  <c r="D665" i="2"/>
  <c r="D661" i="2"/>
  <c r="D658" i="2"/>
  <c r="D610" i="2"/>
  <c r="D604" i="2"/>
  <c r="D593" i="2"/>
  <c r="D591" i="2"/>
  <c r="D585" i="2"/>
  <c r="D577" i="2"/>
  <c r="D575" i="2"/>
  <c r="D569" i="2"/>
  <c r="D561" i="2"/>
  <c r="D551" i="2"/>
  <c r="D548" i="2"/>
  <c r="D544" i="2"/>
  <c r="D541" i="2"/>
  <c r="D538" i="2"/>
  <c r="D534" i="2"/>
  <c r="D530" i="2"/>
  <c r="D523" i="2"/>
  <c r="D519" i="2"/>
  <c r="D508" i="2"/>
  <c r="D505" i="2"/>
  <c r="D501" i="2"/>
  <c r="D499" i="2"/>
  <c r="D498" i="2"/>
  <c r="D494" i="2"/>
  <c r="D490" i="2"/>
  <c r="D485" i="2"/>
  <c r="D481" i="2"/>
  <c r="D475" i="2"/>
  <c r="D470" i="2"/>
  <c r="D463" i="2"/>
  <c r="D457" i="2"/>
  <c r="D453" i="2"/>
  <c r="D449" i="2"/>
  <c r="D443" i="2"/>
  <c r="D439" i="2"/>
  <c r="D433" i="2"/>
  <c r="D428" i="2"/>
  <c r="D421" i="2"/>
  <c r="D417" i="2"/>
  <c r="D413" i="2"/>
  <c r="D409" i="2"/>
  <c r="D405" i="2"/>
  <c r="D368" i="2"/>
  <c r="D364" i="2"/>
  <c r="D360" i="2"/>
  <c r="D356" i="2"/>
  <c r="D352" i="2"/>
  <c r="D348" i="2"/>
  <c r="D344" i="2"/>
  <c r="D340" i="2"/>
  <c r="D336" i="2"/>
  <c r="D332" i="2"/>
  <c r="D328" i="2"/>
  <c r="D324" i="2"/>
  <c r="D320" i="2"/>
  <c r="D316" i="2"/>
  <c r="D312" i="2"/>
  <c r="D308" i="2"/>
  <c r="D304" i="2"/>
  <c r="D300" i="2"/>
  <c r="D296" i="2"/>
  <c r="D292" i="2"/>
  <c r="D288" i="2"/>
  <c r="D284" i="2"/>
  <c r="D280" i="2"/>
  <c r="D276" i="2"/>
  <c r="D272" i="2"/>
  <c r="D268" i="2"/>
  <c r="D264" i="2"/>
  <c r="D260" i="2"/>
  <c r="D256" i="2"/>
  <c r="D252" i="2"/>
  <c r="D248" i="2"/>
  <c r="D244" i="2"/>
  <c r="D240" i="2"/>
  <c r="D236" i="2"/>
  <c r="D232" i="2"/>
  <c r="D228" i="2"/>
  <c r="D224" i="2"/>
  <c r="D220" i="2"/>
  <c r="D216" i="2"/>
  <c r="D212" i="2"/>
  <c r="D208" i="2"/>
  <c r="D204" i="2"/>
  <c r="D200" i="2"/>
  <c r="D196" i="2"/>
  <c r="D192" i="2"/>
  <c r="D188" i="2"/>
  <c r="D184" i="2"/>
  <c r="D180" i="2"/>
  <c r="D176" i="2"/>
  <c r="D172" i="2"/>
  <c r="D168" i="2"/>
  <c r="D164" i="2"/>
  <c r="D160" i="2"/>
  <c r="D156" i="2"/>
  <c r="D152" i="2"/>
  <c r="D148" i="2"/>
  <c r="D144" i="2"/>
  <c r="D140" i="2"/>
  <c r="D136" i="2"/>
  <c r="D132" i="2"/>
  <c r="D128" i="2"/>
  <c r="D124" i="2"/>
  <c r="D120" i="2"/>
  <c r="D116" i="2"/>
  <c r="D112" i="2"/>
  <c r="D108" i="2"/>
  <c r="D104" i="2"/>
  <c r="D100" i="2"/>
  <c r="D96" i="2"/>
  <c r="D92" i="2"/>
  <c r="D88" i="2"/>
  <c r="D84" i="2"/>
  <c r="D80" i="2"/>
  <c r="D76" i="2"/>
  <c r="D72" i="2"/>
  <c r="D38" i="2"/>
  <c r="D34" i="2"/>
  <c r="D30" i="2"/>
  <c r="D26" i="2"/>
  <c r="D22" i="2"/>
  <c r="D18" i="2"/>
  <c r="D1312" i="2"/>
  <c r="D1234" i="2"/>
  <c r="D1227" i="2"/>
  <c r="D1218" i="2"/>
  <c r="D1211" i="2"/>
  <c r="D1204" i="2"/>
  <c r="D1194" i="2"/>
  <c r="D1082" i="2"/>
  <c r="D1074" i="2"/>
  <c r="D1049" i="2"/>
  <c r="D1040" i="2"/>
  <c r="D1017" i="2"/>
  <c r="D1010" i="2"/>
  <c r="D987" i="2"/>
  <c r="D957" i="2"/>
  <c r="D949" i="2"/>
  <c r="D941" i="2"/>
  <c r="D933" i="2"/>
  <c r="D925" i="2"/>
  <c r="D917" i="2"/>
  <c r="D909" i="2"/>
  <c r="D901" i="2"/>
  <c r="D893" i="2"/>
  <c r="D877" i="2"/>
  <c r="D869" i="2"/>
  <c r="D861" i="2"/>
  <c r="D853" i="2"/>
  <c r="D845" i="2"/>
  <c r="D837" i="2"/>
  <c r="D829" i="2"/>
  <c r="D821" i="2"/>
  <c r="D813" i="2"/>
  <c r="D805" i="2"/>
  <c r="D797" i="2"/>
  <c r="D789" i="2"/>
  <c r="D780" i="2"/>
  <c r="D772" i="2"/>
  <c r="D764" i="2"/>
  <c r="D749" i="2"/>
  <c r="D741" i="2"/>
  <c r="D733" i="2"/>
  <c r="D725" i="2"/>
  <c r="D717" i="2"/>
  <c r="D709" i="2"/>
  <c r="D701" i="2"/>
  <c r="D693" i="2"/>
  <c r="D651" i="2"/>
  <c r="D646" i="2"/>
  <c r="D642" i="2"/>
  <c r="D638" i="2"/>
  <c r="D635" i="2"/>
  <c r="D630" i="2"/>
  <c r="D626" i="2"/>
  <c r="D622" i="2"/>
  <c r="D619" i="2"/>
  <c r="D596" i="2"/>
  <c r="D588" i="2"/>
  <c r="D582" i="2"/>
  <c r="D572" i="2"/>
  <c r="D566" i="2"/>
  <c r="D564" i="2"/>
  <c r="D558" i="2"/>
  <c r="D555" i="2"/>
  <c r="D552" i="2"/>
  <c r="D545" i="2"/>
  <c r="D542" i="2"/>
  <c r="D539" i="2"/>
  <c r="D535" i="2"/>
  <c r="D531" i="2"/>
  <c r="D527" i="2"/>
  <c r="D524" i="2"/>
  <c r="D520" i="2"/>
  <c r="D516" i="2"/>
  <c r="D514" i="2"/>
  <c r="D512" i="2"/>
  <c r="D509" i="2"/>
  <c r="D506" i="2"/>
  <c r="D502" i="2"/>
  <c r="D497" i="2"/>
  <c r="D493" i="2"/>
  <c r="D489" i="2"/>
  <c r="D488" i="2"/>
  <c r="D484" i="2"/>
  <c r="D480" i="2"/>
  <c r="D479" i="2"/>
  <c r="D478" i="2"/>
  <c r="D474" i="2"/>
  <c r="D469" i="2"/>
  <c r="D468" i="2"/>
  <c r="D462" i="2"/>
  <c r="D456" i="2"/>
  <c r="D452" i="2"/>
  <c r="D448" i="2"/>
  <c r="D447" i="2"/>
  <c r="D446" i="2"/>
  <c r="D442" i="2"/>
  <c r="D438" i="2"/>
  <c r="D432" i="2"/>
  <c r="D427" i="2"/>
  <c r="D420" i="2"/>
  <c r="D416" i="2"/>
  <c r="D412" i="2"/>
  <c r="D408" i="2"/>
  <c r="D404" i="2"/>
  <c r="D367" i="2"/>
  <c r="D363" i="2"/>
  <c r="D359" i="2"/>
  <c r="D355" i="2"/>
  <c r="D351" i="2"/>
  <c r="D347" i="2"/>
  <c r="D343" i="2"/>
  <c r="D339" i="2"/>
  <c r="D335" i="2"/>
  <c r="D331" i="2"/>
  <c r="D327" i="2"/>
  <c r="D323" i="2"/>
  <c r="D319" i="2"/>
  <c r="D315" i="2"/>
  <c r="D311" i="2"/>
  <c r="D307" i="2"/>
  <c r="D303" i="2"/>
  <c r="D299" i="2"/>
  <c r="D295" i="2"/>
  <c r="D291" i="2"/>
  <c r="D287" i="2"/>
  <c r="D283" i="2"/>
  <c r="D279" i="2"/>
  <c r="D275" i="2"/>
  <c r="D271" i="2"/>
  <c r="D267" i="2"/>
  <c r="D263" i="2"/>
  <c r="D259" i="2"/>
  <c r="D255" i="2"/>
  <c r="D251" i="2"/>
  <c r="D247" i="2"/>
  <c r="D243" i="2"/>
  <c r="D239" i="2"/>
  <c r="D235" i="2"/>
  <c r="D231" i="2"/>
  <c r="D227" i="2"/>
  <c r="D223" i="2"/>
  <c r="D219" i="2"/>
  <c r="D215" i="2"/>
  <c r="D211" i="2"/>
  <c r="D207" i="2"/>
  <c r="D203" i="2"/>
  <c r="D199" i="2"/>
  <c r="D195" i="2"/>
  <c r="D191" i="2"/>
  <c r="D187" i="2"/>
  <c r="D183" i="2"/>
  <c r="D179" i="2"/>
  <c r="D175" i="2"/>
  <c r="D171" i="2"/>
  <c r="D167" i="2"/>
  <c r="D163" i="2"/>
  <c r="D159" i="2"/>
  <c r="D155" i="2"/>
  <c r="D151" i="2"/>
  <c r="D147" i="2"/>
  <c r="D143" i="2"/>
  <c r="D139" i="2"/>
  <c r="D135" i="2"/>
  <c r="D131" i="2"/>
  <c r="D127" i="2"/>
  <c r="D123" i="2"/>
  <c r="D119" i="2"/>
  <c r="D115" i="2"/>
  <c r="D111" i="2"/>
  <c r="D107" i="2"/>
  <c r="D103" i="2"/>
  <c r="D99" i="2"/>
  <c r="D95" i="2"/>
  <c r="D91" i="2"/>
  <c r="D87" i="2"/>
  <c r="D83" i="2"/>
  <c r="D79" i="2"/>
  <c r="D75" i="2"/>
  <c r="D71" i="2"/>
  <c r="D37" i="2"/>
  <c r="D33" i="2"/>
  <c r="D29" i="2"/>
  <c r="D25" i="2"/>
  <c r="D21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74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6" i="2"/>
  <c r="D32" i="2"/>
  <c r="D28" i="2"/>
  <c r="D24" i="2"/>
  <c r="D20" i="2"/>
  <c r="D1323" i="2"/>
  <c r="D1315" i="2"/>
  <c r="D1308" i="2"/>
  <c r="D1279" i="2"/>
  <c r="D1255" i="2"/>
  <c r="D1249" i="2"/>
  <c r="D1239" i="2"/>
  <c r="D1225" i="2"/>
  <c r="D1202" i="2"/>
  <c r="D1192" i="2"/>
  <c r="D1185" i="2"/>
  <c r="D1177" i="2"/>
  <c r="D1169" i="2"/>
  <c r="D1161" i="2"/>
  <c r="D1153" i="2"/>
  <c r="D1145" i="2"/>
  <c r="D1137" i="2"/>
  <c r="D1129" i="2"/>
  <c r="D1121" i="2"/>
  <c r="D1113" i="2"/>
  <c r="D1105" i="2"/>
  <c r="D1097" i="2"/>
  <c r="P1097" i="2" s="1"/>
  <c r="D1089" i="2"/>
  <c r="P1089" i="2" s="1"/>
  <c r="D1047" i="2"/>
  <c r="D1038" i="2"/>
  <c r="D1030" i="2"/>
  <c r="D1008" i="2"/>
  <c r="D1001" i="2"/>
  <c r="D993" i="2"/>
  <c r="D889" i="2"/>
  <c r="D778" i="2"/>
  <c r="D770" i="2"/>
  <c r="D762" i="2"/>
  <c r="D690" i="2"/>
  <c r="D686" i="2"/>
  <c r="D682" i="2"/>
  <c r="D678" i="2"/>
  <c r="D674" i="2"/>
  <c r="D670" i="2"/>
  <c r="D666" i="2"/>
  <c r="D662" i="2"/>
  <c r="D655" i="2"/>
  <c r="D613" i="2"/>
  <c r="D608" i="2"/>
  <c r="D602" i="2"/>
  <c r="D598" i="2"/>
  <c r="D578" i="2"/>
  <c r="D553" i="2"/>
  <c r="D549" i="2"/>
  <c r="D546" i="2"/>
  <c r="D536" i="2"/>
  <c r="D532" i="2"/>
  <c r="D528" i="2"/>
  <c r="D525" i="2"/>
  <c r="D521" i="2"/>
  <c r="D517" i="2"/>
  <c r="D510" i="2"/>
  <c r="D507" i="2"/>
  <c r="D503" i="2"/>
  <c r="D496" i="2"/>
  <c r="D492" i="2"/>
  <c r="D487" i="2"/>
  <c r="D483" i="2"/>
  <c r="D477" i="2"/>
  <c r="D473" i="2"/>
  <c r="D472" i="2"/>
  <c r="D467" i="2"/>
  <c r="D466" i="2"/>
  <c r="D461" i="2"/>
  <c r="D460" i="2"/>
  <c r="D455" i="2"/>
  <c r="D451" i="2"/>
  <c r="D445" i="2"/>
  <c r="D441" i="2"/>
  <c r="D437" i="2"/>
  <c r="D436" i="2"/>
  <c r="D435" i="2"/>
  <c r="D431" i="2"/>
  <c r="D426" i="2"/>
  <c r="D425" i="2"/>
  <c r="D424" i="2"/>
  <c r="D419" i="2"/>
  <c r="D415" i="2"/>
  <c r="D411" i="2"/>
  <c r="D407" i="2"/>
  <c r="D403" i="2"/>
  <c r="D366" i="2"/>
  <c r="D362" i="2"/>
  <c r="D358" i="2"/>
  <c r="D354" i="2"/>
  <c r="D350" i="2"/>
  <c r="D346" i="2"/>
  <c r="D342" i="2"/>
  <c r="D338" i="2"/>
  <c r="D334" i="2"/>
  <c r="D330" i="2"/>
  <c r="D326" i="2"/>
  <c r="D322" i="2"/>
  <c r="D318" i="2"/>
  <c r="D314" i="2"/>
  <c r="D310" i="2"/>
  <c r="D306" i="2"/>
  <c r="D302" i="2"/>
  <c r="D298" i="2"/>
  <c r="D294" i="2"/>
  <c r="D290" i="2"/>
  <c r="D286" i="2"/>
  <c r="D282" i="2"/>
  <c r="D278" i="2"/>
  <c r="D274" i="2"/>
  <c r="D270" i="2"/>
  <c r="D266" i="2"/>
  <c r="D262" i="2"/>
  <c r="D258" i="2"/>
  <c r="D254" i="2"/>
  <c r="D250" i="2"/>
  <c r="D246" i="2"/>
  <c r="D242" i="2"/>
  <c r="D238" i="2"/>
  <c r="D234" i="2"/>
  <c r="D230" i="2"/>
  <c r="D226" i="2"/>
  <c r="D222" i="2"/>
  <c r="D218" i="2"/>
  <c r="D214" i="2"/>
  <c r="D210" i="2"/>
  <c r="D206" i="2"/>
  <c r="D202" i="2"/>
  <c r="D198" i="2"/>
  <c r="D194" i="2"/>
  <c r="D190" i="2"/>
  <c r="D186" i="2"/>
  <c r="D182" i="2"/>
  <c r="D178" i="2"/>
  <c r="D174" i="2"/>
  <c r="D170" i="2"/>
  <c r="D166" i="2"/>
  <c r="D162" i="2"/>
  <c r="D158" i="2"/>
  <c r="D154" i="2"/>
  <c r="D150" i="2"/>
  <c r="D146" i="2"/>
  <c r="D142" i="2"/>
  <c r="D138" i="2"/>
  <c r="D134" i="2"/>
  <c r="D130" i="2"/>
  <c r="D126" i="2"/>
  <c r="D122" i="2"/>
  <c r="D118" i="2"/>
  <c r="D114" i="2"/>
  <c r="D110" i="2"/>
  <c r="D106" i="2"/>
  <c r="D102" i="2"/>
  <c r="D98" i="2"/>
  <c r="D94" i="2"/>
  <c r="D90" i="2"/>
  <c r="D86" i="2"/>
  <c r="D82" i="2"/>
  <c r="D78" i="2"/>
  <c r="D1208" i="2"/>
  <c r="D1068" i="2"/>
  <c r="D1053" i="2"/>
  <c r="D1028" i="2"/>
  <c r="D945" i="2"/>
  <c r="D929" i="2"/>
  <c r="D913" i="2"/>
  <c r="D881" i="2"/>
  <c r="D865" i="2"/>
  <c r="D849" i="2"/>
  <c r="D833" i="2"/>
  <c r="D817" i="2"/>
  <c r="D801" i="2"/>
  <c r="D785" i="2"/>
  <c r="D776" i="2"/>
  <c r="D652" i="2"/>
  <c r="D627" i="2"/>
  <c r="D559" i="2"/>
  <c r="D522" i="2"/>
  <c r="D513" i="2"/>
  <c r="D504" i="2"/>
  <c r="D486" i="2"/>
  <c r="D482" i="2"/>
  <c r="D458" i="2"/>
  <c r="D454" i="2"/>
  <c r="D450" i="2"/>
  <c r="D434" i="2"/>
  <c r="D430" i="2"/>
  <c r="D422" i="2"/>
  <c r="D418" i="2"/>
  <c r="D414" i="2"/>
  <c r="D410" i="2"/>
  <c r="D406" i="2"/>
  <c r="D402" i="2"/>
  <c r="D398" i="2"/>
  <c r="D394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5" i="2"/>
  <c r="D361" i="2"/>
  <c r="D357" i="2"/>
  <c r="D353" i="2"/>
  <c r="D349" i="2"/>
  <c r="D345" i="2"/>
  <c r="D341" i="2"/>
  <c r="D337" i="2"/>
  <c r="D333" i="2"/>
  <c r="D329" i="2"/>
  <c r="D325" i="2"/>
  <c r="D321" i="2"/>
  <c r="D317" i="2"/>
  <c r="D313" i="2"/>
  <c r="D309" i="2"/>
  <c r="D305" i="2"/>
  <c r="D301" i="2"/>
  <c r="D297" i="2"/>
  <c r="D293" i="2"/>
  <c r="D289" i="2"/>
  <c r="D285" i="2"/>
  <c r="D281" i="2"/>
  <c r="D277" i="2"/>
  <c r="D273" i="2"/>
  <c r="D269" i="2"/>
  <c r="D265" i="2"/>
  <c r="D261" i="2"/>
  <c r="D257" i="2"/>
  <c r="D253" i="2"/>
  <c r="D249" i="2"/>
  <c r="D245" i="2"/>
  <c r="D241" i="2"/>
  <c r="D237" i="2"/>
  <c r="D233" i="2"/>
  <c r="D229" i="2"/>
  <c r="A227" i="2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D225" i="2"/>
  <c r="D221" i="2"/>
  <c r="D217" i="2"/>
  <c r="D213" i="2"/>
  <c r="D209" i="2"/>
  <c r="D205" i="2"/>
  <c r="D201" i="2"/>
  <c r="D197" i="2"/>
  <c r="D193" i="2"/>
  <c r="D189" i="2"/>
  <c r="D185" i="2"/>
  <c r="D181" i="2"/>
  <c r="D177" i="2"/>
  <c r="D173" i="2"/>
  <c r="D169" i="2"/>
  <c r="D165" i="2"/>
  <c r="D161" i="2"/>
  <c r="D157" i="2"/>
  <c r="D153" i="2"/>
  <c r="D149" i="2"/>
  <c r="D145" i="2"/>
  <c r="D141" i="2"/>
  <c r="D137" i="2"/>
  <c r="D133" i="2"/>
  <c r="D129" i="2"/>
  <c r="D125" i="2"/>
  <c r="D121" i="2"/>
  <c r="D117" i="2"/>
  <c r="D113" i="2"/>
  <c r="D109" i="2"/>
  <c r="D105" i="2"/>
  <c r="D101" i="2"/>
  <c r="D97" i="2"/>
  <c r="D93" i="2"/>
  <c r="D89" i="2"/>
  <c r="D85" i="2"/>
  <c r="D81" i="2"/>
  <c r="D1078" i="2"/>
  <c r="D753" i="2"/>
  <c r="D633" i="2"/>
  <c r="D397" i="2"/>
  <c r="D393" i="2"/>
  <c r="D1223" i="2"/>
  <c r="D1006" i="2"/>
  <c r="D991" i="2"/>
  <c r="D768" i="2"/>
  <c r="D745" i="2"/>
  <c r="D729" i="2"/>
  <c r="D713" i="2"/>
  <c r="D697" i="2"/>
  <c r="D648" i="2"/>
  <c r="D641" i="2"/>
  <c r="D623" i="2"/>
  <c r="D614" i="2"/>
  <c r="D580" i="2"/>
  <c r="D550" i="2"/>
  <c r="D543" i="2"/>
  <c r="D537" i="2"/>
  <c r="D529" i="2"/>
  <c r="D511" i="2"/>
  <c r="D495" i="2"/>
  <c r="D491" i="2"/>
  <c r="D471" i="2"/>
  <c r="D459" i="2"/>
  <c r="D423" i="2"/>
  <c r="D399" i="2"/>
  <c r="D395" i="2"/>
  <c r="D391" i="2"/>
  <c r="D77" i="2"/>
  <c r="D73" i="2"/>
  <c r="D39" i="2"/>
  <c r="D35" i="2"/>
  <c r="D31" i="2"/>
  <c r="D27" i="2"/>
  <c r="D23" i="2"/>
  <c r="D19" i="2"/>
  <c r="D1338" i="2"/>
  <c r="D984" i="2"/>
  <c r="D737" i="2"/>
  <c r="D616" i="2"/>
  <c r="D554" i="2"/>
  <c r="D547" i="2"/>
  <c r="D540" i="2"/>
  <c r="D533" i="2"/>
  <c r="D1215" i="2"/>
  <c r="D999" i="2"/>
  <c r="D953" i="2"/>
  <c r="D937" i="2"/>
  <c r="D921" i="2"/>
  <c r="D905" i="2"/>
  <c r="D885" i="2"/>
  <c r="D873" i="2"/>
  <c r="D857" i="2"/>
  <c r="D841" i="2"/>
  <c r="D825" i="2"/>
  <c r="D809" i="2"/>
  <c r="D793" i="2"/>
  <c r="D644" i="2"/>
  <c r="D637" i="2"/>
  <c r="D609" i="2"/>
  <c r="D603" i="2"/>
  <c r="D583" i="2"/>
  <c r="D567" i="2"/>
  <c r="D526" i="2"/>
  <c r="D518" i="2"/>
  <c r="D500" i="2"/>
  <c r="D476" i="2"/>
  <c r="D464" i="2"/>
  <c r="D444" i="2"/>
  <c r="D440" i="2"/>
  <c r="D400" i="2"/>
  <c r="D396" i="2"/>
  <c r="D392" i="2"/>
  <c r="D1230" i="2"/>
  <c r="D960" i="2"/>
  <c r="D721" i="2"/>
  <c r="D705" i="2"/>
  <c r="D631" i="2"/>
  <c r="D515" i="2"/>
  <c r="D465" i="2"/>
  <c r="D429" i="2"/>
  <c r="D401" i="2"/>
  <c r="AB2619" i="2"/>
  <c r="X2619" i="2"/>
  <c r="T2619" i="2"/>
  <c r="O2619" i="2"/>
  <c r="J2619" i="2"/>
  <c r="F2619" i="2"/>
  <c r="AA2619" i="2"/>
  <c r="W2619" i="2"/>
  <c r="S2619" i="2"/>
  <c r="N2619" i="2"/>
  <c r="I2619" i="2"/>
  <c r="E2619" i="2"/>
  <c r="Z2619" i="2"/>
  <c r="V2619" i="2"/>
  <c r="AF2619" i="2" s="1"/>
  <c r="R2619" i="2"/>
  <c r="M2619" i="2"/>
  <c r="H2619" i="2"/>
  <c r="Y2619" i="2"/>
  <c r="G2619" i="2"/>
  <c r="U2619" i="2"/>
  <c r="Q2619" i="2"/>
  <c r="K2619" i="2"/>
  <c r="R984" i="2" l="1"/>
  <c r="Q984" i="2"/>
  <c r="Q1028" i="2"/>
  <c r="P1028" i="2"/>
  <c r="R1028" i="2"/>
  <c r="Q1017" i="2"/>
  <c r="R1017" i="2"/>
  <c r="P1017" i="2"/>
  <c r="Q996" i="2"/>
  <c r="R996" i="2"/>
  <c r="P996" i="2"/>
  <c r="Q981" i="2"/>
  <c r="R981" i="2"/>
  <c r="Q1019" i="2"/>
  <c r="R1019" i="2"/>
  <c r="P1019" i="2"/>
  <c r="Q1057" i="2"/>
  <c r="P1057" i="2"/>
  <c r="R1057" i="2"/>
  <c r="P1081" i="2"/>
  <c r="R1081" i="2"/>
  <c r="Q1081" i="2"/>
  <c r="Q1009" i="2"/>
  <c r="R1009" i="2"/>
  <c r="P1009" i="2"/>
  <c r="Q1043" i="2"/>
  <c r="R1043" i="2"/>
  <c r="P1043" i="2"/>
  <c r="R1052" i="2"/>
  <c r="P1052" i="2"/>
  <c r="Q1052" i="2"/>
  <c r="P985" i="2"/>
  <c r="Q985" i="2"/>
  <c r="R985" i="2"/>
  <c r="Q1053" i="2"/>
  <c r="P1053" i="2"/>
  <c r="R1053" i="2"/>
  <c r="P1030" i="2"/>
  <c r="Q1030" i="2"/>
  <c r="R1030" i="2"/>
  <c r="R1040" i="2"/>
  <c r="Q1040" i="2"/>
  <c r="P1040" i="2"/>
  <c r="Q1004" i="2"/>
  <c r="P1004" i="2"/>
  <c r="R1004" i="2"/>
  <c r="Q1051" i="2"/>
  <c r="P1051" i="2"/>
  <c r="R1051" i="2"/>
  <c r="Q975" i="2"/>
  <c r="R975" i="2"/>
  <c r="Q983" i="2"/>
  <c r="R983" i="2"/>
  <c r="Q1003" i="2"/>
  <c r="R1003" i="2"/>
  <c r="P1003" i="2"/>
  <c r="Q1021" i="2"/>
  <c r="P1021" i="2"/>
  <c r="R1021" i="2"/>
  <c r="Q1035" i="2"/>
  <c r="R1035" i="2"/>
  <c r="P1035" i="2"/>
  <c r="Q1061" i="2"/>
  <c r="P1061" i="2"/>
  <c r="R1061" i="2"/>
  <c r="Q1070" i="2"/>
  <c r="P1070" i="2"/>
  <c r="R1070" i="2"/>
  <c r="R1085" i="2"/>
  <c r="P1085" i="2"/>
  <c r="Q1085" i="2"/>
  <c r="Q989" i="2"/>
  <c r="P989" i="2"/>
  <c r="R989" i="2"/>
  <c r="R1000" i="2"/>
  <c r="P1000" i="2"/>
  <c r="Q1000" i="2"/>
  <c r="Q1011" i="2"/>
  <c r="R1011" i="2"/>
  <c r="P1011" i="2"/>
  <c r="Q1037" i="2"/>
  <c r="P1037" i="2"/>
  <c r="R1037" i="2"/>
  <c r="P1046" i="2"/>
  <c r="Q1046" i="2"/>
  <c r="R1046" i="2"/>
  <c r="R1060" i="2"/>
  <c r="Q1060" i="2"/>
  <c r="P1060" i="2"/>
  <c r="Q1080" i="2"/>
  <c r="R1080" i="2"/>
  <c r="P1080" i="2"/>
  <c r="Q969" i="2"/>
  <c r="R969" i="2"/>
  <c r="Q978" i="2"/>
  <c r="R978" i="2"/>
  <c r="P988" i="2"/>
  <c r="Q988" i="2"/>
  <c r="R988" i="2"/>
  <c r="Q1015" i="2"/>
  <c r="P1015" i="2"/>
  <c r="R1015" i="2"/>
  <c r="R1024" i="2"/>
  <c r="P1024" i="2"/>
  <c r="Q1024" i="2"/>
  <c r="Q1045" i="2"/>
  <c r="P1045" i="2"/>
  <c r="R1045" i="2"/>
  <c r="P1062" i="2"/>
  <c r="Q1062" i="2"/>
  <c r="R1062" i="2"/>
  <c r="Q1075" i="2"/>
  <c r="R1075" i="2"/>
  <c r="P1075" i="2"/>
  <c r="R999" i="2"/>
  <c r="Q999" i="2"/>
  <c r="P999" i="2"/>
  <c r="Q1078" i="2"/>
  <c r="P1078" i="2"/>
  <c r="R1078" i="2"/>
  <c r="Q1082" i="2"/>
  <c r="P1082" i="2"/>
  <c r="R1082" i="2"/>
  <c r="Q997" i="2"/>
  <c r="P997" i="2"/>
  <c r="R997" i="2"/>
  <c r="P1034" i="2"/>
  <c r="Q1034" i="2"/>
  <c r="R1034" i="2"/>
  <c r="Q1076" i="2"/>
  <c r="P1076" i="2"/>
  <c r="R1076" i="2"/>
  <c r="R976" i="2"/>
  <c r="Q976" i="2"/>
  <c r="P1022" i="2"/>
  <c r="Q1022" i="2"/>
  <c r="R1022" i="2"/>
  <c r="R1036" i="2"/>
  <c r="Q1036" i="2"/>
  <c r="P1036" i="2"/>
  <c r="Q1059" i="2"/>
  <c r="R1059" i="2"/>
  <c r="P1059" i="2"/>
  <c r="Q1086" i="2"/>
  <c r="P1086" i="2"/>
  <c r="R1086" i="2"/>
  <c r="R991" i="2"/>
  <c r="P991" i="2"/>
  <c r="Q991" i="2"/>
  <c r="P1006" i="2"/>
  <c r="Q1006" i="2"/>
  <c r="R1006" i="2"/>
  <c r="Q1068" i="2"/>
  <c r="R1068" i="2"/>
  <c r="P1068" i="2"/>
  <c r="P993" i="2"/>
  <c r="Q993" i="2"/>
  <c r="R993" i="2"/>
  <c r="P1038" i="2"/>
  <c r="Q1038" i="2"/>
  <c r="R1038" i="2"/>
  <c r="P987" i="2"/>
  <c r="Q987" i="2"/>
  <c r="R987" i="2"/>
  <c r="Q1049" i="2"/>
  <c r="P1049" i="2"/>
  <c r="R1049" i="2"/>
  <c r="Q1012" i="2"/>
  <c r="R1012" i="2"/>
  <c r="P1012" i="2"/>
  <c r="Q1058" i="2"/>
  <c r="R1058" i="2"/>
  <c r="P1058" i="2"/>
  <c r="Q977" i="2"/>
  <c r="R977" i="2"/>
  <c r="P986" i="2"/>
  <c r="Q986" i="2"/>
  <c r="R986" i="2"/>
  <c r="P1014" i="2"/>
  <c r="Q1014" i="2"/>
  <c r="R1014" i="2"/>
  <c r="Q1023" i="2"/>
  <c r="R1023" i="2"/>
  <c r="P1023" i="2"/>
  <c r="R1044" i="2"/>
  <c r="Q1044" i="2"/>
  <c r="P1044" i="2"/>
  <c r="Q1063" i="2"/>
  <c r="R1063" i="2"/>
  <c r="P1063" i="2"/>
  <c r="R1073" i="2"/>
  <c r="P1073" i="2"/>
  <c r="Q1073" i="2"/>
  <c r="Q1088" i="2"/>
  <c r="R1088" i="2"/>
  <c r="P1088" i="2"/>
  <c r="Q992" i="2"/>
  <c r="R992" i="2"/>
  <c r="P992" i="2"/>
  <c r="Q1005" i="2"/>
  <c r="P1005" i="2"/>
  <c r="R1005" i="2"/>
  <c r="Q1029" i="2"/>
  <c r="P1029" i="2"/>
  <c r="R1029" i="2"/>
  <c r="Q1039" i="2"/>
  <c r="R1039" i="2"/>
  <c r="P1039" i="2"/>
  <c r="R1048" i="2"/>
  <c r="Q1048" i="2"/>
  <c r="P1048" i="2"/>
  <c r="P1069" i="2"/>
  <c r="R1069" i="2"/>
  <c r="Q1069" i="2"/>
  <c r="Q1084" i="2"/>
  <c r="R1084" i="2"/>
  <c r="P1084" i="2"/>
  <c r="Q971" i="2"/>
  <c r="R971" i="2"/>
  <c r="R980" i="2"/>
  <c r="Q980" i="2"/>
  <c r="Q994" i="2"/>
  <c r="R994" i="2"/>
  <c r="P994" i="2"/>
  <c r="P1018" i="2"/>
  <c r="Q1018" i="2"/>
  <c r="R1018" i="2"/>
  <c r="P1026" i="2"/>
  <c r="Q1026" i="2"/>
  <c r="R1026" i="2"/>
  <c r="Q1054" i="2"/>
  <c r="P1054" i="2"/>
  <c r="R1054" i="2"/>
  <c r="Q1064" i="2"/>
  <c r="R1064" i="2"/>
  <c r="P1064" i="2"/>
  <c r="Q1079" i="2"/>
  <c r="P1079" i="2"/>
  <c r="R1079" i="2"/>
  <c r="R1008" i="2"/>
  <c r="P1008" i="2"/>
  <c r="Q1008" i="2"/>
  <c r="Q1042" i="2"/>
  <c r="R1042" i="2"/>
  <c r="P1042" i="2"/>
  <c r="R972" i="2"/>
  <c r="Q972" i="2"/>
  <c r="Q998" i="2"/>
  <c r="P998" i="2"/>
  <c r="R998" i="2"/>
  <c r="Q1027" i="2"/>
  <c r="R1027" i="2"/>
  <c r="P1027" i="2"/>
  <c r="Q1067" i="2"/>
  <c r="P1067" i="2"/>
  <c r="R1067" i="2"/>
  <c r="Q1013" i="2"/>
  <c r="P1013" i="2"/>
  <c r="R1013" i="2"/>
  <c r="P1071" i="2"/>
  <c r="Q1071" i="2"/>
  <c r="R1071" i="2"/>
  <c r="Q1001" i="2"/>
  <c r="P1001" i="2"/>
  <c r="R1001" i="2"/>
  <c r="Q1047" i="2"/>
  <c r="R1047" i="2"/>
  <c r="P1047" i="2"/>
  <c r="P1010" i="2"/>
  <c r="Q1010" i="2"/>
  <c r="R1010" i="2"/>
  <c r="Q1074" i="2"/>
  <c r="P1074" i="2"/>
  <c r="R1074" i="2"/>
  <c r="Q1033" i="2"/>
  <c r="R1033" i="2"/>
  <c r="P1033" i="2"/>
  <c r="Q970" i="2"/>
  <c r="R970" i="2"/>
  <c r="Q979" i="2"/>
  <c r="R979" i="2"/>
  <c r="Q990" i="2"/>
  <c r="R990" i="2"/>
  <c r="P990" i="2"/>
  <c r="R1016" i="2"/>
  <c r="P1016" i="2"/>
  <c r="Q1016" i="2"/>
  <c r="Q1025" i="2"/>
  <c r="R1025" i="2"/>
  <c r="P1025" i="2"/>
  <c r="Q1055" i="2"/>
  <c r="R1055" i="2"/>
  <c r="P1055" i="2"/>
  <c r="P1065" i="2"/>
  <c r="R1065" i="2"/>
  <c r="Q1065" i="2"/>
  <c r="R1077" i="2"/>
  <c r="P1077" i="2"/>
  <c r="Q1077" i="2"/>
  <c r="R995" i="2"/>
  <c r="Q995" i="2"/>
  <c r="P995" i="2"/>
  <c r="Q1007" i="2"/>
  <c r="R1007" i="2"/>
  <c r="P1007" i="2"/>
  <c r="R1032" i="2"/>
  <c r="P1032" i="2"/>
  <c r="Q1032" i="2"/>
  <c r="Q1041" i="2"/>
  <c r="R1041" i="2"/>
  <c r="P1041" i="2"/>
  <c r="Q1050" i="2"/>
  <c r="R1050" i="2"/>
  <c r="P1050" i="2"/>
  <c r="Q1072" i="2"/>
  <c r="R1072" i="2"/>
  <c r="P1072" i="2"/>
  <c r="P1087" i="2"/>
  <c r="Q1087" i="2"/>
  <c r="R1087" i="2"/>
  <c r="Q973" i="2"/>
  <c r="R973" i="2"/>
  <c r="Q982" i="2"/>
  <c r="R982" i="2"/>
  <c r="P1002" i="2"/>
  <c r="Q1002" i="2"/>
  <c r="R1002" i="2"/>
  <c r="Q1020" i="2"/>
  <c r="R1020" i="2"/>
  <c r="P1020" i="2"/>
  <c r="Q1031" i="2"/>
  <c r="R1031" i="2"/>
  <c r="P1031" i="2"/>
  <c r="P1056" i="2"/>
  <c r="R1056" i="2"/>
  <c r="Q1056" i="2"/>
  <c r="Q1066" i="2"/>
  <c r="R1066" i="2"/>
  <c r="P1066" i="2"/>
  <c r="Q1083" i="2"/>
  <c r="R1083" i="2"/>
  <c r="P1083" i="2"/>
  <c r="AA400" i="2"/>
  <c r="W400" i="2"/>
  <c r="S400" i="2"/>
  <c r="O400" i="2"/>
  <c r="K400" i="2"/>
  <c r="G400" i="2"/>
  <c r="Z400" i="2"/>
  <c r="V400" i="2"/>
  <c r="AF400" i="2" s="1"/>
  <c r="R400" i="2"/>
  <c r="N400" i="2"/>
  <c r="J400" i="2"/>
  <c r="F400" i="2"/>
  <c r="Y400" i="2"/>
  <c r="U400" i="2"/>
  <c r="Q400" i="2"/>
  <c r="M400" i="2"/>
  <c r="I400" i="2"/>
  <c r="E400" i="2"/>
  <c r="AB400" i="2"/>
  <c r="L400" i="2"/>
  <c r="X400" i="2"/>
  <c r="H400" i="2"/>
  <c r="P400" i="2"/>
  <c r="T400" i="2"/>
  <c r="AA825" i="2"/>
  <c r="W825" i="2"/>
  <c r="S825" i="2"/>
  <c r="O825" i="2"/>
  <c r="K825" i="2"/>
  <c r="G825" i="2"/>
  <c r="Z825" i="2"/>
  <c r="V825" i="2"/>
  <c r="AF825" i="2" s="1"/>
  <c r="R825" i="2"/>
  <c r="N825" i="2"/>
  <c r="J825" i="2"/>
  <c r="F825" i="2"/>
  <c r="Y825" i="2"/>
  <c r="U825" i="2"/>
  <c r="Q825" i="2"/>
  <c r="M825" i="2"/>
  <c r="I825" i="2"/>
  <c r="E825" i="2"/>
  <c r="P825" i="2"/>
  <c r="AB825" i="2"/>
  <c r="L825" i="2"/>
  <c r="X825" i="2"/>
  <c r="H825" i="2"/>
  <c r="T825" i="2"/>
  <c r="AA533" i="2"/>
  <c r="W533" i="2"/>
  <c r="S533" i="2"/>
  <c r="O533" i="2"/>
  <c r="K533" i="2"/>
  <c r="G533" i="2"/>
  <c r="Z533" i="2"/>
  <c r="V533" i="2"/>
  <c r="AF533" i="2" s="1"/>
  <c r="R533" i="2"/>
  <c r="N533" i="2"/>
  <c r="J533" i="2"/>
  <c r="F533" i="2"/>
  <c r="Y533" i="2"/>
  <c r="U533" i="2"/>
  <c r="Q533" i="2"/>
  <c r="M533" i="2"/>
  <c r="I533" i="2"/>
  <c r="E533" i="2"/>
  <c r="P533" i="2"/>
  <c r="AB533" i="2"/>
  <c r="L533" i="2"/>
  <c r="X533" i="2"/>
  <c r="H533" i="2"/>
  <c r="T533" i="2"/>
  <c r="AA19" i="2"/>
  <c r="W19" i="2"/>
  <c r="S19" i="2"/>
  <c r="O19" i="2"/>
  <c r="K19" i="2"/>
  <c r="G19" i="2"/>
  <c r="Z19" i="2"/>
  <c r="V19" i="2"/>
  <c r="AF19" i="2" s="1"/>
  <c r="R19" i="2"/>
  <c r="N19" i="2"/>
  <c r="J19" i="2"/>
  <c r="F19" i="2"/>
  <c r="Y19" i="2"/>
  <c r="U19" i="2"/>
  <c r="Q19" i="2"/>
  <c r="M19" i="2"/>
  <c r="I19" i="2"/>
  <c r="E19" i="2"/>
  <c r="X19" i="2"/>
  <c r="H19" i="2"/>
  <c r="T19" i="2"/>
  <c r="AB19" i="2"/>
  <c r="P19" i="2"/>
  <c r="L19" i="2"/>
  <c r="AA511" i="2"/>
  <c r="W511" i="2"/>
  <c r="S511" i="2"/>
  <c r="O511" i="2"/>
  <c r="K511" i="2"/>
  <c r="G511" i="2"/>
  <c r="Z511" i="2"/>
  <c r="V511" i="2"/>
  <c r="AF511" i="2" s="1"/>
  <c r="R511" i="2"/>
  <c r="N511" i="2"/>
  <c r="J511" i="2"/>
  <c r="F511" i="2"/>
  <c r="Y511" i="2"/>
  <c r="U511" i="2"/>
  <c r="Q511" i="2"/>
  <c r="M511" i="2"/>
  <c r="I511" i="2"/>
  <c r="E511" i="2"/>
  <c r="X511" i="2"/>
  <c r="H511" i="2"/>
  <c r="L511" i="2"/>
  <c r="T511" i="2"/>
  <c r="P511" i="2"/>
  <c r="AB511" i="2"/>
  <c r="AA729" i="2"/>
  <c r="W729" i="2"/>
  <c r="S729" i="2"/>
  <c r="O729" i="2"/>
  <c r="K729" i="2"/>
  <c r="G729" i="2"/>
  <c r="Z729" i="2"/>
  <c r="V729" i="2"/>
  <c r="AF729" i="2" s="1"/>
  <c r="R729" i="2"/>
  <c r="N729" i="2"/>
  <c r="J729" i="2"/>
  <c r="F729" i="2"/>
  <c r="Y729" i="2"/>
  <c r="U729" i="2"/>
  <c r="Q729" i="2"/>
  <c r="M729" i="2"/>
  <c r="I729" i="2"/>
  <c r="E729" i="2"/>
  <c r="P729" i="2"/>
  <c r="AB729" i="2"/>
  <c r="L729" i="2"/>
  <c r="X729" i="2"/>
  <c r="H729" i="2"/>
  <c r="T729" i="2"/>
  <c r="AA81" i="2"/>
  <c r="W81" i="2"/>
  <c r="S81" i="2"/>
  <c r="O81" i="2"/>
  <c r="K81" i="2"/>
  <c r="G81" i="2"/>
  <c r="Z81" i="2"/>
  <c r="V81" i="2"/>
  <c r="AF81" i="2" s="1"/>
  <c r="R81" i="2"/>
  <c r="N81" i="2"/>
  <c r="J81" i="2"/>
  <c r="F81" i="2"/>
  <c r="Y81" i="2"/>
  <c r="U81" i="2"/>
  <c r="Q81" i="2"/>
  <c r="M81" i="2"/>
  <c r="I81" i="2"/>
  <c r="E81" i="2"/>
  <c r="T81" i="2"/>
  <c r="X81" i="2"/>
  <c r="P81" i="2"/>
  <c r="H81" i="2"/>
  <c r="AB81" i="2"/>
  <c r="L81" i="2"/>
  <c r="AA129" i="2"/>
  <c r="W129" i="2"/>
  <c r="S129" i="2"/>
  <c r="O129" i="2"/>
  <c r="K129" i="2"/>
  <c r="G129" i="2"/>
  <c r="Z129" i="2"/>
  <c r="V129" i="2"/>
  <c r="AF129" i="2" s="1"/>
  <c r="R129" i="2"/>
  <c r="N129" i="2"/>
  <c r="J129" i="2"/>
  <c r="F129" i="2"/>
  <c r="Y129" i="2"/>
  <c r="U129" i="2"/>
  <c r="Q129" i="2"/>
  <c r="M129" i="2"/>
  <c r="I129" i="2"/>
  <c r="E129" i="2"/>
  <c r="T129" i="2"/>
  <c r="P129" i="2"/>
  <c r="X129" i="2"/>
  <c r="AB129" i="2"/>
  <c r="L129" i="2"/>
  <c r="H129" i="2"/>
  <c r="AA161" i="2"/>
  <c r="W161" i="2"/>
  <c r="S161" i="2"/>
  <c r="O161" i="2"/>
  <c r="K161" i="2"/>
  <c r="G161" i="2"/>
  <c r="Z161" i="2"/>
  <c r="V161" i="2"/>
  <c r="AF161" i="2" s="1"/>
  <c r="R161" i="2"/>
  <c r="N161" i="2"/>
  <c r="J161" i="2"/>
  <c r="F161" i="2"/>
  <c r="Y161" i="2"/>
  <c r="U161" i="2"/>
  <c r="Q161" i="2"/>
  <c r="M161" i="2"/>
  <c r="I161" i="2"/>
  <c r="E161" i="2"/>
  <c r="T161" i="2"/>
  <c r="X161" i="2"/>
  <c r="P161" i="2"/>
  <c r="AB161" i="2"/>
  <c r="L161" i="2"/>
  <c r="H161" i="2"/>
  <c r="AA193" i="2"/>
  <c r="W193" i="2"/>
  <c r="S193" i="2"/>
  <c r="O193" i="2"/>
  <c r="K193" i="2"/>
  <c r="G193" i="2"/>
  <c r="Z193" i="2"/>
  <c r="V193" i="2"/>
  <c r="AF193" i="2" s="1"/>
  <c r="R193" i="2"/>
  <c r="N193" i="2"/>
  <c r="J193" i="2"/>
  <c r="F193" i="2"/>
  <c r="Y193" i="2"/>
  <c r="U193" i="2"/>
  <c r="Q193" i="2"/>
  <c r="M193" i="2"/>
  <c r="I193" i="2"/>
  <c r="E193" i="2"/>
  <c r="T193" i="2"/>
  <c r="P193" i="2"/>
  <c r="X193" i="2"/>
  <c r="AB193" i="2"/>
  <c r="L193" i="2"/>
  <c r="H193" i="2"/>
  <c r="AA237" i="2"/>
  <c r="W237" i="2"/>
  <c r="S237" i="2"/>
  <c r="O237" i="2"/>
  <c r="K237" i="2"/>
  <c r="G237" i="2"/>
  <c r="Z237" i="2"/>
  <c r="V237" i="2"/>
  <c r="AF237" i="2" s="1"/>
  <c r="R237" i="2"/>
  <c r="N237" i="2"/>
  <c r="J237" i="2"/>
  <c r="F237" i="2"/>
  <c r="Y237" i="2"/>
  <c r="U237" i="2"/>
  <c r="Q237" i="2"/>
  <c r="M237" i="2"/>
  <c r="I237" i="2"/>
  <c r="E237" i="2"/>
  <c r="T237" i="2"/>
  <c r="H237" i="2"/>
  <c r="P237" i="2"/>
  <c r="AB237" i="2"/>
  <c r="L237" i="2"/>
  <c r="X237" i="2"/>
  <c r="AA301" i="2"/>
  <c r="W301" i="2"/>
  <c r="S301" i="2"/>
  <c r="O301" i="2"/>
  <c r="K301" i="2"/>
  <c r="G301" i="2"/>
  <c r="Z301" i="2"/>
  <c r="V301" i="2"/>
  <c r="AF301" i="2" s="1"/>
  <c r="R301" i="2"/>
  <c r="N301" i="2"/>
  <c r="J301" i="2"/>
  <c r="F301" i="2"/>
  <c r="Y301" i="2"/>
  <c r="U301" i="2"/>
  <c r="Q301" i="2"/>
  <c r="M301" i="2"/>
  <c r="I301" i="2"/>
  <c r="E301" i="2"/>
  <c r="T301" i="2"/>
  <c r="P301" i="2"/>
  <c r="H301" i="2"/>
  <c r="AB301" i="2"/>
  <c r="L301" i="2"/>
  <c r="X301" i="2"/>
  <c r="AA349" i="2"/>
  <c r="W349" i="2"/>
  <c r="S349" i="2"/>
  <c r="O349" i="2"/>
  <c r="K349" i="2"/>
  <c r="G349" i="2"/>
  <c r="Z349" i="2"/>
  <c r="V349" i="2"/>
  <c r="AF349" i="2" s="1"/>
  <c r="R349" i="2"/>
  <c r="N349" i="2"/>
  <c r="J349" i="2"/>
  <c r="F349" i="2"/>
  <c r="Y349" i="2"/>
  <c r="U349" i="2"/>
  <c r="Q349" i="2"/>
  <c r="M349" i="2"/>
  <c r="I349" i="2"/>
  <c r="E349" i="2"/>
  <c r="T349" i="2"/>
  <c r="H349" i="2"/>
  <c r="P349" i="2"/>
  <c r="X349" i="2"/>
  <c r="AB349" i="2"/>
  <c r="L349" i="2"/>
  <c r="AA376" i="2"/>
  <c r="W376" i="2"/>
  <c r="S376" i="2"/>
  <c r="O376" i="2"/>
  <c r="K376" i="2"/>
  <c r="G376" i="2"/>
  <c r="Z376" i="2"/>
  <c r="V376" i="2"/>
  <c r="R376" i="2"/>
  <c r="N376" i="2"/>
  <c r="J376" i="2"/>
  <c r="F376" i="2"/>
  <c r="Y376" i="2"/>
  <c r="U376" i="2"/>
  <c r="Q376" i="2"/>
  <c r="M376" i="2"/>
  <c r="I376" i="2"/>
  <c r="E376" i="2"/>
  <c r="T376" i="2"/>
  <c r="H376" i="2"/>
  <c r="P376" i="2"/>
  <c r="X376" i="2"/>
  <c r="AB376" i="2"/>
  <c r="L376" i="2"/>
  <c r="AA384" i="2"/>
  <c r="W384" i="2"/>
  <c r="S384" i="2"/>
  <c r="O384" i="2"/>
  <c r="K384" i="2"/>
  <c r="G384" i="2"/>
  <c r="Z384" i="2"/>
  <c r="V384" i="2"/>
  <c r="R384" i="2"/>
  <c r="N384" i="2"/>
  <c r="J384" i="2"/>
  <c r="F384" i="2"/>
  <c r="Y384" i="2"/>
  <c r="U384" i="2"/>
  <c r="Q384" i="2"/>
  <c r="M384" i="2"/>
  <c r="I384" i="2"/>
  <c r="E384" i="2"/>
  <c r="T384" i="2"/>
  <c r="X384" i="2"/>
  <c r="P384" i="2"/>
  <c r="AB384" i="2"/>
  <c r="L384" i="2"/>
  <c r="H384" i="2"/>
  <c r="AA398" i="2"/>
  <c r="W398" i="2"/>
  <c r="S398" i="2"/>
  <c r="O398" i="2"/>
  <c r="K398" i="2"/>
  <c r="G398" i="2"/>
  <c r="Z398" i="2"/>
  <c r="V398" i="2"/>
  <c r="AF398" i="2" s="1"/>
  <c r="R398" i="2"/>
  <c r="N398" i="2"/>
  <c r="J398" i="2"/>
  <c r="F398" i="2"/>
  <c r="Y398" i="2"/>
  <c r="U398" i="2"/>
  <c r="Q398" i="2"/>
  <c r="M398" i="2"/>
  <c r="I398" i="2"/>
  <c r="E398" i="2"/>
  <c r="T398" i="2"/>
  <c r="H398" i="2"/>
  <c r="P398" i="2"/>
  <c r="AB398" i="2"/>
  <c r="L398" i="2"/>
  <c r="X398" i="2"/>
  <c r="AA482" i="2"/>
  <c r="W482" i="2"/>
  <c r="S482" i="2"/>
  <c r="O482" i="2"/>
  <c r="K482" i="2"/>
  <c r="G482" i="2"/>
  <c r="Z482" i="2"/>
  <c r="V482" i="2"/>
  <c r="AF482" i="2" s="1"/>
  <c r="R482" i="2"/>
  <c r="N482" i="2"/>
  <c r="J482" i="2"/>
  <c r="F482" i="2"/>
  <c r="Y482" i="2"/>
  <c r="U482" i="2"/>
  <c r="Q482" i="2"/>
  <c r="M482" i="2"/>
  <c r="I482" i="2"/>
  <c r="E482" i="2"/>
  <c r="T482" i="2"/>
  <c r="X482" i="2"/>
  <c r="P482" i="2"/>
  <c r="AB482" i="2"/>
  <c r="L482" i="2"/>
  <c r="H482" i="2"/>
  <c r="AA833" i="2"/>
  <c r="W833" i="2"/>
  <c r="S833" i="2"/>
  <c r="O833" i="2"/>
  <c r="K833" i="2"/>
  <c r="G833" i="2"/>
  <c r="Z833" i="2"/>
  <c r="V833" i="2"/>
  <c r="AF833" i="2" s="1"/>
  <c r="R833" i="2"/>
  <c r="N833" i="2"/>
  <c r="J833" i="2"/>
  <c r="F833" i="2"/>
  <c r="Y833" i="2"/>
  <c r="U833" i="2"/>
  <c r="Q833" i="2"/>
  <c r="M833" i="2"/>
  <c r="I833" i="2"/>
  <c r="E833" i="2"/>
  <c r="P833" i="2"/>
  <c r="AB833" i="2"/>
  <c r="L833" i="2"/>
  <c r="X833" i="2"/>
  <c r="H833" i="2"/>
  <c r="T833" i="2"/>
  <c r="Z82" i="2"/>
  <c r="V82" i="2"/>
  <c r="AF82" i="2" s="1"/>
  <c r="R82" i="2"/>
  <c r="N82" i="2"/>
  <c r="J82" i="2"/>
  <c r="F82" i="2"/>
  <c r="Y82" i="2"/>
  <c r="U82" i="2"/>
  <c r="Q82" i="2"/>
  <c r="M82" i="2"/>
  <c r="I82" i="2"/>
  <c r="E82" i="2"/>
  <c r="AB82" i="2"/>
  <c r="X82" i="2"/>
  <c r="T82" i="2"/>
  <c r="P82" i="2"/>
  <c r="L82" i="2"/>
  <c r="H82" i="2"/>
  <c r="S82" i="2"/>
  <c r="O82" i="2"/>
  <c r="W82" i="2"/>
  <c r="AA82" i="2"/>
  <c r="K82" i="2"/>
  <c r="G82" i="2"/>
  <c r="Z130" i="2"/>
  <c r="V130" i="2"/>
  <c r="AF130" i="2" s="1"/>
  <c r="R130" i="2"/>
  <c r="N130" i="2"/>
  <c r="J130" i="2"/>
  <c r="F130" i="2"/>
  <c r="Y130" i="2"/>
  <c r="U130" i="2"/>
  <c r="Q130" i="2"/>
  <c r="M130" i="2"/>
  <c r="I130" i="2"/>
  <c r="E130" i="2"/>
  <c r="AB130" i="2"/>
  <c r="X130" i="2"/>
  <c r="T130" i="2"/>
  <c r="P130" i="2"/>
  <c r="L130" i="2"/>
  <c r="H130" i="2"/>
  <c r="S130" i="2"/>
  <c r="W130" i="2"/>
  <c r="O130" i="2"/>
  <c r="AA130" i="2"/>
  <c r="K130" i="2"/>
  <c r="G130" i="2"/>
  <c r="Z178" i="2"/>
  <c r="V178" i="2"/>
  <c r="AF178" i="2" s="1"/>
  <c r="R178" i="2"/>
  <c r="N178" i="2"/>
  <c r="J178" i="2"/>
  <c r="F178" i="2"/>
  <c r="Y178" i="2"/>
  <c r="U178" i="2"/>
  <c r="Q178" i="2"/>
  <c r="M178" i="2"/>
  <c r="I178" i="2"/>
  <c r="E178" i="2"/>
  <c r="AB178" i="2"/>
  <c r="X178" i="2"/>
  <c r="T178" i="2"/>
  <c r="P178" i="2"/>
  <c r="L178" i="2"/>
  <c r="H178" i="2"/>
  <c r="S178" i="2"/>
  <c r="W178" i="2"/>
  <c r="O178" i="2"/>
  <c r="AA178" i="2"/>
  <c r="K178" i="2"/>
  <c r="G178" i="2"/>
  <c r="Z194" i="2"/>
  <c r="V194" i="2"/>
  <c r="AF194" i="2" s="1"/>
  <c r="R194" i="2"/>
  <c r="N194" i="2"/>
  <c r="J194" i="2"/>
  <c r="F194" i="2"/>
  <c r="Y194" i="2"/>
  <c r="U194" i="2"/>
  <c r="Q194" i="2"/>
  <c r="M194" i="2"/>
  <c r="I194" i="2"/>
  <c r="E194" i="2"/>
  <c r="AB194" i="2"/>
  <c r="X194" i="2"/>
  <c r="T194" i="2"/>
  <c r="P194" i="2"/>
  <c r="L194" i="2"/>
  <c r="H194" i="2"/>
  <c r="S194" i="2"/>
  <c r="G194" i="2"/>
  <c r="O194" i="2"/>
  <c r="AA194" i="2"/>
  <c r="K194" i="2"/>
  <c r="W194" i="2"/>
  <c r="Z242" i="2"/>
  <c r="V242" i="2"/>
  <c r="AF242" i="2" s="1"/>
  <c r="R242" i="2"/>
  <c r="N242" i="2"/>
  <c r="J242" i="2"/>
  <c r="F242" i="2"/>
  <c r="Y242" i="2"/>
  <c r="U242" i="2"/>
  <c r="Q242" i="2"/>
  <c r="M242" i="2"/>
  <c r="I242" i="2"/>
  <c r="E242" i="2"/>
  <c r="AB242" i="2"/>
  <c r="X242" i="2"/>
  <c r="T242" i="2"/>
  <c r="P242" i="2"/>
  <c r="L242" i="2"/>
  <c r="H242" i="2"/>
  <c r="S242" i="2"/>
  <c r="O242" i="2"/>
  <c r="W242" i="2"/>
  <c r="AA242" i="2"/>
  <c r="K242" i="2"/>
  <c r="G242" i="2"/>
  <c r="Z290" i="2"/>
  <c r="V290" i="2"/>
  <c r="AF290" i="2" s="1"/>
  <c r="R290" i="2"/>
  <c r="N290" i="2"/>
  <c r="J290" i="2"/>
  <c r="F290" i="2"/>
  <c r="Y290" i="2"/>
  <c r="U290" i="2"/>
  <c r="Q290" i="2"/>
  <c r="M290" i="2"/>
  <c r="I290" i="2"/>
  <c r="E290" i="2"/>
  <c r="AB290" i="2"/>
  <c r="X290" i="2"/>
  <c r="T290" i="2"/>
  <c r="P290" i="2"/>
  <c r="L290" i="2"/>
  <c r="H290" i="2"/>
  <c r="S290" i="2"/>
  <c r="O290" i="2"/>
  <c r="G290" i="2"/>
  <c r="AA290" i="2"/>
  <c r="K290" i="2"/>
  <c r="W290" i="2"/>
  <c r="Z354" i="2"/>
  <c r="V354" i="2"/>
  <c r="AF354" i="2" s="1"/>
  <c r="R354" i="2"/>
  <c r="N354" i="2"/>
  <c r="J354" i="2"/>
  <c r="F354" i="2"/>
  <c r="Y354" i="2"/>
  <c r="U354" i="2"/>
  <c r="Q354" i="2"/>
  <c r="M354" i="2"/>
  <c r="I354" i="2"/>
  <c r="E354" i="2"/>
  <c r="AB354" i="2"/>
  <c r="X354" i="2"/>
  <c r="T354" i="2"/>
  <c r="P354" i="2"/>
  <c r="L354" i="2"/>
  <c r="H354" i="2"/>
  <c r="S354" i="2"/>
  <c r="O354" i="2"/>
  <c r="W354" i="2"/>
  <c r="AA354" i="2"/>
  <c r="K354" i="2"/>
  <c r="G354" i="2"/>
  <c r="Z431" i="2"/>
  <c r="V431" i="2"/>
  <c r="AF431" i="2" s="1"/>
  <c r="R431" i="2"/>
  <c r="N431" i="2"/>
  <c r="J431" i="2"/>
  <c r="F431" i="2"/>
  <c r="Y431" i="2"/>
  <c r="U431" i="2"/>
  <c r="Q431" i="2"/>
  <c r="M431" i="2"/>
  <c r="I431" i="2"/>
  <c r="E431" i="2"/>
  <c r="AB431" i="2"/>
  <c r="X431" i="2"/>
  <c r="T431" i="2"/>
  <c r="P431" i="2"/>
  <c r="L431" i="2"/>
  <c r="H431" i="2"/>
  <c r="S431" i="2"/>
  <c r="G431" i="2"/>
  <c r="O431" i="2"/>
  <c r="AA431" i="2"/>
  <c r="K431" i="2"/>
  <c r="W431" i="2"/>
  <c r="Z460" i="2"/>
  <c r="V460" i="2"/>
  <c r="AF460" i="2" s="1"/>
  <c r="R460" i="2"/>
  <c r="N460" i="2"/>
  <c r="J460" i="2"/>
  <c r="F460" i="2"/>
  <c r="Y460" i="2"/>
  <c r="U460" i="2"/>
  <c r="Q460" i="2"/>
  <c r="M460" i="2"/>
  <c r="I460" i="2"/>
  <c r="E460" i="2"/>
  <c r="AB460" i="2"/>
  <c r="X460" i="2"/>
  <c r="T460" i="2"/>
  <c r="P460" i="2"/>
  <c r="L460" i="2"/>
  <c r="H460" i="2"/>
  <c r="W460" i="2"/>
  <c r="G460" i="2"/>
  <c r="S460" i="2"/>
  <c r="AA460" i="2"/>
  <c r="O460" i="2"/>
  <c r="K460" i="2"/>
  <c r="Z507" i="2"/>
  <c r="V507" i="2"/>
  <c r="AF507" i="2" s="1"/>
  <c r="R507" i="2"/>
  <c r="N507" i="2"/>
  <c r="J507" i="2"/>
  <c r="F507" i="2"/>
  <c r="Y507" i="2"/>
  <c r="U507" i="2"/>
  <c r="Q507" i="2"/>
  <c r="M507" i="2"/>
  <c r="I507" i="2"/>
  <c r="E507" i="2"/>
  <c r="AB507" i="2"/>
  <c r="X507" i="2"/>
  <c r="T507" i="2"/>
  <c r="P507" i="2"/>
  <c r="L507" i="2"/>
  <c r="H507" i="2"/>
  <c r="AA507" i="2"/>
  <c r="K507" i="2"/>
  <c r="W507" i="2"/>
  <c r="G507" i="2"/>
  <c r="O507" i="2"/>
  <c r="S507" i="2"/>
  <c r="Z546" i="2"/>
  <c r="V546" i="2"/>
  <c r="AF546" i="2" s="1"/>
  <c r="R546" i="2"/>
  <c r="N546" i="2"/>
  <c r="J546" i="2"/>
  <c r="F546" i="2"/>
  <c r="Y546" i="2"/>
  <c r="U546" i="2"/>
  <c r="Q546" i="2"/>
  <c r="M546" i="2"/>
  <c r="I546" i="2"/>
  <c r="E546" i="2"/>
  <c r="AB546" i="2"/>
  <c r="X546" i="2"/>
  <c r="T546" i="2"/>
  <c r="P546" i="2"/>
  <c r="L546" i="2"/>
  <c r="H546" i="2"/>
  <c r="O546" i="2"/>
  <c r="S546" i="2"/>
  <c r="AA546" i="2"/>
  <c r="K546" i="2"/>
  <c r="W546" i="2"/>
  <c r="G546" i="2"/>
  <c r="AA674" i="2"/>
  <c r="W674" i="2"/>
  <c r="S674" i="2"/>
  <c r="O674" i="2"/>
  <c r="K674" i="2"/>
  <c r="G674" i="2"/>
  <c r="Z674" i="2"/>
  <c r="V674" i="2"/>
  <c r="AF674" i="2" s="1"/>
  <c r="R674" i="2"/>
  <c r="N674" i="2"/>
  <c r="J674" i="2"/>
  <c r="F674" i="2"/>
  <c r="X674" i="2"/>
  <c r="P674" i="2"/>
  <c r="H674" i="2"/>
  <c r="U674" i="2"/>
  <c r="M674" i="2"/>
  <c r="E674" i="2"/>
  <c r="AB674" i="2"/>
  <c r="T674" i="2"/>
  <c r="L674" i="2"/>
  <c r="I674" i="2"/>
  <c r="Q674" i="2"/>
  <c r="Y674" i="2"/>
  <c r="AA1030" i="2"/>
  <c r="W1030" i="2"/>
  <c r="S1030" i="2"/>
  <c r="O1030" i="2"/>
  <c r="K1030" i="2"/>
  <c r="G1030" i="2"/>
  <c r="Z1030" i="2"/>
  <c r="V1030" i="2"/>
  <c r="AF1030" i="2" s="1"/>
  <c r="N1030" i="2"/>
  <c r="J1030" i="2"/>
  <c r="F1030" i="2"/>
  <c r="Y1030" i="2"/>
  <c r="U1030" i="2"/>
  <c r="M1030" i="2"/>
  <c r="I1030" i="2"/>
  <c r="E1030" i="2"/>
  <c r="AB1030" i="2"/>
  <c r="L1030" i="2"/>
  <c r="X1030" i="2"/>
  <c r="H1030" i="2"/>
  <c r="T1030" i="2"/>
  <c r="AA1161" i="2"/>
  <c r="W1161" i="2"/>
  <c r="S1161" i="2"/>
  <c r="O1161" i="2"/>
  <c r="K1161" i="2"/>
  <c r="G1161" i="2"/>
  <c r="Z1161" i="2"/>
  <c r="V1161" i="2"/>
  <c r="AF1161" i="2" s="1"/>
  <c r="R1161" i="2"/>
  <c r="N1161" i="2"/>
  <c r="J1161" i="2"/>
  <c r="F1161" i="2"/>
  <c r="Y1161" i="2"/>
  <c r="U1161" i="2"/>
  <c r="Q1161" i="2"/>
  <c r="M1161" i="2"/>
  <c r="I1161" i="2"/>
  <c r="E1161" i="2"/>
  <c r="AB1161" i="2"/>
  <c r="L1161" i="2"/>
  <c r="X1161" i="2"/>
  <c r="H1161" i="2"/>
  <c r="T1161" i="2"/>
  <c r="P1161" i="2"/>
  <c r="AA1192" i="2"/>
  <c r="W1192" i="2"/>
  <c r="S1192" i="2"/>
  <c r="O1192" i="2"/>
  <c r="K1192" i="2"/>
  <c r="G1192" i="2"/>
  <c r="Z1192" i="2"/>
  <c r="V1192" i="2"/>
  <c r="AF1192" i="2" s="1"/>
  <c r="R1192" i="2"/>
  <c r="N1192" i="2"/>
  <c r="J1192" i="2"/>
  <c r="F1192" i="2"/>
  <c r="Y1192" i="2"/>
  <c r="U1192" i="2"/>
  <c r="Q1192" i="2"/>
  <c r="M1192" i="2"/>
  <c r="I1192" i="2"/>
  <c r="E1192" i="2"/>
  <c r="AB1192" i="2"/>
  <c r="L1192" i="2"/>
  <c r="X1192" i="2"/>
  <c r="H1192" i="2"/>
  <c r="T1192" i="2"/>
  <c r="P1192" i="2"/>
  <c r="Z45" i="2"/>
  <c r="V45" i="2"/>
  <c r="AF45" i="2" s="1"/>
  <c r="R45" i="2"/>
  <c r="N45" i="2"/>
  <c r="J45" i="2"/>
  <c r="F45" i="2"/>
  <c r="Y45" i="2"/>
  <c r="U45" i="2"/>
  <c r="Q45" i="2"/>
  <c r="M45" i="2"/>
  <c r="I45" i="2"/>
  <c r="E45" i="2"/>
  <c r="X45" i="2"/>
  <c r="T45" i="2"/>
  <c r="P45" i="2"/>
  <c r="L45" i="2"/>
  <c r="H45" i="2"/>
  <c r="W45" i="2"/>
  <c r="G45" i="2"/>
  <c r="K45" i="2"/>
  <c r="S45" i="2"/>
  <c r="AA45" i="2"/>
  <c r="O45" i="2"/>
  <c r="Z57" i="2"/>
  <c r="V57" i="2"/>
  <c r="AF57" i="2" s="1"/>
  <c r="R57" i="2"/>
  <c r="N57" i="2"/>
  <c r="J57" i="2"/>
  <c r="F57" i="2"/>
  <c r="Y57" i="2"/>
  <c r="U57" i="2"/>
  <c r="Q57" i="2"/>
  <c r="M57" i="2"/>
  <c r="I57" i="2"/>
  <c r="E57" i="2"/>
  <c r="X57" i="2"/>
  <c r="T57" i="2"/>
  <c r="P57" i="2"/>
  <c r="L57" i="2"/>
  <c r="H57" i="2"/>
  <c r="W57" i="2"/>
  <c r="G57" i="2"/>
  <c r="AA57" i="2"/>
  <c r="S57" i="2"/>
  <c r="K57" i="2"/>
  <c r="O57" i="2"/>
  <c r="Z69" i="2"/>
  <c r="V69" i="2"/>
  <c r="AF69" i="2" s="1"/>
  <c r="R69" i="2"/>
  <c r="N69" i="2"/>
  <c r="J69" i="2"/>
  <c r="F69" i="2"/>
  <c r="Y69" i="2"/>
  <c r="U69" i="2"/>
  <c r="Q69" i="2"/>
  <c r="M69" i="2"/>
  <c r="I69" i="2"/>
  <c r="E69" i="2"/>
  <c r="X69" i="2"/>
  <c r="T69" i="2"/>
  <c r="P69" i="2"/>
  <c r="L69" i="2"/>
  <c r="H69" i="2"/>
  <c r="W69" i="2"/>
  <c r="G69" i="2"/>
  <c r="S69" i="2"/>
  <c r="K69" i="2"/>
  <c r="O69" i="2"/>
  <c r="AA69" i="2"/>
  <c r="Y11" i="2"/>
  <c r="U11" i="2"/>
  <c r="Q11" i="2"/>
  <c r="M11" i="2"/>
  <c r="I11" i="2"/>
  <c r="E11" i="2"/>
  <c r="W11" i="2"/>
  <c r="O11" i="2"/>
  <c r="G11" i="2"/>
  <c r="AB11" i="2"/>
  <c r="X11" i="2"/>
  <c r="T11" i="2"/>
  <c r="P11" i="2"/>
  <c r="L11" i="2"/>
  <c r="H11" i="2"/>
  <c r="AA11" i="2"/>
  <c r="S11" i="2"/>
  <c r="K11" i="2"/>
  <c r="V11" i="2"/>
  <c r="AF11" i="2" s="1"/>
  <c r="F11" i="2"/>
  <c r="R11" i="2"/>
  <c r="J11" i="2"/>
  <c r="N11" i="2"/>
  <c r="Z11" i="2"/>
  <c r="Y87" i="2"/>
  <c r="U87" i="2"/>
  <c r="Q87" i="2"/>
  <c r="M87" i="2"/>
  <c r="I87" i="2"/>
  <c r="E87" i="2"/>
  <c r="AB87" i="2"/>
  <c r="X87" i="2"/>
  <c r="T87" i="2"/>
  <c r="P87" i="2"/>
  <c r="L87" i="2"/>
  <c r="H87" i="2"/>
  <c r="AA87" i="2"/>
  <c r="W87" i="2"/>
  <c r="S87" i="2"/>
  <c r="O87" i="2"/>
  <c r="K87" i="2"/>
  <c r="G87" i="2"/>
  <c r="R87" i="2"/>
  <c r="F87" i="2"/>
  <c r="N87" i="2"/>
  <c r="V87" i="2"/>
  <c r="AF87" i="2" s="1"/>
  <c r="Z87" i="2"/>
  <c r="J87" i="2"/>
  <c r="Y135" i="2"/>
  <c r="U135" i="2"/>
  <c r="Q135" i="2"/>
  <c r="M135" i="2"/>
  <c r="I135" i="2"/>
  <c r="E135" i="2"/>
  <c r="AB135" i="2"/>
  <c r="X135" i="2"/>
  <c r="T135" i="2"/>
  <c r="P135" i="2"/>
  <c r="L135" i="2"/>
  <c r="H135" i="2"/>
  <c r="AA135" i="2"/>
  <c r="W135" i="2"/>
  <c r="S135" i="2"/>
  <c r="O135" i="2"/>
  <c r="K135" i="2"/>
  <c r="G135" i="2"/>
  <c r="R135" i="2"/>
  <c r="F135" i="2"/>
  <c r="N135" i="2"/>
  <c r="V135" i="2"/>
  <c r="AF135" i="2" s="1"/>
  <c r="Z135" i="2"/>
  <c r="J135" i="2"/>
  <c r="Y167" i="2"/>
  <c r="U167" i="2"/>
  <c r="Q167" i="2"/>
  <c r="M167" i="2"/>
  <c r="I167" i="2"/>
  <c r="E167" i="2"/>
  <c r="AB167" i="2"/>
  <c r="X167" i="2"/>
  <c r="T167" i="2"/>
  <c r="P167" i="2"/>
  <c r="L167" i="2"/>
  <c r="H167" i="2"/>
  <c r="AA167" i="2"/>
  <c r="W167" i="2"/>
  <c r="S167" i="2"/>
  <c r="O167" i="2"/>
  <c r="K167" i="2"/>
  <c r="G167" i="2"/>
  <c r="R167" i="2"/>
  <c r="V167" i="2"/>
  <c r="AF167" i="2" s="1"/>
  <c r="N167" i="2"/>
  <c r="F167" i="2"/>
  <c r="Z167" i="2"/>
  <c r="J167" i="2"/>
  <c r="Y215" i="2"/>
  <c r="U215" i="2"/>
  <c r="Q215" i="2"/>
  <c r="M215" i="2"/>
  <c r="I215" i="2"/>
  <c r="E215" i="2"/>
  <c r="AB215" i="2"/>
  <c r="X215" i="2"/>
  <c r="T215" i="2"/>
  <c r="P215" i="2"/>
  <c r="L215" i="2"/>
  <c r="H215" i="2"/>
  <c r="AA215" i="2"/>
  <c r="W215" i="2"/>
  <c r="S215" i="2"/>
  <c r="O215" i="2"/>
  <c r="K215" i="2"/>
  <c r="G215" i="2"/>
  <c r="R215" i="2"/>
  <c r="N215" i="2"/>
  <c r="V215" i="2"/>
  <c r="AF215" i="2" s="1"/>
  <c r="Z215" i="2"/>
  <c r="J215" i="2"/>
  <c r="F215" i="2"/>
  <c r="Y263" i="2"/>
  <c r="U263" i="2"/>
  <c r="Q263" i="2"/>
  <c r="M263" i="2"/>
  <c r="I263" i="2"/>
  <c r="E263" i="2"/>
  <c r="AB263" i="2"/>
  <c r="X263" i="2"/>
  <c r="T263" i="2"/>
  <c r="P263" i="2"/>
  <c r="L263" i="2"/>
  <c r="H263" i="2"/>
  <c r="AA263" i="2"/>
  <c r="W263" i="2"/>
  <c r="S263" i="2"/>
  <c r="O263" i="2"/>
  <c r="K263" i="2"/>
  <c r="G263" i="2"/>
  <c r="R263" i="2"/>
  <c r="N263" i="2"/>
  <c r="F263" i="2"/>
  <c r="Z263" i="2"/>
  <c r="J263" i="2"/>
  <c r="V263" i="2"/>
  <c r="AF263" i="2" s="1"/>
  <c r="Y311" i="2"/>
  <c r="U311" i="2"/>
  <c r="Q311" i="2"/>
  <c r="M311" i="2"/>
  <c r="I311" i="2"/>
  <c r="E311" i="2"/>
  <c r="AB311" i="2"/>
  <c r="X311" i="2"/>
  <c r="T311" i="2"/>
  <c r="P311" i="2"/>
  <c r="L311" i="2"/>
  <c r="H311" i="2"/>
  <c r="AA311" i="2"/>
  <c r="W311" i="2"/>
  <c r="S311" i="2"/>
  <c r="O311" i="2"/>
  <c r="K311" i="2"/>
  <c r="G311" i="2"/>
  <c r="R311" i="2"/>
  <c r="N311" i="2"/>
  <c r="F311" i="2"/>
  <c r="Z311" i="2"/>
  <c r="J311" i="2"/>
  <c r="V311" i="2"/>
  <c r="AF311" i="2" s="1"/>
  <c r="Y359" i="2"/>
  <c r="U359" i="2"/>
  <c r="Q359" i="2"/>
  <c r="M359" i="2"/>
  <c r="I359" i="2"/>
  <c r="E359" i="2"/>
  <c r="AB359" i="2"/>
  <c r="X359" i="2"/>
  <c r="T359" i="2"/>
  <c r="P359" i="2"/>
  <c r="L359" i="2"/>
  <c r="H359" i="2"/>
  <c r="AA359" i="2"/>
  <c r="W359" i="2"/>
  <c r="S359" i="2"/>
  <c r="O359" i="2"/>
  <c r="K359" i="2"/>
  <c r="G359" i="2"/>
  <c r="R359" i="2"/>
  <c r="V359" i="2"/>
  <c r="AF359" i="2" s="1"/>
  <c r="N359" i="2"/>
  <c r="Z359" i="2"/>
  <c r="J359" i="2"/>
  <c r="F359" i="2"/>
  <c r="Y446" i="2"/>
  <c r="U446" i="2"/>
  <c r="Q446" i="2"/>
  <c r="M446" i="2"/>
  <c r="I446" i="2"/>
  <c r="E446" i="2"/>
  <c r="AB446" i="2"/>
  <c r="X446" i="2"/>
  <c r="T446" i="2"/>
  <c r="P446" i="2"/>
  <c r="L446" i="2"/>
  <c r="H446" i="2"/>
  <c r="AA446" i="2"/>
  <c r="W446" i="2"/>
  <c r="S446" i="2"/>
  <c r="O446" i="2"/>
  <c r="K446" i="2"/>
  <c r="G446" i="2"/>
  <c r="Z446" i="2"/>
  <c r="J446" i="2"/>
  <c r="N446" i="2"/>
  <c r="V446" i="2"/>
  <c r="AF446" i="2" s="1"/>
  <c r="F446" i="2"/>
  <c r="R446" i="2"/>
  <c r="Y474" i="2"/>
  <c r="U474" i="2"/>
  <c r="Q474" i="2"/>
  <c r="M474" i="2"/>
  <c r="I474" i="2"/>
  <c r="E474" i="2"/>
  <c r="AB474" i="2"/>
  <c r="X474" i="2"/>
  <c r="T474" i="2"/>
  <c r="P474" i="2"/>
  <c r="L474" i="2"/>
  <c r="H474" i="2"/>
  <c r="AA474" i="2"/>
  <c r="W474" i="2"/>
  <c r="S474" i="2"/>
  <c r="O474" i="2"/>
  <c r="K474" i="2"/>
  <c r="G474" i="2"/>
  <c r="Z474" i="2"/>
  <c r="J474" i="2"/>
  <c r="V474" i="2"/>
  <c r="AF474" i="2" s="1"/>
  <c r="F474" i="2"/>
  <c r="N474" i="2"/>
  <c r="R474" i="2"/>
  <c r="Y524" i="2"/>
  <c r="U524" i="2"/>
  <c r="Q524" i="2"/>
  <c r="M524" i="2"/>
  <c r="I524" i="2"/>
  <c r="E524" i="2"/>
  <c r="AB524" i="2"/>
  <c r="X524" i="2"/>
  <c r="T524" i="2"/>
  <c r="P524" i="2"/>
  <c r="L524" i="2"/>
  <c r="H524" i="2"/>
  <c r="AA524" i="2"/>
  <c r="W524" i="2"/>
  <c r="S524" i="2"/>
  <c r="O524" i="2"/>
  <c r="K524" i="2"/>
  <c r="G524" i="2"/>
  <c r="V524" i="2"/>
  <c r="AF524" i="2" s="1"/>
  <c r="F524" i="2"/>
  <c r="J524" i="2"/>
  <c r="R524" i="2"/>
  <c r="Z524" i="2"/>
  <c r="N524" i="2"/>
  <c r="Z555" i="2"/>
  <c r="V555" i="2"/>
  <c r="AF555" i="2" s="1"/>
  <c r="R555" i="2"/>
  <c r="N555" i="2"/>
  <c r="J555" i="2"/>
  <c r="F555" i="2"/>
  <c r="Y555" i="2"/>
  <c r="U555" i="2"/>
  <c r="Q555" i="2"/>
  <c r="M555" i="2"/>
  <c r="I555" i="2"/>
  <c r="E555" i="2"/>
  <c r="W555" i="2"/>
  <c r="O555" i="2"/>
  <c r="G555" i="2"/>
  <c r="AB555" i="2"/>
  <c r="T555" i="2"/>
  <c r="L555" i="2"/>
  <c r="AA555" i="2"/>
  <c r="S555" i="2"/>
  <c r="K555" i="2"/>
  <c r="H555" i="2"/>
  <c r="X555" i="2"/>
  <c r="P555" i="2"/>
  <c r="AA572" i="2"/>
  <c r="W572" i="2"/>
  <c r="S572" i="2"/>
  <c r="O572" i="2"/>
  <c r="K572" i="2"/>
  <c r="G572" i="2"/>
  <c r="Z572" i="2"/>
  <c r="V572" i="2"/>
  <c r="AF572" i="2" s="1"/>
  <c r="R572" i="2"/>
  <c r="N572" i="2"/>
  <c r="J572" i="2"/>
  <c r="F572" i="2"/>
  <c r="U572" i="2"/>
  <c r="M572" i="2"/>
  <c r="E572" i="2"/>
  <c r="AB572" i="2"/>
  <c r="T572" i="2"/>
  <c r="L572" i="2"/>
  <c r="Y572" i="2"/>
  <c r="Q572" i="2"/>
  <c r="I572" i="2"/>
  <c r="X572" i="2"/>
  <c r="P572" i="2"/>
  <c r="H572" i="2"/>
  <c r="Z635" i="2"/>
  <c r="V635" i="2"/>
  <c r="AF635" i="2" s="1"/>
  <c r="R635" i="2"/>
  <c r="N635" i="2"/>
  <c r="J635" i="2"/>
  <c r="F635" i="2"/>
  <c r="Y635" i="2"/>
  <c r="U635" i="2"/>
  <c r="Q635" i="2"/>
  <c r="M635" i="2"/>
  <c r="I635" i="2"/>
  <c r="E635" i="2"/>
  <c r="W635" i="2"/>
  <c r="O635" i="2"/>
  <c r="G635" i="2"/>
  <c r="AB635" i="2"/>
  <c r="T635" i="2"/>
  <c r="L635" i="2"/>
  <c r="AA635" i="2"/>
  <c r="S635" i="2"/>
  <c r="K635" i="2"/>
  <c r="H635" i="2"/>
  <c r="P635" i="2"/>
  <c r="X635" i="2"/>
  <c r="AA749" i="2"/>
  <c r="W749" i="2"/>
  <c r="S749" i="2"/>
  <c r="O749" i="2"/>
  <c r="K749" i="2"/>
  <c r="G749" i="2"/>
  <c r="Z749" i="2"/>
  <c r="V749" i="2"/>
  <c r="AF749" i="2" s="1"/>
  <c r="R749" i="2"/>
  <c r="N749" i="2"/>
  <c r="J749" i="2"/>
  <c r="F749" i="2"/>
  <c r="Y749" i="2"/>
  <c r="U749" i="2"/>
  <c r="Q749" i="2"/>
  <c r="M749" i="2"/>
  <c r="I749" i="2"/>
  <c r="E749" i="2"/>
  <c r="X749" i="2"/>
  <c r="H749" i="2"/>
  <c r="T749" i="2"/>
  <c r="P749" i="2"/>
  <c r="AB749" i="2"/>
  <c r="L749" i="2"/>
  <c r="AA821" i="2"/>
  <c r="W821" i="2"/>
  <c r="S821" i="2"/>
  <c r="O821" i="2"/>
  <c r="K821" i="2"/>
  <c r="G821" i="2"/>
  <c r="Z821" i="2"/>
  <c r="V821" i="2"/>
  <c r="AF821" i="2" s="1"/>
  <c r="R821" i="2"/>
  <c r="N821" i="2"/>
  <c r="J821" i="2"/>
  <c r="F821" i="2"/>
  <c r="Y821" i="2"/>
  <c r="U821" i="2"/>
  <c r="Q821" i="2"/>
  <c r="M821" i="2"/>
  <c r="I821" i="2"/>
  <c r="E821" i="2"/>
  <c r="X821" i="2"/>
  <c r="H821" i="2"/>
  <c r="T821" i="2"/>
  <c r="P821" i="2"/>
  <c r="L821" i="2"/>
  <c r="AB821" i="2"/>
  <c r="AA893" i="2"/>
  <c r="W893" i="2"/>
  <c r="S893" i="2"/>
  <c r="O893" i="2"/>
  <c r="K893" i="2"/>
  <c r="G893" i="2"/>
  <c r="Z893" i="2"/>
  <c r="V893" i="2"/>
  <c r="R893" i="2"/>
  <c r="N893" i="2"/>
  <c r="J893" i="2"/>
  <c r="F893" i="2"/>
  <c r="Y893" i="2"/>
  <c r="U893" i="2"/>
  <c r="Q893" i="2"/>
  <c r="M893" i="2"/>
  <c r="I893" i="2"/>
  <c r="E893" i="2"/>
  <c r="X893" i="2"/>
  <c r="H893" i="2"/>
  <c r="T893" i="2"/>
  <c r="P893" i="2"/>
  <c r="AB893" i="2"/>
  <c r="L893" i="2"/>
  <c r="AA1040" i="2"/>
  <c r="W1040" i="2"/>
  <c r="S1040" i="2"/>
  <c r="O1040" i="2"/>
  <c r="K1040" i="2"/>
  <c r="G1040" i="2"/>
  <c r="Z1040" i="2"/>
  <c r="V1040" i="2"/>
  <c r="AF1040" i="2" s="1"/>
  <c r="N1040" i="2"/>
  <c r="J1040" i="2"/>
  <c r="F1040" i="2"/>
  <c r="Y1040" i="2"/>
  <c r="U1040" i="2"/>
  <c r="M1040" i="2"/>
  <c r="I1040" i="2"/>
  <c r="E1040" i="2"/>
  <c r="X1040" i="2"/>
  <c r="H1040" i="2"/>
  <c r="T1040" i="2"/>
  <c r="AB1040" i="2"/>
  <c r="L1040" i="2"/>
  <c r="AA1194" i="2"/>
  <c r="W1194" i="2"/>
  <c r="S1194" i="2"/>
  <c r="O1194" i="2"/>
  <c r="K1194" i="2"/>
  <c r="G1194" i="2"/>
  <c r="Z1194" i="2"/>
  <c r="V1194" i="2"/>
  <c r="AF1194" i="2" s="1"/>
  <c r="R1194" i="2"/>
  <c r="N1194" i="2"/>
  <c r="J1194" i="2"/>
  <c r="F1194" i="2"/>
  <c r="Y1194" i="2"/>
  <c r="U1194" i="2"/>
  <c r="Q1194" i="2"/>
  <c r="M1194" i="2"/>
  <c r="I1194" i="2"/>
  <c r="E1194" i="2"/>
  <c r="X1194" i="2"/>
  <c r="H1194" i="2"/>
  <c r="T1194" i="2"/>
  <c r="P1194" i="2"/>
  <c r="AB1194" i="2"/>
  <c r="L1194" i="2"/>
  <c r="AB72" i="2"/>
  <c r="X72" i="2"/>
  <c r="T72" i="2"/>
  <c r="P72" i="2"/>
  <c r="L72" i="2"/>
  <c r="H72" i="2"/>
  <c r="AA72" i="2"/>
  <c r="W72" i="2"/>
  <c r="S72" i="2"/>
  <c r="O72" i="2"/>
  <c r="K72" i="2"/>
  <c r="G72" i="2"/>
  <c r="Z72" i="2"/>
  <c r="V72" i="2"/>
  <c r="AF72" i="2" s="1"/>
  <c r="R72" i="2"/>
  <c r="N72" i="2"/>
  <c r="J72" i="2"/>
  <c r="F72" i="2"/>
  <c r="Y72" i="2"/>
  <c r="I72" i="2"/>
  <c r="M72" i="2"/>
  <c r="U72" i="2"/>
  <c r="E72" i="2"/>
  <c r="Q72" i="2"/>
  <c r="AB104" i="2"/>
  <c r="X104" i="2"/>
  <c r="T104" i="2"/>
  <c r="P104" i="2"/>
  <c r="L104" i="2"/>
  <c r="H104" i="2"/>
  <c r="AA104" i="2"/>
  <c r="W104" i="2"/>
  <c r="S104" i="2"/>
  <c r="O104" i="2"/>
  <c r="K104" i="2"/>
  <c r="G104" i="2"/>
  <c r="Z104" i="2"/>
  <c r="V104" i="2"/>
  <c r="AF104" i="2" s="1"/>
  <c r="R104" i="2"/>
  <c r="N104" i="2"/>
  <c r="J104" i="2"/>
  <c r="F104" i="2"/>
  <c r="U104" i="2"/>
  <c r="E104" i="2"/>
  <c r="I104" i="2"/>
  <c r="Q104" i="2"/>
  <c r="M104" i="2"/>
  <c r="Y104" i="2"/>
  <c r="AB136" i="2"/>
  <c r="X136" i="2"/>
  <c r="T136" i="2"/>
  <c r="P136" i="2"/>
  <c r="L136" i="2"/>
  <c r="H136" i="2"/>
  <c r="AA136" i="2"/>
  <c r="W136" i="2"/>
  <c r="S136" i="2"/>
  <c r="O136" i="2"/>
  <c r="K136" i="2"/>
  <c r="G136" i="2"/>
  <c r="Z136" i="2"/>
  <c r="V136" i="2"/>
  <c r="AF136" i="2" s="1"/>
  <c r="R136" i="2"/>
  <c r="N136" i="2"/>
  <c r="J136" i="2"/>
  <c r="F136" i="2"/>
  <c r="U136" i="2"/>
  <c r="E136" i="2"/>
  <c r="Y136" i="2"/>
  <c r="Q136" i="2"/>
  <c r="M136" i="2"/>
  <c r="I136" i="2"/>
  <c r="AB152" i="2"/>
  <c r="X152" i="2"/>
  <c r="T152" i="2"/>
  <c r="P152" i="2"/>
  <c r="L152" i="2"/>
  <c r="H152" i="2"/>
  <c r="AA152" i="2"/>
  <c r="W152" i="2"/>
  <c r="S152" i="2"/>
  <c r="O152" i="2"/>
  <c r="K152" i="2"/>
  <c r="G152" i="2"/>
  <c r="Z152" i="2"/>
  <c r="V152" i="2"/>
  <c r="AF152" i="2" s="1"/>
  <c r="R152" i="2"/>
  <c r="N152" i="2"/>
  <c r="J152" i="2"/>
  <c r="F152" i="2"/>
  <c r="U152" i="2"/>
  <c r="E152" i="2"/>
  <c r="I152" i="2"/>
  <c r="Q152" i="2"/>
  <c r="M152" i="2"/>
  <c r="Y152" i="2"/>
  <c r="AB184" i="2"/>
  <c r="X184" i="2"/>
  <c r="T184" i="2"/>
  <c r="P184" i="2"/>
  <c r="L184" i="2"/>
  <c r="H184" i="2"/>
  <c r="AA184" i="2"/>
  <c r="W184" i="2"/>
  <c r="S184" i="2"/>
  <c r="O184" i="2"/>
  <c r="K184" i="2"/>
  <c r="G184" i="2"/>
  <c r="Z184" i="2"/>
  <c r="V184" i="2"/>
  <c r="AF184" i="2" s="1"/>
  <c r="R184" i="2"/>
  <c r="N184" i="2"/>
  <c r="J184" i="2"/>
  <c r="F184" i="2"/>
  <c r="U184" i="2"/>
  <c r="E184" i="2"/>
  <c r="Y184" i="2"/>
  <c r="Q184" i="2"/>
  <c r="M184" i="2"/>
  <c r="I184" i="2"/>
  <c r="AB216" i="2"/>
  <c r="X216" i="2"/>
  <c r="T216" i="2"/>
  <c r="P216" i="2"/>
  <c r="L216" i="2"/>
  <c r="H216" i="2"/>
  <c r="AA216" i="2"/>
  <c r="W216" i="2"/>
  <c r="S216" i="2"/>
  <c r="O216" i="2"/>
  <c r="K216" i="2"/>
  <c r="G216" i="2"/>
  <c r="Z216" i="2"/>
  <c r="V216" i="2"/>
  <c r="AF216" i="2" s="1"/>
  <c r="R216" i="2"/>
  <c r="N216" i="2"/>
  <c r="J216" i="2"/>
  <c r="F216" i="2"/>
  <c r="U216" i="2"/>
  <c r="E216" i="2"/>
  <c r="I216" i="2"/>
  <c r="Q216" i="2"/>
  <c r="M216" i="2"/>
  <c r="Y216" i="2"/>
  <c r="AB248" i="2"/>
  <c r="X248" i="2"/>
  <c r="T248" i="2"/>
  <c r="P248" i="2"/>
  <c r="L248" i="2"/>
  <c r="H248" i="2"/>
  <c r="AA248" i="2"/>
  <c r="W248" i="2"/>
  <c r="S248" i="2"/>
  <c r="O248" i="2"/>
  <c r="K248" i="2"/>
  <c r="G248" i="2"/>
  <c r="Z248" i="2"/>
  <c r="V248" i="2"/>
  <c r="AF248" i="2" s="1"/>
  <c r="R248" i="2"/>
  <c r="N248" i="2"/>
  <c r="J248" i="2"/>
  <c r="F248" i="2"/>
  <c r="U248" i="2"/>
  <c r="E248" i="2"/>
  <c r="Q248" i="2"/>
  <c r="Y248" i="2"/>
  <c r="M248" i="2"/>
  <c r="I248" i="2"/>
  <c r="AB280" i="2"/>
  <c r="X280" i="2"/>
  <c r="T280" i="2"/>
  <c r="P280" i="2"/>
  <c r="L280" i="2"/>
  <c r="H280" i="2"/>
  <c r="AA280" i="2"/>
  <c r="W280" i="2"/>
  <c r="S280" i="2"/>
  <c r="O280" i="2"/>
  <c r="K280" i="2"/>
  <c r="G280" i="2"/>
  <c r="Z280" i="2"/>
  <c r="V280" i="2"/>
  <c r="AF280" i="2" s="1"/>
  <c r="R280" i="2"/>
  <c r="N280" i="2"/>
  <c r="J280" i="2"/>
  <c r="F280" i="2"/>
  <c r="U280" i="2"/>
  <c r="E280" i="2"/>
  <c r="Q280" i="2"/>
  <c r="Y280" i="2"/>
  <c r="M280" i="2"/>
  <c r="I280" i="2"/>
  <c r="AB312" i="2"/>
  <c r="X312" i="2"/>
  <c r="T312" i="2"/>
  <c r="P312" i="2"/>
  <c r="L312" i="2"/>
  <c r="H312" i="2"/>
  <c r="AA312" i="2"/>
  <c r="W312" i="2"/>
  <c r="S312" i="2"/>
  <c r="O312" i="2"/>
  <c r="K312" i="2"/>
  <c r="G312" i="2"/>
  <c r="Z312" i="2"/>
  <c r="V312" i="2"/>
  <c r="AF312" i="2" s="1"/>
  <c r="R312" i="2"/>
  <c r="N312" i="2"/>
  <c r="J312" i="2"/>
  <c r="F312" i="2"/>
  <c r="U312" i="2"/>
  <c r="E312" i="2"/>
  <c r="I312" i="2"/>
  <c r="Q312" i="2"/>
  <c r="Y312" i="2"/>
  <c r="M312" i="2"/>
  <c r="AB344" i="2"/>
  <c r="X344" i="2"/>
  <c r="T344" i="2"/>
  <c r="P344" i="2"/>
  <c r="L344" i="2"/>
  <c r="H344" i="2"/>
  <c r="AA344" i="2"/>
  <c r="W344" i="2"/>
  <c r="S344" i="2"/>
  <c r="O344" i="2"/>
  <c r="K344" i="2"/>
  <c r="G344" i="2"/>
  <c r="Z344" i="2"/>
  <c r="V344" i="2"/>
  <c r="AF344" i="2" s="1"/>
  <c r="R344" i="2"/>
  <c r="N344" i="2"/>
  <c r="J344" i="2"/>
  <c r="F344" i="2"/>
  <c r="U344" i="2"/>
  <c r="E344" i="2"/>
  <c r="I344" i="2"/>
  <c r="Q344" i="2"/>
  <c r="Y344" i="2"/>
  <c r="M344" i="2"/>
  <c r="AB428" i="2"/>
  <c r="X428" i="2"/>
  <c r="T428" i="2"/>
  <c r="P428" i="2"/>
  <c r="L428" i="2"/>
  <c r="H428" i="2"/>
  <c r="AA428" i="2"/>
  <c r="W428" i="2"/>
  <c r="S428" i="2"/>
  <c r="O428" i="2"/>
  <c r="K428" i="2"/>
  <c r="G428" i="2"/>
  <c r="Z428" i="2"/>
  <c r="V428" i="2"/>
  <c r="AF428" i="2" s="1"/>
  <c r="R428" i="2"/>
  <c r="N428" i="2"/>
  <c r="J428" i="2"/>
  <c r="F428" i="2"/>
  <c r="Q428" i="2"/>
  <c r="E428" i="2"/>
  <c r="M428" i="2"/>
  <c r="U428" i="2"/>
  <c r="Y428" i="2"/>
  <c r="I428" i="2"/>
  <c r="AB490" i="2"/>
  <c r="X490" i="2"/>
  <c r="T490" i="2"/>
  <c r="P490" i="2"/>
  <c r="L490" i="2"/>
  <c r="H490" i="2"/>
  <c r="AA490" i="2"/>
  <c r="W490" i="2"/>
  <c r="S490" i="2"/>
  <c r="O490" i="2"/>
  <c r="K490" i="2"/>
  <c r="G490" i="2"/>
  <c r="Z490" i="2"/>
  <c r="V490" i="2"/>
  <c r="AF490" i="2" s="1"/>
  <c r="R490" i="2"/>
  <c r="N490" i="2"/>
  <c r="J490" i="2"/>
  <c r="F490" i="2"/>
  <c r="Y490" i="2"/>
  <c r="I490" i="2"/>
  <c r="M490" i="2"/>
  <c r="U490" i="2"/>
  <c r="E490" i="2"/>
  <c r="Q490" i="2"/>
  <c r="AB541" i="2"/>
  <c r="X541" i="2"/>
  <c r="T541" i="2"/>
  <c r="P541" i="2"/>
  <c r="L541" i="2"/>
  <c r="H541" i="2"/>
  <c r="AA541" i="2"/>
  <c r="W541" i="2"/>
  <c r="S541" i="2"/>
  <c r="O541" i="2"/>
  <c r="K541" i="2"/>
  <c r="G541" i="2"/>
  <c r="Z541" i="2"/>
  <c r="V541" i="2"/>
  <c r="AF541" i="2" s="1"/>
  <c r="R541" i="2"/>
  <c r="N541" i="2"/>
  <c r="J541" i="2"/>
  <c r="F541" i="2"/>
  <c r="Q541" i="2"/>
  <c r="E541" i="2"/>
  <c r="M541" i="2"/>
  <c r="U541" i="2"/>
  <c r="Y541" i="2"/>
  <c r="I541" i="2"/>
  <c r="Z669" i="2"/>
  <c r="V669" i="2"/>
  <c r="AF669" i="2" s="1"/>
  <c r="R669" i="2"/>
  <c r="N669" i="2"/>
  <c r="J669" i="2"/>
  <c r="F669" i="2"/>
  <c r="Y669" i="2"/>
  <c r="U669" i="2"/>
  <c r="Q669" i="2"/>
  <c r="M669" i="2"/>
  <c r="I669" i="2"/>
  <c r="E669" i="2"/>
  <c r="AB669" i="2"/>
  <c r="T669" i="2"/>
  <c r="L669" i="2"/>
  <c r="AA669" i="2"/>
  <c r="S669" i="2"/>
  <c r="K669" i="2"/>
  <c r="X669" i="2"/>
  <c r="P669" i="2"/>
  <c r="H669" i="2"/>
  <c r="O669" i="2"/>
  <c r="G669" i="2"/>
  <c r="W669" i="2"/>
  <c r="AA1012" i="2"/>
  <c r="W1012" i="2"/>
  <c r="S1012" i="2"/>
  <c r="O1012" i="2"/>
  <c r="K1012" i="2"/>
  <c r="G1012" i="2"/>
  <c r="Z1012" i="2"/>
  <c r="V1012" i="2"/>
  <c r="AF1012" i="2" s="1"/>
  <c r="N1012" i="2"/>
  <c r="J1012" i="2"/>
  <c r="F1012" i="2"/>
  <c r="Y1012" i="2"/>
  <c r="U1012" i="2"/>
  <c r="M1012" i="2"/>
  <c r="I1012" i="2"/>
  <c r="E1012" i="2"/>
  <c r="T1012" i="2"/>
  <c r="AB1012" i="2"/>
  <c r="L1012" i="2"/>
  <c r="X1012" i="2"/>
  <c r="H1012" i="2"/>
  <c r="AA1117" i="2"/>
  <c r="W1117" i="2"/>
  <c r="S1117" i="2"/>
  <c r="O1117" i="2"/>
  <c r="K1117" i="2"/>
  <c r="G1117" i="2"/>
  <c r="Z1117" i="2"/>
  <c r="V1117" i="2"/>
  <c r="AF1117" i="2" s="1"/>
  <c r="R1117" i="2"/>
  <c r="N1117" i="2"/>
  <c r="J1117" i="2"/>
  <c r="F1117" i="2"/>
  <c r="Y1117" i="2"/>
  <c r="U1117" i="2"/>
  <c r="Q1117" i="2"/>
  <c r="M1117" i="2"/>
  <c r="I1117" i="2"/>
  <c r="E1117" i="2"/>
  <c r="T1117" i="2"/>
  <c r="P1117" i="2"/>
  <c r="AB1117" i="2"/>
  <c r="L1117" i="2"/>
  <c r="X1117" i="2"/>
  <c r="H1117" i="2"/>
  <c r="AA1252" i="2"/>
  <c r="W1252" i="2"/>
  <c r="S1252" i="2"/>
  <c r="O1252" i="2"/>
  <c r="K1252" i="2"/>
  <c r="G1252" i="2"/>
  <c r="Z1252" i="2"/>
  <c r="V1252" i="2"/>
  <c r="AF1252" i="2" s="1"/>
  <c r="R1252" i="2"/>
  <c r="N1252" i="2"/>
  <c r="J1252" i="2"/>
  <c r="F1252" i="2"/>
  <c r="Y1252" i="2"/>
  <c r="U1252" i="2"/>
  <c r="Q1252" i="2"/>
  <c r="M1252" i="2"/>
  <c r="I1252" i="2"/>
  <c r="E1252" i="2"/>
  <c r="T1252" i="2"/>
  <c r="P1252" i="2"/>
  <c r="AB1252" i="2"/>
  <c r="L1252" i="2"/>
  <c r="X1252" i="2"/>
  <c r="H1252" i="2"/>
  <c r="Y595" i="2"/>
  <c r="U595" i="2"/>
  <c r="Q595" i="2"/>
  <c r="M595" i="2"/>
  <c r="I595" i="2"/>
  <c r="E595" i="2"/>
  <c r="AB595" i="2"/>
  <c r="X595" i="2"/>
  <c r="T595" i="2"/>
  <c r="P595" i="2"/>
  <c r="L595" i="2"/>
  <c r="H595" i="2"/>
  <c r="W595" i="2"/>
  <c r="O595" i="2"/>
  <c r="G595" i="2"/>
  <c r="V595" i="2"/>
  <c r="AF595" i="2" s="1"/>
  <c r="N595" i="2"/>
  <c r="F595" i="2"/>
  <c r="AA595" i="2"/>
  <c r="S595" i="2"/>
  <c r="K595" i="2"/>
  <c r="J595" i="2"/>
  <c r="Z595" i="2"/>
  <c r="R595" i="2"/>
  <c r="Y643" i="2"/>
  <c r="U643" i="2"/>
  <c r="Q643" i="2"/>
  <c r="M643" i="2"/>
  <c r="I643" i="2"/>
  <c r="E643" i="2"/>
  <c r="AB643" i="2"/>
  <c r="X643" i="2"/>
  <c r="T643" i="2"/>
  <c r="P643" i="2"/>
  <c r="L643" i="2"/>
  <c r="H643" i="2"/>
  <c r="AA643" i="2"/>
  <c r="S643" i="2"/>
  <c r="K643" i="2"/>
  <c r="Z643" i="2"/>
  <c r="R643" i="2"/>
  <c r="J643" i="2"/>
  <c r="W643" i="2"/>
  <c r="O643" i="2"/>
  <c r="G643" i="2"/>
  <c r="N643" i="2"/>
  <c r="F643" i="2"/>
  <c r="V643" i="2"/>
  <c r="AF643" i="2" s="1"/>
  <c r="Y684" i="2"/>
  <c r="U684" i="2"/>
  <c r="Q684" i="2"/>
  <c r="M684" i="2"/>
  <c r="I684" i="2"/>
  <c r="E684" i="2"/>
  <c r="AB684" i="2"/>
  <c r="X684" i="2"/>
  <c r="T684" i="2"/>
  <c r="P684" i="2"/>
  <c r="L684" i="2"/>
  <c r="H684" i="2"/>
  <c r="W684" i="2"/>
  <c r="O684" i="2"/>
  <c r="G684" i="2"/>
  <c r="V684" i="2"/>
  <c r="AF684" i="2" s="1"/>
  <c r="N684" i="2"/>
  <c r="F684" i="2"/>
  <c r="AA684" i="2"/>
  <c r="S684" i="2"/>
  <c r="K684" i="2"/>
  <c r="R684" i="2"/>
  <c r="J684" i="2"/>
  <c r="Z684" i="2"/>
  <c r="Z716" i="2"/>
  <c r="V716" i="2"/>
  <c r="AF716" i="2" s="1"/>
  <c r="R716" i="2"/>
  <c r="N716" i="2"/>
  <c r="J716" i="2"/>
  <c r="F716" i="2"/>
  <c r="Y716" i="2"/>
  <c r="U716" i="2"/>
  <c r="Q716" i="2"/>
  <c r="M716" i="2"/>
  <c r="I716" i="2"/>
  <c r="E716" i="2"/>
  <c r="AB716" i="2"/>
  <c r="X716" i="2"/>
  <c r="T716" i="2"/>
  <c r="P716" i="2"/>
  <c r="L716" i="2"/>
  <c r="H716" i="2"/>
  <c r="W716" i="2"/>
  <c r="G716" i="2"/>
  <c r="S716" i="2"/>
  <c r="O716" i="2"/>
  <c r="K716" i="2"/>
  <c r="AA716" i="2"/>
  <c r="Z792" i="2"/>
  <c r="V792" i="2"/>
  <c r="AF792" i="2" s="1"/>
  <c r="R792" i="2"/>
  <c r="N792" i="2"/>
  <c r="J792" i="2"/>
  <c r="F792" i="2"/>
  <c r="Y792" i="2"/>
  <c r="U792" i="2"/>
  <c r="Q792" i="2"/>
  <c r="M792" i="2"/>
  <c r="I792" i="2"/>
  <c r="E792" i="2"/>
  <c r="AB792" i="2"/>
  <c r="X792" i="2"/>
  <c r="T792" i="2"/>
  <c r="P792" i="2"/>
  <c r="L792" i="2"/>
  <c r="H792" i="2"/>
  <c r="O792" i="2"/>
  <c r="AA792" i="2"/>
  <c r="K792" i="2"/>
  <c r="W792" i="2"/>
  <c r="G792" i="2"/>
  <c r="S792" i="2"/>
  <c r="Z840" i="2"/>
  <c r="V840" i="2"/>
  <c r="AF840" i="2" s="1"/>
  <c r="R840" i="2"/>
  <c r="N840" i="2"/>
  <c r="J840" i="2"/>
  <c r="F840" i="2"/>
  <c r="Y840" i="2"/>
  <c r="U840" i="2"/>
  <c r="Q840" i="2"/>
  <c r="M840" i="2"/>
  <c r="I840" i="2"/>
  <c r="E840" i="2"/>
  <c r="AB840" i="2"/>
  <c r="X840" i="2"/>
  <c r="T840" i="2"/>
  <c r="P840" i="2"/>
  <c r="L840" i="2"/>
  <c r="H840" i="2"/>
  <c r="O840" i="2"/>
  <c r="AA840" i="2"/>
  <c r="K840" i="2"/>
  <c r="W840" i="2"/>
  <c r="G840" i="2"/>
  <c r="S840" i="2"/>
  <c r="Z888" i="2"/>
  <c r="V888" i="2"/>
  <c r="R888" i="2"/>
  <c r="N888" i="2"/>
  <c r="J888" i="2"/>
  <c r="F888" i="2"/>
  <c r="Y888" i="2"/>
  <c r="U888" i="2"/>
  <c r="Q888" i="2"/>
  <c r="M888" i="2"/>
  <c r="I888" i="2"/>
  <c r="E888" i="2"/>
  <c r="AB888" i="2"/>
  <c r="X888" i="2"/>
  <c r="T888" i="2"/>
  <c r="P888" i="2"/>
  <c r="L888" i="2"/>
  <c r="H888" i="2"/>
  <c r="O888" i="2"/>
  <c r="AA888" i="2"/>
  <c r="K888" i="2"/>
  <c r="W888" i="2"/>
  <c r="G888" i="2"/>
  <c r="S888" i="2"/>
  <c r="Z936" i="2"/>
  <c r="V936" i="2"/>
  <c r="AF936" i="2" s="1"/>
  <c r="R936" i="2"/>
  <c r="N936" i="2"/>
  <c r="J936" i="2"/>
  <c r="F936" i="2"/>
  <c r="Y936" i="2"/>
  <c r="U936" i="2"/>
  <c r="Q936" i="2"/>
  <c r="M936" i="2"/>
  <c r="I936" i="2"/>
  <c r="E936" i="2"/>
  <c r="AB936" i="2"/>
  <c r="X936" i="2"/>
  <c r="T936" i="2"/>
  <c r="P936" i="2"/>
  <c r="L936" i="2"/>
  <c r="H936" i="2"/>
  <c r="O936" i="2"/>
  <c r="AA936" i="2"/>
  <c r="K936" i="2"/>
  <c r="W936" i="2"/>
  <c r="G936" i="2"/>
  <c r="S936" i="2"/>
  <c r="Z975" i="2"/>
  <c r="V975" i="2"/>
  <c r="AF975" i="2" s="1"/>
  <c r="N975" i="2"/>
  <c r="J975" i="2"/>
  <c r="F975" i="2"/>
  <c r="Y975" i="2"/>
  <c r="U975" i="2"/>
  <c r="M975" i="2"/>
  <c r="I975" i="2"/>
  <c r="E975" i="2"/>
  <c r="AB975" i="2"/>
  <c r="X975" i="2"/>
  <c r="T975" i="2"/>
  <c r="P975" i="2"/>
  <c r="L975" i="2"/>
  <c r="H975" i="2"/>
  <c r="O975" i="2"/>
  <c r="AA975" i="2"/>
  <c r="K975" i="2"/>
  <c r="W975" i="2"/>
  <c r="G975" i="2"/>
  <c r="S975" i="2"/>
  <c r="Z1021" i="2"/>
  <c r="V1021" i="2"/>
  <c r="AF1021" i="2" s="1"/>
  <c r="N1021" i="2"/>
  <c r="J1021" i="2"/>
  <c r="F1021" i="2"/>
  <c r="Y1021" i="2"/>
  <c r="U1021" i="2"/>
  <c r="M1021" i="2"/>
  <c r="I1021" i="2"/>
  <c r="E1021" i="2"/>
  <c r="AB1021" i="2"/>
  <c r="X1021" i="2"/>
  <c r="T1021" i="2"/>
  <c r="L1021" i="2"/>
  <c r="H1021" i="2"/>
  <c r="AA1021" i="2"/>
  <c r="K1021" i="2"/>
  <c r="W1021" i="2"/>
  <c r="G1021" i="2"/>
  <c r="S1021" i="2"/>
  <c r="O1021" i="2"/>
  <c r="Z1070" i="2"/>
  <c r="V1070" i="2"/>
  <c r="AF1070" i="2" s="1"/>
  <c r="N1070" i="2"/>
  <c r="J1070" i="2"/>
  <c r="F1070" i="2"/>
  <c r="Y1070" i="2"/>
  <c r="U1070" i="2"/>
  <c r="M1070" i="2"/>
  <c r="I1070" i="2"/>
  <c r="E1070" i="2"/>
  <c r="AB1070" i="2"/>
  <c r="X1070" i="2"/>
  <c r="T1070" i="2"/>
  <c r="L1070" i="2"/>
  <c r="H1070" i="2"/>
  <c r="AA1070" i="2"/>
  <c r="K1070" i="2"/>
  <c r="W1070" i="2"/>
  <c r="G1070" i="2"/>
  <c r="S1070" i="2"/>
  <c r="O1070" i="2"/>
  <c r="Z1132" i="2"/>
  <c r="V1132" i="2"/>
  <c r="AF1132" i="2" s="1"/>
  <c r="R1132" i="2"/>
  <c r="N1132" i="2"/>
  <c r="J1132" i="2"/>
  <c r="F1132" i="2"/>
  <c r="Y1132" i="2"/>
  <c r="U1132" i="2"/>
  <c r="Q1132" i="2"/>
  <c r="M1132" i="2"/>
  <c r="I1132" i="2"/>
  <c r="E1132" i="2"/>
  <c r="AB1132" i="2"/>
  <c r="X1132" i="2"/>
  <c r="T1132" i="2"/>
  <c r="P1132" i="2"/>
  <c r="L1132" i="2"/>
  <c r="H1132" i="2"/>
  <c r="S1132" i="2"/>
  <c r="O1132" i="2"/>
  <c r="AA1132" i="2"/>
  <c r="K1132" i="2"/>
  <c r="G1132" i="2"/>
  <c r="W1132" i="2"/>
  <c r="Z1180" i="2"/>
  <c r="V1180" i="2"/>
  <c r="AF1180" i="2" s="1"/>
  <c r="R1180" i="2"/>
  <c r="N1180" i="2"/>
  <c r="J1180" i="2"/>
  <c r="F1180" i="2"/>
  <c r="Y1180" i="2"/>
  <c r="U1180" i="2"/>
  <c r="Q1180" i="2"/>
  <c r="M1180" i="2"/>
  <c r="I1180" i="2"/>
  <c r="E1180" i="2"/>
  <c r="AB1180" i="2"/>
  <c r="X1180" i="2"/>
  <c r="T1180" i="2"/>
  <c r="P1180" i="2"/>
  <c r="L1180" i="2"/>
  <c r="H1180" i="2"/>
  <c r="S1180" i="2"/>
  <c r="O1180" i="2"/>
  <c r="AA1180" i="2"/>
  <c r="K1180" i="2"/>
  <c r="G1180" i="2"/>
  <c r="W1180" i="2"/>
  <c r="Z1248" i="2"/>
  <c r="V1248" i="2"/>
  <c r="AF1248" i="2" s="1"/>
  <c r="R1248" i="2"/>
  <c r="N1248" i="2"/>
  <c r="J1248" i="2"/>
  <c r="F1248" i="2"/>
  <c r="Y1248" i="2"/>
  <c r="U1248" i="2"/>
  <c r="Q1248" i="2"/>
  <c r="M1248" i="2"/>
  <c r="I1248" i="2"/>
  <c r="E1248" i="2"/>
  <c r="AB1248" i="2"/>
  <c r="X1248" i="2"/>
  <c r="T1248" i="2"/>
  <c r="P1248" i="2"/>
  <c r="L1248" i="2"/>
  <c r="H1248" i="2"/>
  <c r="AA1248" i="2"/>
  <c r="K1248" i="2"/>
  <c r="W1248" i="2"/>
  <c r="G1248" i="2"/>
  <c r="S1248" i="2"/>
  <c r="O1248" i="2"/>
  <c r="Z1299" i="2"/>
  <c r="V1299" i="2"/>
  <c r="AF1299" i="2" s="1"/>
  <c r="R1299" i="2"/>
  <c r="N1299" i="2"/>
  <c r="J1299" i="2"/>
  <c r="F1299" i="2"/>
  <c r="Y1299" i="2"/>
  <c r="U1299" i="2"/>
  <c r="Q1299" i="2"/>
  <c r="M1299" i="2"/>
  <c r="I1299" i="2"/>
  <c r="E1299" i="2"/>
  <c r="X1299" i="2"/>
  <c r="P1299" i="2"/>
  <c r="H1299" i="2"/>
  <c r="W1299" i="2"/>
  <c r="O1299" i="2"/>
  <c r="G1299" i="2"/>
  <c r="AB1299" i="2"/>
  <c r="T1299" i="2"/>
  <c r="L1299" i="2"/>
  <c r="K1299" i="2"/>
  <c r="AA1299" i="2"/>
  <c r="S1299" i="2"/>
  <c r="AB605" i="2"/>
  <c r="X605" i="2"/>
  <c r="T605" i="2"/>
  <c r="P605" i="2"/>
  <c r="L605" i="2"/>
  <c r="H605" i="2"/>
  <c r="AA605" i="2"/>
  <c r="W605" i="2"/>
  <c r="S605" i="2"/>
  <c r="O605" i="2"/>
  <c r="K605" i="2"/>
  <c r="G605" i="2"/>
  <c r="V605" i="2"/>
  <c r="N605" i="2"/>
  <c r="F605" i="2"/>
  <c r="U605" i="2"/>
  <c r="M605" i="2"/>
  <c r="E605" i="2"/>
  <c r="Z605" i="2"/>
  <c r="R605" i="2"/>
  <c r="J605" i="2"/>
  <c r="Y605" i="2"/>
  <c r="Q605" i="2"/>
  <c r="I605" i="2"/>
  <c r="AB653" i="2"/>
  <c r="X653" i="2"/>
  <c r="T653" i="2"/>
  <c r="P653" i="2"/>
  <c r="L653" i="2"/>
  <c r="H653" i="2"/>
  <c r="AA653" i="2"/>
  <c r="W653" i="2"/>
  <c r="S653" i="2"/>
  <c r="O653" i="2"/>
  <c r="K653" i="2"/>
  <c r="G653" i="2"/>
  <c r="U653" i="2"/>
  <c r="M653" i="2"/>
  <c r="E653" i="2"/>
  <c r="Z653" i="2"/>
  <c r="R653" i="2"/>
  <c r="J653" i="2"/>
  <c r="Y653" i="2"/>
  <c r="Q653" i="2"/>
  <c r="I653" i="2"/>
  <c r="V653" i="2"/>
  <c r="AF653" i="2" s="1"/>
  <c r="F653" i="2"/>
  <c r="N653" i="2"/>
  <c r="Y699" i="2"/>
  <c r="U699" i="2"/>
  <c r="Q699" i="2"/>
  <c r="M699" i="2"/>
  <c r="I699" i="2"/>
  <c r="E699" i="2"/>
  <c r="AB699" i="2"/>
  <c r="X699" i="2"/>
  <c r="T699" i="2"/>
  <c r="P699" i="2"/>
  <c r="L699" i="2"/>
  <c r="H699" i="2"/>
  <c r="AA699" i="2"/>
  <c r="W699" i="2"/>
  <c r="S699" i="2"/>
  <c r="O699" i="2"/>
  <c r="K699" i="2"/>
  <c r="G699" i="2"/>
  <c r="R699" i="2"/>
  <c r="N699" i="2"/>
  <c r="Z699" i="2"/>
  <c r="J699" i="2"/>
  <c r="V699" i="2"/>
  <c r="AF699" i="2" s="1"/>
  <c r="F699" i="2"/>
  <c r="Y731" i="2"/>
  <c r="U731" i="2"/>
  <c r="Q731" i="2"/>
  <c r="M731" i="2"/>
  <c r="I731" i="2"/>
  <c r="E731" i="2"/>
  <c r="AB731" i="2"/>
  <c r="X731" i="2"/>
  <c r="T731" i="2"/>
  <c r="P731" i="2"/>
  <c r="L731" i="2"/>
  <c r="H731" i="2"/>
  <c r="AA731" i="2"/>
  <c r="W731" i="2"/>
  <c r="S731" i="2"/>
  <c r="O731" i="2"/>
  <c r="K731" i="2"/>
  <c r="G731" i="2"/>
  <c r="R731" i="2"/>
  <c r="N731" i="2"/>
  <c r="Z731" i="2"/>
  <c r="J731" i="2"/>
  <c r="F731" i="2"/>
  <c r="V731" i="2"/>
  <c r="AF731" i="2" s="1"/>
  <c r="Y773" i="2"/>
  <c r="U773" i="2"/>
  <c r="Q773" i="2"/>
  <c r="M773" i="2"/>
  <c r="I773" i="2"/>
  <c r="E773" i="2"/>
  <c r="AB773" i="2"/>
  <c r="X773" i="2"/>
  <c r="T773" i="2"/>
  <c r="P773" i="2"/>
  <c r="L773" i="2"/>
  <c r="H773" i="2"/>
  <c r="AA773" i="2"/>
  <c r="W773" i="2"/>
  <c r="S773" i="2"/>
  <c r="O773" i="2"/>
  <c r="K773" i="2"/>
  <c r="G773" i="2"/>
  <c r="N773" i="2"/>
  <c r="Z773" i="2"/>
  <c r="J773" i="2"/>
  <c r="V773" i="2"/>
  <c r="AF773" i="2" s="1"/>
  <c r="F773" i="2"/>
  <c r="R773" i="2"/>
  <c r="Y827" i="2"/>
  <c r="U827" i="2"/>
  <c r="Q827" i="2"/>
  <c r="M827" i="2"/>
  <c r="I827" i="2"/>
  <c r="E827" i="2"/>
  <c r="AB827" i="2"/>
  <c r="X827" i="2"/>
  <c r="T827" i="2"/>
  <c r="P827" i="2"/>
  <c r="L827" i="2"/>
  <c r="H827" i="2"/>
  <c r="AA827" i="2"/>
  <c r="W827" i="2"/>
  <c r="S827" i="2"/>
  <c r="O827" i="2"/>
  <c r="K827" i="2"/>
  <c r="G827" i="2"/>
  <c r="R827" i="2"/>
  <c r="N827" i="2"/>
  <c r="Z827" i="2"/>
  <c r="J827" i="2"/>
  <c r="F827" i="2"/>
  <c r="V827" i="2"/>
  <c r="AF827" i="2" s="1"/>
  <c r="Y875" i="2"/>
  <c r="U875" i="2"/>
  <c r="Q875" i="2"/>
  <c r="M875" i="2"/>
  <c r="I875" i="2"/>
  <c r="E875" i="2"/>
  <c r="AB875" i="2"/>
  <c r="X875" i="2"/>
  <c r="T875" i="2"/>
  <c r="P875" i="2"/>
  <c r="L875" i="2"/>
  <c r="H875" i="2"/>
  <c r="AA875" i="2"/>
  <c r="W875" i="2"/>
  <c r="S875" i="2"/>
  <c r="O875" i="2"/>
  <c r="K875" i="2"/>
  <c r="G875" i="2"/>
  <c r="R875" i="2"/>
  <c r="N875" i="2"/>
  <c r="Z875" i="2"/>
  <c r="J875" i="2"/>
  <c r="F875" i="2"/>
  <c r="V875" i="2"/>
  <c r="AF875" i="2" s="1"/>
  <c r="Y923" i="2"/>
  <c r="U923" i="2"/>
  <c r="Q923" i="2"/>
  <c r="M923" i="2"/>
  <c r="I923" i="2"/>
  <c r="E923" i="2"/>
  <c r="AB923" i="2"/>
  <c r="X923" i="2"/>
  <c r="T923" i="2"/>
  <c r="P923" i="2"/>
  <c r="L923" i="2"/>
  <c r="H923" i="2"/>
  <c r="AA923" i="2"/>
  <c r="W923" i="2"/>
  <c r="S923" i="2"/>
  <c r="O923" i="2"/>
  <c r="K923" i="2"/>
  <c r="G923" i="2"/>
  <c r="R923" i="2"/>
  <c r="N923" i="2"/>
  <c r="Z923" i="2"/>
  <c r="J923" i="2"/>
  <c r="F923" i="2"/>
  <c r="V923" i="2"/>
  <c r="AF923" i="2" s="1"/>
  <c r="Y995" i="2"/>
  <c r="U995" i="2"/>
  <c r="M995" i="2"/>
  <c r="I995" i="2"/>
  <c r="E995" i="2"/>
  <c r="AB995" i="2"/>
  <c r="X995" i="2"/>
  <c r="T995" i="2"/>
  <c r="L995" i="2"/>
  <c r="H995" i="2"/>
  <c r="AA995" i="2"/>
  <c r="W995" i="2"/>
  <c r="S995" i="2"/>
  <c r="O995" i="2"/>
  <c r="K995" i="2"/>
  <c r="G995" i="2"/>
  <c r="N995" i="2"/>
  <c r="Z995" i="2"/>
  <c r="J995" i="2"/>
  <c r="V995" i="2"/>
  <c r="AF995" i="2" s="1"/>
  <c r="F995" i="2"/>
  <c r="Y1041" i="2"/>
  <c r="U1041" i="2"/>
  <c r="M1041" i="2"/>
  <c r="I1041" i="2"/>
  <c r="E1041" i="2"/>
  <c r="AB1041" i="2"/>
  <c r="X1041" i="2"/>
  <c r="T1041" i="2"/>
  <c r="L1041" i="2"/>
  <c r="H1041" i="2"/>
  <c r="AA1041" i="2"/>
  <c r="W1041" i="2"/>
  <c r="S1041" i="2"/>
  <c r="O1041" i="2"/>
  <c r="K1041" i="2"/>
  <c r="G1041" i="2"/>
  <c r="N1041" i="2"/>
  <c r="Z1041" i="2"/>
  <c r="J1041" i="2"/>
  <c r="V1041" i="2"/>
  <c r="AF1041" i="2" s="1"/>
  <c r="F1041" i="2"/>
  <c r="Y1087" i="2"/>
  <c r="U1087" i="2"/>
  <c r="M1087" i="2"/>
  <c r="I1087" i="2"/>
  <c r="E1087" i="2"/>
  <c r="AB1087" i="2"/>
  <c r="X1087" i="2"/>
  <c r="T1087" i="2"/>
  <c r="L1087" i="2"/>
  <c r="H1087" i="2"/>
  <c r="AA1087" i="2"/>
  <c r="W1087" i="2"/>
  <c r="S1087" i="2"/>
  <c r="O1087" i="2"/>
  <c r="K1087" i="2"/>
  <c r="G1087" i="2"/>
  <c r="V1087" i="2"/>
  <c r="AF1087" i="2" s="1"/>
  <c r="F1087" i="2"/>
  <c r="N1087" i="2"/>
  <c r="J1087" i="2"/>
  <c r="Z1087" i="2"/>
  <c r="Y1135" i="2"/>
  <c r="U1135" i="2"/>
  <c r="Q1135" i="2"/>
  <c r="M1135" i="2"/>
  <c r="I1135" i="2"/>
  <c r="E1135" i="2"/>
  <c r="AB1135" i="2"/>
  <c r="X1135" i="2"/>
  <c r="T1135" i="2"/>
  <c r="P1135" i="2"/>
  <c r="L1135" i="2"/>
  <c r="H1135" i="2"/>
  <c r="AA1135" i="2"/>
  <c r="W1135" i="2"/>
  <c r="S1135" i="2"/>
  <c r="O1135" i="2"/>
  <c r="K1135" i="2"/>
  <c r="G1135" i="2"/>
  <c r="V1135" i="2"/>
  <c r="AF1135" i="2" s="1"/>
  <c r="F1135" i="2"/>
  <c r="R1135" i="2"/>
  <c r="N1135" i="2"/>
  <c r="J1135" i="2"/>
  <c r="Z1135" i="2"/>
  <c r="Y1183" i="2"/>
  <c r="U1183" i="2"/>
  <c r="Q1183" i="2"/>
  <c r="M1183" i="2"/>
  <c r="I1183" i="2"/>
  <c r="E1183" i="2"/>
  <c r="AB1183" i="2"/>
  <c r="X1183" i="2"/>
  <c r="T1183" i="2"/>
  <c r="P1183" i="2"/>
  <c r="L1183" i="2"/>
  <c r="H1183" i="2"/>
  <c r="AA1183" i="2"/>
  <c r="W1183" i="2"/>
  <c r="S1183" i="2"/>
  <c r="O1183" i="2"/>
  <c r="K1183" i="2"/>
  <c r="G1183" i="2"/>
  <c r="V1183" i="2"/>
  <c r="AF1183" i="2" s="1"/>
  <c r="F1183" i="2"/>
  <c r="R1183" i="2"/>
  <c r="N1183" i="2"/>
  <c r="J1183" i="2"/>
  <c r="Z1183" i="2"/>
  <c r="Y1219" i="2"/>
  <c r="U1219" i="2"/>
  <c r="Q1219" i="2"/>
  <c r="M1219" i="2"/>
  <c r="I1219" i="2"/>
  <c r="E1219" i="2"/>
  <c r="AB1219" i="2"/>
  <c r="X1219" i="2"/>
  <c r="T1219" i="2"/>
  <c r="P1219" i="2"/>
  <c r="L1219" i="2"/>
  <c r="H1219" i="2"/>
  <c r="AA1219" i="2"/>
  <c r="W1219" i="2"/>
  <c r="S1219" i="2"/>
  <c r="O1219" i="2"/>
  <c r="K1219" i="2"/>
  <c r="G1219" i="2"/>
  <c r="N1219" i="2"/>
  <c r="Z1219" i="2"/>
  <c r="J1219" i="2"/>
  <c r="V1219" i="2"/>
  <c r="AF1219" i="2" s="1"/>
  <c r="F1219" i="2"/>
  <c r="R1219" i="2"/>
  <c r="AA1267" i="2"/>
  <c r="W1267" i="2"/>
  <c r="S1267" i="2"/>
  <c r="O1267" i="2"/>
  <c r="K1267" i="2"/>
  <c r="G1267" i="2"/>
  <c r="Z1267" i="2"/>
  <c r="V1267" i="2"/>
  <c r="AF1267" i="2" s="1"/>
  <c r="R1267" i="2"/>
  <c r="N1267" i="2"/>
  <c r="J1267" i="2"/>
  <c r="F1267" i="2"/>
  <c r="U1267" i="2"/>
  <c r="M1267" i="2"/>
  <c r="E1267" i="2"/>
  <c r="AB1267" i="2"/>
  <c r="T1267" i="2"/>
  <c r="L1267" i="2"/>
  <c r="Y1267" i="2"/>
  <c r="Q1267" i="2"/>
  <c r="I1267" i="2"/>
  <c r="X1267" i="2"/>
  <c r="P1267" i="2"/>
  <c r="H1267" i="2"/>
  <c r="AB702" i="2"/>
  <c r="X702" i="2"/>
  <c r="T702" i="2"/>
  <c r="P702" i="2"/>
  <c r="L702" i="2"/>
  <c r="H702" i="2"/>
  <c r="AA702" i="2"/>
  <c r="W702" i="2"/>
  <c r="S702" i="2"/>
  <c r="O702" i="2"/>
  <c r="K702" i="2"/>
  <c r="G702" i="2"/>
  <c r="Z702" i="2"/>
  <c r="V702" i="2"/>
  <c r="AF702" i="2" s="1"/>
  <c r="R702" i="2"/>
  <c r="N702" i="2"/>
  <c r="J702" i="2"/>
  <c r="F702" i="2"/>
  <c r="Y702" i="2"/>
  <c r="I702" i="2"/>
  <c r="U702" i="2"/>
  <c r="E702" i="2"/>
  <c r="Q702" i="2"/>
  <c r="M702" i="2"/>
  <c r="AB750" i="2"/>
  <c r="X750" i="2"/>
  <c r="T750" i="2"/>
  <c r="P750" i="2"/>
  <c r="L750" i="2"/>
  <c r="H750" i="2"/>
  <c r="AA750" i="2"/>
  <c r="W750" i="2"/>
  <c r="S750" i="2"/>
  <c r="O750" i="2"/>
  <c r="K750" i="2"/>
  <c r="G750" i="2"/>
  <c r="Z750" i="2"/>
  <c r="V750" i="2"/>
  <c r="AF750" i="2" s="1"/>
  <c r="R750" i="2"/>
  <c r="N750" i="2"/>
  <c r="J750" i="2"/>
  <c r="F750" i="2"/>
  <c r="Y750" i="2"/>
  <c r="I750" i="2"/>
  <c r="U750" i="2"/>
  <c r="E750" i="2"/>
  <c r="Q750" i="2"/>
  <c r="M750" i="2"/>
  <c r="AB862" i="2"/>
  <c r="X862" i="2"/>
  <c r="T862" i="2"/>
  <c r="P862" i="2"/>
  <c r="L862" i="2"/>
  <c r="H862" i="2"/>
  <c r="AA862" i="2"/>
  <c r="W862" i="2"/>
  <c r="S862" i="2"/>
  <c r="O862" i="2"/>
  <c r="K862" i="2"/>
  <c r="G862" i="2"/>
  <c r="Z862" i="2"/>
  <c r="V862" i="2"/>
  <c r="AF862" i="2" s="1"/>
  <c r="R862" i="2"/>
  <c r="N862" i="2"/>
  <c r="J862" i="2"/>
  <c r="F862" i="2"/>
  <c r="Y862" i="2"/>
  <c r="I862" i="2"/>
  <c r="U862" i="2"/>
  <c r="E862" i="2"/>
  <c r="Q862" i="2"/>
  <c r="M862" i="2"/>
  <c r="AB910" i="2"/>
  <c r="X910" i="2"/>
  <c r="T910" i="2"/>
  <c r="P910" i="2"/>
  <c r="L910" i="2"/>
  <c r="H910" i="2"/>
  <c r="AA910" i="2"/>
  <c r="W910" i="2"/>
  <c r="S910" i="2"/>
  <c r="O910" i="2"/>
  <c r="K910" i="2"/>
  <c r="G910" i="2"/>
  <c r="Z910" i="2"/>
  <c r="V910" i="2"/>
  <c r="AF910" i="2" s="1"/>
  <c r="R910" i="2"/>
  <c r="N910" i="2"/>
  <c r="J910" i="2"/>
  <c r="F910" i="2"/>
  <c r="Y910" i="2"/>
  <c r="I910" i="2"/>
  <c r="U910" i="2"/>
  <c r="E910" i="2"/>
  <c r="Q910" i="2"/>
  <c r="M910" i="2"/>
  <c r="AB958" i="2"/>
  <c r="X958" i="2"/>
  <c r="T958" i="2"/>
  <c r="P958" i="2"/>
  <c r="L958" i="2"/>
  <c r="H958" i="2"/>
  <c r="AA958" i="2"/>
  <c r="W958" i="2"/>
  <c r="S958" i="2"/>
  <c r="O958" i="2"/>
  <c r="K958" i="2"/>
  <c r="G958" i="2"/>
  <c r="Z958" i="2"/>
  <c r="V958" i="2"/>
  <c r="AF958" i="2" s="1"/>
  <c r="R958" i="2"/>
  <c r="N958" i="2"/>
  <c r="J958" i="2"/>
  <c r="F958" i="2"/>
  <c r="Y958" i="2"/>
  <c r="I958" i="2"/>
  <c r="U958" i="2"/>
  <c r="E958" i="2"/>
  <c r="Q958" i="2"/>
  <c r="M958" i="2"/>
  <c r="AB985" i="2"/>
  <c r="X985" i="2"/>
  <c r="T985" i="2"/>
  <c r="L985" i="2"/>
  <c r="H985" i="2"/>
  <c r="AA985" i="2"/>
  <c r="W985" i="2"/>
  <c r="S985" i="2"/>
  <c r="O985" i="2"/>
  <c r="K985" i="2"/>
  <c r="G985" i="2"/>
  <c r="Z985" i="2"/>
  <c r="V985" i="2"/>
  <c r="AF985" i="2" s="1"/>
  <c r="N985" i="2"/>
  <c r="J985" i="2"/>
  <c r="F985" i="2"/>
  <c r="M985" i="2"/>
  <c r="Y985" i="2"/>
  <c r="I985" i="2"/>
  <c r="E985" i="2"/>
  <c r="U985" i="2"/>
  <c r="AB1036" i="2"/>
  <c r="X1036" i="2"/>
  <c r="T1036" i="2"/>
  <c r="L1036" i="2"/>
  <c r="H1036" i="2"/>
  <c r="AA1036" i="2"/>
  <c r="W1036" i="2"/>
  <c r="S1036" i="2"/>
  <c r="O1036" i="2"/>
  <c r="K1036" i="2"/>
  <c r="G1036" i="2"/>
  <c r="Z1036" i="2"/>
  <c r="V1036" i="2"/>
  <c r="AF1036" i="2" s="1"/>
  <c r="N1036" i="2"/>
  <c r="J1036" i="2"/>
  <c r="F1036" i="2"/>
  <c r="U1036" i="2"/>
  <c r="E1036" i="2"/>
  <c r="M1036" i="2"/>
  <c r="Y1036" i="2"/>
  <c r="I1036" i="2"/>
  <c r="AB1086" i="2"/>
  <c r="X1086" i="2"/>
  <c r="T1086" i="2"/>
  <c r="L1086" i="2"/>
  <c r="H1086" i="2"/>
  <c r="AA1086" i="2"/>
  <c r="W1086" i="2"/>
  <c r="S1086" i="2"/>
  <c r="O1086" i="2"/>
  <c r="K1086" i="2"/>
  <c r="G1086" i="2"/>
  <c r="Z1086" i="2"/>
  <c r="V1086" i="2"/>
  <c r="AF1086" i="2" s="1"/>
  <c r="N1086" i="2"/>
  <c r="J1086" i="2"/>
  <c r="F1086" i="2"/>
  <c r="U1086" i="2"/>
  <c r="E1086" i="2"/>
  <c r="M1086" i="2"/>
  <c r="Y1086" i="2"/>
  <c r="I1086" i="2"/>
  <c r="AB1134" i="2"/>
  <c r="X1134" i="2"/>
  <c r="T1134" i="2"/>
  <c r="P1134" i="2"/>
  <c r="L1134" i="2"/>
  <c r="H1134" i="2"/>
  <c r="AA1134" i="2"/>
  <c r="W1134" i="2"/>
  <c r="S1134" i="2"/>
  <c r="O1134" i="2"/>
  <c r="K1134" i="2"/>
  <c r="G1134" i="2"/>
  <c r="Z1134" i="2"/>
  <c r="V1134" i="2"/>
  <c r="AF1134" i="2" s="1"/>
  <c r="R1134" i="2"/>
  <c r="N1134" i="2"/>
  <c r="J1134" i="2"/>
  <c r="F1134" i="2"/>
  <c r="U1134" i="2"/>
  <c r="E1134" i="2"/>
  <c r="Q1134" i="2"/>
  <c r="M1134" i="2"/>
  <c r="Y1134" i="2"/>
  <c r="I1134" i="2"/>
  <c r="AB1182" i="2"/>
  <c r="X1182" i="2"/>
  <c r="T1182" i="2"/>
  <c r="P1182" i="2"/>
  <c r="L1182" i="2"/>
  <c r="H1182" i="2"/>
  <c r="AA1182" i="2"/>
  <c r="W1182" i="2"/>
  <c r="S1182" i="2"/>
  <c r="O1182" i="2"/>
  <c r="K1182" i="2"/>
  <c r="G1182" i="2"/>
  <c r="Z1182" i="2"/>
  <c r="V1182" i="2"/>
  <c r="AF1182" i="2" s="1"/>
  <c r="R1182" i="2"/>
  <c r="N1182" i="2"/>
  <c r="J1182" i="2"/>
  <c r="F1182" i="2"/>
  <c r="U1182" i="2"/>
  <c r="E1182" i="2"/>
  <c r="Q1182" i="2"/>
  <c r="M1182" i="2"/>
  <c r="Y1182" i="2"/>
  <c r="I1182" i="2"/>
  <c r="AB1240" i="2"/>
  <c r="X1240" i="2"/>
  <c r="T1240" i="2"/>
  <c r="P1240" i="2"/>
  <c r="L1240" i="2"/>
  <c r="H1240" i="2"/>
  <c r="AA1240" i="2"/>
  <c r="W1240" i="2"/>
  <c r="S1240" i="2"/>
  <c r="O1240" i="2"/>
  <c r="K1240" i="2"/>
  <c r="G1240" i="2"/>
  <c r="Z1240" i="2"/>
  <c r="V1240" i="2"/>
  <c r="AF1240" i="2" s="1"/>
  <c r="R1240" i="2"/>
  <c r="N1240" i="2"/>
  <c r="J1240" i="2"/>
  <c r="F1240" i="2"/>
  <c r="M1240" i="2"/>
  <c r="Y1240" i="2"/>
  <c r="I1240" i="2"/>
  <c r="U1240" i="2"/>
  <c r="E1240" i="2"/>
  <c r="Q1240" i="2"/>
  <c r="Z1301" i="2"/>
  <c r="V1301" i="2"/>
  <c r="AF1301" i="2" s="1"/>
  <c r="R1301" i="2"/>
  <c r="N1301" i="2"/>
  <c r="J1301" i="2"/>
  <c r="F1301" i="2"/>
  <c r="Y1301" i="2"/>
  <c r="U1301" i="2"/>
  <c r="Q1301" i="2"/>
  <c r="M1301" i="2"/>
  <c r="I1301" i="2"/>
  <c r="E1301" i="2"/>
  <c r="AB1301" i="2"/>
  <c r="T1301" i="2"/>
  <c r="L1301" i="2"/>
  <c r="AA1301" i="2"/>
  <c r="S1301" i="2"/>
  <c r="K1301" i="2"/>
  <c r="X1301" i="2"/>
  <c r="P1301" i="2"/>
  <c r="H1301" i="2"/>
  <c r="W1301" i="2"/>
  <c r="O1301" i="2"/>
  <c r="G1301" i="2"/>
  <c r="Y1283" i="2"/>
  <c r="U1283" i="2"/>
  <c r="Q1283" i="2"/>
  <c r="M1283" i="2"/>
  <c r="I1283" i="2"/>
  <c r="E1283" i="2"/>
  <c r="AB1283" i="2"/>
  <c r="X1283" i="2"/>
  <c r="T1283" i="2"/>
  <c r="P1283" i="2"/>
  <c r="L1283" i="2"/>
  <c r="H1283" i="2"/>
  <c r="V1283" i="2"/>
  <c r="AF1283" i="2" s="1"/>
  <c r="N1283" i="2"/>
  <c r="F1283" i="2"/>
  <c r="AA1283" i="2"/>
  <c r="S1283" i="2"/>
  <c r="K1283" i="2"/>
  <c r="Z1283" i="2"/>
  <c r="R1283" i="2"/>
  <c r="J1283" i="2"/>
  <c r="W1283" i="2"/>
  <c r="O1283" i="2"/>
  <c r="G1283" i="2"/>
  <c r="Y1334" i="2"/>
  <c r="U1334" i="2"/>
  <c r="Q1334" i="2"/>
  <c r="M1334" i="2"/>
  <c r="I1334" i="2"/>
  <c r="E1334" i="2"/>
  <c r="AB1334" i="2"/>
  <c r="X1334" i="2"/>
  <c r="T1334" i="2"/>
  <c r="P1334" i="2"/>
  <c r="L1334" i="2"/>
  <c r="H1334" i="2"/>
  <c r="AA1334" i="2"/>
  <c r="S1334" i="2"/>
  <c r="K1334" i="2"/>
  <c r="Z1334" i="2"/>
  <c r="R1334" i="2"/>
  <c r="J1334" i="2"/>
  <c r="W1334" i="2"/>
  <c r="O1334" i="2"/>
  <c r="G1334" i="2"/>
  <c r="V1334" i="2"/>
  <c r="N1334" i="2"/>
  <c r="F1334" i="2"/>
  <c r="AB1262" i="2"/>
  <c r="X1262" i="2"/>
  <c r="T1262" i="2"/>
  <c r="P1262" i="2"/>
  <c r="L1262" i="2"/>
  <c r="H1262" i="2"/>
  <c r="AA1262" i="2"/>
  <c r="W1262" i="2"/>
  <c r="S1262" i="2"/>
  <c r="O1262" i="2"/>
  <c r="K1262" i="2"/>
  <c r="G1262" i="2"/>
  <c r="V1262" i="2"/>
  <c r="AF1262" i="2" s="1"/>
  <c r="N1262" i="2"/>
  <c r="F1262" i="2"/>
  <c r="U1262" i="2"/>
  <c r="M1262" i="2"/>
  <c r="E1262" i="2"/>
  <c r="Z1262" i="2"/>
  <c r="R1262" i="2"/>
  <c r="J1262" i="2"/>
  <c r="Y1262" i="2"/>
  <c r="Q1262" i="2"/>
  <c r="I1262" i="2"/>
  <c r="AB1307" i="2"/>
  <c r="X1307" i="2"/>
  <c r="T1307" i="2"/>
  <c r="P1307" i="2"/>
  <c r="L1307" i="2"/>
  <c r="H1307" i="2"/>
  <c r="AA1307" i="2"/>
  <c r="W1307" i="2"/>
  <c r="S1307" i="2"/>
  <c r="O1307" i="2"/>
  <c r="K1307" i="2"/>
  <c r="G1307" i="2"/>
  <c r="U1307" i="2"/>
  <c r="M1307" i="2"/>
  <c r="E1307" i="2"/>
  <c r="Z1307" i="2"/>
  <c r="R1307" i="2"/>
  <c r="J1307" i="2"/>
  <c r="Y1307" i="2"/>
  <c r="Q1307" i="2"/>
  <c r="I1307" i="2"/>
  <c r="N1307" i="2"/>
  <c r="F1307" i="2"/>
  <c r="V1307" i="2"/>
  <c r="AF1307" i="2" s="1"/>
  <c r="AA401" i="2"/>
  <c r="W401" i="2"/>
  <c r="S401" i="2"/>
  <c r="O401" i="2"/>
  <c r="K401" i="2"/>
  <c r="G401" i="2"/>
  <c r="Z401" i="2"/>
  <c r="V401" i="2"/>
  <c r="AF401" i="2" s="1"/>
  <c r="R401" i="2"/>
  <c r="N401" i="2"/>
  <c r="J401" i="2"/>
  <c r="F401" i="2"/>
  <c r="Y401" i="2"/>
  <c r="U401" i="2"/>
  <c r="Q401" i="2"/>
  <c r="M401" i="2"/>
  <c r="I401" i="2"/>
  <c r="E401" i="2"/>
  <c r="P401" i="2"/>
  <c r="T401" i="2"/>
  <c r="AB401" i="2"/>
  <c r="L401" i="2"/>
  <c r="X401" i="2"/>
  <c r="H401" i="2"/>
  <c r="AA631" i="2"/>
  <c r="W631" i="2"/>
  <c r="S631" i="2"/>
  <c r="O631" i="2"/>
  <c r="K631" i="2"/>
  <c r="G631" i="2"/>
  <c r="Z631" i="2"/>
  <c r="V631" i="2"/>
  <c r="AF631" i="2" s="1"/>
  <c r="R631" i="2"/>
  <c r="N631" i="2"/>
  <c r="J631" i="2"/>
  <c r="F631" i="2"/>
  <c r="Y631" i="2"/>
  <c r="Q631" i="2"/>
  <c r="I631" i="2"/>
  <c r="X631" i="2"/>
  <c r="P631" i="2"/>
  <c r="H631" i="2"/>
  <c r="U631" i="2"/>
  <c r="M631" i="2"/>
  <c r="E631" i="2"/>
  <c r="AB631" i="2"/>
  <c r="T631" i="2"/>
  <c r="L631" i="2"/>
  <c r="AA1230" i="2"/>
  <c r="W1230" i="2"/>
  <c r="S1230" i="2"/>
  <c r="O1230" i="2"/>
  <c r="K1230" i="2"/>
  <c r="G1230" i="2"/>
  <c r="Z1230" i="2"/>
  <c r="V1230" i="2"/>
  <c r="AF1230" i="2" s="1"/>
  <c r="R1230" i="2"/>
  <c r="N1230" i="2"/>
  <c r="J1230" i="2"/>
  <c r="F1230" i="2"/>
  <c r="Y1230" i="2"/>
  <c r="U1230" i="2"/>
  <c r="Q1230" i="2"/>
  <c r="M1230" i="2"/>
  <c r="I1230" i="2"/>
  <c r="E1230" i="2"/>
  <c r="P1230" i="2"/>
  <c r="AB1230" i="2"/>
  <c r="L1230" i="2"/>
  <c r="X1230" i="2"/>
  <c r="H1230" i="2"/>
  <c r="T1230" i="2"/>
  <c r="AA440" i="2"/>
  <c r="W440" i="2"/>
  <c r="S440" i="2"/>
  <c r="O440" i="2"/>
  <c r="K440" i="2"/>
  <c r="G440" i="2"/>
  <c r="Z440" i="2"/>
  <c r="V440" i="2"/>
  <c r="AF440" i="2" s="1"/>
  <c r="R440" i="2"/>
  <c r="N440" i="2"/>
  <c r="J440" i="2"/>
  <c r="F440" i="2"/>
  <c r="Y440" i="2"/>
  <c r="U440" i="2"/>
  <c r="Q440" i="2"/>
  <c r="M440" i="2"/>
  <c r="I440" i="2"/>
  <c r="E440" i="2"/>
  <c r="AB440" i="2"/>
  <c r="L440" i="2"/>
  <c r="X440" i="2"/>
  <c r="H440" i="2"/>
  <c r="T440" i="2"/>
  <c r="P440" i="2"/>
  <c r="AA500" i="2"/>
  <c r="W500" i="2"/>
  <c r="S500" i="2"/>
  <c r="O500" i="2"/>
  <c r="K500" i="2"/>
  <c r="G500" i="2"/>
  <c r="Z500" i="2"/>
  <c r="V500" i="2"/>
  <c r="AF500" i="2" s="1"/>
  <c r="R500" i="2"/>
  <c r="N500" i="2"/>
  <c r="J500" i="2"/>
  <c r="F500" i="2"/>
  <c r="Y500" i="2"/>
  <c r="U500" i="2"/>
  <c r="Q500" i="2"/>
  <c r="M500" i="2"/>
  <c r="I500" i="2"/>
  <c r="E500" i="2"/>
  <c r="AB500" i="2"/>
  <c r="L500" i="2"/>
  <c r="P500" i="2"/>
  <c r="X500" i="2"/>
  <c r="H500" i="2"/>
  <c r="T500" i="2"/>
  <c r="AA583" i="2"/>
  <c r="W583" i="2"/>
  <c r="S583" i="2"/>
  <c r="O583" i="2"/>
  <c r="K583" i="2"/>
  <c r="G583" i="2"/>
  <c r="Z583" i="2"/>
  <c r="V583" i="2"/>
  <c r="AF583" i="2" s="1"/>
  <c r="R583" i="2"/>
  <c r="N583" i="2"/>
  <c r="J583" i="2"/>
  <c r="F583" i="2"/>
  <c r="Y583" i="2"/>
  <c r="Q583" i="2"/>
  <c r="I583" i="2"/>
  <c r="X583" i="2"/>
  <c r="P583" i="2"/>
  <c r="H583" i="2"/>
  <c r="U583" i="2"/>
  <c r="M583" i="2"/>
  <c r="E583" i="2"/>
  <c r="T583" i="2"/>
  <c r="AB583" i="2"/>
  <c r="L583" i="2"/>
  <c r="AA644" i="2"/>
  <c r="W644" i="2"/>
  <c r="S644" i="2"/>
  <c r="O644" i="2"/>
  <c r="K644" i="2"/>
  <c r="G644" i="2"/>
  <c r="Z644" i="2"/>
  <c r="V644" i="2"/>
  <c r="AF644" i="2" s="1"/>
  <c r="R644" i="2"/>
  <c r="N644" i="2"/>
  <c r="J644" i="2"/>
  <c r="F644" i="2"/>
  <c r="Y644" i="2"/>
  <c r="Q644" i="2"/>
  <c r="I644" i="2"/>
  <c r="X644" i="2"/>
  <c r="P644" i="2"/>
  <c r="H644" i="2"/>
  <c r="U644" i="2"/>
  <c r="M644" i="2"/>
  <c r="E644" i="2"/>
  <c r="T644" i="2"/>
  <c r="AB644" i="2"/>
  <c r="L644" i="2"/>
  <c r="AA841" i="2"/>
  <c r="W841" i="2"/>
  <c r="S841" i="2"/>
  <c r="O841" i="2"/>
  <c r="K841" i="2"/>
  <c r="G841" i="2"/>
  <c r="Z841" i="2"/>
  <c r="V841" i="2"/>
  <c r="AF841" i="2" s="1"/>
  <c r="R841" i="2"/>
  <c r="N841" i="2"/>
  <c r="J841" i="2"/>
  <c r="F841" i="2"/>
  <c r="Y841" i="2"/>
  <c r="U841" i="2"/>
  <c r="Q841" i="2"/>
  <c r="M841" i="2"/>
  <c r="I841" i="2"/>
  <c r="E841" i="2"/>
  <c r="P841" i="2"/>
  <c r="AB841" i="2"/>
  <c r="L841" i="2"/>
  <c r="X841" i="2"/>
  <c r="H841" i="2"/>
  <c r="T841" i="2"/>
  <c r="AA905" i="2"/>
  <c r="W905" i="2"/>
  <c r="S905" i="2"/>
  <c r="O905" i="2"/>
  <c r="K905" i="2"/>
  <c r="G905" i="2"/>
  <c r="Z905" i="2"/>
  <c r="V905" i="2"/>
  <c r="AF905" i="2" s="1"/>
  <c r="R905" i="2"/>
  <c r="N905" i="2"/>
  <c r="J905" i="2"/>
  <c r="F905" i="2"/>
  <c r="Y905" i="2"/>
  <c r="U905" i="2"/>
  <c r="Q905" i="2"/>
  <c r="M905" i="2"/>
  <c r="I905" i="2"/>
  <c r="E905" i="2"/>
  <c r="P905" i="2"/>
  <c r="AB905" i="2"/>
  <c r="L905" i="2"/>
  <c r="X905" i="2"/>
  <c r="H905" i="2"/>
  <c r="T905" i="2"/>
  <c r="AA999" i="2"/>
  <c r="W999" i="2"/>
  <c r="S999" i="2"/>
  <c r="O999" i="2"/>
  <c r="K999" i="2"/>
  <c r="G999" i="2"/>
  <c r="Z999" i="2"/>
  <c r="V999" i="2"/>
  <c r="AF999" i="2" s="1"/>
  <c r="N999" i="2"/>
  <c r="J999" i="2"/>
  <c r="F999" i="2"/>
  <c r="Y999" i="2"/>
  <c r="U999" i="2"/>
  <c r="M999" i="2"/>
  <c r="I999" i="2"/>
  <c r="E999" i="2"/>
  <c r="AB999" i="2"/>
  <c r="L999" i="2"/>
  <c r="X999" i="2"/>
  <c r="H999" i="2"/>
  <c r="T999" i="2"/>
  <c r="AA540" i="2"/>
  <c r="W540" i="2"/>
  <c r="S540" i="2"/>
  <c r="O540" i="2"/>
  <c r="K540" i="2"/>
  <c r="G540" i="2"/>
  <c r="Z540" i="2"/>
  <c r="V540" i="2"/>
  <c r="AF540" i="2" s="1"/>
  <c r="R540" i="2"/>
  <c r="N540" i="2"/>
  <c r="J540" i="2"/>
  <c r="F540" i="2"/>
  <c r="Y540" i="2"/>
  <c r="U540" i="2"/>
  <c r="Q540" i="2"/>
  <c r="M540" i="2"/>
  <c r="I540" i="2"/>
  <c r="E540" i="2"/>
  <c r="P540" i="2"/>
  <c r="AB540" i="2"/>
  <c r="L540" i="2"/>
  <c r="X540" i="2"/>
  <c r="H540" i="2"/>
  <c r="T540" i="2"/>
  <c r="AA737" i="2"/>
  <c r="W737" i="2"/>
  <c r="S737" i="2"/>
  <c r="O737" i="2"/>
  <c r="K737" i="2"/>
  <c r="G737" i="2"/>
  <c r="Z737" i="2"/>
  <c r="V737" i="2"/>
  <c r="AF737" i="2" s="1"/>
  <c r="R737" i="2"/>
  <c r="N737" i="2"/>
  <c r="J737" i="2"/>
  <c r="F737" i="2"/>
  <c r="Y737" i="2"/>
  <c r="U737" i="2"/>
  <c r="Q737" i="2"/>
  <c r="M737" i="2"/>
  <c r="I737" i="2"/>
  <c r="E737" i="2"/>
  <c r="P737" i="2"/>
  <c r="AB737" i="2"/>
  <c r="L737" i="2"/>
  <c r="X737" i="2"/>
  <c r="H737" i="2"/>
  <c r="T737" i="2"/>
  <c r="AA23" i="2"/>
  <c r="W23" i="2"/>
  <c r="S23" i="2"/>
  <c r="O23" i="2"/>
  <c r="K23" i="2"/>
  <c r="G23" i="2"/>
  <c r="Z23" i="2"/>
  <c r="V23" i="2"/>
  <c r="AF23" i="2" s="1"/>
  <c r="R23" i="2"/>
  <c r="N23" i="2"/>
  <c r="J23" i="2"/>
  <c r="F23" i="2"/>
  <c r="Y23" i="2"/>
  <c r="U23" i="2"/>
  <c r="Q23" i="2"/>
  <c r="M23" i="2"/>
  <c r="I23" i="2"/>
  <c r="E23" i="2"/>
  <c r="X23" i="2"/>
  <c r="H23" i="2"/>
  <c r="T23" i="2"/>
  <c r="L23" i="2"/>
  <c r="P23" i="2"/>
  <c r="AB23" i="2"/>
  <c r="AA39" i="2"/>
  <c r="W39" i="2"/>
  <c r="S39" i="2"/>
  <c r="O39" i="2"/>
  <c r="K39" i="2"/>
  <c r="G39" i="2"/>
  <c r="Z39" i="2"/>
  <c r="V39" i="2"/>
  <c r="AF39" i="2" s="1"/>
  <c r="R39" i="2"/>
  <c r="N39" i="2"/>
  <c r="J39" i="2"/>
  <c r="F39" i="2"/>
  <c r="Y39" i="2"/>
  <c r="U39" i="2"/>
  <c r="Q39" i="2"/>
  <c r="M39" i="2"/>
  <c r="I39" i="2"/>
  <c r="E39" i="2"/>
  <c r="X39" i="2"/>
  <c r="H39" i="2"/>
  <c r="AB39" i="2"/>
  <c r="T39" i="2"/>
  <c r="L39" i="2"/>
  <c r="P39" i="2"/>
  <c r="AA395" i="2"/>
  <c r="W395" i="2"/>
  <c r="S395" i="2"/>
  <c r="O395" i="2"/>
  <c r="K395" i="2"/>
  <c r="G395" i="2"/>
  <c r="Z395" i="2"/>
  <c r="V395" i="2"/>
  <c r="AF395" i="2" s="1"/>
  <c r="R395" i="2"/>
  <c r="N395" i="2"/>
  <c r="J395" i="2"/>
  <c r="F395" i="2"/>
  <c r="Y395" i="2"/>
  <c r="U395" i="2"/>
  <c r="Q395" i="2"/>
  <c r="M395" i="2"/>
  <c r="I395" i="2"/>
  <c r="E395" i="2"/>
  <c r="X395" i="2"/>
  <c r="H395" i="2"/>
  <c r="T395" i="2"/>
  <c r="L395" i="2"/>
  <c r="P395" i="2"/>
  <c r="AB395" i="2"/>
  <c r="AA471" i="2"/>
  <c r="W471" i="2"/>
  <c r="S471" i="2"/>
  <c r="O471" i="2"/>
  <c r="K471" i="2"/>
  <c r="G471" i="2"/>
  <c r="Z471" i="2"/>
  <c r="V471" i="2"/>
  <c r="AF471" i="2" s="1"/>
  <c r="R471" i="2"/>
  <c r="N471" i="2"/>
  <c r="J471" i="2"/>
  <c r="F471" i="2"/>
  <c r="Y471" i="2"/>
  <c r="U471" i="2"/>
  <c r="Q471" i="2"/>
  <c r="M471" i="2"/>
  <c r="I471" i="2"/>
  <c r="E471" i="2"/>
  <c r="X471" i="2"/>
  <c r="H471" i="2"/>
  <c r="T471" i="2"/>
  <c r="L471" i="2"/>
  <c r="P471" i="2"/>
  <c r="AB471" i="2"/>
  <c r="AA529" i="2"/>
  <c r="W529" i="2"/>
  <c r="S529" i="2"/>
  <c r="O529" i="2"/>
  <c r="K529" i="2"/>
  <c r="G529" i="2"/>
  <c r="Z529" i="2"/>
  <c r="V529" i="2"/>
  <c r="AF529" i="2" s="1"/>
  <c r="R529" i="2"/>
  <c r="N529" i="2"/>
  <c r="J529" i="2"/>
  <c r="F529" i="2"/>
  <c r="Y529" i="2"/>
  <c r="U529" i="2"/>
  <c r="Q529" i="2"/>
  <c r="M529" i="2"/>
  <c r="I529" i="2"/>
  <c r="E529" i="2"/>
  <c r="X529" i="2"/>
  <c r="H529" i="2"/>
  <c r="AB529" i="2"/>
  <c r="T529" i="2"/>
  <c r="P529" i="2"/>
  <c r="L529" i="2"/>
  <c r="Z580" i="2"/>
  <c r="V580" i="2"/>
  <c r="AF580" i="2" s="1"/>
  <c r="R580" i="2"/>
  <c r="N580" i="2"/>
  <c r="J580" i="2"/>
  <c r="F580" i="2"/>
  <c r="Y580" i="2"/>
  <c r="U580" i="2"/>
  <c r="Q580" i="2"/>
  <c r="M580" i="2"/>
  <c r="I580" i="2"/>
  <c r="E580" i="2"/>
  <c r="AA580" i="2"/>
  <c r="S580" i="2"/>
  <c r="K580" i="2"/>
  <c r="X580" i="2"/>
  <c r="P580" i="2"/>
  <c r="H580" i="2"/>
  <c r="W580" i="2"/>
  <c r="O580" i="2"/>
  <c r="G580" i="2"/>
  <c r="L580" i="2"/>
  <c r="AB580" i="2"/>
  <c r="T580" i="2"/>
  <c r="AA648" i="2"/>
  <c r="W648" i="2"/>
  <c r="S648" i="2"/>
  <c r="O648" i="2"/>
  <c r="K648" i="2"/>
  <c r="G648" i="2"/>
  <c r="Z648" i="2"/>
  <c r="V648" i="2"/>
  <c r="AF648" i="2" s="1"/>
  <c r="R648" i="2"/>
  <c r="N648" i="2"/>
  <c r="J648" i="2"/>
  <c r="F648" i="2"/>
  <c r="Y648" i="2"/>
  <c r="Q648" i="2"/>
  <c r="I648" i="2"/>
  <c r="X648" i="2"/>
  <c r="P648" i="2"/>
  <c r="H648" i="2"/>
  <c r="U648" i="2"/>
  <c r="M648" i="2"/>
  <c r="E648" i="2"/>
  <c r="L648" i="2"/>
  <c r="T648" i="2"/>
  <c r="AB648" i="2"/>
  <c r="AA745" i="2"/>
  <c r="W745" i="2"/>
  <c r="S745" i="2"/>
  <c r="O745" i="2"/>
  <c r="K745" i="2"/>
  <c r="G745" i="2"/>
  <c r="Z745" i="2"/>
  <c r="V745" i="2"/>
  <c r="AF745" i="2" s="1"/>
  <c r="R745" i="2"/>
  <c r="N745" i="2"/>
  <c r="J745" i="2"/>
  <c r="F745" i="2"/>
  <c r="Y745" i="2"/>
  <c r="U745" i="2"/>
  <c r="Q745" i="2"/>
  <c r="M745" i="2"/>
  <c r="I745" i="2"/>
  <c r="E745" i="2"/>
  <c r="P745" i="2"/>
  <c r="AB745" i="2"/>
  <c r="L745" i="2"/>
  <c r="X745" i="2"/>
  <c r="H745" i="2"/>
  <c r="T745" i="2"/>
  <c r="AA1223" i="2"/>
  <c r="W1223" i="2"/>
  <c r="S1223" i="2"/>
  <c r="O1223" i="2"/>
  <c r="K1223" i="2"/>
  <c r="G1223" i="2"/>
  <c r="Z1223" i="2"/>
  <c r="V1223" i="2"/>
  <c r="AF1223" i="2" s="1"/>
  <c r="R1223" i="2"/>
  <c r="N1223" i="2"/>
  <c r="J1223" i="2"/>
  <c r="F1223" i="2"/>
  <c r="Y1223" i="2"/>
  <c r="U1223" i="2"/>
  <c r="Q1223" i="2"/>
  <c r="M1223" i="2"/>
  <c r="I1223" i="2"/>
  <c r="E1223" i="2"/>
  <c r="P1223" i="2"/>
  <c r="AB1223" i="2"/>
  <c r="L1223" i="2"/>
  <c r="X1223" i="2"/>
  <c r="H1223" i="2"/>
  <c r="T1223" i="2"/>
  <c r="Z633" i="2"/>
  <c r="V633" i="2"/>
  <c r="AF633" i="2" s="1"/>
  <c r="R633" i="2"/>
  <c r="N633" i="2"/>
  <c r="J633" i="2"/>
  <c r="F633" i="2"/>
  <c r="Y633" i="2"/>
  <c r="U633" i="2"/>
  <c r="Q633" i="2"/>
  <c r="M633" i="2"/>
  <c r="I633" i="2"/>
  <c r="E633" i="2"/>
  <c r="AA633" i="2"/>
  <c r="S633" i="2"/>
  <c r="K633" i="2"/>
  <c r="X633" i="2"/>
  <c r="P633" i="2"/>
  <c r="H633" i="2"/>
  <c r="W633" i="2"/>
  <c r="O633" i="2"/>
  <c r="G633" i="2"/>
  <c r="AB633" i="2"/>
  <c r="T633" i="2"/>
  <c r="L633" i="2"/>
  <c r="AA85" i="2"/>
  <c r="W85" i="2"/>
  <c r="S85" i="2"/>
  <c r="O85" i="2"/>
  <c r="K85" i="2"/>
  <c r="G85" i="2"/>
  <c r="Z85" i="2"/>
  <c r="V85" i="2"/>
  <c r="AF85" i="2" s="1"/>
  <c r="R85" i="2"/>
  <c r="N85" i="2"/>
  <c r="J85" i="2"/>
  <c r="F85" i="2"/>
  <c r="Y85" i="2"/>
  <c r="U85" i="2"/>
  <c r="Q85" i="2"/>
  <c r="M85" i="2"/>
  <c r="I85" i="2"/>
  <c r="E85" i="2"/>
  <c r="T85" i="2"/>
  <c r="X85" i="2"/>
  <c r="P85" i="2"/>
  <c r="H85" i="2"/>
  <c r="AB85" i="2"/>
  <c r="L85" i="2"/>
  <c r="AA101" i="2"/>
  <c r="W101" i="2"/>
  <c r="S101" i="2"/>
  <c r="O101" i="2"/>
  <c r="K101" i="2"/>
  <c r="G101" i="2"/>
  <c r="Z101" i="2"/>
  <c r="V101" i="2"/>
  <c r="AF101" i="2" s="1"/>
  <c r="R101" i="2"/>
  <c r="N101" i="2"/>
  <c r="J101" i="2"/>
  <c r="F101" i="2"/>
  <c r="Y101" i="2"/>
  <c r="U101" i="2"/>
  <c r="Q101" i="2"/>
  <c r="M101" i="2"/>
  <c r="I101" i="2"/>
  <c r="E101" i="2"/>
  <c r="T101" i="2"/>
  <c r="H101" i="2"/>
  <c r="P101" i="2"/>
  <c r="AB101" i="2"/>
  <c r="L101" i="2"/>
  <c r="X101" i="2"/>
  <c r="AA117" i="2"/>
  <c r="W117" i="2"/>
  <c r="S117" i="2"/>
  <c r="O117" i="2"/>
  <c r="K117" i="2"/>
  <c r="G117" i="2"/>
  <c r="Z117" i="2"/>
  <c r="V117" i="2"/>
  <c r="AF117" i="2" s="1"/>
  <c r="R117" i="2"/>
  <c r="N117" i="2"/>
  <c r="J117" i="2"/>
  <c r="F117" i="2"/>
  <c r="Y117" i="2"/>
  <c r="U117" i="2"/>
  <c r="Q117" i="2"/>
  <c r="M117" i="2"/>
  <c r="I117" i="2"/>
  <c r="E117" i="2"/>
  <c r="T117" i="2"/>
  <c r="P117" i="2"/>
  <c r="X117" i="2"/>
  <c r="AB117" i="2"/>
  <c r="L117" i="2"/>
  <c r="H117" i="2"/>
  <c r="AA133" i="2"/>
  <c r="W133" i="2"/>
  <c r="S133" i="2"/>
  <c r="O133" i="2"/>
  <c r="K133" i="2"/>
  <c r="G133" i="2"/>
  <c r="Z133" i="2"/>
  <c r="V133" i="2"/>
  <c r="AF133" i="2" s="1"/>
  <c r="R133" i="2"/>
  <c r="N133" i="2"/>
  <c r="J133" i="2"/>
  <c r="F133" i="2"/>
  <c r="Y133" i="2"/>
  <c r="U133" i="2"/>
  <c r="Q133" i="2"/>
  <c r="M133" i="2"/>
  <c r="I133" i="2"/>
  <c r="E133" i="2"/>
  <c r="T133" i="2"/>
  <c r="X133" i="2"/>
  <c r="P133" i="2"/>
  <c r="H133" i="2"/>
  <c r="AB133" i="2"/>
  <c r="L133" i="2"/>
  <c r="AA149" i="2"/>
  <c r="W149" i="2"/>
  <c r="S149" i="2"/>
  <c r="O149" i="2"/>
  <c r="K149" i="2"/>
  <c r="G149" i="2"/>
  <c r="Z149" i="2"/>
  <c r="V149" i="2"/>
  <c r="AF149" i="2" s="1"/>
  <c r="R149" i="2"/>
  <c r="N149" i="2"/>
  <c r="J149" i="2"/>
  <c r="F149" i="2"/>
  <c r="Y149" i="2"/>
  <c r="U149" i="2"/>
  <c r="Q149" i="2"/>
  <c r="M149" i="2"/>
  <c r="I149" i="2"/>
  <c r="E149" i="2"/>
  <c r="T149" i="2"/>
  <c r="X149" i="2"/>
  <c r="P149" i="2"/>
  <c r="AB149" i="2"/>
  <c r="L149" i="2"/>
  <c r="H149" i="2"/>
  <c r="AA165" i="2"/>
  <c r="W165" i="2"/>
  <c r="S165" i="2"/>
  <c r="O165" i="2"/>
  <c r="K165" i="2"/>
  <c r="G165" i="2"/>
  <c r="Z165" i="2"/>
  <c r="V165" i="2"/>
  <c r="AF165" i="2" s="1"/>
  <c r="R165" i="2"/>
  <c r="N165" i="2"/>
  <c r="J165" i="2"/>
  <c r="F165" i="2"/>
  <c r="Y165" i="2"/>
  <c r="U165" i="2"/>
  <c r="Q165" i="2"/>
  <c r="M165" i="2"/>
  <c r="I165" i="2"/>
  <c r="E165" i="2"/>
  <c r="T165" i="2"/>
  <c r="P165" i="2"/>
  <c r="X165" i="2"/>
  <c r="AB165" i="2"/>
  <c r="L165" i="2"/>
  <c r="H165" i="2"/>
  <c r="AA181" i="2"/>
  <c r="W181" i="2"/>
  <c r="S181" i="2"/>
  <c r="O181" i="2"/>
  <c r="K181" i="2"/>
  <c r="G181" i="2"/>
  <c r="Z181" i="2"/>
  <c r="V181" i="2"/>
  <c r="AF181" i="2" s="1"/>
  <c r="R181" i="2"/>
  <c r="N181" i="2"/>
  <c r="J181" i="2"/>
  <c r="F181" i="2"/>
  <c r="Y181" i="2"/>
  <c r="U181" i="2"/>
  <c r="Q181" i="2"/>
  <c r="M181" i="2"/>
  <c r="I181" i="2"/>
  <c r="E181" i="2"/>
  <c r="T181" i="2"/>
  <c r="X181" i="2"/>
  <c r="P181" i="2"/>
  <c r="AB181" i="2"/>
  <c r="L181" i="2"/>
  <c r="H181" i="2"/>
  <c r="AA197" i="2"/>
  <c r="W197" i="2"/>
  <c r="S197" i="2"/>
  <c r="O197" i="2"/>
  <c r="K197" i="2"/>
  <c r="G197" i="2"/>
  <c r="Z197" i="2"/>
  <c r="V197" i="2"/>
  <c r="AF197" i="2" s="1"/>
  <c r="R197" i="2"/>
  <c r="N197" i="2"/>
  <c r="J197" i="2"/>
  <c r="F197" i="2"/>
  <c r="Y197" i="2"/>
  <c r="U197" i="2"/>
  <c r="Q197" i="2"/>
  <c r="M197" i="2"/>
  <c r="I197" i="2"/>
  <c r="E197" i="2"/>
  <c r="T197" i="2"/>
  <c r="X197" i="2"/>
  <c r="P197" i="2"/>
  <c r="AB197" i="2"/>
  <c r="L197" i="2"/>
  <c r="H197" i="2"/>
  <c r="AA213" i="2"/>
  <c r="W213" i="2"/>
  <c r="S213" i="2"/>
  <c r="O213" i="2"/>
  <c r="K213" i="2"/>
  <c r="G213" i="2"/>
  <c r="Z213" i="2"/>
  <c r="V213" i="2"/>
  <c r="AF213" i="2" s="1"/>
  <c r="R213" i="2"/>
  <c r="N213" i="2"/>
  <c r="J213" i="2"/>
  <c r="F213" i="2"/>
  <c r="Y213" i="2"/>
  <c r="U213" i="2"/>
  <c r="Q213" i="2"/>
  <c r="M213" i="2"/>
  <c r="I213" i="2"/>
  <c r="E213" i="2"/>
  <c r="T213" i="2"/>
  <c r="H213" i="2"/>
  <c r="P213" i="2"/>
  <c r="AB213" i="2"/>
  <c r="L213" i="2"/>
  <c r="X213" i="2"/>
  <c r="A251" i="2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A241" i="2"/>
  <c r="W241" i="2"/>
  <c r="S241" i="2"/>
  <c r="O241" i="2"/>
  <c r="K241" i="2"/>
  <c r="G241" i="2"/>
  <c r="Z241" i="2"/>
  <c r="V241" i="2"/>
  <c r="AF241" i="2" s="1"/>
  <c r="R241" i="2"/>
  <c r="N241" i="2"/>
  <c r="J241" i="2"/>
  <c r="F241" i="2"/>
  <c r="Y241" i="2"/>
  <c r="U241" i="2"/>
  <c r="Q241" i="2"/>
  <c r="M241" i="2"/>
  <c r="I241" i="2"/>
  <c r="E241" i="2"/>
  <c r="T241" i="2"/>
  <c r="X241" i="2"/>
  <c r="P241" i="2"/>
  <c r="H241" i="2"/>
  <c r="AB241" i="2"/>
  <c r="L241" i="2"/>
  <c r="AA257" i="2"/>
  <c r="W257" i="2"/>
  <c r="S257" i="2"/>
  <c r="O257" i="2"/>
  <c r="K257" i="2"/>
  <c r="G257" i="2"/>
  <c r="Z257" i="2"/>
  <c r="V257" i="2"/>
  <c r="AF257" i="2" s="1"/>
  <c r="R257" i="2"/>
  <c r="N257" i="2"/>
  <c r="J257" i="2"/>
  <c r="F257" i="2"/>
  <c r="Y257" i="2"/>
  <c r="U257" i="2"/>
  <c r="Q257" i="2"/>
  <c r="M257" i="2"/>
  <c r="I257" i="2"/>
  <c r="E257" i="2"/>
  <c r="T257" i="2"/>
  <c r="X257" i="2"/>
  <c r="P257" i="2"/>
  <c r="AB257" i="2"/>
  <c r="L257" i="2"/>
  <c r="H257" i="2"/>
  <c r="AA273" i="2"/>
  <c r="W273" i="2"/>
  <c r="S273" i="2"/>
  <c r="O273" i="2"/>
  <c r="K273" i="2"/>
  <c r="G273" i="2"/>
  <c r="Z273" i="2"/>
  <c r="V273" i="2"/>
  <c r="AF273" i="2" s="1"/>
  <c r="R273" i="2"/>
  <c r="N273" i="2"/>
  <c r="J273" i="2"/>
  <c r="F273" i="2"/>
  <c r="Y273" i="2"/>
  <c r="U273" i="2"/>
  <c r="Q273" i="2"/>
  <c r="M273" i="2"/>
  <c r="I273" i="2"/>
  <c r="E273" i="2"/>
  <c r="T273" i="2"/>
  <c r="X273" i="2"/>
  <c r="P273" i="2"/>
  <c r="H273" i="2"/>
  <c r="AB273" i="2"/>
  <c r="L273" i="2"/>
  <c r="AA289" i="2"/>
  <c r="W289" i="2"/>
  <c r="S289" i="2"/>
  <c r="O289" i="2"/>
  <c r="K289" i="2"/>
  <c r="G289" i="2"/>
  <c r="Z289" i="2"/>
  <c r="V289" i="2"/>
  <c r="AF289" i="2" s="1"/>
  <c r="R289" i="2"/>
  <c r="N289" i="2"/>
  <c r="J289" i="2"/>
  <c r="F289" i="2"/>
  <c r="Y289" i="2"/>
  <c r="U289" i="2"/>
  <c r="Q289" i="2"/>
  <c r="M289" i="2"/>
  <c r="I289" i="2"/>
  <c r="E289" i="2"/>
  <c r="T289" i="2"/>
  <c r="P289" i="2"/>
  <c r="H289" i="2"/>
  <c r="AB289" i="2"/>
  <c r="L289" i="2"/>
  <c r="X289" i="2"/>
  <c r="AA305" i="2"/>
  <c r="W305" i="2"/>
  <c r="S305" i="2"/>
  <c r="O305" i="2"/>
  <c r="K305" i="2"/>
  <c r="G305" i="2"/>
  <c r="Z305" i="2"/>
  <c r="V305" i="2"/>
  <c r="AF305" i="2" s="1"/>
  <c r="R305" i="2"/>
  <c r="N305" i="2"/>
  <c r="J305" i="2"/>
  <c r="F305" i="2"/>
  <c r="Y305" i="2"/>
  <c r="U305" i="2"/>
  <c r="Q305" i="2"/>
  <c r="M305" i="2"/>
  <c r="I305" i="2"/>
  <c r="E305" i="2"/>
  <c r="T305" i="2"/>
  <c r="H305" i="2"/>
  <c r="P305" i="2"/>
  <c r="X305" i="2"/>
  <c r="AB305" i="2"/>
  <c r="L305" i="2"/>
  <c r="AA321" i="2"/>
  <c r="W321" i="2"/>
  <c r="S321" i="2"/>
  <c r="O321" i="2"/>
  <c r="K321" i="2"/>
  <c r="G321" i="2"/>
  <c r="Z321" i="2"/>
  <c r="V321" i="2"/>
  <c r="AF321" i="2" s="1"/>
  <c r="R321" i="2"/>
  <c r="N321" i="2"/>
  <c r="J321" i="2"/>
  <c r="F321" i="2"/>
  <c r="Y321" i="2"/>
  <c r="U321" i="2"/>
  <c r="Q321" i="2"/>
  <c r="M321" i="2"/>
  <c r="I321" i="2"/>
  <c r="E321" i="2"/>
  <c r="T321" i="2"/>
  <c r="H321" i="2"/>
  <c r="P321" i="2"/>
  <c r="X321" i="2"/>
  <c r="AB321" i="2"/>
  <c r="L321" i="2"/>
  <c r="AA337" i="2"/>
  <c r="W337" i="2"/>
  <c r="S337" i="2"/>
  <c r="O337" i="2"/>
  <c r="K337" i="2"/>
  <c r="G337" i="2"/>
  <c r="Z337" i="2"/>
  <c r="V337" i="2"/>
  <c r="AF337" i="2" s="1"/>
  <c r="R337" i="2"/>
  <c r="N337" i="2"/>
  <c r="J337" i="2"/>
  <c r="F337" i="2"/>
  <c r="Y337" i="2"/>
  <c r="U337" i="2"/>
  <c r="Q337" i="2"/>
  <c r="M337" i="2"/>
  <c r="I337" i="2"/>
  <c r="E337" i="2"/>
  <c r="T337" i="2"/>
  <c r="H337" i="2"/>
  <c r="P337" i="2"/>
  <c r="X337" i="2"/>
  <c r="AB337" i="2"/>
  <c r="L337" i="2"/>
  <c r="AA353" i="2"/>
  <c r="W353" i="2"/>
  <c r="S353" i="2"/>
  <c r="O353" i="2"/>
  <c r="K353" i="2"/>
  <c r="G353" i="2"/>
  <c r="Z353" i="2"/>
  <c r="V353" i="2"/>
  <c r="AF353" i="2" s="1"/>
  <c r="R353" i="2"/>
  <c r="N353" i="2"/>
  <c r="J353" i="2"/>
  <c r="F353" i="2"/>
  <c r="Y353" i="2"/>
  <c r="U353" i="2"/>
  <c r="Q353" i="2"/>
  <c r="M353" i="2"/>
  <c r="I353" i="2"/>
  <c r="E353" i="2"/>
  <c r="T353" i="2"/>
  <c r="P353" i="2"/>
  <c r="X353" i="2"/>
  <c r="AB353" i="2"/>
  <c r="L353" i="2"/>
  <c r="H353" i="2"/>
  <c r="AA369" i="2"/>
  <c r="W369" i="2"/>
  <c r="S369" i="2"/>
  <c r="O369" i="2"/>
  <c r="K369" i="2"/>
  <c r="G369" i="2"/>
  <c r="Z369" i="2"/>
  <c r="V369" i="2"/>
  <c r="R369" i="2"/>
  <c r="N369" i="2"/>
  <c r="J369" i="2"/>
  <c r="F369" i="2"/>
  <c r="Y369" i="2"/>
  <c r="U369" i="2"/>
  <c r="Q369" i="2"/>
  <c r="M369" i="2"/>
  <c r="I369" i="2"/>
  <c r="E369" i="2"/>
  <c r="T369" i="2"/>
  <c r="H369" i="2"/>
  <c r="P369" i="2"/>
  <c r="X369" i="2"/>
  <c r="AB369" i="2"/>
  <c r="L369" i="2"/>
  <c r="AA373" i="2"/>
  <c r="W373" i="2"/>
  <c r="S373" i="2"/>
  <c r="O373" i="2"/>
  <c r="K373" i="2"/>
  <c r="G373" i="2"/>
  <c r="Z373" i="2"/>
  <c r="V373" i="2"/>
  <c r="R373" i="2"/>
  <c r="N373" i="2"/>
  <c r="J373" i="2"/>
  <c r="F373" i="2"/>
  <c r="Y373" i="2"/>
  <c r="U373" i="2"/>
  <c r="Q373" i="2"/>
  <c r="M373" i="2"/>
  <c r="I373" i="2"/>
  <c r="E373" i="2"/>
  <c r="T373" i="2"/>
  <c r="H373" i="2"/>
  <c r="P373" i="2"/>
  <c r="X373" i="2"/>
  <c r="AB373" i="2"/>
  <c r="L373" i="2"/>
  <c r="AA377" i="2"/>
  <c r="W377" i="2"/>
  <c r="S377" i="2"/>
  <c r="O377" i="2"/>
  <c r="K377" i="2"/>
  <c r="G377" i="2"/>
  <c r="Z377" i="2"/>
  <c r="V377" i="2"/>
  <c r="R377" i="2"/>
  <c r="N377" i="2"/>
  <c r="J377" i="2"/>
  <c r="F377" i="2"/>
  <c r="Y377" i="2"/>
  <c r="U377" i="2"/>
  <c r="Q377" i="2"/>
  <c r="M377" i="2"/>
  <c r="I377" i="2"/>
  <c r="E377" i="2"/>
  <c r="T377" i="2"/>
  <c r="H377" i="2"/>
  <c r="P377" i="2"/>
  <c r="AB377" i="2"/>
  <c r="L377" i="2"/>
  <c r="X377" i="2"/>
  <c r="AA381" i="2"/>
  <c r="W381" i="2"/>
  <c r="S381" i="2"/>
  <c r="O381" i="2"/>
  <c r="K381" i="2"/>
  <c r="G381" i="2"/>
  <c r="Z381" i="2"/>
  <c r="V381" i="2"/>
  <c r="R381" i="2"/>
  <c r="N381" i="2"/>
  <c r="J381" i="2"/>
  <c r="F381" i="2"/>
  <c r="Y381" i="2"/>
  <c r="U381" i="2"/>
  <c r="Q381" i="2"/>
  <c r="M381" i="2"/>
  <c r="I381" i="2"/>
  <c r="E381" i="2"/>
  <c r="T381" i="2"/>
  <c r="P381" i="2"/>
  <c r="H381" i="2"/>
  <c r="AB381" i="2"/>
  <c r="L381" i="2"/>
  <c r="X381" i="2"/>
  <c r="AA385" i="2"/>
  <c r="W385" i="2"/>
  <c r="S385" i="2"/>
  <c r="O385" i="2"/>
  <c r="K385" i="2"/>
  <c r="G385" i="2"/>
  <c r="Z385" i="2"/>
  <c r="V385" i="2"/>
  <c r="R385" i="2"/>
  <c r="N385" i="2"/>
  <c r="J385" i="2"/>
  <c r="F385" i="2"/>
  <c r="Y385" i="2"/>
  <c r="U385" i="2"/>
  <c r="Q385" i="2"/>
  <c r="M385" i="2"/>
  <c r="I385" i="2"/>
  <c r="E385" i="2"/>
  <c r="T385" i="2"/>
  <c r="P385" i="2"/>
  <c r="H385" i="2"/>
  <c r="AB385" i="2"/>
  <c r="L385" i="2"/>
  <c r="X385" i="2"/>
  <c r="AA389" i="2"/>
  <c r="W389" i="2"/>
  <c r="S389" i="2"/>
  <c r="O389" i="2"/>
  <c r="K389" i="2"/>
  <c r="G389" i="2"/>
  <c r="Z389" i="2"/>
  <c r="V389" i="2"/>
  <c r="R389" i="2"/>
  <c r="N389" i="2"/>
  <c r="J389" i="2"/>
  <c r="F389" i="2"/>
  <c r="Y389" i="2"/>
  <c r="U389" i="2"/>
  <c r="Q389" i="2"/>
  <c r="M389" i="2"/>
  <c r="I389" i="2"/>
  <c r="E389" i="2"/>
  <c r="T389" i="2"/>
  <c r="H389" i="2"/>
  <c r="P389" i="2"/>
  <c r="AB389" i="2"/>
  <c r="L389" i="2"/>
  <c r="X389" i="2"/>
  <c r="AA402" i="2"/>
  <c r="W402" i="2"/>
  <c r="S402" i="2"/>
  <c r="O402" i="2"/>
  <c r="K402" i="2"/>
  <c r="G402" i="2"/>
  <c r="Z402" i="2"/>
  <c r="V402" i="2"/>
  <c r="AF402" i="2" s="1"/>
  <c r="R402" i="2"/>
  <c r="N402" i="2"/>
  <c r="J402" i="2"/>
  <c r="F402" i="2"/>
  <c r="Y402" i="2"/>
  <c r="U402" i="2"/>
  <c r="Q402" i="2"/>
  <c r="M402" i="2"/>
  <c r="I402" i="2"/>
  <c r="E402" i="2"/>
  <c r="T402" i="2"/>
  <c r="P402" i="2"/>
  <c r="H402" i="2"/>
  <c r="AB402" i="2"/>
  <c r="L402" i="2"/>
  <c r="X402" i="2"/>
  <c r="AA418" i="2"/>
  <c r="W418" i="2"/>
  <c r="S418" i="2"/>
  <c r="O418" i="2"/>
  <c r="K418" i="2"/>
  <c r="G418" i="2"/>
  <c r="Z418" i="2"/>
  <c r="V418" i="2"/>
  <c r="AF418" i="2" s="1"/>
  <c r="R418" i="2"/>
  <c r="N418" i="2"/>
  <c r="J418" i="2"/>
  <c r="F418" i="2"/>
  <c r="Y418" i="2"/>
  <c r="U418" i="2"/>
  <c r="Q418" i="2"/>
  <c r="M418" i="2"/>
  <c r="I418" i="2"/>
  <c r="E418" i="2"/>
  <c r="T418" i="2"/>
  <c r="X418" i="2"/>
  <c r="P418" i="2"/>
  <c r="H418" i="2"/>
  <c r="AB418" i="2"/>
  <c r="L418" i="2"/>
  <c r="AA450" i="2"/>
  <c r="W450" i="2"/>
  <c r="S450" i="2"/>
  <c r="O450" i="2"/>
  <c r="K450" i="2"/>
  <c r="G450" i="2"/>
  <c r="Z450" i="2"/>
  <c r="V450" i="2"/>
  <c r="AF450" i="2" s="1"/>
  <c r="R450" i="2"/>
  <c r="N450" i="2"/>
  <c r="J450" i="2"/>
  <c r="F450" i="2"/>
  <c r="Y450" i="2"/>
  <c r="U450" i="2"/>
  <c r="Q450" i="2"/>
  <c r="M450" i="2"/>
  <c r="I450" i="2"/>
  <c r="E450" i="2"/>
  <c r="T450" i="2"/>
  <c r="P450" i="2"/>
  <c r="X450" i="2"/>
  <c r="AB450" i="2"/>
  <c r="L450" i="2"/>
  <c r="H450" i="2"/>
  <c r="AA486" i="2"/>
  <c r="W486" i="2"/>
  <c r="S486" i="2"/>
  <c r="O486" i="2"/>
  <c r="K486" i="2"/>
  <c r="G486" i="2"/>
  <c r="Z486" i="2"/>
  <c r="V486" i="2"/>
  <c r="AF486" i="2" s="1"/>
  <c r="R486" i="2"/>
  <c r="N486" i="2"/>
  <c r="J486" i="2"/>
  <c r="F486" i="2"/>
  <c r="Y486" i="2"/>
  <c r="U486" i="2"/>
  <c r="Q486" i="2"/>
  <c r="M486" i="2"/>
  <c r="I486" i="2"/>
  <c r="E486" i="2"/>
  <c r="T486" i="2"/>
  <c r="P486" i="2"/>
  <c r="H486" i="2"/>
  <c r="AB486" i="2"/>
  <c r="L486" i="2"/>
  <c r="X486" i="2"/>
  <c r="AA559" i="2"/>
  <c r="W559" i="2"/>
  <c r="S559" i="2"/>
  <c r="O559" i="2"/>
  <c r="K559" i="2"/>
  <c r="G559" i="2"/>
  <c r="Z559" i="2"/>
  <c r="V559" i="2"/>
  <c r="AF559" i="2" s="1"/>
  <c r="R559" i="2"/>
  <c r="N559" i="2"/>
  <c r="J559" i="2"/>
  <c r="F559" i="2"/>
  <c r="Y559" i="2"/>
  <c r="Q559" i="2"/>
  <c r="I559" i="2"/>
  <c r="X559" i="2"/>
  <c r="P559" i="2"/>
  <c r="H559" i="2"/>
  <c r="U559" i="2"/>
  <c r="M559" i="2"/>
  <c r="E559" i="2"/>
  <c r="AB559" i="2"/>
  <c r="L559" i="2"/>
  <c r="T559" i="2"/>
  <c r="AA785" i="2"/>
  <c r="W785" i="2"/>
  <c r="S785" i="2"/>
  <c r="O785" i="2"/>
  <c r="K785" i="2"/>
  <c r="G785" i="2"/>
  <c r="Z785" i="2"/>
  <c r="V785" i="2"/>
  <c r="AF785" i="2" s="1"/>
  <c r="R785" i="2"/>
  <c r="N785" i="2"/>
  <c r="J785" i="2"/>
  <c r="F785" i="2"/>
  <c r="Y785" i="2"/>
  <c r="U785" i="2"/>
  <c r="Q785" i="2"/>
  <c r="M785" i="2"/>
  <c r="I785" i="2"/>
  <c r="E785" i="2"/>
  <c r="P785" i="2"/>
  <c r="AB785" i="2"/>
  <c r="L785" i="2"/>
  <c r="X785" i="2"/>
  <c r="H785" i="2"/>
  <c r="T785" i="2"/>
  <c r="AA849" i="2"/>
  <c r="W849" i="2"/>
  <c r="S849" i="2"/>
  <c r="O849" i="2"/>
  <c r="K849" i="2"/>
  <c r="G849" i="2"/>
  <c r="Z849" i="2"/>
  <c r="V849" i="2"/>
  <c r="AF849" i="2" s="1"/>
  <c r="R849" i="2"/>
  <c r="N849" i="2"/>
  <c r="J849" i="2"/>
  <c r="F849" i="2"/>
  <c r="Y849" i="2"/>
  <c r="U849" i="2"/>
  <c r="Q849" i="2"/>
  <c r="M849" i="2"/>
  <c r="I849" i="2"/>
  <c r="E849" i="2"/>
  <c r="P849" i="2"/>
  <c r="AB849" i="2"/>
  <c r="L849" i="2"/>
  <c r="X849" i="2"/>
  <c r="H849" i="2"/>
  <c r="T849" i="2"/>
  <c r="AA929" i="2"/>
  <c r="W929" i="2"/>
  <c r="S929" i="2"/>
  <c r="O929" i="2"/>
  <c r="K929" i="2"/>
  <c r="G929" i="2"/>
  <c r="Z929" i="2"/>
  <c r="V929" i="2"/>
  <c r="AF929" i="2" s="1"/>
  <c r="R929" i="2"/>
  <c r="N929" i="2"/>
  <c r="J929" i="2"/>
  <c r="F929" i="2"/>
  <c r="Y929" i="2"/>
  <c r="U929" i="2"/>
  <c r="Q929" i="2"/>
  <c r="M929" i="2"/>
  <c r="I929" i="2"/>
  <c r="E929" i="2"/>
  <c r="P929" i="2"/>
  <c r="AB929" i="2"/>
  <c r="L929" i="2"/>
  <c r="X929" i="2"/>
  <c r="H929" i="2"/>
  <c r="T929" i="2"/>
  <c r="AA1068" i="2"/>
  <c r="W1068" i="2"/>
  <c r="S1068" i="2"/>
  <c r="O1068" i="2"/>
  <c r="K1068" i="2"/>
  <c r="G1068" i="2"/>
  <c r="Z1068" i="2"/>
  <c r="V1068" i="2"/>
  <c r="AF1068" i="2" s="1"/>
  <c r="N1068" i="2"/>
  <c r="J1068" i="2"/>
  <c r="F1068" i="2"/>
  <c r="Y1068" i="2"/>
  <c r="U1068" i="2"/>
  <c r="M1068" i="2"/>
  <c r="I1068" i="2"/>
  <c r="E1068" i="2"/>
  <c r="AB1068" i="2"/>
  <c r="L1068" i="2"/>
  <c r="X1068" i="2"/>
  <c r="H1068" i="2"/>
  <c r="T1068" i="2"/>
  <c r="Z86" i="2"/>
  <c r="V86" i="2"/>
  <c r="AF86" i="2" s="1"/>
  <c r="R86" i="2"/>
  <c r="N86" i="2"/>
  <c r="J86" i="2"/>
  <c r="F86" i="2"/>
  <c r="Y86" i="2"/>
  <c r="U86" i="2"/>
  <c r="Q86" i="2"/>
  <c r="M86" i="2"/>
  <c r="I86" i="2"/>
  <c r="E86" i="2"/>
  <c r="AB86" i="2"/>
  <c r="X86" i="2"/>
  <c r="T86" i="2"/>
  <c r="P86" i="2"/>
  <c r="L86" i="2"/>
  <c r="H86" i="2"/>
  <c r="S86" i="2"/>
  <c r="O86" i="2"/>
  <c r="W86" i="2"/>
  <c r="AA86" i="2"/>
  <c r="K86" i="2"/>
  <c r="G86" i="2"/>
  <c r="Z102" i="2"/>
  <c r="V102" i="2"/>
  <c r="AF102" i="2" s="1"/>
  <c r="R102" i="2"/>
  <c r="N102" i="2"/>
  <c r="J102" i="2"/>
  <c r="F102" i="2"/>
  <c r="Y102" i="2"/>
  <c r="U102" i="2"/>
  <c r="Q102" i="2"/>
  <c r="M102" i="2"/>
  <c r="I102" i="2"/>
  <c r="E102" i="2"/>
  <c r="AB102" i="2"/>
  <c r="X102" i="2"/>
  <c r="T102" i="2"/>
  <c r="P102" i="2"/>
  <c r="L102" i="2"/>
  <c r="H102" i="2"/>
  <c r="S102" i="2"/>
  <c r="W102" i="2"/>
  <c r="O102" i="2"/>
  <c r="G102" i="2"/>
  <c r="AA102" i="2"/>
  <c r="K102" i="2"/>
  <c r="Z118" i="2"/>
  <c r="V118" i="2"/>
  <c r="AF118" i="2" s="1"/>
  <c r="R118" i="2"/>
  <c r="N118" i="2"/>
  <c r="J118" i="2"/>
  <c r="F118" i="2"/>
  <c r="Y118" i="2"/>
  <c r="U118" i="2"/>
  <c r="Q118" i="2"/>
  <c r="M118" i="2"/>
  <c r="I118" i="2"/>
  <c r="E118" i="2"/>
  <c r="AB118" i="2"/>
  <c r="X118" i="2"/>
  <c r="T118" i="2"/>
  <c r="P118" i="2"/>
  <c r="L118" i="2"/>
  <c r="H118" i="2"/>
  <c r="S118" i="2"/>
  <c r="G118" i="2"/>
  <c r="O118" i="2"/>
  <c r="AA118" i="2"/>
  <c r="K118" i="2"/>
  <c r="W118" i="2"/>
  <c r="Z134" i="2"/>
  <c r="V134" i="2"/>
  <c r="AF134" i="2" s="1"/>
  <c r="R134" i="2"/>
  <c r="N134" i="2"/>
  <c r="J134" i="2"/>
  <c r="F134" i="2"/>
  <c r="Y134" i="2"/>
  <c r="U134" i="2"/>
  <c r="Q134" i="2"/>
  <c r="M134" i="2"/>
  <c r="I134" i="2"/>
  <c r="E134" i="2"/>
  <c r="AB134" i="2"/>
  <c r="X134" i="2"/>
  <c r="T134" i="2"/>
  <c r="P134" i="2"/>
  <c r="L134" i="2"/>
  <c r="H134" i="2"/>
  <c r="S134" i="2"/>
  <c r="O134" i="2"/>
  <c r="G134" i="2"/>
  <c r="AA134" i="2"/>
  <c r="K134" i="2"/>
  <c r="W134" i="2"/>
  <c r="Z150" i="2"/>
  <c r="V150" i="2"/>
  <c r="AF150" i="2" s="1"/>
  <c r="R150" i="2"/>
  <c r="N150" i="2"/>
  <c r="J150" i="2"/>
  <c r="F150" i="2"/>
  <c r="Y150" i="2"/>
  <c r="U150" i="2"/>
  <c r="Q150" i="2"/>
  <c r="M150" i="2"/>
  <c r="I150" i="2"/>
  <c r="E150" i="2"/>
  <c r="AB150" i="2"/>
  <c r="X150" i="2"/>
  <c r="T150" i="2"/>
  <c r="P150" i="2"/>
  <c r="L150" i="2"/>
  <c r="H150" i="2"/>
  <c r="S150" i="2"/>
  <c r="O150" i="2"/>
  <c r="G150" i="2"/>
  <c r="AA150" i="2"/>
  <c r="K150" i="2"/>
  <c r="W150" i="2"/>
  <c r="Z166" i="2"/>
  <c r="V166" i="2"/>
  <c r="AF166" i="2" s="1"/>
  <c r="R166" i="2"/>
  <c r="N166" i="2"/>
  <c r="J166" i="2"/>
  <c r="F166" i="2"/>
  <c r="Y166" i="2"/>
  <c r="U166" i="2"/>
  <c r="Q166" i="2"/>
  <c r="M166" i="2"/>
  <c r="I166" i="2"/>
  <c r="E166" i="2"/>
  <c r="AB166" i="2"/>
  <c r="X166" i="2"/>
  <c r="T166" i="2"/>
  <c r="P166" i="2"/>
  <c r="L166" i="2"/>
  <c r="H166" i="2"/>
  <c r="S166" i="2"/>
  <c r="G166" i="2"/>
  <c r="O166" i="2"/>
  <c r="AA166" i="2"/>
  <c r="K166" i="2"/>
  <c r="W166" i="2"/>
  <c r="Z182" i="2"/>
  <c r="V182" i="2"/>
  <c r="AF182" i="2" s="1"/>
  <c r="R182" i="2"/>
  <c r="N182" i="2"/>
  <c r="J182" i="2"/>
  <c r="F182" i="2"/>
  <c r="Y182" i="2"/>
  <c r="U182" i="2"/>
  <c r="Q182" i="2"/>
  <c r="M182" i="2"/>
  <c r="I182" i="2"/>
  <c r="E182" i="2"/>
  <c r="AB182" i="2"/>
  <c r="X182" i="2"/>
  <c r="T182" i="2"/>
  <c r="P182" i="2"/>
  <c r="L182" i="2"/>
  <c r="H182" i="2"/>
  <c r="S182" i="2"/>
  <c r="O182" i="2"/>
  <c r="G182" i="2"/>
  <c r="AA182" i="2"/>
  <c r="K182" i="2"/>
  <c r="W182" i="2"/>
  <c r="Z198" i="2"/>
  <c r="V198" i="2"/>
  <c r="AF198" i="2" s="1"/>
  <c r="R198" i="2"/>
  <c r="N198" i="2"/>
  <c r="J198" i="2"/>
  <c r="F198" i="2"/>
  <c r="Y198" i="2"/>
  <c r="U198" i="2"/>
  <c r="Q198" i="2"/>
  <c r="M198" i="2"/>
  <c r="I198" i="2"/>
  <c r="E198" i="2"/>
  <c r="AB198" i="2"/>
  <c r="X198" i="2"/>
  <c r="T198" i="2"/>
  <c r="P198" i="2"/>
  <c r="L198" i="2"/>
  <c r="H198" i="2"/>
  <c r="S198" i="2"/>
  <c r="O198" i="2"/>
  <c r="G198" i="2"/>
  <c r="AA198" i="2"/>
  <c r="K198" i="2"/>
  <c r="W198" i="2"/>
  <c r="Z214" i="2"/>
  <c r="V214" i="2"/>
  <c r="AF214" i="2" s="1"/>
  <c r="R214" i="2"/>
  <c r="N214" i="2"/>
  <c r="J214" i="2"/>
  <c r="F214" i="2"/>
  <c r="Y214" i="2"/>
  <c r="U214" i="2"/>
  <c r="Q214" i="2"/>
  <c r="M214" i="2"/>
  <c r="I214" i="2"/>
  <c r="E214" i="2"/>
  <c r="AB214" i="2"/>
  <c r="X214" i="2"/>
  <c r="T214" i="2"/>
  <c r="P214" i="2"/>
  <c r="L214" i="2"/>
  <c r="H214" i="2"/>
  <c r="S214" i="2"/>
  <c r="W214" i="2"/>
  <c r="O214" i="2"/>
  <c r="G214" i="2"/>
  <c r="AA214" i="2"/>
  <c r="K214" i="2"/>
  <c r="Z230" i="2"/>
  <c r="V230" i="2"/>
  <c r="AF230" i="2" s="1"/>
  <c r="R230" i="2"/>
  <c r="N230" i="2"/>
  <c r="J230" i="2"/>
  <c r="F230" i="2"/>
  <c r="Y230" i="2"/>
  <c r="U230" i="2"/>
  <c r="Q230" i="2"/>
  <c r="M230" i="2"/>
  <c r="I230" i="2"/>
  <c r="E230" i="2"/>
  <c r="AB230" i="2"/>
  <c r="X230" i="2"/>
  <c r="T230" i="2"/>
  <c r="P230" i="2"/>
  <c r="L230" i="2"/>
  <c r="H230" i="2"/>
  <c r="S230" i="2"/>
  <c r="W230" i="2"/>
  <c r="O230" i="2"/>
  <c r="G230" i="2"/>
  <c r="AA230" i="2"/>
  <c r="K230" i="2"/>
  <c r="Z246" i="2"/>
  <c r="V246" i="2"/>
  <c r="AF246" i="2" s="1"/>
  <c r="R246" i="2"/>
  <c r="N246" i="2"/>
  <c r="J246" i="2"/>
  <c r="F246" i="2"/>
  <c r="Y246" i="2"/>
  <c r="U246" i="2"/>
  <c r="Q246" i="2"/>
  <c r="M246" i="2"/>
  <c r="I246" i="2"/>
  <c r="E246" i="2"/>
  <c r="AB246" i="2"/>
  <c r="X246" i="2"/>
  <c r="T246" i="2"/>
  <c r="P246" i="2"/>
  <c r="L246" i="2"/>
  <c r="H246" i="2"/>
  <c r="S246" i="2"/>
  <c r="G246" i="2"/>
  <c r="O246" i="2"/>
  <c r="AA246" i="2"/>
  <c r="K246" i="2"/>
  <c r="W246" i="2"/>
  <c r="Z262" i="2"/>
  <c r="V262" i="2"/>
  <c r="AF262" i="2" s="1"/>
  <c r="R262" i="2"/>
  <c r="N262" i="2"/>
  <c r="J262" i="2"/>
  <c r="F262" i="2"/>
  <c r="Y262" i="2"/>
  <c r="U262" i="2"/>
  <c r="Q262" i="2"/>
  <c r="M262" i="2"/>
  <c r="I262" i="2"/>
  <c r="E262" i="2"/>
  <c r="AB262" i="2"/>
  <c r="X262" i="2"/>
  <c r="T262" i="2"/>
  <c r="P262" i="2"/>
  <c r="L262" i="2"/>
  <c r="H262" i="2"/>
  <c r="S262" i="2"/>
  <c r="W262" i="2"/>
  <c r="O262" i="2"/>
  <c r="AA262" i="2"/>
  <c r="K262" i="2"/>
  <c r="G262" i="2"/>
  <c r="Z278" i="2"/>
  <c r="V278" i="2"/>
  <c r="AF278" i="2" s="1"/>
  <c r="R278" i="2"/>
  <c r="N278" i="2"/>
  <c r="J278" i="2"/>
  <c r="F278" i="2"/>
  <c r="Y278" i="2"/>
  <c r="U278" i="2"/>
  <c r="Q278" i="2"/>
  <c r="M278" i="2"/>
  <c r="I278" i="2"/>
  <c r="E278" i="2"/>
  <c r="AB278" i="2"/>
  <c r="X278" i="2"/>
  <c r="T278" i="2"/>
  <c r="P278" i="2"/>
  <c r="L278" i="2"/>
  <c r="H278" i="2"/>
  <c r="S278" i="2"/>
  <c r="G278" i="2"/>
  <c r="O278" i="2"/>
  <c r="AA278" i="2"/>
  <c r="K278" i="2"/>
  <c r="W278" i="2"/>
  <c r="Z294" i="2"/>
  <c r="V294" i="2"/>
  <c r="AF294" i="2" s="1"/>
  <c r="R294" i="2"/>
  <c r="N294" i="2"/>
  <c r="J294" i="2"/>
  <c r="F294" i="2"/>
  <c r="Y294" i="2"/>
  <c r="U294" i="2"/>
  <c r="Q294" i="2"/>
  <c r="M294" i="2"/>
  <c r="I294" i="2"/>
  <c r="E294" i="2"/>
  <c r="AB294" i="2"/>
  <c r="X294" i="2"/>
  <c r="T294" i="2"/>
  <c r="P294" i="2"/>
  <c r="L294" i="2"/>
  <c r="H294" i="2"/>
  <c r="S294" i="2"/>
  <c r="W294" i="2"/>
  <c r="O294" i="2"/>
  <c r="G294" i="2"/>
  <c r="AA294" i="2"/>
  <c r="K294" i="2"/>
  <c r="Z310" i="2"/>
  <c r="V310" i="2"/>
  <c r="AF310" i="2" s="1"/>
  <c r="R310" i="2"/>
  <c r="N310" i="2"/>
  <c r="J310" i="2"/>
  <c r="F310" i="2"/>
  <c r="Y310" i="2"/>
  <c r="U310" i="2"/>
  <c r="Q310" i="2"/>
  <c r="M310" i="2"/>
  <c r="I310" i="2"/>
  <c r="E310" i="2"/>
  <c r="AB310" i="2"/>
  <c r="X310" i="2"/>
  <c r="T310" i="2"/>
  <c r="P310" i="2"/>
  <c r="L310" i="2"/>
  <c r="H310" i="2"/>
  <c r="S310" i="2"/>
  <c r="W310" i="2"/>
  <c r="O310" i="2"/>
  <c r="AA310" i="2"/>
  <c r="K310" i="2"/>
  <c r="G310" i="2"/>
  <c r="Z326" i="2"/>
  <c r="V326" i="2"/>
  <c r="AF326" i="2" s="1"/>
  <c r="R326" i="2"/>
  <c r="N326" i="2"/>
  <c r="J326" i="2"/>
  <c r="F326" i="2"/>
  <c r="Y326" i="2"/>
  <c r="U326" i="2"/>
  <c r="Q326" i="2"/>
  <c r="M326" i="2"/>
  <c r="I326" i="2"/>
  <c r="E326" i="2"/>
  <c r="AB326" i="2"/>
  <c r="X326" i="2"/>
  <c r="T326" i="2"/>
  <c r="P326" i="2"/>
  <c r="L326" i="2"/>
  <c r="H326" i="2"/>
  <c r="S326" i="2"/>
  <c r="W326" i="2"/>
  <c r="O326" i="2"/>
  <c r="AA326" i="2"/>
  <c r="K326" i="2"/>
  <c r="G326" i="2"/>
  <c r="Z342" i="2"/>
  <c r="V342" i="2"/>
  <c r="AF342" i="2" s="1"/>
  <c r="R342" i="2"/>
  <c r="N342" i="2"/>
  <c r="J342" i="2"/>
  <c r="F342" i="2"/>
  <c r="Y342" i="2"/>
  <c r="U342" i="2"/>
  <c r="Q342" i="2"/>
  <c r="M342" i="2"/>
  <c r="I342" i="2"/>
  <c r="E342" i="2"/>
  <c r="AB342" i="2"/>
  <c r="X342" i="2"/>
  <c r="T342" i="2"/>
  <c r="P342" i="2"/>
  <c r="L342" i="2"/>
  <c r="H342" i="2"/>
  <c r="S342" i="2"/>
  <c r="W342" i="2"/>
  <c r="O342" i="2"/>
  <c r="G342" i="2"/>
  <c r="AA342" i="2"/>
  <c r="K342" i="2"/>
  <c r="Z358" i="2"/>
  <c r="V358" i="2"/>
  <c r="AF358" i="2" s="1"/>
  <c r="R358" i="2"/>
  <c r="N358" i="2"/>
  <c r="J358" i="2"/>
  <c r="F358" i="2"/>
  <c r="Y358" i="2"/>
  <c r="U358" i="2"/>
  <c r="Q358" i="2"/>
  <c r="M358" i="2"/>
  <c r="I358" i="2"/>
  <c r="E358" i="2"/>
  <c r="AB358" i="2"/>
  <c r="X358" i="2"/>
  <c r="T358" i="2"/>
  <c r="P358" i="2"/>
  <c r="L358" i="2"/>
  <c r="H358" i="2"/>
  <c r="S358" i="2"/>
  <c r="O358" i="2"/>
  <c r="G358" i="2"/>
  <c r="AA358" i="2"/>
  <c r="K358" i="2"/>
  <c r="W358" i="2"/>
  <c r="Z407" i="2"/>
  <c r="V407" i="2"/>
  <c r="AF407" i="2" s="1"/>
  <c r="R407" i="2"/>
  <c r="N407" i="2"/>
  <c r="J407" i="2"/>
  <c r="F407" i="2"/>
  <c r="Y407" i="2"/>
  <c r="U407" i="2"/>
  <c r="Q407" i="2"/>
  <c r="M407" i="2"/>
  <c r="I407" i="2"/>
  <c r="E407" i="2"/>
  <c r="AB407" i="2"/>
  <c r="X407" i="2"/>
  <c r="T407" i="2"/>
  <c r="P407" i="2"/>
  <c r="L407" i="2"/>
  <c r="H407" i="2"/>
  <c r="S407" i="2"/>
  <c r="W407" i="2"/>
  <c r="O407" i="2"/>
  <c r="AA407" i="2"/>
  <c r="K407" i="2"/>
  <c r="G407" i="2"/>
  <c r="Z424" i="2"/>
  <c r="V424" i="2"/>
  <c r="AF424" i="2" s="1"/>
  <c r="R424" i="2"/>
  <c r="N424" i="2"/>
  <c r="J424" i="2"/>
  <c r="F424" i="2"/>
  <c r="Y424" i="2"/>
  <c r="U424" i="2"/>
  <c r="Q424" i="2"/>
  <c r="M424" i="2"/>
  <c r="I424" i="2"/>
  <c r="E424" i="2"/>
  <c r="AB424" i="2"/>
  <c r="X424" i="2"/>
  <c r="T424" i="2"/>
  <c r="P424" i="2"/>
  <c r="L424" i="2"/>
  <c r="H424" i="2"/>
  <c r="W424" i="2"/>
  <c r="G424" i="2"/>
  <c r="AA424" i="2"/>
  <c r="K424" i="2"/>
  <c r="S424" i="2"/>
  <c r="O424" i="2"/>
  <c r="Z435" i="2"/>
  <c r="V435" i="2"/>
  <c r="AF435" i="2" s="1"/>
  <c r="R435" i="2"/>
  <c r="N435" i="2"/>
  <c r="J435" i="2"/>
  <c r="F435" i="2"/>
  <c r="Y435" i="2"/>
  <c r="U435" i="2"/>
  <c r="Q435" i="2"/>
  <c r="M435" i="2"/>
  <c r="I435" i="2"/>
  <c r="E435" i="2"/>
  <c r="AB435" i="2"/>
  <c r="X435" i="2"/>
  <c r="T435" i="2"/>
  <c r="P435" i="2"/>
  <c r="L435" i="2"/>
  <c r="H435" i="2"/>
  <c r="S435" i="2"/>
  <c r="O435" i="2"/>
  <c r="G435" i="2"/>
  <c r="AA435" i="2"/>
  <c r="K435" i="2"/>
  <c r="W435" i="2"/>
  <c r="Z445" i="2"/>
  <c r="V445" i="2"/>
  <c r="AF445" i="2" s="1"/>
  <c r="R445" i="2"/>
  <c r="N445" i="2"/>
  <c r="J445" i="2"/>
  <c r="F445" i="2"/>
  <c r="Y445" i="2"/>
  <c r="U445" i="2"/>
  <c r="Q445" i="2"/>
  <c r="M445" i="2"/>
  <c r="I445" i="2"/>
  <c r="E445" i="2"/>
  <c r="AB445" i="2"/>
  <c r="X445" i="2"/>
  <c r="T445" i="2"/>
  <c r="P445" i="2"/>
  <c r="L445" i="2"/>
  <c r="H445" i="2"/>
  <c r="AA445" i="2"/>
  <c r="K445" i="2"/>
  <c r="W445" i="2"/>
  <c r="G445" i="2"/>
  <c r="O445" i="2"/>
  <c r="S445" i="2"/>
  <c r="Z461" i="2"/>
  <c r="V461" i="2"/>
  <c r="AF461" i="2" s="1"/>
  <c r="R461" i="2"/>
  <c r="N461" i="2"/>
  <c r="J461" i="2"/>
  <c r="F461" i="2"/>
  <c r="Y461" i="2"/>
  <c r="U461" i="2"/>
  <c r="Q461" i="2"/>
  <c r="M461" i="2"/>
  <c r="I461" i="2"/>
  <c r="E461" i="2"/>
  <c r="AB461" i="2"/>
  <c r="X461" i="2"/>
  <c r="T461" i="2"/>
  <c r="P461" i="2"/>
  <c r="L461" i="2"/>
  <c r="H461" i="2"/>
  <c r="AA461" i="2"/>
  <c r="K461" i="2"/>
  <c r="W461" i="2"/>
  <c r="G461" i="2"/>
  <c r="S461" i="2"/>
  <c r="O461" i="2"/>
  <c r="Z473" i="2"/>
  <c r="V473" i="2"/>
  <c r="AF473" i="2" s="1"/>
  <c r="R473" i="2"/>
  <c r="N473" i="2"/>
  <c r="J473" i="2"/>
  <c r="F473" i="2"/>
  <c r="Y473" i="2"/>
  <c r="U473" i="2"/>
  <c r="Q473" i="2"/>
  <c r="M473" i="2"/>
  <c r="I473" i="2"/>
  <c r="E473" i="2"/>
  <c r="AB473" i="2"/>
  <c r="X473" i="2"/>
  <c r="T473" i="2"/>
  <c r="P473" i="2"/>
  <c r="L473" i="2"/>
  <c r="H473" i="2"/>
  <c r="AA473" i="2"/>
  <c r="K473" i="2"/>
  <c r="W473" i="2"/>
  <c r="G473" i="2"/>
  <c r="S473" i="2"/>
  <c r="O473" i="2"/>
  <c r="Z492" i="2"/>
  <c r="V492" i="2"/>
  <c r="AF492" i="2" s="1"/>
  <c r="R492" i="2"/>
  <c r="N492" i="2"/>
  <c r="J492" i="2"/>
  <c r="F492" i="2"/>
  <c r="Y492" i="2"/>
  <c r="U492" i="2"/>
  <c r="Q492" i="2"/>
  <c r="M492" i="2"/>
  <c r="I492" i="2"/>
  <c r="E492" i="2"/>
  <c r="AB492" i="2"/>
  <c r="X492" i="2"/>
  <c r="T492" i="2"/>
  <c r="P492" i="2"/>
  <c r="L492" i="2"/>
  <c r="H492" i="2"/>
  <c r="W492" i="2"/>
  <c r="G492" i="2"/>
  <c r="K492" i="2"/>
  <c r="S492" i="2"/>
  <c r="AA492" i="2"/>
  <c r="O492" i="2"/>
  <c r="Z510" i="2"/>
  <c r="V510" i="2"/>
  <c r="AF510" i="2" s="1"/>
  <c r="R510" i="2"/>
  <c r="N510" i="2"/>
  <c r="J510" i="2"/>
  <c r="F510" i="2"/>
  <c r="Y510" i="2"/>
  <c r="U510" i="2"/>
  <c r="Q510" i="2"/>
  <c r="M510" i="2"/>
  <c r="I510" i="2"/>
  <c r="E510" i="2"/>
  <c r="AB510" i="2"/>
  <c r="X510" i="2"/>
  <c r="T510" i="2"/>
  <c r="P510" i="2"/>
  <c r="L510" i="2"/>
  <c r="H510" i="2"/>
  <c r="W510" i="2"/>
  <c r="G510" i="2"/>
  <c r="S510" i="2"/>
  <c r="AA510" i="2"/>
  <c r="O510" i="2"/>
  <c r="K510" i="2"/>
  <c r="Z528" i="2"/>
  <c r="V528" i="2"/>
  <c r="AF528" i="2" s="1"/>
  <c r="R528" i="2"/>
  <c r="N528" i="2"/>
  <c r="J528" i="2"/>
  <c r="F528" i="2"/>
  <c r="Y528" i="2"/>
  <c r="U528" i="2"/>
  <c r="Q528" i="2"/>
  <c r="M528" i="2"/>
  <c r="I528" i="2"/>
  <c r="E528" i="2"/>
  <c r="AB528" i="2"/>
  <c r="X528" i="2"/>
  <c r="T528" i="2"/>
  <c r="P528" i="2"/>
  <c r="L528" i="2"/>
  <c r="H528" i="2"/>
  <c r="W528" i="2"/>
  <c r="G528" i="2"/>
  <c r="K528" i="2"/>
  <c r="S528" i="2"/>
  <c r="AA528" i="2"/>
  <c r="O528" i="2"/>
  <c r="Z549" i="2"/>
  <c r="V549" i="2"/>
  <c r="AF549" i="2" s="1"/>
  <c r="R549" i="2"/>
  <c r="N549" i="2"/>
  <c r="J549" i="2"/>
  <c r="F549" i="2"/>
  <c r="Y549" i="2"/>
  <c r="U549" i="2"/>
  <c r="Q549" i="2"/>
  <c r="M549" i="2"/>
  <c r="I549" i="2"/>
  <c r="E549" i="2"/>
  <c r="AB549" i="2"/>
  <c r="X549" i="2"/>
  <c r="T549" i="2"/>
  <c r="P549" i="2"/>
  <c r="L549" i="2"/>
  <c r="H549" i="2"/>
  <c r="W549" i="2"/>
  <c r="G549" i="2"/>
  <c r="K549" i="2"/>
  <c r="S549" i="2"/>
  <c r="O549" i="2"/>
  <c r="AA549" i="2"/>
  <c r="Z602" i="2"/>
  <c r="V602" i="2"/>
  <c r="R602" i="2"/>
  <c r="N602" i="2"/>
  <c r="J602" i="2"/>
  <c r="F602" i="2"/>
  <c r="Y602" i="2"/>
  <c r="U602" i="2"/>
  <c r="Q602" i="2"/>
  <c r="M602" i="2"/>
  <c r="I602" i="2"/>
  <c r="E602" i="2"/>
  <c r="X602" i="2"/>
  <c r="P602" i="2"/>
  <c r="H602" i="2"/>
  <c r="W602" i="2"/>
  <c r="O602" i="2"/>
  <c r="G602" i="2"/>
  <c r="AB602" i="2"/>
  <c r="T602" i="2"/>
  <c r="L602" i="2"/>
  <c r="AA602" i="2"/>
  <c r="S602" i="2"/>
  <c r="K602" i="2"/>
  <c r="AA662" i="2"/>
  <c r="W662" i="2"/>
  <c r="S662" i="2"/>
  <c r="O662" i="2"/>
  <c r="K662" i="2"/>
  <c r="G662" i="2"/>
  <c r="Z662" i="2"/>
  <c r="V662" i="2"/>
  <c r="AF662" i="2" s="1"/>
  <c r="R662" i="2"/>
  <c r="N662" i="2"/>
  <c r="J662" i="2"/>
  <c r="F662" i="2"/>
  <c r="X662" i="2"/>
  <c r="P662" i="2"/>
  <c r="H662" i="2"/>
  <c r="U662" i="2"/>
  <c r="M662" i="2"/>
  <c r="E662" i="2"/>
  <c r="AB662" i="2"/>
  <c r="T662" i="2"/>
  <c r="L662" i="2"/>
  <c r="I662" i="2"/>
  <c r="Y662" i="2"/>
  <c r="Q662" i="2"/>
  <c r="AA678" i="2"/>
  <c r="W678" i="2"/>
  <c r="S678" i="2"/>
  <c r="O678" i="2"/>
  <c r="K678" i="2"/>
  <c r="G678" i="2"/>
  <c r="Z678" i="2"/>
  <c r="V678" i="2"/>
  <c r="AF678" i="2" s="1"/>
  <c r="R678" i="2"/>
  <c r="N678" i="2"/>
  <c r="J678" i="2"/>
  <c r="F678" i="2"/>
  <c r="X678" i="2"/>
  <c r="P678" i="2"/>
  <c r="H678" i="2"/>
  <c r="U678" i="2"/>
  <c r="M678" i="2"/>
  <c r="E678" i="2"/>
  <c r="AB678" i="2"/>
  <c r="T678" i="2"/>
  <c r="L678" i="2"/>
  <c r="Y678" i="2"/>
  <c r="I678" i="2"/>
  <c r="Q678" i="2"/>
  <c r="AA762" i="2"/>
  <c r="W762" i="2"/>
  <c r="S762" i="2"/>
  <c r="O762" i="2"/>
  <c r="K762" i="2"/>
  <c r="G762" i="2"/>
  <c r="Z762" i="2"/>
  <c r="V762" i="2"/>
  <c r="AF762" i="2" s="1"/>
  <c r="R762" i="2"/>
  <c r="N762" i="2"/>
  <c r="J762" i="2"/>
  <c r="F762" i="2"/>
  <c r="Y762" i="2"/>
  <c r="U762" i="2"/>
  <c r="Q762" i="2"/>
  <c r="M762" i="2"/>
  <c r="I762" i="2"/>
  <c r="E762" i="2"/>
  <c r="AB762" i="2"/>
  <c r="L762" i="2"/>
  <c r="X762" i="2"/>
  <c r="H762" i="2"/>
  <c r="T762" i="2"/>
  <c r="P762" i="2"/>
  <c r="AA993" i="2"/>
  <c r="W993" i="2"/>
  <c r="S993" i="2"/>
  <c r="O993" i="2"/>
  <c r="K993" i="2"/>
  <c r="G993" i="2"/>
  <c r="Z993" i="2"/>
  <c r="V993" i="2"/>
  <c r="AF993" i="2" s="1"/>
  <c r="N993" i="2"/>
  <c r="J993" i="2"/>
  <c r="F993" i="2"/>
  <c r="Y993" i="2"/>
  <c r="U993" i="2"/>
  <c r="M993" i="2"/>
  <c r="I993" i="2"/>
  <c r="E993" i="2"/>
  <c r="AB993" i="2"/>
  <c r="L993" i="2"/>
  <c r="X993" i="2"/>
  <c r="H993" i="2"/>
  <c r="T993" i="2"/>
  <c r="AA1038" i="2"/>
  <c r="W1038" i="2"/>
  <c r="S1038" i="2"/>
  <c r="O1038" i="2"/>
  <c r="K1038" i="2"/>
  <c r="G1038" i="2"/>
  <c r="Z1038" i="2"/>
  <c r="V1038" i="2"/>
  <c r="AF1038" i="2" s="1"/>
  <c r="N1038" i="2"/>
  <c r="J1038" i="2"/>
  <c r="F1038" i="2"/>
  <c r="Y1038" i="2"/>
  <c r="U1038" i="2"/>
  <c r="M1038" i="2"/>
  <c r="I1038" i="2"/>
  <c r="E1038" i="2"/>
  <c r="AB1038" i="2"/>
  <c r="L1038" i="2"/>
  <c r="X1038" i="2"/>
  <c r="H1038" i="2"/>
  <c r="T1038" i="2"/>
  <c r="AA1105" i="2"/>
  <c r="W1105" i="2"/>
  <c r="S1105" i="2"/>
  <c r="O1105" i="2"/>
  <c r="K1105" i="2"/>
  <c r="G1105" i="2"/>
  <c r="Z1105" i="2"/>
  <c r="V1105" i="2"/>
  <c r="AF1105" i="2" s="1"/>
  <c r="R1105" i="2"/>
  <c r="N1105" i="2"/>
  <c r="J1105" i="2"/>
  <c r="F1105" i="2"/>
  <c r="Y1105" i="2"/>
  <c r="U1105" i="2"/>
  <c r="Q1105" i="2"/>
  <c r="M1105" i="2"/>
  <c r="I1105" i="2"/>
  <c r="E1105" i="2"/>
  <c r="AB1105" i="2"/>
  <c r="L1105" i="2"/>
  <c r="X1105" i="2"/>
  <c r="H1105" i="2"/>
  <c r="T1105" i="2"/>
  <c r="P1105" i="2"/>
  <c r="AA1137" i="2"/>
  <c r="W1137" i="2"/>
  <c r="S1137" i="2"/>
  <c r="O1137" i="2"/>
  <c r="K1137" i="2"/>
  <c r="G1137" i="2"/>
  <c r="Z1137" i="2"/>
  <c r="V1137" i="2"/>
  <c r="AF1137" i="2" s="1"/>
  <c r="R1137" i="2"/>
  <c r="N1137" i="2"/>
  <c r="J1137" i="2"/>
  <c r="F1137" i="2"/>
  <c r="Y1137" i="2"/>
  <c r="U1137" i="2"/>
  <c r="Q1137" i="2"/>
  <c r="M1137" i="2"/>
  <c r="I1137" i="2"/>
  <c r="E1137" i="2"/>
  <c r="AB1137" i="2"/>
  <c r="L1137" i="2"/>
  <c r="X1137" i="2"/>
  <c r="H1137" i="2"/>
  <c r="T1137" i="2"/>
  <c r="P1137" i="2"/>
  <c r="AA1169" i="2"/>
  <c r="W1169" i="2"/>
  <c r="S1169" i="2"/>
  <c r="O1169" i="2"/>
  <c r="K1169" i="2"/>
  <c r="G1169" i="2"/>
  <c r="Z1169" i="2"/>
  <c r="V1169" i="2"/>
  <c r="AF1169" i="2" s="1"/>
  <c r="R1169" i="2"/>
  <c r="N1169" i="2"/>
  <c r="J1169" i="2"/>
  <c r="F1169" i="2"/>
  <c r="Y1169" i="2"/>
  <c r="U1169" i="2"/>
  <c r="Q1169" i="2"/>
  <c r="M1169" i="2"/>
  <c r="I1169" i="2"/>
  <c r="E1169" i="2"/>
  <c r="AB1169" i="2"/>
  <c r="L1169" i="2"/>
  <c r="X1169" i="2"/>
  <c r="H1169" i="2"/>
  <c r="T1169" i="2"/>
  <c r="P1169" i="2"/>
  <c r="AA1202" i="2"/>
  <c r="W1202" i="2"/>
  <c r="S1202" i="2"/>
  <c r="O1202" i="2"/>
  <c r="K1202" i="2"/>
  <c r="G1202" i="2"/>
  <c r="Z1202" i="2"/>
  <c r="V1202" i="2"/>
  <c r="AF1202" i="2" s="1"/>
  <c r="R1202" i="2"/>
  <c r="N1202" i="2"/>
  <c r="J1202" i="2"/>
  <c r="F1202" i="2"/>
  <c r="Y1202" i="2"/>
  <c r="U1202" i="2"/>
  <c r="Q1202" i="2"/>
  <c r="M1202" i="2"/>
  <c r="I1202" i="2"/>
  <c r="E1202" i="2"/>
  <c r="AB1202" i="2"/>
  <c r="L1202" i="2"/>
  <c r="X1202" i="2"/>
  <c r="H1202" i="2"/>
  <c r="T1202" i="2"/>
  <c r="P1202" i="2"/>
  <c r="AA1255" i="2"/>
  <c r="W1255" i="2"/>
  <c r="Z1255" i="2"/>
  <c r="V1255" i="2"/>
  <c r="AF1255" i="2" s="1"/>
  <c r="Y1255" i="2"/>
  <c r="S1255" i="2"/>
  <c r="O1255" i="2"/>
  <c r="K1255" i="2"/>
  <c r="G1255" i="2"/>
  <c r="X1255" i="2"/>
  <c r="R1255" i="2"/>
  <c r="N1255" i="2"/>
  <c r="J1255" i="2"/>
  <c r="F1255" i="2"/>
  <c r="U1255" i="2"/>
  <c r="Q1255" i="2"/>
  <c r="M1255" i="2"/>
  <c r="I1255" i="2"/>
  <c r="E1255" i="2"/>
  <c r="L1255" i="2"/>
  <c r="AB1255" i="2"/>
  <c r="H1255" i="2"/>
  <c r="T1255" i="2"/>
  <c r="P1255" i="2"/>
  <c r="Z1323" i="2"/>
  <c r="V1323" i="2"/>
  <c r="R1323" i="2"/>
  <c r="N1323" i="2"/>
  <c r="J1323" i="2"/>
  <c r="F1323" i="2"/>
  <c r="Y1323" i="2"/>
  <c r="U1323" i="2"/>
  <c r="Q1323" i="2"/>
  <c r="M1323" i="2"/>
  <c r="I1323" i="2"/>
  <c r="E1323" i="2"/>
  <c r="AA1323" i="2"/>
  <c r="S1323" i="2"/>
  <c r="K1323" i="2"/>
  <c r="X1323" i="2"/>
  <c r="P1323" i="2"/>
  <c r="H1323" i="2"/>
  <c r="W1323" i="2"/>
  <c r="O1323" i="2"/>
  <c r="G1323" i="2"/>
  <c r="T1323" i="2"/>
  <c r="L1323" i="2"/>
  <c r="AB1323" i="2"/>
  <c r="Z32" i="2"/>
  <c r="V32" i="2"/>
  <c r="AF32" i="2" s="1"/>
  <c r="R32" i="2"/>
  <c r="N32" i="2"/>
  <c r="J32" i="2"/>
  <c r="F32" i="2"/>
  <c r="Y32" i="2"/>
  <c r="U32" i="2"/>
  <c r="Q32" i="2"/>
  <c r="M32" i="2"/>
  <c r="I32" i="2"/>
  <c r="E32" i="2"/>
  <c r="AB32" i="2"/>
  <c r="X32" i="2"/>
  <c r="T32" i="2"/>
  <c r="P32" i="2"/>
  <c r="L32" i="2"/>
  <c r="H32" i="2"/>
  <c r="W32" i="2"/>
  <c r="G32" i="2"/>
  <c r="AA32" i="2"/>
  <c r="S32" i="2"/>
  <c r="K32" i="2"/>
  <c r="O32" i="2"/>
  <c r="Z42" i="2"/>
  <c r="V42" i="2"/>
  <c r="AF42" i="2" s="1"/>
  <c r="R42" i="2"/>
  <c r="N42" i="2"/>
  <c r="J42" i="2"/>
  <c r="F42" i="2"/>
  <c r="Y42" i="2"/>
  <c r="U42" i="2"/>
  <c r="Q42" i="2"/>
  <c r="M42" i="2"/>
  <c r="I42" i="2"/>
  <c r="E42" i="2"/>
  <c r="X42" i="2"/>
  <c r="T42" i="2"/>
  <c r="P42" i="2"/>
  <c r="L42" i="2"/>
  <c r="H42" i="2"/>
  <c r="W42" i="2"/>
  <c r="G42" i="2"/>
  <c r="AA42" i="2"/>
  <c r="S42" i="2"/>
  <c r="O42" i="2"/>
  <c r="K42" i="2"/>
  <c r="Z46" i="2"/>
  <c r="V46" i="2"/>
  <c r="AF46" i="2" s="1"/>
  <c r="R46" i="2"/>
  <c r="N46" i="2"/>
  <c r="J46" i="2"/>
  <c r="F46" i="2"/>
  <c r="Y46" i="2"/>
  <c r="U46" i="2"/>
  <c r="Q46" i="2"/>
  <c r="M46" i="2"/>
  <c r="I46" i="2"/>
  <c r="E46" i="2"/>
  <c r="X46" i="2"/>
  <c r="T46" i="2"/>
  <c r="P46" i="2"/>
  <c r="L46" i="2"/>
  <c r="H46" i="2"/>
  <c r="W46" i="2"/>
  <c r="G46" i="2"/>
  <c r="AA46" i="2"/>
  <c r="S46" i="2"/>
  <c r="O46" i="2"/>
  <c r="K46" i="2"/>
  <c r="Z50" i="2"/>
  <c r="V50" i="2"/>
  <c r="AF50" i="2" s="1"/>
  <c r="R50" i="2"/>
  <c r="N50" i="2"/>
  <c r="J50" i="2"/>
  <c r="F50" i="2"/>
  <c r="Y50" i="2"/>
  <c r="U50" i="2"/>
  <c r="Q50" i="2"/>
  <c r="M50" i="2"/>
  <c r="I50" i="2"/>
  <c r="E50" i="2"/>
  <c r="X50" i="2"/>
  <c r="T50" i="2"/>
  <c r="P50" i="2"/>
  <c r="L50" i="2"/>
  <c r="H50" i="2"/>
  <c r="W50" i="2"/>
  <c r="G50" i="2"/>
  <c r="AA50" i="2"/>
  <c r="S50" i="2"/>
  <c r="K50" i="2"/>
  <c r="O50" i="2"/>
  <c r="Z54" i="2"/>
  <c r="V54" i="2"/>
  <c r="AF54" i="2" s="1"/>
  <c r="R54" i="2"/>
  <c r="N54" i="2"/>
  <c r="J54" i="2"/>
  <c r="F54" i="2"/>
  <c r="Y54" i="2"/>
  <c r="U54" i="2"/>
  <c r="Q54" i="2"/>
  <c r="M54" i="2"/>
  <c r="I54" i="2"/>
  <c r="E54" i="2"/>
  <c r="X54" i="2"/>
  <c r="T54" i="2"/>
  <c r="P54" i="2"/>
  <c r="L54" i="2"/>
  <c r="H54" i="2"/>
  <c r="W54" i="2"/>
  <c r="G54" i="2"/>
  <c r="AA54" i="2"/>
  <c r="S54" i="2"/>
  <c r="K54" i="2"/>
  <c r="O54" i="2"/>
  <c r="Z58" i="2"/>
  <c r="V58" i="2"/>
  <c r="AF58" i="2" s="1"/>
  <c r="R58" i="2"/>
  <c r="N58" i="2"/>
  <c r="J58" i="2"/>
  <c r="F58" i="2"/>
  <c r="Y58" i="2"/>
  <c r="U58" i="2"/>
  <c r="Q58" i="2"/>
  <c r="M58" i="2"/>
  <c r="I58" i="2"/>
  <c r="E58" i="2"/>
  <c r="X58" i="2"/>
  <c r="T58" i="2"/>
  <c r="P58" i="2"/>
  <c r="L58" i="2"/>
  <c r="H58" i="2"/>
  <c r="W58" i="2"/>
  <c r="G58" i="2"/>
  <c r="AA58" i="2"/>
  <c r="S58" i="2"/>
  <c r="K58" i="2"/>
  <c r="O58" i="2"/>
  <c r="Z62" i="2"/>
  <c r="V62" i="2"/>
  <c r="AF62" i="2" s="1"/>
  <c r="R62" i="2"/>
  <c r="N62" i="2"/>
  <c r="J62" i="2"/>
  <c r="F62" i="2"/>
  <c r="Y62" i="2"/>
  <c r="U62" i="2"/>
  <c r="Q62" i="2"/>
  <c r="M62" i="2"/>
  <c r="I62" i="2"/>
  <c r="E62" i="2"/>
  <c r="X62" i="2"/>
  <c r="T62" i="2"/>
  <c r="P62" i="2"/>
  <c r="L62" i="2"/>
  <c r="H62" i="2"/>
  <c r="W62" i="2"/>
  <c r="G62" i="2"/>
  <c r="AA62" i="2"/>
  <c r="S62" i="2"/>
  <c r="O62" i="2"/>
  <c r="K62" i="2"/>
  <c r="Z66" i="2"/>
  <c r="V66" i="2"/>
  <c r="AF66" i="2" s="1"/>
  <c r="R66" i="2"/>
  <c r="N66" i="2"/>
  <c r="J66" i="2"/>
  <c r="F66" i="2"/>
  <c r="Y66" i="2"/>
  <c r="U66" i="2"/>
  <c r="Q66" i="2"/>
  <c r="M66" i="2"/>
  <c r="I66" i="2"/>
  <c r="E66" i="2"/>
  <c r="X66" i="2"/>
  <c r="T66" i="2"/>
  <c r="P66" i="2"/>
  <c r="L66" i="2"/>
  <c r="H66" i="2"/>
  <c r="W66" i="2"/>
  <c r="G66" i="2"/>
  <c r="K66" i="2"/>
  <c r="S66" i="2"/>
  <c r="O66" i="2"/>
  <c r="AA66" i="2"/>
  <c r="Z70" i="2"/>
  <c r="V70" i="2"/>
  <c r="AF70" i="2" s="1"/>
  <c r="R70" i="2"/>
  <c r="N70" i="2"/>
  <c r="J70" i="2"/>
  <c r="F70" i="2"/>
  <c r="Y70" i="2"/>
  <c r="U70" i="2"/>
  <c r="Q70" i="2"/>
  <c r="M70" i="2"/>
  <c r="I70" i="2"/>
  <c r="E70" i="2"/>
  <c r="AB70" i="2"/>
  <c r="X70" i="2"/>
  <c r="T70" i="2"/>
  <c r="P70" i="2"/>
  <c r="L70" i="2"/>
  <c r="H70" i="2"/>
  <c r="W70" i="2"/>
  <c r="G70" i="2"/>
  <c r="K70" i="2"/>
  <c r="S70" i="2"/>
  <c r="AA70" i="2"/>
  <c r="O70" i="2"/>
  <c r="Y4" i="2"/>
  <c r="U4" i="2"/>
  <c r="Q4" i="2"/>
  <c r="M4" i="2"/>
  <c r="I4" i="2"/>
  <c r="E4" i="2"/>
  <c r="AA4" i="2"/>
  <c r="W4" i="2"/>
  <c r="O4" i="2"/>
  <c r="K4" i="2"/>
  <c r="AB4" i="2"/>
  <c r="X4" i="2"/>
  <c r="T4" i="2"/>
  <c r="P4" i="2"/>
  <c r="L4" i="2"/>
  <c r="H4" i="2"/>
  <c r="S4" i="2"/>
  <c r="G4" i="2"/>
  <c r="Z4" i="2"/>
  <c r="J4" i="2"/>
  <c r="V4" i="2"/>
  <c r="AF4" i="2" s="1"/>
  <c r="F4" i="2"/>
  <c r="N4" i="2"/>
  <c r="R4" i="2"/>
  <c r="Y8" i="2"/>
  <c r="U8" i="2"/>
  <c r="Q8" i="2"/>
  <c r="M8" i="2"/>
  <c r="I8" i="2"/>
  <c r="E8" i="2"/>
  <c r="W8" i="2"/>
  <c r="S8" i="2"/>
  <c r="K8" i="2"/>
  <c r="G8" i="2"/>
  <c r="AB8" i="2"/>
  <c r="X8" i="2"/>
  <c r="T8" i="2"/>
  <c r="P8" i="2"/>
  <c r="L8" i="2"/>
  <c r="H8" i="2"/>
  <c r="AA8" i="2"/>
  <c r="O8" i="2"/>
  <c r="R8" i="2"/>
  <c r="F8" i="2"/>
  <c r="N8" i="2"/>
  <c r="Z8" i="2"/>
  <c r="J8" i="2"/>
  <c r="V8" i="2"/>
  <c r="AF8" i="2" s="1"/>
  <c r="Y12" i="2"/>
  <c r="U12" i="2"/>
  <c r="Q12" i="2"/>
  <c r="M12" i="2"/>
  <c r="I12" i="2"/>
  <c r="E12" i="2"/>
  <c r="W12" i="2"/>
  <c r="S12" i="2"/>
  <c r="K12" i="2"/>
  <c r="AB12" i="2"/>
  <c r="X12" i="2"/>
  <c r="T12" i="2"/>
  <c r="P12" i="2"/>
  <c r="L12" i="2"/>
  <c r="H12" i="2"/>
  <c r="AA12" i="2"/>
  <c r="O12" i="2"/>
  <c r="G12" i="2"/>
  <c r="Z12" i="2"/>
  <c r="J12" i="2"/>
  <c r="N12" i="2"/>
  <c r="V12" i="2"/>
  <c r="AF12" i="2" s="1"/>
  <c r="F12" i="2"/>
  <c r="R12" i="2"/>
  <c r="Y16" i="2"/>
  <c r="U16" i="2"/>
  <c r="Q16" i="2"/>
  <c r="M16" i="2"/>
  <c r="I16" i="2"/>
  <c r="E16" i="2"/>
  <c r="S16" i="2"/>
  <c r="AB16" i="2"/>
  <c r="X16" i="2"/>
  <c r="T16" i="2"/>
  <c r="P16" i="2"/>
  <c r="L16" i="2"/>
  <c r="H16" i="2"/>
  <c r="AA16" i="2"/>
  <c r="W16" i="2"/>
  <c r="O16" i="2"/>
  <c r="K16" i="2"/>
  <c r="G16" i="2"/>
  <c r="R16" i="2"/>
  <c r="V16" i="2"/>
  <c r="AF16" i="2" s="1"/>
  <c r="N16" i="2"/>
  <c r="Z16" i="2"/>
  <c r="J16" i="2"/>
  <c r="F16" i="2"/>
  <c r="Y29" i="2"/>
  <c r="U29" i="2"/>
  <c r="Q29" i="2"/>
  <c r="M29" i="2"/>
  <c r="I29" i="2"/>
  <c r="E29" i="2"/>
  <c r="AB29" i="2"/>
  <c r="X29" i="2"/>
  <c r="T29" i="2"/>
  <c r="P29" i="2"/>
  <c r="L29" i="2"/>
  <c r="H29" i="2"/>
  <c r="AA29" i="2"/>
  <c r="W29" i="2"/>
  <c r="S29" i="2"/>
  <c r="O29" i="2"/>
  <c r="K29" i="2"/>
  <c r="G29" i="2"/>
  <c r="V29" i="2"/>
  <c r="AF29" i="2" s="1"/>
  <c r="F29" i="2"/>
  <c r="R29" i="2"/>
  <c r="J29" i="2"/>
  <c r="N29" i="2"/>
  <c r="Z29" i="2"/>
  <c r="Y75" i="2"/>
  <c r="U75" i="2"/>
  <c r="Q75" i="2"/>
  <c r="M75" i="2"/>
  <c r="I75" i="2"/>
  <c r="E75" i="2"/>
  <c r="AB75" i="2"/>
  <c r="X75" i="2"/>
  <c r="T75" i="2"/>
  <c r="P75" i="2"/>
  <c r="L75" i="2"/>
  <c r="H75" i="2"/>
  <c r="AA75" i="2"/>
  <c r="W75" i="2"/>
  <c r="S75" i="2"/>
  <c r="O75" i="2"/>
  <c r="K75" i="2"/>
  <c r="G75" i="2"/>
  <c r="V75" i="2"/>
  <c r="AF75" i="2" s="1"/>
  <c r="F75" i="2"/>
  <c r="R75" i="2"/>
  <c r="Z75" i="2"/>
  <c r="N75" i="2"/>
  <c r="J75" i="2"/>
  <c r="Y91" i="2"/>
  <c r="U91" i="2"/>
  <c r="Q91" i="2"/>
  <c r="M91" i="2"/>
  <c r="I91" i="2"/>
  <c r="E91" i="2"/>
  <c r="AB91" i="2"/>
  <c r="X91" i="2"/>
  <c r="T91" i="2"/>
  <c r="P91" i="2"/>
  <c r="L91" i="2"/>
  <c r="H91" i="2"/>
  <c r="AA91" i="2"/>
  <c r="W91" i="2"/>
  <c r="S91" i="2"/>
  <c r="O91" i="2"/>
  <c r="K91" i="2"/>
  <c r="G91" i="2"/>
  <c r="R91" i="2"/>
  <c r="F91" i="2"/>
  <c r="N91" i="2"/>
  <c r="V91" i="2"/>
  <c r="AF91" i="2" s="1"/>
  <c r="Z91" i="2"/>
  <c r="J91" i="2"/>
  <c r="Y107" i="2"/>
  <c r="U107" i="2"/>
  <c r="Q107" i="2"/>
  <c r="M107" i="2"/>
  <c r="I107" i="2"/>
  <c r="E107" i="2"/>
  <c r="AB107" i="2"/>
  <c r="X107" i="2"/>
  <c r="T107" i="2"/>
  <c r="P107" i="2"/>
  <c r="L107" i="2"/>
  <c r="H107" i="2"/>
  <c r="AA107" i="2"/>
  <c r="W107" i="2"/>
  <c r="S107" i="2"/>
  <c r="O107" i="2"/>
  <c r="K107" i="2"/>
  <c r="G107" i="2"/>
  <c r="R107" i="2"/>
  <c r="F107" i="2"/>
  <c r="N107" i="2"/>
  <c r="Z107" i="2"/>
  <c r="J107" i="2"/>
  <c r="V107" i="2"/>
  <c r="AF107" i="2" s="1"/>
  <c r="Y123" i="2"/>
  <c r="U123" i="2"/>
  <c r="Q123" i="2"/>
  <c r="M123" i="2"/>
  <c r="I123" i="2"/>
  <c r="E123" i="2"/>
  <c r="AB123" i="2"/>
  <c r="X123" i="2"/>
  <c r="T123" i="2"/>
  <c r="P123" i="2"/>
  <c r="L123" i="2"/>
  <c r="H123" i="2"/>
  <c r="AA123" i="2"/>
  <c r="W123" i="2"/>
  <c r="S123" i="2"/>
  <c r="O123" i="2"/>
  <c r="K123" i="2"/>
  <c r="G123" i="2"/>
  <c r="R123" i="2"/>
  <c r="N123" i="2"/>
  <c r="V123" i="2"/>
  <c r="AF123" i="2" s="1"/>
  <c r="Z123" i="2"/>
  <c r="J123" i="2"/>
  <c r="F123" i="2"/>
  <c r="Y139" i="2"/>
  <c r="U139" i="2"/>
  <c r="Q139" i="2"/>
  <c r="M139" i="2"/>
  <c r="I139" i="2"/>
  <c r="E139" i="2"/>
  <c r="AB139" i="2"/>
  <c r="X139" i="2"/>
  <c r="T139" i="2"/>
  <c r="P139" i="2"/>
  <c r="L139" i="2"/>
  <c r="H139" i="2"/>
  <c r="AA139" i="2"/>
  <c r="W139" i="2"/>
  <c r="S139" i="2"/>
  <c r="O139" i="2"/>
  <c r="K139" i="2"/>
  <c r="G139" i="2"/>
  <c r="R139" i="2"/>
  <c r="N139" i="2"/>
  <c r="F139" i="2"/>
  <c r="Z139" i="2"/>
  <c r="J139" i="2"/>
  <c r="V139" i="2"/>
  <c r="AF139" i="2" s="1"/>
  <c r="Y155" i="2"/>
  <c r="U155" i="2"/>
  <c r="Q155" i="2"/>
  <c r="M155" i="2"/>
  <c r="I155" i="2"/>
  <c r="E155" i="2"/>
  <c r="AB155" i="2"/>
  <c r="X155" i="2"/>
  <c r="T155" i="2"/>
  <c r="P155" i="2"/>
  <c r="L155" i="2"/>
  <c r="H155" i="2"/>
  <c r="AA155" i="2"/>
  <c r="W155" i="2"/>
  <c r="S155" i="2"/>
  <c r="O155" i="2"/>
  <c r="K155" i="2"/>
  <c r="G155" i="2"/>
  <c r="R155" i="2"/>
  <c r="F155" i="2"/>
  <c r="N155" i="2"/>
  <c r="V155" i="2"/>
  <c r="AF155" i="2" s="1"/>
  <c r="Z155" i="2"/>
  <c r="J155" i="2"/>
  <c r="Y171" i="2"/>
  <c r="U171" i="2"/>
  <c r="Q171" i="2"/>
  <c r="M171" i="2"/>
  <c r="I171" i="2"/>
  <c r="E171" i="2"/>
  <c r="AB171" i="2"/>
  <c r="X171" i="2"/>
  <c r="T171" i="2"/>
  <c r="P171" i="2"/>
  <c r="L171" i="2"/>
  <c r="H171" i="2"/>
  <c r="AA171" i="2"/>
  <c r="W171" i="2"/>
  <c r="S171" i="2"/>
  <c r="O171" i="2"/>
  <c r="K171" i="2"/>
  <c r="G171" i="2"/>
  <c r="R171" i="2"/>
  <c r="N171" i="2"/>
  <c r="V171" i="2"/>
  <c r="AF171" i="2" s="1"/>
  <c r="Z171" i="2"/>
  <c r="J171" i="2"/>
  <c r="F171" i="2"/>
  <c r="Y187" i="2"/>
  <c r="U187" i="2"/>
  <c r="Q187" i="2"/>
  <c r="M187" i="2"/>
  <c r="I187" i="2"/>
  <c r="E187" i="2"/>
  <c r="AB187" i="2"/>
  <c r="X187" i="2"/>
  <c r="T187" i="2"/>
  <c r="P187" i="2"/>
  <c r="L187" i="2"/>
  <c r="H187" i="2"/>
  <c r="AA187" i="2"/>
  <c r="W187" i="2"/>
  <c r="S187" i="2"/>
  <c r="O187" i="2"/>
  <c r="K187" i="2"/>
  <c r="G187" i="2"/>
  <c r="R187" i="2"/>
  <c r="N187" i="2"/>
  <c r="V187" i="2"/>
  <c r="AF187" i="2" s="1"/>
  <c r="Z187" i="2"/>
  <c r="J187" i="2"/>
  <c r="F187" i="2"/>
  <c r="Y203" i="2"/>
  <c r="U203" i="2"/>
  <c r="Q203" i="2"/>
  <c r="M203" i="2"/>
  <c r="I203" i="2"/>
  <c r="E203" i="2"/>
  <c r="AB203" i="2"/>
  <c r="X203" i="2"/>
  <c r="T203" i="2"/>
  <c r="P203" i="2"/>
  <c r="L203" i="2"/>
  <c r="H203" i="2"/>
  <c r="AA203" i="2"/>
  <c r="W203" i="2"/>
  <c r="S203" i="2"/>
  <c r="O203" i="2"/>
  <c r="K203" i="2"/>
  <c r="G203" i="2"/>
  <c r="R203" i="2"/>
  <c r="F203" i="2"/>
  <c r="N203" i="2"/>
  <c r="Z203" i="2"/>
  <c r="J203" i="2"/>
  <c r="V203" i="2"/>
  <c r="AF203" i="2" s="1"/>
  <c r="Y219" i="2"/>
  <c r="U219" i="2"/>
  <c r="Q219" i="2"/>
  <c r="M219" i="2"/>
  <c r="I219" i="2"/>
  <c r="E219" i="2"/>
  <c r="AB219" i="2"/>
  <c r="X219" i="2"/>
  <c r="T219" i="2"/>
  <c r="P219" i="2"/>
  <c r="L219" i="2"/>
  <c r="H219" i="2"/>
  <c r="AA219" i="2"/>
  <c r="W219" i="2"/>
  <c r="S219" i="2"/>
  <c r="O219" i="2"/>
  <c r="K219" i="2"/>
  <c r="G219" i="2"/>
  <c r="R219" i="2"/>
  <c r="F219" i="2"/>
  <c r="N219" i="2"/>
  <c r="Z219" i="2"/>
  <c r="J219" i="2"/>
  <c r="V219" i="2"/>
  <c r="AF219" i="2" s="1"/>
  <c r="Y235" i="2"/>
  <c r="U235" i="2"/>
  <c r="Q235" i="2"/>
  <c r="M235" i="2"/>
  <c r="I235" i="2"/>
  <c r="E235" i="2"/>
  <c r="AB235" i="2"/>
  <c r="X235" i="2"/>
  <c r="T235" i="2"/>
  <c r="P235" i="2"/>
  <c r="L235" i="2"/>
  <c r="H235" i="2"/>
  <c r="AA235" i="2"/>
  <c r="W235" i="2"/>
  <c r="S235" i="2"/>
  <c r="O235" i="2"/>
  <c r="K235" i="2"/>
  <c r="G235" i="2"/>
  <c r="R235" i="2"/>
  <c r="N235" i="2"/>
  <c r="F235" i="2"/>
  <c r="Z235" i="2"/>
  <c r="J235" i="2"/>
  <c r="V235" i="2"/>
  <c r="AF235" i="2" s="1"/>
  <c r="Y251" i="2"/>
  <c r="U251" i="2"/>
  <c r="Q251" i="2"/>
  <c r="M251" i="2"/>
  <c r="I251" i="2"/>
  <c r="E251" i="2"/>
  <c r="AB251" i="2"/>
  <c r="X251" i="2"/>
  <c r="T251" i="2"/>
  <c r="P251" i="2"/>
  <c r="L251" i="2"/>
  <c r="H251" i="2"/>
  <c r="AA251" i="2"/>
  <c r="W251" i="2"/>
  <c r="S251" i="2"/>
  <c r="O251" i="2"/>
  <c r="K251" i="2"/>
  <c r="G251" i="2"/>
  <c r="R251" i="2"/>
  <c r="N251" i="2"/>
  <c r="F251" i="2"/>
  <c r="Z251" i="2"/>
  <c r="J251" i="2"/>
  <c r="V251" i="2"/>
  <c r="AF251" i="2" s="1"/>
  <c r="Y267" i="2"/>
  <c r="U267" i="2"/>
  <c r="Q267" i="2"/>
  <c r="M267" i="2"/>
  <c r="I267" i="2"/>
  <c r="E267" i="2"/>
  <c r="AB267" i="2"/>
  <c r="X267" i="2"/>
  <c r="T267" i="2"/>
  <c r="P267" i="2"/>
  <c r="L267" i="2"/>
  <c r="H267" i="2"/>
  <c r="AA267" i="2"/>
  <c r="W267" i="2"/>
  <c r="S267" i="2"/>
  <c r="O267" i="2"/>
  <c r="K267" i="2"/>
  <c r="G267" i="2"/>
  <c r="R267" i="2"/>
  <c r="F267" i="2"/>
  <c r="N267" i="2"/>
  <c r="V267" i="2"/>
  <c r="AF267" i="2" s="1"/>
  <c r="Z267" i="2"/>
  <c r="J267" i="2"/>
  <c r="Y283" i="2"/>
  <c r="U283" i="2"/>
  <c r="Q283" i="2"/>
  <c r="M283" i="2"/>
  <c r="I283" i="2"/>
  <c r="E283" i="2"/>
  <c r="AB283" i="2"/>
  <c r="X283" i="2"/>
  <c r="T283" i="2"/>
  <c r="P283" i="2"/>
  <c r="L283" i="2"/>
  <c r="H283" i="2"/>
  <c r="AA283" i="2"/>
  <c r="W283" i="2"/>
  <c r="S283" i="2"/>
  <c r="O283" i="2"/>
  <c r="K283" i="2"/>
  <c r="G283" i="2"/>
  <c r="R283" i="2"/>
  <c r="F283" i="2"/>
  <c r="N283" i="2"/>
  <c r="Z283" i="2"/>
  <c r="J283" i="2"/>
  <c r="V283" i="2"/>
  <c r="AF283" i="2" s="1"/>
  <c r="Y299" i="2"/>
  <c r="U299" i="2"/>
  <c r="Q299" i="2"/>
  <c r="M299" i="2"/>
  <c r="I299" i="2"/>
  <c r="E299" i="2"/>
  <c r="AB299" i="2"/>
  <c r="X299" i="2"/>
  <c r="T299" i="2"/>
  <c r="P299" i="2"/>
  <c r="L299" i="2"/>
  <c r="H299" i="2"/>
  <c r="AA299" i="2"/>
  <c r="W299" i="2"/>
  <c r="S299" i="2"/>
  <c r="O299" i="2"/>
  <c r="K299" i="2"/>
  <c r="G299" i="2"/>
  <c r="R299" i="2"/>
  <c r="F299" i="2"/>
  <c r="N299" i="2"/>
  <c r="V299" i="2"/>
  <c r="AF299" i="2" s="1"/>
  <c r="Z299" i="2"/>
  <c r="J299" i="2"/>
  <c r="Y315" i="2"/>
  <c r="U315" i="2"/>
  <c r="Q315" i="2"/>
  <c r="M315" i="2"/>
  <c r="I315" i="2"/>
  <c r="E315" i="2"/>
  <c r="AB315" i="2"/>
  <c r="X315" i="2"/>
  <c r="T315" i="2"/>
  <c r="P315" i="2"/>
  <c r="L315" i="2"/>
  <c r="H315" i="2"/>
  <c r="AA315" i="2"/>
  <c r="W315" i="2"/>
  <c r="S315" i="2"/>
  <c r="O315" i="2"/>
  <c r="K315" i="2"/>
  <c r="G315" i="2"/>
  <c r="R315" i="2"/>
  <c r="F315" i="2"/>
  <c r="N315" i="2"/>
  <c r="V315" i="2"/>
  <c r="AF315" i="2" s="1"/>
  <c r="Z315" i="2"/>
  <c r="J315" i="2"/>
  <c r="Y331" i="2"/>
  <c r="U331" i="2"/>
  <c r="Q331" i="2"/>
  <c r="M331" i="2"/>
  <c r="I331" i="2"/>
  <c r="E331" i="2"/>
  <c r="AB331" i="2"/>
  <c r="X331" i="2"/>
  <c r="T331" i="2"/>
  <c r="P331" i="2"/>
  <c r="L331" i="2"/>
  <c r="H331" i="2"/>
  <c r="AA331" i="2"/>
  <c r="W331" i="2"/>
  <c r="S331" i="2"/>
  <c r="O331" i="2"/>
  <c r="K331" i="2"/>
  <c r="G331" i="2"/>
  <c r="R331" i="2"/>
  <c r="V331" i="2"/>
  <c r="AF331" i="2" s="1"/>
  <c r="N331" i="2"/>
  <c r="F331" i="2"/>
  <c r="Z331" i="2"/>
  <c r="J331" i="2"/>
  <c r="Y347" i="2"/>
  <c r="U347" i="2"/>
  <c r="Q347" i="2"/>
  <c r="M347" i="2"/>
  <c r="I347" i="2"/>
  <c r="E347" i="2"/>
  <c r="AB347" i="2"/>
  <c r="X347" i="2"/>
  <c r="T347" i="2"/>
  <c r="P347" i="2"/>
  <c r="L347" i="2"/>
  <c r="H347" i="2"/>
  <c r="AA347" i="2"/>
  <c r="W347" i="2"/>
  <c r="S347" i="2"/>
  <c r="O347" i="2"/>
  <c r="K347" i="2"/>
  <c r="G347" i="2"/>
  <c r="R347" i="2"/>
  <c r="N347" i="2"/>
  <c r="V347" i="2"/>
  <c r="AF347" i="2" s="1"/>
  <c r="Z347" i="2"/>
  <c r="J347" i="2"/>
  <c r="F347" i="2"/>
  <c r="Y363" i="2"/>
  <c r="U363" i="2"/>
  <c r="Q363" i="2"/>
  <c r="M363" i="2"/>
  <c r="I363" i="2"/>
  <c r="E363" i="2"/>
  <c r="AB363" i="2"/>
  <c r="X363" i="2"/>
  <c r="T363" i="2"/>
  <c r="P363" i="2"/>
  <c r="L363" i="2"/>
  <c r="H363" i="2"/>
  <c r="AA363" i="2"/>
  <c r="W363" i="2"/>
  <c r="S363" i="2"/>
  <c r="O363" i="2"/>
  <c r="K363" i="2"/>
  <c r="G363" i="2"/>
  <c r="R363" i="2"/>
  <c r="F363" i="2"/>
  <c r="N363" i="2"/>
  <c r="Z363" i="2"/>
  <c r="J363" i="2"/>
  <c r="V363" i="2"/>
  <c r="AF363" i="2" s="1"/>
  <c r="Y412" i="2"/>
  <c r="U412" i="2"/>
  <c r="Q412" i="2"/>
  <c r="M412" i="2"/>
  <c r="I412" i="2"/>
  <c r="E412" i="2"/>
  <c r="AB412" i="2"/>
  <c r="X412" i="2"/>
  <c r="T412" i="2"/>
  <c r="P412" i="2"/>
  <c r="L412" i="2"/>
  <c r="H412" i="2"/>
  <c r="AA412" i="2"/>
  <c r="W412" i="2"/>
  <c r="S412" i="2"/>
  <c r="O412" i="2"/>
  <c r="K412" i="2"/>
  <c r="G412" i="2"/>
  <c r="R412" i="2"/>
  <c r="F412" i="2"/>
  <c r="N412" i="2"/>
  <c r="V412" i="2"/>
  <c r="AF412" i="2" s="1"/>
  <c r="Z412" i="2"/>
  <c r="J412" i="2"/>
  <c r="Y432" i="2"/>
  <c r="U432" i="2"/>
  <c r="Q432" i="2"/>
  <c r="M432" i="2"/>
  <c r="I432" i="2"/>
  <c r="E432" i="2"/>
  <c r="AB432" i="2"/>
  <c r="X432" i="2"/>
  <c r="T432" i="2"/>
  <c r="P432" i="2"/>
  <c r="L432" i="2"/>
  <c r="H432" i="2"/>
  <c r="AA432" i="2"/>
  <c r="W432" i="2"/>
  <c r="S432" i="2"/>
  <c r="O432" i="2"/>
  <c r="K432" i="2"/>
  <c r="G432" i="2"/>
  <c r="R432" i="2"/>
  <c r="V432" i="2"/>
  <c r="AF432" i="2" s="1"/>
  <c r="N432" i="2"/>
  <c r="F432" i="2"/>
  <c r="Z432" i="2"/>
  <c r="J432" i="2"/>
  <c r="Y447" i="2"/>
  <c r="U447" i="2"/>
  <c r="Q447" i="2"/>
  <c r="M447" i="2"/>
  <c r="I447" i="2"/>
  <c r="E447" i="2"/>
  <c r="AB447" i="2"/>
  <c r="X447" i="2"/>
  <c r="T447" i="2"/>
  <c r="P447" i="2"/>
  <c r="L447" i="2"/>
  <c r="H447" i="2"/>
  <c r="AA447" i="2"/>
  <c r="W447" i="2"/>
  <c r="S447" i="2"/>
  <c r="O447" i="2"/>
  <c r="K447" i="2"/>
  <c r="G447" i="2"/>
  <c r="N447" i="2"/>
  <c r="Z447" i="2"/>
  <c r="J447" i="2"/>
  <c r="R447" i="2"/>
  <c r="V447" i="2"/>
  <c r="AF447" i="2" s="1"/>
  <c r="F447" i="2"/>
  <c r="Y462" i="2"/>
  <c r="U462" i="2"/>
  <c r="Q462" i="2"/>
  <c r="M462" i="2"/>
  <c r="I462" i="2"/>
  <c r="E462" i="2"/>
  <c r="AB462" i="2"/>
  <c r="X462" i="2"/>
  <c r="T462" i="2"/>
  <c r="P462" i="2"/>
  <c r="L462" i="2"/>
  <c r="H462" i="2"/>
  <c r="AA462" i="2"/>
  <c r="W462" i="2"/>
  <c r="S462" i="2"/>
  <c r="O462" i="2"/>
  <c r="K462" i="2"/>
  <c r="G462" i="2"/>
  <c r="Z462" i="2"/>
  <c r="J462" i="2"/>
  <c r="V462" i="2"/>
  <c r="AF462" i="2" s="1"/>
  <c r="F462" i="2"/>
  <c r="R462" i="2"/>
  <c r="N462" i="2"/>
  <c r="Y478" i="2"/>
  <c r="U478" i="2"/>
  <c r="Q478" i="2"/>
  <c r="M478" i="2"/>
  <c r="I478" i="2"/>
  <c r="E478" i="2"/>
  <c r="AB478" i="2"/>
  <c r="X478" i="2"/>
  <c r="T478" i="2"/>
  <c r="P478" i="2"/>
  <c r="L478" i="2"/>
  <c r="H478" i="2"/>
  <c r="AA478" i="2"/>
  <c r="W478" i="2"/>
  <c r="S478" i="2"/>
  <c r="O478" i="2"/>
  <c r="K478" i="2"/>
  <c r="G478" i="2"/>
  <c r="Z478" i="2"/>
  <c r="J478" i="2"/>
  <c r="V478" i="2"/>
  <c r="AF478" i="2" s="1"/>
  <c r="F478" i="2"/>
  <c r="N478" i="2"/>
  <c r="R478" i="2"/>
  <c r="Y488" i="2"/>
  <c r="U488" i="2"/>
  <c r="Q488" i="2"/>
  <c r="M488" i="2"/>
  <c r="I488" i="2"/>
  <c r="E488" i="2"/>
  <c r="AB488" i="2"/>
  <c r="X488" i="2"/>
  <c r="T488" i="2"/>
  <c r="P488" i="2"/>
  <c r="L488" i="2"/>
  <c r="H488" i="2"/>
  <c r="AA488" i="2"/>
  <c r="W488" i="2"/>
  <c r="S488" i="2"/>
  <c r="O488" i="2"/>
  <c r="K488" i="2"/>
  <c r="G488" i="2"/>
  <c r="R488" i="2"/>
  <c r="V488" i="2"/>
  <c r="AF488" i="2" s="1"/>
  <c r="N488" i="2"/>
  <c r="Z488" i="2"/>
  <c r="J488" i="2"/>
  <c r="F488" i="2"/>
  <c r="Y502" i="2"/>
  <c r="U502" i="2"/>
  <c r="Q502" i="2"/>
  <c r="M502" i="2"/>
  <c r="I502" i="2"/>
  <c r="E502" i="2"/>
  <c r="AB502" i="2"/>
  <c r="X502" i="2"/>
  <c r="T502" i="2"/>
  <c r="P502" i="2"/>
  <c r="L502" i="2"/>
  <c r="H502" i="2"/>
  <c r="AA502" i="2"/>
  <c r="W502" i="2"/>
  <c r="S502" i="2"/>
  <c r="O502" i="2"/>
  <c r="K502" i="2"/>
  <c r="G502" i="2"/>
  <c r="N502" i="2"/>
  <c r="R502" i="2"/>
  <c r="Z502" i="2"/>
  <c r="J502" i="2"/>
  <c r="V502" i="2"/>
  <c r="AF502" i="2" s="1"/>
  <c r="F502" i="2"/>
  <c r="Y514" i="2"/>
  <c r="U514" i="2"/>
  <c r="Q514" i="2"/>
  <c r="M514" i="2"/>
  <c r="I514" i="2"/>
  <c r="E514" i="2"/>
  <c r="AB514" i="2"/>
  <c r="X514" i="2"/>
  <c r="T514" i="2"/>
  <c r="P514" i="2"/>
  <c r="L514" i="2"/>
  <c r="H514" i="2"/>
  <c r="AA514" i="2"/>
  <c r="W514" i="2"/>
  <c r="S514" i="2"/>
  <c r="O514" i="2"/>
  <c r="K514" i="2"/>
  <c r="G514" i="2"/>
  <c r="Z514" i="2"/>
  <c r="J514" i="2"/>
  <c r="N514" i="2"/>
  <c r="V514" i="2"/>
  <c r="AF514" i="2" s="1"/>
  <c r="F514" i="2"/>
  <c r="R514" i="2"/>
  <c r="Y527" i="2"/>
  <c r="U527" i="2"/>
  <c r="Q527" i="2"/>
  <c r="M527" i="2"/>
  <c r="I527" i="2"/>
  <c r="E527" i="2"/>
  <c r="AB527" i="2"/>
  <c r="X527" i="2"/>
  <c r="T527" i="2"/>
  <c r="P527" i="2"/>
  <c r="L527" i="2"/>
  <c r="H527" i="2"/>
  <c r="AA527" i="2"/>
  <c r="W527" i="2"/>
  <c r="S527" i="2"/>
  <c r="O527" i="2"/>
  <c r="K527" i="2"/>
  <c r="G527" i="2"/>
  <c r="R527" i="2"/>
  <c r="N527" i="2"/>
  <c r="F527" i="2"/>
  <c r="Z527" i="2"/>
  <c r="J527" i="2"/>
  <c r="V527" i="2"/>
  <c r="AF527" i="2" s="1"/>
  <c r="Y542" i="2"/>
  <c r="U542" i="2"/>
  <c r="Q542" i="2"/>
  <c r="M542" i="2"/>
  <c r="I542" i="2"/>
  <c r="E542" i="2"/>
  <c r="AB542" i="2"/>
  <c r="X542" i="2"/>
  <c r="T542" i="2"/>
  <c r="P542" i="2"/>
  <c r="L542" i="2"/>
  <c r="H542" i="2"/>
  <c r="AA542" i="2"/>
  <c r="W542" i="2"/>
  <c r="S542" i="2"/>
  <c r="O542" i="2"/>
  <c r="K542" i="2"/>
  <c r="G542" i="2"/>
  <c r="R542" i="2"/>
  <c r="V542" i="2"/>
  <c r="AF542" i="2" s="1"/>
  <c r="N542" i="2"/>
  <c r="Z542" i="2"/>
  <c r="J542" i="2"/>
  <c r="F542" i="2"/>
  <c r="Z558" i="2"/>
  <c r="V558" i="2"/>
  <c r="AF558" i="2" s="1"/>
  <c r="R558" i="2"/>
  <c r="N558" i="2"/>
  <c r="J558" i="2"/>
  <c r="F558" i="2"/>
  <c r="Y558" i="2"/>
  <c r="U558" i="2"/>
  <c r="Q558" i="2"/>
  <c r="M558" i="2"/>
  <c r="I558" i="2"/>
  <c r="E558" i="2"/>
  <c r="W558" i="2"/>
  <c r="O558" i="2"/>
  <c r="G558" i="2"/>
  <c r="AB558" i="2"/>
  <c r="T558" i="2"/>
  <c r="L558" i="2"/>
  <c r="AA558" i="2"/>
  <c r="S558" i="2"/>
  <c r="K558" i="2"/>
  <c r="H558" i="2"/>
  <c r="P558" i="2"/>
  <c r="X558" i="2"/>
  <c r="Z582" i="2"/>
  <c r="V582" i="2"/>
  <c r="AF582" i="2" s="1"/>
  <c r="R582" i="2"/>
  <c r="N582" i="2"/>
  <c r="J582" i="2"/>
  <c r="F582" i="2"/>
  <c r="Y582" i="2"/>
  <c r="U582" i="2"/>
  <c r="Q582" i="2"/>
  <c r="M582" i="2"/>
  <c r="I582" i="2"/>
  <c r="E582" i="2"/>
  <c r="W582" i="2"/>
  <c r="O582" i="2"/>
  <c r="G582" i="2"/>
  <c r="AB582" i="2"/>
  <c r="T582" i="2"/>
  <c r="L582" i="2"/>
  <c r="AA582" i="2"/>
  <c r="S582" i="2"/>
  <c r="K582" i="2"/>
  <c r="X582" i="2"/>
  <c r="P582" i="2"/>
  <c r="H582" i="2"/>
  <c r="Z622" i="2"/>
  <c r="V622" i="2"/>
  <c r="AF622" i="2" s="1"/>
  <c r="R622" i="2"/>
  <c r="N622" i="2"/>
  <c r="J622" i="2"/>
  <c r="F622" i="2"/>
  <c r="Y622" i="2"/>
  <c r="U622" i="2"/>
  <c r="Q622" i="2"/>
  <c r="M622" i="2"/>
  <c r="I622" i="2"/>
  <c r="E622" i="2"/>
  <c r="W622" i="2"/>
  <c r="O622" i="2"/>
  <c r="G622" i="2"/>
  <c r="AB622" i="2"/>
  <c r="T622" i="2"/>
  <c r="L622" i="2"/>
  <c r="AA622" i="2"/>
  <c r="S622" i="2"/>
  <c r="K622" i="2"/>
  <c r="P622" i="2"/>
  <c r="H622" i="2"/>
  <c r="X622" i="2"/>
  <c r="AA638" i="2"/>
  <c r="W638" i="2"/>
  <c r="S638" i="2"/>
  <c r="O638" i="2"/>
  <c r="K638" i="2"/>
  <c r="G638" i="2"/>
  <c r="Z638" i="2"/>
  <c r="V638" i="2"/>
  <c r="AF638" i="2" s="1"/>
  <c r="R638" i="2"/>
  <c r="N638" i="2"/>
  <c r="J638" i="2"/>
  <c r="F638" i="2"/>
  <c r="U638" i="2"/>
  <c r="M638" i="2"/>
  <c r="E638" i="2"/>
  <c r="AB638" i="2"/>
  <c r="T638" i="2"/>
  <c r="L638" i="2"/>
  <c r="Y638" i="2"/>
  <c r="Q638" i="2"/>
  <c r="I638" i="2"/>
  <c r="P638" i="2"/>
  <c r="H638" i="2"/>
  <c r="X638" i="2"/>
  <c r="AA693" i="2"/>
  <c r="W693" i="2"/>
  <c r="S693" i="2"/>
  <c r="O693" i="2"/>
  <c r="K693" i="2"/>
  <c r="G693" i="2"/>
  <c r="Z693" i="2"/>
  <c r="V693" i="2"/>
  <c r="AF693" i="2" s="1"/>
  <c r="R693" i="2"/>
  <c r="N693" i="2"/>
  <c r="J693" i="2"/>
  <c r="F693" i="2"/>
  <c r="Y693" i="2"/>
  <c r="U693" i="2"/>
  <c r="Q693" i="2"/>
  <c r="M693" i="2"/>
  <c r="I693" i="2"/>
  <c r="E693" i="2"/>
  <c r="X693" i="2"/>
  <c r="H693" i="2"/>
  <c r="T693" i="2"/>
  <c r="P693" i="2"/>
  <c r="AB693" i="2"/>
  <c r="L693" i="2"/>
  <c r="AA725" i="2"/>
  <c r="W725" i="2"/>
  <c r="S725" i="2"/>
  <c r="O725" i="2"/>
  <c r="K725" i="2"/>
  <c r="G725" i="2"/>
  <c r="Z725" i="2"/>
  <c r="V725" i="2"/>
  <c r="AF725" i="2" s="1"/>
  <c r="R725" i="2"/>
  <c r="N725" i="2"/>
  <c r="J725" i="2"/>
  <c r="F725" i="2"/>
  <c r="Y725" i="2"/>
  <c r="U725" i="2"/>
  <c r="Q725" i="2"/>
  <c r="M725" i="2"/>
  <c r="I725" i="2"/>
  <c r="E725" i="2"/>
  <c r="X725" i="2"/>
  <c r="H725" i="2"/>
  <c r="T725" i="2"/>
  <c r="P725" i="2"/>
  <c r="AB725" i="2"/>
  <c r="L725" i="2"/>
  <c r="AA764" i="2"/>
  <c r="W764" i="2"/>
  <c r="S764" i="2"/>
  <c r="O764" i="2"/>
  <c r="K764" i="2"/>
  <c r="G764" i="2"/>
  <c r="Z764" i="2"/>
  <c r="V764" i="2"/>
  <c r="AF764" i="2" s="1"/>
  <c r="R764" i="2"/>
  <c r="N764" i="2"/>
  <c r="J764" i="2"/>
  <c r="F764" i="2"/>
  <c r="Y764" i="2"/>
  <c r="U764" i="2"/>
  <c r="Q764" i="2"/>
  <c r="M764" i="2"/>
  <c r="I764" i="2"/>
  <c r="E764" i="2"/>
  <c r="X764" i="2"/>
  <c r="H764" i="2"/>
  <c r="T764" i="2"/>
  <c r="P764" i="2"/>
  <c r="L764" i="2"/>
  <c r="AB764" i="2"/>
  <c r="AA797" i="2"/>
  <c r="W797" i="2"/>
  <c r="S797" i="2"/>
  <c r="O797" i="2"/>
  <c r="K797" i="2"/>
  <c r="G797" i="2"/>
  <c r="Z797" i="2"/>
  <c r="V797" i="2"/>
  <c r="AF797" i="2" s="1"/>
  <c r="R797" i="2"/>
  <c r="N797" i="2"/>
  <c r="J797" i="2"/>
  <c r="F797" i="2"/>
  <c r="Y797" i="2"/>
  <c r="U797" i="2"/>
  <c r="Q797" i="2"/>
  <c r="M797" i="2"/>
  <c r="I797" i="2"/>
  <c r="E797" i="2"/>
  <c r="X797" i="2"/>
  <c r="H797" i="2"/>
  <c r="T797" i="2"/>
  <c r="P797" i="2"/>
  <c r="AB797" i="2"/>
  <c r="L797" i="2"/>
  <c r="AA829" i="2"/>
  <c r="W829" i="2"/>
  <c r="S829" i="2"/>
  <c r="O829" i="2"/>
  <c r="K829" i="2"/>
  <c r="G829" i="2"/>
  <c r="Z829" i="2"/>
  <c r="V829" i="2"/>
  <c r="AF829" i="2" s="1"/>
  <c r="R829" i="2"/>
  <c r="N829" i="2"/>
  <c r="J829" i="2"/>
  <c r="F829" i="2"/>
  <c r="Y829" i="2"/>
  <c r="U829" i="2"/>
  <c r="Q829" i="2"/>
  <c r="M829" i="2"/>
  <c r="I829" i="2"/>
  <c r="E829" i="2"/>
  <c r="X829" i="2"/>
  <c r="H829" i="2"/>
  <c r="T829" i="2"/>
  <c r="P829" i="2"/>
  <c r="AB829" i="2"/>
  <c r="L829" i="2"/>
  <c r="AA861" i="2"/>
  <c r="W861" i="2"/>
  <c r="S861" i="2"/>
  <c r="O861" i="2"/>
  <c r="K861" i="2"/>
  <c r="G861" i="2"/>
  <c r="Z861" i="2"/>
  <c r="V861" i="2"/>
  <c r="AF861" i="2" s="1"/>
  <c r="R861" i="2"/>
  <c r="N861" i="2"/>
  <c r="J861" i="2"/>
  <c r="F861" i="2"/>
  <c r="Y861" i="2"/>
  <c r="U861" i="2"/>
  <c r="Q861" i="2"/>
  <c r="M861" i="2"/>
  <c r="I861" i="2"/>
  <c r="E861" i="2"/>
  <c r="X861" i="2"/>
  <c r="H861" i="2"/>
  <c r="T861" i="2"/>
  <c r="P861" i="2"/>
  <c r="AB861" i="2"/>
  <c r="L861" i="2"/>
  <c r="AA901" i="2"/>
  <c r="W901" i="2"/>
  <c r="S901" i="2"/>
  <c r="O901" i="2"/>
  <c r="K901" i="2"/>
  <c r="G901" i="2"/>
  <c r="Z901" i="2"/>
  <c r="V901" i="2"/>
  <c r="AF901" i="2" s="1"/>
  <c r="R901" i="2"/>
  <c r="N901" i="2"/>
  <c r="J901" i="2"/>
  <c r="F901" i="2"/>
  <c r="Y901" i="2"/>
  <c r="U901" i="2"/>
  <c r="Q901" i="2"/>
  <c r="M901" i="2"/>
  <c r="I901" i="2"/>
  <c r="E901" i="2"/>
  <c r="X901" i="2"/>
  <c r="H901" i="2"/>
  <c r="T901" i="2"/>
  <c r="P901" i="2"/>
  <c r="L901" i="2"/>
  <c r="AB901" i="2"/>
  <c r="AA933" i="2"/>
  <c r="W933" i="2"/>
  <c r="S933" i="2"/>
  <c r="O933" i="2"/>
  <c r="K933" i="2"/>
  <c r="G933" i="2"/>
  <c r="Z933" i="2"/>
  <c r="V933" i="2"/>
  <c r="AF933" i="2" s="1"/>
  <c r="R933" i="2"/>
  <c r="N933" i="2"/>
  <c r="J933" i="2"/>
  <c r="F933" i="2"/>
  <c r="Y933" i="2"/>
  <c r="U933" i="2"/>
  <c r="Q933" i="2"/>
  <c r="M933" i="2"/>
  <c r="I933" i="2"/>
  <c r="E933" i="2"/>
  <c r="X933" i="2"/>
  <c r="H933" i="2"/>
  <c r="T933" i="2"/>
  <c r="P933" i="2"/>
  <c r="L933" i="2"/>
  <c r="AB933" i="2"/>
  <c r="AA987" i="2"/>
  <c r="W987" i="2"/>
  <c r="S987" i="2"/>
  <c r="O987" i="2"/>
  <c r="K987" i="2"/>
  <c r="G987" i="2"/>
  <c r="Z987" i="2"/>
  <c r="V987" i="2"/>
  <c r="AF987" i="2" s="1"/>
  <c r="N987" i="2"/>
  <c r="J987" i="2"/>
  <c r="F987" i="2"/>
  <c r="Y987" i="2"/>
  <c r="U987" i="2"/>
  <c r="M987" i="2"/>
  <c r="I987" i="2"/>
  <c r="E987" i="2"/>
  <c r="X987" i="2"/>
  <c r="H987" i="2"/>
  <c r="T987" i="2"/>
  <c r="L987" i="2"/>
  <c r="AB987" i="2"/>
  <c r="AA1049" i="2"/>
  <c r="W1049" i="2"/>
  <c r="S1049" i="2"/>
  <c r="O1049" i="2"/>
  <c r="K1049" i="2"/>
  <c r="G1049" i="2"/>
  <c r="Z1049" i="2"/>
  <c r="V1049" i="2"/>
  <c r="AF1049" i="2" s="1"/>
  <c r="N1049" i="2"/>
  <c r="J1049" i="2"/>
  <c r="F1049" i="2"/>
  <c r="Y1049" i="2"/>
  <c r="U1049" i="2"/>
  <c r="M1049" i="2"/>
  <c r="I1049" i="2"/>
  <c r="E1049" i="2"/>
  <c r="X1049" i="2"/>
  <c r="H1049" i="2"/>
  <c r="T1049" i="2"/>
  <c r="AB1049" i="2"/>
  <c r="L1049" i="2"/>
  <c r="AA1204" i="2"/>
  <c r="W1204" i="2"/>
  <c r="S1204" i="2"/>
  <c r="O1204" i="2"/>
  <c r="K1204" i="2"/>
  <c r="G1204" i="2"/>
  <c r="Z1204" i="2"/>
  <c r="V1204" i="2"/>
  <c r="AF1204" i="2" s="1"/>
  <c r="R1204" i="2"/>
  <c r="N1204" i="2"/>
  <c r="J1204" i="2"/>
  <c r="F1204" i="2"/>
  <c r="Y1204" i="2"/>
  <c r="U1204" i="2"/>
  <c r="Q1204" i="2"/>
  <c r="M1204" i="2"/>
  <c r="I1204" i="2"/>
  <c r="E1204" i="2"/>
  <c r="X1204" i="2"/>
  <c r="H1204" i="2"/>
  <c r="T1204" i="2"/>
  <c r="P1204" i="2"/>
  <c r="AB1204" i="2"/>
  <c r="L1204" i="2"/>
  <c r="AA1234" i="2"/>
  <c r="W1234" i="2"/>
  <c r="S1234" i="2"/>
  <c r="O1234" i="2"/>
  <c r="K1234" i="2"/>
  <c r="G1234" i="2"/>
  <c r="Z1234" i="2"/>
  <c r="V1234" i="2"/>
  <c r="AF1234" i="2" s="1"/>
  <c r="R1234" i="2"/>
  <c r="N1234" i="2"/>
  <c r="J1234" i="2"/>
  <c r="F1234" i="2"/>
  <c r="Y1234" i="2"/>
  <c r="U1234" i="2"/>
  <c r="Q1234" i="2"/>
  <c r="M1234" i="2"/>
  <c r="I1234" i="2"/>
  <c r="E1234" i="2"/>
  <c r="X1234" i="2"/>
  <c r="H1234" i="2"/>
  <c r="T1234" i="2"/>
  <c r="P1234" i="2"/>
  <c r="L1234" i="2"/>
  <c r="AB1234" i="2"/>
  <c r="AB30" i="2"/>
  <c r="X30" i="2"/>
  <c r="T30" i="2"/>
  <c r="P30" i="2"/>
  <c r="L30" i="2"/>
  <c r="H30" i="2"/>
  <c r="AA30" i="2"/>
  <c r="W30" i="2"/>
  <c r="S30" i="2"/>
  <c r="O30" i="2"/>
  <c r="K30" i="2"/>
  <c r="G30" i="2"/>
  <c r="Z30" i="2"/>
  <c r="V30" i="2"/>
  <c r="AF30" i="2" s="1"/>
  <c r="R30" i="2"/>
  <c r="N30" i="2"/>
  <c r="J30" i="2"/>
  <c r="F30" i="2"/>
  <c r="Y30" i="2"/>
  <c r="I30" i="2"/>
  <c r="U30" i="2"/>
  <c r="E30" i="2"/>
  <c r="Q30" i="2"/>
  <c r="M30" i="2"/>
  <c r="AB76" i="2"/>
  <c r="X76" i="2"/>
  <c r="T76" i="2"/>
  <c r="P76" i="2"/>
  <c r="L76" i="2"/>
  <c r="H76" i="2"/>
  <c r="AA76" i="2"/>
  <c r="W76" i="2"/>
  <c r="S76" i="2"/>
  <c r="O76" i="2"/>
  <c r="K76" i="2"/>
  <c r="G76" i="2"/>
  <c r="Z76" i="2"/>
  <c r="V76" i="2"/>
  <c r="AF76" i="2" s="1"/>
  <c r="R76" i="2"/>
  <c r="N76" i="2"/>
  <c r="J76" i="2"/>
  <c r="F76" i="2"/>
  <c r="Y76" i="2"/>
  <c r="I76" i="2"/>
  <c r="U76" i="2"/>
  <c r="E76" i="2"/>
  <c r="Q76" i="2"/>
  <c r="M76" i="2"/>
  <c r="AB92" i="2"/>
  <c r="X92" i="2"/>
  <c r="T92" i="2"/>
  <c r="P92" i="2"/>
  <c r="L92" i="2"/>
  <c r="H92" i="2"/>
  <c r="AA92" i="2"/>
  <c r="W92" i="2"/>
  <c r="S92" i="2"/>
  <c r="O92" i="2"/>
  <c r="K92" i="2"/>
  <c r="G92" i="2"/>
  <c r="Z92" i="2"/>
  <c r="V92" i="2"/>
  <c r="AF92" i="2" s="1"/>
  <c r="R92" i="2"/>
  <c r="N92" i="2"/>
  <c r="J92" i="2"/>
  <c r="F92" i="2"/>
  <c r="U92" i="2"/>
  <c r="E92" i="2"/>
  <c r="Y92" i="2"/>
  <c r="Q92" i="2"/>
  <c r="M92" i="2"/>
  <c r="I92" i="2"/>
  <c r="AB108" i="2"/>
  <c r="X108" i="2"/>
  <c r="T108" i="2"/>
  <c r="P108" i="2"/>
  <c r="L108" i="2"/>
  <c r="H108" i="2"/>
  <c r="AA108" i="2"/>
  <c r="W108" i="2"/>
  <c r="S108" i="2"/>
  <c r="O108" i="2"/>
  <c r="K108" i="2"/>
  <c r="G108" i="2"/>
  <c r="Z108" i="2"/>
  <c r="V108" i="2"/>
  <c r="AF108" i="2" s="1"/>
  <c r="R108" i="2"/>
  <c r="N108" i="2"/>
  <c r="J108" i="2"/>
  <c r="F108" i="2"/>
  <c r="U108" i="2"/>
  <c r="E108" i="2"/>
  <c r="Y108" i="2"/>
  <c r="Q108" i="2"/>
  <c r="I108" i="2"/>
  <c r="M108" i="2"/>
  <c r="AB124" i="2"/>
  <c r="X124" i="2"/>
  <c r="T124" i="2"/>
  <c r="P124" i="2"/>
  <c r="L124" i="2"/>
  <c r="H124" i="2"/>
  <c r="AA124" i="2"/>
  <c r="W124" i="2"/>
  <c r="S124" i="2"/>
  <c r="O124" i="2"/>
  <c r="K124" i="2"/>
  <c r="G124" i="2"/>
  <c r="Z124" i="2"/>
  <c r="V124" i="2"/>
  <c r="AF124" i="2" s="1"/>
  <c r="R124" i="2"/>
  <c r="N124" i="2"/>
  <c r="J124" i="2"/>
  <c r="F124" i="2"/>
  <c r="U124" i="2"/>
  <c r="E124" i="2"/>
  <c r="I124" i="2"/>
  <c r="Q124" i="2"/>
  <c r="M124" i="2"/>
  <c r="Y124" i="2"/>
  <c r="AB140" i="2"/>
  <c r="X140" i="2"/>
  <c r="T140" i="2"/>
  <c r="P140" i="2"/>
  <c r="L140" i="2"/>
  <c r="H140" i="2"/>
  <c r="AA140" i="2"/>
  <c r="W140" i="2"/>
  <c r="S140" i="2"/>
  <c r="O140" i="2"/>
  <c r="K140" i="2"/>
  <c r="G140" i="2"/>
  <c r="Z140" i="2"/>
  <c r="V140" i="2"/>
  <c r="AF140" i="2" s="1"/>
  <c r="R140" i="2"/>
  <c r="N140" i="2"/>
  <c r="J140" i="2"/>
  <c r="F140" i="2"/>
  <c r="U140" i="2"/>
  <c r="E140" i="2"/>
  <c r="I140" i="2"/>
  <c r="Q140" i="2"/>
  <c r="Y140" i="2"/>
  <c r="M140" i="2"/>
  <c r="AB156" i="2"/>
  <c r="X156" i="2"/>
  <c r="T156" i="2"/>
  <c r="P156" i="2"/>
  <c r="L156" i="2"/>
  <c r="H156" i="2"/>
  <c r="AA156" i="2"/>
  <c r="W156" i="2"/>
  <c r="S156" i="2"/>
  <c r="O156" i="2"/>
  <c r="K156" i="2"/>
  <c r="G156" i="2"/>
  <c r="Z156" i="2"/>
  <c r="V156" i="2"/>
  <c r="AF156" i="2" s="1"/>
  <c r="R156" i="2"/>
  <c r="N156" i="2"/>
  <c r="J156" i="2"/>
  <c r="F156" i="2"/>
  <c r="U156" i="2"/>
  <c r="E156" i="2"/>
  <c r="Y156" i="2"/>
  <c r="Q156" i="2"/>
  <c r="M156" i="2"/>
  <c r="I156" i="2"/>
  <c r="AB172" i="2"/>
  <c r="X172" i="2"/>
  <c r="T172" i="2"/>
  <c r="P172" i="2"/>
  <c r="L172" i="2"/>
  <c r="H172" i="2"/>
  <c r="AA172" i="2"/>
  <c r="W172" i="2"/>
  <c r="S172" i="2"/>
  <c r="O172" i="2"/>
  <c r="K172" i="2"/>
  <c r="G172" i="2"/>
  <c r="Z172" i="2"/>
  <c r="V172" i="2"/>
  <c r="AF172" i="2" s="1"/>
  <c r="R172" i="2"/>
  <c r="N172" i="2"/>
  <c r="J172" i="2"/>
  <c r="F172" i="2"/>
  <c r="U172" i="2"/>
  <c r="E172" i="2"/>
  <c r="I172" i="2"/>
  <c r="Q172" i="2"/>
  <c r="M172" i="2"/>
  <c r="Y172" i="2"/>
  <c r="AB188" i="2"/>
  <c r="X188" i="2"/>
  <c r="T188" i="2"/>
  <c r="P188" i="2"/>
  <c r="L188" i="2"/>
  <c r="H188" i="2"/>
  <c r="AA188" i="2"/>
  <c r="W188" i="2"/>
  <c r="S188" i="2"/>
  <c r="O188" i="2"/>
  <c r="K188" i="2"/>
  <c r="G188" i="2"/>
  <c r="Z188" i="2"/>
  <c r="V188" i="2"/>
  <c r="AF188" i="2" s="1"/>
  <c r="R188" i="2"/>
  <c r="N188" i="2"/>
  <c r="J188" i="2"/>
  <c r="F188" i="2"/>
  <c r="U188" i="2"/>
  <c r="E188" i="2"/>
  <c r="I188" i="2"/>
  <c r="Q188" i="2"/>
  <c r="M188" i="2"/>
  <c r="Y188" i="2"/>
  <c r="AB204" i="2"/>
  <c r="X204" i="2"/>
  <c r="T204" i="2"/>
  <c r="P204" i="2"/>
  <c r="L204" i="2"/>
  <c r="H204" i="2"/>
  <c r="AA204" i="2"/>
  <c r="W204" i="2"/>
  <c r="S204" i="2"/>
  <c r="O204" i="2"/>
  <c r="K204" i="2"/>
  <c r="G204" i="2"/>
  <c r="Z204" i="2"/>
  <c r="V204" i="2"/>
  <c r="AF204" i="2" s="1"/>
  <c r="R204" i="2"/>
  <c r="N204" i="2"/>
  <c r="J204" i="2"/>
  <c r="F204" i="2"/>
  <c r="U204" i="2"/>
  <c r="E204" i="2"/>
  <c r="Y204" i="2"/>
  <c r="Q204" i="2"/>
  <c r="I204" i="2"/>
  <c r="M204" i="2"/>
  <c r="AB220" i="2"/>
  <c r="X220" i="2"/>
  <c r="T220" i="2"/>
  <c r="P220" i="2"/>
  <c r="L220" i="2"/>
  <c r="H220" i="2"/>
  <c r="AA220" i="2"/>
  <c r="W220" i="2"/>
  <c r="S220" i="2"/>
  <c r="O220" i="2"/>
  <c r="K220" i="2"/>
  <c r="G220" i="2"/>
  <c r="Z220" i="2"/>
  <c r="V220" i="2"/>
  <c r="AF220" i="2" s="1"/>
  <c r="R220" i="2"/>
  <c r="N220" i="2"/>
  <c r="J220" i="2"/>
  <c r="F220" i="2"/>
  <c r="U220" i="2"/>
  <c r="E220" i="2"/>
  <c r="Y220" i="2"/>
  <c r="Q220" i="2"/>
  <c r="I220" i="2"/>
  <c r="M220" i="2"/>
  <c r="AB236" i="2"/>
  <c r="X236" i="2"/>
  <c r="T236" i="2"/>
  <c r="P236" i="2"/>
  <c r="L236" i="2"/>
  <c r="H236" i="2"/>
  <c r="AA236" i="2"/>
  <c r="W236" i="2"/>
  <c r="S236" i="2"/>
  <c r="O236" i="2"/>
  <c r="K236" i="2"/>
  <c r="G236" i="2"/>
  <c r="Z236" i="2"/>
  <c r="V236" i="2"/>
  <c r="AF236" i="2" s="1"/>
  <c r="R236" i="2"/>
  <c r="N236" i="2"/>
  <c r="J236" i="2"/>
  <c r="F236" i="2"/>
  <c r="U236" i="2"/>
  <c r="E236" i="2"/>
  <c r="I236" i="2"/>
  <c r="Q236" i="2"/>
  <c r="Y236" i="2"/>
  <c r="M236" i="2"/>
  <c r="AB252" i="2"/>
  <c r="X252" i="2"/>
  <c r="T252" i="2"/>
  <c r="P252" i="2"/>
  <c r="L252" i="2"/>
  <c r="H252" i="2"/>
  <c r="AA252" i="2"/>
  <c r="W252" i="2"/>
  <c r="S252" i="2"/>
  <c r="O252" i="2"/>
  <c r="K252" i="2"/>
  <c r="G252" i="2"/>
  <c r="Z252" i="2"/>
  <c r="V252" i="2"/>
  <c r="AF252" i="2" s="1"/>
  <c r="R252" i="2"/>
  <c r="N252" i="2"/>
  <c r="J252" i="2"/>
  <c r="F252" i="2"/>
  <c r="U252" i="2"/>
  <c r="E252" i="2"/>
  <c r="I252" i="2"/>
  <c r="Q252" i="2"/>
  <c r="Y252" i="2"/>
  <c r="M252" i="2"/>
  <c r="AB268" i="2"/>
  <c r="X268" i="2"/>
  <c r="T268" i="2"/>
  <c r="P268" i="2"/>
  <c r="L268" i="2"/>
  <c r="H268" i="2"/>
  <c r="AA268" i="2"/>
  <c r="W268" i="2"/>
  <c r="S268" i="2"/>
  <c r="O268" i="2"/>
  <c r="K268" i="2"/>
  <c r="G268" i="2"/>
  <c r="Z268" i="2"/>
  <c r="V268" i="2"/>
  <c r="AF268" i="2" s="1"/>
  <c r="R268" i="2"/>
  <c r="N268" i="2"/>
  <c r="J268" i="2"/>
  <c r="F268" i="2"/>
  <c r="U268" i="2"/>
  <c r="E268" i="2"/>
  <c r="Y268" i="2"/>
  <c r="Q268" i="2"/>
  <c r="M268" i="2"/>
  <c r="I268" i="2"/>
  <c r="AB284" i="2"/>
  <c r="X284" i="2"/>
  <c r="T284" i="2"/>
  <c r="P284" i="2"/>
  <c r="L284" i="2"/>
  <c r="H284" i="2"/>
  <c r="AA284" i="2"/>
  <c r="W284" i="2"/>
  <c r="S284" i="2"/>
  <c r="O284" i="2"/>
  <c r="K284" i="2"/>
  <c r="G284" i="2"/>
  <c r="Z284" i="2"/>
  <c r="V284" i="2"/>
  <c r="AF284" i="2" s="1"/>
  <c r="R284" i="2"/>
  <c r="N284" i="2"/>
  <c r="J284" i="2"/>
  <c r="F284" i="2"/>
  <c r="U284" i="2"/>
  <c r="E284" i="2"/>
  <c r="Q284" i="2"/>
  <c r="I284" i="2"/>
  <c r="M284" i="2"/>
  <c r="Y284" i="2"/>
  <c r="AB300" i="2"/>
  <c r="X300" i="2"/>
  <c r="T300" i="2"/>
  <c r="P300" i="2"/>
  <c r="L300" i="2"/>
  <c r="H300" i="2"/>
  <c r="AA300" i="2"/>
  <c r="W300" i="2"/>
  <c r="S300" i="2"/>
  <c r="O300" i="2"/>
  <c r="K300" i="2"/>
  <c r="G300" i="2"/>
  <c r="Z300" i="2"/>
  <c r="V300" i="2"/>
  <c r="AF300" i="2" s="1"/>
  <c r="R300" i="2"/>
  <c r="N300" i="2"/>
  <c r="J300" i="2"/>
  <c r="F300" i="2"/>
  <c r="U300" i="2"/>
  <c r="E300" i="2"/>
  <c r="Y300" i="2"/>
  <c r="Q300" i="2"/>
  <c r="M300" i="2"/>
  <c r="I300" i="2"/>
  <c r="AB316" i="2"/>
  <c r="X316" i="2"/>
  <c r="T316" i="2"/>
  <c r="P316" i="2"/>
  <c r="L316" i="2"/>
  <c r="H316" i="2"/>
  <c r="AA316" i="2"/>
  <c r="W316" i="2"/>
  <c r="S316" i="2"/>
  <c r="O316" i="2"/>
  <c r="K316" i="2"/>
  <c r="G316" i="2"/>
  <c r="Z316" i="2"/>
  <c r="V316" i="2"/>
  <c r="AF316" i="2" s="1"/>
  <c r="R316" i="2"/>
  <c r="N316" i="2"/>
  <c r="J316" i="2"/>
  <c r="F316" i="2"/>
  <c r="U316" i="2"/>
  <c r="E316" i="2"/>
  <c r="Y316" i="2"/>
  <c r="Q316" i="2"/>
  <c r="M316" i="2"/>
  <c r="I316" i="2"/>
  <c r="AB332" i="2"/>
  <c r="X332" i="2"/>
  <c r="T332" i="2"/>
  <c r="P332" i="2"/>
  <c r="L332" i="2"/>
  <c r="H332" i="2"/>
  <c r="AA332" i="2"/>
  <c r="W332" i="2"/>
  <c r="S332" i="2"/>
  <c r="O332" i="2"/>
  <c r="K332" i="2"/>
  <c r="G332" i="2"/>
  <c r="Z332" i="2"/>
  <c r="V332" i="2"/>
  <c r="AF332" i="2" s="1"/>
  <c r="R332" i="2"/>
  <c r="N332" i="2"/>
  <c r="J332" i="2"/>
  <c r="F332" i="2"/>
  <c r="U332" i="2"/>
  <c r="E332" i="2"/>
  <c r="Q332" i="2"/>
  <c r="Y332" i="2"/>
  <c r="M332" i="2"/>
  <c r="I332" i="2"/>
  <c r="AB348" i="2"/>
  <c r="X348" i="2"/>
  <c r="T348" i="2"/>
  <c r="P348" i="2"/>
  <c r="L348" i="2"/>
  <c r="H348" i="2"/>
  <c r="AA348" i="2"/>
  <c r="W348" i="2"/>
  <c r="S348" i="2"/>
  <c r="O348" i="2"/>
  <c r="K348" i="2"/>
  <c r="G348" i="2"/>
  <c r="Z348" i="2"/>
  <c r="V348" i="2"/>
  <c r="AF348" i="2" s="1"/>
  <c r="R348" i="2"/>
  <c r="N348" i="2"/>
  <c r="J348" i="2"/>
  <c r="F348" i="2"/>
  <c r="U348" i="2"/>
  <c r="E348" i="2"/>
  <c r="I348" i="2"/>
  <c r="Q348" i="2"/>
  <c r="M348" i="2"/>
  <c r="Y348" i="2"/>
  <c r="AB364" i="2"/>
  <c r="X364" i="2"/>
  <c r="T364" i="2"/>
  <c r="P364" i="2"/>
  <c r="L364" i="2"/>
  <c r="H364" i="2"/>
  <c r="AA364" i="2"/>
  <c r="W364" i="2"/>
  <c r="S364" i="2"/>
  <c r="O364" i="2"/>
  <c r="K364" i="2"/>
  <c r="G364" i="2"/>
  <c r="Z364" i="2"/>
  <c r="V364" i="2"/>
  <c r="AF364" i="2" s="1"/>
  <c r="R364" i="2"/>
  <c r="N364" i="2"/>
  <c r="J364" i="2"/>
  <c r="F364" i="2"/>
  <c r="U364" i="2"/>
  <c r="E364" i="2"/>
  <c r="Y364" i="2"/>
  <c r="Q364" i="2"/>
  <c r="I364" i="2"/>
  <c r="M364" i="2"/>
  <c r="AB413" i="2"/>
  <c r="X413" i="2"/>
  <c r="T413" i="2"/>
  <c r="P413" i="2"/>
  <c r="L413" i="2"/>
  <c r="H413" i="2"/>
  <c r="AA413" i="2"/>
  <c r="W413" i="2"/>
  <c r="S413" i="2"/>
  <c r="O413" i="2"/>
  <c r="K413" i="2"/>
  <c r="G413" i="2"/>
  <c r="Z413" i="2"/>
  <c r="V413" i="2"/>
  <c r="AF413" i="2" s="1"/>
  <c r="R413" i="2"/>
  <c r="N413" i="2"/>
  <c r="J413" i="2"/>
  <c r="F413" i="2"/>
  <c r="U413" i="2"/>
  <c r="E413" i="2"/>
  <c r="I413" i="2"/>
  <c r="Q413" i="2"/>
  <c r="M413" i="2"/>
  <c r="Y413" i="2"/>
  <c r="AB433" i="2"/>
  <c r="X433" i="2"/>
  <c r="T433" i="2"/>
  <c r="P433" i="2"/>
  <c r="L433" i="2"/>
  <c r="H433" i="2"/>
  <c r="AA433" i="2"/>
  <c r="W433" i="2"/>
  <c r="S433" i="2"/>
  <c r="O433" i="2"/>
  <c r="K433" i="2"/>
  <c r="G433" i="2"/>
  <c r="Z433" i="2"/>
  <c r="V433" i="2"/>
  <c r="AF433" i="2" s="1"/>
  <c r="R433" i="2"/>
  <c r="N433" i="2"/>
  <c r="J433" i="2"/>
  <c r="F433" i="2"/>
  <c r="U433" i="2"/>
  <c r="E433" i="2"/>
  <c r="Q433" i="2"/>
  <c r="Y433" i="2"/>
  <c r="M433" i="2"/>
  <c r="I433" i="2"/>
  <c r="AB453" i="2"/>
  <c r="X453" i="2"/>
  <c r="T453" i="2"/>
  <c r="P453" i="2"/>
  <c r="L453" i="2"/>
  <c r="H453" i="2"/>
  <c r="AA453" i="2"/>
  <c r="W453" i="2"/>
  <c r="S453" i="2"/>
  <c r="O453" i="2"/>
  <c r="K453" i="2"/>
  <c r="G453" i="2"/>
  <c r="Z453" i="2"/>
  <c r="V453" i="2"/>
  <c r="AF453" i="2" s="1"/>
  <c r="R453" i="2"/>
  <c r="N453" i="2"/>
  <c r="J453" i="2"/>
  <c r="F453" i="2"/>
  <c r="U453" i="2"/>
  <c r="E453" i="2"/>
  <c r="Y453" i="2"/>
  <c r="Q453" i="2"/>
  <c r="M453" i="2"/>
  <c r="I453" i="2"/>
  <c r="AB475" i="2"/>
  <c r="X475" i="2"/>
  <c r="T475" i="2"/>
  <c r="P475" i="2"/>
  <c r="L475" i="2"/>
  <c r="H475" i="2"/>
  <c r="AA475" i="2"/>
  <c r="W475" i="2"/>
  <c r="S475" i="2"/>
  <c r="O475" i="2"/>
  <c r="K475" i="2"/>
  <c r="G475" i="2"/>
  <c r="Z475" i="2"/>
  <c r="V475" i="2"/>
  <c r="AF475" i="2" s="1"/>
  <c r="R475" i="2"/>
  <c r="N475" i="2"/>
  <c r="J475" i="2"/>
  <c r="F475" i="2"/>
  <c r="M475" i="2"/>
  <c r="Y475" i="2"/>
  <c r="I475" i="2"/>
  <c r="U475" i="2"/>
  <c r="E475" i="2"/>
  <c r="Q475" i="2"/>
  <c r="AB494" i="2"/>
  <c r="X494" i="2"/>
  <c r="T494" i="2"/>
  <c r="P494" i="2"/>
  <c r="L494" i="2"/>
  <c r="H494" i="2"/>
  <c r="AA494" i="2"/>
  <c r="W494" i="2"/>
  <c r="S494" i="2"/>
  <c r="O494" i="2"/>
  <c r="K494" i="2"/>
  <c r="G494" i="2"/>
  <c r="Z494" i="2"/>
  <c r="V494" i="2"/>
  <c r="AF494" i="2" s="1"/>
  <c r="R494" i="2"/>
  <c r="N494" i="2"/>
  <c r="J494" i="2"/>
  <c r="F494" i="2"/>
  <c r="Y494" i="2"/>
  <c r="I494" i="2"/>
  <c r="U494" i="2"/>
  <c r="E494" i="2"/>
  <c r="Q494" i="2"/>
  <c r="M494" i="2"/>
  <c r="AB505" i="2"/>
  <c r="X505" i="2"/>
  <c r="T505" i="2"/>
  <c r="P505" i="2"/>
  <c r="L505" i="2"/>
  <c r="H505" i="2"/>
  <c r="AA505" i="2"/>
  <c r="W505" i="2"/>
  <c r="S505" i="2"/>
  <c r="O505" i="2"/>
  <c r="K505" i="2"/>
  <c r="G505" i="2"/>
  <c r="Z505" i="2"/>
  <c r="V505" i="2"/>
  <c r="AF505" i="2" s="1"/>
  <c r="R505" i="2"/>
  <c r="N505" i="2"/>
  <c r="J505" i="2"/>
  <c r="F505" i="2"/>
  <c r="U505" i="2"/>
  <c r="E505" i="2"/>
  <c r="Y505" i="2"/>
  <c r="Q505" i="2"/>
  <c r="M505" i="2"/>
  <c r="I505" i="2"/>
  <c r="AB530" i="2"/>
  <c r="X530" i="2"/>
  <c r="T530" i="2"/>
  <c r="P530" i="2"/>
  <c r="L530" i="2"/>
  <c r="H530" i="2"/>
  <c r="AA530" i="2"/>
  <c r="W530" i="2"/>
  <c r="S530" i="2"/>
  <c r="O530" i="2"/>
  <c r="K530" i="2"/>
  <c r="G530" i="2"/>
  <c r="Z530" i="2"/>
  <c r="V530" i="2"/>
  <c r="AF530" i="2" s="1"/>
  <c r="R530" i="2"/>
  <c r="N530" i="2"/>
  <c r="J530" i="2"/>
  <c r="F530" i="2"/>
  <c r="Y530" i="2"/>
  <c r="I530" i="2"/>
  <c r="U530" i="2"/>
  <c r="E530" i="2"/>
  <c r="Q530" i="2"/>
  <c r="M530" i="2"/>
  <c r="AB544" i="2"/>
  <c r="X544" i="2"/>
  <c r="T544" i="2"/>
  <c r="P544" i="2"/>
  <c r="L544" i="2"/>
  <c r="H544" i="2"/>
  <c r="AA544" i="2"/>
  <c r="W544" i="2"/>
  <c r="S544" i="2"/>
  <c r="O544" i="2"/>
  <c r="K544" i="2"/>
  <c r="G544" i="2"/>
  <c r="Z544" i="2"/>
  <c r="V544" i="2"/>
  <c r="AF544" i="2" s="1"/>
  <c r="R544" i="2"/>
  <c r="N544" i="2"/>
  <c r="J544" i="2"/>
  <c r="F544" i="2"/>
  <c r="Y544" i="2"/>
  <c r="I544" i="2"/>
  <c r="U544" i="2"/>
  <c r="E544" i="2"/>
  <c r="M544" i="2"/>
  <c r="Q544" i="2"/>
  <c r="Z569" i="2"/>
  <c r="V569" i="2"/>
  <c r="AF569" i="2" s="1"/>
  <c r="R569" i="2"/>
  <c r="N569" i="2"/>
  <c r="J569" i="2"/>
  <c r="F569" i="2"/>
  <c r="Y569" i="2"/>
  <c r="U569" i="2"/>
  <c r="Q569" i="2"/>
  <c r="M569" i="2"/>
  <c r="I569" i="2"/>
  <c r="E569" i="2"/>
  <c r="AB569" i="2"/>
  <c r="T569" i="2"/>
  <c r="L569" i="2"/>
  <c r="AA569" i="2"/>
  <c r="S569" i="2"/>
  <c r="K569" i="2"/>
  <c r="X569" i="2"/>
  <c r="P569" i="2"/>
  <c r="H569" i="2"/>
  <c r="W569" i="2"/>
  <c r="O569" i="2"/>
  <c r="G569" i="2"/>
  <c r="AA591" i="2"/>
  <c r="W591" i="2"/>
  <c r="S591" i="2"/>
  <c r="O591" i="2"/>
  <c r="K591" i="2"/>
  <c r="G591" i="2"/>
  <c r="Z591" i="2"/>
  <c r="V591" i="2"/>
  <c r="AF591" i="2" s="1"/>
  <c r="R591" i="2"/>
  <c r="N591" i="2"/>
  <c r="J591" i="2"/>
  <c r="F591" i="2"/>
  <c r="AB591" i="2"/>
  <c r="T591" i="2"/>
  <c r="L591" i="2"/>
  <c r="Y591" i="2"/>
  <c r="Q591" i="2"/>
  <c r="I591" i="2"/>
  <c r="X591" i="2"/>
  <c r="P591" i="2"/>
  <c r="H591" i="2"/>
  <c r="E591" i="2"/>
  <c r="U591" i="2"/>
  <c r="M591" i="2"/>
  <c r="Z658" i="2"/>
  <c r="V658" i="2"/>
  <c r="AF658" i="2" s="1"/>
  <c r="R658" i="2"/>
  <c r="N658" i="2"/>
  <c r="J658" i="2"/>
  <c r="F658" i="2"/>
  <c r="Y658" i="2"/>
  <c r="U658" i="2"/>
  <c r="Q658" i="2"/>
  <c r="M658" i="2"/>
  <c r="I658" i="2"/>
  <c r="E658" i="2"/>
  <c r="AB658" i="2"/>
  <c r="T658" i="2"/>
  <c r="L658" i="2"/>
  <c r="AA658" i="2"/>
  <c r="S658" i="2"/>
  <c r="K658" i="2"/>
  <c r="X658" i="2"/>
  <c r="P658" i="2"/>
  <c r="H658" i="2"/>
  <c r="G658" i="2"/>
  <c r="W658" i="2"/>
  <c r="O658" i="2"/>
  <c r="Z673" i="2"/>
  <c r="V673" i="2"/>
  <c r="AF673" i="2" s="1"/>
  <c r="R673" i="2"/>
  <c r="N673" i="2"/>
  <c r="J673" i="2"/>
  <c r="F673" i="2"/>
  <c r="Y673" i="2"/>
  <c r="U673" i="2"/>
  <c r="Q673" i="2"/>
  <c r="M673" i="2"/>
  <c r="I673" i="2"/>
  <c r="E673" i="2"/>
  <c r="AB673" i="2"/>
  <c r="T673" i="2"/>
  <c r="L673" i="2"/>
  <c r="AA673" i="2"/>
  <c r="S673" i="2"/>
  <c r="K673" i="2"/>
  <c r="X673" i="2"/>
  <c r="P673" i="2"/>
  <c r="H673" i="2"/>
  <c r="G673" i="2"/>
  <c r="W673" i="2"/>
  <c r="O673" i="2"/>
  <c r="Z689" i="2"/>
  <c r="V689" i="2"/>
  <c r="AF689" i="2" s="1"/>
  <c r="R689" i="2"/>
  <c r="N689" i="2"/>
  <c r="J689" i="2"/>
  <c r="F689" i="2"/>
  <c r="Y689" i="2"/>
  <c r="U689" i="2"/>
  <c r="Q689" i="2"/>
  <c r="M689" i="2"/>
  <c r="I689" i="2"/>
  <c r="E689" i="2"/>
  <c r="AB689" i="2"/>
  <c r="T689" i="2"/>
  <c r="L689" i="2"/>
  <c r="AA689" i="2"/>
  <c r="S689" i="2"/>
  <c r="K689" i="2"/>
  <c r="X689" i="2"/>
  <c r="P689" i="2"/>
  <c r="H689" i="2"/>
  <c r="G689" i="2"/>
  <c r="O689" i="2"/>
  <c r="W689" i="2"/>
  <c r="AA897" i="2"/>
  <c r="W897" i="2"/>
  <c r="S897" i="2"/>
  <c r="O897" i="2"/>
  <c r="K897" i="2"/>
  <c r="G897" i="2"/>
  <c r="Z897" i="2"/>
  <c r="V897" i="2"/>
  <c r="R897" i="2"/>
  <c r="N897" i="2"/>
  <c r="J897" i="2"/>
  <c r="F897" i="2"/>
  <c r="Y897" i="2"/>
  <c r="U897" i="2"/>
  <c r="Q897" i="2"/>
  <c r="M897" i="2"/>
  <c r="I897" i="2"/>
  <c r="E897" i="2"/>
  <c r="T897" i="2"/>
  <c r="P897" i="2"/>
  <c r="AB897" i="2"/>
  <c r="L897" i="2"/>
  <c r="X897" i="2"/>
  <c r="H897" i="2"/>
  <c r="AA1033" i="2"/>
  <c r="W1033" i="2"/>
  <c r="S1033" i="2"/>
  <c r="O1033" i="2"/>
  <c r="K1033" i="2"/>
  <c r="G1033" i="2"/>
  <c r="Z1033" i="2"/>
  <c r="V1033" i="2"/>
  <c r="AF1033" i="2" s="1"/>
  <c r="N1033" i="2"/>
  <c r="J1033" i="2"/>
  <c r="F1033" i="2"/>
  <c r="Y1033" i="2"/>
  <c r="U1033" i="2"/>
  <c r="M1033" i="2"/>
  <c r="I1033" i="2"/>
  <c r="E1033" i="2"/>
  <c r="T1033" i="2"/>
  <c r="AB1033" i="2"/>
  <c r="L1033" i="2"/>
  <c r="X1033" i="2"/>
  <c r="H1033" i="2"/>
  <c r="AA1093" i="2"/>
  <c r="W1093" i="2"/>
  <c r="S1093" i="2"/>
  <c r="O1093" i="2"/>
  <c r="K1093" i="2"/>
  <c r="G1093" i="2"/>
  <c r="Z1093" i="2"/>
  <c r="V1093" i="2"/>
  <c r="AF1093" i="2" s="1"/>
  <c r="R1093" i="2"/>
  <c r="N1093" i="2"/>
  <c r="J1093" i="2"/>
  <c r="F1093" i="2"/>
  <c r="Y1093" i="2"/>
  <c r="U1093" i="2"/>
  <c r="Q1093" i="2"/>
  <c r="M1093" i="2"/>
  <c r="I1093" i="2"/>
  <c r="E1093" i="2"/>
  <c r="T1093" i="2"/>
  <c r="AB1093" i="2"/>
  <c r="L1093" i="2"/>
  <c r="X1093" i="2"/>
  <c r="H1093" i="2"/>
  <c r="AA1125" i="2"/>
  <c r="W1125" i="2"/>
  <c r="S1125" i="2"/>
  <c r="O1125" i="2"/>
  <c r="K1125" i="2"/>
  <c r="G1125" i="2"/>
  <c r="Z1125" i="2"/>
  <c r="V1125" i="2"/>
  <c r="AF1125" i="2" s="1"/>
  <c r="R1125" i="2"/>
  <c r="N1125" i="2"/>
  <c r="J1125" i="2"/>
  <c r="F1125" i="2"/>
  <c r="Y1125" i="2"/>
  <c r="U1125" i="2"/>
  <c r="Q1125" i="2"/>
  <c r="M1125" i="2"/>
  <c r="I1125" i="2"/>
  <c r="E1125" i="2"/>
  <c r="T1125" i="2"/>
  <c r="P1125" i="2"/>
  <c r="AB1125" i="2"/>
  <c r="L1125" i="2"/>
  <c r="X1125" i="2"/>
  <c r="H1125" i="2"/>
  <c r="AA1157" i="2"/>
  <c r="W1157" i="2"/>
  <c r="S1157" i="2"/>
  <c r="O1157" i="2"/>
  <c r="K1157" i="2"/>
  <c r="G1157" i="2"/>
  <c r="Z1157" i="2"/>
  <c r="V1157" i="2"/>
  <c r="AF1157" i="2" s="1"/>
  <c r="R1157" i="2"/>
  <c r="N1157" i="2"/>
  <c r="J1157" i="2"/>
  <c r="F1157" i="2"/>
  <c r="Y1157" i="2"/>
  <c r="U1157" i="2"/>
  <c r="Q1157" i="2"/>
  <c r="M1157" i="2"/>
  <c r="I1157" i="2"/>
  <c r="E1157" i="2"/>
  <c r="T1157" i="2"/>
  <c r="P1157" i="2"/>
  <c r="AB1157" i="2"/>
  <c r="L1157" i="2"/>
  <c r="X1157" i="2"/>
  <c r="H1157" i="2"/>
  <c r="AA1189" i="2"/>
  <c r="W1189" i="2"/>
  <c r="S1189" i="2"/>
  <c r="O1189" i="2"/>
  <c r="K1189" i="2"/>
  <c r="G1189" i="2"/>
  <c r="Z1189" i="2"/>
  <c r="V1189" i="2"/>
  <c r="AF1189" i="2" s="1"/>
  <c r="R1189" i="2"/>
  <c r="N1189" i="2"/>
  <c r="J1189" i="2"/>
  <c r="F1189" i="2"/>
  <c r="Y1189" i="2"/>
  <c r="U1189" i="2"/>
  <c r="Q1189" i="2"/>
  <c r="M1189" i="2"/>
  <c r="I1189" i="2"/>
  <c r="E1189" i="2"/>
  <c r="T1189" i="2"/>
  <c r="P1189" i="2"/>
  <c r="AB1189" i="2"/>
  <c r="L1189" i="2"/>
  <c r="X1189" i="2"/>
  <c r="H1189" i="2"/>
  <c r="Z1257" i="2"/>
  <c r="V1257" i="2"/>
  <c r="AF1257" i="2" s="1"/>
  <c r="R1257" i="2"/>
  <c r="N1257" i="2"/>
  <c r="J1257" i="2"/>
  <c r="F1257" i="2"/>
  <c r="Y1257" i="2"/>
  <c r="U1257" i="2"/>
  <c r="Q1257" i="2"/>
  <c r="M1257" i="2"/>
  <c r="I1257" i="2"/>
  <c r="E1257" i="2"/>
  <c r="AA1257" i="2"/>
  <c r="S1257" i="2"/>
  <c r="K1257" i="2"/>
  <c r="X1257" i="2"/>
  <c r="P1257" i="2"/>
  <c r="H1257" i="2"/>
  <c r="W1257" i="2"/>
  <c r="O1257" i="2"/>
  <c r="G1257" i="2"/>
  <c r="AB1257" i="2"/>
  <c r="T1257" i="2"/>
  <c r="L1257" i="2"/>
  <c r="Y568" i="2"/>
  <c r="U568" i="2"/>
  <c r="Q568" i="2"/>
  <c r="M568" i="2"/>
  <c r="I568" i="2"/>
  <c r="E568" i="2"/>
  <c r="AB568" i="2"/>
  <c r="X568" i="2"/>
  <c r="T568" i="2"/>
  <c r="P568" i="2"/>
  <c r="L568" i="2"/>
  <c r="H568" i="2"/>
  <c r="W568" i="2"/>
  <c r="O568" i="2"/>
  <c r="G568" i="2"/>
  <c r="V568" i="2"/>
  <c r="AF568" i="2" s="1"/>
  <c r="N568" i="2"/>
  <c r="F568" i="2"/>
  <c r="AA568" i="2"/>
  <c r="S568" i="2"/>
  <c r="K568" i="2"/>
  <c r="Z568" i="2"/>
  <c r="R568" i="2"/>
  <c r="J568" i="2"/>
  <c r="Y584" i="2"/>
  <c r="U584" i="2"/>
  <c r="Q584" i="2"/>
  <c r="M584" i="2"/>
  <c r="I584" i="2"/>
  <c r="E584" i="2"/>
  <c r="AB584" i="2"/>
  <c r="X584" i="2"/>
  <c r="T584" i="2"/>
  <c r="P584" i="2"/>
  <c r="L584" i="2"/>
  <c r="H584" i="2"/>
  <c r="W584" i="2"/>
  <c r="O584" i="2"/>
  <c r="G584" i="2"/>
  <c r="V584" i="2"/>
  <c r="AF584" i="2" s="1"/>
  <c r="N584" i="2"/>
  <c r="F584" i="2"/>
  <c r="AA584" i="2"/>
  <c r="S584" i="2"/>
  <c r="K584" i="2"/>
  <c r="Z584" i="2"/>
  <c r="R584" i="2"/>
  <c r="J584" i="2"/>
  <c r="Y597" i="2"/>
  <c r="U597" i="2"/>
  <c r="Q597" i="2"/>
  <c r="M597" i="2"/>
  <c r="I597" i="2"/>
  <c r="E597" i="2"/>
  <c r="AB597" i="2"/>
  <c r="X597" i="2"/>
  <c r="T597" i="2"/>
  <c r="P597" i="2"/>
  <c r="L597" i="2"/>
  <c r="H597" i="2"/>
  <c r="AA597" i="2"/>
  <c r="S597" i="2"/>
  <c r="K597" i="2"/>
  <c r="Z597" i="2"/>
  <c r="R597" i="2"/>
  <c r="J597" i="2"/>
  <c r="W597" i="2"/>
  <c r="O597" i="2"/>
  <c r="G597" i="2"/>
  <c r="V597" i="2"/>
  <c r="AF597" i="2" s="1"/>
  <c r="N597" i="2"/>
  <c r="F597" i="2"/>
  <c r="Y607" i="2"/>
  <c r="U607" i="2"/>
  <c r="Q607" i="2"/>
  <c r="M607" i="2"/>
  <c r="I607" i="2"/>
  <c r="E607" i="2"/>
  <c r="AB607" i="2"/>
  <c r="X607" i="2"/>
  <c r="T607" i="2"/>
  <c r="P607" i="2"/>
  <c r="L607" i="2"/>
  <c r="H607" i="2"/>
  <c r="V607" i="2"/>
  <c r="N607" i="2"/>
  <c r="F607" i="2"/>
  <c r="AA607" i="2"/>
  <c r="S607" i="2"/>
  <c r="K607" i="2"/>
  <c r="Z607" i="2"/>
  <c r="R607" i="2"/>
  <c r="J607" i="2"/>
  <c r="G607" i="2"/>
  <c r="O607" i="2"/>
  <c r="W607" i="2"/>
  <c r="Y625" i="2"/>
  <c r="U625" i="2"/>
  <c r="Q625" i="2"/>
  <c r="M625" i="2"/>
  <c r="I625" i="2"/>
  <c r="E625" i="2"/>
  <c r="AB625" i="2"/>
  <c r="X625" i="2"/>
  <c r="T625" i="2"/>
  <c r="P625" i="2"/>
  <c r="L625" i="2"/>
  <c r="H625" i="2"/>
  <c r="Z625" i="2"/>
  <c r="R625" i="2"/>
  <c r="J625" i="2"/>
  <c r="W625" i="2"/>
  <c r="O625" i="2"/>
  <c r="G625" i="2"/>
  <c r="V625" i="2"/>
  <c r="AF625" i="2" s="1"/>
  <c r="N625" i="2"/>
  <c r="F625" i="2"/>
  <c r="K625" i="2"/>
  <c r="S625" i="2"/>
  <c r="AA625" i="2"/>
  <c r="Y645" i="2"/>
  <c r="U645" i="2"/>
  <c r="Q645" i="2"/>
  <c r="M645" i="2"/>
  <c r="I645" i="2"/>
  <c r="E645" i="2"/>
  <c r="AB645" i="2"/>
  <c r="X645" i="2"/>
  <c r="T645" i="2"/>
  <c r="P645" i="2"/>
  <c r="L645" i="2"/>
  <c r="H645" i="2"/>
  <c r="W645" i="2"/>
  <c r="O645" i="2"/>
  <c r="G645" i="2"/>
  <c r="V645" i="2"/>
  <c r="AF645" i="2" s="1"/>
  <c r="N645" i="2"/>
  <c r="F645" i="2"/>
  <c r="AA645" i="2"/>
  <c r="S645" i="2"/>
  <c r="K645" i="2"/>
  <c r="Z645" i="2"/>
  <c r="R645" i="2"/>
  <c r="J645" i="2"/>
  <c r="Y657" i="2"/>
  <c r="U657" i="2"/>
  <c r="Q657" i="2"/>
  <c r="M657" i="2"/>
  <c r="I657" i="2"/>
  <c r="E657" i="2"/>
  <c r="AB657" i="2"/>
  <c r="X657" i="2"/>
  <c r="T657" i="2"/>
  <c r="P657" i="2"/>
  <c r="L657" i="2"/>
  <c r="H657" i="2"/>
  <c r="W657" i="2"/>
  <c r="O657" i="2"/>
  <c r="G657" i="2"/>
  <c r="V657" i="2"/>
  <c r="AF657" i="2" s="1"/>
  <c r="N657" i="2"/>
  <c r="F657" i="2"/>
  <c r="AA657" i="2"/>
  <c r="S657" i="2"/>
  <c r="K657" i="2"/>
  <c r="Z657" i="2"/>
  <c r="R657" i="2"/>
  <c r="J657" i="2"/>
  <c r="Y672" i="2"/>
  <c r="U672" i="2"/>
  <c r="Q672" i="2"/>
  <c r="M672" i="2"/>
  <c r="I672" i="2"/>
  <c r="E672" i="2"/>
  <c r="AB672" i="2"/>
  <c r="X672" i="2"/>
  <c r="T672" i="2"/>
  <c r="P672" i="2"/>
  <c r="L672" i="2"/>
  <c r="H672" i="2"/>
  <c r="W672" i="2"/>
  <c r="O672" i="2"/>
  <c r="G672" i="2"/>
  <c r="V672" i="2"/>
  <c r="AF672" i="2" s="1"/>
  <c r="N672" i="2"/>
  <c r="F672" i="2"/>
  <c r="AA672" i="2"/>
  <c r="S672" i="2"/>
  <c r="K672" i="2"/>
  <c r="J672" i="2"/>
  <c r="R672" i="2"/>
  <c r="Z672" i="2"/>
  <c r="Y688" i="2"/>
  <c r="U688" i="2"/>
  <c r="Q688" i="2"/>
  <c r="M688" i="2"/>
  <c r="I688" i="2"/>
  <c r="E688" i="2"/>
  <c r="AB688" i="2"/>
  <c r="X688" i="2"/>
  <c r="T688" i="2"/>
  <c r="P688" i="2"/>
  <c r="L688" i="2"/>
  <c r="H688" i="2"/>
  <c r="W688" i="2"/>
  <c r="O688" i="2"/>
  <c r="G688" i="2"/>
  <c r="V688" i="2"/>
  <c r="AF688" i="2" s="1"/>
  <c r="N688" i="2"/>
  <c r="F688" i="2"/>
  <c r="AA688" i="2"/>
  <c r="S688" i="2"/>
  <c r="K688" i="2"/>
  <c r="J688" i="2"/>
  <c r="R688" i="2"/>
  <c r="Z688" i="2"/>
  <c r="Z704" i="2"/>
  <c r="V704" i="2"/>
  <c r="AF704" i="2" s="1"/>
  <c r="R704" i="2"/>
  <c r="N704" i="2"/>
  <c r="J704" i="2"/>
  <c r="F704" i="2"/>
  <c r="Y704" i="2"/>
  <c r="U704" i="2"/>
  <c r="Q704" i="2"/>
  <c r="M704" i="2"/>
  <c r="I704" i="2"/>
  <c r="E704" i="2"/>
  <c r="AB704" i="2"/>
  <c r="X704" i="2"/>
  <c r="T704" i="2"/>
  <c r="P704" i="2"/>
  <c r="L704" i="2"/>
  <c r="H704" i="2"/>
  <c r="O704" i="2"/>
  <c r="AA704" i="2"/>
  <c r="K704" i="2"/>
  <c r="W704" i="2"/>
  <c r="G704" i="2"/>
  <c r="S704" i="2"/>
  <c r="Z720" i="2"/>
  <c r="V720" i="2"/>
  <c r="AF720" i="2" s="1"/>
  <c r="R720" i="2"/>
  <c r="N720" i="2"/>
  <c r="J720" i="2"/>
  <c r="F720" i="2"/>
  <c r="Y720" i="2"/>
  <c r="U720" i="2"/>
  <c r="Q720" i="2"/>
  <c r="M720" i="2"/>
  <c r="I720" i="2"/>
  <c r="E720" i="2"/>
  <c r="AB720" i="2"/>
  <c r="X720" i="2"/>
  <c r="T720" i="2"/>
  <c r="P720" i="2"/>
  <c r="L720" i="2"/>
  <c r="H720" i="2"/>
  <c r="O720" i="2"/>
  <c r="AA720" i="2"/>
  <c r="K720" i="2"/>
  <c r="W720" i="2"/>
  <c r="G720" i="2"/>
  <c r="S720" i="2"/>
  <c r="Z736" i="2"/>
  <c r="V736" i="2"/>
  <c r="AF736" i="2" s="1"/>
  <c r="R736" i="2"/>
  <c r="N736" i="2"/>
  <c r="J736" i="2"/>
  <c r="F736" i="2"/>
  <c r="Y736" i="2"/>
  <c r="U736" i="2"/>
  <c r="Q736" i="2"/>
  <c r="M736" i="2"/>
  <c r="I736" i="2"/>
  <c r="E736" i="2"/>
  <c r="AB736" i="2"/>
  <c r="X736" i="2"/>
  <c r="T736" i="2"/>
  <c r="P736" i="2"/>
  <c r="L736" i="2"/>
  <c r="H736" i="2"/>
  <c r="O736" i="2"/>
  <c r="AA736" i="2"/>
  <c r="K736" i="2"/>
  <c r="W736" i="2"/>
  <c r="G736" i="2"/>
  <c r="S736" i="2"/>
  <c r="Z752" i="2"/>
  <c r="V752" i="2"/>
  <c r="AF752" i="2" s="1"/>
  <c r="R752" i="2"/>
  <c r="N752" i="2"/>
  <c r="J752" i="2"/>
  <c r="F752" i="2"/>
  <c r="Y752" i="2"/>
  <c r="U752" i="2"/>
  <c r="Q752" i="2"/>
  <c r="M752" i="2"/>
  <c r="I752" i="2"/>
  <c r="E752" i="2"/>
  <c r="AB752" i="2"/>
  <c r="X752" i="2"/>
  <c r="T752" i="2"/>
  <c r="P752" i="2"/>
  <c r="L752" i="2"/>
  <c r="H752" i="2"/>
  <c r="O752" i="2"/>
  <c r="AA752" i="2"/>
  <c r="K752" i="2"/>
  <c r="W752" i="2"/>
  <c r="G752" i="2"/>
  <c r="S752" i="2"/>
  <c r="Z796" i="2"/>
  <c r="V796" i="2"/>
  <c r="AF796" i="2" s="1"/>
  <c r="R796" i="2"/>
  <c r="N796" i="2"/>
  <c r="J796" i="2"/>
  <c r="F796" i="2"/>
  <c r="Y796" i="2"/>
  <c r="U796" i="2"/>
  <c r="Q796" i="2"/>
  <c r="M796" i="2"/>
  <c r="I796" i="2"/>
  <c r="E796" i="2"/>
  <c r="AB796" i="2"/>
  <c r="X796" i="2"/>
  <c r="T796" i="2"/>
  <c r="P796" i="2"/>
  <c r="L796" i="2"/>
  <c r="H796" i="2"/>
  <c r="W796" i="2"/>
  <c r="G796" i="2"/>
  <c r="S796" i="2"/>
  <c r="O796" i="2"/>
  <c r="AA796" i="2"/>
  <c r="K796" i="2"/>
  <c r="Z812" i="2"/>
  <c r="V812" i="2"/>
  <c r="AF812" i="2" s="1"/>
  <c r="R812" i="2"/>
  <c r="N812" i="2"/>
  <c r="J812" i="2"/>
  <c r="F812" i="2"/>
  <c r="Y812" i="2"/>
  <c r="U812" i="2"/>
  <c r="Q812" i="2"/>
  <c r="M812" i="2"/>
  <c r="I812" i="2"/>
  <c r="E812" i="2"/>
  <c r="AB812" i="2"/>
  <c r="X812" i="2"/>
  <c r="T812" i="2"/>
  <c r="P812" i="2"/>
  <c r="L812" i="2"/>
  <c r="H812" i="2"/>
  <c r="W812" i="2"/>
  <c r="G812" i="2"/>
  <c r="S812" i="2"/>
  <c r="O812" i="2"/>
  <c r="AA812" i="2"/>
  <c r="K812" i="2"/>
  <c r="Z828" i="2"/>
  <c r="V828" i="2"/>
  <c r="AF828" i="2" s="1"/>
  <c r="R828" i="2"/>
  <c r="N828" i="2"/>
  <c r="J828" i="2"/>
  <c r="F828" i="2"/>
  <c r="Y828" i="2"/>
  <c r="U828" i="2"/>
  <c r="Q828" i="2"/>
  <c r="M828" i="2"/>
  <c r="I828" i="2"/>
  <c r="E828" i="2"/>
  <c r="AB828" i="2"/>
  <c r="X828" i="2"/>
  <c r="T828" i="2"/>
  <c r="P828" i="2"/>
  <c r="L828" i="2"/>
  <c r="H828" i="2"/>
  <c r="W828" i="2"/>
  <c r="G828" i="2"/>
  <c r="S828" i="2"/>
  <c r="O828" i="2"/>
  <c r="AA828" i="2"/>
  <c r="K828" i="2"/>
  <c r="Z844" i="2"/>
  <c r="V844" i="2"/>
  <c r="AF844" i="2" s="1"/>
  <c r="R844" i="2"/>
  <c r="N844" i="2"/>
  <c r="J844" i="2"/>
  <c r="F844" i="2"/>
  <c r="Y844" i="2"/>
  <c r="U844" i="2"/>
  <c r="Q844" i="2"/>
  <c r="M844" i="2"/>
  <c r="I844" i="2"/>
  <c r="E844" i="2"/>
  <c r="AB844" i="2"/>
  <c r="X844" i="2"/>
  <c r="T844" i="2"/>
  <c r="P844" i="2"/>
  <c r="L844" i="2"/>
  <c r="H844" i="2"/>
  <c r="W844" i="2"/>
  <c r="G844" i="2"/>
  <c r="S844" i="2"/>
  <c r="O844" i="2"/>
  <c r="AA844" i="2"/>
  <c r="K844" i="2"/>
  <c r="Z860" i="2"/>
  <c r="V860" i="2"/>
  <c r="AF860" i="2" s="1"/>
  <c r="R860" i="2"/>
  <c r="N860" i="2"/>
  <c r="J860" i="2"/>
  <c r="F860" i="2"/>
  <c r="Y860" i="2"/>
  <c r="U860" i="2"/>
  <c r="Q860" i="2"/>
  <c r="M860" i="2"/>
  <c r="I860" i="2"/>
  <c r="E860" i="2"/>
  <c r="AB860" i="2"/>
  <c r="X860" i="2"/>
  <c r="T860" i="2"/>
  <c r="P860" i="2"/>
  <c r="L860" i="2"/>
  <c r="H860" i="2"/>
  <c r="W860" i="2"/>
  <c r="G860" i="2"/>
  <c r="S860" i="2"/>
  <c r="O860" i="2"/>
  <c r="AA860" i="2"/>
  <c r="K860" i="2"/>
  <c r="Z876" i="2"/>
  <c r="V876" i="2"/>
  <c r="AF876" i="2" s="1"/>
  <c r="R876" i="2"/>
  <c r="N876" i="2"/>
  <c r="J876" i="2"/>
  <c r="F876" i="2"/>
  <c r="Y876" i="2"/>
  <c r="U876" i="2"/>
  <c r="Q876" i="2"/>
  <c r="M876" i="2"/>
  <c r="I876" i="2"/>
  <c r="E876" i="2"/>
  <c r="AB876" i="2"/>
  <c r="X876" i="2"/>
  <c r="T876" i="2"/>
  <c r="P876" i="2"/>
  <c r="L876" i="2"/>
  <c r="H876" i="2"/>
  <c r="W876" i="2"/>
  <c r="G876" i="2"/>
  <c r="S876" i="2"/>
  <c r="O876" i="2"/>
  <c r="AA876" i="2"/>
  <c r="K876" i="2"/>
  <c r="Z892" i="2"/>
  <c r="V892" i="2"/>
  <c r="R892" i="2"/>
  <c r="N892" i="2"/>
  <c r="J892" i="2"/>
  <c r="F892" i="2"/>
  <c r="Y892" i="2"/>
  <c r="U892" i="2"/>
  <c r="Q892" i="2"/>
  <c r="M892" i="2"/>
  <c r="I892" i="2"/>
  <c r="E892" i="2"/>
  <c r="AB892" i="2"/>
  <c r="X892" i="2"/>
  <c r="T892" i="2"/>
  <c r="P892" i="2"/>
  <c r="L892" i="2"/>
  <c r="H892" i="2"/>
  <c r="AA892" i="2"/>
  <c r="K892" i="2"/>
  <c r="W892" i="2"/>
  <c r="G892" i="2"/>
  <c r="S892" i="2"/>
  <c r="O892" i="2"/>
  <c r="Z908" i="2"/>
  <c r="V908" i="2"/>
  <c r="AF908" i="2" s="1"/>
  <c r="R908" i="2"/>
  <c r="N908" i="2"/>
  <c r="J908" i="2"/>
  <c r="F908" i="2"/>
  <c r="Y908" i="2"/>
  <c r="U908" i="2"/>
  <c r="Q908" i="2"/>
  <c r="M908" i="2"/>
  <c r="I908" i="2"/>
  <c r="E908" i="2"/>
  <c r="AB908" i="2"/>
  <c r="X908" i="2"/>
  <c r="T908" i="2"/>
  <c r="P908" i="2"/>
  <c r="L908" i="2"/>
  <c r="H908" i="2"/>
  <c r="W908" i="2"/>
  <c r="G908" i="2"/>
  <c r="S908" i="2"/>
  <c r="O908" i="2"/>
  <c r="AA908" i="2"/>
  <c r="K908" i="2"/>
  <c r="Z924" i="2"/>
  <c r="V924" i="2"/>
  <c r="AF924" i="2" s="1"/>
  <c r="R924" i="2"/>
  <c r="N924" i="2"/>
  <c r="J924" i="2"/>
  <c r="F924" i="2"/>
  <c r="Y924" i="2"/>
  <c r="U924" i="2"/>
  <c r="Q924" i="2"/>
  <c r="M924" i="2"/>
  <c r="I924" i="2"/>
  <c r="E924" i="2"/>
  <c r="AB924" i="2"/>
  <c r="X924" i="2"/>
  <c r="T924" i="2"/>
  <c r="P924" i="2"/>
  <c r="L924" i="2"/>
  <c r="H924" i="2"/>
  <c r="W924" i="2"/>
  <c r="G924" i="2"/>
  <c r="S924" i="2"/>
  <c r="O924" i="2"/>
  <c r="AA924" i="2"/>
  <c r="K924" i="2"/>
  <c r="Z940" i="2"/>
  <c r="V940" i="2"/>
  <c r="AF940" i="2" s="1"/>
  <c r="R940" i="2"/>
  <c r="N940" i="2"/>
  <c r="J940" i="2"/>
  <c r="F940" i="2"/>
  <c r="Y940" i="2"/>
  <c r="U940" i="2"/>
  <c r="Q940" i="2"/>
  <c r="M940" i="2"/>
  <c r="I940" i="2"/>
  <c r="E940" i="2"/>
  <c r="AB940" i="2"/>
  <c r="X940" i="2"/>
  <c r="T940" i="2"/>
  <c r="P940" i="2"/>
  <c r="L940" i="2"/>
  <c r="H940" i="2"/>
  <c r="W940" i="2"/>
  <c r="G940" i="2"/>
  <c r="S940" i="2"/>
  <c r="O940" i="2"/>
  <c r="AA940" i="2"/>
  <c r="K940" i="2"/>
  <c r="Z956" i="2"/>
  <c r="V956" i="2"/>
  <c r="AF956" i="2" s="1"/>
  <c r="R956" i="2"/>
  <c r="N956" i="2"/>
  <c r="J956" i="2"/>
  <c r="F956" i="2"/>
  <c r="Y956" i="2"/>
  <c r="U956" i="2"/>
  <c r="Q956" i="2"/>
  <c r="M956" i="2"/>
  <c r="I956" i="2"/>
  <c r="E956" i="2"/>
  <c r="AB956" i="2"/>
  <c r="X956" i="2"/>
  <c r="T956" i="2"/>
  <c r="P956" i="2"/>
  <c r="L956" i="2"/>
  <c r="H956" i="2"/>
  <c r="W956" i="2"/>
  <c r="G956" i="2"/>
  <c r="S956" i="2"/>
  <c r="O956" i="2"/>
  <c r="AA956" i="2"/>
  <c r="K956" i="2"/>
  <c r="Z968" i="2"/>
  <c r="V968" i="2"/>
  <c r="AF968" i="2" s="1"/>
  <c r="R968" i="2"/>
  <c r="N968" i="2"/>
  <c r="J968" i="2"/>
  <c r="F968" i="2"/>
  <c r="Y968" i="2"/>
  <c r="U968" i="2"/>
  <c r="Q968" i="2"/>
  <c r="M968" i="2"/>
  <c r="I968" i="2"/>
  <c r="E968" i="2"/>
  <c r="AB968" i="2"/>
  <c r="X968" i="2"/>
  <c r="T968" i="2"/>
  <c r="P968" i="2"/>
  <c r="L968" i="2"/>
  <c r="H968" i="2"/>
  <c r="AA968" i="2"/>
  <c r="K968" i="2"/>
  <c r="W968" i="2"/>
  <c r="G968" i="2"/>
  <c r="S968" i="2"/>
  <c r="O968" i="2"/>
  <c r="Z977" i="2"/>
  <c r="V977" i="2"/>
  <c r="AF977" i="2" s="1"/>
  <c r="N977" i="2"/>
  <c r="J977" i="2"/>
  <c r="F977" i="2"/>
  <c r="Y977" i="2"/>
  <c r="U977" i="2"/>
  <c r="M977" i="2"/>
  <c r="I977" i="2"/>
  <c r="E977" i="2"/>
  <c r="AB977" i="2"/>
  <c r="X977" i="2"/>
  <c r="T977" i="2"/>
  <c r="P977" i="2"/>
  <c r="L977" i="2"/>
  <c r="H977" i="2"/>
  <c r="AA977" i="2"/>
  <c r="K977" i="2"/>
  <c r="W977" i="2"/>
  <c r="G977" i="2"/>
  <c r="S977" i="2"/>
  <c r="O977" i="2"/>
  <c r="Z986" i="2"/>
  <c r="V986" i="2"/>
  <c r="AF986" i="2" s="1"/>
  <c r="N986" i="2"/>
  <c r="J986" i="2"/>
  <c r="F986" i="2"/>
  <c r="Y986" i="2"/>
  <c r="U986" i="2"/>
  <c r="M986" i="2"/>
  <c r="I986" i="2"/>
  <c r="E986" i="2"/>
  <c r="AB986" i="2"/>
  <c r="X986" i="2"/>
  <c r="T986" i="2"/>
  <c r="L986" i="2"/>
  <c r="H986" i="2"/>
  <c r="W986" i="2"/>
  <c r="G986" i="2"/>
  <c r="S986" i="2"/>
  <c r="O986" i="2"/>
  <c r="AA986" i="2"/>
  <c r="K986" i="2"/>
  <c r="Z1014" i="2"/>
  <c r="V1014" i="2"/>
  <c r="AF1014" i="2" s="1"/>
  <c r="N1014" i="2"/>
  <c r="J1014" i="2"/>
  <c r="F1014" i="2"/>
  <c r="Y1014" i="2"/>
  <c r="U1014" i="2"/>
  <c r="M1014" i="2"/>
  <c r="I1014" i="2"/>
  <c r="E1014" i="2"/>
  <c r="AB1014" i="2"/>
  <c r="X1014" i="2"/>
  <c r="T1014" i="2"/>
  <c r="L1014" i="2"/>
  <c r="H1014" i="2"/>
  <c r="AA1014" i="2"/>
  <c r="K1014" i="2"/>
  <c r="W1014" i="2"/>
  <c r="G1014" i="2"/>
  <c r="S1014" i="2"/>
  <c r="O1014" i="2"/>
  <c r="Z1023" i="2"/>
  <c r="V1023" i="2"/>
  <c r="AF1023" i="2" s="1"/>
  <c r="N1023" i="2"/>
  <c r="J1023" i="2"/>
  <c r="F1023" i="2"/>
  <c r="Y1023" i="2"/>
  <c r="U1023" i="2"/>
  <c r="M1023" i="2"/>
  <c r="I1023" i="2"/>
  <c r="E1023" i="2"/>
  <c r="AB1023" i="2"/>
  <c r="X1023" i="2"/>
  <c r="T1023" i="2"/>
  <c r="L1023" i="2"/>
  <c r="H1023" i="2"/>
  <c r="W1023" i="2"/>
  <c r="G1023" i="2"/>
  <c r="S1023" i="2"/>
  <c r="O1023" i="2"/>
  <c r="AA1023" i="2"/>
  <c r="K1023" i="2"/>
  <c r="Z1044" i="2"/>
  <c r="V1044" i="2"/>
  <c r="AF1044" i="2" s="1"/>
  <c r="N1044" i="2"/>
  <c r="J1044" i="2"/>
  <c r="F1044" i="2"/>
  <c r="Y1044" i="2"/>
  <c r="U1044" i="2"/>
  <c r="M1044" i="2"/>
  <c r="I1044" i="2"/>
  <c r="E1044" i="2"/>
  <c r="AB1044" i="2"/>
  <c r="X1044" i="2"/>
  <c r="T1044" i="2"/>
  <c r="L1044" i="2"/>
  <c r="H1044" i="2"/>
  <c r="O1044" i="2"/>
  <c r="AA1044" i="2"/>
  <c r="K1044" i="2"/>
  <c r="W1044" i="2"/>
  <c r="G1044" i="2"/>
  <c r="S1044" i="2"/>
  <c r="Z1063" i="2"/>
  <c r="V1063" i="2"/>
  <c r="AF1063" i="2" s="1"/>
  <c r="N1063" i="2"/>
  <c r="J1063" i="2"/>
  <c r="F1063" i="2"/>
  <c r="Y1063" i="2"/>
  <c r="U1063" i="2"/>
  <c r="M1063" i="2"/>
  <c r="I1063" i="2"/>
  <c r="E1063" i="2"/>
  <c r="AB1063" i="2"/>
  <c r="X1063" i="2"/>
  <c r="T1063" i="2"/>
  <c r="L1063" i="2"/>
  <c r="H1063" i="2"/>
  <c r="W1063" i="2"/>
  <c r="G1063" i="2"/>
  <c r="S1063" i="2"/>
  <c r="O1063" i="2"/>
  <c r="AA1063" i="2"/>
  <c r="K1063" i="2"/>
  <c r="Z1073" i="2"/>
  <c r="V1073" i="2"/>
  <c r="AF1073" i="2" s="1"/>
  <c r="N1073" i="2"/>
  <c r="J1073" i="2"/>
  <c r="F1073" i="2"/>
  <c r="Y1073" i="2"/>
  <c r="U1073" i="2"/>
  <c r="M1073" i="2"/>
  <c r="I1073" i="2"/>
  <c r="E1073" i="2"/>
  <c r="AB1073" i="2"/>
  <c r="X1073" i="2"/>
  <c r="T1073" i="2"/>
  <c r="L1073" i="2"/>
  <c r="H1073" i="2"/>
  <c r="W1073" i="2"/>
  <c r="G1073" i="2"/>
  <c r="S1073" i="2"/>
  <c r="O1073" i="2"/>
  <c r="K1073" i="2"/>
  <c r="AA1073" i="2"/>
  <c r="Z1088" i="2"/>
  <c r="V1088" i="2"/>
  <c r="AF1088" i="2" s="1"/>
  <c r="N1088" i="2"/>
  <c r="J1088" i="2"/>
  <c r="F1088" i="2"/>
  <c r="Y1088" i="2"/>
  <c r="U1088" i="2"/>
  <c r="M1088" i="2"/>
  <c r="I1088" i="2"/>
  <c r="E1088" i="2"/>
  <c r="AB1088" i="2"/>
  <c r="X1088" i="2"/>
  <c r="T1088" i="2"/>
  <c r="L1088" i="2"/>
  <c r="H1088" i="2"/>
  <c r="AA1088" i="2"/>
  <c r="K1088" i="2"/>
  <c r="W1088" i="2"/>
  <c r="G1088" i="2"/>
  <c r="S1088" i="2"/>
  <c r="O1088" i="2"/>
  <c r="Z1104" i="2"/>
  <c r="V1104" i="2"/>
  <c r="AF1104" i="2" s="1"/>
  <c r="R1104" i="2"/>
  <c r="N1104" i="2"/>
  <c r="J1104" i="2"/>
  <c r="F1104" i="2"/>
  <c r="Y1104" i="2"/>
  <c r="U1104" i="2"/>
  <c r="Q1104" i="2"/>
  <c r="M1104" i="2"/>
  <c r="I1104" i="2"/>
  <c r="E1104" i="2"/>
  <c r="AB1104" i="2"/>
  <c r="X1104" i="2"/>
  <c r="T1104" i="2"/>
  <c r="P1104" i="2"/>
  <c r="L1104" i="2"/>
  <c r="H1104" i="2"/>
  <c r="AA1104" i="2"/>
  <c r="K1104" i="2"/>
  <c r="W1104" i="2"/>
  <c r="G1104" i="2"/>
  <c r="S1104" i="2"/>
  <c r="O1104" i="2"/>
  <c r="Z1120" i="2"/>
  <c r="V1120" i="2"/>
  <c r="AF1120" i="2" s="1"/>
  <c r="R1120" i="2"/>
  <c r="N1120" i="2"/>
  <c r="J1120" i="2"/>
  <c r="F1120" i="2"/>
  <c r="Y1120" i="2"/>
  <c r="U1120" i="2"/>
  <c r="Q1120" i="2"/>
  <c r="M1120" i="2"/>
  <c r="I1120" i="2"/>
  <c r="E1120" i="2"/>
  <c r="AB1120" i="2"/>
  <c r="X1120" i="2"/>
  <c r="T1120" i="2"/>
  <c r="P1120" i="2"/>
  <c r="L1120" i="2"/>
  <c r="H1120" i="2"/>
  <c r="AA1120" i="2"/>
  <c r="K1120" i="2"/>
  <c r="W1120" i="2"/>
  <c r="G1120" i="2"/>
  <c r="S1120" i="2"/>
  <c r="O1120" i="2"/>
  <c r="Z1136" i="2"/>
  <c r="V1136" i="2"/>
  <c r="AF1136" i="2" s="1"/>
  <c r="R1136" i="2"/>
  <c r="N1136" i="2"/>
  <c r="J1136" i="2"/>
  <c r="F1136" i="2"/>
  <c r="Y1136" i="2"/>
  <c r="U1136" i="2"/>
  <c r="Q1136" i="2"/>
  <c r="M1136" i="2"/>
  <c r="I1136" i="2"/>
  <c r="E1136" i="2"/>
  <c r="AB1136" i="2"/>
  <c r="X1136" i="2"/>
  <c r="T1136" i="2"/>
  <c r="P1136" i="2"/>
  <c r="L1136" i="2"/>
  <c r="H1136" i="2"/>
  <c r="AA1136" i="2"/>
  <c r="K1136" i="2"/>
  <c r="W1136" i="2"/>
  <c r="G1136" i="2"/>
  <c r="S1136" i="2"/>
  <c r="O1136" i="2"/>
  <c r="Z1152" i="2"/>
  <c r="V1152" i="2"/>
  <c r="AF1152" i="2" s="1"/>
  <c r="R1152" i="2"/>
  <c r="N1152" i="2"/>
  <c r="J1152" i="2"/>
  <c r="F1152" i="2"/>
  <c r="Y1152" i="2"/>
  <c r="U1152" i="2"/>
  <c r="Q1152" i="2"/>
  <c r="M1152" i="2"/>
  <c r="I1152" i="2"/>
  <c r="E1152" i="2"/>
  <c r="AB1152" i="2"/>
  <c r="X1152" i="2"/>
  <c r="T1152" i="2"/>
  <c r="P1152" i="2"/>
  <c r="L1152" i="2"/>
  <c r="H1152" i="2"/>
  <c r="AA1152" i="2"/>
  <c r="K1152" i="2"/>
  <c r="W1152" i="2"/>
  <c r="G1152" i="2"/>
  <c r="S1152" i="2"/>
  <c r="O1152" i="2"/>
  <c r="Z1168" i="2"/>
  <c r="V1168" i="2"/>
  <c r="AF1168" i="2" s="1"/>
  <c r="R1168" i="2"/>
  <c r="N1168" i="2"/>
  <c r="J1168" i="2"/>
  <c r="F1168" i="2"/>
  <c r="Y1168" i="2"/>
  <c r="U1168" i="2"/>
  <c r="Q1168" i="2"/>
  <c r="M1168" i="2"/>
  <c r="I1168" i="2"/>
  <c r="E1168" i="2"/>
  <c r="AB1168" i="2"/>
  <c r="X1168" i="2"/>
  <c r="T1168" i="2"/>
  <c r="P1168" i="2"/>
  <c r="L1168" i="2"/>
  <c r="H1168" i="2"/>
  <c r="AA1168" i="2"/>
  <c r="K1168" i="2"/>
  <c r="W1168" i="2"/>
  <c r="G1168" i="2"/>
  <c r="S1168" i="2"/>
  <c r="O1168" i="2"/>
  <c r="Z1184" i="2"/>
  <c r="V1184" i="2"/>
  <c r="AF1184" i="2" s="1"/>
  <c r="R1184" i="2"/>
  <c r="N1184" i="2"/>
  <c r="J1184" i="2"/>
  <c r="F1184" i="2"/>
  <c r="Y1184" i="2"/>
  <c r="U1184" i="2"/>
  <c r="Q1184" i="2"/>
  <c r="M1184" i="2"/>
  <c r="I1184" i="2"/>
  <c r="E1184" i="2"/>
  <c r="AB1184" i="2"/>
  <c r="X1184" i="2"/>
  <c r="T1184" i="2"/>
  <c r="P1184" i="2"/>
  <c r="L1184" i="2"/>
  <c r="H1184" i="2"/>
  <c r="AA1184" i="2"/>
  <c r="K1184" i="2"/>
  <c r="W1184" i="2"/>
  <c r="G1184" i="2"/>
  <c r="S1184" i="2"/>
  <c r="O1184" i="2"/>
  <c r="Z1201" i="2"/>
  <c r="V1201" i="2"/>
  <c r="AF1201" i="2" s="1"/>
  <c r="R1201" i="2"/>
  <c r="N1201" i="2"/>
  <c r="J1201" i="2"/>
  <c r="F1201" i="2"/>
  <c r="Y1201" i="2"/>
  <c r="U1201" i="2"/>
  <c r="Q1201" i="2"/>
  <c r="M1201" i="2"/>
  <c r="I1201" i="2"/>
  <c r="E1201" i="2"/>
  <c r="AB1201" i="2"/>
  <c r="X1201" i="2"/>
  <c r="T1201" i="2"/>
  <c r="P1201" i="2"/>
  <c r="L1201" i="2"/>
  <c r="H1201" i="2"/>
  <c r="AA1201" i="2"/>
  <c r="K1201" i="2"/>
  <c r="W1201" i="2"/>
  <c r="G1201" i="2"/>
  <c r="S1201" i="2"/>
  <c r="O1201" i="2"/>
  <c r="Z1236" i="2"/>
  <c r="V1236" i="2"/>
  <c r="AF1236" i="2" s="1"/>
  <c r="R1236" i="2"/>
  <c r="N1236" i="2"/>
  <c r="J1236" i="2"/>
  <c r="F1236" i="2"/>
  <c r="Y1236" i="2"/>
  <c r="U1236" i="2"/>
  <c r="Q1236" i="2"/>
  <c r="M1236" i="2"/>
  <c r="I1236" i="2"/>
  <c r="E1236" i="2"/>
  <c r="AB1236" i="2"/>
  <c r="X1236" i="2"/>
  <c r="T1236" i="2"/>
  <c r="P1236" i="2"/>
  <c r="L1236" i="2"/>
  <c r="H1236" i="2"/>
  <c r="O1236" i="2"/>
  <c r="AA1236" i="2"/>
  <c r="K1236" i="2"/>
  <c r="W1236" i="2"/>
  <c r="G1236" i="2"/>
  <c r="S1236" i="2"/>
  <c r="Z1254" i="2"/>
  <c r="V1254" i="2"/>
  <c r="AF1254" i="2" s="1"/>
  <c r="R1254" i="2"/>
  <c r="N1254" i="2"/>
  <c r="J1254" i="2"/>
  <c r="F1254" i="2"/>
  <c r="Y1254" i="2"/>
  <c r="U1254" i="2"/>
  <c r="Q1254" i="2"/>
  <c r="M1254" i="2"/>
  <c r="I1254" i="2"/>
  <c r="E1254" i="2"/>
  <c r="AB1254" i="2"/>
  <c r="X1254" i="2"/>
  <c r="T1254" i="2"/>
  <c r="P1254" i="2"/>
  <c r="L1254" i="2"/>
  <c r="H1254" i="2"/>
  <c r="AA1254" i="2"/>
  <c r="K1254" i="2"/>
  <c r="W1254" i="2"/>
  <c r="G1254" i="2"/>
  <c r="S1254" i="2"/>
  <c r="O1254" i="2"/>
  <c r="AA1282" i="2"/>
  <c r="W1282" i="2"/>
  <c r="S1282" i="2"/>
  <c r="O1282" i="2"/>
  <c r="K1282" i="2"/>
  <c r="G1282" i="2"/>
  <c r="Z1282" i="2"/>
  <c r="V1282" i="2"/>
  <c r="AF1282" i="2" s="1"/>
  <c r="R1282" i="2"/>
  <c r="N1282" i="2"/>
  <c r="J1282" i="2"/>
  <c r="F1282" i="2"/>
  <c r="X1282" i="2"/>
  <c r="P1282" i="2"/>
  <c r="H1282" i="2"/>
  <c r="U1282" i="2"/>
  <c r="M1282" i="2"/>
  <c r="E1282" i="2"/>
  <c r="AB1282" i="2"/>
  <c r="T1282" i="2"/>
  <c r="L1282" i="2"/>
  <c r="Y1282" i="2"/>
  <c r="Q1282" i="2"/>
  <c r="I1282" i="2"/>
  <c r="AA1302" i="2"/>
  <c r="W1302" i="2"/>
  <c r="S1302" i="2"/>
  <c r="O1302" i="2"/>
  <c r="K1302" i="2"/>
  <c r="G1302" i="2"/>
  <c r="Z1302" i="2"/>
  <c r="V1302" i="2"/>
  <c r="AF1302" i="2" s="1"/>
  <c r="R1302" i="2"/>
  <c r="N1302" i="2"/>
  <c r="J1302" i="2"/>
  <c r="F1302" i="2"/>
  <c r="X1302" i="2"/>
  <c r="P1302" i="2"/>
  <c r="H1302" i="2"/>
  <c r="U1302" i="2"/>
  <c r="M1302" i="2"/>
  <c r="E1302" i="2"/>
  <c r="AB1302" i="2"/>
  <c r="T1302" i="2"/>
  <c r="L1302" i="2"/>
  <c r="Y1302" i="2"/>
  <c r="Q1302" i="2"/>
  <c r="I1302" i="2"/>
  <c r="AA1343" i="2"/>
  <c r="W1343" i="2"/>
  <c r="S1343" i="2"/>
  <c r="O1343" i="2"/>
  <c r="K1343" i="2"/>
  <c r="G1343" i="2"/>
  <c r="Z1343" i="2"/>
  <c r="V1343" i="2"/>
  <c r="R1343" i="2"/>
  <c r="N1343" i="2"/>
  <c r="J1343" i="2"/>
  <c r="F1343" i="2"/>
  <c r="X1343" i="2"/>
  <c r="P1343" i="2"/>
  <c r="H1343" i="2"/>
  <c r="U1343" i="2"/>
  <c r="M1343" i="2"/>
  <c r="E1343" i="2"/>
  <c r="AB1343" i="2"/>
  <c r="T1343" i="2"/>
  <c r="L1343" i="2"/>
  <c r="Q1343" i="2"/>
  <c r="I1343" i="2"/>
  <c r="Y1343" i="2"/>
  <c r="AB562" i="2"/>
  <c r="X562" i="2"/>
  <c r="T562" i="2"/>
  <c r="P562" i="2"/>
  <c r="L562" i="2"/>
  <c r="H562" i="2"/>
  <c r="AA562" i="2"/>
  <c r="W562" i="2"/>
  <c r="S562" i="2"/>
  <c r="O562" i="2"/>
  <c r="K562" i="2"/>
  <c r="G562" i="2"/>
  <c r="Z562" i="2"/>
  <c r="R562" i="2"/>
  <c r="J562" i="2"/>
  <c r="Y562" i="2"/>
  <c r="Q562" i="2"/>
  <c r="I562" i="2"/>
  <c r="V562" i="2"/>
  <c r="AF562" i="2" s="1"/>
  <c r="N562" i="2"/>
  <c r="F562" i="2"/>
  <c r="M562" i="2"/>
  <c r="E562" i="2"/>
  <c r="U562" i="2"/>
  <c r="AB576" i="2"/>
  <c r="X576" i="2"/>
  <c r="T576" i="2"/>
  <c r="P576" i="2"/>
  <c r="L576" i="2"/>
  <c r="H576" i="2"/>
  <c r="AA576" i="2"/>
  <c r="W576" i="2"/>
  <c r="S576" i="2"/>
  <c r="O576" i="2"/>
  <c r="K576" i="2"/>
  <c r="G576" i="2"/>
  <c r="V576" i="2"/>
  <c r="AF576" i="2" s="1"/>
  <c r="N576" i="2"/>
  <c r="F576" i="2"/>
  <c r="U576" i="2"/>
  <c r="M576" i="2"/>
  <c r="E576" i="2"/>
  <c r="Z576" i="2"/>
  <c r="R576" i="2"/>
  <c r="J576" i="2"/>
  <c r="I576" i="2"/>
  <c r="Y576" i="2"/>
  <c r="Q576" i="2"/>
  <c r="AB592" i="2"/>
  <c r="X592" i="2"/>
  <c r="T592" i="2"/>
  <c r="P592" i="2"/>
  <c r="L592" i="2"/>
  <c r="H592" i="2"/>
  <c r="AA592" i="2"/>
  <c r="W592" i="2"/>
  <c r="S592" i="2"/>
  <c r="O592" i="2"/>
  <c r="K592" i="2"/>
  <c r="G592" i="2"/>
  <c r="V592" i="2"/>
  <c r="AF592" i="2" s="1"/>
  <c r="N592" i="2"/>
  <c r="F592" i="2"/>
  <c r="U592" i="2"/>
  <c r="M592" i="2"/>
  <c r="E592" i="2"/>
  <c r="Z592" i="2"/>
  <c r="R592" i="2"/>
  <c r="J592" i="2"/>
  <c r="Y592" i="2"/>
  <c r="Q592" i="2"/>
  <c r="I592" i="2"/>
  <c r="AB611" i="2"/>
  <c r="X611" i="2"/>
  <c r="T611" i="2"/>
  <c r="P611" i="2"/>
  <c r="L611" i="2"/>
  <c r="H611" i="2"/>
  <c r="AA611" i="2"/>
  <c r="W611" i="2"/>
  <c r="S611" i="2"/>
  <c r="O611" i="2"/>
  <c r="K611" i="2"/>
  <c r="G611" i="2"/>
  <c r="V611" i="2"/>
  <c r="N611" i="2"/>
  <c r="F611" i="2"/>
  <c r="U611" i="2"/>
  <c r="M611" i="2"/>
  <c r="E611" i="2"/>
  <c r="Z611" i="2"/>
  <c r="R611" i="2"/>
  <c r="J611" i="2"/>
  <c r="Y611" i="2"/>
  <c r="Q611" i="2"/>
  <c r="I611" i="2"/>
  <c r="AB624" i="2"/>
  <c r="X624" i="2"/>
  <c r="T624" i="2"/>
  <c r="P624" i="2"/>
  <c r="L624" i="2"/>
  <c r="H624" i="2"/>
  <c r="AA624" i="2"/>
  <c r="W624" i="2"/>
  <c r="S624" i="2"/>
  <c r="O624" i="2"/>
  <c r="K624" i="2"/>
  <c r="G624" i="2"/>
  <c r="U624" i="2"/>
  <c r="M624" i="2"/>
  <c r="E624" i="2"/>
  <c r="Z624" i="2"/>
  <c r="R624" i="2"/>
  <c r="J624" i="2"/>
  <c r="Y624" i="2"/>
  <c r="Q624" i="2"/>
  <c r="I624" i="2"/>
  <c r="F624" i="2"/>
  <c r="V624" i="2"/>
  <c r="AF624" i="2" s="1"/>
  <c r="N624" i="2"/>
  <c r="AB636" i="2"/>
  <c r="X636" i="2"/>
  <c r="T636" i="2"/>
  <c r="P636" i="2"/>
  <c r="L636" i="2"/>
  <c r="H636" i="2"/>
  <c r="AA636" i="2"/>
  <c r="W636" i="2"/>
  <c r="S636" i="2"/>
  <c r="O636" i="2"/>
  <c r="K636" i="2"/>
  <c r="G636" i="2"/>
  <c r="U636" i="2"/>
  <c r="M636" i="2"/>
  <c r="E636" i="2"/>
  <c r="Z636" i="2"/>
  <c r="R636" i="2"/>
  <c r="J636" i="2"/>
  <c r="Y636" i="2"/>
  <c r="Q636" i="2"/>
  <c r="I636" i="2"/>
  <c r="N636" i="2"/>
  <c r="V636" i="2"/>
  <c r="AF636" i="2" s="1"/>
  <c r="F636" i="2"/>
  <c r="AB656" i="2"/>
  <c r="X656" i="2"/>
  <c r="T656" i="2"/>
  <c r="P656" i="2"/>
  <c r="L656" i="2"/>
  <c r="H656" i="2"/>
  <c r="AA656" i="2"/>
  <c r="W656" i="2"/>
  <c r="S656" i="2"/>
  <c r="O656" i="2"/>
  <c r="K656" i="2"/>
  <c r="G656" i="2"/>
  <c r="Z656" i="2"/>
  <c r="R656" i="2"/>
  <c r="J656" i="2"/>
  <c r="Y656" i="2"/>
  <c r="Q656" i="2"/>
  <c r="I656" i="2"/>
  <c r="V656" i="2"/>
  <c r="AF656" i="2" s="1"/>
  <c r="N656" i="2"/>
  <c r="F656" i="2"/>
  <c r="E656" i="2"/>
  <c r="M656" i="2"/>
  <c r="U656" i="2"/>
  <c r="AB671" i="2"/>
  <c r="X671" i="2"/>
  <c r="T671" i="2"/>
  <c r="P671" i="2"/>
  <c r="L671" i="2"/>
  <c r="H671" i="2"/>
  <c r="AA671" i="2"/>
  <c r="W671" i="2"/>
  <c r="S671" i="2"/>
  <c r="O671" i="2"/>
  <c r="K671" i="2"/>
  <c r="G671" i="2"/>
  <c r="Z671" i="2"/>
  <c r="R671" i="2"/>
  <c r="J671" i="2"/>
  <c r="Y671" i="2"/>
  <c r="Q671" i="2"/>
  <c r="I671" i="2"/>
  <c r="V671" i="2"/>
  <c r="AF671" i="2" s="1"/>
  <c r="N671" i="2"/>
  <c r="F671" i="2"/>
  <c r="M671" i="2"/>
  <c r="E671" i="2"/>
  <c r="U671" i="2"/>
  <c r="AB687" i="2"/>
  <c r="X687" i="2"/>
  <c r="T687" i="2"/>
  <c r="P687" i="2"/>
  <c r="L687" i="2"/>
  <c r="H687" i="2"/>
  <c r="AA687" i="2"/>
  <c r="W687" i="2"/>
  <c r="S687" i="2"/>
  <c r="O687" i="2"/>
  <c r="K687" i="2"/>
  <c r="G687" i="2"/>
  <c r="Z687" i="2"/>
  <c r="R687" i="2"/>
  <c r="J687" i="2"/>
  <c r="Y687" i="2"/>
  <c r="Q687" i="2"/>
  <c r="I687" i="2"/>
  <c r="V687" i="2"/>
  <c r="AF687" i="2" s="1"/>
  <c r="N687" i="2"/>
  <c r="F687" i="2"/>
  <c r="M687" i="2"/>
  <c r="E687" i="2"/>
  <c r="U687" i="2"/>
  <c r="Y703" i="2"/>
  <c r="U703" i="2"/>
  <c r="Q703" i="2"/>
  <c r="M703" i="2"/>
  <c r="I703" i="2"/>
  <c r="E703" i="2"/>
  <c r="AB703" i="2"/>
  <c r="X703" i="2"/>
  <c r="T703" i="2"/>
  <c r="P703" i="2"/>
  <c r="L703" i="2"/>
  <c r="H703" i="2"/>
  <c r="AA703" i="2"/>
  <c r="W703" i="2"/>
  <c r="S703" i="2"/>
  <c r="O703" i="2"/>
  <c r="K703" i="2"/>
  <c r="G703" i="2"/>
  <c r="Z703" i="2"/>
  <c r="J703" i="2"/>
  <c r="V703" i="2"/>
  <c r="AF703" i="2" s="1"/>
  <c r="F703" i="2"/>
  <c r="R703" i="2"/>
  <c r="N703" i="2"/>
  <c r="Y719" i="2"/>
  <c r="U719" i="2"/>
  <c r="Q719" i="2"/>
  <c r="M719" i="2"/>
  <c r="I719" i="2"/>
  <c r="E719" i="2"/>
  <c r="AB719" i="2"/>
  <c r="X719" i="2"/>
  <c r="T719" i="2"/>
  <c r="P719" i="2"/>
  <c r="L719" i="2"/>
  <c r="H719" i="2"/>
  <c r="AA719" i="2"/>
  <c r="W719" i="2"/>
  <c r="S719" i="2"/>
  <c r="O719" i="2"/>
  <c r="K719" i="2"/>
  <c r="G719" i="2"/>
  <c r="Z719" i="2"/>
  <c r="J719" i="2"/>
  <c r="V719" i="2"/>
  <c r="AF719" i="2" s="1"/>
  <c r="F719" i="2"/>
  <c r="R719" i="2"/>
  <c r="N719" i="2"/>
  <c r="Y735" i="2"/>
  <c r="U735" i="2"/>
  <c r="Q735" i="2"/>
  <c r="M735" i="2"/>
  <c r="I735" i="2"/>
  <c r="E735" i="2"/>
  <c r="AB735" i="2"/>
  <c r="X735" i="2"/>
  <c r="T735" i="2"/>
  <c r="P735" i="2"/>
  <c r="L735" i="2"/>
  <c r="H735" i="2"/>
  <c r="AA735" i="2"/>
  <c r="W735" i="2"/>
  <c r="S735" i="2"/>
  <c r="O735" i="2"/>
  <c r="K735" i="2"/>
  <c r="G735" i="2"/>
  <c r="Z735" i="2"/>
  <c r="J735" i="2"/>
  <c r="V735" i="2"/>
  <c r="AF735" i="2" s="1"/>
  <c r="F735" i="2"/>
  <c r="R735" i="2"/>
  <c r="N735" i="2"/>
  <c r="Y751" i="2"/>
  <c r="U751" i="2"/>
  <c r="Q751" i="2"/>
  <c r="M751" i="2"/>
  <c r="I751" i="2"/>
  <c r="E751" i="2"/>
  <c r="AB751" i="2"/>
  <c r="X751" i="2"/>
  <c r="T751" i="2"/>
  <c r="P751" i="2"/>
  <c r="L751" i="2"/>
  <c r="H751" i="2"/>
  <c r="AA751" i="2"/>
  <c r="W751" i="2"/>
  <c r="S751" i="2"/>
  <c r="O751" i="2"/>
  <c r="K751" i="2"/>
  <c r="G751" i="2"/>
  <c r="Z751" i="2"/>
  <c r="J751" i="2"/>
  <c r="V751" i="2"/>
  <c r="AF751" i="2" s="1"/>
  <c r="F751" i="2"/>
  <c r="R751" i="2"/>
  <c r="N751" i="2"/>
  <c r="Y767" i="2"/>
  <c r="U767" i="2"/>
  <c r="Q767" i="2"/>
  <c r="M767" i="2"/>
  <c r="I767" i="2"/>
  <c r="E767" i="2"/>
  <c r="AB767" i="2"/>
  <c r="X767" i="2"/>
  <c r="T767" i="2"/>
  <c r="P767" i="2"/>
  <c r="L767" i="2"/>
  <c r="H767" i="2"/>
  <c r="AA767" i="2"/>
  <c r="W767" i="2"/>
  <c r="S767" i="2"/>
  <c r="O767" i="2"/>
  <c r="K767" i="2"/>
  <c r="G767" i="2"/>
  <c r="Z767" i="2"/>
  <c r="J767" i="2"/>
  <c r="V767" i="2"/>
  <c r="AF767" i="2" s="1"/>
  <c r="F767" i="2"/>
  <c r="R767" i="2"/>
  <c r="N767" i="2"/>
  <c r="Y775" i="2"/>
  <c r="U775" i="2"/>
  <c r="Q775" i="2"/>
  <c r="M775" i="2"/>
  <c r="I775" i="2"/>
  <c r="E775" i="2"/>
  <c r="AB775" i="2"/>
  <c r="X775" i="2"/>
  <c r="T775" i="2"/>
  <c r="P775" i="2"/>
  <c r="L775" i="2"/>
  <c r="H775" i="2"/>
  <c r="AA775" i="2"/>
  <c r="W775" i="2"/>
  <c r="S775" i="2"/>
  <c r="O775" i="2"/>
  <c r="K775" i="2"/>
  <c r="G775" i="2"/>
  <c r="Z775" i="2"/>
  <c r="J775" i="2"/>
  <c r="V775" i="2"/>
  <c r="AF775" i="2" s="1"/>
  <c r="F775" i="2"/>
  <c r="R775" i="2"/>
  <c r="N775" i="2"/>
  <c r="Y783" i="2"/>
  <c r="U783" i="2"/>
  <c r="Q783" i="2"/>
  <c r="M783" i="2"/>
  <c r="I783" i="2"/>
  <c r="E783" i="2"/>
  <c r="AB783" i="2"/>
  <c r="X783" i="2"/>
  <c r="T783" i="2"/>
  <c r="P783" i="2"/>
  <c r="L783" i="2"/>
  <c r="H783" i="2"/>
  <c r="AA783" i="2"/>
  <c r="W783" i="2"/>
  <c r="S783" i="2"/>
  <c r="O783" i="2"/>
  <c r="K783" i="2"/>
  <c r="G783" i="2"/>
  <c r="Z783" i="2"/>
  <c r="J783" i="2"/>
  <c r="V783" i="2"/>
  <c r="AF783" i="2" s="1"/>
  <c r="F783" i="2"/>
  <c r="R783" i="2"/>
  <c r="N783" i="2"/>
  <c r="Y799" i="2"/>
  <c r="U799" i="2"/>
  <c r="Q799" i="2"/>
  <c r="M799" i="2"/>
  <c r="I799" i="2"/>
  <c r="E799" i="2"/>
  <c r="AB799" i="2"/>
  <c r="X799" i="2"/>
  <c r="T799" i="2"/>
  <c r="P799" i="2"/>
  <c r="L799" i="2"/>
  <c r="H799" i="2"/>
  <c r="AA799" i="2"/>
  <c r="W799" i="2"/>
  <c r="S799" i="2"/>
  <c r="O799" i="2"/>
  <c r="K799" i="2"/>
  <c r="G799" i="2"/>
  <c r="Z799" i="2"/>
  <c r="J799" i="2"/>
  <c r="V799" i="2"/>
  <c r="AF799" i="2" s="1"/>
  <c r="F799" i="2"/>
  <c r="R799" i="2"/>
  <c r="N799" i="2"/>
  <c r="Y815" i="2"/>
  <c r="U815" i="2"/>
  <c r="Q815" i="2"/>
  <c r="M815" i="2"/>
  <c r="I815" i="2"/>
  <c r="E815" i="2"/>
  <c r="AB815" i="2"/>
  <c r="X815" i="2"/>
  <c r="T815" i="2"/>
  <c r="P815" i="2"/>
  <c r="L815" i="2"/>
  <c r="H815" i="2"/>
  <c r="AA815" i="2"/>
  <c r="W815" i="2"/>
  <c r="S815" i="2"/>
  <c r="O815" i="2"/>
  <c r="K815" i="2"/>
  <c r="G815" i="2"/>
  <c r="Z815" i="2"/>
  <c r="J815" i="2"/>
  <c r="V815" i="2"/>
  <c r="AF815" i="2" s="1"/>
  <c r="F815" i="2"/>
  <c r="R815" i="2"/>
  <c r="N815" i="2"/>
  <c r="Y831" i="2"/>
  <c r="U831" i="2"/>
  <c r="Q831" i="2"/>
  <c r="M831" i="2"/>
  <c r="I831" i="2"/>
  <c r="E831" i="2"/>
  <c r="AB831" i="2"/>
  <c r="X831" i="2"/>
  <c r="T831" i="2"/>
  <c r="P831" i="2"/>
  <c r="L831" i="2"/>
  <c r="H831" i="2"/>
  <c r="AA831" i="2"/>
  <c r="W831" i="2"/>
  <c r="S831" i="2"/>
  <c r="O831" i="2"/>
  <c r="K831" i="2"/>
  <c r="G831" i="2"/>
  <c r="Z831" i="2"/>
  <c r="J831" i="2"/>
  <c r="V831" i="2"/>
  <c r="AF831" i="2" s="1"/>
  <c r="F831" i="2"/>
  <c r="R831" i="2"/>
  <c r="N831" i="2"/>
  <c r="Y847" i="2"/>
  <c r="U847" i="2"/>
  <c r="Q847" i="2"/>
  <c r="M847" i="2"/>
  <c r="I847" i="2"/>
  <c r="E847" i="2"/>
  <c r="AB847" i="2"/>
  <c r="X847" i="2"/>
  <c r="T847" i="2"/>
  <c r="P847" i="2"/>
  <c r="L847" i="2"/>
  <c r="H847" i="2"/>
  <c r="AA847" i="2"/>
  <c r="W847" i="2"/>
  <c r="S847" i="2"/>
  <c r="O847" i="2"/>
  <c r="K847" i="2"/>
  <c r="G847" i="2"/>
  <c r="Z847" i="2"/>
  <c r="J847" i="2"/>
  <c r="V847" i="2"/>
  <c r="AF847" i="2" s="1"/>
  <c r="F847" i="2"/>
  <c r="R847" i="2"/>
  <c r="N847" i="2"/>
  <c r="Y863" i="2"/>
  <c r="U863" i="2"/>
  <c r="Q863" i="2"/>
  <c r="M863" i="2"/>
  <c r="I863" i="2"/>
  <c r="E863" i="2"/>
  <c r="AB863" i="2"/>
  <c r="X863" i="2"/>
  <c r="T863" i="2"/>
  <c r="P863" i="2"/>
  <c r="L863" i="2"/>
  <c r="H863" i="2"/>
  <c r="AA863" i="2"/>
  <c r="W863" i="2"/>
  <c r="S863" i="2"/>
  <c r="O863" i="2"/>
  <c r="K863" i="2"/>
  <c r="G863" i="2"/>
  <c r="Z863" i="2"/>
  <c r="J863" i="2"/>
  <c r="V863" i="2"/>
  <c r="AF863" i="2" s="1"/>
  <c r="F863" i="2"/>
  <c r="R863" i="2"/>
  <c r="N863" i="2"/>
  <c r="Y879" i="2"/>
  <c r="U879" i="2"/>
  <c r="Q879" i="2"/>
  <c r="M879" i="2"/>
  <c r="I879" i="2"/>
  <c r="E879" i="2"/>
  <c r="AB879" i="2"/>
  <c r="X879" i="2"/>
  <c r="T879" i="2"/>
  <c r="P879" i="2"/>
  <c r="L879" i="2"/>
  <c r="H879" i="2"/>
  <c r="AA879" i="2"/>
  <c r="W879" i="2"/>
  <c r="S879" i="2"/>
  <c r="O879" i="2"/>
  <c r="K879" i="2"/>
  <c r="G879" i="2"/>
  <c r="Z879" i="2"/>
  <c r="J879" i="2"/>
  <c r="V879" i="2"/>
  <c r="AF879" i="2" s="1"/>
  <c r="F879" i="2"/>
  <c r="R879" i="2"/>
  <c r="N879" i="2"/>
  <c r="Y895" i="2"/>
  <c r="U895" i="2"/>
  <c r="Q895" i="2"/>
  <c r="M895" i="2"/>
  <c r="I895" i="2"/>
  <c r="E895" i="2"/>
  <c r="AB895" i="2"/>
  <c r="X895" i="2"/>
  <c r="T895" i="2"/>
  <c r="P895" i="2"/>
  <c r="L895" i="2"/>
  <c r="H895" i="2"/>
  <c r="AA895" i="2"/>
  <c r="W895" i="2"/>
  <c r="S895" i="2"/>
  <c r="O895" i="2"/>
  <c r="K895" i="2"/>
  <c r="G895" i="2"/>
  <c r="V895" i="2"/>
  <c r="F895" i="2"/>
  <c r="R895" i="2"/>
  <c r="N895" i="2"/>
  <c r="Z895" i="2"/>
  <c r="J895" i="2"/>
  <c r="Y911" i="2"/>
  <c r="U911" i="2"/>
  <c r="Q911" i="2"/>
  <c r="M911" i="2"/>
  <c r="I911" i="2"/>
  <c r="E911" i="2"/>
  <c r="AB911" i="2"/>
  <c r="X911" i="2"/>
  <c r="T911" i="2"/>
  <c r="P911" i="2"/>
  <c r="L911" i="2"/>
  <c r="H911" i="2"/>
  <c r="AA911" i="2"/>
  <c r="W911" i="2"/>
  <c r="S911" i="2"/>
  <c r="O911" i="2"/>
  <c r="K911" i="2"/>
  <c r="G911" i="2"/>
  <c r="Z911" i="2"/>
  <c r="J911" i="2"/>
  <c r="V911" i="2"/>
  <c r="AF911" i="2" s="1"/>
  <c r="F911" i="2"/>
  <c r="R911" i="2"/>
  <c r="N911" i="2"/>
  <c r="Y927" i="2"/>
  <c r="U927" i="2"/>
  <c r="Q927" i="2"/>
  <c r="M927" i="2"/>
  <c r="I927" i="2"/>
  <c r="E927" i="2"/>
  <c r="AB927" i="2"/>
  <c r="X927" i="2"/>
  <c r="T927" i="2"/>
  <c r="P927" i="2"/>
  <c r="L927" i="2"/>
  <c r="H927" i="2"/>
  <c r="AA927" i="2"/>
  <c r="W927" i="2"/>
  <c r="S927" i="2"/>
  <c r="O927" i="2"/>
  <c r="K927" i="2"/>
  <c r="G927" i="2"/>
  <c r="Z927" i="2"/>
  <c r="J927" i="2"/>
  <c r="V927" i="2"/>
  <c r="AF927" i="2" s="1"/>
  <c r="F927" i="2"/>
  <c r="R927" i="2"/>
  <c r="N927" i="2"/>
  <c r="Y943" i="2"/>
  <c r="U943" i="2"/>
  <c r="Q943" i="2"/>
  <c r="M943" i="2"/>
  <c r="I943" i="2"/>
  <c r="E943" i="2"/>
  <c r="AB943" i="2"/>
  <c r="X943" i="2"/>
  <c r="T943" i="2"/>
  <c r="P943" i="2"/>
  <c r="L943" i="2"/>
  <c r="H943" i="2"/>
  <c r="AA943" i="2"/>
  <c r="W943" i="2"/>
  <c r="S943" i="2"/>
  <c r="O943" i="2"/>
  <c r="K943" i="2"/>
  <c r="G943" i="2"/>
  <c r="Z943" i="2"/>
  <c r="J943" i="2"/>
  <c r="V943" i="2"/>
  <c r="AF943" i="2" s="1"/>
  <c r="F943" i="2"/>
  <c r="R943" i="2"/>
  <c r="N943" i="2"/>
  <c r="Y959" i="2"/>
  <c r="U959" i="2"/>
  <c r="Q959" i="2"/>
  <c r="M959" i="2"/>
  <c r="I959" i="2"/>
  <c r="E959" i="2"/>
  <c r="AB959" i="2"/>
  <c r="X959" i="2"/>
  <c r="T959" i="2"/>
  <c r="P959" i="2"/>
  <c r="L959" i="2"/>
  <c r="H959" i="2"/>
  <c r="AA959" i="2"/>
  <c r="W959" i="2"/>
  <c r="S959" i="2"/>
  <c r="O959" i="2"/>
  <c r="K959" i="2"/>
  <c r="G959" i="2"/>
  <c r="Z959" i="2"/>
  <c r="J959" i="2"/>
  <c r="V959" i="2"/>
  <c r="AF959" i="2" s="1"/>
  <c r="F959" i="2"/>
  <c r="R959" i="2"/>
  <c r="N959" i="2"/>
  <c r="Y997" i="2"/>
  <c r="U997" i="2"/>
  <c r="M997" i="2"/>
  <c r="I997" i="2"/>
  <c r="E997" i="2"/>
  <c r="AB997" i="2"/>
  <c r="X997" i="2"/>
  <c r="T997" i="2"/>
  <c r="L997" i="2"/>
  <c r="H997" i="2"/>
  <c r="AA997" i="2"/>
  <c r="W997" i="2"/>
  <c r="S997" i="2"/>
  <c r="O997" i="2"/>
  <c r="K997" i="2"/>
  <c r="G997" i="2"/>
  <c r="Z997" i="2"/>
  <c r="J997" i="2"/>
  <c r="V997" i="2"/>
  <c r="AF997" i="2" s="1"/>
  <c r="F997" i="2"/>
  <c r="N997" i="2"/>
  <c r="Y1009" i="2"/>
  <c r="U1009" i="2"/>
  <c r="M1009" i="2"/>
  <c r="I1009" i="2"/>
  <c r="E1009" i="2"/>
  <c r="AB1009" i="2"/>
  <c r="X1009" i="2"/>
  <c r="T1009" i="2"/>
  <c r="L1009" i="2"/>
  <c r="H1009" i="2"/>
  <c r="AA1009" i="2"/>
  <c r="W1009" i="2"/>
  <c r="S1009" i="2"/>
  <c r="O1009" i="2"/>
  <c r="K1009" i="2"/>
  <c r="G1009" i="2"/>
  <c r="N1009" i="2"/>
  <c r="Z1009" i="2"/>
  <c r="J1009" i="2"/>
  <c r="F1009" i="2"/>
  <c r="V1009" i="2"/>
  <c r="AF1009" i="2" s="1"/>
  <c r="Y1034" i="2"/>
  <c r="U1034" i="2"/>
  <c r="M1034" i="2"/>
  <c r="I1034" i="2"/>
  <c r="E1034" i="2"/>
  <c r="AB1034" i="2"/>
  <c r="X1034" i="2"/>
  <c r="T1034" i="2"/>
  <c r="L1034" i="2"/>
  <c r="H1034" i="2"/>
  <c r="AA1034" i="2"/>
  <c r="W1034" i="2"/>
  <c r="S1034" i="2"/>
  <c r="O1034" i="2"/>
  <c r="K1034" i="2"/>
  <c r="G1034" i="2"/>
  <c r="Z1034" i="2"/>
  <c r="J1034" i="2"/>
  <c r="V1034" i="2"/>
  <c r="AF1034" i="2" s="1"/>
  <c r="F1034" i="2"/>
  <c r="N1034" i="2"/>
  <c r="Y1043" i="2"/>
  <c r="U1043" i="2"/>
  <c r="M1043" i="2"/>
  <c r="I1043" i="2"/>
  <c r="E1043" i="2"/>
  <c r="AB1043" i="2"/>
  <c r="X1043" i="2"/>
  <c r="T1043" i="2"/>
  <c r="L1043" i="2"/>
  <c r="H1043" i="2"/>
  <c r="AA1043" i="2"/>
  <c r="W1043" i="2"/>
  <c r="S1043" i="2"/>
  <c r="O1043" i="2"/>
  <c r="K1043" i="2"/>
  <c r="G1043" i="2"/>
  <c r="Z1043" i="2"/>
  <c r="J1043" i="2"/>
  <c r="V1043" i="2"/>
  <c r="AF1043" i="2" s="1"/>
  <c r="F1043" i="2"/>
  <c r="N1043" i="2"/>
  <c r="Y1052" i="2"/>
  <c r="U1052" i="2"/>
  <c r="M1052" i="2"/>
  <c r="I1052" i="2"/>
  <c r="E1052" i="2"/>
  <c r="AB1052" i="2"/>
  <c r="X1052" i="2"/>
  <c r="T1052" i="2"/>
  <c r="L1052" i="2"/>
  <c r="H1052" i="2"/>
  <c r="AA1052" i="2"/>
  <c r="W1052" i="2"/>
  <c r="S1052" i="2"/>
  <c r="O1052" i="2"/>
  <c r="K1052" i="2"/>
  <c r="G1052" i="2"/>
  <c r="Z1052" i="2"/>
  <c r="J1052" i="2"/>
  <c r="V1052" i="2"/>
  <c r="AF1052" i="2" s="1"/>
  <c r="F1052" i="2"/>
  <c r="N1052" i="2"/>
  <c r="Y1076" i="2"/>
  <c r="U1076" i="2"/>
  <c r="M1076" i="2"/>
  <c r="I1076" i="2"/>
  <c r="E1076" i="2"/>
  <c r="AB1076" i="2"/>
  <c r="X1076" i="2"/>
  <c r="T1076" i="2"/>
  <c r="L1076" i="2"/>
  <c r="H1076" i="2"/>
  <c r="AA1076" i="2"/>
  <c r="W1076" i="2"/>
  <c r="S1076" i="2"/>
  <c r="O1076" i="2"/>
  <c r="K1076" i="2"/>
  <c r="G1076" i="2"/>
  <c r="Z1076" i="2"/>
  <c r="J1076" i="2"/>
  <c r="V1076" i="2"/>
  <c r="AF1076" i="2" s="1"/>
  <c r="F1076" i="2"/>
  <c r="N1076" i="2"/>
  <c r="Y1091" i="2"/>
  <c r="U1091" i="2"/>
  <c r="Q1091" i="2"/>
  <c r="M1091" i="2"/>
  <c r="I1091" i="2"/>
  <c r="E1091" i="2"/>
  <c r="AB1091" i="2"/>
  <c r="X1091" i="2"/>
  <c r="T1091" i="2"/>
  <c r="L1091" i="2"/>
  <c r="H1091" i="2"/>
  <c r="AA1091" i="2"/>
  <c r="W1091" i="2"/>
  <c r="S1091" i="2"/>
  <c r="O1091" i="2"/>
  <c r="K1091" i="2"/>
  <c r="G1091" i="2"/>
  <c r="N1091" i="2"/>
  <c r="Z1091" i="2"/>
  <c r="J1091" i="2"/>
  <c r="V1091" i="2"/>
  <c r="AF1091" i="2" s="1"/>
  <c r="F1091" i="2"/>
  <c r="R1091" i="2"/>
  <c r="Y1107" i="2"/>
  <c r="U1107" i="2"/>
  <c r="Q1107" i="2"/>
  <c r="M1107" i="2"/>
  <c r="I1107" i="2"/>
  <c r="E1107" i="2"/>
  <c r="AB1107" i="2"/>
  <c r="X1107" i="2"/>
  <c r="T1107" i="2"/>
  <c r="P1107" i="2"/>
  <c r="L1107" i="2"/>
  <c r="H1107" i="2"/>
  <c r="AA1107" i="2"/>
  <c r="W1107" i="2"/>
  <c r="S1107" i="2"/>
  <c r="O1107" i="2"/>
  <c r="K1107" i="2"/>
  <c r="G1107" i="2"/>
  <c r="N1107" i="2"/>
  <c r="Z1107" i="2"/>
  <c r="J1107" i="2"/>
  <c r="V1107" i="2"/>
  <c r="AF1107" i="2" s="1"/>
  <c r="F1107" i="2"/>
  <c r="R1107" i="2"/>
  <c r="Y1123" i="2"/>
  <c r="U1123" i="2"/>
  <c r="Q1123" i="2"/>
  <c r="M1123" i="2"/>
  <c r="I1123" i="2"/>
  <c r="E1123" i="2"/>
  <c r="AB1123" i="2"/>
  <c r="X1123" i="2"/>
  <c r="T1123" i="2"/>
  <c r="P1123" i="2"/>
  <c r="L1123" i="2"/>
  <c r="H1123" i="2"/>
  <c r="AA1123" i="2"/>
  <c r="W1123" i="2"/>
  <c r="S1123" i="2"/>
  <c r="O1123" i="2"/>
  <c r="K1123" i="2"/>
  <c r="G1123" i="2"/>
  <c r="N1123" i="2"/>
  <c r="Z1123" i="2"/>
  <c r="J1123" i="2"/>
  <c r="V1123" i="2"/>
  <c r="AF1123" i="2" s="1"/>
  <c r="F1123" i="2"/>
  <c r="R1123" i="2"/>
  <c r="Y1139" i="2"/>
  <c r="U1139" i="2"/>
  <c r="Q1139" i="2"/>
  <c r="M1139" i="2"/>
  <c r="I1139" i="2"/>
  <c r="E1139" i="2"/>
  <c r="AB1139" i="2"/>
  <c r="X1139" i="2"/>
  <c r="T1139" i="2"/>
  <c r="P1139" i="2"/>
  <c r="L1139" i="2"/>
  <c r="H1139" i="2"/>
  <c r="AA1139" i="2"/>
  <c r="W1139" i="2"/>
  <c r="S1139" i="2"/>
  <c r="O1139" i="2"/>
  <c r="K1139" i="2"/>
  <c r="G1139" i="2"/>
  <c r="N1139" i="2"/>
  <c r="Z1139" i="2"/>
  <c r="J1139" i="2"/>
  <c r="V1139" i="2"/>
  <c r="AF1139" i="2" s="1"/>
  <c r="F1139" i="2"/>
  <c r="R1139" i="2"/>
  <c r="Y1155" i="2"/>
  <c r="U1155" i="2"/>
  <c r="Q1155" i="2"/>
  <c r="M1155" i="2"/>
  <c r="I1155" i="2"/>
  <c r="E1155" i="2"/>
  <c r="AB1155" i="2"/>
  <c r="X1155" i="2"/>
  <c r="T1155" i="2"/>
  <c r="P1155" i="2"/>
  <c r="L1155" i="2"/>
  <c r="H1155" i="2"/>
  <c r="AA1155" i="2"/>
  <c r="W1155" i="2"/>
  <c r="S1155" i="2"/>
  <c r="O1155" i="2"/>
  <c r="K1155" i="2"/>
  <c r="G1155" i="2"/>
  <c r="N1155" i="2"/>
  <c r="Z1155" i="2"/>
  <c r="J1155" i="2"/>
  <c r="V1155" i="2"/>
  <c r="AF1155" i="2" s="1"/>
  <c r="F1155" i="2"/>
  <c r="R1155" i="2"/>
  <c r="Y1171" i="2"/>
  <c r="U1171" i="2"/>
  <c r="Q1171" i="2"/>
  <c r="M1171" i="2"/>
  <c r="I1171" i="2"/>
  <c r="E1171" i="2"/>
  <c r="AB1171" i="2"/>
  <c r="X1171" i="2"/>
  <c r="T1171" i="2"/>
  <c r="P1171" i="2"/>
  <c r="L1171" i="2"/>
  <c r="H1171" i="2"/>
  <c r="AA1171" i="2"/>
  <c r="W1171" i="2"/>
  <c r="S1171" i="2"/>
  <c r="O1171" i="2"/>
  <c r="K1171" i="2"/>
  <c r="G1171" i="2"/>
  <c r="N1171" i="2"/>
  <c r="Z1171" i="2"/>
  <c r="J1171" i="2"/>
  <c r="V1171" i="2"/>
  <c r="AF1171" i="2" s="1"/>
  <c r="F1171" i="2"/>
  <c r="R1171" i="2"/>
  <c r="Y1187" i="2"/>
  <c r="U1187" i="2"/>
  <c r="Q1187" i="2"/>
  <c r="M1187" i="2"/>
  <c r="I1187" i="2"/>
  <c r="E1187" i="2"/>
  <c r="AB1187" i="2"/>
  <c r="X1187" i="2"/>
  <c r="T1187" i="2"/>
  <c r="P1187" i="2"/>
  <c r="L1187" i="2"/>
  <c r="H1187" i="2"/>
  <c r="AA1187" i="2"/>
  <c r="W1187" i="2"/>
  <c r="S1187" i="2"/>
  <c r="O1187" i="2"/>
  <c r="K1187" i="2"/>
  <c r="G1187" i="2"/>
  <c r="N1187" i="2"/>
  <c r="Z1187" i="2"/>
  <c r="J1187" i="2"/>
  <c r="V1187" i="2"/>
  <c r="AF1187" i="2" s="1"/>
  <c r="F1187" i="2"/>
  <c r="R1187" i="2"/>
  <c r="Y1200" i="2"/>
  <c r="U1200" i="2"/>
  <c r="Q1200" i="2"/>
  <c r="M1200" i="2"/>
  <c r="I1200" i="2"/>
  <c r="E1200" i="2"/>
  <c r="AB1200" i="2"/>
  <c r="X1200" i="2"/>
  <c r="T1200" i="2"/>
  <c r="P1200" i="2"/>
  <c r="L1200" i="2"/>
  <c r="H1200" i="2"/>
  <c r="AA1200" i="2"/>
  <c r="W1200" i="2"/>
  <c r="S1200" i="2"/>
  <c r="O1200" i="2"/>
  <c r="K1200" i="2"/>
  <c r="G1200" i="2"/>
  <c r="V1200" i="2"/>
  <c r="AF1200" i="2" s="1"/>
  <c r="F1200" i="2"/>
  <c r="R1200" i="2"/>
  <c r="N1200" i="2"/>
  <c r="Z1200" i="2"/>
  <c r="J1200" i="2"/>
  <c r="Y1212" i="2"/>
  <c r="U1212" i="2"/>
  <c r="Q1212" i="2"/>
  <c r="M1212" i="2"/>
  <c r="I1212" i="2"/>
  <c r="E1212" i="2"/>
  <c r="AB1212" i="2"/>
  <c r="X1212" i="2"/>
  <c r="T1212" i="2"/>
  <c r="P1212" i="2"/>
  <c r="L1212" i="2"/>
  <c r="H1212" i="2"/>
  <c r="AA1212" i="2"/>
  <c r="W1212" i="2"/>
  <c r="S1212" i="2"/>
  <c r="O1212" i="2"/>
  <c r="K1212" i="2"/>
  <c r="G1212" i="2"/>
  <c r="N1212" i="2"/>
  <c r="Z1212" i="2"/>
  <c r="J1212" i="2"/>
  <c r="V1212" i="2"/>
  <c r="AF1212" i="2" s="1"/>
  <c r="F1212" i="2"/>
  <c r="R1212" i="2"/>
  <c r="Y1221" i="2"/>
  <c r="U1221" i="2"/>
  <c r="Q1221" i="2"/>
  <c r="M1221" i="2"/>
  <c r="I1221" i="2"/>
  <c r="E1221" i="2"/>
  <c r="AB1221" i="2"/>
  <c r="X1221" i="2"/>
  <c r="T1221" i="2"/>
  <c r="P1221" i="2"/>
  <c r="L1221" i="2"/>
  <c r="H1221" i="2"/>
  <c r="AA1221" i="2"/>
  <c r="W1221" i="2"/>
  <c r="S1221" i="2"/>
  <c r="O1221" i="2"/>
  <c r="K1221" i="2"/>
  <c r="G1221" i="2"/>
  <c r="Z1221" i="2"/>
  <c r="J1221" i="2"/>
  <c r="V1221" i="2"/>
  <c r="AF1221" i="2" s="1"/>
  <c r="F1221" i="2"/>
  <c r="R1221" i="2"/>
  <c r="N1221" i="2"/>
  <c r="Y1232" i="2"/>
  <c r="U1232" i="2"/>
  <c r="Q1232" i="2"/>
  <c r="M1232" i="2"/>
  <c r="I1232" i="2"/>
  <c r="E1232" i="2"/>
  <c r="AB1232" i="2"/>
  <c r="X1232" i="2"/>
  <c r="T1232" i="2"/>
  <c r="P1232" i="2"/>
  <c r="L1232" i="2"/>
  <c r="H1232" i="2"/>
  <c r="AA1232" i="2"/>
  <c r="W1232" i="2"/>
  <c r="S1232" i="2"/>
  <c r="O1232" i="2"/>
  <c r="K1232" i="2"/>
  <c r="G1232" i="2"/>
  <c r="R1232" i="2"/>
  <c r="N1232" i="2"/>
  <c r="Z1232" i="2"/>
  <c r="J1232" i="2"/>
  <c r="V1232" i="2"/>
  <c r="AF1232" i="2" s="1"/>
  <c r="F1232" i="2"/>
  <c r="Y1247" i="2"/>
  <c r="U1247" i="2"/>
  <c r="Q1247" i="2"/>
  <c r="M1247" i="2"/>
  <c r="I1247" i="2"/>
  <c r="E1247" i="2"/>
  <c r="AB1247" i="2"/>
  <c r="X1247" i="2"/>
  <c r="T1247" i="2"/>
  <c r="P1247" i="2"/>
  <c r="L1247" i="2"/>
  <c r="H1247" i="2"/>
  <c r="AA1247" i="2"/>
  <c r="W1247" i="2"/>
  <c r="S1247" i="2"/>
  <c r="O1247" i="2"/>
  <c r="K1247" i="2"/>
  <c r="G1247" i="2"/>
  <c r="V1247" i="2"/>
  <c r="AF1247" i="2" s="1"/>
  <c r="F1247" i="2"/>
  <c r="R1247" i="2"/>
  <c r="N1247" i="2"/>
  <c r="J1247" i="2"/>
  <c r="Z1247" i="2"/>
  <c r="Z1275" i="2"/>
  <c r="V1275" i="2"/>
  <c r="AF1275" i="2" s="1"/>
  <c r="R1275" i="2"/>
  <c r="N1275" i="2"/>
  <c r="J1275" i="2"/>
  <c r="F1275" i="2"/>
  <c r="Y1275" i="2"/>
  <c r="U1275" i="2"/>
  <c r="Q1275" i="2"/>
  <c r="M1275" i="2"/>
  <c r="I1275" i="2"/>
  <c r="E1275" i="2"/>
  <c r="W1275" i="2"/>
  <c r="O1275" i="2"/>
  <c r="G1275" i="2"/>
  <c r="AB1275" i="2"/>
  <c r="T1275" i="2"/>
  <c r="L1275" i="2"/>
  <c r="AA1275" i="2"/>
  <c r="S1275" i="2"/>
  <c r="K1275" i="2"/>
  <c r="P1275" i="2"/>
  <c r="H1275" i="2"/>
  <c r="X1275" i="2"/>
  <c r="Z1310" i="2"/>
  <c r="V1310" i="2"/>
  <c r="AF1310" i="2" s="1"/>
  <c r="R1310" i="2"/>
  <c r="N1310" i="2"/>
  <c r="J1310" i="2"/>
  <c r="F1310" i="2"/>
  <c r="Y1310" i="2"/>
  <c r="U1310" i="2"/>
  <c r="Q1310" i="2"/>
  <c r="M1310" i="2"/>
  <c r="I1310" i="2"/>
  <c r="E1310" i="2"/>
  <c r="W1310" i="2"/>
  <c r="O1310" i="2"/>
  <c r="G1310" i="2"/>
  <c r="AB1310" i="2"/>
  <c r="T1310" i="2"/>
  <c r="L1310" i="2"/>
  <c r="AA1310" i="2"/>
  <c r="S1310" i="2"/>
  <c r="K1310" i="2"/>
  <c r="X1310" i="2"/>
  <c r="P1310" i="2"/>
  <c r="H1310" i="2"/>
  <c r="Z1328" i="2"/>
  <c r="V1328" i="2"/>
  <c r="R1328" i="2"/>
  <c r="N1328" i="2"/>
  <c r="J1328" i="2"/>
  <c r="F1328" i="2"/>
  <c r="Y1328" i="2"/>
  <c r="U1328" i="2"/>
  <c r="Q1328" i="2"/>
  <c r="M1328" i="2"/>
  <c r="I1328" i="2"/>
  <c r="E1328" i="2"/>
  <c r="W1328" i="2"/>
  <c r="O1328" i="2"/>
  <c r="G1328" i="2"/>
  <c r="AB1328" i="2"/>
  <c r="T1328" i="2"/>
  <c r="L1328" i="2"/>
  <c r="AA1328" i="2"/>
  <c r="S1328" i="2"/>
  <c r="K1328" i="2"/>
  <c r="X1328" i="2"/>
  <c r="P1328" i="2"/>
  <c r="H1328" i="2"/>
  <c r="AB706" i="2"/>
  <c r="X706" i="2"/>
  <c r="T706" i="2"/>
  <c r="P706" i="2"/>
  <c r="L706" i="2"/>
  <c r="H706" i="2"/>
  <c r="AA706" i="2"/>
  <c r="W706" i="2"/>
  <c r="S706" i="2"/>
  <c r="O706" i="2"/>
  <c r="K706" i="2"/>
  <c r="G706" i="2"/>
  <c r="Z706" i="2"/>
  <c r="V706" i="2"/>
  <c r="AF706" i="2" s="1"/>
  <c r="R706" i="2"/>
  <c r="N706" i="2"/>
  <c r="J706" i="2"/>
  <c r="F706" i="2"/>
  <c r="Q706" i="2"/>
  <c r="M706" i="2"/>
  <c r="Y706" i="2"/>
  <c r="I706" i="2"/>
  <c r="E706" i="2"/>
  <c r="U706" i="2"/>
  <c r="AB722" i="2"/>
  <c r="X722" i="2"/>
  <c r="T722" i="2"/>
  <c r="P722" i="2"/>
  <c r="L722" i="2"/>
  <c r="H722" i="2"/>
  <c r="AA722" i="2"/>
  <c r="W722" i="2"/>
  <c r="S722" i="2"/>
  <c r="O722" i="2"/>
  <c r="K722" i="2"/>
  <c r="G722" i="2"/>
  <c r="Z722" i="2"/>
  <c r="V722" i="2"/>
  <c r="AF722" i="2" s="1"/>
  <c r="R722" i="2"/>
  <c r="N722" i="2"/>
  <c r="J722" i="2"/>
  <c r="F722" i="2"/>
  <c r="Q722" i="2"/>
  <c r="M722" i="2"/>
  <c r="Y722" i="2"/>
  <c r="I722" i="2"/>
  <c r="E722" i="2"/>
  <c r="U722" i="2"/>
  <c r="AB738" i="2"/>
  <c r="X738" i="2"/>
  <c r="T738" i="2"/>
  <c r="P738" i="2"/>
  <c r="L738" i="2"/>
  <c r="H738" i="2"/>
  <c r="AA738" i="2"/>
  <c r="W738" i="2"/>
  <c r="S738" i="2"/>
  <c r="O738" i="2"/>
  <c r="K738" i="2"/>
  <c r="G738" i="2"/>
  <c r="Z738" i="2"/>
  <c r="V738" i="2"/>
  <c r="AF738" i="2" s="1"/>
  <c r="R738" i="2"/>
  <c r="N738" i="2"/>
  <c r="J738" i="2"/>
  <c r="F738" i="2"/>
  <c r="Q738" i="2"/>
  <c r="M738" i="2"/>
  <c r="Y738" i="2"/>
  <c r="I738" i="2"/>
  <c r="E738" i="2"/>
  <c r="U738" i="2"/>
  <c r="AB754" i="2"/>
  <c r="X754" i="2"/>
  <c r="T754" i="2"/>
  <c r="P754" i="2"/>
  <c r="L754" i="2"/>
  <c r="H754" i="2"/>
  <c r="AA754" i="2"/>
  <c r="W754" i="2"/>
  <c r="S754" i="2"/>
  <c r="O754" i="2"/>
  <c r="K754" i="2"/>
  <c r="G754" i="2"/>
  <c r="Z754" i="2"/>
  <c r="V754" i="2"/>
  <c r="AF754" i="2" s="1"/>
  <c r="R754" i="2"/>
  <c r="N754" i="2"/>
  <c r="J754" i="2"/>
  <c r="F754" i="2"/>
  <c r="Q754" i="2"/>
  <c r="M754" i="2"/>
  <c r="Y754" i="2"/>
  <c r="I754" i="2"/>
  <c r="E754" i="2"/>
  <c r="U754" i="2"/>
  <c r="AB786" i="2"/>
  <c r="X786" i="2"/>
  <c r="T786" i="2"/>
  <c r="P786" i="2"/>
  <c r="L786" i="2"/>
  <c r="H786" i="2"/>
  <c r="AA786" i="2"/>
  <c r="W786" i="2"/>
  <c r="S786" i="2"/>
  <c r="O786" i="2"/>
  <c r="K786" i="2"/>
  <c r="G786" i="2"/>
  <c r="Z786" i="2"/>
  <c r="V786" i="2"/>
  <c r="AF786" i="2" s="1"/>
  <c r="R786" i="2"/>
  <c r="N786" i="2"/>
  <c r="J786" i="2"/>
  <c r="F786" i="2"/>
  <c r="Q786" i="2"/>
  <c r="M786" i="2"/>
  <c r="Y786" i="2"/>
  <c r="I786" i="2"/>
  <c r="U786" i="2"/>
  <c r="E786" i="2"/>
  <c r="AB802" i="2"/>
  <c r="X802" i="2"/>
  <c r="T802" i="2"/>
  <c r="P802" i="2"/>
  <c r="L802" i="2"/>
  <c r="H802" i="2"/>
  <c r="AA802" i="2"/>
  <c r="W802" i="2"/>
  <c r="S802" i="2"/>
  <c r="O802" i="2"/>
  <c r="K802" i="2"/>
  <c r="G802" i="2"/>
  <c r="Z802" i="2"/>
  <c r="V802" i="2"/>
  <c r="AF802" i="2" s="1"/>
  <c r="R802" i="2"/>
  <c r="N802" i="2"/>
  <c r="J802" i="2"/>
  <c r="F802" i="2"/>
  <c r="Q802" i="2"/>
  <c r="M802" i="2"/>
  <c r="Y802" i="2"/>
  <c r="I802" i="2"/>
  <c r="U802" i="2"/>
  <c r="E802" i="2"/>
  <c r="AB818" i="2"/>
  <c r="X818" i="2"/>
  <c r="T818" i="2"/>
  <c r="P818" i="2"/>
  <c r="L818" i="2"/>
  <c r="H818" i="2"/>
  <c r="AA818" i="2"/>
  <c r="W818" i="2"/>
  <c r="S818" i="2"/>
  <c r="O818" i="2"/>
  <c r="K818" i="2"/>
  <c r="G818" i="2"/>
  <c r="Z818" i="2"/>
  <c r="V818" i="2"/>
  <c r="AF818" i="2" s="1"/>
  <c r="R818" i="2"/>
  <c r="N818" i="2"/>
  <c r="J818" i="2"/>
  <c r="F818" i="2"/>
  <c r="Q818" i="2"/>
  <c r="M818" i="2"/>
  <c r="Y818" i="2"/>
  <c r="I818" i="2"/>
  <c r="U818" i="2"/>
  <c r="E818" i="2"/>
  <c r="AB834" i="2"/>
  <c r="X834" i="2"/>
  <c r="T834" i="2"/>
  <c r="P834" i="2"/>
  <c r="L834" i="2"/>
  <c r="H834" i="2"/>
  <c r="AA834" i="2"/>
  <c r="W834" i="2"/>
  <c r="S834" i="2"/>
  <c r="O834" i="2"/>
  <c r="K834" i="2"/>
  <c r="G834" i="2"/>
  <c r="Z834" i="2"/>
  <c r="V834" i="2"/>
  <c r="AF834" i="2" s="1"/>
  <c r="R834" i="2"/>
  <c r="N834" i="2"/>
  <c r="J834" i="2"/>
  <c r="F834" i="2"/>
  <c r="Q834" i="2"/>
  <c r="M834" i="2"/>
  <c r="Y834" i="2"/>
  <c r="I834" i="2"/>
  <c r="U834" i="2"/>
  <c r="E834" i="2"/>
  <c r="AB850" i="2"/>
  <c r="X850" i="2"/>
  <c r="T850" i="2"/>
  <c r="P850" i="2"/>
  <c r="L850" i="2"/>
  <c r="H850" i="2"/>
  <c r="AA850" i="2"/>
  <c r="W850" i="2"/>
  <c r="S850" i="2"/>
  <c r="O850" i="2"/>
  <c r="K850" i="2"/>
  <c r="G850" i="2"/>
  <c r="Z850" i="2"/>
  <c r="V850" i="2"/>
  <c r="AF850" i="2" s="1"/>
  <c r="R850" i="2"/>
  <c r="N850" i="2"/>
  <c r="J850" i="2"/>
  <c r="F850" i="2"/>
  <c r="Q850" i="2"/>
  <c r="M850" i="2"/>
  <c r="Y850" i="2"/>
  <c r="I850" i="2"/>
  <c r="U850" i="2"/>
  <c r="E850" i="2"/>
  <c r="AB866" i="2"/>
  <c r="X866" i="2"/>
  <c r="T866" i="2"/>
  <c r="P866" i="2"/>
  <c r="L866" i="2"/>
  <c r="H866" i="2"/>
  <c r="AA866" i="2"/>
  <c r="W866" i="2"/>
  <c r="S866" i="2"/>
  <c r="O866" i="2"/>
  <c r="K866" i="2"/>
  <c r="G866" i="2"/>
  <c r="Z866" i="2"/>
  <c r="V866" i="2"/>
  <c r="AF866" i="2" s="1"/>
  <c r="R866" i="2"/>
  <c r="N866" i="2"/>
  <c r="J866" i="2"/>
  <c r="F866" i="2"/>
  <c r="Q866" i="2"/>
  <c r="M866" i="2"/>
  <c r="Y866" i="2"/>
  <c r="I866" i="2"/>
  <c r="U866" i="2"/>
  <c r="E866" i="2"/>
  <c r="AB882" i="2"/>
  <c r="X882" i="2"/>
  <c r="T882" i="2"/>
  <c r="P882" i="2"/>
  <c r="L882" i="2"/>
  <c r="H882" i="2"/>
  <c r="AA882" i="2"/>
  <c r="W882" i="2"/>
  <c r="S882" i="2"/>
  <c r="O882" i="2"/>
  <c r="K882" i="2"/>
  <c r="G882" i="2"/>
  <c r="Z882" i="2"/>
  <c r="V882" i="2"/>
  <c r="AF882" i="2" s="1"/>
  <c r="R882" i="2"/>
  <c r="N882" i="2"/>
  <c r="J882" i="2"/>
  <c r="F882" i="2"/>
  <c r="Q882" i="2"/>
  <c r="M882" i="2"/>
  <c r="Y882" i="2"/>
  <c r="I882" i="2"/>
  <c r="U882" i="2"/>
  <c r="E882" i="2"/>
  <c r="AB898" i="2"/>
  <c r="X898" i="2"/>
  <c r="T898" i="2"/>
  <c r="P898" i="2"/>
  <c r="L898" i="2"/>
  <c r="H898" i="2"/>
  <c r="AA898" i="2"/>
  <c r="W898" i="2"/>
  <c r="S898" i="2"/>
  <c r="O898" i="2"/>
  <c r="K898" i="2"/>
  <c r="G898" i="2"/>
  <c r="Z898" i="2"/>
  <c r="V898" i="2"/>
  <c r="AF898" i="2" s="1"/>
  <c r="R898" i="2"/>
  <c r="N898" i="2"/>
  <c r="J898" i="2"/>
  <c r="F898" i="2"/>
  <c r="Q898" i="2"/>
  <c r="M898" i="2"/>
  <c r="Y898" i="2"/>
  <c r="I898" i="2"/>
  <c r="U898" i="2"/>
  <c r="E898" i="2"/>
  <c r="AB914" i="2"/>
  <c r="X914" i="2"/>
  <c r="T914" i="2"/>
  <c r="P914" i="2"/>
  <c r="L914" i="2"/>
  <c r="H914" i="2"/>
  <c r="AA914" i="2"/>
  <c r="W914" i="2"/>
  <c r="S914" i="2"/>
  <c r="O914" i="2"/>
  <c r="K914" i="2"/>
  <c r="G914" i="2"/>
  <c r="Z914" i="2"/>
  <c r="V914" i="2"/>
  <c r="AF914" i="2" s="1"/>
  <c r="R914" i="2"/>
  <c r="N914" i="2"/>
  <c r="J914" i="2"/>
  <c r="F914" i="2"/>
  <c r="Q914" i="2"/>
  <c r="M914" i="2"/>
  <c r="Y914" i="2"/>
  <c r="I914" i="2"/>
  <c r="U914" i="2"/>
  <c r="E914" i="2"/>
  <c r="AB930" i="2"/>
  <c r="X930" i="2"/>
  <c r="T930" i="2"/>
  <c r="P930" i="2"/>
  <c r="L930" i="2"/>
  <c r="H930" i="2"/>
  <c r="AA930" i="2"/>
  <c r="W930" i="2"/>
  <c r="S930" i="2"/>
  <c r="O930" i="2"/>
  <c r="K930" i="2"/>
  <c r="G930" i="2"/>
  <c r="Z930" i="2"/>
  <c r="V930" i="2"/>
  <c r="AF930" i="2" s="1"/>
  <c r="R930" i="2"/>
  <c r="N930" i="2"/>
  <c r="J930" i="2"/>
  <c r="F930" i="2"/>
  <c r="Q930" i="2"/>
  <c r="M930" i="2"/>
  <c r="Y930" i="2"/>
  <c r="I930" i="2"/>
  <c r="U930" i="2"/>
  <c r="E930" i="2"/>
  <c r="AB946" i="2"/>
  <c r="X946" i="2"/>
  <c r="T946" i="2"/>
  <c r="P946" i="2"/>
  <c r="L946" i="2"/>
  <c r="H946" i="2"/>
  <c r="AA946" i="2"/>
  <c r="W946" i="2"/>
  <c r="S946" i="2"/>
  <c r="O946" i="2"/>
  <c r="K946" i="2"/>
  <c r="G946" i="2"/>
  <c r="Z946" i="2"/>
  <c r="V946" i="2"/>
  <c r="AF946" i="2" s="1"/>
  <c r="R946" i="2"/>
  <c r="N946" i="2"/>
  <c r="J946" i="2"/>
  <c r="F946" i="2"/>
  <c r="Q946" i="2"/>
  <c r="M946" i="2"/>
  <c r="Y946" i="2"/>
  <c r="I946" i="2"/>
  <c r="U946" i="2"/>
  <c r="E946" i="2"/>
  <c r="AB961" i="2"/>
  <c r="X961" i="2"/>
  <c r="T961" i="2"/>
  <c r="P961" i="2"/>
  <c r="L961" i="2"/>
  <c r="H961" i="2"/>
  <c r="AA961" i="2"/>
  <c r="W961" i="2"/>
  <c r="S961" i="2"/>
  <c r="O961" i="2"/>
  <c r="K961" i="2"/>
  <c r="G961" i="2"/>
  <c r="Z961" i="2"/>
  <c r="V961" i="2"/>
  <c r="AF961" i="2" s="1"/>
  <c r="R961" i="2"/>
  <c r="N961" i="2"/>
  <c r="J961" i="2"/>
  <c r="F961" i="2"/>
  <c r="Q961" i="2"/>
  <c r="M961" i="2"/>
  <c r="Y961" i="2"/>
  <c r="I961" i="2"/>
  <c r="E961" i="2"/>
  <c r="U961" i="2"/>
  <c r="AB969" i="2"/>
  <c r="X969" i="2"/>
  <c r="T969" i="2"/>
  <c r="P969" i="2"/>
  <c r="L969" i="2"/>
  <c r="H969" i="2"/>
  <c r="AA969" i="2"/>
  <c r="W969" i="2"/>
  <c r="S969" i="2"/>
  <c r="O969" i="2"/>
  <c r="K969" i="2"/>
  <c r="G969" i="2"/>
  <c r="Z969" i="2"/>
  <c r="V969" i="2"/>
  <c r="AF969" i="2" s="1"/>
  <c r="N969" i="2"/>
  <c r="J969" i="2"/>
  <c r="F969" i="2"/>
  <c r="M969" i="2"/>
  <c r="Y969" i="2"/>
  <c r="I969" i="2"/>
  <c r="U969" i="2"/>
  <c r="E969" i="2"/>
  <c r="AB978" i="2"/>
  <c r="X978" i="2"/>
  <c r="T978" i="2"/>
  <c r="P978" i="2"/>
  <c r="L978" i="2"/>
  <c r="H978" i="2"/>
  <c r="AA978" i="2"/>
  <c r="W978" i="2"/>
  <c r="S978" i="2"/>
  <c r="O978" i="2"/>
  <c r="K978" i="2"/>
  <c r="G978" i="2"/>
  <c r="Z978" i="2"/>
  <c r="V978" i="2"/>
  <c r="AF978" i="2" s="1"/>
  <c r="N978" i="2"/>
  <c r="J978" i="2"/>
  <c r="F978" i="2"/>
  <c r="M978" i="2"/>
  <c r="Y978" i="2"/>
  <c r="I978" i="2"/>
  <c r="U978" i="2"/>
  <c r="E978" i="2"/>
  <c r="AB988" i="2"/>
  <c r="X988" i="2"/>
  <c r="T988" i="2"/>
  <c r="L988" i="2"/>
  <c r="H988" i="2"/>
  <c r="AA988" i="2"/>
  <c r="W988" i="2"/>
  <c r="S988" i="2"/>
  <c r="O988" i="2"/>
  <c r="K988" i="2"/>
  <c r="G988" i="2"/>
  <c r="Z988" i="2"/>
  <c r="V988" i="2"/>
  <c r="AF988" i="2" s="1"/>
  <c r="N988" i="2"/>
  <c r="J988" i="2"/>
  <c r="F988" i="2"/>
  <c r="Y988" i="2"/>
  <c r="I988" i="2"/>
  <c r="U988" i="2"/>
  <c r="E988" i="2"/>
  <c r="M988" i="2"/>
  <c r="AB1015" i="2"/>
  <c r="X1015" i="2"/>
  <c r="T1015" i="2"/>
  <c r="L1015" i="2"/>
  <c r="H1015" i="2"/>
  <c r="AA1015" i="2"/>
  <c r="W1015" i="2"/>
  <c r="S1015" i="2"/>
  <c r="O1015" i="2"/>
  <c r="K1015" i="2"/>
  <c r="G1015" i="2"/>
  <c r="Z1015" i="2"/>
  <c r="V1015" i="2"/>
  <c r="AF1015" i="2" s="1"/>
  <c r="N1015" i="2"/>
  <c r="J1015" i="2"/>
  <c r="F1015" i="2"/>
  <c r="M1015" i="2"/>
  <c r="Y1015" i="2"/>
  <c r="I1015" i="2"/>
  <c r="U1015" i="2"/>
  <c r="E1015" i="2"/>
  <c r="AB1024" i="2"/>
  <c r="X1024" i="2"/>
  <c r="T1024" i="2"/>
  <c r="L1024" i="2"/>
  <c r="H1024" i="2"/>
  <c r="AA1024" i="2"/>
  <c r="W1024" i="2"/>
  <c r="S1024" i="2"/>
  <c r="O1024" i="2"/>
  <c r="K1024" i="2"/>
  <c r="G1024" i="2"/>
  <c r="Z1024" i="2"/>
  <c r="V1024" i="2"/>
  <c r="AF1024" i="2" s="1"/>
  <c r="N1024" i="2"/>
  <c r="J1024" i="2"/>
  <c r="F1024" i="2"/>
  <c r="M1024" i="2"/>
  <c r="Y1024" i="2"/>
  <c r="I1024" i="2"/>
  <c r="U1024" i="2"/>
  <c r="E1024" i="2"/>
  <c r="AB1045" i="2"/>
  <c r="X1045" i="2"/>
  <c r="T1045" i="2"/>
  <c r="L1045" i="2"/>
  <c r="H1045" i="2"/>
  <c r="AA1045" i="2"/>
  <c r="W1045" i="2"/>
  <c r="S1045" i="2"/>
  <c r="O1045" i="2"/>
  <c r="K1045" i="2"/>
  <c r="G1045" i="2"/>
  <c r="Z1045" i="2"/>
  <c r="V1045" i="2"/>
  <c r="AF1045" i="2" s="1"/>
  <c r="N1045" i="2"/>
  <c r="J1045" i="2"/>
  <c r="F1045" i="2"/>
  <c r="U1045" i="2"/>
  <c r="E1045" i="2"/>
  <c r="M1045" i="2"/>
  <c r="Y1045" i="2"/>
  <c r="I1045" i="2"/>
  <c r="AB1062" i="2"/>
  <c r="X1062" i="2"/>
  <c r="T1062" i="2"/>
  <c r="L1062" i="2"/>
  <c r="H1062" i="2"/>
  <c r="AA1062" i="2"/>
  <c r="W1062" i="2"/>
  <c r="S1062" i="2"/>
  <c r="O1062" i="2"/>
  <c r="K1062" i="2"/>
  <c r="G1062" i="2"/>
  <c r="Z1062" i="2"/>
  <c r="V1062" i="2"/>
  <c r="AF1062" i="2" s="1"/>
  <c r="N1062" i="2"/>
  <c r="J1062" i="2"/>
  <c r="F1062" i="2"/>
  <c r="M1062" i="2"/>
  <c r="Y1062" i="2"/>
  <c r="I1062" i="2"/>
  <c r="E1062" i="2"/>
  <c r="U1062" i="2"/>
  <c r="AB1075" i="2"/>
  <c r="X1075" i="2"/>
  <c r="T1075" i="2"/>
  <c r="L1075" i="2"/>
  <c r="H1075" i="2"/>
  <c r="AA1075" i="2"/>
  <c r="W1075" i="2"/>
  <c r="S1075" i="2"/>
  <c r="O1075" i="2"/>
  <c r="K1075" i="2"/>
  <c r="G1075" i="2"/>
  <c r="Z1075" i="2"/>
  <c r="V1075" i="2"/>
  <c r="AF1075" i="2" s="1"/>
  <c r="N1075" i="2"/>
  <c r="J1075" i="2"/>
  <c r="F1075" i="2"/>
  <c r="Y1075" i="2"/>
  <c r="I1075" i="2"/>
  <c r="U1075" i="2"/>
  <c r="E1075" i="2"/>
  <c r="M1075" i="2"/>
  <c r="AB1090" i="2"/>
  <c r="X1090" i="2"/>
  <c r="T1090" i="2"/>
  <c r="L1090" i="2"/>
  <c r="H1090" i="2"/>
  <c r="AA1090" i="2"/>
  <c r="W1090" i="2"/>
  <c r="S1090" i="2"/>
  <c r="O1090" i="2"/>
  <c r="K1090" i="2"/>
  <c r="G1090" i="2"/>
  <c r="Z1090" i="2"/>
  <c r="V1090" i="2"/>
  <c r="AF1090" i="2" s="1"/>
  <c r="R1090" i="2"/>
  <c r="N1090" i="2"/>
  <c r="J1090" i="2"/>
  <c r="F1090" i="2"/>
  <c r="M1090" i="2"/>
  <c r="Y1090" i="2"/>
  <c r="I1090" i="2"/>
  <c r="U1090" i="2"/>
  <c r="E1090" i="2"/>
  <c r="Q1090" i="2"/>
  <c r="AB1106" i="2"/>
  <c r="X1106" i="2"/>
  <c r="T1106" i="2"/>
  <c r="P1106" i="2"/>
  <c r="L1106" i="2"/>
  <c r="H1106" i="2"/>
  <c r="AA1106" i="2"/>
  <c r="W1106" i="2"/>
  <c r="S1106" i="2"/>
  <c r="O1106" i="2"/>
  <c r="K1106" i="2"/>
  <c r="G1106" i="2"/>
  <c r="Z1106" i="2"/>
  <c r="V1106" i="2"/>
  <c r="AF1106" i="2" s="1"/>
  <c r="R1106" i="2"/>
  <c r="N1106" i="2"/>
  <c r="J1106" i="2"/>
  <c r="F1106" i="2"/>
  <c r="M1106" i="2"/>
  <c r="Y1106" i="2"/>
  <c r="I1106" i="2"/>
  <c r="U1106" i="2"/>
  <c r="E1106" i="2"/>
  <c r="Q1106" i="2"/>
  <c r="AB1122" i="2"/>
  <c r="X1122" i="2"/>
  <c r="T1122" i="2"/>
  <c r="P1122" i="2"/>
  <c r="L1122" i="2"/>
  <c r="H1122" i="2"/>
  <c r="AA1122" i="2"/>
  <c r="W1122" i="2"/>
  <c r="S1122" i="2"/>
  <c r="O1122" i="2"/>
  <c r="K1122" i="2"/>
  <c r="G1122" i="2"/>
  <c r="Z1122" i="2"/>
  <c r="V1122" i="2"/>
  <c r="AF1122" i="2" s="1"/>
  <c r="R1122" i="2"/>
  <c r="N1122" i="2"/>
  <c r="J1122" i="2"/>
  <c r="F1122" i="2"/>
  <c r="M1122" i="2"/>
  <c r="Y1122" i="2"/>
  <c r="I1122" i="2"/>
  <c r="U1122" i="2"/>
  <c r="E1122" i="2"/>
  <c r="Q1122" i="2"/>
  <c r="AB1138" i="2"/>
  <c r="X1138" i="2"/>
  <c r="T1138" i="2"/>
  <c r="P1138" i="2"/>
  <c r="L1138" i="2"/>
  <c r="H1138" i="2"/>
  <c r="AA1138" i="2"/>
  <c r="W1138" i="2"/>
  <c r="S1138" i="2"/>
  <c r="O1138" i="2"/>
  <c r="K1138" i="2"/>
  <c r="G1138" i="2"/>
  <c r="Z1138" i="2"/>
  <c r="V1138" i="2"/>
  <c r="AF1138" i="2" s="1"/>
  <c r="R1138" i="2"/>
  <c r="N1138" i="2"/>
  <c r="J1138" i="2"/>
  <c r="F1138" i="2"/>
  <c r="M1138" i="2"/>
  <c r="Y1138" i="2"/>
  <c r="I1138" i="2"/>
  <c r="U1138" i="2"/>
  <c r="E1138" i="2"/>
  <c r="Q1138" i="2"/>
  <c r="AB1154" i="2"/>
  <c r="X1154" i="2"/>
  <c r="T1154" i="2"/>
  <c r="P1154" i="2"/>
  <c r="L1154" i="2"/>
  <c r="H1154" i="2"/>
  <c r="AA1154" i="2"/>
  <c r="W1154" i="2"/>
  <c r="S1154" i="2"/>
  <c r="O1154" i="2"/>
  <c r="K1154" i="2"/>
  <c r="G1154" i="2"/>
  <c r="Z1154" i="2"/>
  <c r="V1154" i="2"/>
  <c r="AF1154" i="2" s="1"/>
  <c r="R1154" i="2"/>
  <c r="N1154" i="2"/>
  <c r="J1154" i="2"/>
  <c r="F1154" i="2"/>
  <c r="M1154" i="2"/>
  <c r="Y1154" i="2"/>
  <c r="I1154" i="2"/>
  <c r="U1154" i="2"/>
  <c r="E1154" i="2"/>
  <c r="Q1154" i="2"/>
  <c r="AB1170" i="2"/>
  <c r="X1170" i="2"/>
  <c r="T1170" i="2"/>
  <c r="P1170" i="2"/>
  <c r="L1170" i="2"/>
  <c r="H1170" i="2"/>
  <c r="AA1170" i="2"/>
  <c r="W1170" i="2"/>
  <c r="S1170" i="2"/>
  <c r="O1170" i="2"/>
  <c r="K1170" i="2"/>
  <c r="G1170" i="2"/>
  <c r="Z1170" i="2"/>
  <c r="V1170" i="2"/>
  <c r="AF1170" i="2" s="1"/>
  <c r="R1170" i="2"/>
  <c r="N1170" i="2"/>
  <c r="J1170" i="2"/>
  <c r="F1170" i="2"/>
  <c r="M1170" i="2"/>
  <c r="Y1170" i="2"/>
  <c r="I1170" i="2"/>
  <c r="U1170" i="2"/>
  <c r="E1170" i="2"/>
  <c r="Q1170" i="2"/>
  <c r="AB1186" i="2"/>
  <c r="X1186" i="2"/>
  <c r="T1186" i="2"/>
  <c r="P1186" i="2"/>
  <c r="L1186" i="2"/>
  <c r="H1186" i="2"/>
  <c r="AA1186" i="2"/>
  <c r="W1186" i="2"/>
  <c r="S1186" i="2"/>
  <c r="O1186" i="2"/>
  <c r="K1186" i="2"/>
  <c r="G1186" i="2"/>
  <c r="Z1186" i="2"/>
  <c r="V1186" i="2"/>
  <c r="AF1186" i="2" s="1"/>
  <c r="R1186" i="2"/>
  <c r="N1186" i="2"/>
  <c r="J1186" i="2"/>
  <c r="F1186" i="2"/>
  <c r="M1186" i="2"/>
  <c r="Y1186" i="2"/>
  <c r="I1186" i="2"/>
  <c r="U1186" i="2"/>
  <c r="E1186" i="2"/>
  <c r="Q1186" i="2"/>
  <c r="AB1205" i="2"/>
  <c r="X1205" i="2"/>
  <c r="T1205" i="2"/>
  <c r="P1205" i="2"/>
  <c r="L1205" i="2"/>
  <c r="H1205" i="2"/>
  <c r="AA1205" i="2"/>
  <c r="W1205" i="2"/>
  <c r="S1205" i="2"/>
  <c r="O1205" i="2"/>
  <c r="K1205" i="2"/>
  <c r="G1205" i="2"/>
  <c r="Z1205" i="2"/>
  <c r="V1205" i="2"/>
  <c r="AF1205" i="2" s="1"/>
  <c r="R1205" i="2"/>
  <c r="N1205" i="2"/>
  <c r="J1205" i="2"/>
  <c r="F1205" i="2"/>
  <c r="Y1205" i="2"/>
  <c r="I1205" i="2"/>
  <c r="U1205" i="2"/>
  <c r="E1205" i="2"/>
  <c r="Q1205" i="2"/>
  <c r="M1205" i="2"/>
  <c r="AB1231" i="2"/>
  <c r="X1231" i="2"/>
  <c r="T1231" i="2"/>
  <c r="P1231" i="2"/>
  <c r="L1231" i="2"/>
  <c r="H1231" i="2"/>
  <c r="AA1231" i="2"/>
  <c r="W1231" i="2"/>
  <c r="S1231" i="2"/>
  <c r="O1231" i="2"/>
  <c r="K1231" i="2"/>
  <c r="G1231" i="2"/>
  <c r="Z1231" i="2"/>
  <c r="V1231" i="2"/>
  <c r="AF1231" i="2" s="1"/>
  <c r="R1231" i="2"/>
  <c r="N1231" i="2"/>
  <c r="J1231" i="2"/>
  <c r="F1231" i="2"/>
  <c r="Q1231" i="2"/>
  <c r="M1231" i="2"/>
  <c r="Y1231" i="2"/>
  <c r="I1231" i="2"/>
  <c r="E1231" i="2"/>
  <c r="U1231" i="2"/>
  <c r="AB1243" i="2"/>
  <c r="X1243" i="2"/>
  <c r="T1243" i="2"/>
  <c r="P1243" i="2"/>
  <c r="L1243" i="2"/>
  <c r="H1243" i="2"/>
  <c r="AA1243" i="2"/>
  <c r="W1243" i="2"/>
  <c r="S1243" i="2"/>
  <c r="O1243" i="2"/>
  <c r="K1243" i="2"/>
  <c r="G1243" i="2"/>
  <c r="Z1243" i="2"/>
  <c r="V1243" i="2"/>
  <c r="AF1243" i="2" s="1"/>
  <c r="R1243" i="2"/>
  <c r="N1243" i="2"/>
  <c r="J1243" i="2"/>
  <c r="F1243" i="2"/>
  <c r="Y1243" i="2"/>
  <c r="I1243" i="2"/>
  <c r="U1243" i="2"/>
  <c r="E1243" i="2"/>
  <c r="Q1243" i="2"/>
  <c r="M1243" i="2"/>
  <c r="AA1261" i="2"/>
  <c r="W1261" i="2"/>
  <c r="S1261" i="2"/>
  <c r="O1261" i="2"/>
  <c r="K1261" i="2"/>
  <c r="G1261" i="2"/>
  <c r="Z1261" i="2"/>
  <c r="V1261" i="2"/>
  <c r="AF1261" i="2" s="1"/>
  <c r="R1261" i="2"/>
  <c r="N1261" i="2"/>
  <c r="J1261" i="2"/>
  <c r="F1261" i="2"/>
  <c r="AB1261" i="2"/>
  <c r="T1261" i="2"/>
  <c r="L1261" i="2"/>
  <c r="Y1261" i="2"/>
  <c r="Q1261" i="2"/>
  <c r="I1261" i="2"/>
  <c r="X1261" i="2"/>
  <c r="P1261" i="2"/>
  <c r="H1261" i="2"/>
  <c r="E1261" i="2"/>
  <c r="U1261" i="2"/>
  <c r="M1261" i="2"/>
  <c r="Z1289" i="2"/>
  <c r="V1289" i="2"/>
  <c r="AF1289" i="2" s="1"/>
  <c r="R1289" i="2"/>
  <c r="N1289" i="2"/>
  <c r="J1289" i="2"/>
  <c r="F1289" i="2"/>
  <c r="Y1289" i="2"/>
  <c r="U1289" i="2"/>
  <c r="Q1289" i="2"/>
  <c r="M1289" i="2"/>
  <c r="I1289" i="2"/>
  <c r="E1289" i="2"/>
  <c r="AB1289" i="2"/>
  <c r="T1289" i="2"/>
  <c r="L1289" i="2"/>
  <c r="AA1289" i="2"/>
  <c r="S1289" i="2"/>
  <c r="K1289" i="2"/>
  <c r="X1289" i="2"/>
  <c r="P1289" i="2"/>
  <c r="H1289" i="2"/>
  <c r="G1289" i="2"/>
  <c r="W1289" i="2"/>
  <c r="O1289" i="2"/>
  <c r="AA1304" i="2"/>
  <c r="W1304" i="2"/>
  <c r="S1304" i="2"/>
  <c r="O1304" i="2"/>
  <c r="K1304" i="2"/>
  <c r="G1304" i="2"/>
  <c r="Z1304" i="2"/>
  <c r="V1304" i="2"/>
  <c r="AF1304" i="2" s="1"/>
  <c r="R1304" i="2"/>
  <c r="N1304" i="2"/>
  <c r="J1304" i="2"/>
  <c r="F1304" i="2"/>
  <c r="AB1304" i="2"/>
  <c r="T1304" i="2"/>
  <c r="L1304" i="2"/>
  <c r="Y1304" i="2"/>
  <c r="Q1304" i="2"/>
  <c r="I1304" i="2"/>
  <c r="X1304" i="2"/>
  <c r="P1304" i="2"/>
  <c r="H1304" i="2"/>
  <c r="E1304" i="2"/>
  <c r="U1304" i="2"/>
  <c r="M1304" i="2"/>
  <c r="AA1339" i="2"/>
  <c r="W1339" i="2"/>
  <c r="S1339" i="2"/>
  <c r="O1339" i="2"/>
  <c r="K1339" i="2"/>
  <c r="G1339" i="2"/>
  <c r="Z1339" i="2"/>
  <c r="V1339" i="2"/>
  <c r="R1339" i="2"/>
  <c r="N1339" i="2"/>
  <c r="J1339" i="2"/>
  <c r="F1339" i="2"/>
  <c r="AB1339" i="2"/>
  <c r="T1339" i="2"/>
  <c r="L1339" i="2"/>
  <c r="Y1339" i="2"/>
  <c r="Q1339" i="2"/>
  <c r="I1339" i="2"/>
  <c r="X1339" i="2"/>
  <c r="P1339" i="2"/>
  <c r="H1339" i="2"/>
  <c r="M1339" i="2"/>
  <c r="E1339" i="2"/>
  <c r="U1339" i="2"/>
  <c r="Y1259" i="2"/>
  <c r="U1259" i="2"/>
  <c r="Q1259" i="2"/>
  <c r="M1259" i="2"/>
  <c r="I1259" i="2"/>
  <c r="E1259" i="2"/>
  <c r="AB1259" i="2"/>
  <c r="X1259" i="2"/>
  <c r="T1259" i="2"/>
  <c r="P1259" i="2"/>
  <c r="L1259" i="2"/>
  <c r="H1259" i="2"/>
  <c r="AA1259" i="2"/>
  <c r="S1259" i="2"/>
  <c r="K1259" i="2"/>
  <c r="Z1259" i="2"/>
  <c r="R1259" i="2"/>
  <c r="J1259" i="2"/>
  <c r="W1259" i="2"/>
  <c r="O1259" i="2"/>
  <c r="G1259" i="2"/>
  <c r="F1259" i="2"/>
  <c r="V1259" i="2"/>
  <c r="AF1259" i="2" s="1"/>
  <c r="N1259" i="2"/>
  <c r="Y1274" i="2"/>
  <c r="U1274" i="2"/>
  <c r="Q1274" i="2"/>
  <c r="M1274" i="2"/>
  <c r="I1274" i="2"/>
  <c r="E1274" i="2"/>
  <c r="AB1274" i="2"/>
  <c r="X1274" i="2"/>
  <c r="T1274" i="2"/>
  <c r="P1274" i="2"/>
  <c r="L1274" i="2"/>
  <c r="H1274" i="2"/>
  <c r="Z1274" i="2"/>
  <c r="R1274" i="2"/>
  <c r="J1274" i="2"/>
  <c r="W1274" i="2"/>
  <c r="O1274" i="2"/>
  <c r="G1274" i="2"/>
  <c r="V1274" i="2"/>
  <c r="AF1274" i="2" s="1"/>
  <c r="N1274" i="2"/>
  <c r="F1274" i="2"/>
  <c r="S1274" i="2"/>
  <c r="K1274" i="2"/>
  <c r="AA1274" i="2"/>
  <c r="Y1285" i="2"/>
  <c r="U1285" i="2"/>
  <c r="Q1285" i="2"/>
  <c r="M1285" i="2"/>
  <c r="I1285" i="2"/>
  <c r="E1285" i="2"/>
  <c r="AB1285" i="2"/>
  <c r="X1285" i="2"/>
  <c r="T1285" i="2"/>
  <c r="P1285" i="2"/>
  <c r="L1285" i="2"/>
  <c r="H1285" i="2"/>
  <c r="Z1285" i="2"/>
  <c r="R1285" i="2"/>
  <c r="J1285" i="2"/>
  <c r="W1285" i="2"/>
  <c r="O1285" i="2"/>
  <c r="G1285" i="2"/>
  <c r="V1285" i="2"/>
  <c r="AF1285" i="2" s="1"/>
  <c r="N1285" i="2"/>
  <c r="F1285" i="2"/>
  <c r="K1285" i="2"/>
  <c r="AA1285" i="2"/>
  <c r="S1285" i="2"/>
  <c r="Y1303" i="2"/>
  <c r="U1303" i="2"/>
  <c r="Q1303" i="2"/>
  <c r="M1303" i="2"/>
  <c r="I1303" i="2"/>
  <c r="E1303" i="2"/>
  <c r="AB1303" i="2"/>
  <c r="X1303" i="2"/>
  <c r="T1303" i="2"/>
  <c r="P1303" i="2"/>
  <c r="L1303" i="2"/>
  <c r="H1303" i="2"/>
  <c r="V1303" i="2"/>
  <c r="AF1303" i="2" s="1"/>
  <c r="N1303" i="2"/>
  <c r="F1303" i="2"/>
  <c r="AA1303" i="2"/>
  <c r="S1303" i="2"/>
  <c r="K1303" i="2"/>
  <c r="Z1303" i="2"/>
  <c r="R1303" i="2"/>
  <c r="J1303" i="2"/>
  <c r="W1303" i="2"/>
  <c r="O1303" i="2"/>
  <c r="G1303" i="2"/>
  <c r="Y1325" i="2"/>
  <c r="U1325" i="2"/>
  <c r="Q1325" i="2"/>
  <c r="M1325" i="2"/>
  <c r="I1325" i="2"/>
  <c r="E1325" i="2"/>
  <c r="AB1325" i="2"/>
  <c r="X1325" i="2"/>
  <c r="T1325" i="2"/>
  <c r="P1325" i="2"/>
  <c r="L1325" i="2"/>
  <c r="H1325" i="2"/>
  <c r="Z1325" i="2"/>
  <c r="R1325" i="2"/>
  <c r="J1325" i="2"/>
  <c r="W1325" i="2"/>
  <c r="O1325" i="2"/>
  <c r="G1325" i="2"/>
  <c r="V1325" i="2"/>
  <c r="N1325" i="2"/>
  <c r="F1325" i="2"/>
  <c r="K1325" i="2"/>
  <c r="AA1325" i="2"/>
  <c r="S1325" i="2"/>
  <c r="Y1337" i="2"/>
  <c r="U1337" i="2"/>
  <c r="Q1337" i="2"/>
  <c r="M1337" i="2"/>
  <c r="I1337" i="2"/>
  <c r="E1337" i="2"/>
  <c r="AB1337" i="2"/>
  <c r="X1337" i="2"/>
  <c r="T1337" i="2"/>
  <c r="P1337" i="2"/>
  <c r="L1337" i="2"/>
  <c r="H1337" i="2"/>
  <c r="W1337" i="2"/>
  <c r="O1337" i="2"/>
  <c r="G1337" i="2"/>
  <c r="V1337" i="2"/>
  <c r="N1337" i="2"/>
  <c r="F1337" i="2"/>
  <c r="AA1337" i="2"/>
  <c r="S1337" i="2"/>
  <c r="K1337" i="2"/>
  <c r="J1337" i="2"/>
  <c r="Z1337" i="2"/>
  <c r="R1337" i="2"/>
  <c r="AB1265" i="2"/>
  <c r="X1265" i="2"/>
  <c r="T1265" i="2"/>
  <c r="P1265" i="2"/>
  <c r="L1265" i="2"/>
  <c r="H1265" i="2"/>
  <c r="AA1265" i="2"/>
  <c r="W1265" i="2"/>
  <c r="S1265" i="2"/>
  <c r="O1265" i="2"/>
  <c r="K1265" i="2"/>
  <c r="G1265" i="2"/>
  <c r="U1265" i="2"/>
  <c r="M1265" i="2"/>
  <c r="E1265" i="2"/>
  <c r="Z1265" i="2"/>
  <c r="R1265" i="2"/>
  <c r="J1265" i="2"/>
  <c r="Y1265" i="2"/>
  <c r="Q1265" i="2"/>
  <c r="I1265" i="2"/>
  <c r="V1265" i="2"/>
  <c r="AF1265" i="2" s="1"/>
  <c r="N1265" i="2"/>
  <c r="F1265" i="2"/>
  <c r="AB1296" i="2"/>
  <c r="X1296" i="2"/>
  <c r="T1296" i="2"/>
  <c r="P1296" i="2"/>
  <c r="L1296" i="2"/>
  <c r="H1296" i="2"/>
  <c r="AA1296" i="2"/>
  <c r="W1296" i="2"/>
  <c r="S1296" i="2"/>
  <c r="O1296" i="2"/>
  <c r="K1296" i="2"/>
  <c r="G1296" i="2"/>
  <c r="V1296" i="2"/>
  <c r="AF1296" i="2" s="1"/>
  <c r="N1296" i="2"/>
  <c r="F1296" i="2"/>
  <c r="U1296" i="2"/>
  <c r="M1296" i="2"/>
  <c r="E1296" i="2"/>
  <c r="Z1296" i="2"/>
  <c r="R1296" i="2"/>
  <c r="J1296" i="2"/>
  <c r="Y1296" i="2"/>
  <c r="Q1296" i="2"/>
  <c r="I1296" i="2"/>
  <c r="AB1309" i="2"/>
  <c r="X1309" i="2"/>
  <c r="T1309" i="2"/>
  <c r="P1309" i="2"/>
  <c r="L1309" i="2"/>
  <c r="H1309" i="2"/>
  <c r="AA1309" i="2"/>
  <c r="W1309" i="2"/>
  <c r="S1309" i="2"/>
  <c r="O1309" i="2"/>
  <c r="K1309" i="2"/>
  <c r="G1309" i="2"/>
  <c r="Y1309" i="2"/>
  <c r="Q1309" i="2"/>
  <c r="I1309" i="2"/>
  <c r="V1309" i="2"/>
  <c r="AF1309" i="2" s="1"/>
  <c r="N1309" i="2"/>
  <c r="F1309" i="2"/>
  <c r="U1309" i="2"/>
  <c r="M1309" i="2"/>
  <c r="E1309" i="2"/>
  <c r="Z1309" i="2"/>
  <c r="R1309" i="2"/>
  <c r="J1309" i="2"/>
  <c r="AB1322" i="2"/>
  <c r="X1322" i="2"/>
  <c r="T1322" i="2"/>
  <c r="P1322" i="2"/>
  <c r="L1322" i="2"/>
  <c r="H1322" i="2"/>
  <c r="AA1322" i="2"/>
  <c r="W1322" i="2"/>
  <c r="S1322" i="2"/>
  <c r="O1322" i="2"/>
  <c r="K1322" i="2"/>
  <c r="G1322" i="2"/>
  <c r="U1322" i="2"/>
  <c r="M1322" i="2"/>
  <c r="E1322" i="2"/>
  <c r="Z1322" i="2"/>
  <c r="R1322" i="2"/>
  <c r="J1322" i="2"/>
  <c r="Y1322" i="2"/>
  <c r="Q1322" i="2"/>
  <c r="I1322" i="2"/>
  <c r="V1322" i="2"/>
  <c r="N1322" i="2"/>
  <c r="F1322" i="2"/>
  <c r="AB1340" i="2"/>
  <c r="X1340" i="2"/>
  <c r="T1340" i="2"/>
  <c r="P1340" i="2"/>
  <c r="L1340" i="2"/>
  <c r="H1340" i="2"/>
  <c r="AA1340" i="2"/>
  <c r="W1340" i="2"/>
  <c r="S1340" i="2"/>
  <c r="O1340" i="2"/>
  <c r="K1340" i="2"/>
  <c r="G1340" i="2"/>
  <c r="V1340" i="2"/>
  <c r="N1340" i="2"/>
  <c r="F1340" i="2"/>
  <c r="U1340" i="2"/>
  <c r="M1340" i="2"/>
  <c r="E1340" i="2"/>
  <c r="Z1340" i="2"/>
  <c r="R1340" i="2"/>
  <c r="J1340" i="2"/>
  <c r="I1340" i="2"/>
  <c r="Y1340" i="2"/>
  <c r="Q1340" i="2"/>
  <c r="AA960" i="2"/>
  <c r="W960" i="2"/>
  <c r="S960" i="2"/>
  <c r="O960" i="2"/>
  <c r="K960" i="2"/>
  <c r="G960" i="2"/>
  <c r="Z960" i="2"/>
  <c r="V960" i="2"/>
  <c r="AF960" i="2" s="1"/>
  <c r="R960" i="2"/>
  <c r="N960" i="2"/>
  <c r="J960" i="2"/>
  <c r="F960" i="2"/>
  <c r="Y960" i="2"/>
  <c r="U960" i="2"/>
  <c r="Q960" i="2"/>
  <c r="M960" i="2"/>
  <c r="I960" i="2"/>
  <c r="E960" i="2"/>
  <c r="P960" i="2"/>
  <c r="AB960" i="2"/>
  <c r="L960" i="2"/>
  <c r="X960" i="2"/>
  <c r="H960" i="2"/>
  <c r="T960" i="2"/>
  <c r="AA567" i="2"/>
  <c r="W567" i="2"/>
  <c r="S567" i="2"/>
  <c r="O567" i="2"/>
  <c r="K567" i="2"/>
  <c r="G567" i="2"/>
  <c r="Z567" i="2"/>
  <c r="V567" i="2"/>
  <c r="AF567" i="2" s="1"/>
  <c r="R567" i="2"/>
  <c r="N567" i="2"/>
  <c r="J567" i="2"/>
  <c r="F567" i="2"/>
  <c r="Y567" i="2"/>
  <c r="Q567" i="2"/>
  <c r="I567" i="2"/>
  <c r="X567" i="2"/>
  <c r="P567" i="2"/>
  <c r="H567" i="2"/>
  <c r="U567" i="2"/>
  <c r="M567" i="2"/>
  <c r="E567" i="2"/>
  <c r="T567" i="2"/>
  <c r="L567" i="2"/>
  <c r="AB567" i="2"/>
  <c r="AA885" i="2"/>
  <c r="W885" i="2"/>
  <c r="S885" i="2"/>
  <c r="O885" i="2"/>
  <c r="K885" i="2"/>
  <c r="G885" i="2"/>
  <c r="Z885" i="2"/>
  <c r="V885" i="2"/>
  <c r="R885" i="2"/>
  <c r="N885" i="2"/>
  <c r="J885" i="2"/>
  <c r="F885" i="2"/>
  <c r="Y885" i="2"/>
  <c r="U885" i="2"/>
  <c r="Q885" i="2"/>
  <c r="M885" i="2"/>
  <c r="I885" i="2"/>
  <c r="E885" i="2"/>
  <c r="P885" i="2"/>
  <c r="AB885" i="2"/>
  <c r="L885" i="2"/>
  <c r="X885" i="2"/>
  <c r="H885" i="2"/>
  <c r="T885" i="2"/>
  <c r="AA35" i="2"/>
  <c r="W35" i="2"/>
  <c r="S35" i="2"/>
  <c r="O35" i="2"/>
  <c r="K35" i="2"/>
  <c r="G35" i="2"/>
  <c r="Z35" i="2"/>
  <c r="V35" i="2"/>
  <c r="AF35" i="2" s="1"/>
  <c r="R35" i="2"/>
  <c r="N35" i="2"/>
  <c r="J35" i="2"/>
  <c r="F35" i="2"/>
  <c r="Y35" i="2"/>
  <c r="U35" i="2"/>
  <c r="Q35" i="2"/>
  <c r="M35" i="2"/>
  <c r="I35" i="2"/>
  <c r="E35" i="2"/>
  <c r="X35" i="2"/>
  <c r="H35" i="2"/>
  <c r="AB35" i="2"/>
  <c r="T35" i="2"/>
  <c r="L35" i="2"/>
  <c r="P35" i="2"/>
  <c r="AA459" i="2"/>
  <c r="W459" i="2"/>
  <c r="S459" i="2"/>
  <c r="O459" i="2"/>
  <c r="K459" i="2"/>
  <c r="G459" i="2"/>
  <c r="Z459" i="2"/>
  <c r="V459" i="2"/>
  <c r="AF459" i="2" s="1"/>
  <c r="R459" i="2"/>
  <c r="N459" i="2"/>
  <c r="J459" i="2"/>
  <c r="F459" i="2"/>
  <c r="Y459" i="2"/>
  <c r="U459" i="2"/>
  <c r="Q459" i="2"/>
  <c r="M459" i="2"/>
  <c r="I459" i="2"/>
  <c r="E459" i="2"/>
  <c r="X459" i="2"/>
  <c r="H459" i="2"/>
  <c r="T459" i="2"/>
  <c r="AB459" i="2"/>
  <c r="P459" i="2"/>
  <c r="L459" i="2"/>
  <c r="Z641" i="2"/>
  <c r="V641" i="2"/>
  <c r="AF641" i="2" s="1"/>
  <c r="R641" i="2"/>
  <c r="N641" i="2"/>
  <c r="J641" i="2"/>
  <c r="F641" i="2"/>
  <c r="Y641" i="2"/>
  <c r="U641" i="2"/>
  <c r="Q641" i="2"/>
  <c r="M641" i="2"/>
  <c r="I641" i="2"/>
  <c r="E641" i="2"/>
  <c r="AA641" i="2"/>
  <c r="S641" i="2"/>
  <c r="K641" i="2"/>
  <c r="X641" i="2"/>
  <c r="P641" i="2"/>
  <c r="H641" i="2"/>
  <c r="W641" i="2"/>
  <c r="O641" i="2"/>
  <c r="G641" i="2"/>
  <c r="L641" i="2"/>
  <c r="T641" i="2"/>
  <c r="AB641" i="2"/>
  <c r="AA397" i="2"/>
  <c r="W397" i="2"/>
  <c r="S397" i="2"/>
  <c r="O397" i="2"/>
  <c r="K397" i="2"/>
  <c r="G397" i="2"/>
  <c r="Z397" i="2"/>
  <c r="V397" i="2"/>
  <c r="AF397" i="2" s="1"/>
  <c r="R397" i="2"/>
  <c r="N397" i="2"/>
  <c r="J397" i="2"/>
  <c r="F397" i="2"/>
  <c r="Y397" i="2"/>
  <c r="U397" i="2"/>
  <c r="Q397" i="2"/>
  <c r="M397" i="2"/>
  <c r="I397" i="2"/>
  <c r="E397" i="2"/>
  <c r="P397" i="2"/>
  <c r="AB397" i="2"/>
  <c r="L397" i="2"/>
  <c r="T397" i="2"/>
  <c r="X397" i="2"/>
  <c r="H397" i="2"/>
  <c r="AA113" i="2"/>
  <c r="W113" i="2"/>
  <c r="S113" i="2"/>
  <c r="O113" i="2"/>
  <c r="K113" i="2"/>
  <c r="G113" i="2"/>
  <c r="Z113" i="2"/>
  <c r="V113" i="2"/>
  <c r="AF113" i="2" s="1"/>
  <c r="R113" i="2"/>
  <c r="N113" i="2"/>
  <c r="J113" i="2"/>
  <c r="F113" i="2"/>
  <c r="Y113" i="2"/>
  <c r="U113" i="2"/>
  <c r="Q113" i="2"/>
  <c r="M113" i="2"/>
  <c r="I113" i="2"/>
  <c r="E113" i="2"/>
  <c r="T113" i="2"/>
  <c r="X113" i="2"/>
  <c r="P113" i="2"/>
  <c r="H113" i="2"/>
  <c r="AB113" i="2"/>
  <c r="L113" i="2"/>
  <c r="AA177" i="2"/>
  <c r="W177" i="2"/>
  <c r="S177" i="2"/>
  <c r="O177" i="2"/>
  <c r="K177" i="2"/>
  <c r="G177" i="2"/>
  <c r="Z177" i="2"/>
  <c r="V177" i="2"/>
  <c r="AF177" i="2" s="1"/>
  <c r="R177" i="2"/>
  <c r="N177" i="2"/>
  <c r="J177" i="2"/>
  <c r="F177" i="2"/>
  <c r="Y177" i="2"/>
  <c r="U177" i="2"/>
  <c r="Q177" i="2"/>
  <c r="M177" i="2"/>
  <c r="I177" i="2"/>
  <c r="E177" i="2"/>
  <c r="T177" i="2"/>
  <c r="H177" i="2"/>
  <c r="P177" i="2"/>
  <c r="X177" i="2"/>
  <c r="AB177" i="2"/>
  <c r="L177" i="2"/>
  <c r="AA225" i="2"/>
  <c r="W225" i="2"/>
  <c r="S225" i="2"/>
  <c r="O225" i="2"/>
  <c r="K225" i="2"/>
  <c r="G225" i="2"/>
  <c r="Z225" i="2"/>
  <c r="V225" i="2"/>
  <c r="AF225" i="2" s="1"/>
  <c r="R225" i="2"/>
  <c r="N225" i="2"/>
  <c r="J225" i="2"/>
  <c r="F225" i="2"/>
  <c r="Y225" i="2"/>
  <c r="U225" i="2"/>
  <c r="Q225" i="2"/>
  <c r="M225" i="2"/>
  <c r="I225" i="2"/>
  <c r="E225" i="2"/>
  <c r="T225" i="2"/>
  <c r="H225" i="2"/>
  <c r="P225" i="2"/>
  <c r="X225" i="2"/>
  <c r="AB225" i="2"/>
  <c r="L225" i="2"/>
  <c r="AA269" i="2"/>
  <c r="W269" i="2"/>
  <c r="S269" i="2"/>
  <c r="O269" i="2"/>
  <c r="K269" i="2"/>
  <c r="G269" i="2"/>
  <c r="Z269" i="2"/>
  <c r="V269" i="2"/>
  <c r="AF269" i="2" s="1"/>
  <c r="R269" i="2"/>
  <c r="N269" i="2"/>
  <c r="J269" i="2"/>
  <c r="F269" i="2"/>
  <c r="Y269" i="2"/>
  <c r="U269" i="2"/>
  <c r="Q269" i="2"/>
  <c r="M269" i="2"/>
  <c r="I269" i="2"/>
  <c r="E269" i="2"/>
  <c r="T269" i="2"/>
  <c r="P269" i="2"/>
  <c r="X269" i="2"/>
  <c r="AB269" i="2"/>
  <c r="L269" i="2"/>
  <c r="H269" i="2"/>
  <c r="AA317" i="2"/>
  <c r="W317" i="2"/>
  <c r="S317" i="2"/>
  <c r="O317" i="2"/>
  <c r="K317" i="2"/>
  <c r="G317" i="2"/>
  <c r="Z317" i="2"/>
  <c r="V317" i="2"/>
  <c r="AF317" i="2" s="1"/>
  <c r="R317" i="2"/>
  <c r="N317" i="2"/>
  <c r="J317" i="2"/>
  <c r="F317" i="2"/>
  <c r="Y317" i="2"/>
  <c r="U317" i="2"/>
  <c r="Q317" i="2"/>
  <c r="M317" i="2"/>
  <c r="I317" i="2"/>
  <c r="E317" i="2"/>
  <c r="T317" i="2"/>
  <c r="P317" i="2"/>
  <c r="H317" i="2"/>
  <c r="AB317" i="2"/>
  <c r="L317" i="2"/>
  <c r="X317" i="2"/>
  <c r="AA365" i="2"/>
  <c r="W365" i="2"/>
  <c r="S365" i="2"/>
  <c r="O365" i="2"/>
  <c r="K365" i="2"/>
  <c r="G365" i="2"/>
  <c r="Z365" i="2"/>
  <c r="V365" i="2"/>
  <c r="AF365" i="2" s="1"/>
  <c r="R365" i="2"/>
  <c r="N365" i="2"/>
  <c r="J365" i="2"/>
  <c r="F365" i="2"/>
  <c r="Y365" i="2"/>
  <c r="U365" i="2"/>
  <c r="Q365" i="2"/>
  <c r="M365" i="2"/>
  <c r="I365" i="2"/>
  <c r="E365" i="2"/>
  <c r="T365" i="2"/>
  <c r="P365" i="2"/>
  <c r="X365" i="2"/>
  <c r="AB365" i="2"/>
  <c r="L365" i="2"/>
  <c r="H365" i="2"/>
  <c r="AA388" i="2"/>
  <c r="W388" i="2"/>
  <c r="S388" i="2"/>
  <c r="O388" i="2"/>
  <c r="K388" i="2"/>
  <c r="G388" i="2"/>
  <c r="Z388" i="2"/>
  <c r="V388" i="2"/>
  <c r="R388" i="2"/>
  <c r="N388" i="2"/>
  <c r="J388" i="2"/>
  <c r="F388" i="2"/>
  <c r="Y388" i="2"/>
  <c r="U388" i="2"/>
  <c r="Q388" i="2"/>
  <c r="M388" i="2"/>
  <c r="I388" i="2"/>
  <c r="E388" i="2"/>
  <c r="T388" i="2"/>
  <c r="P388" i="2"/>
  <c r="X388" i="2"/>
  <c r="AB388" i="2"/>
  <c r="L388" i="2"/>
  <c r="H388" i="2"/>
  <c r="AA434" i="2"/>
  <c r="W434" i="2"/>
  <c r="S434" i="2"/>
  <c r="O434" i="2"/>
  <c r="K434" i="2"/>
  <c r="G434" i="2"/>
  <c r="Z434" i="2"/>
  <c r="V434" i="2"/>
  <c r="AF434" i="2" s="1"/>
  <c r="R434" i="2"/>
  <c r="N434" i="2"/>
  <c r="J434" i="2"/>
  <c r="F434" i="2"/>
  <c r="Y434" i="2"/>
  <c r="U434" i="2"/>
  <c r="Q434" i="2"/>
  <c r="M434" i="2"/>
  <c r="I434" i="2"/>
  <c r="E434" i="2"/>
  <c r="T434" i="2"/>
  <c r="X434" i="2"/>
  <c r="P434" i="2"/>
  <c r="AB434" i="2"/>
  <c r="L434" i="2"/>
  <c r="H434" i="2"/>
  <c r="AA776" i="2"/>
  <c r="W776" i="2"/>
  <c r="S776" i="2"/>
  <c r="O776" i="2"/>
  <c r="K776" i="2"/>
  <c r="G776" i="2"/>
  <c r="Z776" i="2"/>
  <c r="V776" i="2"/>
  <c r="AF776" i="2" s="1"/>
  <c r="R776" i="2"/>
  <c r="N776" i="2"/>
  <c r="J776" i="2"/>
  <c r="F776" i="2"/>
  <c r="Y776" i="2"/>
  <c r="U776" i="2"/>
  <c r="Q776" i="2"/>
  <c r="M776" i="2"/>
  <c r="I776" i="2"/>
  <c r="E776" i="2"/>
  <c r="P776" i="2"/>
  <c r="AB776" i="2"/>
  <c r="L776" i="2"/>
  <c r="X776" i="2"/>
  <c r="H776" i="2"/>
  <c r="T776" i="2"/>
  <c r="AA1053" i="2"/>
  <c r="W1053" i="2"/>
  <c r="S1053" i="2"/>
  <c r="O1053" i="2"/>
  <c r="K1053" i="2"/>
  <c r="G1053" i="2"/>
  <c r="Z1053" i="2"/>
  <c r="V1053" i="2"/>
  <c r="AF1053" i="2" s="1"/>
  <c r="N1053" i="2"/>
  <c r="J1053" i="2"/>
  <c r="F1053" i="2"/>
  <c r="Y1053" i="2"/>
  <c r="U1053" i="2"/>
  <c r="M1053" i="2"/>
  <c r="I1053" i="2"/>
  <c r="E1053" i="2"/>
  <c r="AB1053" i="2"/>
  <c r="L1053" i="2"/>
  <c r="X1053" i="2"/>
  <c r="H1053" i="2"/>
  <c r="T1053" i="2"/>
  <c r="Z114" i="2"/>
  <c r="V114" i="2"/>
  <c r="AF114" i="2" s="1"/>
  <c r="R114" i="2"/>
  <c r="N114" i="2"/>
  <c r="J114" i="2"/>
  <c r="F114" i="2"/>
  <c r="Y114" i="2"/>
  <c r="U114" i="2"/>
  <c r="Q114" i="2"/>
  <c r="M114" i="2"/>
  <c r="I114" i="2"/>
  <c r="E114" i="2"/>
  <c r="AB114" i="2"/>
  <c r="X114" i="2"/>
  <c r="T114" i="2"/>
  <c r="P114" i="2"/>
  <c r="L114" i="2"/>
  <c r="H114" i="2"/>
  <c r="S114" i="2"/>
  <c r="O114" i="2"/>
  <c r="W114" i="2"/>
  <c r="AA114" i="2"/>
  <c r="K114" i="2"/>
  <c r="G114" i="2"/>
  <c r="Z162" i="2"/>
  <c r="V162" i="2"/>
  <c r="AF162" i="2" s="1"/>
  <c r="R162" i="2"/>
  <c r="N162" i="2"/>
  <c r="J162" i="2"/>
  <c r="F162" i="2"/>
  <c r="Y162" i="2"/>
  <c r="U162" i="2"/>
  <c r="Q162" i="2"/>
  <c r="M162" i="2"/>
  <c r="I162" i="2"/>
  <c r="E162" i="2"/>
  <c r="AB162" i="2"/>
  <c r="X162" i="2"/>
  <c r="T162" i="2"/>
  <c r="P162" i="2"/>
  <c r="L162" i="2"/>
  <c r="H162" i="2"/>
  <c r="S162" i="2"/>
  <c r="O162" i="2"/>
  <c r="G162" i="2"/>
  <c r="AA162" i="2"/>
  <c r="K162" i="2"/>
  <c r="W162" i="2"/>
  <c r="Z226" i="2"/>
  <c r="V226" i="2"/>
  <c r="AF226" i="2" s="1"/>
  <c r="R226" i="2"/>
  <c r="N226" i="2"/>
  <c r="J226" i="2"/>
  <c r="F226" i="2"/>
  <c r="Y226" i="2"/>
  <c r="U226" i="2"/>
  <c r="Q226" i="2"/>
  <c r="M226" i="2"/>
  <c r="I226" i="2"/>
  <c r="E226" i="2"/>
  <c r="AB226" i="2"/>
  <c r="X226" i="2"/>
  <c r="T226" i="2"/>
  <c r="P226" i="2"/>
  <c r="L226" i="2"/>
  <c r="H226" i="2"/>
  <c r="S226" i="2"/>
  <c r="W226" i="2"/>
  <c r="O226" i="2"/>
  <c r="AA226" i="2"/>
  <c r="K226" i="2"/>
  <c r="G226" i="2"/>
  <c r="Z274" i="2"/>
  <c r="V274" i="2"/>
  <c r="AF274" i="2" s="1"/>
  <c r="R274" i="2"/>
  <c r="N274" i="2"/>
  <c r="J274" i="2"/>
  <c r="F274" i="2"/>
  <c r="Y274" i="2"/>
  <c r="U274" i="2"/>
  <c r="Q274" i="2"/>
  <c r="M274" i="2"/>
  <c r="I274" i="2"/>
  <c r="E274" i="2"/>
  <c r="AB274" i="2"/>
  <c r="X274" i="2"/>
  <c r="T274" i="2"/>
  <c r="P274" i="2"/>
  <c r="L274" i="2"/>
  <c r="H274" i="2"/>
  <c r="S274" i="2"/>
  <c r="O274" i="2"/>
  <c r="W274" i="2"/>
  <c r="AA274" i="2"/>
  <c r="K274" i="2"/>
  <c r="G274" i="2"/>
  <c r="Z322" i="2"/>
  <c r="V322" i="2"/>
  <c r="AF322" i="2" s="1"/>
  <c r="R322" i="2"/>
  <c r="N322" i="2"/>
  <c r="J322" i="2"/>
  <c r="F322" i="2"/>
  <c r="Y322" i="2"/>
  <c r="U322" i="2"/>
  <c r="Q322" i="2"/>
  <c r="M322" i="2"/>
  <c r="I322" i="2"/>
  <c r="E322" i="2"/>
  <c r="AB322" i="2"/>
  <c r="X322" i="2"/>
  <c r="T322" i="2"/>
  <c r="P322" i="2"/>
  <c r="L322" i="2"/>
  <c r="H322" i="2"/>
  <c r="S322" i="2"/>
  <c r="G322" i="2"/>
  <c r="O322" i="2"/>
  <c r="W322" i="2"/>
  <c r="AA322" i="2"/>
  <c r="K322" i="2"/>
  <c r="Z403" i="2"/>
  <c r="V403" i="2"/>
  <c r="AF403" i="2" s="1"/>
  <c r="R403" i="2"/>
  <c r="N403" i="2"/>
  <c r="J403" i="2"/>
  <c r="F403" i="2"/>
  <c r="Y403" i="2"/>
  <c r="U403" i="2"/>
  <c r="Q403" i="2"/>
  <c r="M403" i="2"/>
  <c r="I403" i="2"/>
  <c r="E403" i="2"/>
  <c r="AB403" i="2"/>
  <c r="X403" i="2"/>
  <c r="T403" i="2"/>
  <c r="P403" i="2"/>
  <c r="L403" i="2"/>
  <c r="H403" i="2"/>
  <c r="S403" i="2"/>
  <c r="G403" i="2"/>
  <c r="O403" i="2"/>
  <c r="W403" i="2"/>
  <c r="AA403" i="2"/>
  <c r="K403" i="2"/>
  <c r="Z441" i="2"/>
  <c r="V441" i="2"/>
  <c r="AF441" i="2" s="1"/>
  <c r="R441" i="2"/>
  <c r="N441" i="2"/>
  <c r="J441" i="2"/>
  <c r="F441" i="2"/>
  <c r="Y441" i="2"/>
  <c r="U441" i="2"/>
  <c r="Q441" i="2"/>
  <c r="M441" i="2"/>
  <c r="I441" i="2"/>
  <c r="E441" i="2"/>
  <c r="AB441" i="2"/>
  <c r="X441" i="2"/>
  <c r="T441" i="2"/>
  <c r="P441" i="2"/>
  <c r="L441" i="2"/>
  <c r="H441" i="2"/>
  <c r="AA441" i="2"/>
  <c r="K441" i="2"/>
  <c r="W441" i="2"/>
  <c r="G441" i="2"/>
  <c r="O441" i="2"/>
  <c r="S441" i="2"/>
  <c r="Z487" i="2"/>
  <c r="V487" i="2"/>
  <c r="AF487" i="2" s="1"/>
  <c r="R487" i="2"/>
  <c r="N487" i="2"/>
  <c r="J487" i="2"/>
  <c r="F487" i="2"/>
  <c r="Y487" i="2"/>
  <c r="U487" i="2"/>
  <c r="Q487" i="2"/>
  <c r="M487" i="2"/>
  <c r="I487" i="2"/>
  <c r="E487" i="2"/>
  <c r="AB487" i="2"/>
  <c r="X487" i="2"/>
  <c r="T487" i="2"/>
  <c r="P487" i="2"/>
  <c r="L487" i="2"/>
  <c r="H487" i="2"/>
  <c r="S487" i="2"/>
  <c r="G487" i="2"/>
  <c r="O487" i="2"/>
  <c r="W487" i="2"/>
  <c r="AA487" i="2"/>
  <c r="K487" i="2"/>
  <c r="Z525" i="2"/>
  <c r="V525" i="2"/>
  <c r="AF525" i="2" s="1"/>
  <c r="R525" i="2"/>
  <c r="N525" i="2"/>
  <c r="J525" i="2"/>
  <c r="F525" i="2"/>
  <c r="Y525" i="2"/>
  <c r="U525" i="2"/>
  <c r="Q525" i="2"/>
  <c r="M525" i="2"/>
  <c r="I525" i="2"/>
  <c r="E525" i="2"/>
  <c r="AB525" i="2"/>
  <c r="X525" i="2"/>
  <c r="T525" i="2"/>
  <c r="P525" i="2"/>
  <c r="L525" i="2"/>
  <c r="H525" i="2"/>
  <c r="AA525" i="2"/>
  <c r="K525" i="2"/>
  <c r="W525" i="2"/>
  <c r="G525" i="2"/>
  <c r="S525" i="2"/>
  <c r="O525" i="2"/>
  <c r="AA655" i="2"/>
  <c r="W655" i="2"/>
  <c r="S655" i="2"/>
  <c r="O655" i="2"/>
  <c r="K655" i="2"/>
  <c r="G655" i="2"/>
  <c r="Z655" i="2"/>
  <c r="V655" i="2"/>
  <c r="AF655" i="2" s="1"/>
  <c r="R655" i="2"/>
  <c r="N655" i="2"/>
  <c r="J655" i="2"/>
  <c r="F655" i="2"/>
  <c r="X655" i="2"/>
  <c r="P655" i="2"/>
  <c r="H655" i="2"/>
  <c r="U655" i="2"/>
  <c r="M655" i="2"/>
  <c r="E655" i="2"/>
  <c r="AB655" i="2"/>
  <c r="T655" i="2"/>
  <c r="L655" i="2"/>
  <c r="I655" i="2"/>
  <c r="Y655" i="2"/>
  <c r="Q655" i="2"/>
  <c r="AA889" i="2"/>
  <c r="W889" i="2"/>
  <c r="S889" i="2"/>
  <c r="O889" i="2"/>
  <c r="K889" i="2"/>
  <c r="G889" i="2"/>
  <c r="Z889" i="2"/>
  <c r="V889" i="2"/>
  <c r="R889" i="2"/>
  <c r="N889" i="2"/>
  <c r="J889" i="2"/>
  <c r="F889" i="2"/>
  <c r="Y889" i="2"/>
  <c r="U889" i="2"/>
  <c r="Q889" i="2"/>
  <c r="M889" i="2"/>
  <c r="I889" i="2"/>
  <c r="E889" i="2"/>
  <c r="AB889" i="2"/>
  <c r="L889" i="2"/>
  <c r="X889" i="2"/>
  <c r="H889" i="2"/>
  <c r="T889" i="2"/>
  <c r="P889" i="2"/>
  <c r="AA1129" i="2"/>
  <c r="W1129" i="2"/>
  <c r="S1129" i="2"/>
  <c r="O1129" i="2"/>
  <c r="K1129" i="2"/>
  <c r="G1129" i="2"/>
  <c r="Z1129" i="2"/>
  <c r="V1129" i="2"/>
  <c r="AF1129" i="2" s="1"/>
  <c r="R1129" i="2"/>
  <c r="N1129" i="2"/>
  <c r="J1129" i="2"/>
  <c r="F1129" i="2"/>
  <c r="Y1129" i="2"/>
  <c r="U1129" i="2"/>
  <c r="Q1129" i="2"/>
  <c r="M1129" i="2"/>
  <c r="I1129" i="2"/>
  <c r="E1129" i="2"/>
  <c r="AB1129" i="2"/>
  <c r="L1129" i="2"/>
  <c r="X1129" i="2"/>
  <c r="H1129" i="2"/>
  <c r="T1129" i="2"/>
  <c r="P1129" i="2"/>
  <c r="AA1315" i="2"/>
  <c r="W1315" i="2"/>
  <c r="S1315" i="2"/>
  <c r="O1315" i="2"/>
  <c r="K1315" i="2"/>
  <c r="G1315" i="2"/>
  <c r="Z1315" i="2"/>
  <c r="V1315" i="2"/>
  <c r="AF1315" i="2" s="1"/>
  <c r="R1315" i="2"/>
  <c r="N1315" i="2"/>
  <c r="J1315" i="2"/>
  <c r="F1315" i="2"/>
  <c r="Y1315" i="2"/>
  <c r="Q1315" i="2"/>
  <c r="I1315" i="2"/>
  <c r="X1315" i="2"/>
  <c r="P1315" i="2"/>
  <c r="H1315" i="2"/>
  <c r="U1315" i="2"/>
  <c r="M1315" i="2"/>
  <c r="E1315" i="2"/>
  <c r="T1315" i="2"/>
  <c r="L1315" i="2"/>
  <c r="AB1315" i="2"/>
  <c r="Z41" i="2"/>
  <c r="V41" i="2"/>
  <c r="AF41" i="2" s="1"/>
  <c r="R41" i="2"/>
  <c r="N41" i="2"/>
  <c r="J41" i="2"/>
  <c r="F41" i="2"/>
  <c r="Y41" i="2"/>
  <c r="U41" i="2"/>
  <c r="Q41" i="2"/>
  <c r="M41" i="2"/>
  <c r="I41" i="2"/>
  <c r="E41" i="2"/>
  <c r="X41" i="2"/>
  <c r="T41" i="2"/>
  <c r="P41" i="2"/>
  <c r="L41" i="2"/>
  <c r="H41" i="2"/>
  <c r="W41" i="2"/>
  <c r="G41" i="2"/>
  <c r="K41" i="2"/>
  <c r="S41" i="2"/>
  <c r="AA41" i="2"/>
  <c r="O41" i="2"/>
  <c r="Z53" i="2"/>
  <c r="V53" i="2"/>
  <c r="AF53" i="2" s="1"/>
  <c r="R53" i="2"/>
  <c r="N53" i="2"/>
  <c r="J53" i="2"/>
  <c r="F53" i="2"/>
  <c r="Y53" i="2"/>
  <c r="U53" i="2"/>
  <c r="Q53" i="2"/>
  <c r="M53" i="2"/>
  <c r="I53" i="2"/>
  <c r="E53" i="2"/>
  <c r="X53" i="2"/>
  <c r="T53" i="2"/>
  <c r="P53" i="2"/>
  <c r="L53" i="2"/>
  <c r="H53" i="2"/>
  <c r="W53" i="2"/>
  <c r="G53" i="2"/>
  <c r="AA53" i="2"/>
  <c r="S53" i="2"/>
  <c r="K53" i="2"/>
  <c r="O53" i="2"/>
  <c r="Z65" i="2"/>
  <c r="V65" i="2"/>
  <c r="AF65" i="2" s="1"/>
  <c r="R65" i="2"/>
  <c r="N65" i="2"/>
  <c r="J65" i="2"/>
  <c r="F65" i="2"/>
  <c r="Y65" i="2"/>
  <c r="U65" i="2"/>
  <c r="Q65" i="2"/>
  <c r="M65" i="2"/>
  <c r="I65" i="2"/>
  <c r="E65" i="2"/>
  <c r="X65" i="2"/>
  <c r="T65" i="2"/>
  <c r="P65" i="2"/>
  <c r="L65" i="2"/>
  <c r="H65" i="2"/>
  <c r="W65" i="2"/>
  <c r="G65" i="2"/>
  <c r="K65" i="2"/>
  <c r="S65" i="2"/>
  <c r="AA65" i="2"/>
  <c r="O65" i="2"/>
  <c r="Y7" i="2"/>
  <c r="U7" i="2"/>
  <c r="Q7" i="2"/>
  <c r="M7" i="2"/>
  <c r="I7" i="2"/>
  <c r="E7" i="2"/>
  <c r="AA7" i="2"/>
  <c r="W7" i="2"/>
  <c r="S7" i="2"/>
  <c r="K7" i="2"/>
  <c r="AB7" i="2"/>
  <c r="X7" i="2"/>
  <c r="T7" i="2"/>
  <c r="P7" i="2"/>
  <c r="L7" i="2"/>
  <c r="H7" i="2"/>
  <c r="O7" i="2"/>
  <c r="G7" i="2"/>
  <c r="N7" i="2"/>
  <c r="Z7" i="2"/>
  <c r="J7" i="2"/>
  <c r="R7" i="2"/>
  <c r="V7" i="2"/>
  <c r="AF7" i="2" s="1"/>
  <c r="F7" i="2"/>
  <c r="Y25" i="2"/>
  <c r="U25" i="2"/>
  <c r="Q25" i="2"/>
  <c r="M25" i="2"/>
  <c r="I25" i="2"/>
  <c r="E25" i="2"/>
  <c r="AB25" i="2"/>
  <c r="X25" i="2"/>
  <c r="T25" i="2"/>
  <c r="P25" i="2"/>
  <c r="L25" i="2"/>
  <c r="H25" i="2"/>
  <c r="AA25" i="2"/>
  <c r="W25" i="2"/>
  <c r="S25" i="2"/>
  <c r="O25" i="2"/>
  <c r="K25" i="2"/>
  <c r="G25" i="2"/>
  <c r="V25" i="2"/>
  <c r="AF25" i="2" s="1"/>
  <c r="F25" i="2"/>
  <c r="R25" i="2"/>
  <c r="J25" i="2"/>
  <c r="N25" i="2"/>
  <c r="Z25" i="2"/>
  <c r="Y103" i="2"/>
  <c r="U103" i="2"/>
  <c r="Q103" i="2"/>
  <c r="M103" i="2"/>
  <c r="I103" i="2"/>
  <c r="E103" i="2"/>
  <c r="AB103" i="2"/>
  <c r="X103" i="2"/>
  <c r="T103" i="2"/>
  <c r="P103" i="2"/>
  <c r="L103" i="2"/>
  <c r="H103" i="2"/>
  <c r="AA103" i="2"/>
  <c r="W103" i="2"/>
  <c r="S103" i="2"/>
  <c r="O103" i="2"/>
  <c r="K103" i="2"/>
  <c r="G103" i="2"/>
  <c r="R103" i="2"/>
  <c r="N103" i="2"/>
  <c r="V103" i="2"/>
  <c r="AF103" i="2" s="1"/>
  <c r="Z103" i="2"/>
  <c r="J103" i="2"/>
  <c r="F103" i="2"/>
  <c r="Y151" i="2"/>
  <c r="U151" i="2"/>
  <c r="Q151" i="2"/>
  <c r="M151" i="2"/>
  <c r="I151" i="2"/>
  <c r="E151" i="2"/>
  <c r="AB151" i="2"/>
  <c r="X151" i="2"/>
  <c r="T151" i="2"/>
  <c r="P151" i="2"/>
  <c r="L151" i="2"/>
  <c r="H151" i="2"/>
  <c r="AA151" i="2"/>
  <c r="W151" i="2"/>
  <c r="S151" i="2"/>
  <c r="O151" i="2"/>
  <c r="K151" i="2"/>
  <c r="G151" i="2"/>
  <c r="R151" i="2"/>
  <c r="F151" i="2"/>
  <c r="N151" i="2"/>
  <c r="V151" i="2"/>
  <c r="AF151" i="2" s="1"/>
  <c r="Z151" i="2"/>
  <c r="J151" i="2"/>
  <c r="Y199" i="2"/>
  <c r="U199" i="2"/>
  <c r="Q199" i="2"/>
  <c r="M199" i="2"/>
  <c r="I199" i="2"/>
  <c r="E199" i="2"/>
  <c r="AB199" i="2"/>
  <c r="X199" i="2"/>
  <c r="T199" i="2"/>
  <c r="P199" i="2"/>
  <c r="L199" i="2"/>
  <c r="H199" i="2"/>
  <c r="AA199" i="2"/>
  <c r="W199" i="2"/>
  <c r="S199" i="2"/>
  <c r="O199" i="2"/>
  <c r="K199" i="2"/>
  <c r="G199" i="2"/>
  <c r="R199" i="2"/>
  <c r="F199" i="2"/>
  <c r="N199" i="2"/>
  <c r="V199" i="2"/>
  <c r="AF199" i="2" s="1"/>
  <c r="Z199" i="2"/>
  <c r="J199" i="2"/>
  <c r="Y247" i="2"/>
  <c r="U247" i="2"/>
  <c r="Q247" i="2"/>
  <c r="M247" i="2"/>
  <c r="I247" i="2"/>
  <c r="E247" i="2"/>
  <c r="AB247" i="2"/>
  <c r="X247" i="2"/>
  <c r="T247" i="2"/>
  <c r="P247" i="2"/>
  <c r="L247" i="2"/>
  <c r="H247" i="2"/>
  <c r="AA247" i="2"/>
  <c r="W247" i="2"/>
  <c r="S247" i="2"/>
  <c r="O247" i="2"/>
  <c r="K247" i="2"/>
  <c r="G247" i="2"/>
  <c r="R247" i="2"/>
  <c r="V247" i="2"/>
  <c r="AF247" i="2" s="1"/>
  <c r="N247" i="2"/>
  <c r="F247" i="2"/>
  <c r="Z247" i="2"/>
  <c r="J247" i="2"/>
  <c r="Y295" i="2"/>
  <c r="U295" i="2"/>
  <c r="Q295" i="2"/>
  <c r="M295" i="2"/>
  <c r="I295" i="2"/>
  <c r="E295" i="2"/>
  <c r="AB295" i="2"/>
  <c r="X295" i="2"/>
  <c r="T295" i="2"/>
  <c r="P295" i="2"/>
  <c r="L295" i="2"/>
  <c r="H295" i="2"/>
  <c r="AA295" i="2"/>
  <c r="W295" i="2"/>
  <c r="S295" i="2"/>
  <c r="O295" i="2"/>
  <c r="K295" i="2"/>
  <c r="G295" i="2"/>
  <c r="R295" i="2"/>
  <c r="N295" i="2"/>
  <c r="V295" i="2"/>
  <c r="AF295" i="2" s="1"/>
  <c r="Z295" i="2"/>
  <c r="J295" i="2"/>
  <c r="F295" i="2"/>
  <c r="Y343" i="2"/>
  <c r="U343" i="2"/>
  <c r="Q343" i="2"/>
  <c r="M343" i="2"/>
  <c r="I343" i="2"/>
  <c r="E343" i="2"/>
  <c r="AB343" i="2"/>
  <c r="X343" i="2"/>
  <c r="T343" i="2"/>
  <c r="P343" i="2"/>
  <c r="L343" i="2"/>
  <c r="H343" i="2"/>
  <c r="AA343" i="2"/>
  <c r="W343" i="2"/>
  <c r="S343" i="2"/>
  <c r="O343" i="2"/>
  <c r="K343" i="2"/>
  <c r="G343" i="2"/>
  <c r="R343" i="2"/>
  <c r="N343" i="2"/>
  <c r="F343" i="2"/>
  <c r="Z343" i="2"/>
  <c r="J343" i="2"/>
  <c r="V343" i="2"/>
  <c r="AF343" i="2" s="1"/>
  <c r="Y427" i="2"/>
  <c r="U427" i="2"/>
  <c r="Q427" i="2"/>
  <c r="M427" i="2"/>
  <c r="I427" i="2"/>
  <c r="E427" i="2"/>
  <c r="AB427" i="2"/>
  <c r="X427" i="2"/>
  <c r="T427" i="2"/>
  <c r="P427" i="2"/>
  <c r="L427" i="2"/>
  <c r="H427" i="2"/>
  <c r="AA427" i="2"/>
  <c r="W427" i="2"/>
  <c r="S427" i="2"/>
  <c r="O427" i="2"/>
  <c r="K427" i="2"/>
  <c r="G427" i="2"/>
  <c r="N427" i="2"/>
  <c r="Z427" i="2"/>
  <c r="J427" i="2"/>
  <c r="V427" i="2"/>
  <c r="AF427" i="2" s="1"/>
  <c r="F427" i="2"/>
  <c r="R427" i="2"/>
  <c r="Y497" i="2"/>
  <c r="U497" i="2"/>
  <c r="Q497" i="2"/>
  <c r="M497" i="2"/>
  <c r="I497" i="2"/>
  <c r="E497" i="2"/>
  <c r="AB497" i="2"/>
  <c r="X497" i="2"/>
  <c r="T497" i="2"/>
  <c r="P497" i="2"/>
  <c r="L497" i="2"/>
  <c r="H497" i="2"/>
  <c r="AA497" i="2"/>
  <c r="W497" i="2"/>
  <c r="S497" i="2"/>
  <c r="O497" i="2"/>
  <c r="K497" i="2"/>
  <c r="G497" i="2"/>
  <c r="V497" i="2"/>
  <c r="AF497" i="2" s="1"/>
  <c r="F497" i="2"/>
  <c r="R497" i="2"/>
  <c r="Z497" i="2"/>
  <c r="N497" i="2"/>
  <c r="J497" i="2"/>
  <c r="AA717" i="2"/>
  <c r="W717" i="2"/>
  <c r="S717" i="2"/>
  <c r="O717" i="2"/>
  <c r="K717" i="2"/>
  <c r="G717" i="2"/>
  <c r="Z717" i="2"/>
  <c r="V717" i="2"/>
  <c r="AF717" i="2" s="1"/>
  <c r="R717" i="2"/>
  <c r="N717" i="2"/>
  <c r="J717" i="2"/>
  <c r="F717" i="2"/>
  <c r="Y717" i="2"/>
  <c r="U717" i="2"/>
  <c r="Q717" i="2"/>
  <c r="M717" i="2"/>
  <c r="I717" i="2"/>
  <c r="E717" i="2"/>
  <c r="X717" i="2"/>
  <c r="H717" i="2"/>
  <c r="T717" i="2"/>
  <c r="P717" i="2"/>
  <c r="AB717" i="2"/>
  <c r="L717" i="2"/>
  <c r="AB409" i="2"/>
  <c r="X409" i="2"/>
  <c r="T409" i="2"/>
  <c r="P409" i="2"/>
  <c r="L409" i="2"/>
  <c r="H409" i="2"/>
  <c r="AA409" i="2"/>
  <c r="W409" i="2"/>
  <c r="S409" i="2"/>
  <c r="O409" i="2"/>
  <c r="K409" i="2"/>
  <c r="G409" i="2"/>
  <c r="Z409" i="2"/>
  <c r="V409" i="2"/>
  <c r="AF409" i="2" s="1"/>
  <c r="R409" i="2"/>
  <c r="N409" i="2"/>
  <c r="J409" i="2"/>
  <c r="F409" i="2"/>
  <c r="U409" i="2"/>
  <c r="E409" i="2"/>
  <c r="I409" i="2"/>
  <c r="Q409" i="2"/>
  <c r="Y409" i="2"/>
  <c r="M409" i="2"/>
  <c r="AB470" i="2"/>
  <c r="X470" i="2"/>
  <c r="T470" i="2"/>
  <c r="P470" i="2"/>
  <c r="L470" i="2"/>
  <c r="H470" i="2"/>
  <c r="AA470" i="2"/>
  <c r="W470" i="2"/>
  <c r="S470" i="2"/>
  <c r="O470" i="2"/>
  <c r="K470" i="2"/>
  <c r="G470" i="2"/>
  <c r="Z470" i="2"/>
  <c r="V470" i="2"/>
  <c r="AF470" i="2" s="1"/>
  <c r="R470" i="2"/>
  <c r="N470" i="2"/>
  <c r="J470" i="2"/>
  <c r="F470" i="2"/>
  <c r="Y470" i="2"/>
  <c r="I470" i="2"/>
  <c r="U470" i="2"/>
  <c r="E470" i="2"/>
  <c r="M470" i="2"/>
  <c r="Q470" i="2"/>
  <c r="AB523" i="2"/>
  <c r="X523" i="2"/>
  <c r="T523" i="2"/>
  <c r="P523" i="2"/>
  <c r="L523" i="2"/>
  <c r="H523" i="2"/>
  <c r="AA523" i="2"/>
  <c r="W523" i="2"/>
  <c r="S523" i="2"/>
  <c r="O523" i="2"/>
  <c r="K523" i="2"/>
  <c r="G523" i="2"/>
  <c r="Z523" i="2"/>
  <c r="V523" i="2"/>
  <c r="AF523" i="2" s="1"/>
  <c r="R523" i="2"/>
  <c r="N523" i="2"/>
  <c r="J523" i="2"/>
  <c r="F523" i="2"/>
  <c r="U523" i="2"/>
  <c r="E523" i="2"/>
  <c r="Q523" i="2"/>
  <c r="M523" i="2"/>
  <c r="Y523" i="2"/>
  <c r="I523" i="2"/>
  <c r="Z585" i="2"/>
  <c r="V585" i="2"/>
  <c r="AF585" i="2" s="1"/>
  <c r="R585" i="2"/>
  <c r="N585" i="2"/>
  <c r="J585" i="2"/>
  <c r="F585" i="2"/>
  <c r="Y585" i="2"/>
  <c r="U585" i="2"/>
  <c r="Q585" i="2"/>
  <c r="M585" i="2"/>
  <c r="I585" i="2"/>
  <c r="E585" i="2"/>
  <c r="AB585" i="2"/>
  <c r="T585" i="2"/>
  <c r="L585" i="2"/>
  <c r="AA585" i="2"/>
  <c r="S585" i="2"/>
  <c r="K585" i="2"/>
  <c r="X585" i="2"/>
  <c r="P585" i="2"/>
  <c r="H585" i="2"/>
  <c r="W585" i="2"/>
  <c r="O585" i="2"/>
  <c r="G585" i="2"/>
  <c r="Z685" i="2"/>
  <c r="V685" i="2"/>
  <c r="AF685" i="2" s="1"/>
  <c r="R685" i="2"/>
  <c r="N685" i="2"/>
  <c r="J685" i="2"/>
  <c r="F685" i="2"/>
  <c r="Y685" i="2"/>
  <c r="U685" i="2"/>
  <c r="Q685" i="2"/>
  <c r="M685" i="2"/>
  <c r="I685" i="2"/>
  <c r="E685" i="2"/>
  <c r="AB685" i="2"/>
  <c r="T685" i="2"/>
  <c r="L685" i="2"/>
  <c r="AA685" i="2"/>
  <c r="S685" i="2"/>
  <c r="K685" i="2"/>
  <c r="X685" i="2"/>
  <c r="P685" i="2"/>
  <c r="H685" i="2"/>
  <c r="O685" i="2"/>
  <c r="G685" i="2"/>
  <c r="W685" i="2"/>
  <c r="AA1149" i="2"/>
  <c r="W1149" i="2"/>
  <c r="S1149" i="2"/>
  <c r="O1149" i="2"/>
  <c r="K1149" i="2"/>
  <c r="G1149" i="2"/>
  <c r="Z1149" i="2"/>
  <c r="V1149" i="2"/>
  <c r="AF1149" i="2" s="1"/>
  <c r="R1149" i="2"/>
  <c r="N1149" i="2"/>
  <c r="J1149" i="2"/>
  <c r="F1149" i="2"/>
  <c r="Y1149" i="2"/>
  <c r="U1149" i="2"/>
  <c r="Q1149" i="2"/>
  <c r="M1149" i="2"/>
  <c r="I1149" i="2"/>
  <c r="E1149" i="2"/>
  <c r="T1149" i="2"/>
  <c r="P1149" i="2"/>
  <c r="AB1149" i="2"/>
  <c r="L1149" i="2"/>
  <c r="X1149" i="2"/>
  <c r="H1149" i="2"/>
  <c r="AA1287" i="2"/>
  <c r="W1287" i="2"/>
  <c r="S1287" i="2"/>
  <c r="O1287" i="2"/>
  <c r="K1287" i="2"/>
  <c r="G1287" i="2"/>
  <c r="Z1287" i="2"/>
  <c r="V1287" i="2"/>
  <c r="AF1287" i="2" s="1"/>
  <c r="R1287" i="2"/>
  <c r="N1287" i="2"/>
  <c r="J1287" i="2"/>
  <c r="F1287" i="2"/>
  <c r="Y1287" i="2"/>
  <c r="Q1287" i="2"/>
  <c r="I1287" i="2"/>
  <c r="X1287" i="2"/>
  <c r="P1287" i="2"/>
  <c r="H1287" i="2"/>
  <c r="U1287" i="2"/>
  <c r="M1287" i="2"/>
  <c r="E1287" i="2"/>
  <c r="AB1287" i="2"/>
  <c r="T1287" i="2"/>
  <c r="L1287" i="2"/>
  <c r="Y579" i="2"/>
  <c r="U579" i="2"/>
  <c r="Q579" i="2"/>
  <c r="M579" i="2"/>
  <c r="I579" i="2"/>
  <c r="E579" i="2"/>
  <c r="AB579" i="2"/>
  <c r="X579" i="2"/>
  <c r="T579" i="2"/>
  <c r="P579" i="2"/>
  <c r="L579" i="2"/>
  <c r="H579" i="2"/>
  <c r="V579" i="2"/>
  <c r="AF579" i="2" s="1"/>
  <c r="N579" i="2"/>
  <c r="F579" i="2"/>
  <c r="AA579" i="2"/>
  <c r="S579" i="2"/>
  <c r="K579" i="2"/>
  <c r="Z579" i="2"/>
  <c r="R579" i="2"/>
  <c r="J579" i="2"/>
  <c r="O579" i="2"/>
  <c r="W579" i="2"/>
  <c r="G579" i="2"/>
  <c r="Y621" i="2"/>
  <c r="U621" i="2"/>
  <c r="Q621" i="2"/>
  <c r="M621" i="2"/>
  <c r="I621" i="2"/>
  <c r="E621" i="2"/>
  <c r="AB621" i="2"/>
  <c r="X621" i="2"/>
  <c r="T621" i="2"/>
  <c r="P621" i="2"/>
  <c r="L621" i="2"/>
  <c r="H621" i="2"/>
  <c r="Z621" i="2"/>
  <c r="R621" i="2"/>
  <c r="J621" i="2"/>
  <c r="W621" i="2"/>
  <c r="O621" i="2"/>
  <c r="G621" i="2"/>
  <c r="V621" i="2"/>
  <c r="AF621" i="2" s="1"/>
  <c r="N621" i="2"/>
  <c r="F621" i="2"/>
  <c r="S621" i="2"/>
  <c r="K621" i="2"/>
  <c r="AA621" i="2"/>
  <c r="Y668" i="2"/>
  <c r="U668" i="2"/>
  <c r="Q668" i="2"/>
  <c r="M668" i="2"/>
  <c r="I668" i="2"/>
  <c r="E668" i="2"/>
  <c r="AB668" i="2"/>
  <c r="X668" i="2"/>
  <c r="T668" i="2"/>
  <c r="P668" i="2"/>
  <c r="L668" i="2"/>
  <c r="H668" i="2"/>
  <c r="W668" i="2"/>
  <c r="O668" i="2"/>
  <c r="G668" i="2"/>
  <c r="V668" i="2"/>
  <c r="AF668" i="2" s="1"/>
  <c r="N668" i="2"/>
  <c r="F668" i="2"/>
  <c r="AA668" i="2"/>
  <c r="S668" i="2"/>
  <c r="K668" i="2"/>
  <c r="R668" i="2"/>
  <c r="J668" i="2"/>
  <c r="Z668" i="2"/>
  <c r="Z748" i="2"/>
  <c r="V748" i="2"/>
  <c r="AF748" i="2" s="1"/>
  <c r="R748" i="2"/>
  <c r="N748" i="2"/>
  <c r="J748" i="2"/>
  <c r="F748" i="2"/>
  <c r="Y748" i="2"/>
  <c r="U748" i="2"/>
  <c r="Q748" i="2"/>
  <c r="M748" i="2"/>
  <c r="I748" i="2"/>
  <c r="E748" i="2"/>
  <c r="AB748" i="2"/>
  <c r="X748" i="2"/>
  <c r="T748" i="2"/>
  <c r="P748" i="2"/>
  <c r="L748" i="2"/>
  <c r="H748" i="2"/>
  <c r="W748" i="2"/>
  <c r="G748" i="2"/>
  <c r="S748" i="2"/>
  <c r="O748" i="2"/>
  <c r="K748" i="2"/>
  <c r="AA748" i="2"/>
  <c r="Z808" i="2"/>
  <c r="V808" i="2"/>
  <c r="AF808" i="2" s="1"/>
  <c r="R808" i="2"/>
  <c r="N808" i="2"/>
  <c r="J808" i="2"/>
  <c r="F808" i="2"/>
  <c r="Y808" i="2"/>
  <c r="U808" i="2"/>
  <c r="Q808" i="2"/>
  <c r="M808" i="2"/>
  <c r="I808" i="2"/>
  <c r="E808" i="2"/>
  <c r="AB808" i="2"/>
  <c r="X808" i="2"/>
  <c r="T808" i="2"/>
  <c r="P808" i="2"/>
  <c r="L808" i="2"/>
  <c r="H808" i="2"/>
  <c r="O808" i="2"/>
  <c r="AA808" i="2"/>
  <c r="K808" i="2"/>
  <c r="W808" i="2"/>
  <c r="G808" i="2"/>
  <c r="S808" i="2"/>
  <c r="Z856" i="2"/>
  <c r="V856" i="2"/>
  <c r="AF856" i="2" s="1"/>
  <c r="R856" i="2"/>
  <c r="N856" i="2"/>
  <c r="J856" i="2"/>
  <c r="F856" i="2"/>
  <c r="Y856" i="2"/>
  <c r="U856" i="2"/>
  <c r="Q856" i="2"/>
  <c r="M856" i="2"/>
  <c r="I856" i="2"/>
  <c r="E856" i="2"/>
  <c r="AB856" i="2"/>
  <c r="X856" i="2"/>
  <c r="T856" i="2"/>
  <c r="P856" i="2"/>
  <c r="L856" i="2"/>
  <c r="H856" i="2"/>
  <c r="O856" i="2"/>
  <c r="AA856" i="2"/>
  <c r="K856" i="2"/>
  <c r="W856" i="2"/>
  <c r="G856" i="2"/>
  <c r="S856" i="2"/>
  <c r="Z904" i="2"/>
  <c r="V904" i="2"/>
  <c r="AF904" i="2" s="1"/>
  <c r="R904" i="2"/>
  <c r="N904" i="2"/>
  <c r="J904" i="2"/>
  <c r="F904" i="2"/>
  <c r="Y904" i="2"/>
  <c r="U904" i="2"/>
  <c r="Q904" i="2"/>
  <c r="M904" i="2"/>
  <c r="I904" i="2"/>
  <c r="E904" i="2"/>
  <c r="AB904" i="2"/>
  <c r="X904" i="2"/>
  <c r="T904" i="2"/>
  <c r="P904" i="2"/>
  <c r="L904" i="2"/>
  <c r="H904" i="2"/>
  <c r="O904" i="2"/>
  <c r="AA904" i="2"/>
  <c r="K904" i="2"/>
  <c r="W904" i="2"/>
  <c r="G904" i="2"/>
  <c r="S904" i="2"/>
  <c r="Z966" i="2"/>
  <c r="V966" i="2"/>
  <c r="AF966" i="2" s="1"/>
  <c r="R966" i="2"/>
  <c r="N966" i="2"/>
  <c r="J966" i="2"/>
  <c r="F966" i="2"/>
  <c r="Y966" i="2"/>
  <c r="U966" i="2"/>
  <c r="Q966" i="2"/>
  <c r="M966" i="2"/>
  <c r="I966" i="2"/>
  <c r="E966" i="2"/>
  <c r="AB966" i="2"/>
  <c r="X966" i="2"/>
  <c r="T966" i="2"/>
  <c r="P966" i="2"/>
  <c r="L966" i="2"/>
  <c r="H966" i="2"/>
  <c r="O966" i="2"/>
  <c r="AA966" i="2"/>
  <c r="K966" i="2"/>
  <c r="W966" i="2"/>
  <c r="G966" i="2"/>
  <c r="S966" i="2"/>
  <c r="Z1003" i="2"/>
  <c r="V1003" i="2"/>
  <c r="AF1003" i="2" s="1"/>
  <c r="N1003" i="2"/>
  <c r="J1003" i="2"/>
  <c r="F1003" i="2"/>
  <c r="Y1003" i="2"/>
  <c r="U1003" i="2"/>
  <c r="M1003" i="2"/>
  <c r="I1003" i="2"/>
  <c r="E1003" i="2"/>
  <c r="AB1003" i="2"/>
  <c r="X1003" i="2"/>
  <c r="T1003" i="2"/>
  <c r="L1003" i="2"/>
  <c r="H1003" i="2"/>
  <c r="S1003" i="2"/>
  <c r="O1003" i="2"/>
  <c r="AA1003" i="2"/>
  <c r="K1003" i="2"/>
  <c r="G1003" i="2"/>
  <c r="W1003" i="2"/>
  <c r="Z1061" i="2"/>
  <c r="V1061" i="2"/>
  <c r="AF1061" i="2" s="1"/>
  <c r="N1061" i="2"/>
  <c r="J1061" i="2"/>
  <c r="F1061" i="2"/>
  <c r="Y1061" i="2"/>
  <c r="U1061" i="2"/>
  <c r="M1061" i="2"/>
  <c r="I1061" i="2"/>
  <c r="E1061" i="2"/>
  <c r="AB1061" i="2"/>
  <c r="X1061" i="2"/>
  <c r="T1061" i="2"/>
  <c r="L1061" i="2"/>
  <c r="H1061" i="2"/>
  <c r="AA1061" i="2"/>
  <c r="K1061" i="2"/>
  <c r="W1061" i="2"/>
  <c r="G1061" i="2"/>
  <c r="S1061" i="2"/>
  <c r="O1061" i="2"/>
  <c r="Z1100" i="2"/>
  <c r="V1100" i="2"/>
  <c r="AF1100" i="2" s="1"/>
  <c r="R1100" i="2"/>
  <c r="N1100" i="2"/>
  <c r="J1100" i="2"/>
  <c r="F1100" i="2"/>
  <c r="Y1100" i="2"/>
  <c r="U1100" i="2"/>
  <c r="Q1100" i="2"/>
  <c r="M1100" i="2"/>
  <c r="I1100" i="2"/>
  <c r="E1100" i="2"/>
  <c r="AB1100" i="2"/>
  <c r="X1100" i="2"/>
  <c r="T1100" i="2"/>
  <c r="P1100" i="2"/>
  <c r="L1100" i="2"/>
  <c r="H1100" i="2"/>
  <c r="S1100" i="2"/>
  <c r="O1100" i="2"/>
  <c r="AA1100" i="2"/>
  <c r="K1100" i="2"/>
  <c r="G1100" i="2"/>
  <c r="W1100" i="2"/>
  <c r="Z1148" i="2"/>
  <c r="V1148" i="2"/>
  <c r="AF1148" i="2" s="1"/>
  <c r="R1148" i="2"/>
  <c r="N1148" i="2"/>
  <c r="J1148" i="2"/>
  <c r="F1148" i="2"/>
  <c r="Y1148" i="2"/>
  <c r="U1148" i="2"/>
  <c r="Q1148" i="2"/>
  <c r="M1148" i="2"/>
  <c r="I1148" i="2"/>
  <c r="E1148" i="2"/>
  <c r="AB1148" i="2"/>
  <c r="X1148" i="2"/>
  <c r="T1148" i="2"/>
  <c r="P1148" i="2"/>
  <c r="L1148" i="2"/>
  <c r="H1148" i="2"/>
  <c r="S1148" i="2"/>
  <c r="O1148" i="2"/>
  <c r="AA1148" i="2"/>
  <c r="K1148" i="2"/>
  <c r="G1148" i="2"/>
  <c r="W1148" i="2"/>
  <c r="Z1198" i="2"/>
  <c r="V1198" i="2"/>
  <c r="AF1198" i="2" s="1"/>
  <c r="R1198" i="2"/>
  <c r="N1198" i="2"/>
  <c r="J1198" i="2"/>
  <c r="F1198" i="2"/>
  <c r="Y1198" i="2"/>
  <c r="U1198" i="2"/>
  <c r="Q1198" i="2"/>
  <c r="M1198" i="2"/>
  <c r="I1198" i="2"/>
  <c r="E1198" i="2"/>
  <c r="AB1198" i="2"/>
  <c r="X1198" i="2"/>
  <c r="T1198" i="2"/>
  <c r="P1198" i="2"/>
  <c r="L1198" i="2"/>
  <c r="H1198" i="2"/>
  <c r="O1198" i="2"/>
  <c r="AA1198" i="2"/>
  <c r="K1198" i="2"/>
  <c r="W1198" i="2"/>
  <c r="G1198" i="2"/>
  <c r="S1198" i="2"/>
  <c r="Z1272" i="2"/>
  <c r="V1272" i="2"/>
  <c r="AF1272" i="2" s="1"/>
  <c r="R1272" i="2"/>
  <c r="N1272" i="2"/>
  <c r="J1272" i="2"/>
  <c r="F1272" i="2"/>
  <c r="Y1272" i="2"/>
  <c r="U1272" i="2"/>
  <c r="Q1272" i="2"/>
  <c r="M1272" i="2"/>
  <c r="I1272" i="2"/>
  <c r="E1272" i="2"/>
  <c r="X1272" i="2"/>
  <c r="P1272" i="2"/>
  <c r="H1272" i="2"/>
  <c r="W1272" i="2"/>
  <c r="O1272" i="2"/>
  <c r="G1272" i="2"/>
  <c r="AB1272" i="2"/>
  <c r="T1272" i="2"/>
  <c r="L1272" i="2"/>
  <c r="S1272" i="2"/>
  <c r="K1272" i="2"/>
  <c r="AA1272" i="2"/>
  <c r="AB556" i="2"/>
  <c r="X556" i="2"/>
  <c r="T556" i="2"/>
  <c r="P556" i="2"/>
  <c r="L556" i="2"/>
  <c r="H556" i="2"/>
  <c r="AA556" i="2"/>
  <c r="W556" i="2"/>
  <c r="S556" i="2"/>
  <c r="O556" i="2"/>
  <c r="K556" i="2"/>
  <c r="G556" i="2"/>
  <c r="U556" i="2"/>
  <c r="M556" i="2"/>
  <c r="E556" i="2"/>
  <c r="Z556" i="2"/>
  <c r="R556" i="2"/>
  <c r="J556" i="2"/>
  <c r="Y556" i="2"/>
  <c r="Q556" i="2"/>
  <c r="I556" i="2"/>
  <c r="F556" i="2"/>
  <c r="N556" i="2"/>
  <c r="V556" i="2"/>
  <c r="AF556" i="2" s="1"/>
  <c r="AB589" i="2"/>
  <c r="X589" i="2"/>
  <c r="T589" i="2"/>
  <c r="P589" i="2"/>
  <c r="L589" i="2"/>
  <c r="H589" i="2"/>
  <c r="AA589" i="2"/>
  <c r="W589" i="2"/>
  <c r="S589" i="2"/>
  <c r="O589" i="2"/>
  <c r="K589" i="2"/>
  <c r="G589" i="2"/>
  <c r="Y589" i="2"/>
  <c r="Q589" i="2"/>
  <c r="I589" i="2"/>
  <c r="V589" i="2"/>
  <c r="AF589" i="2" s="1"/>
  <c r="N589" i="2"/>
  <c r="F589" i="2"/>
  <c r="U589" i="2"/>
  <c r="M589" i="2"/>
  <c r="E589" i="2"/>
  <c r="Z589" i="2"/>
  <c r="R589" i="2"/>
  <c r="J589" i="2"/>
  <c r="AB634" i="2"/>
  <c r="X634" i="2"/>
  <c r="T634" i="2"/>
  <c r="P634" i="2"/>
  <c r="L634" i="2"/>
  <c r="H634" i="2"/>
  <c r="AA634" i="2"/>
  <c r="W634" i="2"/>
  <c r="S634" i="2"/>
  <c r="O634" i="2"/>
  <c r="K634" i="2"/>
  <c r="G634" i="2"/>
  <c r="Y634" i="2"/>
  <c r="Q634" i="2"/>
  <c r="I634" i="2"/>
  <c r="V634" i="2"/>
  <c r="AF634" i="2" s="1"/>
  <c r="N634" i="2"/>
  <c r="F634" i="2"/>
  <c r="U634" i="2"/>
  <c r="M634" i="2"/>
  <c r="E634" i="2"/>
  <c r="Z634" i="2"/>
  <c r="R634" i="2"/>
  <c r="J634" i="2"/>
  <c r="AB683" i="2"/>
  <c r="X683" i="2"/>
  <c r="T683" i="2"/>
  <c r="P683" i="2"/>
  <c r="L683" i="2"/>
  <c r="H683" i="2"/>
  <c r="AA683" i="2"/>
  <c r="W683" i="2"/>
  <c r="S683" i="2"/>
  <c r="O683" i="2"/>
  <c r="K683" i="2"/>
  <c r="G683" i="2"/>
  <c r="Z683" i="2"/>
  <c r="R683" i="2"/>
  <c r="J683" i="2"/>
  <c r="Y683" i="2"/>
  <c r="Q683" i="2"/>
  <c r="I683" i="2"/>
  <c r="V683" i="2"/>
  <c r="AF683" i="2" s="1"/>
  <c r="N683" i="2"/>
  <c r="F683" i="2"/>
  <c r="U683" i="2"/>
  <c r="M683" i="2"/>
  <c r="E683" i="2"/>
  <c r="Y747" i="2"/>
  <c r="U747" i="2"/>
  <c r="Q747" i="2"/>
  <c r="M747" i="2"/>
  <c r="I747" i="2"/>
  <c r="E747" i="2"/>
  <c r="AB747" i="2"/>
  <c r="X747" i="2"/>
  <c r="T747" i="2"/>
  <c r="P747" i="2"/>
  <c r="L747" i="2"/>
  <c r="H747" i="2"/>
  <c r="AA747" i="2"/>
  <c r="W747" i="2"/>
  <c r="S747" i="2"/>
  <c r="O747" i="2"/>
  <c r="K747" i="2"/>
  <c r="G747" i="2"/>
  <c r="R747" i="2"/>
  <c r="N747" i="2"/>
  <c r="Z747" i="2"/>
  <c r="J747" i="2"/>
  <c r="F747" i="2"/>
  <c r="V747" i="2"/>
  <c r="AF747" i="2" s="1"/>
  <c r="Y795" i="2"/>
  <c r="U795" i="2"/>
  <c r="Q795" i="2"/>
  <c r="M795" i="2"/>
  <c r="I795" i="2"/>
  <c r="E795" i="2"/>
  <c r="AB795" i="2"/>
  <c r="X795" i="2"/>
  <c r="T795" i="2"/>
  <c r="P795" i="2"/>
  <c r="L795" i="2"/>
  <c r="H795" i="2"/>
  <c r="AA795" i="2"/>
  <c r="W795" i="2"/>
  <c r="S795" i="2"/>
  <c r="O795" i="2"/>
  <c r="K795" i="2"/>
  <c r="G795" i="2"/>
  <c r="R795" i="2"/>
  <c r="N795" i="2"/>
  <c r="Z795" i="2"/>
  <c r="J795" i="2"/>
  <c r="F795" i="2"/>
  <c r="V795" i="2"/>
  <c r="AF795" i="2" s="1"/>
  <c r="Y843" i="2"/>
  <c r="U843" i="2"/>
  <c r="Q843" i="2"/>
  <c r="M843" i="2"/>
  <c r="I843" i="2"/>
  <c r="E843" i="2"/>
  <c r="AB843" i="2"/>
  <c r="X843" i="2"/>
  <c r="T843" i="2"/>
  <c r="P843" i="2"/>
  <c r="L843" i="2"/>
  <c r="H843" i="2"/>
  <c r="AA843" i="2"/>
  <c r="W843" i="2"/>
  <c r="S843" i="2"/>
  <c r="O843" i="2"/>
  <c r="K843" i="2"/>
  <c r="G843" i="2"/>
  <c r="R843" i="2"/>
  <c r="N843" i="2"/>
  <c r="Z843" i="2"/>
  <c r="J843" i="2"/>
  <c r="F843" i="2"/>
  <c r="V843" i="2"/>
  <c r="AF843" i="2" s="1"/>
  <c r="Y891" i="2"/>
  <c r="U891" i="2"/>
  <c r="Q891" i="2"/>
  <c r="M891" i="2"/>
  <c r="I891" i="2"/>
  <c r="E891" i="2"/>
  <c r="AB891" i="2"/>
  <c r="X891" i="2"/>
  <c r="T891" i="2"/>
  <c r="P891" i="2"/>
  <c r="L891" i="2"/>
  <c r="H891" i="2"/>
  <c r="AA891" i="2"/>
  <c r="W891" i="2"/>
  <c r="S891" i="2"/>
  <c r="O891" i="2"/>
  <c r="K891" i="2"/>
  <c r="G891" i="2"/>
  <c r="Z891" i="2"/>
  <c r="J891" i="2"/>
  <c r="V891" i="2"/>
  <c r="F891" i="2"/>
  <c r="R891" i="2"/>
  <c r="N891" i="2"/>
  <c r="Y939" i="2"/>
  <c r="U939" i="2"/>
  <c r="Q939" i="2"/>
  <c r="M939" i="2"/>
  <c r="I939" i="2"/>
  <c r="E939" i="2"/>
  <c r="AB939" i="2"/>
  <c r="X939" i="2"/>
  <c r="T939" i="2"/>
  <c r="P939" i="2"/>
  <c r="L939" i="2"/>
  <c r="H939" i="2"/>
  <c r="AA939" i="2"/>
  <c r="W939" i="2"/>
  <c r="S939" i="2"/>
  <c r="O939" i="2"/>
  <c r="K939" i="2"/>
  <c r="G939" i="2"/>
  <c r="R939" i="2"/>
  <c r="N939" i="2"/>
  <c r="Z939" i="2"/>
  <c r="J939" i="2"/>
  <c r="F939" i="2"/>
  <c r="V939" i="2"/>
  <c r="AF939" i="2" s="1"/>
  <c r="Y1007" i="2"/>
  <c r="U1007" i="2"/>
  <c r="M1007" i="2"/>
  <c r="I1007" i="2"/>
  <c r="E1007" i="2"/>
  <c r="AB1007" i="2"/>
  <c r="X1007" i="2"/>
  <c r="T1007" i="2"/>
  <c r="L1007" i="2"/>
  <c r="H1007" i="2"/>
  <c r="AA1007" i="2"/>
  <c r="W1007" i="2"/>
  <c r="S1007" i="2"/>
  <c r="O1007" i="2"/>
  <c r="K1007" i="2"/>
  <c r="G1007" i="2"/>
  <c r="V1007" i="2"/>
  <c r="AF1007" i="2" s="1"/>
  <c r="F1007" i="2"/>
  <c r="N1007" i="2"/>
  <c r="J1007" i="2"/>
  <c r="Z1007" i="2"/>
  <c r="Y1050" i="2"/>
  <c r="U1050" i="2"/>
  <c r="M1050" i="2"/>
  <c r="I1050" i="2"/>
  <c r="E1050" i="2"/>
  <c r="AB1050" i="2"/>
  <c r="X1050" i="2"/>
  <c r="T1050" i="2"/>
  <c r="L1050" i="2"/>
  <c r="H1050" i="2"/>
  <c r="AA1050" i="2"/>
  <c r="W1050" i="2"/>
  <c r="S1050" i="2"/>
  <c r="O1050" i="2"/>
  <c r="K1050" i="2"/>
  <c r="G1050" i="2"/>
  <c r="N1050" i="2"/>
  <c r="Z1050" i="2"/>
  <c r="J1050" i="2"/>
  <c r="V1050" i="2"/>
  <c r="AF1050" i="2" s="1"/>
  <c r="F1050" i="2"/>
  <c r="Y1103" i="2"/>
  <c r="U1103" i="2"/>
  <c r="Q1103" i="2"/>
  <c r="M1103" i="2"/>
  <c r="I1103" i="2"/>
  <c r="E1103" i="2"/>
  <c r="AB1103" i="2"/>
  <c r="X1103" i="2"/>
  <c r="T1103" i="2"/>
  <c r="P1103" i="2"/>
  <c r="L1103" i="2"/>
  <c r="H1103" i="2"/>
  <c r="AA1103" i="2"/>
  <c r="W1103" i="2"/>
  <c r="S1103" i="2"/>
  <c r="O1103" i="2"/>
  <c r="K1103" i="2"/>
  <c r="G1103" i="2"/>
  <c r="V1103" i="2"/>
  <c r="AF1103" i="2" s="1"/>
  <c r="F1103" i="2"/>
  <c r="R1103" i="2"/>
  <c r="N1103" i="2"/>
  <c r="J1103" i="2"/>
  <c r="Z1103" i="2"/>
  <c r="Y1167" i="2"/>
  <c r="U1167" i="2"/>
  <c r="Q1167" i="2"/>
  <c r="M1167" i="2"/>
  <c r="I1167" i="2"/>
  <c r="E1167" i="2"/>
  <c r="AB1167" i="2"/>
  <c r="X1167" i="2"/>
  <c r="T1167" i="2"/>
  <c r="P1167" i="2"/>
  <c r="L1167" i="2"/>
  <c r="H1167" i="2"/>
  <c r="AA1167" i="2"/>
  <c r="W1167" i="2"/>
  <c r="S1167" i="2"/>
  <c r="O1167" i="2"/>
  <c r="K1167" i="2"/>
  <c r="G1167" i="2"/>
  <c r="V1167" i="2"/>
  <c r="AF1167" i="2" s="1"/>
  <c r="F1167" i="2"/>
  <c r="R1167" i="2"/>
  <c r="N1167" i="2"/>
  <c r="Z1167" i="2"/>
  <c r="J1167" i="2"/>
  <c r="Y1210" i="2"/>
  <c r="U1210" i="2"/>
  <c r="Q1210" i="2"/>
  <c r="M1210" i="2"/>
  <c r="I1210" i="2"/>
  <c r="E1210" i="2"/>
  <c r="AB1210" i="2"/>
  <c r="X1210" i="2"/>
  <c r="T1210" i="2"/>
  <c r="P1210" i="2"/>
  <c r="L1210" i="2"/>
  <c r="H1210" i="2"/>
  <c r="AA1210" i="2"/>
  <c r="W1210" i="2"/>
  <c r="S1210" i="2"/>
  <c r="O1210" i="2"/>
  <c r="K1210" i="2"/>
  <c r="G1210" i="2"/>
  <c r="R1210" i="2"/>
  <c r="N1210" i="2"/>
  <c r="Z1210" i="2"/>
  <c r="J1210" i="2"/>
  <c r="V1210" i="2"/>
  <c r="AF1210" i="2" s="1"/>
  <c r="F1210" i="2"/>
  <c r="Y1244" i="2"/>
  <c r="U1244" i="2"/>
  <c r="Q1244" i="2"/>
  <c r="M1244" i="2"/>
  <c r="I1244" i="2"/>
  <c r="E1244" i="2"/>
  <c r="AB1244" i="2"/>
  <c r="X1244" i="2"/>
  <c r="T1244" i="2"/>
  <c r="P1244" i="2"/>
  <c r="L1244" i="2"/>
  <c r="H1244" i="2"/>
  <c r="AA1244" i="2"/>
  <c r="W1244" i="2"/>
  <c r="S1244" i="2"/>
  <c r="O1244" i="2"/>
  <c r="K1244" i="2"/>
  <c r="G1244" i="2"/>
  <c r="Z1244" i="2"/>
  <c r="J1244" i="2"/>
  <c r="V1244" i="2"/>
  <c r="AF1244" i="2" s="1"/>
  <c r="F1244" i="2"/>
  <c r="R1244" i="2"/>
  <c r="N1244" i="2"/>
  <c r="AA1326" i="2"/>
  <c r="W1326" i="2"/>
  <c r="S1326" i="2"/>
  <c r="O1326" i="2"/>
  <c r="K1326" i="2"/>
  <c r="G1326" i="2"/>
  <c r="Z1326" i="2"/>
  <c r="V1326" i="2"/>
  <c r="R1326" i="2"/>
  <c r="N1326" i="2"/>
  <c r="J1326" i="2"/>
  <c r="F1326" i="2"/>
  <c r="U1326" i="2"/>
  <c r="M1326" i="2"/>
  <c r="E1326" i="2"/>
  <c r="AB1326" i="2"/>
  <c r="T1326" i="2"/>
  <c r="L1326" i="2"/>
  <c r="Y1326" i="2"/>
  <c r="Q1326" i="2"/>
  <c r="I1326" i="2"/>
  <c r="H1326" i="2"/>
  <c r="X1326" i="2"/>
  <c r="P1326" i="2"/>
  <c r="AB734" i="2"/>
  <c r="X734" i="2"/>
  <c r="T734" i="2"/>
  <c r="P734" i="2"/>
  <c r="L734" i="2"/>
  <c r="H734" i="2"/>
  <c r="AA734" i="2"/>
  <c r="W734" i="2"/>
  <c r="S734" i="2"/>
  <c r="O734" i="2"/>
  <c r="K734" i="2"/>
  <c r="G734" i="2"/>
  <c r="Z734" i="2"/>
  <c r="V734" i="2"/>
  <c r="AF734" i="2" s="1"/>
  <c r="R734" i="2"/>
  <c r="N734" i="2"/>
  <c r="J734" i="2"/>
  <c r="F734" i="2"/>
  <c r="Y734" i="2"/>
  <c r="I734" i="2"/>
  <c r="U734" i="2"/>
  <c r="E734" i="2"/>
  <c r="Q734" i="2"/>
  <c r="M734" i="2"/>
  <c r="AB798" i="2"/>
  <c r="X798" i="2"/>
  <c r="T798" i="2"/>
  <c r="P798" i="2"/>
  <c r="L798" i="2"/>
  <c r="H798" i="2"/>
  <c r="AA798" i="2"/>
  <c r="W798" i="2"/>
  <c r="S798" i="2"/>
  <c r="O798" i="2"/>
  <c r="K798" i="2"/>
  <c r="G798" i="2"/>
  <c r="Z798" i="2"/>
  <c r="V798" i="2"/>
  <c r="AF798" i="2" s="1"/>
  <c r="R798" i="2"/>
  <c r="N798" i="2"/>
  <c r="J798" i="2"/>
  <c r="F798" i="2"/>
  <c r="Y798" i="2"/>
  <c r="I798" i="2"/>
  <c r="U798" i="2"/>
  <c r="E798" i="2"/>
  <c r="Q798" i="2"/>
  <c r="M798" i="2"/>
  <c r="AB830" i="2"/>
  <c r="X830" i="2"/>
  <c r="T830" i="2"/>
  <c r="P830" i="2"/>
  <c r="L830" i="2"/>
  <c r="H830" i="2"/>
  <c r="AA830" i="2"/>
  <c r="W830" i="2"/>
  <c r="S830" i="2"/>
  <c r="O830" i="2"/>
  <c r="K830" i="2"/>
  <c r="G830" i="2"/>
  <c r="Z830" i="2"/>
  <c r="V830" i="2"/>
  <c r="AF830" i="2" s="1"/>
  <c r="R830" i="2"/>
  <c r="N830" i="2"/>
  <c r="J830" i="2"/>
  <c r="F830" i="2"/>
  <c r="Y830" i="2"/>
  <c r="I830" i="2"/>
  <c r="U830" i="2"/>
  <c r="E830" i="2"/>
  <c r="Q830" i="2"/>
  <c r="M830" i="2"/>
  <c r="AB878" i="2"/>
  <c r="X878" i="2"/>
  <c r="T878" i="2"/>
  <c r="P878" i="2"/>
  <c r="L878" i="2"/>
  <c r="H878" i="2"/>
  <c r="AA878" i="2"/>
  <c r="W878" i="2"/>
  <c r="S878" i="2"/>
  <c r="O878" i="2"/>
  <c r="K878" i="2"/>
  <c r="G878" i="2"/>
  <c r="Z878" i="2"/>
  <c r="V878" i="2"/>
  <c r="AF878" i="2" s="1"/>
  <c r="R878" i="2"/>
  <c r="N878" i="2"/>
  <c r="J878" i="2"/>
  <c r="F878" i="2"/>
  <c r="Y878" i="2"/>
  <c r="I878" i="2"/>
  <c r="U878" i="2"/>
  <c r="E878" i="2"/>
  <c r="Q878" i="2"/>
  <c r="M878" i="2"/>
  <c r="AB926" i="2"/>
  <c r="X926" i="2"/>
  <c r="T926" i="2"/>
  <c r="P926" i="2"/>
  <c r="L926" i="2"/>
  <c r="H926" i="2"/>
  <c r="AA926" i="2"/>
  <c r="W926" i="2"/>
  <c r="S926" i="2"/>
  <c r="O926" i="2"/>
  <c r="K926" i="2"/>
  <c r="G926" i="2"/>
  <c r="Z926" i="2"/>
  <c r="V926" i="2"/>
  <c r="AF926" i="2" s="1"/>
  <c r="R926" i="2"/>
  <c r="N926" i="2"/>
  <c r="J926" i="2"/>
  <c r="F926" i="2"/>
  <c r="Y926" i="2"/>
  <c r="I926" i="2"/>
  <c r="U926" i="2"/>
  <c r="E926" i="2"/>
  <c r="Q926" i="2"/>
  <c r="M926" i="2"/>
  <c r="AB967" i="2"/>
  <c r="X967" i="2"/>
  <c r="T967" i="2"/>
  <c r="P967" i="2"/>
  <c r="L967" i="2"/>
  <c r="H967" i="2"/>
  <c r="AA967" i="2"/>
  <c r="W967" i="2"/>
  <c r="S967" i="2"/>
  <c r="O967" i="2"/>
  <c r="K967" i="2"/>
  <c r="G967" i="2"/>
  <c r="Z967" i="2"/>
  <c r="V967" i="2"/>
  <c r="AF967" i="2" s="1"/>
  <c r="R967" i="2"/>
  <c r="N967" i="2"/>
  <c r="J967" i="2"/>
  <c r="F967" i="2"/>
  <c r="U967" i="2"/>
  <c r="E967" i="2"/>
  <c r="Q967" i="2"/>
  <c r="M967" i="2"/>
  <c r="Y967" i="2"/>
  <c r="I967" i="2"/>
  <c r="AB1013" i="2"/>
  <c r="X1013" i="2"/>
  <c r="T1013" i="2"/>
  <c r="L1013" i="2"/>
  <c r="H1013" i="2"/>
  <c r="AA1013" i="2"/>
  <c r="W1013" i="2"/>
  <c r="S1013" i="2"/>
  <c r="O1013" i="2"/>
  <c r="K1013" i="2"/>
  <c r="G1013" i="2"/>
  <c r="Z1013" i="2"/>
  <c r="V1013" i="2"/>
  <c r="AF1013" i="2" s="1"/>
  <c r="N1013" i="2"/>
  <c r="J1013" i="2"/>
  <c r="F1013" i="2"/>
  <c r="U1013" i="2"/>
  <c r="E1013" i="2"/>
  <c r="M1013" i="2"/>
  <c r="I1013" i="2"/>
  <c r="Y1013" i="2"/>
  <c r="AB1059" i="2"/>
  <c r="X1059" i="2"/>
  <c r="T1059" i="2"/>
  <c r="L1059" i="2"/>
  <c r="H1059" i="2"/>
  <c r="AA1059" i="2"/>
  <c r="W1059" i="2"/>
  <c r="S1059" i="2"/>
  <c r="O1059" i="2"/>
  <c r="K1059" i="2"/>
  <c r="G1059" i="2"/>
  <c r="Z1059" i="2"/>
  <c r="V1059" i="2"/>
  <c r="AF1059" i="2" s="1"/>
  <c r="N1059" i="2"/>
  <c r="J1059" i="2"/>
  <c r="F1059" i="2"/>
  <c r="U1059" i="2"/>
  <c r="E1059" i="2"/>
  <c r="M1059" i="2"/>
  <c r="Y1059" i="2"/>
  <c r="I1059" i="2"/>
  <c r="AB1118" i="2"/>
  <c r="X1118" i="2"/>
  <c r="T1118" i="2"/>
  <c r="P1118" i="2"/>
  <c r="L1118" i="2"/>
  <c r="H1118" i="2"/>
  <c r="AA1118" i="2"/>
  <c r="W1118" i="2"/>
  <c r="S1118" i="2"/>
  <c r="O1118" i="2"/>
  <c r="K1118" i="2"/>
  <c r="G1118" i="2"/>
  <c r="Z1118" i="2"/>
  <c r="V1118" i="2"/>
  <c r="AF1118" i="2" s="1"/>
  <c r="R1118" i="2"/>
  <c r="N1118" i="2"/>
  <c r="J1118" i="2"/>
  <c r="F1118" i="2"/>
  <c r="U1118" i="2"/>
  <c r="E1118" i="2"/>
  <c r="Q1118" i="2"/>
  <c r="M1118" i="2"/>
  <c r="Y1118" i="2"/>
  <c r="I1118" i="2"/>
  <c r="AB1166" i="2"/>
  <c r="X1166" i="2"/>
  <c r="T1166" i="2"/>
  <c r="P1166" i="2"/>
  <c r="L1166" i="2"/>
  <c r="H1166" i="2"/>
  <c r="AA1166" i="2"/>
  <c r="W1166" i="2"/>
  <c r="S1166" i="2"/>
  <c r="O1166" i="2"/>
  <c r="K1166" i="2"/>
  <c r="G1166" i="2"/>
  <c r="Z1166" i="2"/>
  <c r="V1166" i="2"/>
  <c r="AF1166" i="2" s="1"/>
  <c r="R1166" i="2"/>
  <c r="N1166" i="2"/>
  <c r="J1166" i="2"/>
  <c r="F1166" i="2"/>
  <c r="U1166" i="2"/>
  <c r="E1166" i="2"/>
  <c r="Q1166" i="2"/>
  <c r="M1166" i="2"/>
  <c r="Y1166" i="2"/>
  <c r="I1166" i="2"/>
  <c r="AB1228" i="2"/>
  <c r="X1228" i="2"/>
  <c r="T1228" i="2"/>
  <c r="P1228" i="2"/>
  <c r="L1228" i="2"/>
  <c r="H1228" i="2"/>
  <c r="AA1228" i="2"/>
  <c r="W1228" i="2"/>
  <c r="S1228" i="2"/>
  <c r="O1228" i="2"/>
  <c r="K1228" i="2"/>
  <c r="G1228" i="2"/>
  <c r="Z1228" i="2"/>
  <c r="V1228" i="2"/>
  <c r="AF1228" i="2" s="1"/>
  <c r="R1228" i="2"/>
  <c r="N1228" i="2"/>
  <c r="J1228" i="2"/>
  <c r="F1228" i="2"/>
  <c r="Y1228" i="2"/>
  <c r="I1228" i="2"/>
  <c r="U1228" i="2"/>
  <c r="E1228" i="2"/>
  <c r="Q1228" i="2"/>
  <c r="M1228" i="2"/>
  <c r="AA1284" i="2"/>
  <c r="W1284" i="2"/>
  <c r="S1284" i="2"/>
  <c r="O1284" i="2"/>
  <c r="K1284" i="2"/>
  <c r="G1284" i="2"/>
  <c r="Z1284" i="2"/>
  <c r="V1284" i="2"/>
  <c r="AF1284" i="2" s="1"/>
  <c r="R1284" i="2"/>
  <c r="N1284" i="2"/>
  <c r="J1284" i="2"/>
  <c r="F1284" i="2"/>
  <c r="AB1284" i="2"/>
  <c r="T1284" i="2"/>
  <c r="L1284" i="2"/>
  <c r="Y1284" i="2"/>
  <c r="Q1284" i="2"/>
  <c r="I1284" i="2"/>
  <c r="X1284" i="2"/>
  <c r="P1284" i="2"/>
  <c r="H1284" i="2"/>
  <c r="E1284" i="2"/>
  <c r="U1284" i="2"/>
  <c r="M1284" i="2"/>
  <c r="Y1271" i="2"/>
  <c r="U1271" i="2"/>
  <c r="Q1271" i="2"/>
  <c r="M1271" i="2"/>
  <c r="I1271" i="2"/>
  <c r="E1271" i="2"/>
  <c r="AB1271" i="2"/>
  <c r="X1271" i="2"/>
  <c r="T1271" i="2"/>
  <c r="P1271" i="2"/>
  <c r="L1271" i="2"/>
  <c r="H1271" i="2"/>
  <c r="AA1271" i="2"/>
  <c r="S1271" i="2"/>
  <c r="K1271" i="2"/>
  <c r="Z1271" i="2"/>
  <c r="R1271" i="2"/>
  <c r="J1271" i="2"/>
  <c r="W1271" i="2"/>
  <c r="O1271" i="2"/>
  <c r="G1271" i="2"/>
  <c r="N1271" i="2"/>
  <c r="F1271" i="2"/>
  <c r="V1271" i="2"/>
  <c r="AF1271" i="2" s="1"/>
  <c r="Y1316" i="2"/>
  <c r="U1316" i="2"/>
  <c r="Q1316" i="2"/>
  <c r="M1316" i="2"/>
  <c r="I1316" i="2"/>
  <c r="E1316" i="2"/>
  <c r="AB1316" i="2"/>
  <c r="X1316" i="2"/>
  <c r="T1316" i="2"/>
  <c r="P1316" i="2"/>
  <c r="L1316" i="2"/>
  <c r="H1316" i="2"/>
  <c r="W1316" i="2"/>
  <c r="O1316" i="2"/>
  <c r="G1316" i="2"/>
  <c r="V1316" i="2"/>
  <c r="AF1316" i="2" s="1"/>
  <c r="N1316" i="2"/>
  <c r="F1316" i="2"/>
  <c r="AA1316" i="2"/>
  <c r="S1316" i="2"/>
  <c r="K1316" i="2"/>
  <c r="Z1316" i="2"/>
  <c r="R1316" i="2"/>
  <c r="J1316" i="2"/>
  <c r="AB1293" i="2"/>
  <c r="X1293" i="2"/>
  <c r="T1293" i="2"/>
  <c r="P1293" i="2"/>
  <c r="L1293" i="2"/>
  <c r="H1293" i="2"/>
  <c r="AA1293" i="2"/>
  <c r="W1293" i="2"/>
  <c r="S1293" i="2"/>
  <c r="O1293" i="2"/>
  <c r="K1293" i="2"/>
  <c r="G1293" i="2"/>
  <c r="V1293" i="2"/>
  <c r="AF1293" i="2" s="1"/>
  <c r="N1293" i="2"/>
  <c r="F1293" i="2"/>
  <c r="U1293" i="2"/>
  <c r="M1293" i="2"/>
  <c r="E1293" i="2"/>
  <c r="Z1293" i="2"/>
  <c r="R1293" i="2"/>
  <c r="J1293" i="2"/>
  <c r="Q1293" i="2"/>
  <c r="I1293" i="2"/>
  <c r="Y1293" i="2"/>
  <c r="AB1336" i="2"/>
  <c r="X1336" i="2"/>
  <c r="T1336" i="2"/>
  <c r="P1336" i="2"/>
  <c r="L1336" i="2"/>
  <c r="H1336" i="2"/>
  <c r="AA1336" i="2"/>
  <c r="W1336" i="2"/>
  <c r="S1336" i="2"/>
  <c r="O1336" i="2"/>
  <c r="K1336" i="2"/>
  <c r="G1336" i="2"/>
  <c r="Z1336" i="2"/>
  <c r="R1336" i="2"/>
  <c r="J1336" i="2"/>
  <c r="Y1336" i="2"/>
  <c r="Q1336" i="2"/>
  <c r="I1336" i="2"/>
  <c r="V1336" i="2"/>
  <c r="N1336" i="2"/>
  <c r="F1336" i="2"/>
  <c r="M1336" i="2"/>
  <c r="E1336" i="2"/>
  <c r="U1336" i="2"/>
  <c r="AA429" i="2"/>
  <c r="W429" i="2"/>
  <c r="S429" i="2"/>
  <c r="O429" i="2"/>
  <c r="K429" i="2"/>
  <c r="G429" i="2"/>
  <c r="Z429" i="2"/>
  <c r="V429" i="2"/>
  <c r="AF429" i="2" s="1"/>
  <c r="R429" i="2"/>
  <c r="N429" i="2"/>
  <c r="J429" i="2"/>
  <c r="F429" i="2"/>
  <c r="Y429" i="2"/>
  <c r="U429" i="2"/>
  <c r="Q429" i="2"/>
  <c r="M429" i="2"/>
  <c r="I429" i="2"/>
  <c r="E429" i="2"/>
  <c r="P429" i="2"/>
  <c r="T429" i="2"/>
  <c r="AB429" i="2"/>
  <c r="L429" i="2"/>
  <c r="X429" i="2"/>
  <c r="H429" i="2"/>
  <c r="AA705" i="2"/>
  <c r="W705" i="2"/>
  <c r="S705" i="2"/>
  <c r="O705" i="2"/>
  <c r="K705" i="2"/>
  <c r="G705" i="2"/>
  <c r="Z705" i="2"/>
  <c r="V705" i="2"/>
  <c r="AF705" i="2" s="1"/>
  <c r="R705" i="2"/>
  <c r="N705" i="2"/>
  <c r="J705" i="2"/>
  <c r="F705" i="2"/>
  <c r="Y705" i="2"/>
  <c r="U705" i="2"/>
  <c r="Q705" i="2"/>
  <c r="M705" i="2"/>
  <c r="I705" i="2"/>
  <c r="E705" i="2"/>
  <c r="P705" i="2"/>
  <c r="AB705" i="2"/>
  <c r="L705" i="2"/>
  <c r="X705" i="2"/>
  <c r="H705" i="2"/>
  <c r="T705" i="2"/>
  <c r="AA392" i="2"/>
  <c r="W392" i="2"/>
  <c r="S392" i="2"/>
  <c r="O392" i="2"/>
  <c r="K392" i="2"/>
  <c r="G392" i="2"/>
  <c r="Z392" i="2"/>
  <c r="V392" i="2"/>
  <c r="AF392" i="2" s="1"/>
  <c r="R392" i="2"/>
  <c r="N392" i="2"/>
  <c r="J392" i="2"/>
  <c r="F392" i="2"/>
  <c r="Y392" i="2"/>
  <c r="U392" i="2"/>
  <c r="Q392" i="2"/>
  <c r="M392" i="2"/>
  <c r="I392" i="2"/>
  <c r="E392" i="2"/>
  <c r="AB392" i="2"/>
  <c r="L392" i="2"/>
  <c r="X392" i="2"/>
  <c r="H392" i="2"/>
  <c r="T392" i="2"/>
  <c r="P392" i="2"/>
  <c r="AA444" i="2"/>
  <c r="W444" i="2"/>
  <c r="S444" i="2"/>
  <c r="O444" i="2"/>
  <c r="K444" i="2"/>
  <c r="G444" i="2"/>
  <c r="Z444" i="2"/>
  <c r="V444" i="2"/>
  <c r="AF444" i="2" s="1"/>
  <c r="R444" i="2"/>
  <c r="N444" i="2"/>
  <c r="J444" i="2"/>
  <c r="F444" i="2"/>
  <c r="Y444" i="2"/>
  <c r="U444" i="2"/>
  <c r="Q444" i="2"/>
  <c r="M444" i="2"/>
  <c r="I444" i="2"/>
  <c r="E444" i="2"/>
  <c r="AB444" i="2"/>
  <c r="L444" i="2"/>
  <c r="P444" i="2"/>
  <c r="X444" i="2"/>
  <c r="H444" i="2"/>
  <c r="T444" i="2"/>
  <c r="AA518" i="2"/>
  <c r="W518" i="2"/>
  <c r="S518" i="2"/>
  <c r="O518" i="2"/>
  <c r="K518" i="2"/>
  <c r="G518" i="2"/>
  <c r="Z518" i="2"/>
  <c r="V518" i="2"/>
  <c r="AF518" i="2" s="1"/>
  <c r="R518" i="2"/>
  <c r="N518" i="2"/>
  <c r="J518" i="2"/>
  <c r="F518" i="2"/>
  <c r="Y518" i="2"/>
  <c r="U518" i="2"/>
  <c r="Q518" i="2"/>
  <c r="M518" i="2"/>
  <c r="I518" i="2"/>
  <c r="E518" i="2"/>
  <c r="AB518" i="2"/>
  <c r="L518" i="2"/>
  <c r="P518" i="2"/>
  <c r="X518" i="2"/>
  <c r="H518" i="2"/>
  <c r="T518" i="2"/>
  <c r="AA603" i="2"/>
  <c r="W603" i="2"/>
  <c r="S603" i="2"/>
  <c r="O603" i="2"/>
  <c r="K603" i="2"/>
  <c r="G603" i="2"/>
  <c r="Z603" i="2"/>
  <c r="V603" i="2"/>
  <c r="R603" i="2"/>
  <c r="N603" i="2"/>
  <c r="J603" i="2"/>
  <c r="F603" i="2"/>
  <c r="Y603" i="2"/>
  <c r="Q603" i="2"/>
  <c r="I603" i="2"/>
  <c r="X603" i="2"/>
  <c r="P603" i="2"/>
  <c r="H603" i="2"/>
  <c r="U603" i="2"/>
  <c r="M603" i="2"/>
  <c r="E603" i="2"/>
  <c r="T603" i="2"/>
  <c r="L603" i="2"/>
  <c r="AB603" i="2"/>
  <c r="AA793" i="2"/>
  <c r="W793" i="2"/>
  <c r="S793" i="2"/>
  <c r="O793" i="2"/>
  <c r="K793" i="2"/>
  <c r="G793" i="2"/>
  <c r="Z793" i="2"/>
  <c r="V793" i="2"/>
  <c r="AF793" i="2" s="1"/>
  <c r="R793" i="2"/>
  <c r="N793" i="2"/>
  <c r="J793" i="2"/>
  <c r="F793" i="2"/>
  <c r="Y793" i="2"/>
  <c r="U793" i="2"/>
  <c r="Q793" i="2"/>
  <c r="M793" i="2"/>
  <c r="I793" i="2"/>
  <c r="E793" i="2"/>
  <c r="P793" i="2"/>
  <c r="AB793" i="2"/>
  <c r="L793" i="2"/>
  <c r="X793" i="2"/>
  <c r="H793" i="2"/>
  <c r="T793" i="2"/>
  <c r="AA857" i="2"/>
  <c r="W857" i="2"/>
  <c r="S857" i="2"/>
  <c r="O857" i="2"/>
  <c r="K857" i="2"/>
  <c r="G857" i="2"/>
  <c r="Z857" i="2"/>
  <c r="V857" i="2"/>
  <c r="AF857" i="2" s="1"/>
  <c r="R857" i="2"/>
  <c r="N857" i="2"/>
  <c r="J857" i="2"/>
  <c r="F857" i="2"/>
  <c r="Y857" i="2"/>
  <c r="U857" i="2"/>
  <c r="Q857" i="2"/>
  <c r="M857" i="2"/>
  <c r="I857" i="2"/>
  <c r="E857" i="2"/>
  <c r="P857" i="2"/>
  <c r="AB857" i="2"/>
  <c r="L857" i="2"/>
  <c r="X857" i="2"/>
  <c r="H857" i="2"/>
  <c r="T857" i="2"/>
  <c r="AA921" i="2"/>
  <c r="W921" i="2"/>
  <c r="S921" i="2"/>
  <c r="O921" i="2"/>
  <c r="K921" i="2"/>
  <c r="G921" i="2"/>
  <c r="Z921" i="2"/>
  <c r="V921" i="2"/>
  <c r="AF921" i="2" s="1"/>
  <c r="R921" i="2"/>
  <c r="N921" i="2"/>
  <c r="J921" i="2"/>
  <c r="F921" i="2"/>
  <c r="Y921" i="2"/>
  <c r="U921" i="2"/>
  <c r="Q921" i="2"/>
  <c r="M921" i="2"/>
  <c r="I921" i="2"/>
  <c r="E921" i="2"/>
  <c r="P921" i="2"/>
  <c r="AB921" i="2"/>
  <c r="L921" i="2"/>
  <c r="X921" i="2"/>
  <c r="H921" i="2"/>
  <c r="T921" i="2"/>
  <c r="AA1215" i="2"/>
  <c r="W1215" i="2"/>
  <c r="S1215" i="2"/>
  <c r="O1215" i="2"/>
  <c r="K1215" i="2"/>
  <c r="G1215" i="2"/>
  <c r="Z1215" i="2"/>
  <c r="V1215" i="2"/>
  <c r="AF1215" i="2" s="1"/>
  <c r="R1215" i="2"/>
  <c r="N1215" i="2"/>
  <c r="J1215" i="2"/>
  <c r="F1215" i="2"/>
  <c r="Y1215" i="2"/>
  <c r="U1215" i="2"/>
  <c r="Q1215" i="2"/>
  <c r="M1215" i="2"/>
  <c r="I1215" i="2"/>
  <c r="E1215" i="2"/>
  <c r="P1215" i="2"/>
  <c r="AB1215" i="2"/>
  <c r="L1215" i="2"/>
  <c r="X1215" i="2"/>
  <c r="H1215" i="2"/>
  <c r="T1215" i="2"/>
  <c r="AA547" i="2"/>
  <c r="W547" i="2"/>
  <c r="S547" i="2"/>
  <c r="O547" i="2"/>
  <c r="K547" i="2"/>
  <c r="G547" i="2"/>
  <c r="Z547" i="2"/>
  <c r="V547" i="2"/>
  <c r="AF547" i="2" s="1"/>
  <c r="R547" i="2"/>
  <c r="N547" i="2"/>
  <c r="J547" i="2"/>
  <c r="F547" i="2"/>
  <c r="Y547" i="2"/>
  <c r="U547" i="2"/>
  <c r="Q547" i="2"/>
  <c r="M547" i="2"/>
  <c r="I547" i="2"/>
  <c r="E547" i="2"/>
  <c r="P547" i="2"/>
  <c r="AB547" i="2"/>
  <c r="L547" i="2"/>
  <c r="X547" i="2"/>
  <c r="H547" i="2"/>
  <c r="T547" i="2"/>
  <c r="AA984" i="2"/>
  <c r="W984" i="2"/>
  <c r="S984" i="2"/>
  <c r="O984" i="2"/>
  <c r="K984" i="2"/>
  <c r="G984" i="2"/>
  <c r="Z984" i="2"/>
  <c r="V984" i="2"/>
  <c r="AF984" i="2" s="1"/>
  <c r="N984" i="2"/>
  <c r="J984" i="2"/>
  <c r="F984" i="2"/>
  <c r="Y984" i="2"/>
  <c r="U984" i="2"/>
  <c r="M984" i="2"/>
  <c r="I984" i="2"/>
  <c r="E984" i="2"/>
  <c r="P984" i="2"/>
  <c r="AB984" i="2"/>
  <c r="L984" i="2"/>
  <c r="X984" i="2"/>
  <c r="H984" i="2"/>
  <c r="T984" i="2"/>
  <c r="AA27" i="2"/>
  <c r="W27" i="2"/>
  <c r="S27" i="2"/>
  <c r="O27" i="2"/>
  <c r="K27" i="2"/>
  <c r="G27" i="2"/>
  <c r="Z27" i="2"/>
  <c r="V27" i="2"/>
  <c r="AF27" i="2" s="1"/>
  <c r="R27" i="2"/>
  <c r="N27" i="2"/>
  <c r="J27" i="2"/>
  <c r="F27" i="2"/>
  <c r="Y27" i="2"/>
  <c r="U27" i="2"/>
  <c r="Q27" i="2"/>
  <c r="M27" i="2"/>
  <c r="I27" i="2"/>
  <c r="E27" i="2"/>
  <c r="X27" i="2"/>
  <c r="H27" i="2"/>
  <c r="T27" i="2"/>
  <c r="P27" i="2"/>
  <c r="AB27" i="2"/>
  <c r="L27" i="2"/>
  <c r="AA73" i="2"/>
  <c r="W73" i="2"/>
  <c r="S73" i="2"/>
  <c r="O73" i="2"/>
  <c r="K73" i="2"/>
  <c r="G73" i="2"/>
  <c r="Z73" i="2"/>
  <c r="V73" i="2"/>
  <c r="AF73" i="2" s="1"/>
  <c r="R73" i="2"/>
  <c r="N73" i="2"/>
  <c r="J73" i="2"/>
  <c r="F73" i="2"/>
  <c r="Y73" i="2"/>
  <c r="U73" i="2"/>
  <c r="Q73" i="2"/>
  <c r="M73" i="2"/>
  <c r="I73" i="2"/>
  <c r="E73" i="2"/>
  <c r="X73" i="2"/>
  <c r="H73" i="2"/>
  <c r="AB73" i="2"/>
  <c r="T73" i="2"/>
  <c r="L73" i="2"/>
  <c r="P73" i="2"/>
  <c r="AA399" i="2"/>
  <c r="W399" i="2"/>
  <c r="S399" i="2"/>
  <c r="O399" i="2"/>
  <c r="K399" i="2"/>
  <c r="G399" i="2"/>
  <c r="Z399" i="2"/>
  <c r="V399" i="2"/>
  <c r="AF399" i="2" s="1"/>
  <c r="R399" i="2"/>
  <c r="N399" i="2"/>
  <c r="J399" i="2"/>
  <c r="F399" i="2"/>
  <c r="Y399" i="2"/>
  <c r="U399" i="2"/>
  <c r="Q399" i="2"/>
  <c r="M399" i="2"/>
  <c r="I399" i="2"/>
  <c r="E399" i="2"/>
  <c r="X399" i="2"/>
  <c r="H399" i="2"/>
  <c r="AB399" i="2"/>
  <c r="T399" i="2"/>
  <c r="L399" i="2"/>
  <c r="P399" i="2"/>
  <c r="AA491" i="2"/>
  <c r="W491" i="2"/>
  <c r="S491" i="2"/>
  <c r="O491" i="2"/>
  <c r="K491" i="2"/>
  <c r="G491" i="2"/>
  <c r="Z491" i="2"/>
  <c r="V491" i="2"/>
  <c r="AF491" i="2" s="1"/>
  <c r="R491" i="2"/>
  <c r="N491" i="2"/>
  <c r="J491" i="2"/>
  <c r="F491" i="2"/>
  <c r="Y491" i="2"/>
  <c r="U491" i="2"/>
  <c r="Q491" i="2"/>
  <c r="M491" i="2"/>
  <c r="I491" i="2"/>
  <c r="E491" i="2"/>
  <c r="X491" i="2"/>
  <c r="H491" i="2"/>
  <c r="T491" i="2"/>
  <c r="P491" i="2"/>
  <c r="AB491" i="2"/>
  <c r="L491" i="2"/>
  <c r="AA537" i="2"/>
  <c r="W537" i="2"/>
  <c r="S537" i="2"/>
  <c r="O537" i="2"/>
  <c r="K537" i="2"/>
  <c r="G537" i="2"/>
  <c r="Z537" i="2"/>
  <c r="V537" i="2"/>
  <c r="AF537" i="2" s="1"/>
  <c r="R537" i="2"/>
  <c r="N537" i="2"/>
  <c r="J537" i="2"/>
  <c r="F537" i="2"/>
  <c r="Y537" i="2"/>
  <c r="U537" i="2"/>
  <c r="Q537" i="2"/>
  <c r="M537" i="2"/>
  <c r="I537" i="2"/>
  <c r="E537" i="2"/>
  <c r="X537" i="2"/>
  <c r="H537" i="2"/>
  <c r="L537" i="2"/>
  <c r="T537" i="2"/>
  <c r="AB537" i="2"/>
  <c r="P537" i="2"/>
  <c r="AA614" i="2"/>
  <c r="W614" i="2"/>
  <c r="S614" i="2"/>
  <c r="O614" i="2"/>
  <c r="K614" i="2"/>
  <c r="G614" i="2"/>
  <c r="Z614" i="2"/>
  <c r="V614" i="2"/>
  <c r="R614" i="2"/>
  <c r="N614" i="2"/>
  <c r="J614" i="2"/>
  <c r="F614" i="2"/>
  <c r="Y614" i="2"/>
  <c r="Q614" i="2"/>
  <c r="I614" i="2"/>
  <c r="X614" i="2"/>
  <c r="P614" i="2"/>
  <c r="H614" i="2"/>
  <c r="U614" i="2"/>
  <c r="M614" i="2"/>
  <c r="E614" i="2"/>
  <c r="L614" i="2"/>
  <c r="AB614" i="2"/>
  <c r="T614" i="2"/>
  <c r="AA697" i="2"/>
  <c r="W697" i="2"/>
  <c r="S697" i="2"/>
  <c r="O697" i="2"/>
  <c r="K697" i="2"/>
  <c r="G697" i="2"/>
  <c r="Z697" i="2"/>
  <c r="V697" i="2"/>
  <c r="AF697" i="2" s="1"/>
  <c r="R697" i="2"/>
  <c r="N697" i="2"/>
  <c r="J697" i="2"/>
  <c r="F697" i="2"/>
  <c r="Y697" i="2"/>
  <c r="U697" i="2"/>
  <c r="Q697" i="2"/>
  <c r="M697" i="2"/>
  <c r="I697" i="2"/>
  <c r="E697" i="2"/>
  <c r="P697" i="2"/>
  <c r="AB697" i="2"/>
  <c r="L697" i="2"/>
  <c r="X697" i="2"/>
  <c r="H697" i="2"/>
  <c r="T697" i="2"/>
  <c r="AA768" i="2"/>
  <c r="W768" i="2"/>
  <c r="S768" i="2"/>
  <c r="O768" i="2"/>
  <c r="K768" i="2"/>
  <c r="G768" i="2"/>
  <c r="Z768" i="2"/>
  <c r="V768" i="2"/>
  <c r="AF768" i="2" s="1"/>
  <c r="R768" i="2"/>
  <c r="N768" i="2"/>
  <c r="J768" i="2"/>
  <c r="F768" i="2"/>
  <c r="Y768" i="2"/>
  <c r="U768" i="2"/>
  <c r="Q768" i="2"/>
  <c r="M768" i="2"/>
  <c r="I768" i="2"/>
  <c r="E768" i="2"/>
  <c r="P768" i="2"/>
  <c r="AB768" i="2"/>
  <c r="L768" i="2"/>
  <c r="X768" i="2"/>
  <c r="H768" i="2"/>
  <c r="T768" i="2"/>
  <c r="AA753" i="2"/>
  <c r="W753" i="2"/>
  <c r="S753" i="2"/>
  <c r="O753" i="2"/>
  <c r="K753" i="2"/>
  <c r="G753" i="2"/>
  <c r="Z753" i="2"/>
  <c r="V753" i="2"/>
  <c r="AF753" i="2" s="1"/>
  <c r="R753" i="2"/>
  <c r="N753" i="2"/>
  <c r="J753" i="2"/>
  <c r="F753" i="2"/>
  <c r="Y753" i="2"/>
  <c r="U753" i="2"/>
  <c r="Q753" i="2"/>
  <c r="M753" i="2"/>
  <c r="I753" i="2"/>
  <c r="E753" i="2"/>
  <c r="P753" i="2"/>
  <c r="AB753" i="2"/>
  <c r="L753" i="2"/>
  <c r="X753" i="2"/>
  <c r="H753" i="2"/>
  <c r="T753" i="2"/>
  <c r="AA89" i="2"/>
  <c r="W89" i="2"/>
  <c r="S89" i="2"/>
  <c r="O89" i="2"/>
  <c r="K89" i="2"/>
  <c r="G89" i="2"/>
  <c r="Z89" i="2"/>
  <c r="V89" i="2"/>
  <c r="AF89" i="2" s="1"/>
  <c r="R89" i="2"/>
  <c r="N89" i="2"/>
  <c r="J89" i="2"/>
  <c r="F89" i="2"/>
  <c r="Y89" i="2"/>
  <c r="U89" i="2"/>
  <c r="Q89" i="2"/>
  <c r="M89" i="2"/>
  <c r="I89" i="2"/>
  <c r="E89" i="2"/>
  <c r="T89" i="2"/>
  <c r="X89" i="2"/>
  <c r="P89" i="2"/>
  <c r="H89" i="2"/>
  <c r="AB89" i="2"/>
  <c r="L89" i="2"/>
  <c r="AA105" i="2"/>
  <c r="W105" i="2"/>
  <c r="S105" i="2"/>
  <c r="O105" i="2"/>
  <c r="K105" i="2"/>
  <c r="G105" i="2"/>
  <c r="Z105" i="2"/>
  <c r="V105" i="2"/>
  <c r="AF105" i="2" s="1"/>
  <c r="R105" i="2"/>
  <c r="N105" i="2"/>
  <c r="J105" i="2"/>
  <c r="F105" i="2"/>
  <c r="Y105" i="2"/>
  <c r="U105" i="2"/>
  <c r="Q105" i="2"/>
  <c r="M105" i="2"/>
  <c r="I105" i="2"/>
  <c r="E105" i="2"/>
  <c r="T105" i="2"/>
  <c r="X105" i="2"/>
  <c r="P105" i="2"/>
  <c r="H105" i="2"/>
  <c r="AB105" i="2"/>
  <c r="L105" i="2"/>
  <c r="AA121" i="2"/>
  <c r="W121" i="2"/>
  <c r="S121" i="2"/>
  <c r="O121" i="2"/>
  <c r="K121" i="2"/>
  <c r="G121" i="2"/>
  <c r="Z121" i="2"/>
  <c r="V121" i="2"/>
  <c r="AF121" i="2" s="1"/>
  <c r="R121" i="2"/>
  <c r="N121" i="2"/>
  <c r="J121" i="2"/>
  <c r="F121" i="2"/>
  <c r="Y121" i="2"/>
  <c r="U121" i="2"/>
  <c r="Q121" i="2"/>
  <c r="M121" i="2"/>
  <c r="I121" i="2"/>
  <c r="E121" i="2"/>
  <c r="T121" i="2"/>
  <c r="H121" i="2"/>
  <c r="P121" i="2"/>
  <c r="AB121" i="2"/>
  <c r="L121" i="2"/>
  <c r="X121" i="2"/>
  <c r="AA137" i="2"/>
  <c r="W137" i="2"/>
  <c r="S137" i="2"/>
  <c r="O137" i="2"/>
  <c r="K137" i="2"/>
  <c r="G137" i="2"/>
  <c r="Z137" i="2"/>
  <c r="V137" i="2"/>
  <c r="AF137" i="2" s="1"/>
  <c r="R137" i="2"/>
  <c r="N137" i="2"/>
  <c r="J137" i="2"/>
  <c r="F137" i="2"/>
  <c r="Y137" i="2"/>
  <c r="U137" i="2"/>
  <c r="Q137" i="2"/>
  <c r="M137" i="2"/>
  <c r="I137" i="2"/>
  <c r="E137" i="2"/>
  <c r="T137" i="2"/>
  <c r="P137" i="2"/>
  <c r="X137" i="2"/>
  <c r="AB137" i="2"/>
  <c r="L137" i="2"/>
  <c r="H137" i="2"/>
  <c r="AA153" i="2"/>
  <c r="W153" i="2"/>
  <c r="S153" i="2"/>
  <c r="O153" i="2"/>
  <c r="K153" i="2"/>
  <c r="G153" i="2"/>
  <c r="Z153" i="2"/>
  <c r="V153" i="2"/>
  <c r="AF153" i="2" s="1"/>
  <c r="R153" i="2"/>
  <c r="N153" i="2"/>
  <c r="J153" i="2"/>
  <c r="F153" i="2"/>
  <c r="Y153" i="2"/>
  <c r="U153" i="2"/>
  <c r="Q153" i="2"/>
  <c r="M153" i="2"/>
  <c r="I153" i="2"/>
  <c r="E153" i="2"/>
  <c r="T153" i="2"/>
  <c r="X153" i="2"/>
  <c r="P153" i="2"/>
  <c r="H153" i="2"/>
  <c r="AB153" i="2"/>
  <c r="L153" i="2"/>
  <c r="AA169" i="2"/>
  <c r="W169" i="2"/>
  <c r="S169" i="2"/>
  <c r="O169" i="2"/>
  <c r="K169" i="2"/>
  <c r="G169" i="2"/>
  <c r="Z169" i="2"/>
  <c r="V169" i="2"/>
  <c r="AF169" i="2" s="1"/>
  <c r="R169" i="2"/>
  <c r="N169" i="2"/>
  <c r="J169" i="2"/>
  <c r="F169" i="2"/>
  <c r="Y169" i="2"/>
  <c r="U169" i="2"/>
  <c r="Q169" i="2"/>
  <c r="M169" i="2"/>
  <c r="I169" i="2"/>
  <c r="E169" i="2"/>
  <c r="T169" i="2"/>
  <c r="H169" i="2"/>
  <c r="P169" i="2"/>
  <c r="AB169" i="2"/>
  <c r="L169" i="2"/>
  <c r="X169" i="2"/>
  <c r="AA185" i="2"/>
  <c r="W185" i="2"/>
  <c r="S185" i="2"/>
  <c r="O185" i="2"/>
  <c r="K185" i="2"/>
  <c r="G185" i="2"/>
  <c r="Z185" i="2"/>
  <c r="V185" i="2"/>
  <c r="AF185" i="2" s="1"/>
  <c r="R185" i="2"/>
  <c r="N185" i="2"/>
  <c r="J185" i="2"/>
  <c r="F185" i="2"/>
  <c r="Y185" i="2"/>
  <c r="U185" i="2"/>
  <c r="Q185" i="2"/>
  <c r="M185" i="2"/>
  <c r="I185" i="2"/>
  <c r="E185" i="2"/>
  <c r="T185" i="2"/>
  <c r="P185" i="2"/>
  <c r="H185" i="2"/>
  <c r="AB185" i="2"/>
  <c r="L185" i="2"/>
  <c r="X185" i="2"/>
  <c r="AA201" i="2"/>
  <c r="W201" i="2"/>
  <c r="S201" i="2"/>
  <c r="O201" i="2"/>
  <c r="K201" i="2"/>
  <c r="G201" i="2"/>
  <c r="Z201" i="2"/>
  <c r="V201" i="2"/>
  <c r="AF201" i="2" s="1"/>
  <c r="R201" i="2"/>
  <c r="N201" i="2"/>
  <c r="J201" i="2"/>
  <c r="F201" i="2"/>
  <c r="Y201" i="2"/>
  <c r="U201" i="2"/>
  <c r="Q201" i="2"/>
  <c r="M201" i="2"/>
  <c r="I201" i="2"/>
  <c r="E201" i="2"/>
  <c r="T201" i="2"/>
  <c r="X201" i="2"/>
  <c r="P201" i="2"/>
  <c r="H201" i="2"/>
  <c r="AB201" i="2"/>
  <c r="L201" i="2"/>
  <c r="AA217" i="2"/>
  <c r="W217" i="2"/>
  <c r="S217" i="2"/>
  <c r="O217" i="2"/>
  <c r="K217" i="2"/>
  <c r="G217" i="2"/>
  <c r="Z217" i="2"/>
  <c r="V217" i="2"/>
  <c r="AF217" i="2" s="1"/>
  <c r="R217" i="2"/>
  <c r="N217" i="2"/>
  <c r="J217" i="2"/>
  <c r="F217" i="2"/>
  <c r="Y217" i="2"/>
  <c r="U217" i="2"/>
  <c r="Q217" i="2"/>
  <c r="M217" i="2"/>
  <c r="I217" i="2"/>
  <c r="E217" i="2"/>
  <c r="T217" i="2"/>
  <c r="X217" i="2"/>
  <c r="P217" i="2"/>
  <c r="H217" i="2"/>
  <c r="AB217" i="2"/>
  <c r="L217" i="2"/>
  <c r="AA229" i="2"/>
  <c r="W229" i="2"/>
  <c r="S229" i="2"/>
  <c r="O229" i="2"/>
  <c r="K229" i="2"/>
  <c r="G229" i="2"/>
  <c r="Z229" i="2"/>
  <c r="V229" i="2"/>
  <c r="AF229" i="2" s="1"/>
  <c r="R229" i="2"/>
  <c r="N229" i="2"/>
  <c r="J229" i="2"/>
  <c r="F229" i="2"/>
  <c r="Y229" i="2"/>
  <c r="U229" i="2"/>
  <c r="Q229" i="2"/>
  <c r="M229" i="2"/>
  <c r="I229" i="2"/>
  <c r="E229" i="2"/>
  <c r="T229" i="2"/>
  <c r="H229" i="2"/>
  <c r="P229" i="2"/>
  <c r="AB229" i="2"/>
  <c r="L229" i="2"/>
  <c r="X229" i="2"/>
  <c r="AA245" i="2"/>
  <c r="W245" i="2"/>
  <c r="S245" i="2"/>
  <c r="O245" i="2"/>
  <c r="K245" i="2"/>
  <c r="G245" i="2"/>
  <c r="Z245" i="2"/>
  <c r="V245" i="2"/>
  <c r="AF245" i="2" s="1"/>
  <c r="R245" i="2"/>
  <c r="N245" i="2"/>
  <c r="J245" i="2"/>
  <c r="F245" i="2"/>
  <c r="Y245" i="2"/>
  <c r="U245" i="2"/>
  <c r="Q245" i="2"/>
  <c r="M245" i="2"/>
  <c r="I245" i="2"/>
  <c r="E245" i="2"/>
  <c r="T245" i="2"/>
  <c r="P245" i="2"/>
  <c r="X245" i="2"/>
  <c r="AB245" i="2"/>
  <c r="L245" i="2"/>
  <c r="H245" i="2"/>
  <c r="AA261" i="2"/>
  <c r="W261" i="2"/>
  <c r="S261" i="2"/>
  <c r="O261" i="2"/>
  <c r="K261" i="2"/>
  <c r="G261" i="2"/>
  <c r="Z261" i="2"/>
  <c r="V261" i="2"/>
  <c r="AF261" i="2" s="1"/>
  <c r="R261" i="2"/>
  <c r="N261" i="2"/>
  <c r="J261" i="2"/>
  <c r="F261" i="2"/>
  <c r="Y261" i="2"/>
  <c r="U261" i="2"/>
  <c r="Q261" i="2"/>
  <c r="M261" i="2"/>
  <c r="I261" i="2"/>
  <c r="E261" i="2"/>
  <c r="T261" i="2"/>
  <c r="P261" i="2"/>
  <c r="X261" i="2"/>
  <c r="AB261" i="2"/>
  <c r="L261" i="2"/>
  <c r="H261" i="2"/>
  <c r="AA277" i="2"/>
  <c r="W277" i="2"/>
  <c r="S277" i="2"/>
  <c r="O277" i="2"/>
  <c r="K277" i="2"/>
  <c r="G277" i="2"/>
  <c r="Z277" i="2"/>
  <c r="V277" i="2"/>
  <c r="AF277" i="2" s="1"/>
  <c r="R277" i="2"/>
  <c r="N277" i="2"/>
  <c r="J277" i="2"/>
  <c r="F277" i="2"/>
  <c r="Y277" i="2"/>
  <c r="U277" i="2"/>
  <c r="Q277" i="2"/>
  <c r="M277" i="2"/>
  <c r="I277" i="2"/>
  <c r="E277" i="2"/>
  <c r="T277" i="2"/>
  <c r="P277" i="2"/>
  <c r="X277" i="2"/>
  <c r="AB277" i="2"/>
  <c r="L277" i="2"/>
  <c r="H277" i="2"/>
  <c r="AA293" i="2"/>
  <c r="W293" i="2"/>
  <c r="S293" i="2"/>
  <c r="O293" i="2"/>
  <c r="K293" i="2"/>
  <c r="G293" i="2"/>
  <c r="Z293" i="2"/>
  <c r="V293" i="2"/>
  <c r="AF293" i="2" s="1"/>
  <c r="R293" i="2"/>
  <c r="N293" i="2"/>
  <c r="J293" i="2"/>
  <c r="F293" i="2"/>
  <c r="Y293" i="2"/>
  <c r="U293" i="2"/>
  <c r="Q293" i="2"/>
  <c r="M293" i="2"/>
  <c r="I293" i="2"/>
  <c r="E293" i="2"/>
  <c r="T293" i="2"/>
  <c r="H293" i="2"/>
  <c r="P293" i="2"/>
  <c r="AB293" i="2"/>
  <c r="L293" i="2"/>
  <c r="X293" i="2"/>
  <c r="AA309" i="2"/>
  <c r="W309" i="2"/>
  <c r="S309" i="2"/>
  <c r="O309" i="2"/>
  <c r="K309" i="2"/>
  <c r="G309" i="2"/>
  <c r="Z309" i="2"/>
  <c r="V309" i="2"/>
  <c r="AF309" i="2" s="1"/>
  <c r="R309" i="2"/>
  <c r="N309" i="2"/>
  <c r="J309" i="2"/>
  <c r="F309" i="2"/>
  <c r="Y309" i="2"/>
  <c r="U309" i="2"/>
  <c r="Q309" i="2"/>
  <c r="M309" i="2"/>
  <c r="I309" i="2"/>
  <c r="E309" i="2"/>
  <c r="T309" i="2"/>
  <c r="H309" i="2"/>
  <c r="P309" i="2"/>
  <c r="X309" i="2"/>
  <c r="AB309" i="2"/>
  <c r="L309" i="2"/>
  <c r="AA325" i="2"/>
  <c r="W325" i="2"/>
  <c r="S325" i="2"/>
  <c r="O325" i="2"/>
  <c r="K325" i="2"/>
  <c r="G325" i="2"/>
  <c r="Z325" i="2"/>
  <c r="V325" i="2"/>
  <c r="AF325" i="2" s="1"/>
  <c r="R325" i="2"/>
  <c r="N325" i="2"/>
  <c r="J325" i="2"/>
  <c r="F325" i="2"/>
  <c r="Y325" i="2"/>
  <c r="U325" i="2"/>
  <c r="Q325" i="2"/>
  <c r="M325" i="2"/>
  <c r="I325" i="2"/>
  <c r="E325" i="2"/>
  <c r="T325" i="2"/>
  <c r="H325" i="2"/>
  <c r="P325" i="2"/>
  <c r="X325" i="2"/>
  <c r="AB325" i="2"/>
  <c r="L325" i="2"/>
  <c r="AA341" i="2"/>
  <c r="W341" i="2"/>
  <c r="S341" i="2"/>
  <c r="O341" i="2"/>
  <c r="K341" i="2"/>
  <c r="G341" i="2"/>
  <c r="Z341" i="2"/>
  <c r="V341" i="2"/>
  <c r="AF341" i="2" s="1"/>
  <c r="R341" i="2"/>
  <c r="N341" i="2"/>
  <c r="J341" i="2"/>
  <c r="F341" i="2"/>
  <c r="Y341" i="2"/>
  <c r="U341" i="2"/>
  <c r="Q341" i="2"/>
  <c r="M341" i="2"/>
  <c r="I341" i="2"/>
  <c r="E341" i="2"/>
  <c r="T341" i="2"/>
  <c r="H341" i="2"/>
  <c r="P341" i="2"/>
  <c r="AB341" i="2"/>
  <c r="L341" i="2"/>
  <c r="X341" i="2"/>
  <c r="AA357" i="2"/>
  <c r="W357" i="2"/>
  <c r="S357" i="2"/>
  <c r="O357" i="2"/>
  <c r="K357" i="2"/>
  <c r="G357" i="2"/>
  <c r="Z357" i="2"/>
  <c r="V357" i="2"/>
  <c r="AF357" i="2" s="1"/>
  <c r="R357" i="2"/>
  <c r="N357" i="2"/>
  <c r="J357" i="2"/>
  <c r="F357" i="2"/>
  <c r="Y357" i="2"/>
  <c r="U357" i="2"/>
  <c r="Q357" i="2"/>
  <c r="M357" i="2"/>
  <c r="I357" i="2"/>
  <c r="E357" i="2"/>
  <c r="T357" i="2"/>
  <c r="X357" i="2"/>
  <c r="P357" i="2"/>
  <c r="AB357" i="2"/>
  <c r="L357" i="2"/>
  <c r="H357" i="2"/>
  <c r="AA370" i="2"/>
  <c r="W370" i="2"/>
  <c r="S370" i="2"/>
  <c r="O370" i="2"/>
  <c r="K370" i="2"/>
  <c r="G370" i="2"/>
  <c r="Z370" i="2"/>
  <c r="V370" i="2"/>
  <c r="R370" i="2"/>
  <c r="N370" i="2"/>
  <c r="J370" i="2"/>
  <c r="F370" i="2"/>
  <c r="Y370" i="2"/>
  <c r="U370" i="2"/>
  <c r="Q370" i="2"/>
  <c r="M370" i="2"/>
  <c r="I370" i="2"/>
  <c r="E370" i="2"/>
  <c r="T370" i="2"/>
  <c r="H370" i="2"/>
  <c r="P370" i="2"/>
  <c r="X370" i="2"/>
  <c r="AB370" i="2"/>
  <c r="L370" i="2"/>
  <c r="AA374" i="2"/>
  <c r="W374" i="2"/>
  <c r="S374" i="2"/>
  <c r="O374" i="2"/>
  <c r="K374" i="2"/>
  <c r="G374" i="2"/>
  <c r="Z374" i="2"/>
  <c r="V374" i="2"/>
  <c r="R374" i="2"/>
  <c r="N374" i="2"/>
  <c r="J374" i="2"/>
  <c r="F374" i="2"/>
  <c r="Y374" i="2"/>
  <c r="U374" i="2"/>
  <c r="Q374" i="2"/>
  <c r="M374" i="2"/>
  <c r="I374" i="2"/>
  <c r="E374" i="2"/>
  <c r="T374" i="2"/>
  <c r="X374" i="2"/>
  <c r="P374" i="2"/>
  <c r="AB374" i="2"/>
  <c r="L374" i="2"/>
  <c r="H374" i="2"/>
  <c r="AA378" i="2"/>
  <c r="W378" i="2"/>
  <c r="S378" i="2"/>
  <c r="O378" i="2"/>
  <c r="K378" i="2"/>
  <c r="G378" i="2"/>
  <c r="Z378" i="2"/>
  <c r="V378" i="2"/>
  <c r="R378" i="2"/>
  <c r="N378" i="2"/>
  <c r="J378" i="2"/>
  <c r="F378" i="2"/>
  <c r="Y378" i="2"/>
  <c r="U378" i="2"/>
  <c r="Q378" i="2"/>
  <c r="M378" i="2"/>
  <c r="I378" i="2"/>
  <c r="E378" i="2"/>
  <c r="T378" i="2"/>
  <c r="X378" i="2"/>
  <c r="P378" i="2"/>
  <c r="H378" i="2"/>
  <c r="AB378" i="2"/>
  <c r="L378" i="2"/>
  <c r="AA382" i="2"/>
  <c r="W382" i="2"/>
  <c r="S382" i="2"/>
  <c r="O382" i="2"/>
  <c r="K382" i="2"/>
  <c r="G382" i="2"/>
  <c r="Z382" i="2"/>
  <c r="V382" i="2"/>
  <c r="R382" i="2"/>
  <c r="N382" i="2"/>
  <c r="J382" i="2"/>
  <c r="F382" i="2"/>
  <c r="Y382" i="2"/>
  <c r="U382" i="2"/>
  <c r="Q382" i="2"/>
  <c r="M382" i="2"/>
  <c r="I382" i="2"/>
  <c r="E382" i="2"/>
  <c r="T382" i="2"/>
  <c r="X382" i="2"/>
  <c r="P382" i="2"/>
  <c r="H382" i="2"/>
  <c r="AB382" i="2"/>
  <c r="L382" i="2"/>
  <c r="AA386" i="2"/>
  <c r="W386" i="2"/>
  <c r="S386" i="2"/>
  <c r="O386" i="2"/>
  <c r="K386" i="2"/>
  <c r="G386" i="2"/>
  <c r="Z386" i="2"/>
  <c r="V386" i="2"/>
  <c r="R386" i="2"/>
  <c r="N386" i="2"/>
  <c r="J386" i="2"/>
  <c r="F386" i="2"/>
  <c r="Y386" i="2"/>
  <c r="U386" i="2"/>
  <c r="Q386" i="2"/>
  <c r="M386" i="2"/>
  <c r="I386" i="2"/>
  <c r="E386" i="2"/>
  <c r="T386" i="2"/>
  <c r="H386" i="2"/>
  <c r="P386" i="2"/>
  <c r="X386" i="2"/>
  <c r="AB386" i="2"/>
  <c r="L386" i="2"/>
  <c r="AA390" i="2"/>
  <c r="W390" i="2"/>
  <c r="S390" i="2"/>
  <c r="O390" i="2"/>
  <c r="K390" i="2"/>
  <c r="G390" i="2"/>
  <c r="Z390" i="2"/>
  <c r="V390" i="2"/>
  <c r="AF390" i="2" s="1"/>
  <c r="R390" i="2"/>
  <c r="N390" i="2"/>
  <c r="J390" i="2"/>
  <c r="F390" i="2"/>
  <c r="Y390" i="2"/>
  <c r="U390" i="2"/>
  <c r="Q390" i="2"/>
  <c r="M390" i="2"/>
  <c r="I390" i="2"/>
  <c r="E390" i="2"/>
  <c r="T390" i="2"/>
  <c r="X390" i="2"/>
  <c r="P390" i="2"/>
  <c r="H390" i="2"/>
  <c r="AB390" i="2"/>
  <c r="L390" i="2"/>
  <c r="AA406" i="2"/>
  <c r="W406" i="2"/>
  <c r="S406" i="2"/>
  <c r="O406" i="2"/>
  <c r="K406" i="2"/>
  <c r="G406" i="2"/>
  <c r="Z406" i="2"/>
  <c r="V406" i="2"/>
  <c r="AF406" i="2" s="1"/>
  <c r="R406" i="2"/>
  <c r="N406" i="2"/>
  <c r="J406" i="2"/>
  <c r="F406" i="2"/>
  <c r="Y406" i="2"/>
  <c r="U406" i="2"/>
  <c r="Q406" i="2"/>
  <c r="M406" i="2"/>
  <c r="I406" i="2"/>
  <c r="E406" i="2"/>
  <c r="T406" i="2"/>
  <c r="H406" i="2"/>
  <c r="P406" i="2"/>
  <c r="X406" i="2"/>
  <c r="AB406" i="2"/>
  <c r="L406" i="2"/>
  <c r="AA422" i="2"/>
  <c r="W422" i="2"/>
  <c r="S422" i="2"/>
  <c r="O422" i="2"/>
  <c r="K422" i="2"/>
  <c r="G422" i="2"/>
  <c r="Z422" i="2"/>
  <c r="V422" i="2"/>
  <c r="AF422" i="2" s="1"/>
  <c r="R422" i="2"/>
  <c r="N422" i="2"/>
  <c r="J422" i="2"/>
  <c r="F422" i="2"/>
  <c r="Y422" i="2"/>
  <c r="U422" i="2"/>
  <c r="Q422" i="2"/>
  <c r="M422" i="2"/>
  <c r="I422" i="2"/>
  <c r="E422" i="2"/>
  <c r="T422" i="2"/>
  <c r="H422" i="2"/>
  <c r="P422" i="2"/>
  <c r="X422" i="2"/>
  <c r="AB422" i="2"/>
  <c r="L422" i="2"/>
  <c r="AA454" i="2"/>
  <c r="W454" i="2"/>
  <c r="S454" i="2"/>
  <c r="O454" i="2"/>
  <c r="K454" i="2"/>
  <c r="G454" i="2"/>
  <c r="Z454" i="2"/>
  <c r="V454" i="2"/>
  <c r="AF454" i="2" s="1"/>
  <c r="R454" i="2"/>
  <c r="N454" i="2"/>
  <c r="J454" i="2"/>
  <c r="F454" i="2"/>
  <c r="Y454" i="2"/>
  <c r="U454" i="2"/>
  <c r="Q454" i="2"/>
  <c r="M454" i="2"/>
  <c r="I454" i="2"/>
  <c r="E454" i="2"/>
  <c r="T454" i="2"/>
  <c r="P454" i="2"/>
  <c r="H454" i="2"/>
  <c r="AB454" i="2"/>
  <c r="L454" i="2"/>
  <c r="X454" i="2"/>
  <c r="AA504" i="2"/>
  <c r="W504" i="2"/>
  <c r="S504" i="2"/>
  <c r="O504" i="2"/>
  <c r="K504" i="2"/>
  <c r="G504" i="2"/>
  <c r="Z504" i="2"/>
  <c r="V504" i="2"/>
  <c r="AF504" i="2" s="1"/>
  <c r="R504" i="2"/>
  <c r="N504" i="2"/>
  <c r="J504" i="2"/>
  <c r="F504" i="2"/>
  <c r="Y504" i="2"/>
  <c r="U504" i="2"/>
  <c r="Q504" i="2"/>
  <c r="M504" i="2"/>
  <c r="I504" i="2"/>
  <c r="E504" i="2"/>
  <c r="T504" i="2"/>
  <c r="H504" i="2"/>
  <c r="P504" i="2"/>
  <c r="X504" i="2"/>
  <c r="AB504" i="2"/>
  <c r="L504" i="2"/>
  <c r="AA627" i="2"/>
  <c r="W627" i="2"/>
  <c r="S627" i="2"/>
  <c r="O627" i="2"/>
  <c r="K627" i="2"/>
  <c r="G627" i="2"/>
  <c r="Z627" i="2"/>
  <c r="V627" i="2"/>
  <c r="AF627" i="2" s="1"/>
  <c r="R627" i="2"/>
  <c r="N627" i="2"/>
  <c r="J627" i="2"/>
  <c r="F627" i="2"/>
  <c r="Y627" i="2"/>
  <c r="Q627" i="2"/>
  <c r="I627" i="2"/>
  <c r="X627" i="2"/>
  <c r="P627" i="2"/>
  <c r="H627" i="2"/>
  <c r="U627" i="2"/>
  <c r="M627" i="2"/>
  <c r="E627" i="2"/>
  <c r="AB627" i="2"/>
  <c r="T627" i="2"/>
  <c r="L627" i="2"/>
  <c r="AA801" i="2"/>
  <c r="W801" i="2"/>
  <c r="S801" i="2"/>
  <c r="O801" i="2"/>
  <c r="K801" i="2"/>
  <c r="G801" i="2"/>
  <c r="Z801" i="2"/>
  <c r="V801" i="2"/>
  <c r="AF801" i="2" s="1"/>
  <c r="R801" i="2"/>
  <c r="N801" i="2"/>
  <c r="J801" i="2"/>
  <c r="F801" i="2"/>
  <c r="Y801" i="2"/>
  <c r="U801" i="2"/>
  <c r="Q801" i="2"/>
  <c r="M801" i="2"/>
  <c r="I801" i="2"/>
  <c r="E801" i="2"/>
  <c r="P801" i="2"/>
  <c r="AB801" i="2"/>
  <c r="L801" i="2"/>
  <c r="X801" i="2"/>
  <c r="H801" i="2"/>
  <c r="T801" i="2"/>
  <c r="AA865" i="2"/>
  <c r="W865" i="2"/>
  <c r="S865" i="2"/>
  <c r="O865" i="2"/>
  <c r="K865" i="2"/>
  <c r="G865" i="2"/>
  <c r="Z865" i="2"/>
  <c r="V865" i="2"/>
  <c r="AF865" i="2" s="1"/>
  <c r="R865" i="2"/>
  <c r="N865" i="2"/>
  <c r="J865" i="2"/>
  <c r="F865" i="2"/>
  <c r="Y865" i="2"/>
  <c r="U865" i="2"/>
  <c r="Q865" i="2"/>
  <c r="M865" i="2"/>
  <c r="I865" i="2"/>
  <c r="E865" i="2"/>
  <c r="P865" i="2"/>
  <c r="AB865" i="2"/>
  <c r="L865" i="2"/>
  <c r="X865" i="2"/>
  <c r="H865" i="2"/>
  <c r="T865" i="2"/>
  <c r="AA945" i="2"/>
  <c r="W945" i="2"/>
  <c r="S945" i="2"/>
  <c r="O945" i="2"/>
  <c r="K945" i="2"/>
  <c r="G945" i="2"/>
  <c r="Z945" i="2"/>
  <c r="V945" i="2"/>
  <c r="AF945" i="2" s="1"/>
  <c r="R945" i="2"/>
  <c r="N945" i="2"/>
  <c r="J945" i="2"/>
  <c r="F945" i="2"/>
  <c r="Y945" i="2"/>
  <c r="U945" i="2"/>
  <c r="Q945" i="2"/>
  <c r="M945" i="2"/>
  <c r="I945" i="2"/>
  <c r="E945" i="2"/>
  <c r="P945" i="2"/>
  <c r="AB945" i="2"/>
  <c r="L945" i="2"/>
  <c r="X945" i="2"/>
  <c r="H945" i="2"/>
  <c r="T945" i="2"/>
  <c r="AA1208" i="2"/>
  <c r="W1208" i="2"/>
  <c r="S1208" i="2"/>
  <c r="O1208" i="2"/>
  <c r="K1208" i="2"/>
  <c r="G1208" i="2"/>
  <c r="Z1208" i="2"/>
  <c r="V1208" i="2"/>
  <c r="AF1208" i="2" s="1"/>
  <c r="R1208" i="2"/>
  <c r="N1208" i="2"/>
  <c r="J1208" i="2"/>
  <c r="F1208" i="2"/>
  <c r="Y1208" i="2"/>
  <c r="U1208" i="2"/>
  <c r="Q1208" i="2"/>
  <c r="M1208" i="2"/>
  <c r="I1208" i="2"/>
  <c r="E1208" i="2"/>
  <c r="P1208" i="2"/>
  <c r="AB1208" i="2"/>
  <c r="L1208" i="2"/>
  <c r="X1208" i="2"/>
  <c r="H1208" i="2"/>
  <c r="T1208" i="2"/>
  <c r="Z90" i="2"/>
  <c r="V90" i="2"/>
  <c r="AF90" i="2" s="1"/>
  <c r="R90" i="2"/>
  <c r="N90" i="2"/>
  <c r="J90" i="2"/>
  <c r="F90" i="2"/>
  <c r="Y90" i="2"/>
  <c r="U90" i="2"/>
  <c r="Q90" i="2"/>
  <c r="M90" i="2"/>
  <c r="I90" i="2"/>
  <c r="E90" i="2"/>
  <c r="AB90" i="2"/>
  <c r="X90" i="2"/>
  <c r="T90" i="2"/>
  <c r="P90" i="2"/>
  <c r="L90" i="2"/>
  <c r="H90" i="2"/>
  <c r="S90" i="2"/>
  <c r="O90" i="2"/>
  <c r="W90" i="2"/>
  <c r="AA90" i="2"/>
  <c r="K90" i="2"/>
  <c r="G90" i="2"/>
  <c r="Z106" i="2"/>
  <c r="V106" i="2"/>
  <c r="AF106" i="2" s="1"/>
  <c r="R106" i="2"/>
  <c r="N106" i="2"/>
  <c r="J106" i="2"/>
  <c r="F106" i="2"/>
  <c r="Y106" i="2"/>
  <c r="U106" i="2"/>
  <c r="Q106" i="2"/>
  <c r="M106" i="2"/>
  <c r="I106" i="2"/>
  <c r="E106" i="2"/>
  <c r="AB106" i="2"/>
  <c r="X106" i="2"/>
  <c r="T106" i="2"/>
  <c r="P106" i="2"/>
  <c r="L106" i="2"/>
  <c r="H106" i="2"/>
  <c r="S106" i="2"/>
  <c r="O106" i="2"/>
  <c r="W106" i="2"/>
  <c r="AA106" i="2"/>
  <c r="K106" i="2"/>
  <c r="G106" i="2"/>
  <c r="Z122" i="2"/>
  <c r="V122" i="2"/>
  <c r="AF122" i="2" s="1"/>
  <c r="R122" i="2"/>
  <c r="N122" i="2"/>
  <c r="J122" i="2"/>
  <c r="F122" i="2"/>
  <c r="Y122" i="2"/>
  <c r="U122" i="2"/>
  <c r="Q122" i="2"/>
  <c r="M122" i="2"/>
  <c r="I122" i="2"/>
  <c r="E122" i="2"/>
  <c r="AB122" i="2"/>
  <c r="X122" i="2"/>
  <c r="T122" i="2"/>
  <c r="P122" i="2"/>
  <c r="L122" i="2"/>
  <c r="H122" i="2"/>
  <c r="S122" i="2"/>
  <c r="W122" i="2"/>
  <c r="O122" i="2"/>
  <c r="G122" i="2"/>
  <c r="AA122" i="2"/>
  <c r="K122" i="2"/>
  <c r="Z138" i="2"/>
  <c r="V138" i="2"/>
  <c r="AF138" i="2" s="1"/>
  <c r="R138" i="2"/>
  <c r="N138" i="2"/>
  <c r="J138" i="2"/>
  <c r="F138" i="2"/>
  <c r="Y138" i="2"/>
  <c r="U138" i="2"/>
  <c r="Q138" i="2"/>
  <c r="M138" i="2"/>
  <c r="I138" i="2"/>
  <c r="E138" i="2"/>
  <c r="AB138" i="2"/>
  <c r="X138" i="2"/>
  <c r="T138" i="2"/>
  <c r="P138" i="2"/>
  <c r="L138" i="2"/>
  <c r="H138" i="2"/>
  <c r="S138" i="2"/>
  <c r="G138" i="2"/>
  <c r="O138" i="2"/>
  <c r="AA138" i="2"/>
  <c r="K138" i="2"/>
  <c r="W138" i="2"/>
  <c r="Z154" i="2"/>
  <c r="V154" i="2"/>
  <c r="AF154" i="2" s="1"/>
  <c r="R154" i="2"/>
  <c r="N154" i="2"/>
  <c r="J154" i="2"/>
  <c r="F154" i="2"/>
  <c r="Y154" i="2"/>
  <c r="U154" i="2"/>
  <c r="Q154" i="2"/>
  <c r="M154" i="2"/>
  <c r="I154" i="2"/>
  <c r="E154" i="2"/>
  <c r="AB154" i="2"/>
  <c r="X154" i="2"/>
  <c r="T154" i="2"/>
  <c r="P154" i="2"/>
  <c r="L154" i="2"/>
  <c r="H154" i="2"/>
  <c r="S154" i="2"/>
  <c r="O154" i="2"/>
  <c r="G154" i="2"/>
  <c r="AA154" i="2"/>
  <c r="K154" i="2"/>
  <c r="W154" i="2"/>
  <c r="Z170" i="2"/>
  <c r="V170" i="2"/>
  <c r="AF170" i="2" s="1"/>
  <c r="R170" i="2"/>
  <c r="N170" i="2"/>
  <c r="J170" i="2"/>
  <c r="F170" i="2"/>
  <c r="Y170" i="2"/>
  <c r="U170" i="2"/>
  <c r="Q170" i="2"/>
  <c r="M170" i="2"/>
  <c r="I170" i="2"/>
  <c r="E170" i="2"/>
  <c r="AB170" i="2"/>
  <c r="X170" i="2"/>
  <c r="T170" i="2"/>
  <c r="P170" i="2"/>
  <c r="L170" i="2"/>
  <c r="H170" i="2"/>
  <c r="S170" i="2"/>
  <c r="W170" i="2"/>
  <c r="O170" i="2"/>
  <c r="G170" i="2"/>
  <c r="AA170" i="2"/>
  <c r="K170" i="2"/>
  <c r="Z186" i="2"/>
  <c r="V186" i="2"/>
  <c r="AF186" i="2" s="1"/>
  <c r="R186" i="2"/>
  <c r="N186" i="2"/>
  <c r="J186" i="2"/>
  <c r="F186" i="2"/>
  <c r="Y186" i="2"/>
  <c r="U186" i="2"/>
  <c r="Q186" i="2"/>
  <c r="M186" i="2"/>
  <c r="I186" i="2"/>
  <c r="E186" i="2"/>
  <c r="AB186" i="2"/>
  <c r="X186" i="2"/>
  <c r="T186" i="2"/>
  <c r="P186" i="2"/>
  <c r="L186" i="2"/>
  <c r="H186" i="2"/>
  <c r="S186" i="2"/>
  <c r="W186" i="2"/>
  <c r="O186" i="2"/>
  <c r="G186" i="2"/>
  <c r="AA186" i="2"/>
  <c r="K186" i="2"/>
  <c r="Z202" i="2"/>
  <c r="V202" i="2"/>
  <c r="AF202" i="2" s="1"/>
  <c r="R202" i="2"/>
  <c r="N202" i="2"/>
  <c r="J202" i="2"/>
  <c r="F202" i="2"/>
  <c r="Y202" i="2"/>
  <c r="U202" i="2"/>
  <c r="Q202" i="2"/>
  <c r="M202" i="2"/>
  <c r="I202" i="2"/>
  <c r="E202" i="2"/>
  <c r="AB202" i="2"/>
  <c r="X202" i="2"/>
  <c r="T202" i="2"/>
  <c r="P202" i="2"/>
  <c r="L202" i="2"/>
  <c r="H202" i="2"/>
  <c r="S202" i="2"/>
  <c r="O202" i="2"/>
  <c r="W202" i="2"/>
  <c r="AA202" i="2"/>
  <c r="K202" i="2"/>
  <c r="G202" i="2"/>
  <c r="Z218" i="2"/>
  <c r="V218" i="2"/>
  <c r="AF218" i="2" s="1"/>
  <c r="R218" i="2"/>
  <c r="N218" i="2"/>
  <c r="J218" i="2"/>
  <c r="F218" i="2"/>
  <c r="Y218" i="2"/>
  <c r="U218" i="2"/>
  <c r="Q218" i="2"/>
  <c r="M218" i="2"/>
  <c r="I218" i="2"/>
  <c r="E218" i="2"/>
  <c r="AB218" i="2"/>
  <c r="X218" i="2"/>
  <c r="T218" i="2"/>
  <c r="P218" i="2"/>
  <c r="L218" i="2"/>
  <c r="H218" i="2"/>
  <c r="S218" i="2"/>
  <c r="O218" i="2"/>
  <c r="W218" i="2"/>
  <c r="AA218" i="2"/>
  <c r="K218" i="2"/>
  <c r="G218" i="2"/>
  <c r="Z234" i="2"/>
  <c r="V234" i="2"/>
  <c r="AF234" i="2" s="1"/>
  <c r="R234" i="2"/>
  <c r="N234" i="2"/>
  <c r="J234" i="2"/>
  <c r="F234" i="2"/>
  <c r="Y234" i="2"/>
  <c r="U234" i="2"/>
  <c r="Q234" i="2"/>
  <c r="M234" i="2"/>
  <c r="I234" i="2"/>
  <c r="E234" i="2"/>
  <c r="AB234" i="2"/>
  <c r="X234" i="2"/>
  <c r="T234" i="2"/>
  <c r="P234" i="2"/>
  <c r="L234" i="2"/>
  <c r="H234" i="2"/>
  <c r="S234" i="2"/>
  <c r="W234" i="2"/>
  <c r="O234" i="2"/>
  <c r="G234" i="2"/>
  <c r="AA234" i="2"/>
  <c r="K234" i="2"/>
  <c r="Z250" i="2"/>
  <c r="V250" i="2"/>
  <c r="AF250" i="2" s="1"/>
  <c r="R250" i="2"/>
  <c r="N250" i="2"/>
  <c r="J250" i="2"/>
  <c r="F250" i="2"/>
  <c r="Y250" i="2"/>
  <c r="U250" i="2"/>
  <c r="Q250" i="2"/>
  <c r="M250" i="2"/>
  <c r="I250" i="2"/>
  <c r="E250" i="2"/>
  <c r="AB250" i="2"/>
  <c r="X250" i="2"/>
  <c r="T250" i="2"/>
  <c r="P250" i="2"/>
  <c r="L250" i="2"/>
  <c r="H250" i="2"/>
  <c r="S250" i="2"/>
  <c r="W250" i="2"/>
  <c r="O250" i="2"/>
  <c r="G250" i="2"/>
  <c r="AA250" i="2"/>
  <c r="K250" i="2"/>
  <c r="Z266" i="2"/>
  <c r="V266" i="2"/>
  <c r="AF266" i="2" s="1"/>
  <c r="R266" i="2"/>
  <c r="N266" i="2"/>
  <c r="J266" i="2"/>
  <c r="F266" i="2"/>
  <c r="Y266" i="2"/>
  <c r="U266" i="2"/>
  <c r="Q266" i="2"/>
  <c r="M266" i="2"/>
  <c r="I266" i="2"/>
  <c r="E266" i="2"/>
  <c r="AB266" i="2"/>
  <c r="X266" i="2"/>
  <c r="T266" i="2"/>
  <c r="P266" i="2"/>
  <c r="L266" i="2"/>
  <c r="H266" i="2"/>
  <c r="S266" i="2"/>
  <c r="O266" i="2"/>
  <c r="G266" i="2"/>
  <c r="AA266" i="2"/>
  <c r="K266" i="2"/>
  <c r="W266" i="2"/>
  <c r="Z282" i="2"/>
  <c r="V282" i="2"/>
  <c r="AF282" i="2" s="1"/>
  <c r="R282" i="2"/>
  <c r="N282" i="2"/>
  <c r="J282" i="2"/>
  <c r="F282" i="2"/>
  <c r="Y282" i="2"/>
  <c r="U282" i="2"/>
  <c r="Q282" i="2"/>
  <c r="M282" i="2"/>
  <c r="I282" i="2"/>
  <c r="E282" i="2"/>
  <c r="AB282" i="2"/>
  <c r="X282" i="2"/>
  <c r="T282" i="2"/>
  <c r="P282" i="2"/>
  <c r="L282" i="2"/>
  <c r="H282" i="2"/>
  <c r="S282" i="2"/>
  <c r="O282" i="2"/>
  <c r="G282" i="2"/>
  <c r="AA282" i="2"/>
  <c r="K282" i="2"/>
  <c r="W282" i="2"/>
  <c r="Z298" i="2"/>
  <c r="V298" i="2"/>
  <c r="AF298" i="2" s="1"/>
  <c r="R298" i="2"/>
  <c r="N298" i="2"/>
  <c r="J298" i="2"/>
  <c r="F298" i="2"/>
  <c r="Y298" i="2"/>
  <c r="U298" i="2"/>
  <c r="Q298" i="2"/>
  <c r="M298" i="2"/>
  <c r="I298" i="2"/>
  <c r="E298" i="2"/>
  <c r="AB298" i="2"/>
  <c r="X298" i="2"/>
  <c r="T298" i="2"/>
  <c r="P298" i="2"/>
  <c r="L298" i="2"/>
  <c r="H298" i="2"/>
  <c r="S298" i="2"/>
  <c r="O298" i="2"/>
  <c r="G298" i="2"/>
  <c r="AA298" i="2"/>
  <c r="K298" i="2"/>
  <c r="W298" i="2"/>
  <c r="Z314" i="2"/>
  <c r="V314" i="2"/>
  <c r="AF314" i="2" s="1"/>
  <c r="R314" i="2"/>
  <c r="N314" i="2"/>
  <c r="J314" i="2"/>
  <c r="F314" i="2"/>
  <c r="Y314" i="2"/>
  <c r="U314" i="2"/>
  <c r="Q314" i="2"/>
  <c r="M314" i="2"/>
  <c r="I314" i="2"/>
  <c r="E314" i="2"/>
  <c r="AB314" i="2"/>
  <c r="X314" i="2"/>
  <c r="T314" i="2"/>
  <c r="P314" i="2"/>
  <c r="L314" i="2"/>
  <c r="H314" i="2"/>
  <c r="S314" i="2"/>
  <c r="O314" i="2"/>
  <c r="G314" i="2"/>
  <c r="AA314" i="2"/>
  <c r="K314" i="2"/>
  <c r="W314" i="2"/>
  <c r="Z330" i="2"/>
  <c r="V330" i="2"/>
  <c r="AF330" i="2" s="1"/>
  <c r="R330" i="2"/>
  <c r="N330" i="2"/>
  <c r="J330" i="2"/>
  <c r="F330" i="2"/>
  <c r="Y330" i="2"/>
  <c r="U330" i="2"/>
  <c r="Q330" i="2"/>
  <c r="M330" i="2"/>
  <c r="I330" i="2"/>
  <c r="E330" i="2"/>
  <c r="AB330" i="2"/>
  <c r="X330" i="2"/>
  <c r="T330" i="2"/>
  <c r="P330" i="2"/>
  <c r="L330" i="2"/>
  <c r="H330" i="2"/>
  <c r="S330" i="2"/>
  <c r="W330" i="2"/>
  <c r="O330" i="2"/>
  <c r="G330" i="2"/>
  <c r="AA330" i="2"/>
  <c r="K330" i="2"/>
  <c r="Z346" i="2"/>
  <c r="V346" i="2"/>
  <c r="AF346" i="2" s="1"/>
  <c r="R346" i="2"/>
  <c r="N346" i="2"/>
  <c r="J346" i="2"/>
  <c r="F346" i="2"/>
  <c r="Y346" i="2"/>
  <c r="U346" i="2"/>
  <c r="Q346" i="2"/>
  <c r="M346" i="2"/>
  <c r="I346" i="2"/>
  <c r="E346" i="2"/>
  <c r="AB346" i="2"/>
  <c r="X346" i="2"/>
  <c r="T346" i="2"/>
  <c r="P346" i="2"/>
  <c r="L346" i="2"/>
  <c r="H346" i="2"/>
  <c r="S346" i="2"/>
  <c r="W346" i="2"/>
  <c r="O346" i="2"/>
  <c r="G346" i="2"/>
  <c r="AA346" i="2"/>
  <c r="K346" i="2"/>
  <c r="Z362" i="2"/>
  <c r="V362" i="2"/>
  <c r="AF362" i="2" s="1"/>
  <c r="R362" i="2"/>
  <c r="N362" i="2"/>
  <c r="J362" i="2"/>
  <c r="F362" i="2"/>
  <c r="Y362" i="2"/>
  <c r="U362" i="2"/>
  <c r="Q362" i="2"/>
  <c r="M362" i="2"/>
  <c r="I362" i="2"/>
  <c r="E362" i="2"/>
  <c r="AB362" i="2"/>
  <c r="X362" i="2"/>
  <c r="T362" i="2"/>
  <c r="P362" i="2"/>
  <c r="L362" i="2"/>
  <c r="H362" i="2"/>
  <c r="S362" i="2"/>
  <c r="O362" i="2"/>
  <c r="W362" i="2"/>
  <c r="AA362" i="2"/>
  <c r="K362" i="2"/>
  <c r="G362" i="2"/>
  <c r="Z411" i="2"/>
  <c r="V411" i="2"/>
  <c r="AF411" i="2" s="1"/>
  <c r="R411" i="2"/>
  <c r="N411" i="2"/>
  <c r="J411" i="2"/>
  <c r="F411" i="2"/>
  <c r="Y411" i="2"/>
  <c r="U411" i="2"/>
  <c r="Q411" i="2"/>
  <c r="M411" i="2"/>
  <c r="I411" i="2"/>
  <c r="E411" i="2"/>
  <c r="AB411" i="2"/>
  <c r="X411" i="2"/>
  <c r="T411" i="2"/>
  <c r="P411" i="2"/>
  <c r="L411" i="2"/>
  <c r="H411" i="2"/>
  <c r="S411" i="2"/>
  <c r="O411" i="2"/>
  <c r="G411" i="2"/>
  <c r="AA411" i="2"/>
  <c r="K411" i="2"/>
  <c r="W411" i="2"/>
  <c r="Z425" i="2"/>
  <c r="V425" i="2"/>
  <c r="AF425" i="2" s="1"/>
  <c r="R425" i="2"/>
  <c r="N425" i="2"/>
  <c r="J425" i="2"/>
  <c r="F425" i="2"/>
  <c r="Y425" i="2"/>
  <c r="U425" i="2"/>
  <c r="Q425" i="2"/>
  <c r="M425" i="2"/>
  <c r="I425" i="2"/>
  <c r="E425" i="2"/>
  <c r="AB425" i="2"/>
  <c r="X425" i="2"/>
  <c r="T425" i="2"/>
  <c r="P425" i="2"/>
  <c r="L425" i="2"/>
  <c r="H425" i="2"/>
  <c r="AA425" i="2"/>
  <c r="K425" i="2"/>
  <c r="W425" i="2"/>
  <c r="G425" i="2"/>
  <c r="O425" i="2"/>
  <c r="S425" i="2"/>
  <c r="Z436" i="2"/>
  <c r="V436" i="2"/>
  <c r="AF436" i="2" s="1"/>
  <c r="R436" i="2"/>
  <c r="N436" i="2"/>
  <c r="J436" i="2"/>
  <c r="F436" i="2"/>
  <c r="Y436" i="2"/>
  <c r="U436" i="2"/>
  <c r="Q436" i="2"/>
  <c r="M436" i="2"/>
  <c r="I436" i="2"/>
  <c r="E436" i="2"/>
  <c r="AB436" i="2"/>
  <c r="X436" i="2"/>
  <c r="T436" i="2"/>
  <c r="P436" i="2"/>
  <c r="L436" i="2"/>
  <c r="H436" i="2"/>
  <c r="W436" i="2"/>
  <c r="G436" i="2"/>
  <c r="K436" i="2"/>
  <c r="S436" i="2"/>
  <c r="AA436" i="2"/>
  <c r="O436" i="2"/>
  <c r="Z451" i="2"/>
  <c r="V451" i="2"/>
  <c r="AF451" i="2" s="1"/>
  <c r="R451" i="2"/>
  <c r="N451" i="2"/>
  <c r="J451" i="2"/>
  <c r="F451" i="2"/>
  <c r="Y451" i="2"/>
  <c r="U451" i="2"/>
  <c r="Q451" i="2"/>
  <c r="M451" i="2"/>
  <c r="I451" i="2"/>
  <c r="E451" i="2"/>
  <c r="AB451" i="2"/>
  <c r="X451" i="2"/>
  <c r="T451" i="2"/>
  <c r="P451" i="2"/>
  <c r="L451" i="2"/>
  <c r="H451" i="2"/>
  <c r="S451" i="2"/>
  <c r="G451" i="2"/>
  <c r="O451" i="2"/>
  <c r="AA451" i="2"/>
  <c r="K451" i="2"/>
  <c r="W451" i="2"/>
  <c r="Z466" i="2"/>
  <c r="V466" i="2"/>
  <c r="AF466" i="2" s="1"/>
  <c r="R466" i="2"/>
  <c r="N466" i="2"/>
  <c r="J466" i="2"/>
  <c r="F466" i="2"/>
  <c r="Y466" i="2"/>
  <c r="U466" i="2"/>
  <c r="Q466" i="2"/>
  <c r="M466" i="2"/>
  <c r="I466" i="2"/>
  <c r="E466" i="2"/>
  <c r="AB466" i="2"/>
  <c r="X466" i="2"/>
  <c r="T466" i="2"/>
  <c r="P466" i="2"/>
  <c r="L466" i="2"/>
  <c r="H466" i="2"/>
  <c r="O466" i="2"/>
  <c r="AA466" i="2"/>
  <c r="K466" i="2"/>
  <c r="W466" i="2"/>
  <c r="G466" i="2"/>
  <c r="S466" i="2"/>
  <c r="Z477" i="2"/>
  <c r="V477" i="2"/>
  <c r="AF477" i="2" s="1"/>
  <c r="R477" i="2"/>
  <c r="N477" i="2"/>
  <c r="J477" i="2"/>
  <c r="F477" i="2"/>
  <c r="Y477" i="2"/>
  <c r="U477" i="2"/>
  <c r="Q477" i="2"/>
  <c r="M477" i="2"/>
  <c r="I477" i="2"/>
  <c r="E477" i="2"/>
  <c r="AB477" i="2"/>
  <c r="X477" i="2"/>
  <c r="T477" i="2"/>
  <c r="P477" i="2"/>
  <c r="L477" i="2"/>
  <c r="H477" i="2"/>
  <c r="AA477" i="2"/>
  <c r="K477" i="2"/>
  <c r="O477" i="2"/>
  <c r="W477" i="2"/>
  <c r="G477" i="2"/>
  <c r="S477" i="2"/>
  <c r="Z496" i="2"/>
  <c r="V496" i="2"/>
  <c r="AF496" i="2" s="1"/>
  <c r="R496" i="2"/>
  <c r="N496" i="2"/>
  <c r="J496" i="2"/>
  <c r="F496" i="2"/>
  <c r="Y496" i="2"/>
  <c r="U496" i="2"/>
  <c r="Q496" i="2"/>
  <c r="M496" i="2"/>
  <c r="I496" i="2"/>
  <c r="E496" i="2"/>
  <c r="AB496" i="2"/>
  <c r="X496" i="2"/>
  <c r="T496" i="2"/>
  <c r="P496" i="2"/>
  <c r="L496" i="2"/>
  <c r="H496" i="2"/>
  <c r="W496" i="2"/>
  <c r="G496" i="2"/>
  <c r="AA496" i="2"/>
  <c r="S496" i="2"/>
  <c r="K496" i="2"/>
  <c r="O496" i="2"/>
  <c r="Z517" i="2"/>
  <c r="V517" i="2"/>
  <c r="AF517" i="2" s="1"/>
  <c r="R517" i="2"/>
  <c r="N517" i="2"/>
  <c r="J517" i="2"/>
  <c r="F517" i="2"/>
  <c r="Y517" i="2"/>
  <c r="U517" i="2"/>
  <c r="Q517" i="2"/>
  <c r="M517" i="2"/>
  <c r="I517" i="2"/>
  <c r="E517" i="2"/>
  <c r="AB517" i="2"/>
  <c r="X517" i="2"/>
  <c r="T517" i="2"/>
  <c r="P517" i="2"/>
  <c r="L517" i="2"/>
  <c r="H517" i="2"/>
  <c r="AA517" i="2"/>
  <c r="K517" i="2"/>
  <c r="W517" i="2"/>
  <c r="G517" i="2"/>
  <c r="O517" i="2"/>
  <c r="S517" i="2"/>
  <c r="Z532" i="2"/>
  <c r="V532" i="2"/>
  <c r="AF532" i="2" s="1"/>
  <c r="R532" i="2"/>
  <c r="N532" i="2"/>
  <c r="J532" i="2"/>
  <c r="F532" i="2"/>
  <c r="Y532" i="2"/>
  <c r="U532" i="2"/>
  <c r="Q532" i="2"/>
  <c r="M532" i="2"/>
  <c r="I532" i="2"/>
  <c r="E532" i="2"/>
  <c r="AB532" i="2"/>
  <c r="X532" i="2"/>
  <c r="T532" i="2"/>
  <c r="P532" i="2"/>
  <c r="L532" i="2"/>
  <c r="H532" i="2"/>
  <c r="O532" i="2"/>
  <c r="S532" i="2"/>
  <c r="AA532" i="2"/>
  <c r="K532" i="2"/>
  <c r="W532" i="2"/>
  <c r="G532" i="2"/>
  <c r="Z553" i="2"/>
  <c r="V553" i="2"/>
  <c r="AF553" i="2" s="1"/>
  <c r="R553" i="2"/>
  <c r="N553" i="2"/>
  <c r="J553" i="2"/>
  <c r="F553" i="2"/>
  <c r="Y553" i="2"/>
  <c r="U553" i="2"/>
  <c r="Q553" i="2"/>
  <c r="M553" i="2"/>
  <c r="I553" i="2"/>
  <c r="E553" i="2"/>
  <c r="AB553" i="2"/>
  <c r="X553" i="2"/>
  <c r="T553" i="2"/>
  <c r="P553" i="2"/>
  <c r="L553" i="2"/>
  <c r="H553" i="2"/>
  <c r="O553" i="2"/>
  <c r="S553" i="2"/>
  <c r="AA553" i="2"/>
  <c r="K553" i="2"/>
  <c r="W553" i="2"/>
  <c r="G553" i="2"/>
  <c r="Z608" i="2"/>
  <c r="V608" i="2"/>
  <c r="R608" i="2"/>
  <c r="N608" i="2"/>
  <c r="J608" i="2"/>
  <c r="F608" i="2"/>
  <c r="Y608" i="2"/>
  <c r="U608" i="2"/>
  <c r="Q608" i="2"/>
  <c r="M608" i="2"/>
  <c r="I608" i="2"/>
  <c r="E608" i="2"/>
  <c r="X608" i="2"/>
  <c r="P608" i="2"/>
  <c r="H608" i="2"/>
  <c r="W608" i="2"/>
  <c r="O608" i="2"/>
  <c r="G608" i="2"/>
  <c r="AB608" i="2"/>
  <c r="T608" i="2"/>
  <c r="L608" i="2"/>
  <c r="AA608" i="2"/>
  <c r="S608" i="2"/>
  <c r="K608" i="2"/>
  <c r="AA666" i="2"/>
  <c r="W666" i="2"/>
  <c r="S666" i="2"/>
  <c r="O666" i="2"/>
  <c r="K666" i="2"/>
  <c r="G666" i="2"/>
  <c r="Z666" i="2"/>
  <c r="V666" i="2"/>
  <c r="AF666" i="2" s="1"/>
  <c r="R666" i="2"/>
  <c r="N666" i="2"/>
  <c r="J666" i="2"/>
  <c r="F666" i="2"/>
  <c r="X666" i="2"/>
  <c r="P666" i="2"/>
  <c r="H666" i="2"/>
  <c r="U666" i="2"/>
  <c r="M666" i="2"/>
  <c r="E666" i="2"/>
  <c r="AB666" i="2"/>
  <c r="T666" i="2"/>
  <c r="L666" i="2"/>
  <c r="Y666" i="2"/>
  <c r="Q666" i="2"/>
  <c r="I666" i="2"/>
  <c r="AA682" i="2"/>
  <c r="W682" i="2"/>
  <c r="S682" i="2"/>
  <c r="O682" i="2"/>
  <c r="K682" i="2"/>
  <c r="G682" i="2"/>
  <c r="Z682" i="2"/>
  <c r="V682" i="2"/>
  <c r="AF682" i="2" s="1"/>
  <c r="R682" i="2"/>
  <c r="N682" i="2"/>
  <c r="J682" i="2"/>
  <c r="F682" i="2"/>
  <c r="X682" i="2"/>
  <c r="P682" i="2"/>
  <c r="H682" i="2"/>
  <c r="U682" i="2"/>
  <c r="M682" i="2"/>
  <c r="E682" i="2"/>
  <c r="AB682" i="2"/>
  <c r="T682" i="2"/>
  <c r="L682" i="2"/>
  <c r="Y682" i="2"/>
  <c r="Q682" i="2"/>
  <c r="I682" i="2"/>
  <c r="AA770" i="2"/>
  <c r="W770" i="2"/>
  <c r="S770" i="2"/>
  <c r="O770" i="2"/>
  <c r="K770" i="2"/>
  <c r="G770" i="2"/>
  <c r="Z770" i="2"/>
  <c r="V770" i="2"/>
  <c r="AF770" i="2" s="1"/>
  <c r="R770" i="2"/>
  <c r="N770" i="2"/>
  <c r="J770" i="2"/>
  <c r="F770" i="2"/>
  <c r="Y770" i="2"/>
  <c r="U770" i="2"/>
  <c r="Q770" i="2"/>
  <c r="M770" i="2"/>
  <c r="I770" i="2"/>
  <c r="E770" i="2"/>
  <c r="AB770" i="2"/>
  <c r="L770" i="2"/>
  <c r="X770" i="2"/>
  <c r="H770" i="2"/>
  <c r="T770" i="2"/>
  <c r="P770" i="2"/>
  <c r="AA1001" i="2"/>
  <c r="W1001" i="2"/>
  <c r="S1001" i="2"/>
  <c r="O1001" i="2"/>
  <c r="K1001" i="2"/>
  <c r="G1001" i="2"/>
  <c r="Z1001" i="2"/>
  <c r="V1001" i="2"/>
  <c r="AF1001" i="2" s="1"/>
  <c r="N1001" i="2"/>
  <c r="J1001" i="2"/>
  <c r="F1001" i="2"/>
  <c r="Y1001" i="2"/>
  <c r="U1001" i="2"/>
  <c r="M1001" i="2"/>
  <c r="I1001" i="2"/>
  <c r="E1001" i="2"/>
  <c r="AB1001" i="2"/>
  <c r="L1001" i="2"/>
  <c r="X1001" i="2"/>
  <c r="H1001" i="2"/>
  <c r="T1001" i="2"/>
  <c r="AA1047" i="2"/>
  <c r="W1047" i="2"/>
  <c r="S1047" i="2"/>
  <c r="O1047" i="2"/>
  <c r="K1047" i="2"/>
  <c r="G1047" i="2"/>
  <c r="Z1047" i="2"/>
  <c r="V1047" i="2"/>
  <c r="AF1047" i="2" s="1"/>
  <c r="N1047" i="2"/>
  <c r="J1047" i="2"/>
  <c r="F1047" i="2"/>
  <c r="Y1047" i="2"/>
  <c r="U1047" i="2"/>
  <c r="M1047" i="2"/>
  <c r="I1047" i="2"/>
  <c r="E1047" i="2"/>
  <c r="AB1047" i="2"/>
  <c r="L1047" i="2"/>
  <c r="X1047" i="2"/>
  <c r="H1047" i="2"/>
  <c r="T1047" i="2"/>
  <c r="AA1113" i="2"/>
  <c r="W1113" i="2"/>
  <c r="S1113" i="2"/>
  <c r="O1113" i="2"/>
  <c r="K1113" i="2"/>
  <c r="G1113" i="2"/>
  <c r="Z1113" i="2"/>
  <c r="V1113" i="2"/>
  <c r="AF1113" i="2" s="1"/>
  <c r="R1113" i="2"/>
  <c r="N1113" i="2"/>
  <c r="J1113" i="2"/>
  <c r="F1113" i="2"/>
  <c r="Y1113" i="2"/>
  <c r="U1113" i="2"/>
  <c r="Q1113" i="2"/>
  <c r="M1113" i="2"/>
  <c r="I1113" i="2"/>
  <c r="E1113" i="2"/>
  <c r="AB1113" i="2"/>
  <c r="L1113" i="2"/>
  <c r="X1113" i="2"/>
  <c r="H1113" i="2"/>
  <c r="T1113" i="2"/>
  <c r="P1113" i="2"/>
  <c r="AA1145" i="2"/>
  <c r="W1145" i="2"/>
  <c r="S1145" i="2"/>
  <c r="O1145" i="2"/>
  <c r="K1145" i="2"/>
  <c r="G1145" i="2"/>
  <c r="Z1145" i="2"/>
  <c r="V1145" i="2"/>
  <c r="AF1145" i="2" s="1"/>
  <c r="R1145" i="2"/>
  <c r="N1145" i="2"/>
  <c r="J1145" i="2"/>
  <c r="F1145" i="2"/>
  <c r="Y1145" i="2"/>
  <c r="U1145" i="2"/>
  <c r="Q1145" i="2"/>
  <c r="M1145" i="2"/>
  <c r="I1145" i="2"/>
  <c r="E1145" i="2"/>
  <c r="AB1145" i="2"/>
  <c r="L1145" i="2"/>
  <c r="X1145" i="2"/>
  <c r="H1145" i="2"/>
  <c r="T1145" i="2"/>
  <c r="P1145" i="2"/>
  <c r="AA1177" i="2"/>
  <c r="W1177" i="2"/>
  <c r="S1177" i="2"/>
  <c r="O1177" i="2"/>
  <c r="K1177" i="2"/>
  <c r="G1177" i="2"/>
  <c r="Z1177" i="2"/>
  <c r="V1177" i="2"/>
  <c r="AF1177" i="2" s="1"/>
  <c r="R1177" i="2"/>
  <c r="N1177" i="2"/>
  <c r="J1177" i="2"/>
  <c r="F1177" i="2"/>
  <c r="Y1177" i="2"/>
  <c r="U1177" i="2"/>
  <c r="Q1177" i="2"/>
  <c r="M1177" i="2"/>
  <c r="I1177" i="2"/>
  <c r="E1177" i="2"/>
  <c r="AB1177" i="2"/>
  <c r="L1177" i="2"/>
  <c r="X1177" i="2"/>
  <c r="H1177" i="2"/>
  <c r="T1177" i="2"/>
  <c r="P1177" i="2"/>
  <c r="AA1225" i="2"/>
  <c r="W1225" i="2"/>
  <c r="S1225" i="2"/>
  <c r="O1225" i="2"/>
  <c r="K1225" i="2"/>
  <c r="G1225" i="2"/>
  <c r="Z1225" i="2"/>
  <c r="V1225" i="2"/>
  <c r="AF1225" i="2" s="1"/>
  <c r="R1225" i="2"/>
  <c r="N1225" i="2"/>
  <c r="J1225" i="2"/>
  <c r="F1225" i="2"/>
  <c r="Y1225" i="2"/>
  <c r="U1225" i="2"/>
  <c r="Q1225" i="2"/>
  <c r="M1225" i="2"/>
  <c r="I1225" i="2"/>
  <c r="E1225" i="2"/>
  <c r="AB1225" i="2"/>
  <c r="L1225" i="2"/>
  <c r="X1225" i="2"/>
  <c r="H1225" i="2"/>
  <c r="T1225" i="2"/>
  <c r="P1225" i="2"/>
  <c r="AA1279" i="2"/>
  <c r="W1279" i="2"/>
  <c r="S1279" i="2"/>
  <c r="O1279" i="2"/>
  <c r="K1279" i="2"/>
  <c r="G1279" i="2"/>
  <c r="Z1279" i="2"/>
  <c r="V1279" i="2"/>
  <c r="AF1279" i="2" s="1"/>
  <c r="R1279" i="2"/>
  <c r="N1279" i="2"/>
  <c r="J1279" i="2"/>
  <c r="F1279" i="2"/>
  <c r="Y1279" i="2"/>
  <c r="Q1279" i="2"/>
  <c r="I1279" i="2"/>
  <c r="X1279" i="2"/>
  <c r="P1279" i="2"/>
  <c r="H1279" i="2"/>
  <c r="U1279" i="2"/>
  <c r="M1279" i="2"/>
  <c r="E1279" i="2"/>
  <c r="T1279" i="2"/>
  <c r="L1279" i="2"/>
  <c r="AB1279" i="2"/>
  <c r="Z20" i="2"/>
  <c r="V20" i="2"/>
  <c r="AF20" i="2" s="1"/>
  <c r="R20" i="2"/>
  <c r="N20" i="2"/>
  <c r="J20" i="2"/>
  <c r="F20" i="2"/>
  <c r="Y20" i="2"/>
  <c r="U20" i="2"/>
  <c r="Q20" i="2"/>
  <c r="M20" i="2"/>
  <c r="I20" i="2"/>
  <c r="E20" i="2"/>
  <c r="AB20" i="2"/>
  <c r="X20" i="2"/>
  <c r="T20" i="2"/>
  <c r="P20" i="2"/>
  <c r="L20" i="2"/>
  <c r="H20" i="2"/>
  <c r="W20" i="2"/>
  <c r="G20" i="2"/>
  <c r="AA20" i="2"/>
  <c r="S20" i="2"/>
  <c r="O20" i="2"/>
  <c r="K20" i="2"/>
  <c r="Z36" i="2"/>
  <c r="V36" i="2"/>
  <c r="AF36" i="2" s="1"/>
  <c r="R36" i="2"/>
  <c r="N36" i="2"/>
  <c r="J36" i="2"/>
  <c r="F36" i="2"/>
  <c r="Y36" i="2"/>
  <c r="U36" i="2"/>
  <c r="Q36" i="2"/>
  <c r="M36" i="2"/>
  <c r="I36" i="2"/>
  <c r="E36" i="2"/>
  <c r="AB36" i="2"/>
  <c r="X36" i="2"/>
  <c r="T36" i="2"/>
  <c r="P36" i="2"/>
  <c r="L36" i="2"/>
  <c r="H36" i="2"/>
  <c r="W36" i="2"/>
  <c r="G36" i="2"/>
  <c r="S36" i="2"/>
  <c r="AA36" i="2"/>
  <c r="O36" i="2"/>
  <c r="K36" i="2"/>
  <c r="Z43" i="2"/>
  <c r="V43" i="2"/>
  <c r="AF43" i="2" s="1"/>
  <c r="R43" i="2"/>
  <c r="N43" i="2"/>
  <c r="J43" i="2"/>
  <c r="F43" i="2"/>
  <c r="Y43" i="2"/>
  <c r="U43" i="2"/>
  <c r="Q43" i="2"/>
  <c r="M43" i="2"/>
  <c r="I43" i="2"/>
  <c r="E43" i="2"/>
  <c r="X43" i="2"/>
  <c r="T43" i="2"/>
  <c r="P43" i="2"/>
  <c r="L43" i="2"/>
  <c r="H43" i="2"/>
  <c r="W43" i="2"/>
  <c r="G43" i="2"/>
  <c r="S43" i="2"/>
  <c r="K43" i="2"/>
  <c r="O43" i="2"/>
  <c r="AA43" i="2"/>
  <c r="Z47" i="2"/>
  <c r="V47" i="2"/>
  <c r="AF47" i="2" s="1"/>
  <c r="R47" i="2"/>
  <c r="N47" i="2"/>
  <c r="J47" i="2"/>
  <c r="F47" i="2"/>
  <c r="Y47" i="2"/>
  <c r="U47" i="2"/>
  <c r="Q47" i="2"/>
  <c r="M47" i="2"/>
  <c r="I47" i="2"/>
  <c r="E47" i="2"/>
  <c r="X47" i="2"/>
  <c r="T47" i="2"/>
  <c r="P47" i="2"/>
  <c r="L47" i="2"/>
  <c r="H47" i="2"/>
  <c r="W47" i="2"/>
  <c r="G47" i="2"/>
  <c r="AA47" i="2"/>
  <c r="S47" i="2"/>
  <c r="K47" i="2"/>
  <c r="O47" i="2"/>
  <c r="Z51" i="2"/>
  <c r="V51" i="2"/>
  <c r="AF51" i="2" s="1"/>
  <c r="R51" i="2"/>
  <c r="N51" i="2"/>
  <c r="J51" i="2"/>
  <c r="F51" i="2"/>
  <c r="Y51" i="2"/>
  <c r="U51" i="2"/>
  <c r="Q51" i="2"/>
  <c r="M51" i="2"/>
  <c r="I51" i="2"/>
  <c r="E51" i="2"/>
  <c r="X51" i="2"/>
  <c r="T51" i="2"/>
  <c r="P51" i="2"/>
  <c r="L51" i="2"/>
  <c r="H51" i="2"/>
  <c r="W51" i="2"/>
  <c r="G51" i="2"/>
  <c r="S51" i="2"/>
  <c r="AA51" i="2"/>
  <c r="O51" i="2"/>
  <c r="K51" i="2"/>
  <c r="Z55" i="2"/>
  <c r="V55" i="2"/>
  <c r="AF55" i="2" s="1"/>
  <c r="R55" i="2"/>
  <c r="N55" i="2"/>
  <c r="J55" i="2"/>
  <c r="F55" i="2"/>
  <c r="Y55" i="2"/>
  <c r="U55" i="2"/>
  <c r="Q55" i="2"/>
  <c r="M55" i="2"/>
  <c r="I55" i="2"/>
  <c r="E55" i="2"/>
  <c r="X55" i="2"/>
  <c r="T55" i="2"/>
  <c r="P55" i="2"/>
  <c r="L55" i="2"/>
  <c r="H55" i="2"/>
  <c r="W55" i="2"/>
  <c r="G55" i="2"/>
  <c r="S55" i="2"/>
  <c r="AA55" i="2"/>
  <c r="O55" i="2"/>
  <c r="K55" i="2"/>
  <c r="Z59" i="2"/>
  <c r="V59" i="2"/>
  <c r="AF59" i="2" s="1"/>
  <c r="R59" i="2"/>
  <c r="N59" i="2"/>
  <c r="J59" i="2"/>
  <c r="F59" i="2"/>
  <c r="Y59" i="2"/>
  <c r="U59" i="2"/>
  <c r="Q59" i="2"/>
  <c r="M59" i="2"/>
  <c r="I59" i="2"/>
  <c r="E59" i="2"/>
  <c r="X59" i="2"/>
  <c r="T59" i="2"/>
  <c r="P59" i="2"/>
  <c r="L59" i="2"/>
  <c r="H59" i="2"/>
  <c r="W59" i="2"/>
  <c r="G59" i="2"/>
  <c r="S59" i="2"/>
  <c r="AA59" i="2"/>
  <c r="O59" i="2"/>
  <c r="K59" i="2"/>
  <c r="Z63" i="2"/>
  <c r="V63" i="2"/>
  <c r="AF63" i="2" s="1"/>
  <c r="R63" i="2"/>
  <c r="N63" i="2"/>
  <c r="J63" i="2"/>
  <c r="F63" i="2"/>
  <c r="Y63" i="2"/>
  <c r="U63" i="2"/>
  <c r="Q63" i="2"/>
  <c r="M63" i="2"/>
  <c r="I63" i="2"/>
  <c r="E63" i="2"/>
  <c r="X63" i="2"/>
  <c r="T63" i="2"/>
  <c r="P63" i="2"/>
  <c r="L63" i="2"/>
  <c r="H63" i="2"/>
  <c r="W63" i="2"/>
  <c r="G63" i="2"/>
  <c r="S63" i="2"/>
  <c r="K63" i="2"/>
  <c r="O63" i="2"/>
  <c r="AA63" i="2"/>
  <c r="Z67" i="2"/>
  <c r="V67" i="2"/>
  <c r="AF67" i="2" s="1"/>
  <c r="R67" i="2"/>
  <c r="N67" i="2"/>
  <c r="J67" i="2"/>
  <c r="F67" i="2"/>
  <c r="Y67" i="2"/>
  <c r="U67" i="2"/>
  <c r="Q67" i="2"/>
  <c r="M67" i="2"/>
  <c r="I67" i="2"/>
  <c r="E67" i="2"/>
  <c r="X67" i="2"/>
  <c r="T67" i="2"/>
  <c r="P67" i="2"/>
  <c r="L67" i="2"/>
  <c r="H67" i="2"/>
  <c r="W67" i="2"/>
  <c r="G67" i="2"/>
  <c r="AA67" i="2"/>
  <c r="S67" i="2"/>
  <c r="K67" i="2"/>
  <c r="O67" i="2"/>
  <c r="Z74" i="2"/>
  <c r="V74" i="2"/>
  <c r="AF74" i="2" s="1"/>
  <c r="R74" i="2"/>
  <c r="N74" i="2"/>
  <c r="J74" i="2"/>
  <c r="F74" i="2"/>
  <c r="Y74" i="2"/>
  <c r="U74" i="2"/>
  <c r="Q74" i="2"/>
  <c r="M74" i="2"/>
  <c r="I74" i="2"/>
  <c r="E74" i="2"/>
  <c r="AB74" i="2"/>
  <c r="X74" i="2"/>
  <c r="T74" i="2"/>
  <c r="P74" i="2"/>
  <c r="L74" i="2"/>
  <c r="H74" i="2"/>
  <c r="W74" i="2"/>
  <c r="G74" i="2"/>
  <c r="S74" i="2"/>
  <c r="AA74" i="2"/>
  <c r="O74" i="2"/>
  <c r="K74" i="2"/>
  <c r="Y5" i="2"/>
  <c r="U5" i="2"/>
  <c r="Q5" i="2"/>
  <c r="M5" i="2"/>
  <c r="I5" i="2"/>
  <c r="E5" i="2"/>
  <c r="S5" i="2"/>
  <c r="G5" i="2"/>
  <c r="AB5" i="2"/>
  <c r="X5" i="2"/>
  <c r="T5" i="2"/>
  <c r="P5" i="2"/>
  <c r="L5" i="2"/>
  <c r="H5" i="2"/>
  <c r="AA5" i="2"/>
  <c r="W5" i="2"/>
  <c r="O5" i="2"/>
  <c r="K5" i="2"/>
  <c r="N5" i="2"/>
  <c r="Z5" i="2"/>
  <c r="J5" i="2"/>
  <c r="V5" i="2"/>
  <c r="AF5" i="2" s="1"/>
  <c r="F5" i="2"/>
  <c r="R5" i="2"/>
  <c r="Y9" i="2"/>
  <c r="U9" i="2"/>
  <c r="Q9" i="2"/>
  <c r="M9" i="2"/>
  <c r="I9" i="2"/>
  <c r="E9" i="2"/>
  <c r="AA9" i="2"/>
  <c r="W9" i="2"/>
  <c r="S9" i="2"/>
  <c r="O9" i="2"/>
  <c r="G9" i="2"/>
  <c r="AB9" i="2"/>
  <c r="X9" i="2"/>
  <c r="T9" i="2"/>
  <c r="P9" i="2"/>
  <c r="L9" i="2"/>
  <c r="H9" i="2"/>
  <c r="K9" i="2"/>
  <c r="V9" i="2"/>
  <c r="AF9" i="2" s="1"/>
  <c r="F9" i="2"/>
  <c r="Z9" i="2"/>
  <c r="R9" i="2"/>
  <c r="J9" i="2"/>
  <c r="N9" i="2"/>
  <c r="Y13" i="2"/>
  <c r="U13" i="2"/>
  <c r="Q13" i="2"/>
  <c r="M13" i="2"/>
  <c r="I13" i="2"/>
  <c r="E13" i="2"/>
  <c r="O13" i="2"/>
  <c r="AB13" i="2"/>
  <c r="X13" i="2"/>
  <c r="T13" i="2"/>
  <c r="P13" i="2"/>
  <c r="L13" i="2"/>
  <c r="H13" i="2"/>
  <c r="AA13" i="2"/>
  <c r="W13" i="2"/>
  <c r="S13" i="2"/>
  <c r="K13" i="2"/>
  <c r="G13" i="2"/>
  <c r="N13" i="2"/>
  <c r="Z13" i="2"/>
  <c r="J13" i="2"/>
  <c r="R13" i="2"/>
  <c r="V13" i="2"/>
  <c r="AF13" i="2" s="1"/>
  <c r="F13" i="2"/>
  <c r="Y17" i="2"/>
  <c r="U17" i="2"/>
  <c r="Q17" i="2"/>
  <c r="M17" i="2"/>
  <c r="I17" i="2"/>
  <c r="E17" i="2"/>
  <c r="AB17" i="2"/>
  <c r="X17" i="2"/>
  <c r="T17" i="2"/>
  <c r="P17" i="2"/>
  <c r="L17" i="2"/>
  <c r="H17" i="2"/>
  <c r="AA17" i="2"/>
  <c r="W17" i="2"/>
  <c r="S17" i="2"/>
  <c r="O17" i="2"/>
  <c r="K17" i="2"/>
  <c r="G17" i="2"/>
  <c r="V17" i="2"/>
  <c r="AF17" i="2" s="1"/>
  <c r="F17" i="2"/>
  <c r="R17" i="2"/>
  <c r="Z17" i="2"/>
  <c r="N17" i="2"/>
  <c r="J17" i="2"/>
  <c r="Y33" i="2"/>
  <c r="U33" i="2"/>
  <c r="Q33" i="2"/>
  <c r="M33" i="2"/>
  <c r="I33" i="2"/>
  <c r="E33" i="2"/>
  <c r="AB33" i="2"/>
  <c r="X33" i="2"/>
  <c r="T33" i="2"/>
  <c r="P33" i="2"/>
  <c r="L33" i="2"/>
  <c r="H33" i="2"/>
  <c r="AA33" i="2"/>
  <c r="W33" i="2"/>
  <c r="S33" i="2"/>
  <c r="O33" i="2"/>
  <c r="K33" i="2"/>
  <c r="G33" i="2"/>
  <c r="V33" i="2"/>
  <c r="AF33" i="2" s="1"/>
  <c r="F33" i="2"/>
  <c r="R33" i="2"/>
  <c r="J33" i="2"/>
  <c r="N33" i="2"/>
  <c r="Z33" i="2"/>
  <c r="Y79" i="2"/>
  <c r="U79" i="2"/>
  <c r="Q79" i="2"/>
  <c r="M79" i="2"/>
  <c r="I79" i="2"/>
  <c r="E79" i="2"/>
  <c r="AB79" i="2"/>
  <c r="X79" i="2"/>
  <c r="T79" i="2"/>
  <c r="P79" i="2"/>
  <c r="L79" i="2"/>
  <c r="H79" i="2"/>
  <c r="AA79" i="2"/>
  <c r="W79" i="2"/>
  <c r="S79" i="2"/>
  <c r="O79" i="2"/>
  <c r="K79" i="2"/>
  <c r="G79" i="2"/>
  <c r="R79" i="2"/>
  <c r="V79" i="2"/>
  <c r="AF79" i="2" s="1"/>
  <c r="N79" i="2"/>
  <c r="Z79" i="2"/>
  <c r="J79" i="2"/>
  <c r="F79" i="2"/>
  <c r="Y95" i="2"/>
  <c r="U95" i="2"/>
  <c r="Q95" i="2"/>
  <c r="M95" i="2"/>
  <c r="I95" i="2"/>
  <c r="E95" i="2"/>
  <c r="AB95" i="2"/>
  <c r="X95" i="2"/>
  <c r="T95" i="2"/>
  <c r="P95" i="2"/>
  <c r="L95" i="2"/>
  <c r="H95" i="2"/>
  <c r="AA95" i="2"/>
  <c r="W95" i="2"/>
  <c r="S95" i="2"/>
  <c r="O95" i="2"/>
  <c r="K95" i="2"/>
  <c r="G95" i="2"/>
  <c r="R95" i="2"/>
  <c r="N95" i="2"/>
  <c r="V95" i="2"/>
  <c r="AF95" i="2" s="1"/>
  <c r="Z95" i="2"/>
  <c r="J95" i="2"/>
  <c r="F95" i="2"/>
  <c r="Y111" i="2"/>
  <c r="U111" i="2"/>
  <c r="Q111" i="2"/>
  <c r="M111" i="2"/>
  <c r="I111" i="2"/>
  <c r="E111" i="2"/>
  <c r="AB111" i="2"/>
  <c r="X111" i="2"/>
  <c r="T111" i="2"/>
  <c r="P111" i="2"/>
  <c r="L111" i="2"/>
  <c r="H111" i="2"/>
  <c r="AA111" i="2"/>
  <c r="W111" i="2"/>
  <c r="S111" i="2"/>
  <c r="O111" i="2"/>
  <c r="K111" i="2"/>
  <c r="G111" i="2"/>
  <c r="R111" i="2"/>
  <c r="N111" i="2"/>
  <c r="V111" i="2"/>
  <c r="AF111" i="2" s="1"/>
  <c r="Z111" i="2"/>
  <c r="J111" i="2"/>
  <c r="F111" i="2"/>
  <c r="Y127" i="2"/>
  <c r="U127" i="2"/>
  <c r="Q127" i="2"/>
  <c r="M127" i="2"/>
  <c r="I127" i="2"/>
  <c r="E127" i="2"/>
  <c r="AB127" i="2"/>
  <c r="X127" i="2"/>
  <c r="T127" i="2"/>
  <c r="P127" i="2"/>
  <c r="L127" i="2"/>
  <c r="H127" i="2"/>
  <c r="AA127" i="2"/>
  <c r="W127" i="2"/>
  <c r="S127" i="2"/>
  <c r="O127" i="2"/>
  <c r="K127" i="2"/>
  <c r="G127" i="2"/>
  <c r="R127" i="2"/>
  <c r="F127" i="2"/>
  <c r="N127" i="2"/>
  <c r="Z127" i="2"/>
  <c r="J127" i="2"/>
  <c r="V127" i="2"/>
  <c r="AF127" i="2" s="1"/>
  <c r="Y143" i="2"/>
  <c r="U143" i="2"/>
  <c r="Q143" i="2"/>
  <c r="M143" i="2"/>
  <c r="I143" i="2"/>
  <c r="E143" i="2"/>
  <c r="AB143" i="2"/>
  <c r="X143" i="2"/>
  <c r="T143" i="2"/>
  <c r="P143" i="2"/>
  <c r="L143" i="2"/>
  <c r="H143" i="2"/>
  <c r="AA143" i="2"/>
  <c r="W143" i="2"/>
  <c r="S143" i="2"/>
  <c r="O143" i="2"/>
  <c r="K143" i="2"/>
  <c r="G143" i="2"/>
  <c r="R143" i="2"/>
  <c r="V143" i="2"/>
  <c r="AF143" i="2" s="1"/>
  <c r="N143" i="2"/>
  <c r="Z143" i="2"/>
  <c r="J143" i="2"/>
  <c r="F143" i="2"/>
  <c r="Y159" i="2"/>
  <c r="U159" i="2"/>
  <c r="Q159" i="2"/>
  <c r="M159" i="2"/>
  <c r="I159" i="2"/>
  <c r="E159" i="2"/>
  <c r="AB159" i="2"/>
  <c r="X159" i="2"/>
  <c r="T159" i="2"/>
  <c r="P159" i="2"/>
  <c r="L159" i="2"/>
  <c r="H159" i="2"/>
  <c r="AA159" i="2"/>
  <c r="W159" i="2"/>
  <c r="S159" i="2"/>
  <c r="O159" i="2"/>
  <c r="K159" i="2"/>
  <c r="G159" i="2"/>
  <c r="R159" i="2"/>
  <c r="N159" i="2"/>
  <c r="F159" i="2"/>
  <c r="Z159" i="2"/>
  <c r="J159" i="2"/>
  <c r="V159" i="2"/>
  <c r="AF159" i="2" s="1"/>
  <c r="Y175" i="2"/>
  <c r="U175" i="2"/>
  <c r="Q175" i="2"/>
  <c r="M175" i="2"/>
  <c r="I175" i="2"/>
  <c r="E175" i="2"/>
  <c r="AB175" i="2"/>
  <c r="X175" i="2"/>
  <c r="T175" i="2"/>
  <c r="P175" i="2"/>
  <c r="L175" i="2"/>
  <c r="H175" i="2"/>
  <c r="AA175" i="2"/>
  <c r="W175" i="2"/>
  <c r="S175" i="2"/>
  <c r="O175" i="2"/>
  <c r="K175" i="2"/>
  <c r="G175" i="2"/>
  <c r="R175" i="2"/>
  <c r="N175" i="2"/>
  <c r="F175" i="2"/>
  <c r="Z175" i="2"/>
  <c r="J175" i="2"/>
  <c r="V175" i="2"/>
  <c r="AF175" i="2" s="1"/>
  <c r="Y191" i="2"/>
  <c r="U191" i="2"/>
  <c r="Q191" i="2"/>
  <c r="M191" i="2"/>
  <c r="I191" i="2"/>
  <c r="E191" i="2"/>
  <c r="AB191" i="2"/>
  <c r="X191" i="2"/>
  <c r="T191" i="2"/>
  <c r="P191" i="2"/>
  <c r="L191" i="2"/>
  <c r="H191" i="2"/>
  <c r="AA191" i="2"/>
  <c r="W191" i="2"/>
  <c r="S191" i="2"/>
  <c r="O191" i="2"/>
  <c r="K191" i="2"/>
  <c r="G191" i="2"/>
  <c r="R191" i="2"/>
  <c r="N191" i="2"/>
  <c r="F191" i="2"/>
  <c r="Z191" i="2"/>
  <c r="J191" i="2"/>
  <c r="V191" i="2"/>
  <c r="AF191" i="2" s="1"/>
  <c r="Y207" i="2"/>
  <c r="U207" i="2"/>
  <c r="Q207" i="2"/>
  <c r="M207" i="2"/>
  <c r="I207" i="2"/>
  <c r="E207" i="2"/>
  <c r="AB207" i="2"/>
  <c r="X207" i="2"/>
  <c r="T207" i="2"/>
  <c r="P207" i="2"/>
  <c r="L207" i="2"/>
  <c r="H207" i="2"/>
  <c r="AA207" i="2"/>
  <c r="W207" i="2"/>
  <c r="S207" i="2"/>
  <c r="O207" i="2"/>
  <c r="K207" i="2"/>
  <c r="G207" i="2"/>
  <c r="R207" i="2"/>
  <c r="V207" i="2"/>
  <c r="AF207" i="2" s="1"/>
  <c r="N207" i="2"/>
  <c r="Z207" i="2"/>
  <c r="J207" i="2"/>
  <c r="F207" i="2"/>
  <c r="Y223" i="2"/>
  <c r="U223" i="2"/>
  <c r="Q223" i="2"/>
  <c r="M223" i="2"/>
  <c r="I223" i="2"/>
  <c r="E223" i="2"/>
  <c r="AB223" i="2"/>
  <c r="X223" i="2"/>
  <c r="T223" i="2"/>
  <c r="P223" i="2"/>
  <c r="L223" i="2"/>
  <c r="H223" i="2"/>
  <c r="AA223" i="2"/>
  <c r="W223" i="2"/>
  <c r="S223" i="2"/>
  <c r="O223" i="2"/>
  <c r="K223" i="2"/>
  <c r="G223" i="2"/>
  <c r="R223" i="2"/>
  <c r="V223" i="2"/>
  <c r="AF223" i="2" s="1"/>
  <c r="N223" i="2"/>
  <c r="F223" i="2"/>
  <c r="Z223" i="2"/>
  <c r="J223" i="2"/>
  <c r="Y239" i="2"/>
  <c r="U239" i="2"/>
  <c r="Q239" i="2"/>
  <c r="M239" i="2"/>
  <c r="I239" i="2"/>
  <c r="E239" i="2"/>
  <c r="AB239" i="2"/>
  <c r="X239" i="2"/>
  <c r="T239" i="2"/>
  <c r="P239" i="2"/>
  <c r="L239" i="2"/>
  <c r="H239" i="2"/>
  <c r="AA239" i="2"/>
  <c r="W239" i="2"/>
  <c r="S239" i="2"/>
  <c r="O239" i="2"/>
  <c r="K239" i="2"/>
  <c r="G239" i="2"/>
  <c r="R239" i="2"/>
  <c r="N239" i="2"/>
  <c r="V239" i="2"/>
  <c r="AF239" i="2" s="1"/>
  <c r="Z239" i="2"/>
  <c r="J239" i="2"/>
  <c r="F239" i="2"/>
  <c r="Y255" i="2"/>
  <c r="U255" i="2"/>
  <c r="Q255" i="2"/>
  <c r="M255" i="2"/>
  <c r="I255" i="2"/>
  <c r="E255" i="2"/>
  <c r="AB255" i="2"/>
  <c r="X255" i="2"/>
  <c r="T255" i="2"/>
  <c r="P255" i="2"/>
  <c r="L255" i="2"/>
  <c r="H255" i="2"/>
  <c r="AA255" i="2"/>
  <c r="W255" i="2"/>
  <c r="S255" i="2"/>
  <c r="O255" i="2"/>
  <c r="K255" i="2"/>
  <c r="G255" i="2"/>
  <c r="R255" i="2"/>
  <c r="N255" i="2"/>
  <c r="F255" i="2"/>
  <c r="Z255" i="2"/>
  <c r="J255" i="2"/>
  <c r="V255" i="2"/>
  <c r="AF255" i="2" s="1"/>
  <c r="Y271" i="2"/>
  <c r="U271" i="2"/>
  <c r="Q271" i="2"/>
  <c r="M271" i="2"/>
  <c r="I271" i="2"/>
  <c r="E271" i="2"/>
  <c r="AB271" i="2"/>
  <c r="X271" i="2"/>
  <c r="T271" i="2"/>
  <c r="P271" i="2"/>
  <c r="L271" i="2"/>
  <c r="H271" i="2"/>
  <c r="AA271" i="2"/>
  <c r="W271" i="2"/>
  <c r="S271" i="2"/>
  <c r="O271" i="2"/>
  <c r="K271" i="2"/>
  <c r="G271" i="2"/>
  <c r="R271" i="2"/>
  <c r="N271" i="2"/>
  <c r="V271" i="2"/>
  <c r="AF271" i="2" s="1"/>
  <c r="Z271" i="2"/>
  <c r="J271" i="2"/>
  <c r="F271" i="2"/>
  <c r="Y287" i="2"/>
  <c r="U287" i="2"/>
  <c r="Q287" i="2"/>
  <c r="M287" i="2"/>
  <c r="I287" i="2"/>
  <c r="E287" i="2"/>
  <c r="AB287" i="2"/>
  <c r="X287" i="2"/>
  <c r="T287" i="2"/>
  <c r="P287" i="2"/>
  <c r="L287" i="2"/>
  <c r="H287" i="2"/>
  <c r="AA287" i="2"/>
  <c r="W287" i="2"/>
  <c r="S287" i="2"/>
  <c r="O287" i="2"/>
  <c r="K287" i="2"/>
  <c r="G287" i="2"/>
  <c r="R287" i="2"/>
  <c r="N287" i="2"/>
  <c r="Z287" i="2"/>
  <c r="J287" i="2"/>
  <c r="V287" i="2"/>
  <c r="AF287" i="2" s="1"/>
  <c r="F287" i="2"/>
  <c r="Y303" i="2"/>
  <c r="U303" i="2"/>
  <c r="Q303" i="2"/>
  <c r="M303" i="2"/>
  <c r="I303" i="2"/>
  <c r="E303" i="2"/>
  <c r="AB303" i="2"/>
  <c r="X303" i="2"/>
  <c r="T303" i="2"/>
  <c r="P303" i="2"/>
  <c r="L303" i="2"/>
  <c r="H303" i="2"/>
  <c r="AA303" i="2"/>
  <c r="W303" i="2"/>
  <c r="S303" i="2"/>
  <c r="O303" i="2"/>
  <c r="K303" i="2"/>
  <c r="G303" i="2"/>
  <c r="R303" i="2"/>
  <c r="V303" i="2"/>
  <c r="AF303" i="2" s="1"/>
  <c r="N303" i="2"/>
  <c r="Z303" i="2"/>
  <c r="J303" i="2"/>
  <c r="F303" i="2"/>
  <c r="Y319" i="2"/>
  <c r="U319" i="2"/>
  <c r="Q319" i="2"/>
  <c r="M319" i="2"/>
  <c r="I319" i="2"/>
  <c r="E319" i="2"/>
  <c r="AB319" i="2"/>
  <c r="X319" i="2"/>
  <c r="T319" i="2"/>
  <c r="P319" i="2"/>
  <c r="L319" i="2"/>
  <c r="H319" i="2"/>
  <c r="AA319" i="2"/>
  <c r="W319" i="2"/>
  <c r="S319" i="2"/>
  <c r="O319" i="2"/>
  <c r="K319" i="2"/>
  <c r="G319" i="2"/>
  <c r="R319" i="2"/>
  <c r="V319" i="2"/>
  <c r="AF319" i="2" s="1"/>
  <c r="N319" i="2"/>
  <c r="Z319" i="2"/>
  <c r="J319" i="2"/>
  <c r="F319" i="2"/>
  <c r="Y335" i="2"/>
  <c r="U335" i="2"/>
  <c r="Q335" i="2"/>
  <c r="M335" i="2"/>
  <c r="I335" i="2"/>
  <c r="E335" i="2"/>
  <c r="AB335" i="2"/>
  <c r="X335" i="2"/>
  <c r="T335" i="2"/>
  <c r="P335" i="2"/>
  <c r="L335" i="2"/>
  <c r="H335" i="2"/>
  <c r="AA335" i="2"/>
  <c r="W335" i="2"/>
  <c r="S335" i="2"/>
  <c r="O335" i="2"/>
  <c r="K335" i="2"/>
  <c r="G335" i="2"/>
  <c r="R335" i="2"/>
  <c r="V335" i="2"/>
  <c r="AF335" i="2" s="1"/>
  <c r="N335" i="2"/>
  <c r="F335" i="2"/>
  <c r="Z335" i="2"/>
  <c r="J335" i="2"/>
  <c r="Y351" i="2"/>
  <c r="U351" i="2"/>
  <c r="Q351" i="2"/>
  <c r="M351" i="2"/>
  <c r="I351" i="2"/>
  <c r="E351" i="2"/>
  <c r="AB351" i="2"/>
  <c r="X351" i="2"/>
  <c r="T351" i="2"/>
  <c r="P351" i="2"/>
  <c r="L351" i="2"/>
  <c r="H351" i="2"/>
  <c r="AA351" i="2"/>
  <c r="W351" i="2"/>
  <c r="S351" i="2"/>
  <c r="O351" i="2"/>
  <c r="K351" i="2"/>
  <c r="G351" i="2"/>
  <c r="R351" i="2"/>
  <c r="F351" i="2"/>
  <c r="N351" i="2"/>
  <c r="Z351" i="2"/>
  <c r="J351" i="2"/>
  <c r="V351" i="2"/>
  <c r="AF351" i="2" s="1"/>
  <c r="Y367" i="2"/>
  <c r="U367" i="2"/>
  <c r="Q367" i="2"/>
  <c r="M367" i="2"/>
  <c r="I367" i="2"/>
  <c r="E367" i="2"/>
  <c r="AB367" i="2"/>
  <c r="X367" i="2"/>
  <c r="T367" i="2"/>
  <c r="P367" i="2"/>
  <c r="L367" i="2"/>
  <c r="H367" i="2"/>
  <c r="AA367" i="2"/>
  <c r="W367" i="2"/>
  <c r="S367" i="2"/>
  <c r="O367" i="2"/>
  <c r="K367" i="2"/>
  <c r="G367" i="2"/>
  <c r="R367" i="2"/>
  <c r="V367" i="2"/>
  <c r="AF367" i="2" s="1"/>
  <c r="N367" i="2"/>
  <c r="Z367" i="2"/>
  <c r="J367" i="2"/>
  <c r="F367" i="2"/>
  <c r="Y416" i="2"/>
  <c r="U416" i="2"/>
  <c r="Q416" i="2"/>
  <c r="M416" i="2"/>
  <c r="I416" i="2"/>
  <c r="E416" i="2"/>
  <c r="AB416" i="2"/>
  <c r="X416" i="2"/>
  <c r="T416" i="2"/>
  <c r="P416" i="2"/>
  <c r="L416" i="2"/>
  <c r="H416" i="2"/>
  <c r="AA416" i="2"/>
  <c r="W416" i="2"/>
  <c r="S416" i="2"/>
  <c r="O416" i="2"/>
  <c r="K416" i="2"/>
  <c r="G416" i="2"/>
  <c r="R416" i="2"/>
  <c r="F416" i="2"/>
  <c r="N416" i="2"/>
  <c r="Z416" i="2"/>
  <c r="J416" i="2"/>
  <c r="V416" i="2"/>
  <c r="AF416" i="2" s="1"/>
  <c r="Y438" i="2"/>
  <c r="U438" i="2"/>
  <c r="Q438" i="2"/>
  <c r="M438" i="2"/>
  <c r="I438" i="2"/>
  <c r="E438" i="2"/>
  <c r="AB438" i="2"/>
  <c r="X438" i="2"/>
  <c r="T438" i="2"/>
  <c r="P438" i="2"/>
  <c r="L438" i="2"/>
  <c r="H438" i="2"/>
  <c r="AA438" i="2"/>
  <c r="W438" i="2"/>
  <c r="S438" i="2"/>
  <c r="O438" i="2"/>
  <c r="K438" i="2"/>
  <c r="G438" i="2"/>
  <c r="Z438" i="2"/>
  <c r="J438" i="2"/>
  <c r="V438" i="2"/>
  <c r="AF438" i="2" s="1"/>
  <c r="F438" i="2"/>
  <c r="R438" i="2"/>
  <c r="N438" i="2"/>
  <c r="Y448" i="2"/>
  <c r="U448" i="2"/>
  <c r="Q448" i="2"/>
  <c r="M448" i="2"/>
  <c r="I448" i="2"/>
  <c r="E448" i="2"/>
  <c r="AB448" i="2"/>
  <c r="X448" i="2"/>
  <c r="T448" i="2"/>
  <c r="P448" i="2"/>
  <c r="L448" i="2"/>
  <c r="H448" i="2"/>
  <c r="AA448" i="2"/>
  <c r="W448" i="2"/>
  <c r="S448" i="2"/>
  <c r="O448" i="2"/>
  <c r="K448" i="2"/>
  <c r="G448" i="2"/>
  <c r="R448" i="2"/>
  <c r="F448" i="2"/>
  <c r="N448" i="2"/>
  <c r="Z448" i="2"/>
  <c r="J448" i="2"/>
  <c r="V448" i="2"/>
  <c r="AF448" i="2" s="1"/>
  <c r="Y468" i="2"/>
  <c r="U468" i="2"/>
  <c r="Q468" i="2"/>
  <c r="M468" i="2"/>
  <c r="I468" i="2"/>
  <c r="E468" i="2"/>
  <c r="AB468" i="2"/>
  <c r="X468" i="2"/>
  <c r="T468" i="2"/>
  <c r="P468" i="2"/>
  <c r="L468" i="2"/>
  <c r="H468" i="2"/>
  <c r="AA468" i="2"/>
  <c r="W468" i="2"/>
  <c r="S468" i="2"/>
  <c r="O468" i="2"/>
  <c r="K468" i="2"/>
  <c r="G468" i="2"/>
  <c r="R468" i="2"/>
  <c r="N468" i="2"/>
  <c r="V468" i="2"/>
  <c r="AF468" i="2" s="1"/>
  <c r="Z468" i="2"/>
  <c r="J468" i="2"/>
  <c r="F468" i="2"/>
  <c r="Y479" i="2"/>
  <c r="U479" i="2"/>
  <c r="Q479" i="2"/>
  <c r="M479" i="2"/>
  <c r="I479" i="2"/>
  <c r="E479" i="2"/>
  <c r="AB479" i="2"/>
  <c r="X479" i="2"/>
  <c r="T479" i="2"/>
  <c r="P479" i="2"/>
  <c r="L479" i="2"/>
  <c r="H479" i="2"/>
  <c r="AA479" i="2"/>
  <c r="W479" i="2"/>
  <c r="S479" i="2"/>
  <c r="O479" i="2"/>
  <c r="K479" i="2"/>
  <c r="G479" i="2"/>
  <c r="N479" i="2"/>
  <c r="R479" i="2"/>
  <c r="Z479" i="2"/>
  <c r="J479" i="2"/>
  <c r="V479" i="2"/>
  <c r="AF479" i="2" s="1"/>
  <c r="F479" i="2"/>
  <c r="Y489" i="2"/>
  <c r="U489" i="2"/>
  <c r="Q489" i="2"/>
  <c r="M489" i="2"/>
  <c r="I489" i="2"/>
  <c r="E489" i="2"/>
  <c r="AB489" i="2"/>
  <c r="X489" i="2"/>
  <c r="T489" i="2"/>
  <c r="P489" i="2"/>
  <c r="L489" i="2"/>
  <c r="H489" i="2"/>
  <c r="AA489" i="2"/>
  <c r="W489" i="2"/>
  <c r="S489" i="2"/>
  <c r="O489" i="2"/>
  <c r="K489" i="2"/>
  <c r="G489" i="2"/>
  <c r="V489" i="2"/>
  <c r="AF489" i="2" s="1"/>
  <c r="F489" i="2"/>
  <c r="R489" i="2"/>
  <c r="J489" i="2"/>
  <c r="N489" i="2"/>
  <c r="Z489" i="2"/>
  <c r="Y506" i="2"/>
  <c r="U506" i="2"/>
  <c r="Q506" i="2"/>
  <c r="M506" i="2"/>
  <c r="I506" i="2"/>
  <c r="E506" i="2"/>
  <c r="AB506" i="2"/>
  <c r="X506" i="2"/>
  <c r="T506" i="2"/>
  <c r="P506" i="2"/>
  <c r="L506" i="2"/>
  <c r="H506" i="2"/>
  <c r="AA506" i="2"/>
  <c r="W506" i="2"/>
  <c r="S506" i="2"/>
  <c r="O506" i="2"/>
  <c r="K506" i="2"/>
  <c r="G506" i="2"/>
  <c r="V506" i="2"/>
  <c r="AF506" i="2" s="1"/>
  <c r="F506" i="2"/>
  <c r="R506" i="2"/>
  <c r="J506" i="2"/>
  <c r="N506" i="2"/>
  <c r="Z506" i="2"/>
  <c r="Y516" i="2"/>
  <c r="U516" i="2"/>
  <c r="Q516" i="2"/>
  <c r="M516" i="2"/>
  <c r="I516" i="2"/>
  <c r="E516" i="2"/>
  <c r="AB516" i="2"/>
  <c r="X516" i="2"/>
  <c r="T516" i="2"/>
  <c r="P516" i="2"/>
  <c r="L516" i="2"/>
  <c r="H516" i="2"/>
  <c r="AA516" i="2"/>
  <c r="W516" i="2"/>
  <c r="S516" i="2"/>
  <c r="O516" i="2"/>
  <c r="K516" i="2"/>
  <c r="G516" i="2"/>
  <c r="V516" i="2"/>
  <c r="AF516" i="2" s="1"/>
  <c r="F516" i="2"/>
  <c r="J516" i="2"/>
  <c r="R516" i="2"/>
  <c r="N516" i="2"/>
  <c r="Z516" i="2"/>
  <c r="Y531" i="2"/>
  <c r="U531" i="2"/>
  <c r="Q531" i="2"/>
  <c r="M531" i="2"/>
  <c r="I531" i="2"/>
  <c r="E531" i="2"/>
  <c r="AB531" i="2"/>
  <c r="X531" i="2"/>
  <c r="T531" i="2"/>
  <c r="P531" i="2"/>
  <c r="L531" i="2"/>
  <c r="H531" i="2"/>
  <c r="AA531" i="2"/>
  <c r="W531" i="2"/>
  <c r="S531" i="2"/>
  <c r="O531" i="2"/>
  <c r="K531" i="2"/>
  <c r="G531" i="2"/>
  <c r="Z531" i="2"/>
  <c r="J531" i="2"/>
  <c r="N531" i="2"/>
  <c r="V531" i="2"/>
  <c r="AF531" i="2" s="1"/>
  <c r="F531" i="2"/>
  <c r="R531" i="2"/>
  <c r="Y545" i="2"/>
  <c r="U545" i="2"/>
  <c r="Q545" i="2"/>
  <c r="M545" i="2"/>
  <c r="I545" i="2"/>
  <c r="E545" i="2"/>
  <c r="AB545" i="2"/>
  <c r="X545" i="2"/>
  <c r="T545" i="2"/>
  <c r="P545" i="2"/>
  <c r="L545" i="2"/>
  <c r="H545" i="2"/>
  <c r="AA545" i="2"/>
  <c r="W545" i="2"/>
  <c r="S545" i="2"/>
  <c r="O545" i="2"/>
  <c r="K545" i="2"/>
  <c r="G545" i="2"/>
  <c r="Z545" i="2"/>
  <c r="J545" i="2"/>
  <c r="V545" i="2"/>
  <c r="AF545" i="2" s="1"/>
  <c r="F545" i="2"/>
  <c r="R545" i="2"/>
  <c r="N545" i="2"/>
  <c r="AA564" i="2"/>
  <c r="W564" i="2"/>
  <c r="S564" i="2"/>
  <c r="O564" i="2"/>
  <c r="K564" i="2"/>
  <c r="G564" i="2"/>
  <c r="Z564" i="2"/>
  <c r="V564" i="2"/>
  <c r="AF564" i="2" s="1"/>
  <c r="R564" i="2"/>
  <c r="N564" i="2"/>
  <c r="J564" i="2"/>
  <c r="F564" i="2"/>
  <c r="U564" i="2"/>
  <c r="M564" i="2"/>
  <c r="E564" i="2"/>
  <c r="AB564" i="2"/>
  <c r="T564" i="2"/>
  <c r="L564" i="2"/>
  <c r="Y564" i="2"/>
  <c r="Q564" i="2"/>
  <c r="I564" i="2"/>
  <c r="P564" i="2"/>
  <c r="X564" i="2"/>
  <c r="H564" i="2"/>
  <c r="AA588" i="2"/>
  <c r="W588" i="2"/>
  <c r="S588" i="2"/>
  <c r="O588" i="2"/>
  <c r="K588" i="2"/>
  <c r="G588" i="2"/>
  <c r="Z588" i="2"/>
  <c r="V588" i="2"/>
  <c r="AF588" i="2" s="1"/>
  <c r="R588" i="2"/>
  <c r="N588" i="2"/>
  <c r="J588" i="2"/>
  <c r="F588" i="2"/>
  <c r="U588" i="2"/>
  <c r="M588" i="2"/>
  <c r="E588" i="2"/>
  <c r="AB588" i="2"/>
  <c r="T588" i="2"/>
  <c r="L588" i="2"/>
  <c r="Y588" i="2"/>
  <c r="Q588" i="2"/>
  <c r="I588" i="2"/>
  <c r="H588" i="2"/>
  <c r="X588" i="2"/>
  <c r="P588" i="2"/>
  <c r="Z626" i="2"/>
  <c r="V626" i="2"/>
  <c r="AF626" i="2" s="1"/>
  <c r="R626" i="2"/>
  <c r="N626" i="2"/>
  <c r="J626" i="2"/>
  <c r="F626" i="2"/>
  <c r="Y626" i="2"/>
  <c r="U626" i="2"/>
  <c r="Q626" i="2"/>
  <c r="M626" i="2"/>
  <c r="I626" i="2"/>
  <c r="E626" i="2"/>
  <c r="W626" i="2"/>
  <c r="O626" i="2"/>
  <c r="G626" i="2"/>
  <c r="AB626" i="2"/>
  <c r="T626" i="2"/>
  <c r="L626" i="2"/>
  <c r="AA626" i="2"/>
  <c r="S626" i="2"/>
  <c r="K626" i="2"/>
  <c r="H626" i="2"/>
  <c r="P626" i="2"/>
  <c r="X626" i="2"/>
  <c r="AA642" i="2"/>
  <c r="W642" i="2"/>
  <c r="S642" i="2"/>
  <c r="O642" i="2"/>
  <c r="K642" i="2"/>
  <c r="G642" i="2"/>
  <c r="Z642" i="2"/>
  <c r="V642" i="2"/>
  <c r="AF642" i="2" s="1"/>
  <c r="R642" i="2"/>
  <c r="N642" i="2"/>
  <c r="J642" i="2"/>
  <c r="F642" i="2"/>
  <c r="U642" i="2"/>
  <c r="M642" i="2"/>
  <c r="E642" i="2"/>
  <c r="AB642" i="2"/>
  <c r="T642" i="2"/>
  <c r="L642" i="2"/>
  <c r="Y642" i="2"/>
  <c r="Q642" i="2"/>
  <c r="I642" i="2"/>
  <c r="H642" i="2"/>
  <c r="P642" i="2"/>
  <c r="X642" i="2"/>
  <c r="AA701" i="2"/>
  <c r="W701" i="2"/>
  <c r="S701" i="2"/>
  <c r="O701" i="2"/>
  <c r="K701" i="2"/>
  <c r="G701" i="2"/>
  <c r="Z701" i="2"/>
  <c r="V701" i="2"/>
  <c r="AF701" i="2" s="1"/>
  <c r="R701" i="2"/>
  <c r="N701" i="2"/>
  <c r="J701" i="2"/>
  <c r="F701" i="2"/>
  <c r="Y701" i="2"/>
  <c r="U701" i="2"/>
  <c r="Q701" i="2"/>
  <c r="M701" i="2"/>
  <c r="I701" i="2"/>
  <c r="E701" i="2"/>
  <c r="X701" i="2"/>
  <c r="H701" i="2"/>
  <c r="T701" i="2"/>
  <c r="P701" i="2"/>
  <c r="AB701" i="2"/>
  <c r="L701" i="2"/>
  <c r="AA733" i="2"/>
  <c r="W733" i="2"/>
  <c r="S733" i="2"/>
  <c r="O733" i="2"/>
  <c r="K733" i="2"/>
  <c r="G733" i="2"/>
  <c r="Z733" i="2"/>
  <c r="V733" i="2"/>
  <c r="AF733" i="2" s="1"/>
  <c r="R733" i="2"/>
  <c r="N733" i="2"/>
  <c r="J733" i="2"/>
  <c r="F733" i="2"/>
  <c r="Y733" i="2"/>
  <c r="U733" i="2"/>
  <c r="Q733" i="2"/>
  <c r="M733" i="2"/>
  <c r="I733" i="2"/>
  <c r="E733" i="2"/>
  <c r="X733" i="2"/>
  <c r="H733" i="2"/>
  <c r="T733" i="2"/>
  <c r="P733" i="2"/>
  <c r="AB733" i="2"/>
  <c r="L733" i="2"/>
  <c r="AA772" i="2"/>
  <c r="W772" i="2"/>
  <c r="S772" i="2"/>
  <c r="O772" i="2"/>
  <c r="K772" i="2"/>
  <c r="G772" i="2"/>
  <c r="Z772" i="2"/>
  <c r="V772" i="2"/>
  <c r="AF772" i="2" s="1"/>
  <c r="R772" i="2"/>
  <c r="N772" i="2"/>
  <c r="J772" i="2"/>
  <c r="F772" i="2"/>
  <c r="Y772" i="2"/>
  <c r="U772" i="2"/>
  <c r="Q772" i="2"/>
  <c r="M772" i="2"/>
  <c r="I772" i="2"/>
  <c r="E772" i="2"/>
  <c r="X772" i="2"/>
  <c r="H772" i="2"/>
  <c r="T772" i="2"/>
  <c r="P772" i="2"/>
  <c r="AB772" i="2"/>
  <c r="L772" i="2"/>
  <c r="AA805" i="2"/>
  <c r="W805" i="2"/>
  <c r="S805" i="2"/>
  <c r="O805" i="2"/>
  <c r="K805" i="2"/>
  <c r="G805" i="2"/>
  <c r="Z805" i="2"/>
  <c r="V805" i="2"/>
  <c r="AF805" i="2" s="1"/>
  <c r="R805" i="2"/>
  <c r="N805" i="2"/>
  <c r="J805" i="2"/>
  <c r="F805" i="2"/>
  <c r="Y805" i="2"/>
  <c r="U805" i="2"/>
  <c r="Q805" i="2"/>
  <c r="M805" i="2"/>
  <c r="I805" i="2"/>
  <c r="E805" i="2"/>
  <c r="X805" i="2"/>
  <c r="H805" i="2"/>
  <c r="T805" i="2"/>
  <c r="P805" i="2"/>
  <c r="L805" i="2"/>
  <c r="AB805" i="2"/>
  <c r="AA837" i="2"/>
  <c r="W837" i="2"/>
  <c r="S837" i="2"/>
  <c r="O837" i="2"/>
  <c r="K837" i="2"/>
  <c r="G837" i="2"/>
  <c r="Z837" i="2"/>
  <c r="V837" i="2"/>
  <c r="AF837" i="2" s="1"/>
  <c r="R837" i="2"/>
  <c r="N837" i="2"/>
  <c r="J837" i="2"/>
  <c r="F837" i="2"/>
  <c r="Y837" i="2"/>
  <c r="U837" i="2"/>
  <c r="Q837" i="2"/>
  <c r="M837" i="2"/>
  <c r="I837" i="2"/>
  <c r="E837" i="2"/>
  <c r="X837" i="2"/>
  <c r="H837" i="2"/>
  <c r="T837" i="2"/>
  <c r="P837" i="2"/>
  <c r="L837" i="2"/>
  <c r="AB837" i="2"/>
  <c r="AA869" i="2"/>
  <c r="W869" i="2"/>
  <c r="S869" i="2"/>
  <c r="O869" i="2"/>
  <c r="K869" i="2"/>
  <c r="G869" i="2"/>
  <c r="Z869" i="2"/>
  <c r="V869" i="2"/>
  <c r="AF869" i="2" s="1"/>
  <c r="R869" i="2"/>
  <c r="N869" i="2"/>
  <c r="J869" i="2"/>
  <c r="F869" i="2"/>
  <c r="Y869" i="2"/>
  <c r="U869" i="2"/>
  <c r="Q869" i="2"/>
  <c r="M869" i="2"/>
  <c r="I869" i="2"/>
  <c r="E869" i="2"/>
  <c r="X869" i="2"/>
  <c r="H869" i="2"/>
  <c r="T869" i="2"/>
  <c r="P869" i="2"/>
  <c r="L869" i="2"/>
  <c r="AB869" i="2"/>
  <c r="AA909" i="2"/>
  <c r="W909" i="2"/>
  <c r="S909" i="2"/>
  <c r="O909" i="2"/>
  <c r="K909" i="2"/>
  <c r="G909" i="2"/>
  <c r="Z909" i="2"/>
  <c r="V909" i="2"/>
  <c r="AF909" i="2" s="1"/>
  <c r="R909" i="2"/>
  <c r="N909" i="2"/>
  <c r="J909" i="2"/>
  <c r="F909" i="2"/>
  <c r="Y909" i="2"/>
  <c r="U909" i="2"/>
  <c r="Q909" i="2"/>
  <c r="M909" i="2"/>
  <c r="I909" i="2"/>
  <c r="E909" i="2"/>
  <c r="X909" i="2"/>
  <c r="H909" i="2"/>
  <c r="T909" i="2"/>
  <c r="P909" i="2"/>
  <c r="AB909" i="2"/>
  <c r="L909" i="2"/>
  <c r="AA941" i="2"/>
  <c r="W941" i="2"/>
  <c r="S941" i="2"/>
  <c r="O941" i="2"/>
  <c r="K941" i="2"/>
  <c r="G941" i="2"/>
  <c r="Z941" i="2"/>
  <c r="V941" i="2"/>
  <c r="AF941" i="2" s="1"/>
  <c r="R941" i="2"/>
  <c r="N941" i="2"/>
  <c r="J941" i="2"/>
  <c r="F941" i="2"/>
  <c r="Y941" i="2"/>
  <c r="U941" i="2"/>
  <c r="Q941" i="2"/>
  <c r="M941" i="2"/>
  <c r="I941" i="2"/>
  <c r="E941" i="2"/>
  <c r="X941" i="2"/>
  <c r="H941" i="2"/>
  <c r="T941" i="2"/>
  <c r="P941" i="2"/>
  <c r="AB941" i="2"/>
  <c r="L941" i="2"/>
  <c r="AA1010" i="2"/>
  <c r="W1010" i="2"/>
  <c r="S1010" i="2"/>
  <c r="O1010" i="2"/>
  <c r="K1010" i="2"/>
  <c r="G1010" i="2"/>
  <c r="Z1010" i="2"/>
  <c r="V1010" i="2"/>
  <c r="AF1010" i="2" s="1"/>
  <c r="N1010" i="2"/>
  <c r="J1010" i="2"/>
  <c r="F1010" i="2"/>
  <c r="Y1010" i="2"/>
  <c r="U1010" i="2"/>
  <c r="M1010" i="2"/>
  <c r="I1010" i="2"/>
  <c r="E1010" i="2"/>
  <c r="X1010" i="2"/>
  <c r="H1010" i="2"/>
  <c r="T1010" i="2"/>
  <c r="AB1010" i="2"/>
  <c r="L1010" i="2"/>
  <c r="AA1074" i="2"/>
  <c r="W1074" i="2"/>
  <c r="S1074" i="2"/>
  <c r="O1074" i="2"/>
  <c r="K1074" i="2"/>
  <c r="G1074" i="2"/>
  <c r="Z1074" i="2"/>
  <c r="V1074" i="2"/>
  <c r="AF1074" i="2" s="1"/>
  <c r="N1074" i="2"/>
  <c r="J1074" i="2"/>
  <c r="F1074" i="2"/>
  <c r="Y1074" i="2"/>
  <c r="U1074" i="2"/>
  <c r="M1074" i="2"/>
  <c r="I1074" i="2"/>
  <c r="E1074" i="2"/>
  <c r="X1074" i="2"/>
  <c r="H1074" i="2"/>
  <c r="T1074" i="2"/>
  <c r="AB1074" i="2"/>
  <c r="L1074" i="2"/>
  <c r="AA1211" i="2"/>
  <c r="W1211" i="2"/>
  <c r="S1211" i="2"/>
  <c r="O1211" i="2"/>
  <c r="K1211" i="2"/>
  <c r="G1211" i="2"/>
  <c r="Z1211" i="2"/>
  <c r="V1211" i="2"/>
  <c r="AF1211" i="2" s="1"/>
  <c r="R1211" i="2"/>
  <c r="N1211" i="2"/>
  <c r="J1211" i="2"/>
  <c r="F1211" i="2"/>
  <c r="Y1211" i="2"/>
  <c r="U1211" i="2"/>
  <c r="Q1211" i="2"/>
  <c r="M1211" i="2"/>
  <c r="I1211" i="2"/>
  <c r="E1211" i="2"/>
  <c r="X1211" i="2"/>
  <c r="H1211" i="2"/>
  <c r="T1211" i="2"/>
  <c r="P1211" i="2"/>
  <c r="L1211" i="2"/>
  <c r="AB1211" i="2"/>
  <c r="Z1312" i="2"/>
  <c r="V1312" i="2"/>
  <c r="AF1312" i="2" s="1"/>
  <c r="R1312" i="2"/>
  <c r="N1312" i="2"/>
  <c r="J1312" i="2"/>
  <c r="F1312" i="2"/>
  <c r="Y1312" i="2"/>
  <c r="U1312" i="2"/>
  <c r="Q1312" i="2"/>
  <c r="M1312" i="2"/>
  <c r="I1312" i="2"/>
  <c r="E1312" i="2"/>
  <c r="AA1312" i="2"/>
  <c r="S1312" i="2"/>
  <c r="K1312" i="2"/>
  <c r="X1312" i="2"/>
  <c r="P1312" i="2"/>
  <c r="H1312" i="2"/>
  <c r="W1312" i="2"/>
  <c r="O1312" i="2"/>
  <c r="G1312" i="2"/>
  <c r="L1312" i="2"/>
  <c r="AB1312" i="2"/>
  <c r="T1312" i="2"/>
  <c r="AB18" i="2"/>
  <c r="X18" i="2"/>
  <c r="T18" i="2"/>
  <c r="P18" i="2"/>
  <c r="L18" i="2"/>
  <c r="H18" i="2"/>
  <c r="AA18" i="2"/>
  <c r="W18" i="2"/>
  <c r="S18" i="2"/>
  <c r="O18" i="2"/>
  <c r="K18" i="2"/>
  <c r="G18" i="2"/>
  <c r="Z18" i="2"/>
  <c r="V18" i="2"/>
  <c r="AF18" i="2" s="1"/>
  <c r="R18" i="2"/>
  <c r="N18" i="2"/>
  <c r="J18" i="2"/>
  <c r="F18" i="2"/>
  <c r="Y18" i="2"/>
  <c r="I18" i="2"/>
  <c r="U18" i="2"/>
  <c r="E18" i="2"/>
  <c r="Q18" i="2"/>
  <c r="M18" i="2"/>
  <c r="AB34" i="2"/>
  <c r="X34" i="2"/>
  <c r="T34" i="2"/>
  <c r="P34" i="2"/>
  <c r="L34" i="2"/>
  <c r="H34" i="2"/>
  <c r="AA34" i="2"/>
  <c r="W34" i="2"/>
  <c r="S34" i="2"/>
  <c r="O34" i="2"/>
  <c r="K34" i="2"/>
  <c r="G34" i="2"/>
  <c r="Z34" i="2"/>
  <c r="V34" i="2"/>
  <c r="AF34" i="2" s="1"/>
  <c r="R34" i="2"/>
  <c r="N34" i="2"/>
  <c r="J34" i="2"/>
  <c r="F34" i="2"/>
  <c r="Y34" i="2"/>
  <c r="I34" i="2"/>
  <c r="U34" i="2"/>
  <c r="E34" i="2"/>
  <c r="M34" i="2"/>
  <c r="Q34" i="2"/>
  <c r="AB80" i="2"/>
  <c r="X80" i="2"/>
  <c r="T80" i="2"/>
  <c r="P80" i="2"/>
  <c r="L80" i="2"/>
  <c r="H80" i="2"/>
  <c r="AA80" i="2"/>
  <c r="W80" i="2"/>
  <c r="S80" i="2"/>
  <c r="O80" i="2"/>
  <c r="K80" i="2"/>
  <c r="G80" i="2"/>
  <c r="Z80" i="2"/>
  <c r="V80" i="2"/>
  <c r="AF80" i="2" s="1"/>
  <c r="R80" i="2"/>
  <c r="N80" i="2"/>
  <c r="J80" i="2"/>
  <c r="F80" i="2"/>
  <c r="U80" i="2"/>
  <c r="E80" i="2"/>
  <c r="Q80" i="2"/>
  <c r="I80" i="2"/>
  <c r="M80" i="2"/>
  <c r="Y80" i="2"/>
  <c r="AB96" i="2"/>
  <c r="X96" i="2"/>
  <c r="T96" i="2"/>
  <c r="P96" i="2"/>
  <c r="L96" i="2"/>
  <c r="H96" i="2"/>
  <c r="AA96" i="2"/>
  <c r="W96" i="2"/>
  <c r="S96" i="2"/>
  <c r="O96" i="2"/>
  <c r="K96" i="2"/>
  <c r="G96" i="2"/>
  <c r="Z96" i="2"/>
  <c r="V96" i="2"/>
  <c r="AF96" i="2" s="1"/>
  <c r="R96" i="2"/>
  <c r="N96" i="2"/>
  <c r="J96" i="2"/>
  <c r="F96" i="2"/>
  <c r="U96" i="2"/>
  <c r="E96" i="2"/>
  <c r="Y96" i="2"/>
  <c r="Q96" i="2"/>
  <c r="M96" i="2"/>
  <c r="I96" i="2"/>
  <c r="AB112" i="2"/>
  <c r="X112" i="2"/>
  <c r="T112" i="2"/>
  <c r="P112" i="2"/>
  <c r="L112" i="2"/>
  <c r="H112" i="2"/>
  <c r="AA112" i="2"/>
  <c r="W112" i="2"/>
  <c r="S112" i="2"/>
  <c r="O112" i="2"/>
  <c r="K112" i="2"/>
  <c r="G112" i="2"/>
  <c r="Z112" i="2"/>
  <c r="V112" i="2"/>
  <c r="AF112" i="2" s="1"/>
  <c r="R112" i="2"/>
  <c r="N112" i="2"/>
  <c r="J112" i="2"/>
  <c r="F112" i="2"/>
  <c r="U112" i="2"/>
  <c r="E112" i="2"/>
  <c r="I112" i="2"/>
  <c r="Q112" i="2"/>
  <c r="M112" i="2"/>
  <c r="Y112" i="2"/>
  <c r="AB128" i="2"/>
  <c r="X128" i="2"/>
  <c r="T128" i="2"/>
  <c r="P128" i="2"/>
  <c r="L128" i="2"/>
  <c r="H128" i="2"/>
  <c r="AA128" i="2"/>
  <c r="W128" i="2"/>
  <c r="S128" i="2"/>
  <c r="O128" i="2"/>
  <c r="K128" i="2"/>
  <c r="G128" i="2"/>
  <c r="Z128" i="2"/>
  <c r="V128" i="2"/>
  <c r="AF128" i="2" s="1"/>
  <c r="R128" i="2"/>
  <c r="N128" i="2"/>
  <c r="J128" i="2"/>
  <c r="F128" i="2"/>
  <c r="U128" i="2"/>
  <c r="E128" i="2"/>
  <c r="Y128" i="2"/>
  <c r="Q128" i="2"/>
  <c r="I128" i="2"/>
  <c r="M128" i="2"/>
  <c r="AB144" i="2"/>
  <c r="X144" i="2"/>
  <c r="T144" i="2"/>
  <c r="P144" i="2"/>
  <c r="L144" i="2"/>
  <c r="H144" i="2"/>
  <c r="AA144" i="2"/>
  <c r="W144" i="2"/>
  <c r="S144" i="2"/>
  <c r="O144" i="2"/>
  <c r="K144" i="2"/>
  <c r="G144" i="2"/>
  <c r="Z144" i="2"/>
  <c r="V144" i="2"/>
  <c r="AF144" i="2" s="1"/>
  <c r="R144" i="2"/>
  <c r="N144" i="2"/>
  <c r="J144" i="2"/>
  <c r="F144" i="2"/>
  <c r="U144" i="2"/>
  <c r="E144" i="2"/>
  <c r="Q144" i="2"/>
  <c r="I144" i="2"/>
  <c r="M144" i="2"/>
  <c r="Y144" i="2"/>
  <c r="AB160" i="2"/>
  <c r="X160" i="2"/>
  <c r="T160" i="2"/>
  <c r="P160" i="2"/>
  <c r="L160" i="2"/>
  <c r="H160" i="2"/>
  <c r="AA160" i="2"/>
  <c r="W160" i="2"/>
  <c r="S160" i="2"/>
  <c r="O160" i="2"/>
  <c r="K160" i="2"/>
  <c r="G160" i="2"/>
  <c r="Z160" i="2"/>
  <c r="V160" i="2"/>
  <c r="AF160" i="2" s="1"/>
  <c r="R160" i="2"/>
  <c r="N160" i="2"/>
  <c r="J160" i="2"/>
  <c r="F160" i="2"/>
  <c r="U160" i="2"/>
  <c r="E160" i="2"/>
  <c r="I160" i="2"/>
  <c r="Q160" i="2"/>
  <c r="Y160" i="2"/>
  <c r="M160" i="2"/>
  <c r="AB176" i="2"/>
  <c r="X176" i="2"/>
  <c r="T176" i="2"/>
  <c r="P176" i="2"/>
  <c r="L176" i="2"/>
  <c r="H176" i="2"/>
  <c r="AA176" i="2"/>
  <c r="W176" i="2"/>
  <c r="S176" i="2"/>
  <c r="O176" i="2"/>
  <c r="K176" i="2"/>
  <c r="G176" i="2"/>
  <c r="Z176" i="2"/>
  <c r="V176" i="2"/>
  <c r="AF176" i="2" s="1"/>
  <c r="R176" i="2"/>
  <c r="N176" i="2"/>
  <c r="J176" i="2"/>
  <c r="F176" i="2"/>
  <c r="U176" i="2"/>
  <c r="E176" i="2"/>
  <c r="I176" i="2"/>
  <c r="Q176" i="2"/>
  <c r="Y176" i="2"/>
  <c r="M176" i="2"/>
  <c r="AB192" i="2"/>
  <c r="X192" i="2"/>
  <c r="T192" i="2"/>
  <c r="P192" i="2"/>
  <c r="L192" i="2"/>
  <c r="H192" i="2"/>
  <c r="AA192" i="2"/>
  <c r="W192" i="2"/>
  <c r="S192" i="2"/>
  <c r="O192" i="2"/>
  <c r="K192" i="2"/>
  <c r="G192" i="2"/>
  <c r="Z192" i="2"/>
  <c r="V192" i="2"/>
  <c r="AF192" i="2" s="1"/>
  <c r="R192" i="2"/>
  <c r="N192" i="2"/>
  <c r="J192" i="2"/>
  <c r="F192" i="2"/>
  <c r="U192" i="2"/>
  <c r="E192" i="2"/>
  <c r="Y192" i="2"/>
  <c r="Q192" i="2"/>
  <c r="I192" i="2"/>
  <c r="M192" i="2"/>
  <c r="AB208" i="2"/>
  <c r="X208" i="2"/>
  <c r="T208" i="2"/>
  <c r="P208" i="2"/>
  <c r="L208" i="2"/>
  <c r="H208" i="2"/>
  <c r="AA208" i="2"/>
  <c r="W208" i="2"/>
  <c r="S208" i="2"/>
  <c r="O208" i="2"/>
  <c r="K208" i="2"/>
  <c r="G208" i="2"/>
  <c r="Z208" i="2"/>
  <c r="V208" i="2"/>
  <c r="AF208" i="2" s="1"/>
  <c r="R208" i="2"/>
  <c r="N208" i="2"/>
  <c r="J208" i="2"/>
  <c r="F208" i="2"/>
  <c r="U208" i="2"/>
  <c r="E208" i="2"/>
  <c r="Q208" i="2"/>
  <c r="I208" i="2"/>
  <c r="M208" i="2"/>
  <c r="Y208" i="2"/>
  <c r="AB224" i="2"/>
  <c r="X224" i="2"/>
  <c r="T224" i="2"/>
  <c r="P224" i="2"/>
  <c r="L224" i="2"/>
  <c r="H224" i="2"/>
  <c r="AA224" i="2"/>
  <c r="W224" i="2"/>
  <c r="S224" i="2"/>
  <c r="O224" i="2"/>
  <c r="K224" i="2"/>
  <c r="G224" i="2"/>
  <c r="Z224" i="2"/>
  <c r="V224" i="2"/>
  <c r="AF224" i="2" s="1"/>
  <c r="R224" i="2"/>
  <c r="N224" i="2"/>
  <c r="J224" i="2"/>
  <c r="F224" i="2"/>
  <c r="U224" i="2"/>
  <c r="E224" i="2"/>
  <c r="Q224" i="2"/>
  <c r="Y224" i="2"/>
  <c r="M224" i="2"/>
  <c r="I224" i="2"/>
  <c r="AB240" i="2"/>
  <c r="X240" i="2"/>
  <c r="T240" i="2"/>
  <c r="P240" i="2"/>
  <c r="L240" i="2"/>
  <c r="H240" i="2"/>
  <c r="AA240" i="2"/>
  <c r="W240" i="2"/>
  <c r="S240" i="2"/>
  <c r="O240" i="2"/>
  <c r="K240" i="2"/>
  <c r="G240" i="2"/>
  <c r="Z240" i="2"/>
  <c r="V240" i="2"/>
  <c r="AF240" i="2" s="1"/>
  <c r="R240" i="2"/>
  <c r="N240" i="2"/>
  <c r="J240" i="2"/>
  <c r="F240" i="2"/>
  <c r="U240" i="2"/>
  <c r="E240" i="2"/>
  <c r="I240" i="2"/>
  <c r="Q240" i="2"/>
  <c r="M240" i="2"/>
  <c r="Y240" i="2"/>
  <c r="AB256" i="2"/>
  <c r="X256" i="2"/>
  <c r="T256" i="2"/>
  <c r="P256" i="2"/>
  <c r="L256" i="2"/>
  <c r="H256" i="2"/>
  <c r="AA256" i="2"/>
  <c r="W256" i="2"/>
  <c r="S256" i="2"/>
  <c r="O256" i="2"/>
  <c r="K256" i="2"/>
  <c r="G256" i="2"/>
  <c r="Z256" i="2"/>
  <c r="V256" i="2"/>
  <c r="AF256" i="2" s="1"/>
  <c r="R256" i="2"/>
  <c r="N256" i="2"/>
  <c r="J256" i="2"/>
  <c r="F256" i="2"/>
  <c r="U256" i="2"/>
  <c r="E256" i="2"/>
  <c r="I256" i="2"/>
  <c r="Q256" i="2"/>
  <c r="Y256" i="2"/>
  <c r="M256" i="2"/>
  <c r="AB272" i="2"/>
  <c r="X272" i="2"/>
  <c r="T272" i="2"/>
  <c r="P272" i="2"/>
  <c r="L272" i="2"/>
  <c r="H272" i="2"/>
  <c r="AA272" i="2"/>
  <c r="W272" i="2"/>
  <c r="S272" i="2"/>
  <c r="O272" i="2"/>
  <c r="K272" i="2"/>
  <c r="G272" i="2"/>
  <c r="Z272" i="2"/>
  <c r="V272" i="2"/>
  <c r="AF272" i="2" s="1"/>
  <c r="R272" i="2"/>
  <c r="N272" i="2"/>
  <c r="J272" i="2"/>
  <c r="F272" i="2"/>
  <c r="U272" i="2"/>
  <c r="E272" i="2"/>
  <c r="I272" i="2"/>
  <c r="Q272" i="2"/>
  <c r="M272" i="2"/>
  <c r="Y272" i="2"/>
  <c r="AB288" i="2"/>
  <c r="X288" i="2"/>
  <c r="T288" i="2"/>
  <c r="P288" i="2"/>
  <c r="L288" i="2"/>
  <c r="H288" i="2"/>
  <c r="AA288" i="2"/>
  <c r="W288" i="2"/>
  <c r="S288" i="2"/>
  <c r="O288" i="2"/>
  <c r="K288" i="2"/>
  <c r="G288" i="2"/>
  <c r="Z288" i="2"/>
  <c r="V288" i="2"/>
  <c r="AF288" i="2" s="1"/>
  <c r="R288" i="2"/>
  <c r="N288" i="2"/>
  <c r="J288" i="2"/>
  <c r="F288" i="2"/>
  <c r="U288" i="2"/>
  <c r="E288" i="2"/>
  <c r="Q288" i="2"/>
  <c r="I288" i="2"/>
  <c r="M288" i="2"/>
  <c r="Y288" i="2"/>
  <c r="AB304" i="2"/>
  <c r="X304" i="2"/>
  <c r="T304" i="2"/>
  <c r="P304" i="2"/>
  <c r="L304" i="2"/>
  <c r="H304" i="2"/>
  <c r="AA304" i="2"/>
  <c r="W304" i="2"/>
  <c r="S304" i="2"/>
  <c r="O304" i="2"/>
  <c r="K304" i="2"/>
  <c r="G304" i="2"/>
  <c r="Z304" i="2"/>
  <c r="V304" i="2"/>
  <c r="AF304" i="2" s="1"/>
  <c r="R304" i="2"/>
  <c r="N304" i="2"/>
  <c r="J304" i="2"/>
  <c r="F304" i="2"/>
  <c r="U304" i="2"/>
  <c r="E304" i="2"/>
  <c r="Q304" i="2"/>
  <c r="I304" i="2"/>
  <c r="M304" i="2"/>
  <c r="Y304" i="2"/>
  <c r="AB320" i="2"/>
  <c r="X320" i="2"/>
  <c r="T320" i="2"/>
  <c r="P320" i="2"/>
  <c r="L320" i="2"/>
  <c r="H320" i="2"/>
  <c r="AA320" i="2"/>
  <c r="W320" i="2"/>
  <c r="S320" i="2"/>
  <c r="O320" i="2"/>
  <c r="K320" i="2"/>
  <c r="G320" i="2"/>
  <c r="Z320" i="2"/>
  <c r="V320" i="2"/>
  <c r="AF320" i="2" s="1"/>
  <c r="R320" i="2"/>
  <c r="N320" i="2"/>
  <c r="J320" i="2"/>
  <c r="F320" i="2"/>
  <c r="U320" i="2"/>
  <c r="E320" i="2"/>
  <c r="Q320" i="2"/>
  <c r="I320" i="2"/>
  <c r="M320" i="2"/>
  <c r="Y320" i="2"/>
  <c r="AB336" i="2"/>
  <c r="X336" i="2"/>
  <c r="T336" i="2"/>
  <c r="P336" i="2"/>
  <c r="L336" i="2"/>
  <c r="H336" i="2"/>
  <c r="AA336" i="2"/>
  <c r="W336" i="2"/>
  <c r="S336" i="2"/>
  <c r="O336" i="2"/>
  <c r="K336" i="2"/>
  <c r="G336" i="2"/>
  <c r="Z336" i="2"/>
  <c r="V336" i="2"/>
  <c r="AF336" i="2" s="1"/>
  <c r="R336" i="2"/>
  <c r="N336" i="2"/>
  <c r="J336" i="2"/>
  <c r="F336" i="2"/>
  <c r="U336" i="2"/>
  <c r="E336" i="2"/>
  <c r="Q336" i="2"/>
  <c r="I336" i="2"/>
  <c r="M336" i="2"/>
  <c r="Y336" i="2"/>
  <c r="AB352" i="2"/>
  <c r="X352" i="2"/>
  <c r="T352" i="2"/>
  <c r="P352" i="2"/>
  <c r="L352" i="2"/>
  <c r="H352" i="2"/>
  <c r="AA352" i="2"/>
  <c r="W352" i="2"/>
  <c r="S352" i="2"/>
  <c r="O352" i="2"/>
  <c r="K352" i="2"/>
  <c r="G352" i="2"/>
  <c r="Z352" i="2"/>
  <c r="V352" i="2"/>
  <c r="AF352" i="2" s="1"/>
  <c r="R352" i="2"/>
  <c r="N352" i="2"/>
  <c r="J352" i="2"/>
  <c r="F352" i="2"/>
  <c r="U352" i="2"/>
  <c r="E352" i="2"/>
  <c r="Y352" i="2"/>
  <c r="Q352" i="2"/>
  <c r="I352" i="2"/>
  <c r="M352" i="2"/>
  <c r="AB368" i="2"/>
  <c r="X368" i="2"/>
  <c r="T368" i="2"/>
  <c r="P368" i="2"/>
  <c r="L368" i="2"/>
  <c r="H368" i="2"/>
  <c r="AA368" i="2"/>
  <c r="W368" i="2"/>
  <c r="S368" i="2"/>
  <c r="O368" i="2"/>
  <c r="K368" i="2"/>
  <c r="G368" i="2"/>
  <c r="Z368" i="2"/>
  <c r="V368" i="2"/>
  <c r="AF368" i="2" s="1"/>
  <c r="R368" i="2"/>
  <c r="N368" i="2"/>
  <c r="J368" i="2"/>
  <c r="F368" i="2"/>
  <c r="U368" i="2"/>
  <c r="E368" i="2"/>
  <c r="Q368" i="2"/>
  <c r="I368" i="2"/>
  <c r="M368" i="2"/>
  <c r="Y368" i="2"/>
  <c r="AB417" i="2"/>
  <c r="X417" i="2"/>
  <c r="T417" i="2"/>
  <c r="P417" i="2"/>
  <c r="L417" i="2"/>
  <c r="H417" i="2"/>
  <c r="AA417" i="2"/>
  <c r="W417" i="2"/>
  <c r="S417" i="2"/>
  <c r="O417" i="2"/>
  <c r="K417" i="2"/>
  <c r="G417" i="2"/>
  <c r="Z417" i="2"/>
  <c r="V417" i="2"/>
  <c r="AF417" i="2" s="1"/>
  <c r="R417" i="2"/>
  <c r="N417" i="2"/>
  <c r="J417" i="2"/>
  <c r="F417" i="2"/>
  <c r="U417" i="2"/>
  <c r="E417" i="2"/>
  <c r="Y417" i="2"/>
  <c r="Q417" i="2"/>
  <c r="I417" i="2"/>
  <c r="M417" i="2"/>
  <c r="AB439" i="2"/>
  <c r="X439" i="2"/>
  <c r="T439" i="2"/>
  <c r="P439" i="2"/>
  <c r="L439" i="2"/>
  <c r="H439" i="2"/>
  <c r="AA439" i="2"/>
  <c r="W439" i="2"/>
  <c r="S439" i="2"/>
  <c r="O439" i="2"/>
  <c r="K439" i="2"/>
  <c r="G439" i="2"/>
  <c r="Z439" i="2"/>
  <c r="V439" i="2"/>
  <c r="AF439" i="2" s="1"/>
  <c r="R439" i="2"/>
  <c r="N439" i="2"/>
  <c r="J439" i="2"/>
  <c r="F439" i="2"/>
  <c r="M439" i="2"/>
  <c r="Y439" i="2"/>
  <c r="I439" i="2"/>
  <c r="Q439" i="2"/>
  <c r="U439" i="2"/>
  <c r="E439" i="2"/>
  <c r="AB457" i="2"/>
  <c r="X457" i="2"/>
  <c r="T457" i="2"/>
  <c r="P457" i="2"/>
  <c r="L457" i="2"/>
  <c r="H457" i="2"/>
  <c r="AA457" i="2"/>
  <c r="W457" i="2"/>
  <c r="S457" i="2"/>
  <c r="O457" i="2"/>
  <c r="K457" i="2"/>
  <c r="G457" i="2"/>
  <c r="Z457" i="2"/>
  <c r="V457" i="2"/>
  <c r="AF457" i="2" s="1"/>
  <c r="R457" i="2"/>
  <c r="N457" i="2"/>
  <c r="J457" i="2"/>
  <c r="F457" i="2"/>
  <c r="U457" i="2"/>
  <c r="E457" i="2"/>
  <c r="Q457" i="2"/>
  <c r="Y457" i="2"/>
  <c r="M457" i="2"/>
  <c r="I457" i="2"/>
  <c r="AB481" i="2"/>
  <c r="X481" i="2"/>
  <c r="T481" i="2"/>
  <c r="P481" i="2"/>
  <c r="L481" i="2"/>
  <c r="H481" i="2"/>
  <c r="AA481" i="2"/>
  <c r="W481" i="2"/>
  <c r="S481" i="2"/>
  <c r="O481" i="2"/>
  <c r="K481" i="2"/>
  <c r="G481" i="2"/>
  <c r="Z481" i="2"/>
  <c r="V481" i="2"/>
  <c r="AF481" i="2" s="1"/>
  <c r="R481" i="2"/>
  <c r="N481" i="2"/>
  <c r="J481" i="2"/>
  <c r="F481" i="2"/>
  <c r="U481" i="2"/>
  <c r="E481" i="2"/>
  <c r="I481" i="2"/>
  <c r="Q481" i="2"/>
  <c r="Y481" i="2"/>
  <c r="M481" i="2"/>
  <c r="AB498" i="2"/>
  <c r="X498" i="2"/>
  <c r="T498" i="2"/>
  <c r="P498" i="2"/>
  <c r="L498" i="2"/>
  <c r="H498" i="2"/>
  <c r="AA498" i="2"/>
  <c r="W498" i="2"/>
  <c r="S498" i="2"/>
  <c r="O498" i="2"/>
  <c r="K498" i="2"/>
  <c r="G498" i="2"/>
  <c r="Z498" i="2"/>
  <c r="V498" i="2"/>
  <c r="AF498" i="2" s="1"/>
  <c r="R498" i="2"/>
  <c r="N498" i="2"/>
  <c r="J498" i="2"/>
  <c r="F498" i="2"/>
  <c r="Y498" i="2"/>
  <c r="I498" i="2"/>
  <c r="M498" i="2"/>
  <c r="U498" i="2"/>
  <c r="E498" i="2"/>
  <c r="Q498" i="2"/>
  <c r="AB508" i="2"/>
  <c r="X508" i="2"/>
  <c r="T508" i="2"/>
  <c r="P508" i="2"/>
  <c r="L508" i="2"/>
  <c r="H508" i="2"/>
  <c r="AA508" i="2"/>
  <c r="W508" i="2"/>
  <c r="S508" i="2"/>
  <c r="O508" i="2"/>
  <c r="K508" i="2"/>
  <c r="G508" i="2"/>
  <c r="Z508" i="2"/>
  <c r="V508" i="2"/>
  <c r="AF508" i="2" s="1"/>
  <c r="R508" i="2"/>
  <c r="N508" i="2"/>
  <c r="J508" i="2"/>
  <c r="F508" i="2"/>
  <c r="Q508" i="2"/>
  <c r="E508" i="2"/>
  <c r="M508" i="2"/>
  <c r="Y508" i="2"/>
  <c r="I508" i="2"/>
  <c r="U508" i="2"/>
  <c r="AB534" i="2"/>
  <c r="X534" i="2"/>
  <c r="T534" i="2"/>
  <c r="P534" i="2"/>
  <c r="L534" i="2"/>
  <c r="H534" i="2"/>
  <c r="AA534" i="2"/>
  <c r="W534" i="2"/>
  <c r="S534" i="2"/>
  <c r="O534" i="2"/>
  <c r="K534" i="2"/>
  <c r="G534" i="2"/>
  <c r="Z534" i="2"/>
  <c r="V534" i="2"/>
  <c r="AF534" i="2" s="1"/>
  <c r="R534" i="2"/>
  <c r="N534" i="2"/>
  <c r="J534" i="2"/>
  <c r="F534" i="2"/>
  <c r="Q534" i="2"/>
  <c r="E534" i="2"/>
  <c r="M534" i="2"/>
  <c r="U534" i="2"/>
  <c r="Y534" i="2"/>
  <c r="I534" i="2"/>
  <c r="AB548" i="2"/>
  <c r="X548" i="2"/>
  <c r="T548" i="2"/>
  <c r="P548" i="2"/>
  <c r="L548" i="2"/>
  <c r="H548" i="2"/>
  <c r="AA548" i="2"/>
  <c r="W548" i="2"/>
  <c r="S548" i="2"/>
  <c r="O548" i="2"/>
  <c r="K548" i="2"/>
  <c r="G548" i="2"/>
  <c r="Z548" i="2"/>
  <c r="V548" i="2"/>
  <c r="AF548" i="2" s="1"/>
  <c r="R548" i="2"/>
  <c r="N548" i="2"/>
  <c r="J548" i="2"/>
  <c r="F548" i="2"/>
  <c r="Q548" i="2"/>
  <c r="E548" i="2"/>
  <c r="M548" i="2"/>
  <c r="U548" i="2"/>
  <c r="Y548" i="2"/>
  <c r="I548" i="2"/>
  <c r="AA575" i="2"/>
  <c r="W575" i="2"/>
  <c r="S575" i="2"/>
  <c r="O575" i="2"/>
  <c r="K575" i="2"/>
  <c r="G575" i="2"/>
  <c r="Z575" i="2"/>
  <c r="V575" i="2"/>
  <c r="AF575" i="2" s="1"/>
  <c r="R575" i="2"/>
  <c r="N575" i="2"/>
  <c r="J575" i="2"/>
  <c r="F575" i="2"/>
  <c r="AB575" i="2"/>
  <c r="T575" i="2"/>
  <c r="L575" i="2"/>
  <c r="Y575" i="2"/>
  <c r="Q575" i="2"/>
  <c r="I575" i="2"/>
  <c r="X575" i="2"/>
  <c r="P575" i="2"/>
  <c r="H575" i="2"/>
  <c r="E575" i="2"/>
  <c r="U575" i="2"/>
  <c r="M575" i="2"/>
  <c r="Z593" i="2"/>
  <c r="V593" i="2"/>
  <c r="AF593" i="2" s="1"/>
  <c r="R593" i="2"/>
  <c r="N593" i="2"/>
  <c r="J593" i="2"/>
  <c r="F593" i="2"/>
  <c r="Y593" i="2"/>
  <c r="U593" i="2"/>
  <c r="Q593" i="2"/>
  <c r="M593" i="2"/>
  <c r="I593" i="2"/>
  <c r="E593" i="2"/>
  <c r="AB593" i="2"/>
  <c r="T593" i="2"/>
  <c r="L593" i="2"/>
  <c r="AA593" i="2"/>
  <c r="S593" i="2"/>
  <c r="K593" i="2"/>
  <c r="X593" i="2"/>
  <c r="P593" i="2"/>
  <c r="H593" i="2"/>
  <c r="G593" i="2"/>
  <c r="O593" i="2"/>
  <c r="W593" i="2"/>
  <c r="Z661" i="2"/>
  <c r="V661" i="2"/>
  <c r="AF661" i="2" s="1"/>
  <c r="R661" i="2"/>
  <c r="N661" i="2"/>
  <c r="J661" i="2"/>
  <c r="F661" i="2"/>
  <c r="Y661" i="2"/>
  <c r="U661" i="2"/>
  <c r="Q661" i="2"/>
  <c r="M661" i="2"/>
  <c r="I661" i="2"/>
  <c r="E661" i="2"/>
  <c r="AB661" i="2"/>
  <c r="T661" i="2"/>
  <c r="L661" i="2"/>
  <c r="AA661" i="2"/>
  <c r="S661" i="2"/>
  <c r="K661" i="2"/>
  <c r="X661" i="2"/>
  <c r="P661" i="2"/>
  <c r="H661" i="2"/>
  <c r="W661" i="2"/>
  <c r="O661" i="2"/>
  <c r="G661" i="2"/>
  <c r="Z677" i="2"/>
  <c r="V677" i="2"/>
  <c r="AF677" i="2" s="1"/>
  <c r="R677" i="2"/>
  <c r="N677" i="2"/>
  <c r="J677" i="2"/>
  <c r="F677" i="2"/>
  <c r="Y677" i="2"/>
  <c r="U677" i="2"/>
  <c r="Q677" i="2"/>
  <c r="M677" i="2"/>
  <c r="I677" i="2"/>
  <c r="E677" i="2"/>
  <c r="AB677" i="2"/>
  <c r="T677" i="2"/>
  <c r="L677" i="2"/>
  <c r="AA677" i="2"/>
  <c r="S677" i="2"/>
  <c r="K677" i="2"/>
  <c r="X677" i="2"/>
  <c r="P677" i="2"/>
  <c r="H677" i="2"/>
  <c r="W677" i="2"/>
  <c r="G677" i="2"/>
  <c r="O677" i="2"/>
  <c r="AA766" i="2"/>
  <c r="W766" i="2"/>
  <c r="S766" i="2"/>
  <c r="O766" i="2"/>
  <c r="K766" i="2"/>
  <c r="G766" i="2"/>
  <c r="Z766" i="2"/>
  <c r="V766" i="2"/>
  <c r="AF766" i="2" s="1"/>
  <c r="R766" i="2"/>
  <c r="N766" i="2"/>
  <c r="J766" i="2"/>
  <c r="F766" i="2"/>
  <c r="Y766" i="2"/>
  <c r="U766" i="2"/>
  <c r="Q766" i="2"/>
  <c r="M766" i="2"/>
  <c r="I766" i="2"/>
  <c r="E766" i="2"/>
  <c r="T766" i="2"/>
  <c r="P766" i="2"/>
  <c r="AB766" i="2"/>
  <c r="L766" i="2"/>
  <c r="H766" i="2"/>
  <c r="X766" i="2"/>
  <c r="AA996" i="2"/>
  <c r="W996" i="2"/>
  <c r="S996" i="2"/>
  <c r="O996" i="2"/>
  <c r="K996" i="2"/>
  <c r="G996" i="2"/>
  <c r="Z996" i="2"/>
  <c r="V996" i="2"/>
  <c r="AF996" i="2" s="1"/>
  <c r="N996" i="2"/>
  <c r="J996" i="2"/>
  <c r="F996" i="2"/>
  <c r="Y996" i="2"/>
  <c r="U996" i="2"/>
  <c r="M996" i="2"/>
  <c r="I996" i="2"/>
  <c r="E996" i="2"/>
  <c r="T996" i="2"/>
  <c r="AB996" i="2"/>
  <c r="L996" i="2"/>
  <c r="H996" i="2"/>
  <c r="X996" i="2"/>
  <c r="AA1042" i="2"/>
  <c r="W1042" i="2"/>
  <c r="S1042" i="2"/>
  <c r="O1042" i="2"/>
  <c r="K1042" i="2"/>
  <c r="G1042" i="2"/>
  <c r="Z1042" i="2"/>
  <c r="V1042" i="2"/>
  <c r="AF1042" i="2" s="1"/>
  <c r="N1042" i="2"/>
  <c r="J1042" i="2"/>
  <c r="F1042" i="2"/>
  <c r="Y1042" i="2"/>
  <c r="U1042" i="2"/>
  <c r="M1042" i="2"/>
  <c r="I1042" i="2"/>
  <c r="E1042" i="2"/>
  <c r="T1042" i="2"/>
  <c r="AB1042" i="2"/>
  <c r="L1042" i="2"/>
  <c r="H1042" i="2"/>
  <c r="X1042" i="2"/>
  <c r="AA1101" i="2"/>
  <c r="W1101" i="2"/>
  <c r="S1101" i="2"/>
  <c r="O1101" i="2"/>
  <c r="K1101" i="2"/>
  <c r="G1101" i="2"/>
  <c r="Z1101" i="2"/>
  <c r="V1101" i="2"/>
  <c r="AF1101" i="2" s="1"/>
  <c r="R1101" i="2"/>
  <c r="N1101" i="2"/>
  <c r="J1101" i="2"/>
  <c r="F1101" i="2"/>
  <c r="Y1101" i="2"/>
  <c r="U1101" i="2"/>
  <c r="Q1101" i="2"/>
  <c r="M1101" i="2"/>
  <c r="I1101" i="2"/>
  <c r="E1101" i="2"/>
  <c r="T1101" i="2"/>
  <c r="P1101" i="2"/>
  <c r="AB1101" i="2"/>
  <c r="L1101" i="2"/>
  <c r="X1101" i="2"/>
  <c r="H1101" i="2"/>
  <c r="AA1133" i="2"/>
  <c r="W1133" i="2"/>
  <c r="S1133" i="2"/>
  <c r="O1133" i="2"/>
  <c r="K1133" i="2"/>
  <c r="G1133" i="2"/>
  <c r="Z1133" i="2"/>
  <c r="V1133" i="2"/>
  <c r="AF1133" i="2" s="1"/>
  <c r="R1133" i="2"/>
  <c r="N1133" i="2"/>
  <c r="J1133" i="2"/>
  <c r="F1133" i="2"/>
  <c r="Y1133" i="2"/>
  <c r="U1133" i="2"/>
  <c r="Q1133" i="2"/>
  <c r="M1133" i="2"/>
  <c r="I1133" i="2"/>
  <c r="E1133" i="2"/>
  <c r="T1133" i="2"/>
  <c r="P1133" i="2"/>
  <c r="AB1133" i="2"/>
  <c r="L1133" i="2"/>
  <c r="X1133" i="2"/>
  <c r="H1133" i="2"/>
  <c r="AA1165" i="2"/>
  <c r="W1165" i="2"/>
  <c r="S1165" i="2"/>
  <c r="O1165" i="2"/>
  <c r="K1165" i="2"/>
  <c r="G1165" i="2"/>
  <c r="Z1165" i="2"/>
  <c r="V1165" i="2"/>
  <c r="AF1165" i="2" s="1"/>
  <c r="R1165" i="2"/>
  <c r="N1165" i="2"/>
  <c r="J1165" i="2"/>
  <c r="F1165" i="2"/>
  <c r="Y1165" i="2"/>
  <c r="U1165" i="2"/>
  <c r="Q1165" i="2"/>
  <c r="M1165" i="2"/>
  <c r="I1165" i="2"/>
  <c r="E1165" i="2"/>
  <c r="T1165" i="2"/>
  <c r="P1165" i="2"/>
  <c r="AB1165" i="2"/>
  <c r="L1165" i="2"/>
  <c r="X1165" i="2"/>
  <c r="H1165" i="2"/>
  <c r="AA1213" i="2"/>
  <c r="W1213" i="2"/>
  <c r="S1213" i="2"/>
  <c r="O1213" i="2"/>
  <c r="K1213" i="2"/>
  <c r="G1213" i="2"/>
  <c r="Z1213" i="2"/>
  <c r="V1213" i="2"/>
  <c r="AF1213" i="2" s="1"/>
  <c r="R1213" i="2"/>
  <c r="N1213" i="2"/>
  <c r="J1213" i="2"/>
  <c r="F1213" i="2"/>
  <c r="Y1213" i="2"/>
  <c r="U1213" i="2"/>
  <c r="Q1213" i="2"/>
  <c r="M1213" i="2"/>
  <c r="I1213" i="2"/>
  <c r="E1213" i="2"/>
  <c r="T1213" i="2"/>
  <c r="P1213" i="2"/>
  <c r="AB1213" i="2"/>
  <c r="L1213" i="2"/>
  <c r="X1213" i="2"/>
  <c r="H1213" i="2"/>
  <c r="AA1264" i="2"/>
  <c r="W1264" i="2"/>
  <c r="S1264" i="2"/>
  <c r="O1264" i="2"/>
  <c r="K1264" i="2"/>
  <c r="G1264" i="2"/>
  <c r="Z1264" i="2"/>
  <c r="V1264" i="2"/>
  <c r="AF1264" i="2" s="1"/>
  <c r="R1264" i="2"/>
  <c r="N1264" i="2"/>
  <c r="J1264" i="2"/>
  <c r="F1264" i="2"/>
  <c r="Y1264" i="2"/>
  <c r="Q1264" i="2"/>
  <c r="I1264" i="2"/>
  <c r="X1264" i="2"/>
  <c r="P1264" i="2"/>
  <c r="H1264" i="2"/>
  <c r="U1264" i="2"/>
  <c r="M1264" i="2"/>
  <c r="E1264" i="2"/>
  <c r="AB1264" i="2"/>
  <c r="T1264" i="2"/>
  <c r="L1264" i="2"/>
  <c r="Y557" i="2"/>
  <c r="U557" i="2"/>
  <c r="Q557" i="2"/>
  <c r="M557" i="2"/>
  <c r="I557" i="2"/>
  <c r="E557" i="2"/>
  <c r="AB557" i="2"/>
  <c r="X557" i="2"/>
  <c r="T557" i="2"/>
  <c r="P557" i="2"/>
  <c r="L557" i="2"/>
  <c r="H557" i="2"/>
  <c r="Z557" i="2"/>
  <c r="R557" i="2"/>
  <c r="J557" i="2"/>
  <c r="W557" i="2"/>
  <c r="O557" i="2"/>
  <c r="G557" i="2"/>
  <c r="V557" i="2"/>
  <c r="AF557" i="2" s="1"/>
  <c r="N557" i="2"/>
  <c r="F557" i="2"/>
  <c r="K557" i="2"/>
  <c r="AA557" i="2"/>
  <c r="S557" i="2"/>
  <c r="Y571" i="2"/>
  <c r="U571" i="2"/>
  <c r="Q571" i="2"/>
  <c r="M571" i="2"/>
  <c r="I571" i="2"/>
  <c r="E571" i="2"/>
  <c r="AB571" i="2"/>
  <c r="X571" i="2"/>
  <c r="T571" i="2"/>
  <c r="P571" i="2"/>
  <c r="L571" i="2"/>
  <c r="H571" i="2"/>
  <c r="W571" i="2"/>
  <c r="O571" i="2"/>
  <c r="G571" i="2"/>
  <c r="V571" i="2"/>
  <c r="AF571" i="2" s="1"/>
  <c r="N571" i="2"/>
  <c r="F571" i="2"/>
  <c r="AA571" i="2"/>
  <c r="S571" i="2"/>
  <c r="K571" i="2"/>
  <c r="Z571" i="2"/>
  <c r="R571" i="2"/>
  <c r="J571" i="2"/>
  <c r="Y587" i="2"/>
  <c r="U587" i="2"/>
  <c r="Q587" i="2"/>
  <c r="M587" i="2"/>
  <c r="I587" i="2"/>
  <c r="E587" i="2"/>
  <c r="AB587" i="2"/>
  <c r="X587" i="2"/>
  <c r="T587" i="2"/>
  <c r="P587" i="2"/>
  <c r="L587" i="2"/>
  <c r="H587" i="2"/>
  <c r="W587" i="2"/>
  <c r="O587" i="2"/>
  <c r="G587" i="2"/>
  <c r="V587" i="2"/>
  <c r="AF587" i="2" s="1"/>
  <c r="N587" i="2"/>
  <c r="F587" i="2"/>
  <c r="AA587" i="2"/>
  <c r="S587" i="2"/>
  <c r="K587" i="2"/>
  <c r="Z587" i="2"/>
  <c r="R587" i="2"/>
  <c r="J587" i="2"/>
  <c r="Y600" i="2"/>
  <c r="U600" i="2"/>
  <c r="Q600" i="2"/>
  <c r="M600" i="2"/>
  <c r="I600" i="2"/>
  <c r="E600" i="2"/>
  <c r="AB600" i="2"/>
  <c r="X600" i="2"/>
  <c r="T600" i="2"/>
  <c r="P600" i="2"/>
  <c r="L600" i="2"/>
  <c r="H600" i="2"/>
  <c r="AA600" i="2"/>
  <c r="S600" i="2"/>
  <c r="K600" i="2"/>
  <c r="Z600" i="2"/>
  <c r="R600" i="2"/>
  <c r="J600" i="2"/>
  <c r="W600" i="2"/>
  <c r="O600" i="2"/>
  <c r="G600" i="2"/>
  <c r="V600" i="2"/>
  <c r="N600" i="2"/>
  <c r="F600" i="2"/>
  <c r="Y612" i="2"/>
  <c r="U612" i="2"/>
  <c r="Q612" i="2"/>
  <c r="M612" i="2"/>
  <c r="I612" i="2"/>
  <c r="E612" i="2"/>
  <c r="AB612" i="2"/>
  <c r="X612" i="2"/>
  <c r="T612" i="2"/>
  <c r="P612" i="2"/>
  <c r="L612" i="2"/>
  <c r="H612" i="2"/>
  <c r="AA612" i="2"/>
  <c r="S612" i="2"/>
  <c r="K612" i="2"/>
  <c r="Z612" i="2"/>
  <c r="R612" i="2"/>
  <c r="J612" i="2"/>
  <c r="W612" i="2"/>
  <c r="O612" i="2"/>
  <c r="G612" i="2"/>
  <c r="V612" i="2"/>
  <c r="N612" i="2"/>
  <c r="F612" i="2"/>
  <c r="Y629" i="2"/>
  <c r="U629" i="2"/>
  <c r="Q629" i="2"/>
  <c r="M629" i="2"/>
  <c r="I629" i="2"/>
  <c r="E629" i="2"/>
  <c r="AB629" i="2"/>
  <c r="X629" i="2"/>
  <c r="T629" i="2"/>
  <c r="P629" i="2"/>
  <c r="L629" i="2"/>
  <c r="H629" i="2"/>
  <c r="Z629" i="2"/>
  <c r="R629" i="2"/>
  <c r="J629" i="2"/>
  <c r="W629" i="2"/>
  <c r="O629" i="2"/>
  <c r="G629" i="2"/>
  <c r="V629" i="2"/>
  <c r="AF629" i="2" s="1"/>
  <c r="N629" i="2"/>
  <c r="F629" i="2"/>
  <c r="K629" i="2"/>
  <c r="AA629" i="2"/>
  <c r="S629" i="2"/>
  <c r="Y647" i="2"/>
  <c r="U647" i="2"/>
  <c r="Q647" i="2"/>
  <c r="M647" i="2"/>
  <c r="I647" i="2"/>
  <c r="E647" i="2"/>
  <c r="AB647" i="2"/>
  <c r="X647" i="2"/>
  <c r="T647" i="2"/>
  <c r="P647" i="2"/>
  <c r="L647" i="2"/>
  <c r="H647" i="2"/>
  <c r="AA647" i="2"/>
  <c r="S647" i="2"/>
  <c r="K647" i="2"/>
  <c r="Z647" i="2"/>
  <c r="R647" i="2"/>
  <c r="J647" i="2"/>
  <c r="W647" i="2"/>
  <c r="O647" i="2"/>
  <c r="G647" i="2"/>
  <c r="F647" i="2"/>
  <c r="V647" i="2"/>
  <c r="AF647" i="2" s="1"/>
  <c r="N647" i="2"/>
  <c r="Y660" i="2"/>
  <c r="U660" i="2"/>
  <c r="Q660" i="2"/>
  <c r="M660" i="2"/>
  <c r="I660" i="2"/>
  <c r="E660" i="2"/>
  <c r="AB660" i="2"/>
  <c r="X660" i="2"/>
  <c r="T660" i="2"/>
  <c r="P660" i="2"/>
  <c r="L660" i="2"/>
  <c r="H660" i="2"/>
  <c r="W660" i="2"/>
  <c r="O660" i="2"/>
  <c r="G660" i="2"/>
  <c r="V660" i="2"/>
  <c r="AF660" i="2" s="1"/>
  <c r="N660" i="2"/>
  <c r="F660" i="2"/>
  <c r="AA660" i="2"/>
  <c r="S660" i="2"/>
  <c r="K660" i="2"/>
  <c r="Z660" i="2"/>
  <c r="R660" i="2"/>
  <c r="J660" i="2"/>
  <c r="Y676" i="2"/>
  <c r="U676" i="2"/>
  <c r="Q676" i="2"/>
  <c r="M676" i="2"/>
  <c r="I676" i="2"/>
  <c r="E676" i="2"/>
  <c r="AB676" i="2"/>
  <c r="X676" i="2"/>
  <c r="T676" i="2"/>
  <c r="P676" i="2"/>
  <c r="L676" i="2"/>
  <c r="H676" i="2"/>
  <c r="W676" i="2"/>
  <c r="O676" i="2"/>
  <c r="G676" i="2"/>
  <c r="V676" i="2"/>
  <c r="AF676" i="2" s="1"/>
  <c r="N676" i="2"/>
  <c r="F676" i="2"/>
  <c r="AA676" i="2"/>
  <c r="S676" i="2"/>
  <c r="K676" i="2"/>
  <c r="J676" i="2"/>
  <c r="Z676" i="2"/>
  <c r="R676" i="2"/>
  <c r="Z692" i="2"/>
  <c r="Y692" i="2"/>
  <c r="U692" i="2"/>
  <c r="Q692" i="2"/>
  <c r="M692" i="2"/>
  <c r="I692" i="2"/>
  <c r="E692" i="2"/>
  <c r="AB692" i="2"/>
  <c r="X692" i="2"/>
  <c r="T692" i="2"/>
  <c r="P692" i="2"/>
  <c r="L692" i="2"/>
  <c r="H692" i="2"/>
  <c r="W692" i="2"/>
  <c r="O692" i="2"/>
  <c r="G692" i="2"/>
  <c r="V692" i="2"/>
  <c r="AF692" i="2" s="1"/>
  <c r="N692" i="2"/>
  <c r="F692" i="2"/>
  <c r="S692" i="2"/>
  <c r="K692" i="2"/>
  <c r="J692" i="2"/>
  <c r="AA692" i="2"/>
  <c r="R692" i="2"/>
  <c r="Z708" i="2"/>
  <c r="V708" i="2"/>
  <c r="AF708" i="2" s="1"/>
  <c r="R708" i="2"/>
  <c r="N708" i="2"/>
  <c r="J708" i="2"/>
  <c r="F708" i="2"/>
  <c r="Y708" i="2"/>
  <c r="U708" i="2"/>
  <c r="Q708" i="2"/>
  <c r="M708" i="2"/>
  <c r="I708" i="2"/>
  <c r="E708" i="2"/>
  <c r="AB708" i="2"/>
  <c r="X708" i="2"/>
  <c r="T708" i="2"/>
  <c r="P708" i="2"/>
  <c r="L708" i="2"/>
  <c r="H708" i="2"/>
  <c r="W708" i="2"/>
  <c r="G708" i="2"/>
  <c r="S708" i="2"/>
  <c r="O708" i="2"/>
  <c r="AA708" i="2"/>
  <c r="K708" i="2"/>
  <c r="Z724" i="2"/>
  <c r="V724" i="2"/>
  <c r="AF724" i="2" s="1"/>
  <c r="R724" i="2"/>
  <c r="N724" i="2"/>
  <c r="J724" i="2"/>
  <c r="F724" i="2"/>
  <c r="Y724" i="2"/>
  <c r="U724" i="2"/>
  <c r="Q724" i="2"/>
  <c r="M724" i="2"/>
  <c r="I724" i="2"/>
  <c r="E724" i="2"/>
  <c r="AB724" i="2"/>
  <c r="X724" i="2"/>
  <c r="T724" i="2"/>
  <c r="P724" i="2"/>
  <c r="L724" i="2"/>
  <c r="H724" i="2"/>
  <c r="W724" i="2"/>
  <c r="G724" i="2"/>
  <c r="S724" i="2"/>
  <c r="O724" i="2"/>
  <c r="AA724" i="2"/>
  <c r="K724" i="2"/>
  <c r="Z740" i="2"/>
  <c r="V740" i="2"/>
  <c r="AF740" i="2" s="1"/>
  <c r="R740" i="2"/>
  <c r="N740" i="2"/>
  <c r="J740" i="2"/>
  <c r="F740" i="2"/>
  <c r="Y740" i="2"/>
  <c r="U740" i="2"/>
  <c r="Q740" i="2"/>
  <c r="M740" i="2"/>
  <c r="I740" i="2"/>
  <c r="E740" i="2"/>
  <c r="AB740" i="2"/>
  <c r="X740" i="2"/>
  <c r="T740" i="2"/>
  <c r="P740" i="2"/>
  <c r="L740" i="2"/>
  <c r="H740" i="2"/>
  <c r="W740" i="2"/>
  <c r="G740" i="2"/>
  <c r="S740" i="2"/>
  <c r="O740" i="2"/>
  <c r="AA740" i="2"/>
  <c r="K740" i="2"/>
  <c r="Z756" i="2"/>
  <c r="V756" i="2"/>
  <c r="AF756" i="2" s="1"/>
  <c r="R756" i="2"/>
  <c r="N756" i="2"/>
  <c r="J756" i="2"/>
  <c r="F756" i="2"/>
  <c r="Y756" i="2"/>
  <c r="U756" i="2"/>
  <c r="Q756" i="2"/>
  <c r="M756" i="2"/>
  <c r="I756" i="2"/>
  <c r="E756" i="2"/>
  <c r="AB756" i="2"/>
  <c r="X756" i="2"/>
  <c r="T756" i="2"/>
  <c r="P756" i="2"/>
  <c r="L756" i="2"/>
  <c r="H756" i="2"/>
  <c r="W756" i="2"/>
  <c r="G756" i="2"/>
  <c r="S756" i="2"/>
  <c r="O756" i="2"/>
  <c r="AA756" i="2"/>
  <c r="K756" i="2"/>
  <c r="Z784" i="2"/>
  <c r="V784" i="2"/>
  <c r="AF784" i="2" s="1"/>
  <c r="R784" i="2"/>
  <c r="N784" i="2"/>
  <c r="J784" i="2"/>
  <c r="F784" i="2"/>
  <c r="Y784" i="2"/>
  <c r="U784" i="2"/>
  <c r="Q784" i="2"/>
  <c r="M784" i="2"/>
  <c r="I784" i="2"/>
  <c r="E784" i="2"/>
  <c r="AB784" i="2"/>
  <c r="X784" i="2"/>
  <c r="T784" i="2"/>
  <c r="P784" i="2"/>
  <c r="L784" i="2"/>
  <c r="H784" i="2"/>
  <c r="O784" i="2"/>
  <c r="AA784" i="2"/>
  <c r="K784" i="2"/>
  <c r="W784" i="2"/>
  <c r="G784" i="2"/>
  <c r="S784" i="2"/>
  <c r="Z800" i="2"/>
  <c r="V800" i="2"/>
  <c r="AF800" i="2" s="1"/>
  <c r="R800" i="2"/>
  <c r="N800" i="2"/>
  <c r="J800" i="2"/>
  <c r="F800" i="2"/>
  <c r="Y800" i="2"/>
  <c r="U800" i="2"/>
  <c r="Q800" i="2"/>
  <c r="M800" i="2"/>
  <c r="I800" i="2"/>
  <c r="E800" i="2"/>
  <c r="AB800" i="2"/>
  <c r="X800" i="2"/>
  <c r="T800" i="2"/>
  <c r="P800" i="2"/>
  <c r="L800" i="2"/>
  <c r="H800" i="2"/>
  <c r="O800" i="2"/>
  <c r="AA800" i="2"/>
  <c r="K800" i="2"/>
  <c r="W800" i="2"/>
  <c r="G800" i="2"/>
  <c r="S800" i="2"/>
  <c r="Z816" i="2"/>
  <c r="V816" i="2"/>
  <c r="AF816" i="2" s="1"/>
  <c r="R816" i="2"/>
  <c r="N816" i="2"/>
  <c r="J816" i="2"/>
  <c r="F816" i="2"/>
  <c r="Y816" i="2"/>
  <c r="U816" i="2"/>
  <c r="Q816" i="2"/>
  <c r="M816" i="2"/>
  <c r="I816" i="2"/>
  <c r="E816" i="2"/>
  <c r="AB816" i="2"/>
  <c r="X816" i="2"/>
  <c r="T816" i="2"/>
  <c r="P816" i="2"/>
  <c r="L816" i="2"/>
  <c r="H816" i="2"/>
  <c r="O816" i="2"/>
  <c r="AA816" i="2"/>
  <c r="K816" i="2"/>
  <c r="W816" i="2"/>
  <c r="G816" i="2"/>
  <c r="S816" i="2"/>
  <c r="Z832" i="2"/>
  <c r="V832" i="2"/>
  <c r="AF832" i="2" s="1"/>
  <c r="R832" i="2"/>
  <c r="N832" i="2"/>
  <c r="J832" i="2"/>
  <c r="F832" i="2"/>
  <c r="Y832" i="2"/>
  <c r="U832" i="2"/>
  <c r="Q832" i="2"/>
  <c r="M832" i="2"/>
  <c r="I832" i="2"/>
  <c r="E832" i="2"/>
  <c r="AB832" i="2"/>
  <c r="X832" i="2"/>
  <c r="T832" i="2"/>
  <c r="P832" i="2"/>
  <c r="L832" i="2"/>
  <c r="H832" i="2"/>
  <c r="O832" i="2"/>
  <c r="AA832" i="2"/>
  <c r="K832" i="2"/>
  <c r="W832" i="2"/>
  <c r="G832" i="2"/>
  <c r="S832" i="2"/>
  <c r="Z848" i="2"/>
  <c r="V848" i="2"/>
  <c r="AF848" i="2" s="1"/>
  <c r="R848" i="2"/>
  <c r="N848" i="2"/>
  <c r="J848" i="2"/>
  <c r="F848" i="2"/>
  <c r="Y848" i="2"/>
  <c r="U848" i="2"/>
  <c r="Q848" i="2"/>
  <c r="M848" i="2"/>
  <c r="I848" i="2"/>
  <c r="E848" i="2"/>
  <c r="AB848" i="2"/>
  <c r="X848" i="2"/>
  <c r="T848" i="2"/>
  <c r="P848" i="2"/>
  <c r="L848" i="2"/>
  <c r="H848" i="2"/>
  <c r="O848" i="2"/>
  <c r="AA848" i="2"/>
  <c r="K848" i="2"/>
  <c r="W848" i="2"/>
  <c r="G848" i="2"/>
  <c r="S848" i="2"/>
  <c r="Z864" i="2"/>
  <c r="V864" i="2"/>
  <c r="AF864" i="2" s="1"/>
  <c r="R864" i="2"/>
  <c r="N864" i="2"/>
  <c r="J864" i="2"/>
  <c r="F864" i="2"/>
  <c r="Y864" i="2"/>
  <c r="U864" i="2"/>
  <c r="Q864" i="2"/>
  <c r="M864" i="2"/>
  <c r="I864" i="2"/>
  <c r="E864" i="2"/>
  <c r="AB864" i="2"/>
  <c r="X864" i="2"/>
  <c r="T864" i="2"/>
  <c r="P864" i="2"/>
  <c r="L864" i="2"/>
  <c r="H864" i="2"/>
  <c r="O864" i="2"/>
  <c r="AA864" i="2"/>
  <c r="K864" i="2"/>
  <c r="W864" i="2"/>
  <c r="G864" i="2"/>
  <c r="S864" i="2"/>
  <c r="Z880" i="2"/>
  <c r="V880" i="2"/>
  <c r="AF880" i="2" s="1"/>
  <c r="R880" i="2"/>
  <c r="N880" i="2"/>
  <c r="J880" i="2"/>
  <c r="F880" i="2"/>
  <c r="Y880" i="2"/>
  <c r="U880" i="2"/>
  <c r="Q880" i="2"/>
  <c r="M880" i="2"/>
  <c r="I880" i="2"/>
  <c r="E880" i="2"/>
  <c r="AB880" i="2"/>
  <c r="X880" i="2"/>
  <c r="T880" i="2"/>
  <c r="P880" i="2"/>
  <c r="L880" i="2"/>
  <c r="H880" i="2"/>
  <c r="O880" i="2"/>
  <c r="AA880" i="2"/>
  <c r="K880" i="2"/>
  <c r="W880" i="2"/>
  <c r="G880" i="2"/>
  <c r="S880" i="2"/>
  <c r="Z896" i="2"/>
  <c r="V896" i="2"/>
  <c r="R896" i="2"/>
  <c r="N896" i="2"/>
  <c r="J896" i="2"/>
  <c r="F896" i="2"/>
  <c r="Y896" i="2"/>
  <c r="U896" i="2"/>
  <c r="Q896" i="2"/>
  <c r="M896" i="2"/>
  <c r="I896" i="2"/>
  <c r="E896" i="2"/>
  <c r="AB896" i="2"/>
  <c r="X896" i="2"/>
  <c r="T896" i="2"/>
  <c r="P896" i="2"/>
  <c r="L896" i="2"/>
  <c r="H896" i="2"/>
  <c r="W896" i="2"/>
  <c r="G896" i="2"/>
  <c r="S896" i="2"/>
  <c r="O896" i="2"/>
  <c r="AA896" i="2"/>
  <c r="K896" i="2"/>
  <c r="Z912" i="2"/>
  <c r="V912" i="2"/>
  <c r="AF912" i="2" s="1"/>
  <c r="R912" i="2"/>
  <c r="N912" i="2"/>
  <c r="J912" i="2"/>
  <c r="F912" i="2"/>
  <c r="Y912" i="2"/>
  <c r="U912" i="2"/>
  <c r="Q912" i="2"/>
  <c r="M912" i="2"/>
  <c r="I912" i="2"/>
  <c r="E912" i="2"/>
  <c r="AB912" i="2"/>
  <c r="X912" i="2"/>
  <c r="T912" i="2"/>
  <c r="P912" i="2"/>
  <c r="L912" i="2"/>
  <c r="H912" i="2"/>
  <c r="O912" i="2"/>
  <c r="AA912" i="2"/>
  <c r="K912" i="2"/>
  <c r="W912" i="2"/>
  <c r="G912" i="2"/>
  <c r="S912" i="2"/>
  <c r="Z928" i="2"/>
  <c r="V928" i="2"/>
  <c r="AF928" i="2" s="1"/>
  <c r="R928" i="2"/>
  <c r="N928" i="2"/>
  <c r="J928" i="2"/>
  <c r="F928" i="2"/>
  <c r="Y928" i="2"/>
  <c r="U928" i="2"/>
  <c r="Q928" i="2"/>
  <c r="M928" i="2"/>
  <c r="I928" i="2"/>
  <c r="E928" i="2"/>
  <c r="AB928" i="2"/>
  <c r="X928" i="2"/>
  <c r="T928" i="2"/>
  <c r="P928" i="2"/>
  <c r="L928" i="2"/>
  <c r="H928" i="2"/>
  <c r="O928" i="2"/>
  <c r="AA928" i="2"/>
  <c r="K928" i="2"/>
  <c r="W928" i="2"/>
  <c r="G928" i="2"/>
  <c r="S928" i="2"/>
  <c r="Z944" i="2"/>
  <c r="V944" i="2"/>
  <c r="AF944" i="2" s="1"/>
  <c r="R944" i="2"/>
  <c r="N944" i="2"/>
  <c r="J944" i="2"/>
  <c r="F944" i="2"/>
  <c r="Y944" i="2"/>
  <c r="U944" i="2"/>
  <c r="Q944" i="2"/>
  <c r="M944" i="2"/>
  <c r="I944" i="2"/>
  <c r="E944" i="2"/>
  <c r="AB944" i="2"/>
  <c r="X944" i="2"/>
  <c r="T944" i="2"/>
  <c r="P944" i="2"/>
  <c r="L944" i="2"/>
  <c r="H944" i="2"/>
  <c r="O944" i="2"/>
  <c r="AA944" i="2"/>
  <c r="K944" i="2"/>
  <c r="W944" i="2"/>
  <c r="G944" i="2"/>
  <c r="S944" i="2"/>
  <c r="Z962" i="2"/>
  <c r="V962" i="2"/>
  <c r="AF962" i="2" s="1"/>
  <c r="R962" i="2"/>
  <c r="N962" i="2"/>
  <c r="J962" i="2"/>
  <c r="F962" i="2"/>
  <c r="Y962" i="2"/>
  <c r="U962" i="2"/>
  <c r="Q962" i="2"/>
  <c r="M962" i="2"/>
  <c r="I962" i="2"/>
  <c r="E962" i="2"/>
  <c r="AB962" i="2"/>
  <c r="X962" i="2"/>
  <c r="T962" i="2"/>
  <c r="P962" i="2"/>
  <c r="L962" i="2"/>
  <c r="H962" i="2"/>
  <c r="W962" i="2"/>
  <c r="G962" i="2"/>
  <c r="S962" i="2"/>
  <c r="O962" i="2"/>
  <c r="AA962" i="2"/>
  <c r="K962" i="2"/>
  <c r="Z970" i="2"/>
  <c r="V970" i="2"/>
  <c r="AF970" i="2" s="1"/>
  <c r="N970" i="2"/>
  <c r="J970" i="2"/>
  <c r="F970" i="2"/>
  <c r="Y970" i="2"/>
  <c r="U970" i="2"/>
  <c r="M970" i="2"/>
  <c r="I970" i="2"/>
  <c r="E970" i="2"/>
  <c r="AB970" i="2"/>
  <c r="X970" i="2"/>
  <c r="T970" i="2"/>
  <c r="P970" i="2"/>
  <c r="L970" i="2"/>
  <c r="H970" i="2"/>
  <c r="W970" i="2"/>
  <c r="G970" i="2"/>
  <c r="S970" i="2"/>
  <c r="O970" i="2"/>
  <c r="AA970" i="2"/>
  <c r="K970" i="2"/>
  <c r="Z979" i="2"/>
  <c r="V979" i="2"/>
  <c r="AF979" i="2" s="1"/>
  <c r="N979" i="2"/>
  <c r="J979" i="2"/>
  <c r="F979" i="2"/>
  <c r="Y979" i="2"/>
  <c r="U979" i="2"/>
  <c r="M979" i="2"/>
  <c r="I979" i="2"/>
  <c r="E979" i="2"/>
  <c r="AB979" i="2"/>
  <c r="X979" i="2"/>
  <c r="T979" i="2"/>
  <c r="P979" i="2"/>
  <c r="L979" i="2"/>
  <c r="H979" i="2"/>
  <c r="W979" i="2"/>
  <c r="G979" i="2"/>
  <c r="S979" i="2"/>
  <c r="O979" i="2"/>
  <c r="K979" i="2"/>
  <c r="AA979" i="2"/>
  <c r="Z990" i="2"/>
  <c r="V990" i="2"/>
  <c r="AF990" i="2" s="1"/>
  <c r="N990" i="2"/>
  <c r="J990" i="2"/>
  <c r="F990" i="2"/>
  <c r="Y990" i="2"/>
  <c r="U990" i="2"/>
  <c r="M990" i="2"/>
  <c r="I990" i="2"/>
  <c r="E990" i="2"/>
  <c r="AB990" i="2"/>
  <c r="X990" i="2"/>
  <c r="T990" i="2"/>
  <c r="L990" i="2"/>
  <c r="H990" i="2"/>
  <c r="O990" i="2"/>
  <c r="AA990" i="2"/>
  <c r="K990" i="2"/>
  <c r="W990" i="2"/>
  <c r="G990" i="2"/>
  <c r="S990" i="2"/>
  <c r="Z1016" i="2"/>
  <c r="V1016" i="2"/>
  <c r="AF1016" i="2" s="1"/>
  <c r="N1016" i="2"/>
  <c r="J1016" i="2"/>
  <c r="F1016" i="2"/>
  <c r="Y1016" i="2"/>
  <c r="U1016" i="2"/>
  <c r="M1016" i="2"/>
  <c r="I1016" i="2"/>
  <c r="E1016" i="2"/>
  <c r="AB1016" i="2"/>
  <c r="X1016" i="2"/>
  <c r="T1016" i="2"/>
  <c r="L1016" i="2"/>
  <c r="H1016" i="2"/>
  <c r="W1016" i="2"/>
  <c r="G1016" i="2"/>
  <c r="S1016" i="2"/>
  <c r="O1016" i="2"/>
  <c r="K1016" i="2"/>
  <c r="AA1016" i="2"/>
  <c r="Z1025" i="2"/>
  <c r="V1025" i="2"/>
  <c r="AF1025" i="2" s="1"/>
  <c r="N1025" i="2"/>
  <c r="J1025" i="2"/>
  <c r="F1025" i="2"/>
  <c r="Y1025" i="2"/>
  <c r="U1025" i="2"/>
  <c r="M1025" i="2"/>
  <c r="I1025" i="2"/>
  <c r="E1025" i="2"/>
  <c r="AB1025" i="2"/>
  <c r="X1025" i="2"/>
  <c r="T1025" i="2"/>
  <c r="L1025" i="2"/>
  <c r="H1025" i="2"/>
  <c r="S1025" i="2"/>
  <c r="O1025" i="2"/>
  <c r="AA1025" i="2"/>
  <c r="K1025" i="2"/>
  <c r="W1025" i="2"/>
  <c r="G1025" i="2"/>
  <c r="Z1055" i="2"/>
  <c r="V1055" i="2"/>
  <c r="AF1055" i="2" s="1"/>
  <c r="N1055" i="2"/>
  <c r="J1055" i="2"/>
  <c r="F1055" i="2"/>
  <c r="Y1055" i="2"/>
  <c r="U1055" i="2"/>
  <c r="M1055" i="2"/>
  <c r="I1055" i="2"/>
  <c r="E1055" i="2"/>
  <c r="AB1055" i="2"/>
  <c r="X1055" i="2"/>
  <c r="T1055" i="2"/>
  <c r="L1055" i="2"/>
  <c r="H1055" i="2"/>
  <c r="W1055" i="2"/>
  <c r="G1055" i="2"/>
  <c r="S1055" i="2"/>
  <c r="O1055" i="2"/>
  <c r="K1055" i="2"/>
  <c r="AA1055" i="2"/>
  <c r="Z1065" i="2"/>
  <c r="V1065" i="2"/>
  <c r="AF1065" i="2" s="1"/>
  <c r="N1065" i="2"/>
  <c r="J1065" i="2"/>
  <c r="F1065" i="2"/>
  <c r="Y1065" i="2"/>
  <c r="U1065" i="2"/>
  <c r="M1065" i="2"/>
  <c r="I1065" i="2"/>
  <c r="E1065" i="2"/>
  <c r="AB1065" i="2"/>
  <c r="X1065" i="2"/>
  <c r="T1065" i="2"/>
  <c r="L1065" i="2"/>
  <c r="H1065" i="2"/>
  <c r="S1065" i="2"/>
  <c r="O1065" i="2"/>
  <c r="AA1065" i="2"/>
  <c r="K1065" i="2"/>
  <c r="W1065" i="2"/>
  <c r="G1065" i="2"/>
  <c r="Z1077" i="2"/>
  <c r="V1077" i="2"/>
  <c r="AF1077" i="2" s="1"/>
  <c r="N1077" i="2"/>
  <c r="J1077" i="2"/>
  <c r="F1077" i="2"/>
  <c r="Y1077" i="2"/>
  <c r="U1077" i="2"/>
  <c r="M1077" i="2"/>
  <c r="I1077" i="2"/>
  <c r="E1077" i="2"/>
  <c r="AB1077" i="2"/>
  <c r="X1077" i="2"/>
  <c r="T1077" i="2"/>
  <c r="L1077" i="2"/>
  <c r="H1077" i="2"/>
  <c r="O1077" i="2"/>
  <c r="AA1077" i="2"/>
  <c r="K1077" i="2"/>
  <c r="W1077" i="2"/>
  <c r="G1077" i="2"/>
  <c r="S1077" i="2"/>
  <c r="Z1092" i="2"/>
  <c r="V1092" i="2"/>
  <c r="AF1092" i="2" s="1"/>
  <c r="R1092" i="2"/>
  <c r="N1092" i="2"/>
  <c r="J1092" i="2"/>
  <c r="F1092" i="2"/>
  <c r="Y1092" i="2"/>
  <c r="U1092" i="2"/>
  <c r="Q1092" i="2"/>
  <c r="M1092" i="2"/>
  <c r="I1092" i="2"/>
  <c r="E1092" i="2"/>
  <c r="AB1092" i="2"/>
  <c r="X1092" i="2"/>
  <c r="T1092" i="2"/>
  <c r="L1092" i="2"/>
  <c r="H1092" i="2"/>
  <c r="S1092" i="2"/>
  <c r="O1092" i="2"/>
  <c r="AA1092" i="2"/>
  <c r="K1092" i="2"/>
  <c r="G1092" i="2"/>
  <c r="W1092" i="2"/>
  <c r="Z1108" i="2"/>
  <c r="V1108" i="2"/>
  <c r="AF1108" i="2" s="1"/>
  <c r="R1108" i="2"/>
  <c r="N1108" i="2"/>
  <c r="J1108" i="2"/>
  <c r="F1108" i="2"/>
  <c r="Y1108" i="2"/>
  <c r="U1108" i="2"/>
  <c r="Q1108" i="2"/>
  <c r="M1108" i="2"/>
  <c r="I1108" i="2"/>
  <c r="E1108" i="2"/>
  <c r="AB1108" i="2"/>
  <c r="X1108" i="2"/>
  <c r="T1108" i="2"/>
  <c r="P1108" i="2"/>
  <c r="L1108" i="2"/>
  <c r="H1108" i="2"/>
  <c r="S1108" i="2"/>
  <c r="O1108" i="2"/>
  <c r="AA1108" i="2"/>
  <c r="K1108" i="2"/>
  <c r="G1108" i="2"/>
  <c r="W1108" i="2"/>
  <c r="Z1124" i="2"/>
  <c r="V1124" i="2"/>
  <c r="AF1124" i="2" s="1"/>
  <c r="R1124" i="2"/>
  <c r="N1124" i="2"/>
  <c r="J1124" i="2"/>
  <c r="F1124" i="2"/>
  <c r="Y1124" i="2"/>
  <c r="U1124" i="2"/>
  <c r="Q1124" i="2"/>
  <c r="M1124" i="2"/>
  <c r="I1124" i="2"/>
  <c r="E1124" i="2"/>
  <c r="AB1124" i="2"/>
  <c r="X1124" i="2"/>
  <c r="T1124" i="2"/>
  <c r="P1124" i="2"/>
  <c r="L1124" i="2"/>
  <c r="H1124" i="2"/>
  <c r="S1124" i="2"/>
  <c r="O1124" i="2"/>
  <c r="AA1124" i="2"/>
  <c r="K1124" i="2"/>
  <c r="G1124" i="2"/>
  <c r="W1124" i="2"/>
  <c r="Z1140" i="2"/>
  <c r="V1140" i="2"/>
  <c r="AF1140" i="2" s="1"/>
  <c r="R1140" i="2"/>
  <c r="N1140" i="2"/>
  <c r="J1140" i="2"/>
  <c r="F1140" i="2"/>
  <c r="Y1140" i="2"/>
  <c r="U1140" i="2"/>
  <c r="Q1140" i="2"/>
  <c r="M1140" i="2"/>
  <c r="I1140" i="2"/>
  <c r="E1140" i="2"/>
  <c r="AB1140" i="2"/>
  <c r="X1140" i="2"/>
  <c r="T1140" i="2"/>
  <c r="P1140" i="2"/>
  <c r="L1140" i="2"/>
  <c r="H1140" i="2"/>
  <c r="S1140" i="2"/>
  <c r="O1140" i="2"/>
  <c r="AA1140" i="2"/>
  <c r="K1140" i="2"/>
  <c r="G1140" i="2"/>
  <c r="W1140" i="2"/>
  <c r="Z1156" i="2"/>
  <c r="V1156" i="2"/>
  <c r="AF1156" i="2" s="1"/>
  <c r="R1156" i="2"/>
  <c r="N1156" i="2"/>
  <c r="J1156" i="2"/>
  <c r="F1156" i="2"/>
  <c r="Y1156" i="2"/>
  <c r="U1156" i="2"/>
  <c r="Q1156" i="2"/>
  <c r="M1156" i="2"/>
  <c r="I1156" i="2"/>
  <c r="E1156" i="2"/>
  <c r="AB1156" i="2"/>
  <c r="X1156" i="2"/>
  <c r="T1156" i="2"/>
  <c r="P1156" i="2"/>
  <c r="L1156" i="2"/>
  <c r="H1156" i="2"/>
  <c r="S1156" i="2"/>
  <c r="O1156" i="2"/>
  <c r="AA1156" i="2"/>
  <c r="K1156" i="2"/>
  <c r="G1156" i="2"/>
  <c r="W1156" i="2"/>
  <c r="Z1172" i="2"/>
  <c r="V1172" i="2"/>
  <c r="AF1172" i="2" s="1"/>
  <c r="R1172" i="2"/>
  <c r="N1172" i="2"/>
  <c r="J1172" i="2"/>
  <c r="F1172" i="2"/>
  <c r="Y1172" i="2"/>
  <c r="U1172" i="2"/>
  <c r="Q1172" i="2"/>
  <c r="M1172" i="2"/>
  <c r="I1172" i="2"/>
  <c r="E1172" i="2"/>
  <c r="AB1172" i="2"/>
  <c r="X1172" i="2"/>
  <c r="T1172" i="2"/>
  <c r="P1172" i="2"/>
  <c r="L1172" i="2"/>
  <c r="H1172" i="2"/>
  <c r="S1172" i="2"/>
  <c r="O1172" i="2"/>
  <c r="AA1172" i="2"/>
  <c r="K1172" i="2"/>
  <c r="G1172" i="2"/>
  <c r="W1172" i="2"/>
  <c r="Z1188" i="2"/>
  <c r="V1188" i="2"/>
  <c r="AF1188" i="2" s="1"/>
  <c r="R1188" i="2"/>
  <c r="N1188" i="2"/>
  <c r="J1188" i="2"/>
  <c r="F1188" i="2"/>
  <c r="Y1188" i="2"/>
  <c r="U1188" i="2"/>
  <c r="Q1188" i="2"/>
  <c r="M1188" i="2"/>
  <c r="I1188" i="2"/>
  <c r="E1188" i="2"/>
  <c r="AB1188" i="2"/>
  <c r="X1188" i="2"/>
  <c r="T1188" i="2"/>
  <c r="P1188" i="2"/>
  <c r="L1188" i="2"/>
  <c r="H1188" i="2"/>
  <c r="S1188" i="2"/>
  <c r="O1188" i="2"/>
  <c r="AA1188" i="2"/>
  <c r="K1188" i="2"/>
  <c r="G1188" i="2"/>
  <c r="W1188" i="2"/>
  <c r="Z1207" i="2"/>
  <c r="V1207" i="2"/>
  <c r="AF1207" i="2" s="1"/>
  <c r="R1207" i="2"/>
  <c r="N1207" i="2"/>
  <c r="J1207" i="2"/>
  <c r="F1207" i="2"/>
  <c r="Y1207" i="2"/>
  <c r="U1207" i="2"/>
  <c r="Q1207" i="2"/>
  <c r="M1207" i="2"/>
  <c r="I1207" i="2"/>
  <c r="E1207" i="2"/>
  <c r="AB1207" i="2"/>
  <c r="X1207" i="2"/>
  <c r="T1207" i="2"/>
  <c r="P1207" i="2"/>
  <c r="L1207" i="2"/>
  <c r="H1207" i="2"/>
  <c r="O1207" i="2"/>
  <c r="AA1207" i="2"/>
  <c r="K1207" i="2"/>
  <c r="W1207" i="2"/>
  <c r="G1207" i="2"/>
  <c r="S1207" i="2"/>
  <c r="Z1242" i="2"/>
  <c r="V1242" i="2"/>
  <c r="AF1242" i="2" s="1"/>
  <c r="R1242" i="2"/>
  <c r="N1242" i="2"/>
  <c r="J1242" i="2"/>
  <c r="F1242" i="2"/>
  <c r="Y1242" i="2"/>
  <c r="U1242" i="2"/>
  <c r="Q1242" i="2"/>
  <c r="M1242" i="2"/>
  <c r="I1242" i="2"/>
  <c r="E1242" i="2"/>
  <c r="AB1242" i="2"/>
  <c r="X1242" i="2"/>
  <c r="T1242" i="2"/>
  <c r="P1242" i="2"/>
  <c r="L1242" i="2"/>
  <c r="H1242" i="2"/>
  <c r="S1242" i="2"/>
  <c r="O1242" i="2"/>
  <c r="AA1242" i="2"/>
  <c r="K1242" i="2"/>
  <c r="W1242" i="2"/>
  <c r="G1242" i="2"/>
  <c r="Z1260" i="2"/>
  <c r="V1260" i="2"/>
  <c r="AF1260" i="2" s="1"/>
  <c r="R1260" i="2"/>
  <c r="N1260" i="2"/>
  <c r="J1260" i="2"/>
  <c r="F1260" i="2"/>
  <c r="Y1260" i="2"/>
  <c r="U1260" i="2"/>
  <c r="Q1260" i="2"/>
  <c r="M1260" i="2"/>
  <c r="I1260" i="2"/>
  <c r="E1260" i="2"/>
  <c r="X1260" i="2"/>
  <c r="P1260" i="2"/>
  <c r="H1260" i="2"/>
  <c r="W1260" i="2"/>
  <c r="O1260" i="2"/>
  <c r="G1260" i="2"/>
  <c r="AB1260" i="2"/>
  <c r="T1260" i="2"/>
  <c r="L1260" i="2"/>
  <c r="K1260" i="2"/>
  <c r="AA1260" i="2"/>
  <c r="S1260" i="2"/>
  <c r="AA1290" i="2"/>
  <c r="W1290" i="2"/>
  <c r="S1290" i="2"/>
  <c r="O1290" i="2"/>
  <c r="K1290" i="2"/>
  <c r="G1290" i="2"/>
  <c r="Z1290" i="2"/>
  <c r="V1290" i="2"/>
  <c r="AF1290" i="2" s="1"/>
  <c r="R1290" i="2"/>
  <c r="N1290" i="2"/>
  <c r="J1290" i="2"/>
  <c r="F1290" i="2"/>
  <c r="X1290" i="2"/>
  <c r="P1290" i="2"/>
  <c r="H1290" i="2"/>
  <c r="U1290" i="2"/>
  <c r="M1290" i="2"/>
  <c r="E1290" i="2"/>
  <c r="AB1290" i="2"/>
  <c r="T1290" i="2"/>
  <c r="L1290" i="2"/>
  <c r="I1290" i="2"/>
  <c r="Y1290" i="2"/>
  <c r="Q1290" i="2"/>
  <c r="Z1321" i="2"/>
  <c r="V1321" i="2"/>
  <c r="R1321" i="2"/>
  <c r="N1321" i="2"/>
  <c r="J1321" i="2"/>
  <c r="F1321" i="2"/>
  <c r="Y1321" i="2"/>
  <c r="U1321" i="2"/>
  <c r="Q1321" i="2"/>
  <c r="M1321" i="2"/>
  <c r="I1321" i="2"/>
  <c r="E1321" i="2"/>
  <c r="X1321" i="2"/>
  <c r="P1321" i="2"/>
  <c r="H1321" i="2"/>
  <c r="W1321" i="2"/>
  <c r="O1321" i="2"/>
  <c r="G1321" i="2"/>
  <c r="AB1321" i="2"/>
  <c r="T1321" i="2"/>
  <c r="L1321" i="2"/>
  <c r="AA1321" i="2"/>
  <c r="S1321" i="2"/>
  <c r="K1321" i="2"/>
  <c r="AB565" i="2"/>
  <c r="X565" i="2"/>
  <c r="T565" i="2"/>
  <c r="P565" i="2"/>
  <c r="L565" i="2"/>
  <c r="H565" i="2"/>
  <c r="AA565" i="2"/>
  <c r="W565" i="2"/>
  <c r="S565" i="2"/>
  <c r="O565" i="2"/>
  <c r="K565" i="2"/>
  <c r="G565" i="2"/>
  <c r="Y565" i="2"/>
  <c r="Q565" i="2"/>
  <c r="I565" i="2"/>
  <c r="V565" i="2"/>
  <c r="AF565" i="2" s="1"/>
  <c r="N565" i="2"/>
  <c r="F565" i="2"/>
  <c r="U565" i="2"/>
  <c r="M565" i="2"/>
  <c r="E565" i="2"/>
  <c r="R565" i="2"/>
  <c r="J565" i="2"/>
  <c r="Z565" i="2"/>
  <c r="AB581" i="2"/>
  <c r="X581" i="2"/>
  <c r="T581" i="2"/>
  <c r="P581" i="2"/>
  <c r="L581" i="2"/>
  <c r="H581" i="2"/>
  <c r="AA581" i="2"/>
  <c r="W581" i="2"/>
  <c r="S581" i="2"/>
  <c r="O581" i="2"/>
  <c r="K581" i="2"/>
  <c r="G581" i="2"/>
  <c r="Y581" i="2"/>
  <c r="Q581" i="2"/>
  <c r="I581" i="2"/>
  <c r="V581" i="2"/>
  <c r="AF581" i="2" s="1"/>
  <c r="N581" i="2"/>
  <c r="F581" i="2"/>
  <c r="U581" i="2"/>
  <c r="M581" i="2"/>
  <c r="E581" i="2"/>
  <c r="R581" i="2"/>
  <c r="J581" i="2"/>
  <c r="Z581" i="2"/>
  <c r="AB594" i="2"/>
  <c r="X594" i="2"/>
  <c r="T594" i="2"/>
  <c r="P594" i="2"/>
  <c r="L594" i="2"/>
  <c r="H594" i="2"/>
  <c r="AA594" i="2"/>
  <c r="W594" i="2"/>
  <c r="S594" i="2"/>
  <c r="O594" i="2"/>
  <c r="K594" i="2"/>
  <c r="G594" i="2"/>
  <c r="Z594" i="2"/>
  <c r="R594" i="2"/>
  <c r="J594" i="2"/>
  <c r="Y594" i="2"/>
  <c r="Q594" i="2"/>
  <c r="I594" i="2"/>
  <c r="V594" i="2"/>
  <c r="AF594" i="2" s="1"/>
  <c r="N594" i="2"/>
  <c r="F594" i="2"/>
  <c r="M594" i="2"/>
  <c r="U594" i="2"/>
  <c r="E594" i="2"/>
  <c r="AB617" i="2"/>
  <c r="X617" i="2"/>
  <c r="T617" i="2"/>
  <c r="P617" i="2"/>
  <c r="L617" i="2"/>
  <c r="H617" i="2"/>
  <c r="AA617" i="2"/>
  <c r="W617" i="2"/>
  <c r="S617" i="2"/>
  <c r="O617" i="2"/>
  <c r="K617" i="2"/>
  <c r="G617" i="2"/>
  <c r="V617" i="2"/>
  <c r="N617" i="2"/>
  <c r="F617" i="2"/>
  <c r="U617" i="2"/>
  <c r="M617" i="2"/>
  <c r="E617" i="2"/>
  <c r="Z617" i="2"/>
  <c r="R617" i="2"/>
  <c r="J617" i="2"/>
  <c r="Y617" i="2"/>
  <c r="Q617" i="2"/>
  <c r="I617" i="2"/>
  <c r="AB628" i="2"/>
  <c r="X628" i="2"/>
  <c r="T628" i="2"/>
  <c r="P628" i="2"/>
  <c r="L628" i="2"/>
  <c r="H628" i="2"/>
  <c r="AA628" i="2"/>
  <c r="W628" i="2"/>
  <c r="S628" i="2"/>
  <c r="O628" i="2"/>
  <c r="K628" i="2"/>
  <c r="G628" i="2"/>
  <c r="U628" i="2"/>
  <c r="M628" i="2"/>
  <c r="E628" i="2"/>
  <c r="Z628" i="2"/>
  <c r="R628" i="2"/>
  <c r="J628" i="2"/>
  <c r="Y628" i="2"/>
  <c r="Q628" i="2"/>
  <c r="I628" i="2"/>
  <c r="V628" i="2"/>
  <c r="AF628" i="2" s="1"/>
  <c r="F628" i="2"/>
  <c r="N628" i="2"/>
  <c r="AB639" i="2"/>
  <c r="X639" i="2"/>
  <c r="T639" i="2"/>
  <c r="P639" i="2"/>
  <c r="L639" i="2"/>
  <c r="H639" i="2"/>
  <c r="AA639" i="2"/>
  <c r="W639" i="2"/>
  <c r="S639" i="2"/>
  <c r="O639" i="2"/>
  <c r="K639" i="2"/>
  <c r="G639" i="2"/>
  <c r="Y639" i="2"/>
  <c r="Q639" i="2"/>
  <c r="I639" i="2"/>
  <c r="V639" i="2"/>
  <c r="AF639" i="2" s="1"/>
  <c r="N639" i="2"/>
  <c r="F639" i="2"/>
  <c r="U639" i="2"/>
  <c r="M639" i="2"/>
  <c r="E639" i="2"/>
  <c r="R639" i="2"/>
  <c r="Z639" i="2"/>
  <c r="J639" i="2"/>
  <c r="AB659" i="2"/>
  <c r="X659" i="2"/>
  <c r="T659" i="2"/>
  <c r="P659" i="2"/>
  <c r="L659" i="2"/>
  <c r="H659" i="2"/>
  <c r="AA659" i="2"/>
  <c r="W659" i="2"/>
  <c r="S659" i="2"/>
  <c r="O659" i="2"/>
  <c r="K659" i="2"/>
  <c r="G659" i="2"/>
  <c r="Z659" i="2"/>
  <c r="R659" i="2"/>
  <c r="J659" i="2"/>
  <c r="Y659" i="2"/>
  <c r="Q659" i="2"/>
  <c r="I659" i="2"/>
  <c r="V659" i="2"/>
  <c r="AF659" i="2" s="1"/>
  <c r="N659" i="2"/>
  <c r="F659" i="2"/>
  <c r="E659" i="2"/>
  <c r="M659" i="2"/>
  <c r="U659" i="2"/>
  <c r="AB675" i="2"/>
  <c r="X675" i="2"/>
  <c r="T675" i="2"/>
  <c r="P675" i="2"/>
  <c r="L675" i="2"/>
  <c r="H675" i="2"/>
  <c r="AA675" i="2"/>
  <c r="W675" i="2"/>
  <c r="S675" i="2"/>
  <c r="O675" i="2"/>
  <c r="K675" i="2"/>
  <c r="G675" i="2"/>
  <c r="Z675" i="2"/>
  <c r="R675" i="2"/>
  <c r="J675" i="2"/>
  <c r="Y675" i="2"/>
  <c r="Q675" i="2"/>
  <c r="I675" i="2"/>
  <c r="V675" i="2"/>
  <c r="AF675" i="2" s="1"/>
  <c r="N675" i="2"/>
  <c r="F675" i="2"/>
  <c r="E675" i="2"/>
  <c r="M675" i="2"/>
  <c r="U675" i="2"/>
  <c r="AB691" i="2"/>
  <c r="X691" i="2"/>
  <c r="T691" i="2"/>
  <c r="P691" i="2"/>
  <c r="L691" i="2"/>
  <c r="H691" i="2"/>
  <c r="AA691" i="2"/>
  <c r="W691" i="2"/>
  <c r="S691" i="2"/>
  <c r="O691" i="2"/>
  <c r="K691" i="2"/>
  <c r="G691" i="2"/>
  <c r="Z691" i="2"/>
  <c r="R691" i="2"/>
  <c r="J691" i="2"/>
  <c r="Y691" i="2"/>
  <c r="Q691" i="2"/>
  <c r="I691" i="2"/>
  <c r="V691" i="2"/>
  <c r="AF691" i="2" s="1"/>
  <c r="N691" i="2"/>
  <c r="F691" i="2"/>
  <c r="E691" i="2"/>
  <c r="M691" i="2"/>
  <c r="U691" i="2"/>
  <c r="Y707" i="2"/>
  <c r="U707" i="2"/>
  <c r="Q707" i="2"/>
  <c r="M707" i="2"/>
  <c r="I707" i="2"/>
  <c r="E707" i="2"/>
  <c r="AB707" i="2"/>
  <c r="X707" i="2"/>
  <c r="T707" i="2"/>
  <c r="P707" i="2"/>
  <c r="L707" i="2"/>
  <c r="H707" i="2"/>
  <c r="AA707" i="2"/>
  <c r="W707" i="2"/>
  <c r="S707" i="2"/>
  <c r="O707" i="2"/>
  <c r="K707" i="2"/>
  <c r="G707" i="2"/>
  <c r="R707" i="2"/>
  <c r="N707" i="2"/>
  <c r="Z707" i="2"/>
  <c r="J707" i="2"/>
  <c r="V707" i="2"/>
  <c r="AF707" i="2" s="1"/>
  <c r="F707" i="2"/>
  <c r="Y723" i="2"/>
  <c r="U723" i="2"/>
  <c r="Q723" i="2"/>
  <c r="M723" i="2"/>
  <c r="I723" i="2"/>
  <c r="E723" i="2"/>
  <c r="AB723" i="2"/>
  <c r="X723" i="2"/>
  <c r="T723" i="2"/>
  <c r="P723" i="2"/>
  <c r="L723" i="2"/>
  <c r="H723" i="2"/>
  <c r="AA723" i="2"/>
  <c r="W723" i="2"/>
  <c r="S723" i="2"/>
  <c r="O723" i="2"/>
  <c r="K723" i="2"/>
  <c r="G723" i="2"/>
  <c r="R723" i="2"/>
  <c r="N723" i="2"/>
  <c r="Z723" i="2"/>
  <c r="J723" i="2"/>
  <c r="V723" i="2"/>
  <c r="AF723" i="2" s="1"/>
  <c r="F723" i="2"/>
  <c r="Y739" i="2"/>
  <c r="U739" i="2"/>
  <c r="Q739" i="2"/>
  <c r="M739" i="2"/>
  <c r="I739" i="2"/>
  <c r="E739" i="2"/>
  <c r="AB739" i="2"/>
  <c r="X739" i="2"/>
  <c r="T739" i="2"/>
  <c r="P739" i="2"/>
  <c r="L739" i="2"/>
  <c r="H739" i="2"/>
  <c r="AA739" i="2"/>
  <c r="W739" i="2"/>
  <c r="S739" i="2"/>
  <c r="O739" i="2"/>
  <c r="K739" i="2"/>
  <c r="G739" i="2"/>
  <c r="R739" i="2"/>
  <c r="N739" i="2"/>
  <c r="Z739" i="2"/>
  <c r="J739" i="2"/>
  <c r="V739" i="2"/>
  <c r="AF739" i="2" s="1"/>
  <c r="F739" i="2"/>
  <c r="Y755" i="2"/>
  <c r="U755" i="2"/>
  <c r="Q755" i="2"/>
  <c r="M755" i="2"/>
  <c r="I755" i="2"/>
  <c r="E755" i="2"/>
  <c r="AB755" i="2"/>
  <c r="X755" i="2"/>
  <c r="T755" i="2"/>
  <c r="P755" i="2"/>
  <c r="L755" i="2"/>
  <c r="H755" i="2"/>
  <c r="AA755" i="2"/>
  <c r="W755" i="2"/>
  <c r="S755" i="2"/>
  <c r="O755" i="2"/>
  <c r="K755" i="2"/>
  <c r="G755" i="2"/>
  <c r="R755" i="2"/>
  <c r="N755" i="2"/>
  <c r="Z755" i="2"/>
  <c r="J755" i="2"/>
  <c r="V755" i="2"/>
  <c r="AF755" i="2" s="1"/>
  <c r="F755" i="2"/>
  <c r="Y769" i="2"/>
  <c r="U769" i="2"/>
  <c r="Q769" i="2"/>
  <c r="M769" i="2"/>
  <c r="I769" i="2"/>
  <c r="E769" i="2"/>
  <c r="AB769" i="2"/>
  <c r="X769" i="2"/>
  <c r="T769" i="2"/>
  <c r="P769" i="2"/>
  <c r="L769" i="2"/>
  <c r="H769" i="2"/>
  <c r="AA769" i="2"/>
  <c r="W769" i="2"/>
  <c r="S769" i="2"/>
  <c r="O769" i="2"/>
  <c r="K769" i="2"/>
  <c r="G769" i="2"/>
  <c r="V769" i="2"/>
  <c r="AF769" i="2" s="1"/>
  <c r="F769" i="2"/>
  <c r="R769" i="2"/>
  <c r="N769" i="2"/>
  <c r="J769" i="2"/>
  <c r="Z769" i="2"/>
  <c r="Y777" i="2"/>
  <c r="U777" i="2"/>
  <c r="Q777" i="2"/>
  <c r="M777" i="2"/>
  <c r="I777" i="2"/>
  <c r="E777" i="2"/>
  <c r="AB777" i="2"/>
  <c r="X777" i="2"/>
  <c r="T777" i="2"/>
  <c r="P777" i="2"/>
  <c r="L777" i="2"/>
  <c r="H777" i="2"/>
  <c r="AA777" i="2"/>
  <c r="W777" i="2"/>
  <c r="S777" i="2"/>
  <c r="O777" i="2"/>
  <c r="K777" i="2"/>
  <c r="G777" i="2"/>
  <c r="V777" i="2"/>
  <c r="AF777" i="2" s="1"/>
  <c r="F777" i="2"/>
  <c r="R777" i="2"/>
  <c r="N777" i="2"/>
  <c r="Z777" i="2"/>
  <c r="J777" i="2"/>
  <c r="Y787" i="2"/>
  <c r="U787" i="2"/>
  <c r="Q787" i="2"/>
  <c r="M787" i="2"/>
  <c r="I787" i="2"/>
  <c r="E787" i="2"/>
  <c r="AB787" i="2"/>
  <c r="X787" i="2"/>
  <c r="T787" i="2"/>
  <c r="P787" i="2"/>
  <c r="L787" i="2"/>
  <c r="H787" i="2"/>
  <c r="AA787" i="2"/>
  <c r="W787" i="2"/>
  <c r="S787" i="2"/>
  <c r="O787" i="2"/>
  <c r="K787" i="2"/>
  <c r="G787" i="2"/>
  <c r="R787" i="2"/>
  <c r="N787" i="2"/>
  <c r="Z787" i="2"/>
  <c r="J787" i="2"/>
  <c r="V787" i="2"/>
  <c r="AF787" i="2" s="1"/>
  <c r="F787" i="2"/>
  <c r="Y803" i="2"/>
  <c r="U803" i="2"/>
  <c r="Q803" i="2"/>
  <c r="M803" i="2"/>
  <c r="I803" i="2"/>
  <c r="E803" i="2"/>
  <c r="AB803" i="2"/>
  <c r="X803" i="2"/>
  <c r="T803" i="2"/>
  <c r="P803" i="2"/>
  <c r="L803" i="2"/>
  <c r="H803" i="2"/>
  <c r="AA803" i="2"/>
  <c r="W803" i="2"/>
  <c r="S803" i="2"/>
  <c r="O803" i="2"/>
  <c r="K803" i="2"/>
  <c r="G803" i="2"/>
  <c r="R803" i="2"/>
  <c r="N803" i="2"/>
  <c r="Z803" i="2"/>
  <c r="J803" i="2"/>
  <c r="V803" i="2"/>
  <c r="AF803" i="2" s="1"/>
  <c r="F803" i="2"/>
  <c r="Y819" i="2"/>
  <c r="U819" i="2"/>
  <c r="Q819" i="2"/>
  <c r="M819" i="2"/>
  <c r="I819" i="2"/>
  <c r="E819" i="2"/>
  <c r="AB819" i="2"/>
  <c r="X819" i="2"/>
  <c r="T819" i="2"/>
  <c r="P819" i="2"/>
  <c r="L819" i="2"/>
  <c r="H819" i="2"/>
  <c r="AA819" i="2"/>
  <c r="W819" i="2"/>
  <c r="S819" i="2"/>
  <c r="O819" i="2"/>
  <c r="K819" i="2"/>
  <c r="G819" i="2"/>
  <c r="R819" i="2"/>
  <c r="N819" i="2"/>
  <c r="Z819" i="2"/>
  <c r="J819" i="2"/>
  <c r="V819" i="2"/>
  <c r="AF819" i="2" s="1"/>
  <c r="F819" i="2"/>
  <c r="Y835" i="2"/>
  <c r="U835" i="2"/>
  <c r="Q835" i="2"/>
  <c r="M835" i="2"/>
  <c r="I835" i="2"/>
  <c r="E835" i="2"/>
  <c r="AB835" i="2"/>
  <c r="X835" i="2"/>
  <c r="T835" i="2"/>
  <c r="P835" i="2"/>
  <c r="L835" i="2"/>
  <c r="H835" i="2"/>
  <c r="AA835" i="2"/>
  <c r="W835" i="2"/>
  <c r="S835" i="2"/>
  <c r="O835" i="2"/>
  <c r="K835" i="2"/>
  <c r="G835" i="2"/>
  <c r="R835" i="2"/>
  <c r="N835" i="2"/>
  <c r="Z835" i="2"/>
  <c r="J835" i="2"/>
  <c r="V835" i="2"/>
  <c r="AF835" i="2" s="1"/>
  <c r="F835" i="2"/>
  <c r="Y851" i="2"/>
  <c r="U851" i="2"/>
  <c r="Q851" i="2"/>
  <c r="M851" i="2"/>
  <c r="I851" i="2"/>
  <c r="E851" i="2"/>
  <c r="AB851" i="2"/>
  <c r="X851" i="2"/>
  <c r="T851" i="2"/>
  <c r="P851" i="2"/>
  <c r="L851" i="2"/>
  <c r="H851" i="2"/>
  <c r="AA851" i="2"/>
  <c r="W851" i="2"/>
  <c r="S851" i="2"/>
  <c r="O851" i="2"/>
  <c r="K851" i="2"/>
  <c r="G851" i="2"/>
  <c r="R851" i="2"/>
  <c r="N851" i="2"/>
  <c r="Z851" i="2"/>
  <c r="J851" i="2"/>
  <c r="V851" i="2"/>
  <c r="AF851" i="2" s="1"/>
  <c r="F851" i="2"/>
  <c r="Y867" i="2"/>
  <c r="U867" i="2"/>
  <c r="Q867" i="2"/>
  <c r="M867" i="2"/>
  <c r="I867" i="2"/>
  <c r="E867" i="2"/>
  <c r="AB867" i="2"/>
  <c r="X867" i="2"/>
  <c r="T867" i="2"/>
  <c r="P867" i="2"/>
  <c r="L867" i="2"/>
  <c r="H867" i="2"/>
  <c r="AA867" i="2"/>
  <c r="W867" i="2"/>
  <c r="S867" i="2"/>
  <c r="O867" i="2"/>
  <c r="K867" i="2"/>
  <c r="G867" i="2"/>
  <c r="R867" i="2"/>
  <c r="N867" i="2"/>
  <c r="Z867" i="2"/>
  <c r="J867" i="2"/>
  <c r="V867" i="2"/>
  <c r="AF867" i="2" s="1"/>
  <c r="F867" i="2"/>
  <c r="Y883" i="2"/>
  <c r="U883" i="2"/>
  <c r="Q883" i="2"/>
  <c r="M883" i="2"/>
  <c r="I883" i="2"/>
  <c r="E883" i="2"/>
  <c r="AB883" i="2"/>
  <c r="X883" i="2"/>
  <c r="T883" i="2"/>
  <c r="P883" i="2"/>
  <c r="L883" i="2"/>
  <c r="H883" i="2"/>
  <c r="AA883" i="2"/>
  <c r="W883" i="2"/>
  <c r="S883" i="2"/>
  <c r="O883" i="2"/>
  <c r="K883" i="2"/>
  <c r="G883" i="2"/>
  <c r="R883" i="2"/>
  <c r="N883" i="2"/>
  <c r="Z883" i="2"/>
  <c r="J883" i="2"/>
  <c r="V883" i="2"/>
  <c r="F883" i="2"/>
  <c r="Y899" i="2"/>
  <c r="U899" i="2"/>
  <c r="Q899" i="2"/>
  <c r="M899" i="2"/>
  <c r="I899" i="2"/>
  <c r="E899" i="2"/>
  <c r="AB899" i="2"/>
  <c r="X899" i="2"/>
  <c r="T899" i="2"/>
  <c r="P899" i="2"/>
  <c r="L899" i="2"/>
  <c r="H899" i="2"/>
  <c r="AA899" i="2"/>
  <c r="W899" i="2"/>
  <c r="S899" i="2"/>
  <c r="O899" i="2"/>
  <c r="K899" i="2"/>
  <c r="G899" i="2"/>
  <c r="R899" i="2"/>
  <c r="N899" i="2"/>
  <c r="Z899" i="2"/>
  <c r="J899" i="2"/>
  <c r="V899" i="2"/>
  <c r="AF899" i="2" s="1"/>
  <c r="F899" i="2"/>
  <c r="Y915" i="2"/>
  <c r="U915" i="2"/>
  <c r="Q915" i="2"/>
  <c r="M915" i="2"/>
  <c r="I915" i="2"/>
  <c r="E915" i="2"/>
  <c r="AB915" i="2"/>
  <c r="X915" i="2"/>
  <c r="T915" i="2"/>
  <c r="P915" i="2"/>
  <c r="L915" i="2"/>
  <c r="H915" i="2"/>
  <c r="AA915" i="2"/>
  <c r="W915" i="2"/>
  <c r="S915" i="2"/>
  <c r="O915" i="2"/>
  <c r="K915" i="2"/>
  <c r="G915" i="2"/>
  <c r="R915" i="2"/>
  <c r="N915" i="2"/>
  <c r="Z915" i="2"/>
  <c r="J915" i="2"/>
  <c r="V915" i="2"/>
  <c r="AF915" i="2" s="1"/>
  <c r="F915" i="2"/>
  <c r="Y931" i="2"/>
  <c r="U931" i="2"/>
  <c r="Q931" i="2"/>
  <c r="M931" i="2"/>
  <c r="I931" i="2"/>
  <c r="E931" i="2"/>
  <c r="AB931" i="2"/>
  <c r="X931" i="2"/>
  <c r="T931" i="2"/>
  <c r="P931" i="2"/>
  <c r="L931" i="2"/>
  <c r="H931" i="2"/>
  <c r="AA931" i="2"/>
  <c r="W931" i="2"/>
  <c r="S931" i="2"/>
  <c r="O931" i="2"/>
  <c r="K931" i="2"/>
  <c r="G931" i="2"/>
  <c r="R931" i="2"/>
  <c r="N931" i="2"/>
  <c r="Z931" i="2"/>
  <c r="J931" i="2"/>
  <c r="V931" i="2"/>
  <c r="AF931" i="2" s="1"/>
  <c r="F931" i="2"/>
  <c r="Y947" i="2"/>
  <c r="U947" i="2"/>
  <c r="Q947" i="2"/>
  <c r="M947" i="2"/>
  <c r="I947" i="2"/>
  <c r="E947" i="2"/>
  <c r="AB947" i="2"/>
  <c r="X947" i="2"/>
  <c r="T947" i="2"/>
  <c r="P947" i="2"/>
  <c r="L947" i="2"/>
  <c r="H947" i="2"/>
  <c r="AA947" i="2"/>
  <c r="W947" i="2"/>
  <c r="S947" i="2"/>
  <c r="O947" i="2"/>
  <c r="K947" i="2"/>
  <c r="G947" i="2"/>
  <c r="R947" i="2"/>
  <c r="N947" i="2"/>
  <c r="Z947" i="2"/>
  <c r="J947" i="2"/>
  <c r="V947" i="2"/>
  <c r="AF947" i="2" s="1"/>
  <c r="F947" i="2"/>
  <c r="Y989" i="2"/>
  <c r="U989" i="2"/>
  <c r="M989" i="2"/>
  <c r="I989" i="2"/>
  <c r="E989" i="2"/>
  <c r="AB989" i="2"/>
  <c r="X989" i="2"/>
  <c r="T989" i="2"/>
  <c r="L989" i="2"/>
  <c r="H989" i="2"/>
  <c r="AA989" i="2"/>
  <c r="W989" i="2"/>
  <c r="S989" i="2"/>
  <c r="O989" i="2"/>
  <c r="K989" i="2"/>
  <c r="G989" i="2"/>
  <c r="Z989" i="2"/>
  <c r="J989" i="2"/>
  <c r="V989" i="2"/>
  <c r="AF989" i="2" s="1"/>
  <c r="F989" i="2"/>
  <c r="N989" i="2"/>
  <c r="Y1000" i="2"/>
  <c r="U1000" i="2"/>
  <c r="M1000" i="2"/>
  <c r="I1000" i="2"/>
  <c r="E1000" i="2"/>
  <c r="AB1000" i="2"/>
  <c r="X1000" i="2"/>
  <c r="T1000" i="2"/>
  <c r="L1000" i="2"/>
  <c r="H1000" i="2"/>
  <c r="AA1000" i="2"/>
  <c r="W1000" i="2"/>
  <c r="S1000" i="2"/>
  <c r="O1000" i="2"/>
  <c r="K1000" i="2"/>
  <c r="G1000" i="2"/>
  <c r="V1000" i="2"/>
  <c r="AF1000" i="2" s="1"/>
  <c r="F1000" i="2"/>
  <c r="N1000" i="2"/>
  <c r="J1000" i="2"/>
  <c r="Z1000" i="2"/>
  <c r="Y1011" i="2"/>
  <c r="U1011" i="2"/>
  <c r="M1011" i="2"/>
  <c r="I1011" i="2"/>
  <c r="E1011" i="2"/>
  <c r="AB1011" i="2"/>
  <c r="X1011" i="2"/>
  <c r="T1011" i="2"/>
  <c r="L1011" i="2"/>
  <c r="H1011" i="2"/>
  <c r="AA1011" i="2"/>
  <c r="W1011" i="2"/>
  <c r="S1011" i="2"/>
  <c r="O1011" i="2"/>
  <c r="K1011" i="2"/>
  <c r="G1011" i="2"/>
  <c r="N1011" i="2"/>
  <c r="Z1011" i="2"/>
  <c r="J1011" i="2"/>
  <c r="V1011" i="2"/>
  <c r="AF1011" i="2" s="1"/>
  <c r="F1011" i="2"/>
  <c r="Y1037" i="2"/>
  <c r="U1037" i="2"/>
  <c r="M1037" i="2"/>
  <c r="I1037" i="2"/>
  <c r="E1037" i="2"/>
  <c r="AB1037" i="2"/>
  <c r="X1037" i="2"/>
  <c r="T1037" i="2"/>
  <c r="L1037" i="2"/>
  <c r="H1037" i="2"/>
  <c r="AA1037" i="2"/>
  <c r="W1037" i="2"/>
  <c r="S1037" i="2"/>
  <c r="O1037" i="2"/>
  <c r="K1037" i="2"/>
  <c r="G1037" i="2"/>
  <c r="V1037" i="2"/>
  <c r="AF1037" i="2" s="1"/>
  <c r="F1037" i="2"/>
  <c r="N1037" i="2"/>
  <c r="J1037" i="2"/>
  <c r="Z1037" i="2"/>
  <c r="Y1046" i="2"/>
  <c r="U1046" i="2"/>
  <c r="M1046" i="2"/>
  <c r="I1046" i="2"/>
  <c r="E1046" i="2"/>
  <c r="AB1046" i="2"/>
  <c r="X1046" i="2"/>
  <c r="T1046" i="2"/>
  <c r="L1046" i="2"/>
  <c r="H1046" i="2"/>
  <c r="AA1046" i="2"/>
  <c r="W1046" i="2"/>
  <c r="S1046" i="2"/>
  <c r="O1046" i="2"/>
  <c r="K1046" i="2"/>
  <c r="G1046" i="2"/>
  <c r="V1046" i="2"/>
  <c r="AF1046" i="2" s="1"/>
  <c r="F1046" i="2"/>
  <c r="N1046" i="2"/>
  <c r="Z1046" i="2"/>
  <c r="J1046" i="2"/>
  <c r="Y1060" i="2"/>
  <c r="U1060" i="2"/>
  <c r="M1060" i="2"/>
  <c r="I1060" i="2"/>
  <c r="E1060" i="2"/>
  <c r="AB1060" i="2"/>
  <c r="X1060" i="2"/>
  <c r="T1060" i="2"/>
  <c r="L1060" i="2"/>
  <c r="H1060" i="2"/>
  <c r="AA1060" i="2"/>
  <c r="W1060" i="2"/>
  <c r="S1060" i="2"/>
  <c r="O1060" i="2"/>
  <c r="K1060" i="2"/>
  <c r="G1060" i="2"/>
  <c r="V1060" i="2"/>
  <c r="AF1060" i="2" s="1"/>
  <c r="F1060" i="2"/>
  <c r="N1060" i="2"/>
  <c r="Z1060" i="2"/>
  <c r="J1060" i="2"/>
  <c r="Y1080" i="2"/>
  <c r="U1080" i="2"/>
  <c r="M1080" i="2"/>
  <c r="I1080" i="2"/>
  <c r="E1080" i="2"/>
  <c r="AB1080" i="2"/>
  <c r="X1080" i="2"/>
  <c r="T1080" i="2"/>
  <c r="L1080" i="2"/>
  <c r="H1080" i="2"/>
  <c r="AA1080" i="2"/>
  <c r="W1080" i="2"/>
  <c r="S1080" i="2"/>
  <c r="O1080" i="2"/>
  <c r="K1080" i="2"/>
  <c r="G1080" i="2"/>
  <c r="N1080" i="2"/>
  <c r="Z1080" i="2"/>
  <c r="J1080" i="2"/>
  <c r="V1080" i="2"/>
  <c r="AF1080" i="2" s="1"/>
  <c r="F1080" i="2"/>
  <c r="Y1095" i="2"/>
  <c r="U1095" i="2"/>
  <c r="Q1095" i="2"/>
  <c r="M1095" i="2"/>
  <c r="I1095" i="2"/>
  <c r="E1095" i="2"/>
  <c r="AB1095" i="2"/>
  <c r="X1095" i="2"/>
  <c r="T1095" i="2"/>
  <c r="L1095" i="2"/>
  <c r="H1095" i="2"/>
  <c r="AA1095" i="2"/>
  <c r="W1095" i="2"/>
  <c r="S1095" i="2"/>
  <c r="O1095" i="2"/>
  <c r="K1095" i="2"/>
  <c r="G1095" i="2"/>
  <c r="V1095" i="2"/>
  <c r="AF1095" i="2" s="1"/>
  <c r="F1095" i="2"/>
  <c r="R1095" i="2"/>
  <c r="N1095" i="2"/>
  <c r="J1095" i="2"/>
  <c r="Z1095" i="2"/>
  <c r="Y1111" i="2"/>
  <c r="U1111" i="2"/>
  <c r="Q1111" i="2"/>
  <c r="M1111" i="2"/>
  <c r="I1111" i="2"/>
  <c r="E1111" i="2"/>
  <c r="AB1111" i="2"/>
  <c r="X1111" i="2"/>
  <c r="T1111" i="2"/>
  <c r="P1111" i="2"/>
  <c r="L1111" i="2"/>
  <c r="H1111" i="2"/>
  <c r="AA1111" i="2"/>
  <c r="W1111" i="2"/>
  <c r="S1111" i="2"/>
  <c r="O1111" i="2"/>
  <c r="K1111" i="2"/>
  <c r="G1111" i="2"/>
  <c r="V1111" i="2"/>
  <c r="AF1111" i="2" s="1"/>
  <c r="F1111" i="2"/>
  <c r="R1111" i="2"/>
  <c r="N1111" i="2"/>
  <c r="Z1111" i="2"/>
  <c r="J1111" i="2"/>
  <c r="Y1127" i="2"/>
  <c r="U1127" i="2"/>
  <c r="Q1127" i="2"/>
  <c r="M1127" i="2"/>
  <c r="I1127" i="2"/>
  <c r="E1127" i="2"/>
  <c r="AB1127" i="2"/>
  <c r="X1127" i="2"/>
  <c r="T1127" i="2"/>
  <c r="P1127" i="2"/>
  <c r="L1127" i="2"/>
  <c r="H1127" i="2"/>
  <c r="AA1127" i="2"/>
  <c r="W1127" i="2"/>
  <c r="S1127" i="2"/>
  <c r="O1127" i="2"/>
  <c r="K1127" i="2"/>
  <c r="G1127" i="2"/>
  <c r="V1127" i="2"/>
  <c r="AF1127" i="2" s="1"/>
  <c r="F1127" i="2"/>
  <c r="R1127" i="2"/>
  <c r="N1127" i="2"/>
  <c r="J1127" i="2"/>
  <c r="Z1127" i="2"/>
  <c r="Y1143" i="2"/>
  <c r="U1143" i="2"/>
  <c r="Q1143" i="2"/>
  <c r="M1143" i="2"/>
  <c r="I1143" i="2"/>
  <c r="E1143" i="2"/>
  <c r="AB1143" i="2"/>
  <c r="X1143" i="2"/>
  <c r="T1143" i="2"/>
  <c r="P1143" i="2"/>
  <c r="L1143" i="2"/>
  <c r="H1143" i="2"/>
  <c r="AA1143" i="2"/>
  <c r="W1143" i="2"/>
  <c r="S1143" i="2"/>
  <c r="O1143" i="2"/>
  <c r="K1143" i="2"/>
  <c r="G1143" i="2"/>
  <c r="V1143" i="2"/>
  <c r="AF1143" i="2" s="1"/>
  <c r="F1143" i="2"/>
  <c r="R1143" i="2"/>
  <c r="N1143" i="2"/>
  <c r="Z1143" i="2"/>
  <c r="J1143" i="2"/>
  <c r="Y1159" i="2"/>
  <c r="U1159" i="2"/>
  <c r="Q1159" i="2"/>
  <c r="M1159" i="2"/>
  <c r="I1159" i="2"/>
  <c r="E1159" i="2"/>
  <c r="AB1159" i="2"/>
  <c r="X1159" i="2"/>
  <c r="T1159" i="2"/>
  <c r="P1159" i="2"/>
  <c r="L1159" i="2"/>
  <c r="H1159" i="2"/>
  <c r="AA1159" i="2"/>
  <c r="W1159" i="2"/>
  <c r="S1159" i="2"/>
  <c r="O1159" i="2"/>
  <c r="K1159" i="2"/>
  <c r="G1159" i="2"/>
  <c r="V1159" i="2"/>
  <c r="AF1159" i="2" s="1"/>
  <c r="F1159" i="2"/>
  <c r="R1159" i="2"/>
  <c r="N1159" i="2"/>
  <c r="J1159" i="2"/>
  <c r="Z1159" i="2"/>
  <c r="Y1175" i="2"/>
  <c r="U1175" i="2"/>
  <c r="Q1175" i="2"/>
  <c r="M1175" i="2"/>
  <c r="I1175" i="2"/>
  <c r="E1175" i="2"/>
  <c r="AB1175" i="2"/>
  <c r="X1175" i="2"/>
  <c r="T1175" i="2"/>
  <c r="P1175" i="2"/>
  <c r="L1175" i="2"/>
  <c r="H1175" i="2"/>
  <c r="AA1175" i="2"/>
  <c r="W1175" i="2"/>
  <c r="S1175" i="2"/>
  <c r="O1175" i="2"/>
  <c r="K1175" i="2"/>
  <c r="G1175" i="2"/>
  <c r="V1175" i="2"/>
  <c r="AF1175" i="2" s="1"/>
  <c r="F1175" i="2"/>
  <c r="R1175" i="2"/>
  <c r="N1175" i="2"/>
  <c r="J1175" i="2"/>
  <c r="Z1175" i="2"/>
  <c r="Y1191" i="2"/>
  <c r="U1191" i="2"/>
  <c r="Q1191" i="2"/>
  <c r="M1191" i="2"/>
  <c r="I1191" i="2"/>
  <c r="E1191" i="2"/>
  <c r="AB1191" i="2"/>
  <c r="X1191" i="2"/>
  <c r="T1191" i="2"/>
  <c r="P1191" i="2"/>
  <c r="L1191" i="2"/>
  <c r="H1191" i="2"/>
  <c r="AA1191" i="2"/>
  <c r="W1191" i="2"/>
  <c r="S1191" i="2"/>
  <c r="O1191" i="2"/>
  <c r="K1191" i="2"/>
  <c r="G1191" i="2"/>
  <c r="V1191" i="2"/>
  <c r="AF1191" i="2" s="1"/>
  <c r="F1191" i="2"/>
  <c r="R1191" i="2"/>
  <c r="N1191" i="2"/>
  <c r="J1191" i="2"/>
  <c r="Z1191" i="2"/>
  <c r="Y1203" i="2"/>
  <c r="U1203" i="2"/>
  <c r="Q1203" i="2"/>
  <c r="M1203" i="2"/>
  <c r="I1203" i="2"/>
  <c r="E1203" i="2"/>
  <c r="AB1203" i="2"/>
  <c r="X1203" i="2"/>
  <c r="T1203" i="2"/>
  <c r="P1203" i="2"/>
  <c r="L1203" i="2"/>
  <c r="H1203" i="2"/>
  <c r="AA1203" i="2"/>
  <c r="W1203" i="2"/>
  <c r="S1203" i="2"/>
  <c r="O1203" i="2"/>
  <c r="K1203" i="2"/>
  <c r="G1203" i="2"/>
  <c r="R1203" i="2"/>
  <c r="N1203" i="2"/>
  <c r="Z1203" i="2"/>
  <c r="J1203" i="2"/>
  <c r="F1203" i="2"/>
  <c r="V1203" i="2"/>
  <c r="AF1203" i="2" s="1"/>
  <c r="Y1214" i="2"/>
  <c r="U1214" i="2"/>
  <c r="Q1214" i="2"/>
  <c r="M1214" i="2"/>
  <c r="I1214" i="2"/>
  <c r="E1214" i="2"/>
  <c r="AB1214" i="2"/>
  <c r="X1214" i="2"/>
  <c r="T1214" i="2"/>
  <c r="P1214" i="2"/>
  <c r="L1214" i="2"/>
  <c r="H1214" i="2"/>
  <c r="AA1214" i="2"/>
  <c r="W1214" i="2"/>
  <c r="S1214" i="2"/>
  <c r="O1214" i="2"/>
  <c r="K1214" i="2"/>
  <c r="G1214" i="2"/>
  <c r="Z1214" i="2"/>
  <c r="J1214" i="2"/>
  <c r="V1214" i="2"/>
  <c r="AF1214" i="2" s="1"/>
  <c r="F1214" i="2"/>
  <c r="R1214" i="2"/>
  <c r="N1214" i="2"/>
  <c r="Y1224" i="2"/>
  <c r="U1224" i="2"/>
  <c r="Q1224" i="2"/>
  <c r="M1224" i="2"/>
  <c r="I1224" i="2"/>
  <c r="E1224" i="2"/>
  <c r="AB1224" i="2"/>
  <c r="X1224" i="2"/>
  <c r="T1224" i="2"/>
  <c r="P1224" i="2"/>
  <c r="L1224" i="2"/>
  <c r="H1224" i="2"/>
  <c r="AA1224" i="2"/>
  <c r="W1224" i="2"/>
  <c r="S1224" i="2"/>
  <c r="O1224" i="2"/>
  <c r="K1224" i="2"/>
  <c r="G1224" i="2"/>
  <c r="V1224" i="2"/>
  <c r="AF1224" i="2" s="1"/>
  <c r="F1224" i="2"/>
  <c r="R1224" i="2"/>
  <c r="N1224" i="2"/>
  <c r="J1224" i="2"/>
  <c r="Z1224" i="2"/>
  <c r="Y1238" i="2"/>
  <c r="U1238" i="2"/>
  <c r="Q1238" i="2"/>
  <c r="M1238" i="2"/>
  <c r="I1238" i="2"/>
  <c r="E1238" i="2"/>
  <c r="AB1238" i="2"/>
  <c r="X1238" i="2"/>
  <c r="T1238" i="2"/>
  <c r="P1238" i="2"/>
  <c r="L1238" i="2"/>
  <c r="H1238" i="2"/>
  <c r="AA1238" i="2"/>
  <c r="W1238" i="2"/>
  <c r="S1238" i="2"/>
  <c r="O1238" i="2"/>
  <c r="K1238" i="2"/>
  <c r="G1238" i="2"/>
  <c r="V1238" i="2"/>
  <c r="AF1238" i="2" s="1"/>
  <c r="F1238" i="2"/>
  <c r="R1238" i="2"/>
  <c r="N1238" i="2"/>
  <c r="Z1238" i="2"/>
  <c r="J1238" i="2"/>
  <c r="Y1251" i="2"/>
  <c r="U1251" i="2"/>
  <c r="Q1251" i="2"/>
  <c r="M1251" i="2"/>
  <c r="I1251" i="2"/>
  <c r="E1251" i="2"/>
  <c r="AB1251" i="2"/>
  <c r="X1251" i="2"/>
  <c r="T1251" i="2"/>
  <c r="P1251" i="2"/>
  <c r="L1251" i="2"/>
  <c r="H1251" i="2"/>
  <c r="AA1251" i="2"/>
  <c r="W1251" i="2"/>
  <c r="S1251" i="2"/>
  <c r="O1251" i="2"/>
  <c r="K1251" i="2"/>
  <c r="G1251" i="2"/>
  <c r="N1251" i="2"/>
  <c r="Z1251" i="2"/>
  <c r="J1251" i="2"/>
  <c r="V1251" i="2"/>
  <c r="AF1251" i="2" s="1"/>
  <c r="F1251" i="2"/>
  <c r="R1251" i="2"/>
  <c r="Z1278" i="2"/>
  <c r="V1278" i="2"/>
  <c r="AF1278" i="2" s="1"/>
  <c r="R1278" i="2"/>
  <c r="N1278" i="2"/>
  <c r="J1278" i="2"/>
  <c r="F1278" i="2"/>
  <c r="Y1278" i="2"/>
  <c r="U1278" i="2"/>
  <c r="Q1278" i="2"/>
  <c r="M1278" i="2"/>
  <c r="I1278" i="2"/>
  <c r="E1278" i="2"/>
  <c r="W1278" i="2"/>
  <c r="O1278" i="2"/>
  <c r="G1278" i="2"/>
  <c r="AB1278" i="2"/>
  <c r="T1278" i="2"/>
  <c r="L1278" i="2"/>
  <c r="AA1278" i="2"/>
  <c r="S1278" i="2"/>
  <c r="K1278" i="2"/>
  <c r="X1278" i="2"/>
  <c r="P1278" i="2"/>
  <c r="H1278" i="2"/>
  <c r="AA1313" i="2"/>
  <c r="W1313" i="2"/>
  <c r="S1313" i="2"/>
  <c r="O1313" i="2"/>
  <c r="K1313" i="2"/>
  <c r="G1313" i="2"/>
  <c r="Z1313" i="2"/>
  <c r="V1313" i="2"/>
  <c r="AF1313" i="2" s="1"/>
  <c r="R1313" i="2"/>
  <c r="N1313" i="2"/>
  <c r="J1313" i="2"/>
  <c r="F1313" i="2"/>
  <c r="U1313" i="2"/>
  <c r="M1313" i="2"/>
  <c r="E1313" i="2"/>
  <c r="AB1313" i="2"/>
  <c r="T1313" i="2"/>
  <c r="L1313" i="2"/>
  <c r="Y1313" i="2"/>
  <c r="Q1313" i="2"/>
  <c r="I1313" i="2"/>
  <c r="H1313" i="2"/>
  <c r="X1313" i="2"/>
  <c r="P1313" i="2"/>
  <c r="Z1342" i="2"/>
  <c r="V1342" i="2"/>
  <c r="R1342" i="2"/>
  <c r="N1342" i="2"/>
  <c r="J1342" i="2"/>
  <c r="F1342" i="2"/>
  <c r="Y1342" i="2"/>
  <c r="U1342" i="2"/>
  <c r="Q1342" i="2"/>
  <c r="M1342" i="2"/>
  <c r="I1342" i="2"/>
  <c r="E1342" i="2"/>
  <c r="W1342" i="2"/>
  <c r="O1342" i="2"/>
  <c r="G1342" i="2"/>
  <c r="AB1342" i="2"/>
  <c r="T1342" i="2"/>
  <c r="L1342" i="2"/>
  <c r="AA1342" i="2"/>
  <c r="S1342" i="2"/>
  <c r="K1342" i="2"/>
  <c r="X1342" i="2"/>
  <c r="P1342" i="2"/>
  <c r="H1342" i="2"/>
  <c r="AB694" i="2"/>
  <c r="X694" i="2"/>
  <c r="T694" i="2"/>
  <c r="P694" i="2"/>
  <c r="L694" i="2"/>
  <c r="H694" i="2"/>
  <c r="AA694" i="2"/>
  <c r="W694" i="2"/>
  <c r="S694" i="2"/>
  <c r="O694" i="2"/>
  <c r="K694" i="2"/>
  <c r="G694" i="2"/>
  <c r="Z694" i="2"/>
  <c r="V694" i="2"/>
  <c r="AF694" i="2" s="1"/>
  <c r="R694" i="2"/>
  <c r="N694" i="2"/>
  <c r="J694" i="2"/>
  <c r="F694" i="2"/>
  <c r="Y694" i="2"/>
  <c r="I694" i="2"/>
  <c r="U694" i="2"/>
  <c r="E694" i="2"/>
  <c r="Q694" i="2"/>
  <c r="M694" i="2"/>
  <c r="AB710" i="2"/>
  <c r="X710" i="2"/>
  <c r="T710" i="2"/>
  <c r="P710" i="2"/>
  <c r="L710" i="2"/>
  <c r="H710" i="2"/>
  <c r="AA710" i="2"/>
  <c r="W710" i="2"/>
  <c r="S710" i="2"/>
  <c r="O710" i="2"/>
  <c r="K710" i="2"/>
  <c r="G710" i="2"/>
  <c r="Z710" i="2"/>
  <c r="V710" i="2"/>
  <c r="AF710" i="2" s="1"/>
  <c r="R710" i="2"/>
  <c r="N710" i="2"/>
  <c r="J710" i="2"/>
  <c r="F710" i="2"/>
  <c r="Y710" i="2"/>
  <c r="I710" i="2"/>
  <c r="U710" i="2"/>
  <c r="E710" i="2"/>
  <c r="Q710" i="2"/>
  <c r="M710" i="2"/>
  <c r="AB726" i="2"/>
  <c r="X726" i="2"/>
  <c r="T726" i="2"/>
  <c r="P726" i="2"/>
  <c r="L726" i="2"/>
  <c r="H726" i="2"/>
  <c r="AA726" i="2"/>
  <c r="W726" i="2"/>
  <c r="S726" i="2"/>
  <c r="O726" i="2"/>
  <c r="K726" i="2"/>
  <c r="G726" i="2"/>
  <c r="Z726" i="2"/>
  <c r="V726" i="2"/>
  <c r="AF726" i="2" s="1"/>
  <c r="R726" i="2"/>
  <c r="N726" i="2"/>
  <c r="J726" i="2"/>
  <c r="F726" i="2"/>
  <c r="Y726" i="2"/>
  <c r="I726" i="2"/>
  <c r="U726" i="2"/>
  <c r="E726" i="2"/>
  <c r="Q726" i="2"/>
  <c r="M726" i="2"/>
  <c r="AB742" i="2"/>
  <c r="X742" i="2"/>
  <c r="T742" i="2"/>
  <c r="P742" i="2"/>
  <c r="L742" i="2"/>
  <c r="H742" i="2"/>
  <c r="AA742" i="2"/>
  <c r="W742" i="2"/>
  <c r="S742" i="2"/>
  <c r="O742" i="2"/>
  <c r="K742" i="2"/>
  <c r="G742" i="2"/>
  <c r="Z742" i="2"/>
  <c r="V742" i="2"/>
  <c r="AF742" i="2" s="1"/>
  <c r="R742" i="2"/>
  <c r="N742" i="2"/>
  <c r="J742" i="2"/>
  <c r="F742" i="2"/>
  <c r="Y742" i="2"/>
  <c r="I742" i="2"/>
  <c r="U742" i="2"/>
  <c r="E742" i="2"/>
  <c r="Q742" i="2"/>
  <c r="M742" i="2"/>
  <c r="AB757" i="2"/>
  <c r="X757" i="2"/>
  <c r="T757" i="2"/>
  <c r="P757" i="2"/>
  <c r="L757" i="2"/>
  <c r="H757" i="2"/>
  <c r="AA757" i="2"/>
  <c r="W757" i="2"/>
  <c r="S757" i="2"/>
  <c r="O757" i="2"/>
  <c r="K757" i="2"/>
  <c r="G757" i="2"/>
  <c r="Z757" i="2"/>
  <c r="V757" i="2"/>
  <c r="AF757" i="2" s="1"/>
  <c r="R757" i="2"/>
  <c r="N757" i="2"/>
  <c r="J757" i="2"/>
  <c r="F757" i="2"/>
  <c r="M757" i="2"/>
  <c r="Y757" i="2"/>
  <c r="I757" i="2"/>
  <c r="U757" i="2"/>
  <c r="E757" i="2"/>
  <c r="Q757" i="2"/>
  <c r="AB790" i="2"/>
  <c r="X790" i="2"/>
  <c r="T790" i="2"/>
  <c r="P790" i="2"/>
  <c r="L790" i="2"/>
  <c r="H790" i="2"/>
  <c r="AA790" i="2"/>
  <c r="W790" i="2"/>
  <c r="S790" i="2"/>
  <c r="O790" i="2"/>
  <c r="K790" i="2"/>
  <c r="G790" i="2"/>
  <c r="Z790" i="2"/>
  <c r="V790" i="2"/>
  <c r="AF790" i="2" s="1"/>
  <c r="R790" i="2"/>
  <c r="N790" i="2"/>
  <c r="J790" i="2"/>
  <c r="F790" i="2"/>
  <c r="Y790" i="2"/>
  <c r="I790" i="2"/>
  <c r="U790" i="2"/>
  <c r="E790" i="2"/>
  <c r="Q790" i="2"/>
  <c r="M790" i="2"/>
  <c r="AB806" i="2"/>
  <c r="X806" i="2"/>
  <c r="T806" i="2"/>
  <c r="P806" i="2"/>
  <c r="L806" i="2"/>
  <c r="H806" i="2"/>
  <c r="AA806" i="2"/>
  <c r="W806" i="2"/>
  <c r="S806" i="2"/>
  <c r="O806" i="2"/>
  <c r="K806" i="2"/>
  <c r="G806" i="2"/>
  <c r="Z806" i="2"/>
  <c r="V806" i="2"/>
  <c r="AF806" i="2" s="1"/>
  <c r="R806" i="2"/>
  <c r="N806" i="2"/>
  <c r="J806" i="2"/>
  <c r="F806" i="2"/>
  <c r="Y806" i="2"/>
  <c r="I806" i="2"/>
  <c r="U806" i="2"/>
  <c r="E806" i="2"/>
  <c r="Q806" i="2"/>
  <c r="M806" i="2"/>
  <c r="AB822" i="2"/>
  <c r="X822" i="2"/>
  <c r="T822" i="2"/>
  <c r="P822" i="2"/>
  <c r="L822" i="2"/>
  <c r="H822" i="2"/>
  <c r="AA822" i="2"/>
  <c r="W822" i="2"/>
  <c r="S822" i="2"/>
  <c r="O822" i="2"/>
  <c r="K822" i="2"/>
  <c r="G822" i="2"/>
  <c r="Z822" i="2"/>
  <c r="V822" i="2"/>
  <c r="AF822" i="2" s="1"/>
  <c r="R822" i="2"/>
  <c r="N822" i="2"/>
  <c r="J822" i="2"/>
  <c r="F822" i="2"/>
  <c r="Y822" i="2"/>
  <c r="I822" i="2"/>
  <c r="U822" i="2"/>
  <c r="E822" i="2"/>
  <c r="Q822" i="2"/>
  <c r="M822" i="2"/>
  <c r="AB838" i="2"/>
  <c r="X838" i="2"/>
  <c r="T838" i="2"/>
  <c r="P838" i="2"/>
  <c r="L838" i="2"/>
  <c r="H838" i="2"/>
  <c r="AA838" i="2"/>
  <c r="W838" i="2"/>
  <c r="S838" i="2"/>
  <c r="O838" i="2"/>
  <c r="K838" i="2"/>
  <c r="G838" i="2"/>
  <c r="Z838" i="2"/>
  <c r="V838" i="2"/>
  <c r="AF838" i="2" s="1"/>
  <c r="R838" i="2"/>
  <c r="N838" i="2"/>
  <c r="J838" i="2"/>
  <c r="F838" i="2"/>
  <c r="Y838" i="2"/>
  <c r="I838" i="2"/>
  <c r="U838" i="2"/>
  <c r="E838" i="2"/>
  <c r="Q838" i="2"/>
  <c r="M838" i="2"/>
  <c r="AB854" i="2"/>
  <c r="X854" i="2"/>
  <c r="T854" i="2"/>
  <c r="P854" i="2"/>
  <c r="L854" i="2"/>
  <c r="H854" i="2"/>
  <c r="AA854" i="2"/>
  <c r="W854" i="2"/>
  <c r="S854" i="2"/>
  <c r="O854" i="2"/>
  <c r="K854" i="2"/>
  <c r="G854" i="2"/>
  <c r="Z854" i="2"/>
  <c r="V854" i="2"/>
  <c r="AF854" i="2" s="1"/>
  <c r="R854" i="2"/>
  <c r="N854" i="2"/>
  <c r="J854" i="2"/>
  <c r="F854" i="2"/>
  <c r="Y854" i="2"/>
  <c r="I854" i="2"/>
  <c r="U854" i="2"/>
  <c r="E854" i="2"/>
  <c r="Q854" i="2"/>
  <c r="M854" i="2"/>
  <c r="AB870" i="2"/>
  <c r="X870" i="2"/>
  <c r="T870" i="2"/>
  <c r="P870" i="2"/>
  <c r="L870" i="2"/>
  <c r="H870" i="2"/>
  <c r="AA870" i="2"/>
  <c r="W870" i="2"/>
  <c r="S870" i="2"/>
  <c r="O870" i="2"/>
  <c r="K870" i="2"/>
  <c r="G870" i="2"/>
  <c r="Z870" i="2"/>
  <c r="V870" i="2"/>
  <c r="AF870" i="2" s="1"/>
  <c r="R870" i="2"/>
  <c r="N870" i="2"/>
  <c r="J870" i="2"/>
  <c r="F870" i="2"/>
  <c r="Y870" i="2"/>
  <c r="I870" i="2"/>
  <c r="U870" i="2"/>
  <c r="E870" i="2"/>
  <c r="Q870" i="2"/>
  <c r="M870" i="2"/>
  <c r="AB886" i="2"/>
  <c r="X886" i="2"/>
  <c r="T886" i="2"/>
  <c r="P886" i="2"/>
  <c r="L886" i="2"/>
  <c r="H886" i="2"/>
  <c r="AA886" i="2"/>
  <c r="W886" i="2"/>
  <c r="S886" i="2"/>
  <c r="O886" i="2"/>
  <c r="K886" i="2"/>
  <c r="G886" i="2"/>
  <c r="Z886" i="2"/>
  <c r="V886" i="2"/>
  <c r="R886" i="2"/>
  <c r="N886" i="2"/>
  <c r="J886" i="2"/>
  <c r="F886" i="2"/>
  <c r="M886" i="2"/>
  <c r="Y886" i="2"/>
  <c r="I886" i="2"/>
  <c r="U886" i="2"/>
  <c r="E886" i="2"/>
  <c r="Q886" i="2"/>
  <c r="AB902" i="2"/>
  <c r="X902" i="2"/>
  <c r="T902" i="2"/>
  <c r="P902" i="2"/>
  <c r="L902" i="2"/>
  <c r="H902" i="2"/>
  <c r="AA902" i="2"/>
  <c r="W902" i="2"/>
  <c r="S902" i="2"/>
  <c r="O902" i="2"/>
  <c r="K902" i="2"/>
  <c r="G902" i="2"/>
  <c r="Z902" i="2"/>
  <c r="V902" i="2"/>
  <c r="AF902" i="2" s="1"/>
  <c r="R902" i="2"/>
  <c r="N902" i="2"/>
  <c r="J902" i="2"/>
  <c r="F902" i="2"/>
  <c r="Y902" i="2"/>
  <c r="I902" i="2"/>
  <c r="U902" i="2"/>
  <c r="E902" i="2"/>
  <c r="Q902" i="2"/>
  <c r="M902" i="2"/>
  <c r="AB918" i="2"/>
  <c r="X918" i="2"/>
  <c r="T918" i="2"/>
  <c r="P918" i="2"/>
  <c r="L918" i="2"/>
  <c r="H918" i="2"/>
  <c r="AA918" i="2"/>
  <c r="W918" i="2"/>
  <c r="S918" i="2"/>
  <c r="O918" i="2"/>
  <c r="K918" i="2"/>
  <c r="G918" i="2"/>
  <c r="Z918" i="2"/>
  <c r="V918" i="2"/>
  <c r="AF918" i="2" s="1"/>
  <c r="R918" i="2"/>
  <c r="N918" i="2"/>
  <c r="J918" i="2"/>
  <c r="F918" i="2"/>
  <c r="Y918" i="2"/>
  <c r="I918" i="2"/>
  <c r="U918" i="2"/>
  <c r="E918" i="2"/>
  <c r="Q918" i="2"/>
  <c r="M918" i="2"/>
  <c r="AB934" i="2"/>
  <c r="X934" i="2"/>
  <c r="T934" i="2"/>
  <c r="P934" i="2"/>
  <c r="L934" i="2"/>
  <c r="H934" i="2"/>
  <c r="AA934" i="2"/>
  <c r="W934" i="2"/>
  <c r="S934" i="2"/>
  <c r="O934" i="2"/>
  <c r="K934" i="2"/>
  <c r="G934" i="2"/>
  <c r="Z934" i="2"/>
  <c r="V934" i="2"/>
  <c r="AF934" i="2" s="1"/>
  <c r="R934" i="2"/>
  <c r="N934" i="2"/>
  <c r="J934" i="2"/>
  <c r="F934" i="2"/>
  <c r="Y934" i="2"/>
  <c r="I934" i="2"/>
  <c r="U934" i="2"/>
  <c r="E934" i="2"/>
  <c r="Q934" i="2"/>
  <c r="M934" i="2"/>
  <c r="AB950" i="2"/>
  <c r="X950" i="2"/>
  <c r="T950" i="2"/>
  <c r="P950" i="2"/>
  <c r="L950" i="2"/>
  <c r="H950" i="2"/>
  <c r="AA950" i="2"/>
  <c r="W950" i="2"/>
  <c r="S950" i="2"/>
  <c r="O950" i="2"/>
  <c r="K950" i="2"/>
  <c r="G950" i="2"/>
  <c r="Z950" i="2"/>
  <c r="V950" i="2"/>
  <c r="AF950" i="2" s="1"/>
  <c r="R950" i="2"/>
  <c r="N950" i="2"/>
  <c r="J950" i="2"/>
  <c r="F950" i="2"/>
  <c r="Y950" i="2"/>
  <c r="I950" i="2"/>
  <c r="U950" i="2"/>
  <c r="E950" i="2"/>
  <c r="Q950" i="2"/>
  <c r="M950" i="2"/>
  <c r="AB963" i="2"/>
  <c r="X963" i="2"/>
  <c r="T963" i="2"/>
  <c r="P963" i="2"/>
  <c r="L963" i="2"/>
  <c r="H963" i="2"/>
  <c r="AA963" i="2"/>
  <c r="W963" i="2"/>
  <c r="S963" i="2"/>
  <c r="O963" i="2"/>
  <c r="K963" i="2"/>
  <c r="G963" i="2"/>
  <c r="Z963" i="2"/>
  <c r="V963" i="2"/>
  <c r="AF963" i="2" s="1"/>
  <c r="R963" i="2"/>
  <c r="N963" i="2"/>
  <c r="J963" i="2"/>
  <c r="F963" i="2"/>
  <c r="M963" i="2"/>
  <c r="Y963" i="2"/>
  <c r="I963" i="2"/>
  <c r="U963" i="2"/>
  <c r="E963" i="2"/>
  <c r="Q963" i="2"/>
  <c r="AB971" i="2"/>
  <c r="X971" i="2"/>
  <c r="T971" i="2"/>
  <c r="P971" i="2"/>
  <c r="L971" i="2"/>
  <c r="H971" i="2"/>
  <c r="AA971" i="2"/>
  <c r="W971" i="2"/>
  <c r="S971" i="2"/>
  <c r="O971" i="2"/>
  <c r="K971" i="2"/>
  <c r="G971" i="2"/>
  <c r="Z971" i="2"/>
  <c r="V971" i="2"/>
  <c r="AF971" i="2" s="1"/>
  <c r="N971" i="2"/>
  <c r="J971" i="2"/>
  <c r="F971" i="2"/>
  <c r="M971" i="2"/>
  <c r="Y971" i="2"/>
  <c r="I971" i="2"/>
  <c r="U971" i="2"/>
  <c r="E971" i="2"/>
  <c r="AB980" i="2"/>
  <c r="X980" i="2"/>
  <c r="T980" i="2"/>
  <c r="P980" i="2"/>
  <c r="L980" i="2"/>
  <c r="H980" i="2"/>
  <c r="AA980" i="2"/>
  <c r="W980" i="2"/>
  <c r="S980" i="2"/>
  <c r="O980" i="2"/>
  <c r="K980" i="2"/>
  <c r="G980" i="2"/>
  <c r="Z980" i="2"/>
  <c r="V980" i="2"/>
  <c r="AF980" i="2" s="1"/>
  <c r="N980" i="2"/>
  <c r="J980" i="2"/>
  <c r="F980" i="2"/>
  <c r="M980" i="2"/>
  <c r="Y980" i="2"/>
  <c r="I980" i="2"/>
  <c r="U980" i="2"/>
  <c r="E980" i="2"/>
  <c r="AB994" i="2"/>
  <c r="X994" i="2"/>
  <c r="T994" i="2"/>
  <c r="L994" i="2"/>
  <c r="H994" i="2"/>
  <c r="AA994" i="2"/>
  <c r="W994" i="2"/>
  <c r="S994" i="2"/>
  <c r="O994" i="2"/>
  <c r="K994" i="2"/>
  <c r="G994" i="2"/>
  <c r="Z994" i="2"/>
  <c r="V994" i="2"/>
  <c r="AF994" i="2" s="1"/>
  <c r="N994" i="2"/>
  <c r="J994" i="2"/>
  <c r="F994" i="2"/>
  <c r="M994" i="2"/>
  <c r="Y994" i="2"/>
  <c r="I994" i="2"/>
  <c r="U994" i="2"/>
  <c r="E994" i="2"/>
  <c r="AB1018" i="2"/>
  <c r="X1018" i="2"/>
  <c r="T1018" i="2"/>
  <c r="L1018" i="2"/>
  <c r="H1018" i="2"/>
  <c r="AA1018" i="2"/>
  <c r="W1018" i="2"/>
  <c r="S1018" i="2"/>
  <c r="O1018" i="2"/>
  <c r="K1018" i="2"/>
  <c r="G1018" i="2"/>
  <c r="Z1018" i="2"/>
  <c r="V1018" i="2"/>
  <c r="AF1018" i="2" s="1"/>
  <c r="N1018" i="2"/>
  <c r="J1018" i="2"/>
  <c r="F1018" i="2"/>
  <c r="Y1018" i="2"/>
  <c r="I1018" i="2"/>
  <c r="U1018" i="2"/>
  <c r="E1018" i="2"/>
  <c r="M1018" i="2"/>
  <c r="AB1026" i="2"/>
  <c r="X1026" i="2"/>
  <c r="T1026" i="2"/>
  <c r="L1026" i="2"/>
  <c r="H1026" i="2"/>
  <c r="AA1026" i="2"/>
  <c r="W1026" i="2"/>
  <c r="S1026" i="2"/>
  <c r="O1026" i="2"/>
  <c r="K1026" i="2"/>
  <c r="G1026" i="2"/>
  <c r="Z1026" i="2"/>
  <c r="V1026" i="2"/>
  <c r="AF1026" i="2" s="1"/>
  <c r="N1026" i="2"/>
  <c r="J1026" i="2"/>
  <c r="F1026" i="2"/>
  <c r="Y1026" i="2"/>
  <c r="I1026" i="2"/>
  <c r="U1026" i="2"/>
  <c r="E1026" i="2"/>
  <c r="M1026" i="2"/>
  <c r="AB1054" i="2"/>
  <c r="X1054" i="2"/>
  <c r="T1054" i="2"/>
  <c r="L1054" i="2"/>
  <c r="H1054" i="2"/>
  <c r="AA1054" i="2"/>
  <c r="W1054" i="2"/>
  <c r="S1054" i="2"/>
  <c r="O1054" i="2"/>
  <c r="K1054" i="2"/>
  <c r="G1054" i="2"/>
  <c r="Z1054" i="2"/>
  <c r="V1054" i="2"/>
  <c r="AF1054" i="2" s="1"/>
  <c r="N1054" i="2"/>
  <c r="J1054" i="2"/>
  <c r="F1054" i="2"/>
  <c r="M1054" i="2"/>
  <c r="Y1054" i="2"/>
  <c r="I1054" i="2"/>
  <c r="U1054" i="2"/>
  <c r="E1054" i="2"/>
  <c r="AB1064" i="2"/>
  <c r="X1064" i="2"/>
  <c r="T1064" i="2"/>
  <c r="L1064" i="2"/>
  <c r="H1064" i="2"/>
  <c r="AA1064" i="2"/>
  <c r="W1064" i="2"/>
  <c r="S1064" i="2"/>
  <c r="O1064" i="2"/>
  <c r="K1064" i="2"/>
  <c r="G1064" i="2"/>
  <c r="Z1064" i="2"/>
  <c r="V1064" i="2"/>
  <c r="AF1064" i="2" s="1"/>
  <c r="N1064" i="2"/>
  <c r="J1064" i="2"/>
  <c r="F1064" i="2"/>
  <c r="M1064" i="2"/>
  <c r="Y1064" i="2"/>
  <c r="I1064" i="2"/>
  <c r="U1064" i="2"/>
  <c r="E1064" i="2"/>
  <c r="AB1079" i="2"/>
  <c r="X1079" i="2"/>
  <c r="T1079" i="2"/>
  <c r="L1079" i="2"/>
  <c r="H1079" i="2"/>
  <c r="AA1079" i="2"/>
  <c r="W1079" i="2"/>
  <c r="S1079" i="2"/>
  <c r="O1079" i="2"/>
  <c r="K1079" i="2"/>
  <c r="G1079" i="2"/>
  <c r="Z1079" i="2"/>
  <c r="V1079" i="2"/>
  <c r="AF1079" i="2" s="1"/>
  <c r="N1079" i="2"/>
  <c r="J1079" i="2"/>
  <c r="F1079" i="2"/>
  <c r="M1079" i="2"/>
  <c r="Y1079" i="2"/>
  <c r="I1079" i="2"/>
  <c r="E1079" i="2"/>
  <c r="U1079" i="2"/>
  <c r="AB1094" i="2"/>
  <c r="X1094" i="2"/>
  <c r="T1094" i="2"/>
  <c r="L1094" i="2"/>
  <c r="H1094" i="2"/>
  <c r="AA1094" i="2"/>
  <c r="W1094" i="2"/>
  <c r="S1094" i="2"/>
  <c r="O1094" i="2"/>
  <c r="K1094" i="2"/>
  <c r="G1094" i="2"/>
  <c r="Z1094" i="2"/>
  <c r="V1094" i="2"/>
  <c r="AF1094" i="2" s="1"/>
  <c r="R1094" i="2"/>
  <c r="N1094" i="2"/>
  <c r="J1094" i="2"/>
  <c r="F1094" i="2"/>
  <c r="U1094" i="2"/>
  <c r="E1094" i="2"/>
  <c r="Q1094" i="2"/>
  <c r="M1094" i="2"/>
  <c r="Y1094" i="2"/>
  <c r="I1094" i="2"/>
  <c r="AB1110" i="2"/>
  <c r="X1110" i="2"/>
  <c r="T1110" i="2"/>
  <c r="P1110" i="2"/>
  <c r="L1110" i="2"/>
  <c r="H1110" i="2"/>
  <c r="AA1110" i="2"/>
  <c r="W1110" i="2"/>
  <c r="S1110" i="2"/>
  <c r="O1110" i="2"/>
  <c r="K1110" i="2"/>
  <c r="G1110" i="2"/>
  <c r="Z1110" i="2"/>
  <c r="V1110" i="2"/>
  <c r="AF1110" i="2" s="1"/>
  <c r="R1110" i="2"/>
  <c r="N1110" i="2"/>
  <c r="J1110" i="2"/>
  <c r="F1110" i="2"/>
  <c r="U1110" i="2"/>
  <c r="E1110" i="2"/>
  <c r="Q1110" i="2"/>
  <c r="M1110" i="2"/>
  <c r="Y1110" i="2"/>
  <c r="I1110" i="2"/>
  <c r="AB1126" i="2"/>
  <c r="X1126" i="2"/>
  <c r="T1126" i="2"/>
  <c r="P1126" i="2"/>
  <c r="L1126" i="2"/>
  <c r="H1126" i="2"/>
  <c r="AA1126" i="2"/>
  <c r="W1126" i="2"/>
  <c r="S1126" i="2"/>
  <c r="O1126" i="2"/>
  <c r="K1126" i="2"/>
  <c r="G1126" i="2"/>
  <c r="Z1126" i="2"/>
  <c r="V1126" i="2"/>
  <c r="AF1126" i="2" s="1"/>
  <c r="R1126" i="2"/>
  <c r="N1126" i="2"/>
  <c r="J1126" i="2"/>
  <c r="F1126" i="2"/>
  <c r="U1126" i="2"/>
  <c r="E1126" i="2"/>
  <c r="Q1126" i="2"/>
  <c r="M1126" i="2"/>
  <c r="Y1126" i="2"/>
  <c r="I1126" i="2"/>
  <c r="AB1142" i="2"/>
  <c r="X1142" i="2"/>
  <c r="T1142" i="2"/>
  <c r="P1142" i="2"/>
  <c r="L1142" i="2"/>
  <c r="H1142" i="2"/>
  <c r="AA1142" i="2"/>
  <c r="W1142" i="2"/>
  <c r="S1142" i="2"/>
  <c r="O1142" i="2"/>
  <c r="K1142" i="2"/>
  <c r="G1142" i="2"/>
  <c r="Z1142" i="2"/>
  <c r="V1142" i="2"/>
  <c r="AF1142" i="2" s="1"/>
  <c r="R1142" i="2"/>
  <c r="N1142" i="2"/>
  <c r="J1142" i="2"/>
  <c r="F1142" i="2"/>
  <c r="U1142" i="2"/>
  <c r="E1142" i="2"/>
  <c r="Q1142" i="2"/>
  <c r="M1142" i="2"/>
  <c r="Y1142" i="2"/>
  <c r="I1142" i="2"/>
  <c r="AB1158" i="2"/>
  <c r="X1158" i="2"/>
  <c r="T1158" i="2"/>
  <c r="P1158" i="2"/>
  <c r="L1158" i="2"/>
  <c r="H1158" i="2"/>
  <c r="AA1158" i="2"/>
  <c r="W1158" i="2"/>
  <c r="S1158" i="2"/>
  <c r="O1158" i="2"/>
  <c r="K1158" i="2"/>
  <c r="G1158" i="2"/>
  <c r="Z1158" i="2"/>
  <c r="V1158" i="2"/>
  <c r="AF1158" i="2" s="1"/>
  <c r="R1158" i="2"/>
  <c r="N1158" i="2"/>
  <c r="J1158" i="2"/>
  <c r="F1158" i="2"/>
  <c r="U1158" i="2"/>
  <c r="E1158" i="2"/>
  <c r="Q1158" i="2"/>
  <c r="M1158" i="2"/>
  <c r="Y1158" i="2"/>
  <c r="I1158" i="2"/>
  <c r="AB1174" i="2"/>
  <c r="X1174" i="2"/>
  <c r="T1174" i="2"/>
  <c r="P1174" i="2"/>
  <c r="L1174" i="2"/>
  <c r="H1174" i="2"/>
  <c r="AA1174" i="2"/>
  <c r="W1174" i="2"/>
  <c r="S1174" i="2"/>
  <c r="O1174" i="2"/>
  <c r="K1174" i="2"/>
  <c r="G1174" i="2"/>
  <c r="Z1174" i="2"/>
  <c r="V1174" i="2"/>
  <c r="AF1174" i="2" s="1"/>
  <c r="R1174" i="2"/>
  <c r="N1174" i="2"/>
  <c r="J1174" i="2"/>
  <c r="F1174" i="2"/>
  <c r="U1174" i="2"/>
  <c r="E1174" i="2"/>
  <c r="Q1174" i="2"/>
  <c r="M1174" i="2"/>
  <c r="Y1174" i="2"/>
  <c r="I1174" i="2"/>
  <c r="AB1190" i="2"/>
  <c r="X1190" i="2"/>
  <c r="T1190" i="2"/>
  <c r="P1190" i="2"/>
  <c r="L1190" i="2"/>
  <c r="H1190" i="2"/>
  <c r="AA1190" i="2"/>
  <c r="W1190" i="2"/>
  <c r="S1190" i="2"/>
  <c r="O1190" i="2"/>
  <c r="K1190" i="2"/>
  <c r="G1190" i="2"/>
  <c r="Z1190" i="2"/>
  <c r="V1190" i="2"/>
  <c r="AF1190" i="2" s="1"/>
  <c r="R1190" i="2"/>
  <c r="N1190" i="2"/>
  <c r="J1190" i="2"/>
  <c r="F1190" i="2"/>
  <c r="U1190" i="2"/>
  <c r="E1190" i="2"/>
  <c r="Q1190" i="2"/>
  <c r="M1190" i="2"/>
  <c r="Y1190" i="2"/>
  <c r="I1190" i="2"/>
  <c r="AB1209" i="2"/>
  <c r="X1209" i="2"/>
  <c r="T1209" i="2"/>
  <c r="P1209" i="2"/>
  <c r="L1209" i="2"/>
  <c r="H1209" i="2"/>
  <c r="AA1209" i="2"/>
  <c r="W1209" i="2"/>
  <c r="S1209" i="2"/>
  <c r="O1209" i="2"/>
  <c r="K1209" i="2"/>
  <c r="G1209" i="2"/>
  <c r="Z1209" i="2"/>
  <c r="V1209" i="2"/>
  <c r="AF1209" i="2" s="1"/>
  <c r="R1209" i="2"/>
  <c r="N1209" i="2"/>
  <c r="J1209" i="2"/>
  <c r="F1209" i="2"/>
  <c r="Q1209" i="2"/>
  <c r="M1209" i="2"/>
  <c r="Y1209" i="2"/>
  <c r="I1209" i="2"/>
  <c r="U1209" i="2"/>
  <c r="E1209" i="2"/>
  <c r="AB1235" i="2"/>
  <c r="X1235" i="2"/>
  <c r="T1235" i="2"/>
  <c r="P1235" i="2"/>
  <c r="L1235" i="2"/>
  <c r="H1235" i="2"/>
  <c r="AA1235" i="2"/>
  <c r="W1235" i="2"/>
  <c r="S1235" i="2"/>
  <c r="O1235" i="2"/>
  <c r="K1235" i="2"/>
  <c r="G1235" i="2"/>
  <c r="Z1235" i="2"/>
  <c r="V1235" i="2"/>
  <c r="AF1235" i="2" s="1"/>
  <c r="R1235" i="2"/>
  <c r="N1235" i="2"/>
  <c r="J1235" i="2"/>
  <c r="F1235" i="2"/>
  <c r="Y1235" i="2"/>
  <c r="I1235" i="2"/>
  <c r="U1235" i="2"/>
  <c r="E1235" i="2"/>
  <c r="Q1235" i="2"/>
  <c r="M1235" i="2"/>
  <c r="AB1246" i="2"/>
  <c r="X1246" i="2"/>
  <c r="T1246" i="2"/>
  <c r="P1246" i="2"/>
  <c r="L1246" i="2"/>
  <c r="H1246" i="2"/>
  <c r="AA1246" i="2"/>
  <c r="W1246" i="2"/>
  <c r="S1246" i="2"/>
  <c r="O1246" i="2"/>
  <c r="K1246" i="2"/>
  <c r="G1246" i="2"/>
  <c r="Z1246" i="2"/>
  <c r="V1246" i="2"/>
  <c r="AF1246" i="2" s="1"/>
  <c r="R1246" i="2"/>
  <c r="N1246" i="2"/>
  <c r="J1246" i="2"/>
  <c r="F1246" i="2"/>
  <c r="U1246" i="2"/>
  <c r="E1246" i="2"/>
  <c r="Q1246" i="2"/>
  <c r="M1246" i="2"/>
  <c r="Y1246" i="2"/>
  <c r="I1246" i="2"/>
  <c r="AA1273" i="2"/>
  <c r="W1273" i="2"/>
  <c r="S1273" i="2"/>
  <c r="O1273" i="2"/>
  <c r="K1273" i="2"/>
  <c r="G1273" i="2"/>
  <c r="Z1273" i="2"/>
  <c r="V1273" i="2"/>
  <c r="AF1273" i="2" s="1"/>
  <c r="R1273" i="2"/>
  <c r="N1273" i="2"/>
  <c r="J1273" i="2"/>
  <c r="F1273" i="2"/>
  <c r="AB1273" i="2"/>
  <c r="T1273" i="2"/>
  <c r="L1273" i="2"/>
  <c r="Y1273" i="2"/>
  <c r="Q1273" i="2"/>
  <c r="I1273" i="2"/>
  <c r="X1273" i="2"/>
  <c r="P1273" i="2"/>
  <c r="H1273" i="2"/>
  <c r="M1273" i="2"/>
  <c r="E1273" i="2"/>
  <c r="U1273" i="2"/>
  <c r="AA1292" i="2"/>
  <c r="W1292" i="2"/>
  <c r="S1292" i="2"/>
  <c r="O1292" i="2"/>
  <c r="K1292" i="2"/>
  <c r="G1292" i="2"/>
  <c r="Z1292" i="2"/>
  <c r="V1292" i="2"/>
  <c r="AF1292" i="2" s="1"/>
  <c r="R1292" i="2"/>
  <c r="N1292" i="2"/>
  <c r="J1292" i="2"/>
  <c r="F1292" i="2"/>
  <c r="AB1292" i="2"/>
  <c r="T1292" i="2"/>
  <c r="L1292" i="2"/>
  <c r="Y1292" i="2"/>
  <c r="Q1292" i="2"/>
  <c r="I1292" i="2"/>
  <c r="X1292" i="2"/>
  <c r="P1292" i="2"/>
  <c r="H1292" i="2"/>
  <c r="U1292" i="2"/>
  <c r="M1292" i="2"/>
  <c r="E1292" i="2"/>
  <c r="Z1317" i="2"/>
  <c r="V1317" i="2"/>
  <c r="R1317" i="2"/>
  <c r="N1317" i="2"/>
  <c r="J1317" i="2"/>
  <c r="F1317" i="2"/>
  <c r="Y1317" i="2"/>
  <c r="U1317" i="2"/>
  <c r="Q1317" i="2"/>
  <c r="M1317" i="2"/>
  <c r="I1317" i="2"/>
  <c r="E1317" i="2"/>
  <c r="AB1317" i="2"/>
  <c r="T1317" i="2"/>
  <c r="L1317" i="2"/>
  <c r="AA1317" i="2"/>
  <c r="S1317" i="2"/>
  <c r="K1317" i="2"/>
  <c r="X1317" i="2"/>
  <c r="P1317" i="2"/>
  <c r="H1317" i="2"/>
  <c r="W1317" i="2"/>
  <c r="O1317" i="2"/>
  <c r="G1317" i="2"/>
  <c r="Y1263" i="2"/>
  <c r="U1263" i="2"/>
  <c r="Q1263" i="2"/>
  <c r="M1263" i="2"/>
  <c r="I1263" i="2"/>
  <c r="E1263" i="2"/>
  <c r="AB1263" i="2"/>
  <c r="X1263" i="2"/>
  <c r="T1263" i="2"/>
  <c r="P1263" i="2"/>
  <c r="L1263" i="2"/>
  <c r="H1263" i="2"/>
  <c r="AA1263" i="2"/>
  <c r="S1263" i="2"/>
  <c r="K1263" i="2"/>
  <c r="Z1263" i="2"/>
  <c r="R1263" i="2"/>
  <c r="J1263" i="2"/>
  <c r="W1263" i="2"/>
  <c r="O1263" i="2"/>
  <c r="G1263" i="2"/>
  <c r="V1263" i="2"/>
  <c r="AF1263" i="2" s="1"/>
  <c r="N1263" i="2"/>
  <c r="F1263" i="2"/>
  <c r="Y1277" i="2"/>
  <c r="U1277" i="2"/>
  <c r="Q1277" i="2"/>
  <c r="M1277" i="2"/>
  <c r="I1277" i="2"/>
  <c r="E1277" i="2"/>
  <c r="AB1277" i="2"/>
  <c r="X1277" i="2"/>
  <c r="T1277" i="2"/>
  <c r="P1277" i="2"/>
  <c r="L1277" i="2"/>
  <c r="H1277" i="2"/>
  <c r="Z1277" i="2"/>
  <c r="R1277" i="2"/>
  <c r="J1277" i="2"/>
  <c r="W1277" i="2"/>
  <c r="O1277" i="2"/>
  <c r="G1277" i="2"/>
  <c r="V1277" i="2"/>
  <c r="AF1277" i="2" s="1"/>
  <c r="N1277" i="2"/>
  <c r="F1277" i="2"/>
  <c r="AA1277" i="2"/>
  <c r="S1277" i="2"/>
  <c r="K1277" i="2"/>
  <c r="Y1288" i="2"/>
  <c r="U1288" i="2"/>
  <c r="Q1288" i="2"/>
  <c r="M1288" i="2"/>
  <c r="I1288" i="2"/>
  <c r="E1288" i="2"/>
  <c r="AB1288" i="2"/>
  <c r="X1288" i="2"/>
  <c r="T1288" i="2"/>
  <c r="P1288" i="2"/>
  <c r="L1288" i="2"/>
  <c r="H1288" i="2"/>
  <c r="W1288" i="2"/>
  <c r="O1288" i="2"/>
  <c r="G1288" i="2"/>
  <c r="V1288" i="2"/>
  <c r="AF1288" i="2" s="1"/>
  <c r="N1288" i="2"/>
  <c r="F1288" i="2"/>
  <c r="AA1288" i="2"/>
  <c r="S1288" i="2"/>
  <c r="K1288" i="2"/>
  <c r="J1288" i="2"/>
  <c r="Z1288" i="2"/>
  <c r="R1288" i="2"/>
  <c r="Y1305" i="2"/>
  <c r="U1305" i="2"/>
  <c r="Q1305" i="2"/>
  <c r="M1305" i="2"/>
  <c r="I1305" i="2"/>
  <c r="E1305" i="2"/>
  <c r="AB1305" i="2"/>
  <c r="X1305" i="2"/>
  <c r="T1305" i="2"/>
  <c r="P1305" i="2"/>
  <c r="L1305" i="2"/>
  <c r="H1305" i="2"/>
  <c r="Z1305" i="2"/>
  <c r="R1305" i="2"/>
  <c r="J1305" i="2"/>
  <c r="W1305" i="2"/>
  <c r="O1305" i="2"/>
  <c r="G1305" i="2"/>
  <c r="V1305" i="2"/>
  <c r="AF1305" i="2" s="1"/>
  <c r="N1305" i="2"/>
  <c r="F1305" i="2"/>
  <c r="K1305" i="2"/>
  <c r="AA1305" i="2"/>
  <c r="S1305" i="2"/>
  <c r="Y1327" i="2"/>
  <c r="U1327" i="2"/>
  <c r="Q1327" i="2"/>
  <c r="M1327" i="2"/>
  <c r="I1327" i="2"/>
  <c r="E1327" i="2"/>
  <c r="AB1327" i="2"/>
  <c r="X1327" i="2"/>
  <c r="T1327" i="2"/>
  <c r="P1327" i="2"/>
  <c r="L1327" i="2"/>
  <c r="H1327" i="2"/>
  <c r="AA1327" i="2"/>
  <c r="S1327" i="2"/>
  <c r="K1327" i="2"/>
  <c r="Z1327" i="2"/>
  <c r="R1327" i="2"/>
  <c r="J1327" i="2"/>
  <c r="W1327" i="2"/>
  <c r="O1327" i="2"/>
  <c r="G1327" i="2"/>
  <c r="F1327" i="2"/>
  <c r="V1327" i="2"/>
  <c r="N1327" i="2"/>
  <c r="Y1341" i="2"/>
  <c r="U1341" i="2"/>
  <c r="Q1341" i="2"/>
  <c r="M1341" i="2"/>
  <c r="I1341" i="2"/>
  <c r="E1341" i="2"/>
  <c r="AB1341" i="2"/>
  <c r="X1341" i="2"/>
  <c r="T1341" i="2"/>
  <c r="P1341" i="2"/>
  <c r="L1341" i="2"/>
  <c r="H1341" i="2"/>
  <c r="AA1341" i="2"/>
  <c r="S1341" i="2"/>
  <c r="K1341" i="2"/>
  <c r="Z1341" i="2"/>
  <c r="R1341" i="2"/>
  <c r="J1341" i="2"/>
  <c r="W1341" i="2"/>
  <c r="O1341" i="2"/>
  <c r="G1341" i="2"/>
  <c r="V1341" i="2"/>
  <c r="N1341" i="2"/>
  <c r="F1341" i="2"/>
  <c r="AB1270" i="2"/>
  <c r="X1270" i="2"/>
  <c r="T1270" i="2"/>
  <c r="P1270" i="2"/>
  <c r="L1270" i="2"/>
  <c r="H1270" i="2"/>
  <c r="AA1270" i="2"/>
  <c r="W1270" i="2"/>
  <c r="S1270" i="2"/>
  <c r="O1270" i="2"/>
  <c r="K1270" i="2"/>
  <c r="G1270" i="2"/>
  <c r="V1270" i="2"/>
  <c r="AF1270" i="2" s="1"/>
  <c r="N1270" i="2"/>
  <c r="F1270" i="2"/>
  <c r="U1270" i="2"/>
  <c r="M1270" i="2"/>
  <c r="E1270" i="2"/>
  <c r="Z1270" i="2"/>
  <c r="R1270" i="2"/>
  <c r="J1270" i="2"/>
  <c r="Q1270" i="2"/>
  <c r="I1270" i="2"/>
  <c r="Y1270" i="2"/>
  <c r="AB1298" i="2"/>
  <c r="X1298" i="2"/>
  <c r="T1298" i="2"/>
  <c r="P1298" i="2"/>
  <c r="L1298" i="2"/>
  <c r="H1298" i="2"/>
  <c r="AA1298" i="2"/>
  <c r="W1298" i="2"/>
  <c r="S1298" i="2"/>
  <c r="O1298" i="2"/>
  <c r="K1298" i="2"/>
  <c r="G1298" i="2"/>
  <c r="Z1298" i="2"/>
  <c r="R1298" i="2"/>
  <c r="J1298" i="2"/>
  <c r="Y1298" i="2"/>
  <c r="Q1298" i="2"/>
  <c r="I1298" i="2"/>
  <c r="V1298" i="2"/>
  <c r="AF1298" i="2" s="1"/>
  <c r="N1298" i="2"/>
  <c r="F1298" i="2"/>
  <c r="E1298" i="2"/>
  <c r="U1298" i="2"/>
  <c r="M1298" i="2"/>
  <c r="AB1311" i="2"/>
  <c r="X1311" i="2"/>
  <c r="T1311" i="2"/>
  <c r="P1311" i="2"/>
  <c r="L1311" i="2"/>
  <c r="H1311" i="2"/>
  <c r="AA1311" i="2"/>
  <c r="W1311" i="2"/>
  <c r="S1311" i="2"/>
  <c r="O1311" i="2"/>
  <c r="K1311" i="2"/>
  <c r="G1311" i="2"/>
  <c r="U1311" i="2"/>
  <c r="M1311" i="2"/>
  <c r="E1311" i="2"/>
  <c r="Z1311" i="2"/>
  <c r="R1311" i="2"/>
  <c r="J1311" i="2"/>
  <c r="Y1311" i="2"/>
  <c r="Q1311" i="2"/>
  <c r="I1311" i="2"/>
  <c r="F1311" i="2"/>
  <c r="V1311" i="2"/>
  <c r="AF1311" i="2" s="1"/>
  <c r="N1311" i="2"/>
  <c r="AB1330" i="2"/>
  <c r="X1330" i="2"/>
  <c r="T1330" i="2"/>
  <c r="P1330" i="2"/>
  <c r="L1330" i="2"/>
  <c r="H1330" i="2"/>
  <c r="AA1330" i="2"/>
  <c r="W1330" i="2"/>
  <c r="S1330" i="2"/>
  <c r="O1330" i="2"/>
  <c r="K1330" i="2"/>
  <c r="G1330" i="2"/>
  <c r="Z1330" i="2"/>
  <c r="R1330" i="2"/>
  <c r="J1330" i="2"/>
  <c r="Y1330" i="2"/>
  <c r="Q1330" i="2"/>
  <c r="I1330" i="2"/>
  <c r="V1330" i="2"/>
  <c r="N1330" i="2"/>
  <c r="F1330" i="2"/>
  <c r="M1330" i="2"/>
  <c r="E1330" i="2"/>
  <c r="U1330" i="2"/>
  <c r="AB1344" i="2"/>
  <c r="X1344" i="2"/>
  <c r="T1344" i="2"/>
  <c r="P1344" i="2"/>
  <c r="L1344" i="2"/>
  <c r="H1344" i="2"/>
  <c r="AA1344" i="2"/>
  <c r="W1344" i="2"/>
  <c r="S1344" i="2"/>
  <c r="O1344" i="2"/>
  <c r="K1344" i="2"/>
  <c r="G1344" i="2"/>
  <c r="Z1344" i="2"/>
  <c r="R1344" i="2"/>
  <c r="J1344" i="2"/>
  <c r="Y1344" i="2"/>
  <c r="Q1344" i="2"/>
  <c r="I1344" i="2"/>
  <c r="V1344" i="2"/>
  <c r="N1344" i="2"/>
  <c r="F1344" i="2"/>
  <c r="E1344" i="2"/>
  <c r="U1344" i="2"/>
  <c r="M1344" i="2"/>
  <c r="AA515" i="2"/>
  <c r="W515" i="2"/>
  <c r="S515" i="2"/>
  <c r="O515" i="2"/>
  <c r="K515" i="2"/>
  <c r="G515" i="2"/>
  <c r="Z515" i="2"/>
  <c r="V515" i="2"/>
  <c r="AF515" i="2" s="1"/>
  <c r="R515" i="2"/>
  <c r="N515" i="2"/>
  <c r="J515" i="2"/>
  <c r="F515" i="2"/>
  <c r="Y515" i="2"/>
  <c r="U515" i="2"/>
  <c r="Q515" i="2"/>
  <c r="M515" i="2"/>
  <c r="I515" i="2"/>
  <c r="E515" i="2"/>
  <c r="P515" i="2"/>
  <c r="AB515" i="2"/>
  <c r="L515" i="2"/>
  <c r="T515" i="2"/>
  <c r="X515" i="2"/>
  <c r="H515" i="2"/>
  <c r="AA476" i="2"/>
  <c r="W476" i="2"/>
  <c r="S476" i="2"/>
  <c r="O476" i="2"/>
  <c r="K476" i="2"/>
  <c r="G476" i="2"/>
  <c r="Z476" i="2"/>
  <c r="V476" i="2"/>
  <c r="AF476" i="2" s="1"/>
  <c r="R476" i="2"/>
  <c r="N476" i="2"/>
  <c r="J476" i="2"/>
  <c r="F476" i="2"/>
  <c r="Y476" i="2"/>
  <c r="U476" i="2"/>
  <c r="Q476" i="2"/>
  <c r="M476" i="2"/>
  <c r="I476" i="2"/>
  <c r="E476" i="2"/>
  <c r="AB476" i="2"/>
  <c r="L476" i="2"/>
  <c r="X476" i="2"/>
  <c r="H476" i="2"/>
  <c r="P476" i="2"/>
  <c r="T476" i="2"/>
  <c r="Z637" i="2"/>
  <c r="V637" i="2"/>
  <c r="AF637" i="2" s="1"/>
  <c r="R637" i="2"/>
  <c r="N637" i="2"/>
  <c r="J637" i="2"/>
  <c r="F637" i="2"/>
  <c r="Y637" i="2"/>
  <c r="U637" i="2"/>
  <c r="Q637" i="2"/>
  <c r="M637" i="2"/>
  <c r="I637" i="2"/>
  <c r="E637" i="2"/>
  <c r="AA637" i="2"/>
  <c r="S637" i="2"/>
  <c r="K637" i="2"/>
  <c r="X637" i="2"/>
  <c r="P637" i="2"/>
  <c r="H637" i="2"/>
  <c r="W637" i="2"/>
  <c r="O637" i="2"/>
  <c r="G637" i="2"/>
  <c r="T637" i="2"/>
  <c r="L637" i="2"/>
  <c r="AB637" i="2"/>
  <c r="AA953" i="2"/>
  <c r="W953" i="2"/>
  <c r="S953" i="2"/>
  <c r="O953" i="2"/>
  <c r="K953" i="2"/>
  <c r="G953" i="2"/>
  <c r="Z953" i="2"/>
  <c r="V953" i="2"/>
  <c r="AF953" i="2" s="1"/>
  <c r="R953" i="2"/>
  <c r="N953" i="2"/>
  <c r="J953" i="2"/>
  <c r="F953" i="2"/>
  <c r="Y953" i="2"/>
  <c r="U953" i="2"/>
  <c r="Q953" i="2"/>
  <c r="M953" i="2"/>
  <c r="I953" i="2"/>
  <c r="E953" i="2"/>
  <c r="P953" i="2"/>
  <c r="AB953" i="2"/>
  <c r="L953" i="2"/>
  <c r="X953" i="2"/>
  <c r="H953" i="2"/>
  <c r="T953" i="2"/>
  <c r="Z616" i="2"/>
  <c r="V616" i="2"/>
  <c r="R616" i="2"/>
  <c r="N616" i="2"/>
  <c r="J616" i="2"/>
  <c r="F616" i="2"/>
  <c r="Y616" i="2"/>
  <c r="U616" i="2"/>
  <c r="Q616" i="2"/>
  <c r="M616" i="2"/>
  <c r="I616" i="2"/>
  <c r="E616" i="2"/>
  <c r="AA616" i="2"/>
  <c r="S616" i="2"/>
  <c r="K616" i="2"/>
  <c r="X616" i="2"/>
  <c r="P616" i="2"/>
  <c r="H616" i="2"/>
  <c r="W616" i="2"/>
  <c r="O616" i="2"/>
  <c r="G616" i="2"/>
  <c r="AB616" i="2"/>
  <c r="T616" i="2"/>
  <c r="L616" i="2"/>
  <c r="AA391" i="2"/>
  <c r="W391" i="2"/>
  <c r="S391" i="2"/>
  <c r="O391" i="2"/>
  <c r="K391" i="2"/>
  <c r="G391" i="2"/>
  <c r="Z391" i="2"/>
  <c r="V391" i="2"/>
  <c r="AF391" i="2" s="1"/>
  <c r="R391" i="2"/>
  <c r="N391" i="2"/>
  <c r="J391" i="2"/>
  <c r="F391" i="2"/>
  <c r="Y391" i="2"/>
  <c r="U391" i="2"/>
  <c r="Q391" i="2"/>
  <c r="M391" i="2"/>
  <c r="I391" i="2"/>
  <c r="E391" i="2"/>
  <c r="X391" i="2"/>
  <c r="H391" i="2"/>
  <c r="T391" i="2"/>
  <c r="AB391" i="2"/>
  <c r="P391" i="2"/>
  <c r="L391" i="2"/>
  <c r="AA550" i="2"/>
  <c r="W550" i="2"/>
  <c r="S550" i="2"/>
  <c r="O550" i="2"/>
  <c r="K550" i="2"/>
  <c r="G550" i="2"/>
  <c r="Z550" i="2"/>
  <c r="V550" i="2"/>
  <c r="AF550" i="2" s="1"/>
  <c r="R550" i="2"/>
  <c r="N550" i="2"/>
  <c r="J550" i="2"/>
  <c r="F550" i="2"/>
  <c r="Y550" i="2"/>
  <c r="U550" i="2"/>
  <c r="Q550" i="2"/>
  <c r="M550" i="2"/>
  <c r="I550" i="2"/>
  <c r="E550" i="2"/>
  <c r="X550" i="2"/>
  <c r="H550" i="2"/>
  <c r="AB550" i="2"/>
  <c r="T550" i="2"/>
  <c r="L550" i="2"/>
  <c r="P550" i="2"/>
  <c r="AA1006" i="2"/>
  <c r="W1006" i="2"/>
  <c r="S1006" i="2"/>
  <c r="O1006" i="2"/>
  <c r="K1006" i="2"/>
  <c r="G1006" i="2"/>
  <c r="Z1006" i="2"/>
  <c r="V1006" i="2"/>
  <c r="AF1006" i="2" s="1"/>
  <c r="N1006" i="2"/>
  <c r="J1006" i="2"/>
  <c r="F1006" i="2"/>
  <c r="Y1006" i="2"/>
  <c r="U1006" i="2"/>
  <c r="M1006" i="2"/>
  <c r="I1006" i="2"/>
  <c r="E1006" i="2"/>
  <c r="AB1006" i="2"/>
  <c r="L1006" i="2"/>
  <c r="X1006" i="2"/>
  <c r="H1006" i="2"/>
  <c r="T1006" i="2"/>
  <c r="AA97" i="2"/>
  <c r="W97" i="2"/>
  <c r="S97" i="2"/>
  <c r="O97" i="2"/>
  <c r="K97" i="2"/>
  <c r="G97" i="2"/>
  <c r="Z97" i="2"/>
  <c r="V97" i="2"/>
  <c r="AF97" i="2" s="1"/>
  <c r="R97" i="2"/>
  <c r="N97" i="2"/>
  <c r="J97" i="2"/>
  <c r="F97" i="2"/>
  <c r="Y97" i="2"/>
  <c r="U97" i="2"/>
  <c r="Q97" i="2"/>
  <c r="M97" i="2"/>
  <c r="I97" i="2"/>
  <c r="E97" i="2"/>
  <c r="T97" i="2"/>
  <c r="P97" i="2"/>
  <c r="H97" i="2"/>
  <c r="AB97" i="2"/>
  <c r="L97" i="2"/>
  <c r="X97" i="2"/>
  <c r="AA145" i="2"/>
  <c r="W145" i="2"/>
  <c r="S145" i="2"/>
  <c r="O145" i="2"/>
  <c r="K145" i="2"/>
  <c r="G145" i="2"/>
  <c r="Z145" i="2"/>
  <c r="V145" i="2"/>
  <c r="AF145" i="2" s="1"/>
  <c r="R145" i="2"/>
  <c r="N145" i="2"/>
  <c r="J145" i="2"/>
  <c r="F145" i="2"/>
  <c r="Y145" i="2"/>
  <c r="U145" i="2"/>
  <c r="Q145" i="2"/>
  <c r="M145" i="2"/>
  <c r="I145" i="2"/>
  <c r="E145" i="2"/>
  <c r="T145" i="2"/>
  <c r="H145" i="2"/>
  <c r="P145" i="2"/>
  <c r="X145" i="2"/>
  <c r="AB145" i="2"/>
  <c r="L145" i="2"/>
  <c r="AA209" i="2"/>
  <c r="W209" i="2"/>
  <c r="S209" i="2"/>
  <c r="O209" i="2"/>
  <c r="K209" i="2"/>
  <c r="G209" i="2"/>
  <c r="Z209" i="2"/>
  <c r="V209" i="2"/>
  <c r="AF209" i="2" s="1"/>
  <c r="R209" i="2"/>
  <c r="N209" i="2"/>
  <c r="J209" i="2"/>
  <c r="F209" i="2"/>
  <c r="Y209" i="2"/>
  <c r="U209" i="2"/>
  <c r="Q209" i="2"/>
  <c r="M209" i="2"/>
  <c r="I209" i="2"/>
  <c r="E209" i="2"/>
  <c r="T209" i="2"/>
  <c r="H209" i="2"/>
  <c r="P209" i="2"/>
  <c r="X209" i="2"/>
  <c r="AB209" i="2"/>
  <c r="L209" i="2"/>
  <c r="AA253" i="2"/>
  <c r="W253" i="2"/>
  <c r="S253" i="2"/>
  <c r="O253" i="2"/>
  <c r="K253" i="2"/>
  <c r="G253" i="2"/>
  <c r="Z253" i="2"/>
  <c r="V253" i="2"/>
  <c r="AF253" i="2" s="1"/>
  <c r="R253" i="2"/>
  <c r="N253" i="2"/>
  <c r="J253" i="2"/>
  <c r="F253" i="2"/>
  <c r="Y253" i="2"/>
  <c r="U253" i="2"/>
  <c r="Q253" i="2"/>
  <c r="M253" i="2"/>
  <c r="I253" i="2"/>
  <c r="E253" i="2"/>
  <c r="T253" i="2"/>
  <c r="X253" i="2"/>
  <c r="P253" i="2"/>
  <c r="AB253" i="2"/>
  <c r="L253" i="2"/>
  <c r="H253" i="2"/>
  <c r="AA285" i="2"/>
  <c r="W285" i="2"/>
  <c r="S285" i="2"/>
  <c r="O285" i="2"/>
  <c r="K285" i="2"/>
  <c r="G285" i="2"/>
  <c r="Z285" i="2"/>
  <c r="V285" i="2"/>
  <c r="AF285" i="2" s="1"/>
  <c r="R285" i="2"/>
  <c r="N285" i="2"/>
  <c r="J285" i="2"/>
  <c r="F285" i="2"/>
  <c r="Y285" i="2"/>
  <c r="U285" i="2"/>
  <c r="Q285" i="2"/>
  <c r="M285" i="2"/>
  <c r="I285" i="2"/>
  <c r="E285" i="2"/>
  <c r="T285" i="2"/>
  <c r="P285" i="2"/>
  <c r="H285" i="2"/>
  <c r="AB285" i="2"/>
  <c r="L285" i="2"/>
  <c r="X285" i="2"/>
  <c r="AA333" i="2"/>
  <c r="W333" i="2"/>
  <c r="S333" i="2"/>
  <c r="O333" i="2"/>
  <c r="K333" i="2"/>
  <c r="G333" i="2"/>
  <c r="Z333" i="2"/>
  <c r="V333" i="2"/>
  <c r="AF333" i="2" s="1"/>
  <c r="R333" i="2"/>
  <c r="N333" i="2"/>
  <c r="J333" i="2"/>
  <c r="F333" i="2"/>
  <c r="Y333" i="2"/>
  <c r="U333" i="2"/>
  <c r="Q333" i="2"/>
  <c r="M333" i="2"/>
  <c r="I333" i="2"/>
  <c r="E333" i="2"/>
  <c r="T333" i="2"/>
  <c r="H333" i="2"/>
  <c r="P333" i="2"/>
  <c r="X333" i="2"/>
  <c r="AB333" i="2"/>
  <c r="L333" i="2"/>
  <c r="AA372" i="2"/>
  <c r="W372" i="2"/>
  <c r="S372" i="2"/>
  <c r="O372" i="2"/>
  <c r="K372" i="2"/>
  <c r="G372" i="2"/>
  <c r="Z372" i="2"/>
  <c r="V372" i="2"/>
  <c r="R372" i="2"/>
  <c r="N372" i="2"/>
  <c r="J372" i="2"/>
  <c r="F372" i="2"/>
  <c r="Y372" i="2"/>
  <c r="U372" i="2"/>
  <c r="Q372" i="2"/>
  <c r="M372" i="2"/>
  <c r="I372" i="2"/>
  <c r="E372" i="2"/>
  <c r="T372" i="2"/>
  <c r="P372" i="2"/>
  <c r="H372" i="2"/>
  <c r="AB372" i="2"/>
  <c r="L372" i="2"/>
  <c r="X372" i="2"/>
  <c r="AA380" i="2"/>
  <c r="W380" i="2"/>
  <c r="S380" i="2"/>
  <c r="O380" i="2"/>
  <c r="K380" i="2"/>
  <c r="G380" i="2"/>
  <c r="Z380" i="2"/>
  <c r="V380" i="2"/>
  <c r="R380" i="2"/>
  <c r="N380" i="2"/>
  <c r="J380" i="2"/>
  <c r="F380" i="2"/>
  <c r="Y380" i="2"/>
  <c r="U380" i="2"/>
  <c r="Q380" i="2"/>
  <c r="M380" i="2"/>
  <c r="I380" i="2"/>
  <c r="E380" i="2"/>
  <c r="T380" i="2"/>
  <c r="X380" i="2"/>
  <c r="P380" i="2"/>
  <c r="AB380" i="2"/>
  <c r="L380" i="2"/>
  <c r="H380" i="2"/>
  <c r="AA414" i="2"/>
  <c r="W414" i="2"/>
  <c r="S414" i="2"/>
  <c r="O414" i="2"/>
  <c r="K414" i="2"/>
  <c r="G414" i="2"/>
  <c r="Z414" i="2"/>
  <c r="V414" i="2"/>
  <c r="AF414" i="2" s="1"/>
  <c r="R414" i="2"/>
  <c r="N414" i="2"/>
  <c r="J414" i="2"/>
  <c r="F414" i="2"/>
  <c r="Y414" i="2"/>
  <c r="U414" i="2"/>
  <c r="Q414" i="2"/>
  <c r="M414" i="2"/>
  <c r="I414" i="2"/>
  <c r="E414" i="2"/>
  <c r="T414" i="2"/>
  <c r="X414" i="2"/>
  <c r="P414" i="2"/>
  <c r="H414" i="2"/>
  <c r="AB414" i="2"/>
  <c r="L414" i="2"/>
  <c r="AA522" i="2"/>
  <c r="W522" i="2"/>
  <c r="S522" i="2"/>
  <c r="O522" i="2"/>
  <c r="K522" i="2"/>
  <c r="G522" i="2"/>
  <c r="Z522" i="2"/>
  <c r="V522" i="2"/>
  <c r="AF522" i="2" s="1"/>
  <c r="R522" i="2"/>
  <c r="N522" i="2"/>
  <c r="J522" i="2"/>
  <c r="F522" i="2"/>
  <c r="Y522" i="2"/>
  <c r="U522" i="2"/>
  <c r="Q522" i="2"/>
  <c r="M522" i="2"/>
  <c r="I522" i="2"/>
  <c r="E522" i="2"/>
  <c r="T522" i="2"/>
  <c r="H522" i="2"/>
  <c r="P522" i="2"/>
  <c r="X522" i="2"/>
  <c r="AB522" i="2"/>
  <c r="L522" i="2"/>
  <c r="AA913" i="2"/>
  <c r="W913" i="2"/>
  <c r="S913" i="2"/>
  <c r="O913" i="2"/>
  <c r="K913" i="2"/>
  <c r="G913" i="2"/>
  <c r="Z913" i="2"/>
  <c r="V913" i="2"/>
  <c r="AF913" i="2" s="1"/>
  <c r="R913" i="2"/>
  <c r="N913" i="2"/>
  <c r="J913" i="2"/>
  <c r="F913" i="2"/>
  <c r="Y913" i="2"/>
  <c r="U913" i="2"/>
  <c r="Q913" i="2"/>
  <c r="M913" i="2"/>
  <c r="I913" i="2"/>
  <c r="E913" i="2"/>
  <c r="P913" i="2"/>
  <c r="AB913" i="2"/>
  <c r="L913" i="2"/>
  <c r="X913" i="2"/>
  <c r="H913" i="2"/>
  <c r="T913" i="2"/>
  <c r="Z98" i="2"/>
  <c r="V98" i="2"/>
  <c r="AF98" i="2" s="1"/>
  <c r="R98" i="2"/>
  <c r="N98" i="2"/>
  <c r="J98" i="2"/>
  <c r="F98" i="2"/>
  <c r="Y98" i="2"/>
  <c r="U98" i="2"/>
  <c r="Q98" i="2"/>
  <c r="M98" i="2"/>
  <c r="I98" i="2"/>
  <c r="E98" i="2"/>
  <c r="AB98" i="2"/>
  <c r="X98" i="2"/>
  <c r="T98" i="2"/>
  <c r="P98" i="2"/>
  <c r="L98" i="2"/>
  <c r="H98" i="2"/>
  <c r="S98" i="2"/>
  <c r="G98" i="2"/>
  <c r="O98" i="2"/>
  <c r="W98" i="2"/>
  <c r="AA98" i="2"/>
  <c r="K98" i="2"/>
  <c r="Z146" i="2"/>
  <c r="V146" i="2"/>
  <c r="AF146" i="2" s="1"/>
  <c r="R146" i="2"/>
  <c r="N146" i="2"/>
  <c r="J146" i="2"/>
  <c r="F146" i="2"/>
  <c r="Y146" i="2"/>
  <c r="U146" i="2"/>
  <c r="Q146" i="2"/>
  <c r="M146" i="2"/>
  <c r="I146" i="2"/>
  <c r="E146" i="2"/>
  <c r="AB146" i="2"/>
  <c r="X146" i="2"/>
  <c r="T146" i="2"/>
  <c r="P146" i="2"/>
  <c r="L146" i="2"/>
  <c r="H146" i="2"/>
  <c r="S146" i="2"/>
  <c r="W146" i="2"/>
  <c r="O146" i="2"/>
  <c r="AA146" i="2"/>
  <c r="K146" i="2"/>
  <c r="G146" i="2"/>
  <c r="Z210" i="2"/>
  <c r="V210" i="2"/>
  <c r="AF210" i="2" s="1"/>
  <c r="R210" i="2"/>
  <c r="N210" i="2"/>
  <c r="J210" i="2"/>
  <c r="F210" i="2"/>
  <c r="Y210" i="2"/>
  <c r="U210" i="2"/>
  <c r="Q210" i="2"/>
  <c r="M210" i="2"/>
  <c r="I210" i="2"/>
  <c r="E210" i="2"/>
  <c r="AB210" i="2"/>
  <c r="X210" i="2"/>
  <c r="T210" i="2"/>
  <c r="P210" i="2"/>
  <c r="L210" i="2"/>
  <c r="H210" i="2"/>
  <c r="S210" i="2"/>
  <c r="W210" i="2"/>
  <c r="O210" i="2"/>
  <c r="AA210" i="2"/>
  <c r="K210" i="2"/>
  <c r="G210" i="2"/>
  <c r="Z258" i="2"/>
  <c r="V258" i="2"/>
  <c r="AF258" i="2" s="1"/>
  <c r="R258" i="2"/>
  <c r="N258" i="2"/>
  <c r="J258" i="2"/>
  <c r="F258" i="2"/>
  <c r="Y258" i="2"/>
  <c r="U258" i="2"/>
  <c r="Q258" i="2"/>
  <c r="M258" i="2"/>
  <c r="I258" i="2"/>
  <c r="E258" i="2"/>
  <c r="AB258" i="2"/>
  <c r="X258" i="2"/>
  <c r="T258" i="2"/>
  <c r="P258" i="2"/>
  <c r="L258" i="2"/>
  <c r="H258" i="2"/>
  <c r="S258" i="2"/>
  <c r="O258" i="2"/>
  <c r="G258" i="2"/>
  <c r="AA258" i="2"/>
  <c r="K258" i="2"/>
  <c r="W258" i="2"/>
  <c r="Z306" i="2"/>
  <c r="V306" i="2"/>
  <c r="AF306" i="2" s="1"/>
  <c r="R306" i="2"/>
  <c r="N306" i="2"/>
  <c r="J306" i="2"/>
  <c r="F306" i="2"/>
  <c r="Y306" i="2"/>
  <c r="U306" i="2"/>
  <c r="Q306" i="2"/>
  <c r="M306" i="2"/>
  <c r="I306" i="2"/>
  <c r="E306" i="2"/>
  <c r="AB306" i="2"/>
  <c r="X306" i="2"/>
  <c r="T306" i="2"/>
  <c r="P306" i="2"/>
  <c r="L306" i="2"/>
  <c r="H306" i="2"/>
  <c r="S306" i="2"/>
  <c r="W306" i="2"/>
  <c r="O306" i="2"/>
  <c r="AA306" i="2"/>
  <c r="K306" i="2"/>
  <c r="G306" i="2"/>
  <c r="Z338" i="2"/>
  <c r="V338" i="2"/>
  <c r="AF338" i="2" s="1"/>
  <c r="R338" i="2"/>
  <c r="N338" i="2"/>
  <c r="J338" i="2"/>
  <c r="F338" i="2"/>
  <c r="Y338" i="2"/>
  <c r="U338" i="2"/>
  <c r="Q338" i="2"/>
  <c r="M338" i="2"/>
  <c r="I338" i="2"/>
  <c r="E338" i="2"/>
  <c r="AB338" i="2"/>
  <c r="X338" i="2"/>
  <c r="T338" i="2"/>
  <c r="P338" i="2"/>
  <c r="L338" i="2"/>
  <c r="H338" i="2"/>
  <c r="S338" i="2"/>
  <c r="G338" i="2"/>
  <c r="O338" i="2"/>
  <c r="AA338" i="2"/>
  <c r="K338" i="2"/>
  <c r="W338" i="2"/>
  <c r="Z419" i="2"/>
  <c r="V419" i="2"/>
  <c r="AF419" i="2" s="1"/>
  <c r="R419" i="2"/>
  <c r="N419" i="2"/>
  <c r="J419" i="2"/>
  <c r="F419" i="2"/>
  <c r="Y419" i="2"/>
  <c r="U419" i="2"/>
  <c r="Q419" i="2"/>
  <c r="M419" i="2"/>
  <c r="I419" i="2"/>
  <c r="E419" i="2"/>
  <c r="AB419" i="2"/>
  <c r="X419" i="2"/>
  <c r="T419" i="2"/>
  <c r="P419" i="2"/>
  <c r="L419" i="2"/>
  <c r="H419" i="2"/>
  <c r="S419" i="2"/>
  <c r="W419" i="2"/>
  <c r="O419" i="2"/>
  <c r="G419" i="2"/>
  <c r="AA419" i="2"/>
  <c r="K419" i="2"/>
  <c r="Z472" i="2"/>
  <c r="V472" i="2"/>
  <c r="AF472" i="2" s="1"/>
  <c r="R472" i="2"/>
  <c r="N472" i="2"/>
  <c r="J472" i="2"/>
  <c r="F472" i="2"/>
  <c r="Y472" i="2"/>
  <c r="U472" i="2"/>
  <c r="Q472" i="2"/>
  <c r="M472" i="2"/>
  <c r="I472" i="2"/>
  <c r="E472" i="2"/>
  <c r="AB472" i="2"/>
  <c r="X472" i="2"/>
  <c r="T472" i="2"/>
  <c r="P472" i="2"/>
  <c r="L472" i="2"/>
  <c r="H472" i="2"/>
  <c r="W472" i="2"/>
  <c r="G472" i="2"/>
  <c r="K472" i="2"/>
  <c r="S472" i="2"/>
  <c r="AA472" i="2"/>
  <c r="O472" i="2"/>
  <c r="Z598" i="2"/>
  <c r="V598" i="2"/>
  <c r="AF598" i="2" s="1"/>
  <c r="R598" i="2"/>
  <c r="N598" i="2"/>
  <c r="J598" i="2"/>
  <c r="F598" i="2"/>
  <c r="Y598" i="2"/>
  <c r="U598" i="2"/>
  <c r="Q598" i="2"/>
  <c r="M598" i="2"/>
  <c r="I598" i="2"/>
  <c r="E598" i="2"/>
  <c r="X598" i="2"/>
  <c r="P598" i="2"/>
  <c r="H598" i="2"/>
  <c r="W598" i="2"/>
  <c r="O598" i="2"/>
  <c r="G598" i="2"/>
  <c r="AB598" i="2"/>
  <c r="T598" i="2"/>
  <c r="L598" i="2"/>
  <c r="AA598" i="2"/>
  <c r="S598" i="2"/>
  <c r="K598" i="2"/>
  <c r="AA690" i="2"/>
  <c r="W690" i="2"/>
  <c r="S690" i="2"/>
  <c r="O690" i="2"/>
  <c r="K690" i="2"/>
  <c r="G690" i="2"/>
  <c r="Z690" i="2"/>
  <c r="V690" i="2"/>
  <c r="AF690" i="2" s="1"/>
  <c r="R690" i="2"/>
  <c r="N690" i="2"/>
  <c r="J690" i="2"/>
  <c r="F690" i="2"/>
  <c r="X690" i="2"/>
  <c r="P690" i="2"/>
  <c r="H690" i="2"/>
  <c r="U690" i="2"/>
  <c r="M690" i="2"/>
  <c r="E690" i="2"/>
  <c r="AB690" i="2"/>
  <c r="T690" i="2"/>
  <c r="L690" i="2"/>
  <c r="I690" i="2"/>
  <c r="Y690" i="2"/>
  <c r="Q690" i="2"/>
  <c r="AA1097" i="2"/>
  <c r="W1097" i="2"/>
  <c r="S1097" i="2"/>
  <c r="O1097" i="2"/>
  <c r="K1097" i="2"/>
  <c r="G1097" i="2"/>
  <c r="Z1097" i="2"/>
  <c r="V1097" i="2"/>
  <c r="AF1097" i="2" s="1"/>
  <c r="R1097" i="2"/>
  <c r="N1097" i="2"/>
  <c r="J1097" i="2"/>
  <c r="F1097" i="2"/>
  <c r="Y1097" i="2"/>
  <c r="U1097" i="2"/>
  <c r="Q1097" i="2"/>
  <c r="M1097" i="2"/>
  <c r="I1097" i="2"/>
  <c r="E1097" i="2"/>
  <c r="AB1097" i="2"/>
  <c r="L1097" i="2"/>
  <c r="X1097" i="2"/>
  <c r="H1097" i="2"/>
  <c r="T1097" i="2"/>
  <c r="AA1249" i="2"/>
  <c r="W1249" i="2"/>
  <c r="S1249" i="2"/>
  <c r="O1249" i="2"/>
  <c r="K1249" i="2"/>
  <c r="G1249" i="2"/>
  <c r="Z1249" i="2"/>
  <c r="V1249" i="2"/>
  <c r="AF1249" i="2" s="1"/>
  <c r="R1249" i="2"/>
  <c r="N1249" i="2"/>
  <c r="J1249" i="2"/>
  <c r="F1249" i="2"/>
  <c r="Y1249" i="2"/>
  <c r="U1249" i="2"/>
  <c r="Q1249" i="2"/>
  <c r="M1249" i="2"/>
  <c r="I1249" i="2"/>
  <c r="E1249" i="2"/>
  <c r="AB1249" i="2"/>
  <c r="L1249" i="2"/>
  <c r="X1249" i="2"/>
  <c r="H1249" i="2"/>
  <c r="T1249" i="2"/>
  <c r="P1249" i="2"/>
  <c r="Z28" i="2"/>
  <c r="V28" i="2"/>
  <c r="AF28" i="2" s="1"/>
  <c r="R28" i="2"/>
  <c r="N28" i="2"/>
  <c r="J28" i="2"/>
  <c r="F28" i="2"/>
  <c r="Y28" i="2"/>
  <c r="U28" i="2"/>
  <c r="Q28" i="2"/>
  <c r="M28" i="2"/>
  <c r="I28" i="2"/>
  <c r="E28" i="2"/>
  <c r="AB28" i="2"/>
  <c r="X28" i="2"/>
  <c r="T28" i="2"/>
  <c r="P28" i="2"/>
  <c r="L28" i="2"/>
  <c r="H28" i="2"/>
  <c r="W28" i="2"/>
  <c r="G28" i="2"/>
  <c r="S28" i="2"/>
  <c r="K28" i="2"/>
  <c r="O28" i="2"/>
  <c r="AA28" i="2"/>
  <c r="Z49" i="2"/>
  <c r="V49" i="2"/>
  <c r="AF49" i="2" s="1"/>
  <c r="R49" i="2"/>
  <c r="N49" i="2"/>
  <c r="J49" i="2"/>
  <c r="F49" i="2"/>
  <c r="Y49" i="2"/>
  <c r="U49" i="2"/>
  <c r="Q49" i="2"/>
  <c r="M49" i="2"/>
  <c r="I49" i="2"/>
  <c r="E49" i="2"/>
  <c r="X49" i="2"/>
  <c r="T49" i="2"/>
  <c r="P49" i="2"/>
  <c r="L49" i="2"/>
  <c r="H49" i="2"/>
  <c r="W49" i="2"/>
  <c r="G49" i="2"/>
  <c r="K49" i="2"/>
  <c r="S49" i="2"/>
  <c r="O49" i="2"/>
  <c r="AA49" i="2"/>
  <c r="Z61" i="2"/>
  <c r="V61" i="2"/>
  <c r="AF61" i="2" s="1"/>
  <c r="R61" i="2"/>
  <c r="N61" i="2"/>
  <c r="J61" i="2"/>
  <c r="F61" i="2"/>
  <c r="Y61" i="2"/>
  <c r="U61" i="2"/>
  <c r="Q61" i="2"/>
  <c r="M61" i="2"/>
  <c r="I61" i="2"/>
  <c r="E61" i="2"/>
  <c r="X61" i="2"/>
  <c r="T61" i="2"/>
  <c r="P61" i="2"/>
  <c r="L61" i="2"/>
  <c r="H61" i="2"/>
  <c r="W61" i="2"/>
  <c r="G61" i="2"/>
  <c r="K61" i="2"/>
  <c r="S61" i="2"/>
  <c r="AA61" i="2"/>
  <c r="O61" i="2"/>
  <c r="Y3" i="2"/>
  <c r="U3" i="2"/>
  <c r="Q3" i="2"/>
  <c r="M3" i="2"/>
  <c r="I3" i="2"/>
  <c r="E3" i="2"/>
  <c r="AB3" i="2"/>
  <c r="X3" i="2"/>
  <c r="T3" i="2"/>
  <c r="P3" i="2"/>
  <c r="L3" i="2"/>
  <c r="H3" i="2"/>
  <c r="AA3" i="2"/>
  <c r="S3" i="2"/>
  <c r="K3" i="2"/>
  <c r="V3" i="2"/>
  <c r="AF3" i="2" s="1"/>
  <c r="F3" i="2"/>
  <c r="Z3" i="2"/>
  <c r="R3" i="2"/>
  <c r="J3" i="2"/>
  <c r="N3" i="2"/>
  <c r="W3" i="2"/>
  <c r="O3" i="2"/>
  <c r="G3" i="2"/>
  <c r="Y15" i="2"/>
  <c r="U15" i="2"/>
  <c r="Q15" i="2"/>
  <c r="M15" i="2"/>
  <c r="I15" i="2"/>
  <c r="E15" i="2"/>
  <c r="O15" i="2"/>
  <c r="G15" i="2"/>
  <c r="AB15" i="2"/>
  <c r="X15" i="2"/>
  <c r="T15" i="2"/>
  <c r="P15" i="2"/>
  <c r="L15" i="2"/>
  <c r="H15" i="2"/>
  <c r="AA15" i="2"/>
  <c r="W15" i="2"/>
  <c r="S15" i="2"/>
  <c r="K15" i="2"/>
  <c r="N15" i="2"/>
  <c r="Z15" i="2"/>
  <c r="J15" i="2"/>
  <c r="R15" i="2"/>
  <c r="V15" i="2"/>
  <c r="AF15" i="2" s="1"/>
  <c r="F15" i="2"/>
  <c r="Y71" i="2"/>
  <c r="U71" i="2"/>
  <c r="Q71" i="2"/>
  <c r="M71" i="2"/>
  <c r="I71" i="2"/>
  <c r="E71" i="2"/>
  <c r="AB71" i="2"/>
  <c r="X71" i="2"/>
  <c r="T71" i="2"/>
  <c r="P71" i="2"/>
  <c r="L71" i="2"/>
  <c r="H71" i="2"/>
  <c r="AA71" i="2"/>
  <c r="W71" i="2"/>
  <c r="S71" i="2"/>
  <c r="O71" i="2"/>
  <c r="K71" i="2"/>
  <c r="G71" i="2"/>
  <c r="V71" i="2"/>
  <c r="AF71" i="2" s="1"/>
  <c r="F71" i="2"/>
  <c r="J71" i="2"/>
  <c r="R71" i="2"/>
  <c r="Z71" i="2"/>
  <c r="N71" i="2"/>
  <c r="Y119" i="2"/>
  <c r="U119" i="2"/>
  <c r="Q119" i="2"/>
  <c r="M119" i="2"/>
  <c r="I119" i="2"/>
  <c r="E119" i="2"/>
  <c r="AB119" i="2"/>
  <c r="X119" i="2"/>
  <c r="T119" i="2"/>
  <c r="P119" i="2"/>
  <c r="L119" i="2"/>
  <c r="H119" i="2"/>
  <c r="AA119" i="2"/>
  <c r="W119" i="2"/>
  <c r="S119" i="2"/>
  <c r="O119" i="2"/>
  <c r="K119" i="2"/>
  <c r="G119" i="2"/>
  <c r="R119" i="2"/>
  <c r="V119" i="2"/>
  <c r="AF119" i="2" s="1"/>
  <c r="N119" i="2"/>
  <c r="F119" i="2"/>
  <c r="Z119" i="2"/>
  <c r="J119" i="2"/>
  <c r="Y183" i="2"/>
  <c r="U183" i="2"/>
  <c r="Q183" i="2"/>
  <c r="M183" i="2"/>
  <c r="I183" i="2"/>
  <c r="E183" i="2"/>
  <c r="AB183" i="2"/>
  <c r="X183" i="2"/>
  <c r="T183" i="2"/>
  <c r="P183" i="2"/>
  <c r="L183" i="2"/>
  <c r="H183" i="2"/>
  <c r="AA183" i="2"/>
  <c r="W183" i="2"/>
  <c r="S183" i="2"/>
  <c r="O183" i="2"/>
  <c r="K183" i="2"/>
  <c r="G183" i="2"/>
  <c r="R183" i="2"/>
  <c r="F183" i="2"/>
  <c r="N183" i="2"/>
  <c r="V183" i="2"/>
  <c r="AF183" i="2" s="1"/>
  <c r="Z183" i="2"/>
  <c r="J183" i="2"/>
  <c r="Y231" i="2"/>
  <c r="U231" i="2"/>
  <c r="Q231" i="2"/>
  <c r="M231" i="2"/>
  <c r="I231" i="2"/>
  <c r="E231" i="2"/>
  <c r="AB231" i="2"/>
  <c r="X231" i="2"/>
  <c r="T231" i="2"/>
  <c r="P231" i="2"/>
  <c r="L231" i="2"/>
  <c r="H231" i="2"/>
  <c r="AA231" i="2"/>
  <c r="W231" i="2"/>
  <c r="S231" i="2"/>
  <c r="O231" i="2"/>
  <c r="K231" i="2"/>
  <c r="G231" i="2"/>
  <c r="R231" i="2"/>
  <c r="N231" i="2"/>
  <c r="F231" i="2"/>
  <c r="Z231" i="2"/>
  <c r="J231" i="2"/>
  <c r="V231" i="2"/>
  <c r="AF231" i="2" s="1"/>
  <c r="Y279" i="2"/>
  <c r="U279" i="2"/>
  <c r="Q279" i="2"/>
  <c r="M279" i="2"/>
  <c r="I279" i="2"/>
  <c r="E279" i="2"/>
  <c r="AB279" i="2"/>
  <c r="X279" i="2"/>
  <c r="T279" i="2"/>
  <c r="P279" i="2"/>
  <c r="L279" i="2"/>
  <c r="H279" i="2"/>
  <c r="AA279" i="2"/>
  <c r="W279" i="2"/>
  <c r="S279" i="2"/>
  <c r="O279" i="2"/>
  <c r="K279" i="2"/>
  <c r="G279" i="2"/>
  <c r="R279" i="2"/>
  <c r="V279" i="2"/>
  <c r="AF279" i="2" s="1"/>
  <c r="N279" i="2"/>
  <c r="F279" i="2"/>
  <c r="Z279" i="2"/>
  <c r="J279" i="2"/>
  <c r="Y327" i="2"/>
  <c r="U327" i="2"/>
  <c r="Q327" i="2"/>
  <c r="M327" i="2"/>
  <c r="I327" i="2"/>
  <c r="E327" i="2"/>
  <c r="AB327" i="2"/>
  <c r="X327" i="2"/>
  <c r="T327" i="2"/>
  <c r="P327" i="2"/>
  <c r="L327" i="2"/>
  <c r="H327" i="2"/>
  <c r="AA327" i="2"/>
  <c r="W327" i="2"/>
  <c r="S327" i="2"/>
  <c r="O327" i="2"/>
  <c r="K327" i="2"/>
  <c r="G327" i="2"/>
  <c r="R327" i="2"/>
  <c r="N327" i="2"/>
  <c r="F327" i="2"/>
  <c r="Z327" i="2"/>
  <c r="J327" i="2"/>
  <c r="V327" i="2"/>
  <c r="AF327" i="2" s="1"/>
  <c r="Y408" i="2"/>
  <c r="U408" i="2"/>
  <c r="Q408" i="2"/>
  <c r="M408" i="2"/>
  <c r="I408" i="2"/>
  <c r="E408" i="2"/>
  <c r="AB408" i="2"/>
  <c r="X408" i="2"/>
  <c r="T408" i="2"/>
  <c r="P408" i="2"/>
  <c r="L408" i="2"/>
  <c r="H408" i="2"/>
  <c r="AA408" i="2"/>
  <c r="W408" i="2"/>
  <c r="S408" i="2"/>
  <c r="O408" i="2"/>
  <c r="K408" i="2"/>
  <c r="G408" i="2"/>
  <c r="R408" i="2"/>
  <c r="N408" i="2"/>
  <c r="F408" i="2"/>
  <c r="Z408" i="2"/>
  <c r="J408" i="2"/>
  <c r="V408" i="2"/>
  <c r="AF408" i="2" s="1"/>
  <c r="Y456" i="2"/>
  <c r="U456" i="2"/>
  <c r="Q456" i="2"/>
  <c r="M456" i="2"/>
  <c r="I456" i="2"/>
  <c r="E456" i="2"/>
  <c r="AB456" i="2"/>
  <c r="X456" i="2"/>
  <c r="T456" i="2"/>
  <c r="P456" i="2"/>
  <c r="L456" i="2"/>
  <c r="H456" i="2"/>
  <c r="AA456" i="2"/>
  <c r="W456" i="2"/>
  <c r="S456" i="2"/>
  <c r="O456" i="2"/>
  <c r="K456" i="2"/>
  <c r="G456" i="2"/>
  <c r="R456" i="2"/>
  <c r="N456" i="2"/>
  <c r="V456" i="2"/>
  <c r="AF456" i="2" s="1"/>
  <c r="Z456" i="2"/>
  <c r="J456" i="2"/>
  <c r="F456" i="2"/>
  <c r="Y484" i="2"/>
  <c r="U484" i="2"/>
  <c r="Q484" i="2"/>
  <c r="M484" i="2"/>
  <c r="I484" i="2"/>
  <c r="E484" i="2"/>
  <c r="AB484" i="2"/>
  <c r="X484" i="2"/>
  <c r="T484" i="2"/>
  <c r="P484" i="2"/>
  <c r="L484" i="2"/>
  <c r="H484" i="2"/>
  <c r="AA484" i="2"/>
  <c r="W484" i="2"/>
  <c r="S484" i="2"/>
  <c r="O484" i="2"/>
  <c r="K484" i="2"/>
  <c r="G484" i="2"/>
  <c r="R484" i="2"/>
  <c r="F484" i="2"/>
  <c r="N484" i="2"/>
  <c r="V484" i="2"/>
  <c r="AF484" i="2" s="1"/>
  <c r="Z484" i="2"/>
  <c r="J484" i="2"/>
  <c r="Y512" i="2"/>
  <c r="U512" i="2"/>
  <c r="Q512" i="2"/>
  <c r="M512" i="2"/>
  <c r="I512" i="2"/>
  <c r="E512" i="2"/>
  <c r="AB512" i="2"/>
  <c r="X512" i="2"/>
  <c r="T512" i="2"/>
  <c r="P512" i="2"/>
  <c r="L512" i="2"/>
  <c r="H512" i="2"/>
  <c r="AA512" i="2"/>
  <c r="W512" i="2"/>
  <c r="S512" i="2"/>
  <c r="O512" i="2"/>
  <c r="K512" i="2"/>
  <c r="G512" i="2"/>
  <c r="N512" i="2"/>
  <c r="Z512" i="2"/>
  <c r="J512" i="2"/>
  <c r="R512" i="2"/>
  <c r="V512" i="2"/>
  <c r="AF512" i="2" s="1"/>
  <c r="F512" i="2"/>
  <c r="Y539" i="2"/>
  <c r="U539" i="2"/>
  <c r="Q539" i="2"/>
  <c r="M539" i="2"/>
  <c r="I539" i="2"/>
  <c r="E539" i="2"/>
  <c r="AB539" i="2"/>
  <c r="X539" i="2"/>
  <c r="T539" i="2"/>
  <c r="P539" i="2"/>
  <c r="L539" i="2"/>
  <c r="H539" i="2"/>
  <c r="AA539" i="2"/>
  <c r="W539" i="2"/>
  <c r="S539" i="2"/>
  <c r="O539" i="2"/>
  <c r="K539" i="2"/>
  <c r="G539" i="2"/>
  <c r="Z539" i="2"/>
  <c r="J539" i="2"/>
  <c r="N539" i="2"/>
  <c r="V539" i="2"/>
  <c r="AF539" i="2" s="1"/>
  <c r="F539" i="2"/>
  <c r="R539" i="2"/>
  <c r="Z619" i="2"/>
  <c r="V619" i="2"/>
  <c r="AF619" i="2" s="1"/>
  <c r="R619" i="2"/>
  <c r="N619" i="2"/>
  <c r="J619" i="2"/>
  <c r="F619" i="2"/>
  <c r="Y619" i="2"/>
  <c r="U619" i="2"/>
  <c r="Q619" i="2"/>
  <c r="M619" i="2"/>
  <c r="I619" i="2"/>
  <c r="E619" i="2"/>
  <c r="W619" i="2"/>
  <c r="O619" i="2"/>
  <c r="G619" i="2"/>
  <c r="AB619" i="2"/>
  <c r="T619" i="2"/>
  <c r="L619" i="2"/>
  <c r="AA619" i="2"/>
  <c r="S619" i="2"/>
  <c r="K619" i="2"/>
  <c r="H619" i="2"/>
  <c r="P619" i="2"/>
  <c r="X619" i="2"/>
  <c r="Z651" i="2"/>
  <c r="V651" i="2"/>
  <c r="AF651" i="2" s="1"/>
  <c r="R651" i="2"/>
  <c r="N651" i="2"/>
  <c r="J651" i="2"/>
  <c r="F651" i="2"/>
  <c r="Y651" i="2"/>
  <c r="U651" i="2"/>
  <c r="Q651" i="2"/>
  <c r="M651" i="2"/>
  <c r="I651" i="2"/>
  <c r="E651" i="2"/>
  <c r="W651" i="2"/>
  <c r="O651" i="2"/>
  <c r="G651" i="2"/>
  <c r="AB651" i="2"/>
  <c r="T651" i="2"/>
  <c r="L651" i="2"/>
  <c r="AA651" i="2"/>
  <c r="S651" i="2"/>
  <c r="K651" i="2"/>
  <c r="H651" i="2"/>
  <c r="P651" i="2"/>
  <c r="X651" i="2"/>
  <c r="AA789" i="2"/>
  <c r="W789" i="2"/>
  <c r="S789" i="2"/>
  <c r="O789" i="2"/>
  <c r="K789" i="2"/>
  <c r="G789" i="2"/>
  <c r="Z789" i="2"/>
  <c r="V789" i="2"/>
  <c r="AF789" i="2" s="1"/>
  <c r="R789" i="2"/>
  <c r="N789" i="2"/>
  <c r="J789" i="2"/>
  <c r="F789" i="2"/>
  <c r="Y789" i="2"/>
  <c r="U789" i="2"/>
  <c r="Q789" i="2"/>
  <c r="M789" i="2"/>
  <c r="I789" i="2"/>
  <c r="E789" i="2"/>
  <c r="X789" i="2"/>
  <c r="H789" i="2"/>
  <c r="T789" i="2"/>
  <c r="P789" i="2"/>
  <c r="L789" i="2"/>
  <c r="AB789" i="2"/>
  <c r="AA853" i="2"/>
  <c r="W853" i="2"/>
  <c r="S853" i="2"/>
  <c r="O853" i="2"/>
  <c r="K853" i="2"/>
  <c r="G853" i="2"/>
  <c r="Z853" i="2"/>
  <c r="V853" i="2"/>
  <c r="AF853" i="2" s="1"/>
  <c r="R853" i="2"/>
  <c r="N853" i="2"/>
  <c r="J853" i="2"/>
  <c r="F853" i="2"/>
  <c r="Y853" i="2"/>
  <c r="U853" i="2"/>
  <c r="Q853" i="2"/>
  <c r="M853" i="2"/>
  <c r="I853" i="2"/>
  <c r="E853" i="2"/>
  <c r="X853" i="2"/>
  <c r="H853" i="2"/>
  <c r="T853" i="2"/>
  <c r="P853" i="2"/>
  <c r="L853" i="2"/>
  <c r="AB853" i="2"/>
  <c r="AA925" i="2"/>
  <c r="W925" i="2"/>
  <c r="S925" i="2"/>
  <c r="O925" i="2"/>
  <c r="K925" i="2"/>
  <c r="G925" i="2"/>
  <c r="Z925" i="2"/>
  <c r="V925" i="2"/>
  <c r="AF925" i="2" s="1"/>
  <c r="R925" i="2"/>
  <c r="N925" i="2"/>
  <c r="J925" i="2"/>
  <c r="F925" i="2"/>
  <c r="Y925" i="2"/>
  <c r="U925" i="2"/>
  <c r="Q925" i="2"/>
  <c r="M925" i="2"/>
  <c r="I925" i="2"/>
  <c r="E925" i="2"/>
  <c r="X925" i="2"/>
  <c r="H925" i="2"/>
  <c r="T925" i="2"/>
  <c r="P925" i="2"/>
  <c r="AB925" i="2"/>
  <c r="L925" i="2"/>
  <c r="AA957" i="2"/>
  <c r="W957" i="2"/>
  <c r="S957" i="2"/>
  <c r="O957" i="2"/>
  <c r="K957" i="2"/>
  <c r="G957" i="2"/>
  <c r="Z957" i="2"/>
  <c r="V957" i="2"/>
  <c r="AF957" i="2" s="1"/>
  <c r="R957" i="2"/>
  <c r="N957" i="2"/>
  <c r="J957" i="2"/>
  <c r="F957" i="2"/>
  <c r="Y957" i="2"/>
  <c r="U957" i="2"/>
  <c r="Q957" i="2"/>
  <c r="M957" i="2"/>
  <c r="I957" i="2"/>
  <c r="E957" i="2"/>
  <c r="X957" i="2"/>
  <c r="H957" i="2"/>
  <c r="T957" i="2"/>
  <c r="P957" i="2"/>
  <c r="AB957" i="2"/>
  <c r="L957" i="2"/>
  <c r="AA1227" i="2"/>
  <c r="W1227" i="2"/>
  <c r="S1227" i="2"/>
  <c r="O1227" i="2"/>
  <c r="K1227" i="2"/>
  <c r="G1227" i="2"/>
  <c r="Z1227" i="2"/>
  <c r="V1227" i="2"/>
  <c r="AF1227" i="2" s="1"/>
  <c r="R1227" i="2"/>
  <c r="N1227" i="2"/>
  <c r="J1227" i="2"/>
  <c r="F1227" i="2"/>
  <c r="Y1227" i="2"/>
  <c r="U1227" i="2"/>
  <c r="Q1227" i="2"/>
  <c r="M1227" i="2"/>
  <c r="I1227" i="2"/>
  <c r="E1227" i="2"/>
  <c r="X1227" i="2"/>
  <c r="H1227" i="2"/>
  <c r="T1227" i="2"/>
  <c r="P1227" i="2"/>
  <c r="AB1227" i="2"/>
  <c r="L1227" i="2"/>
  <c r="AB26" i="2"/>
  <c r="X26" i="2"/>
  <c r="T26" i="2"/>
  <c r="P26" i="2"/>
  <c r="L26" i="2"/>
  <c r="H26" i="2"/>
  <c r="AA26" i="2"/>
  <c r="W26" i="2"/>
  <c r="S26" i="2"/>
  <c r="O26" i="2"/>
  <c r="K26" i="2"/>
  <c r="G26" i="2"/>
  <c r="Z26" i="2"/>
  <c r="V26" i="2"/>
  <c r="AF26" i="2" s="1"/>
  <c r="R26" i="2"/>
  <c r="N26" i="2"/>
  <c r="J26" i="2"/>
  <c r="F26" i="2"/>
  <c r="Y26" i="2"/>
  <c r="I26" i="2"/>
  <c r="U26" i="2"/>
  <c r="E26" i="2"/>
  <c r="Q26" i="2"/>
  <c r="M26" i="2"/>
  <c r="AB88" i="2"/>
  <c r="X88" i="2"/>
  <c r="T88" i="2"/>
  <c r="P88" i="2"/>
  <c r="L88" i="2"/>
  <c r="H88" i="2"/>
  <c r="AA88" i="2"/>
  <c r="W88" i="2"/>
  <c r="S88" i="2"/>
  <c r="O88" i="2"/>
  <c r="K88" i="2"/>
  <c r="G88" i="2"/>
  <c r="Z88" i="2"/>
  <c r="V88" i="2"/>
  <c r="AF88" i="2" s="1"/>
  <c r="R88" i="2"/>
  <c r="N88" i="2"/>
  <c r="J88" i="2"/>
  <c r="F88" i="2"/>
  <c r="U88" i="2"/>
  <c r="E88" i="2"/>
  <c r="Y88" i="2"/>
  <c r="Q88" i="2"/>
  <c r="M88" i="2"/>
  <c r="I88" i="2"/>
  <c r="AB120" i="2"/>
  <c r="X120" i="2"/>
  <c r="T120" i="2"/>
  <c r="P120" i="2"/>
  <c r="L120" i="2"/>
  <c r="H120" i="2"/>
  <c r="AA120" i="2"/>
  <c r="W120" i="2"/>
  <c r="S120" i="2"/>
  <c r="O120" i="2"/>
  <c r="K120" i="2"/>
  <c r="G120" i="2"/>
  <c r="Z120" i="2"/>
  <c r="V120" i="2"/>
  <c r="AF120" i="2" s="1"/>
  <c r="R120" i="2"/>
  <c r="N120" i="2"/>
  <c r="J120" i="2"/>
  <c r="F120" i="2"/>
  <c r="U120" i="2"/>
  <c r="E120" i="2"/>
  <c r="Q120" i="2"/>
  <c r="Y120" i="2"/>
  <c r="M120" i="2"/>
  <c r="I120" i="2"/>
  <c r="AB168" i="2"/>
  <c r="X168" i="2"/>
  <c r="T168" i="2"/>
  <c r="P168" i="2"/>
  <c r="L168" i="2"/>
  <c r="H168" i="2"/>
  <c r="AA168" i="2"/>
  <c r="W168" i="2"/>
  <c r="S168" i="2"/>
  <c r="O168" i="2"/>
  <c r="K168" i="2"/>
  <c r="G168" i="2"/>
  <c r="Z168" i="2"/>
  <c r="V168" i="2"/>
  <c r="AF168" i="2" s="1"/>
  <c r="R168" i="2"/>
  <c r="N168" i="2"/>
  <c r="J168" i="2"/>
  <c r="F168" i="2"/>
  <c r="U168" i="2"/>
  <c r="E168" i="2"/>
  <c r="Q168" i="2"/>
  <c r="Y168" i="2"/>
  <c r="M168" i="2"/>
  <c r="I168" i="2"/>
  <c r="AB200" i="2"/>
  <c r="X200" i="2"/>
  <c r="T200" i="2"/>
  <c r="P200" i="2"/>
  <c r="L200" i="2"/>
  <c r="H200" i="2"/>
  <c r="AA200" i="2"/>
  <c r="W200" i="2"/>
  <c r="S200" i="2"/>
  <c r="O200" i="2"/>
  <c r="K200" i="2"/>
  <c r="G200" i="2"/>
  <c r="Z200" i="2"/>
  <c r="V200" i="2"/>
  <c r="AF200" i="2" s="1"/>
  <c r="R200" i="2"/>
  <c r="N200" i="2"/>
  <c r="J200" i="2"/>
  <c r="F200" i="2"/>
  <c r="U200" i="2"/>
  <c r="E200" i="2"/>
  <c r="I200" i="2"/>
  <c r="Q200" i="2"/>
  <c r="M200" i="2"/>
  <c r="Y200" i="2"/>
  <c r="AB232" i="2"/>
  <c r="X232" i="2"/>
  <c r="T232" i="2"/>
  <c r="P232" i="2"/>
  <c r="L232" i="2"/>
  <c r="H232" i="2"/>
  <c r="AA232" i="2"/>
  <c r="W232" i="2"/>
  <c r="S232" i="2"/>
  <c r="O232" i="2"/>
  <c r="K232" i="2"/>
  <c r="G232" i="2"/>
  <c r="Z232" i="2"/>
  <c r="V232" i="2"/>
  <c r="AF232" i="2" s="1"/>
  <c r="R232" i="2"/>
  <c r="N232" i="2"/>
  <c r="J232" i="2"/>
  <c r="F232" i="2"/>
  <c r="U232" i="2"/>
  <c r="E232" i="2"/>
  <c r="I232" i="2"/>
  <c r="Q232" i="2"/>
  <c r="Y232" i="2"/>
  <c r="M232" i="2"/>
  <c r="AB264" i="2"/>
  <c r="X264" i="2"/>
  <c r="T264" i="2"/>
  <c r="P264" i="2"/>
  <c r="L264" i="2"/>
  <c r="H264" i="2"/>
  <c r="AA264" i="2"/>
  <c r="W264" i="2"/>
  <c r="S264" i="2"/>
  <c r="O264" i="2"/>
  <c r="K264" i="2"/>
  <c r="G264" i="2"/>
  <c r="Z264" i="2"/>
  <c r="V264" i="2"/>
  <c r="AF264" i="2" s="1"/>
  <c r="R264" i="2"/>
  <c r="N264" i="2"/>
  <c r="J264" i="2"/>
  <c r="F264" i="2"/>
  <c r="U264" i="2"/>
  <c r="E264" i="2"/>
  <c r="I264" i="2"/>
  <c r="Q264" i="2"/>
  <c r="Y264" i="2"/>
  <c r="M264" i="2"/>
  <c r="AB296" i="2"/>
  <c r="X296" i="2"/>
  <c r="T296" i="2"/>
  <c r="P296" i="2"/>
  <c r="L296" i="2"/>
  <c r="H296" i="2"/>
  <c r="AA296" i="2"/>
  <c r="W296" i="2"/>
  <c r="S296" i="2"/>
  <c r="O296" i="2"/>
  <c r="K296" i="2"/>
  <c r="G296" i="2"/>
  <c r="Z296" i="2"/>
  <c r="V296" i="2"/>
  <c r="AF296" i="2" s="1"/>
  <c r="R296" i="2"/>
  <c r="N296" i="2"/>
  <c r="J296" i="2"/>
  <c r="F296" i="2"/>
  <c r="U296" i="2"/>
  <c r="E296" i="2"/>
  <c r="I296" i="2"/>
  <c r="Q296" i="2"/>
  <c r="M296" i="2"/>
  <c r="Y296" i="2"/>
  <c r="AB328" i="2"/>
  <c r="X328" i="2"/>
  <c r="T328" i="2"/>
  <c r="P328" i="2"/>
  <c r="L328" i="2"/>
  <c r="H328" i="2"/>
  <c r="AA328" i="2"/>
  <c r="W328" i="2"/>
  <c r="S328" i="2"/>
  <c r="O328" i="2"/>
  <c r="K328" i="2"/>
  <c r="G328" i="2"/>
  <c r="Z328" i="2"/>
  <c r="V328" i="2"/>
  <c r="AF328" i="2" s="1"/>
  <c r="R328" i="2"/>
  <c r="N328" i="2"/>
  <c r="J328" i="2"/>
  <c r="F328" i="2"/>
  <c r="U328" i="2"/>
  <c r="E328" i="2"/>
  <c r="I328" i="2"/>
  <c r="Q328" i="2"/>
  <c r="Y328" i="2"/>
  <c r="M328" i="2"/>
  <c r="AB360" i="2"/>
  <c r="X360" i="2"/>
  <c r="T360" i="2"/>
  <c r="P360" i="2"/>
  <c r="L360" i="2"/>
  <c r="H360" i="2"/>
  <c r="AA360" i="2"/>
  <c r="W360" i="2"/>
  <c r="S360" i="2"/>
  <c r="O360" i="2"/>
  <c r="K360" i="2"/>
  <c r="G360" i="2"/>
  <c r="Z360" i="2"/>
  <c r="V360" i="2"/>
  <c r="AF360" i="2" s="1"/>
  <c r="R360" i="2"/>
  <c r="N360" i="2"/>
  <c r="J360" i="2"/>
  <c r="F360" i="2"/>
  <c r="U360" i="2"/>
  <c r="E360" i="2"/>
  <c r="Q360" i="2"/>
  <c r="I360" i="2"/>
  <c r="M360" i="2"/>
  <c r="Y360" i="2"/>
  <c r="AB449" i="2"/>
  <c r="X449" i="2"/>
  <c r="T449" i="2"/>
  <c r="P449" i="2"/>
  <c r="L449" i="2"/>
  <c r="H449" i="2"/>
  <c r="AA449" i="2"/>
  <c r="W449" i="2"/>
  <c r="S449" i="2"/>
  <c r="O449" i="2"/>
  <c r="K449" i="2"/>
  <c r="G449" i="2"/>
  <c r="Z449" i="2"/>
  <c r="V449" i="2"/>
  <c r="AF449" i="2" s="1"/>
  <c r="R449" i="2"/>
  <c r="N449" i="2"/>
  <c r="J449" i="2"/>
  <c r="F449" i="2"/>
  <c r="U449" i="2"/>
  <c r="E449" i="2"/>
  <c r="Y449" i="2"/>
  <c r="Q449" i="2"/>
  <c r="I449" i="2"/>
  <c r="M449" i="2"/>
  <c r="AB501" i="2"/>
  <c r="X501" i="2"/>
  <c r="T501" i="2"/>
  <c r="P501" i="2"/>
  <c r="L501" i="2"/>
  <c r="H501" i="2"/>
  <c r="AA501" i="2"/>
  <c r="W501" i="2"/>
  <c r="S501" i="2"/>
  <c r="O501" i="2"/>
  <c r="K501" i="2"/>
  <c r="G501" i="2"/>
  <c r="Z501" i="2"/>
  <c r="V501" i="2"/>
  <c r="AF501" i="2" s="1"/>
  <c r="R501" i="2"/>
  <c r="N501" i="2"/>
  <c r="J501" i="2"/>
  <c r="F501" i="2"/>
  <c r="M501" i="2"/>
  <c r="Y501" i="2"/>
  <c r="I501" i="2"/>
  <c r="Q501" i="2"/>
  <c r="U501" i="2"/>
  <c r="E501" i="2"/>
  <c r="Z561" i="2"/>
  <c r="V561" i="2"/>
  <c r="AF561" i="2" s="1"/>
  <c r="R561" i="2"/>
  <c r="N561" i="2"/>
  <c r="J561" i="2"/>
  <c r="F561" i="2"/>
  <c r="Y561" i="2"/>
  <c r="U561" i="2"/>
  <c r="Q561" i="2"/>
  <c r="M561" i="2"/>
  <c r="I561" i="2"/>
  <c r="E561" i="2"/>
  <c r="AB561" i="2"/>
  <c r="T561" i="2"/>
  <c r="L561" i="2"/>
  <c r="AA561" i="2"/>
  <c r="S561" i="2"/>
  <c r="K561" i="2"/>
  <c r="X561" i="2"/>
  <c r="P561" i="2"/>
  <c r="H561" i="2"/>
  <c r="G561" i="2"/>
  <c r="O561" i="2"/>
  <c r="W561" i="2"/>
  <c r="AA610" i="2"/>
  <c r="W610" i="2"/>
  <c r="S610" i="2"/>
  <c r="O610" i="2"/>
  <c r="K610" i="2"/>
  <c r="G610" i="2"/>
  <c r="Z610" i="2"/>
  <c r="V610" i="2"/>
  <c r="R610" i="2"/>
  <c r="N610" i="2"/>
  <c r="J610" i="2"/>
  <c r="F610" i="2"/>
  <c r="AB610" i="2"/>
  <c r="T610" i="2"/>
  <c r="L610" i="2"/>
  <c r="Y610" i="2"/>
  <c r="Q610" i="2"/>
  <c r="I610" i="2"/>
  <c r="X610" i="2"/>
  <c r="P610" i="2"/>
  <c r="H610" i="2"/>
  <c r="E610" i="2"/>
  <c r="M610" i="2"/>
  <c r="U610" i="2"/>
  <c r="AA782" i="2"/>
  <c r="W782" i="2"/>
  <c r="S782" i="2"/>
  <c r="O782" i="2"/>
  <c r="K782" i="2"/>
  <c r="G782" i="2"/>
  <c r="Z782" i="2"/>
  <c r="V782" i="2"/>
  <c r="AF782" i="2" s="1"/>
  <c r="R782" i="2"/>
  <c r="N782" i="2"/>
  <c r="J782" i="2"/>
  <c r="F782" i="2"/>
  <c r="Y782" i="2"/>
  <c r="U782" i="2"/>
  <c r="Q782" i="2"/>
  <c r="M782" i="2"/>
  <c r="I782" i="2"/>
  <c r="E782" i="2"/>
  <c r="T782" i="2"/>
  <c r="P782" i="2"/>
  <c r="AB782" i="2"/>
  <c r="L782" i="2"/>
  <c r="X782" i="2"/>
  <c r="H782" i="2"/>
  <c r="AA1058" i="2"/>
  <c r="W1058" i="2"/>
  <c r="S1058" i="2"/>
  <c r="O1058" i="2"/>
  <c r="K1058" i="2"/>
  <c r="G1058" i="2"/>
  <c r="Z1058" i="2"/>
  <c r="V1058" i="2"/>
  <c r="AF1058" i="2" s="1"/>
  <c r="N1058" i="2"/>
  <c r="J1058" i="2"/>
  <c r="F1058" i="2"/>
  <c r="Y1058" i="2"/>
  <c r="U1058" i="2"/>
  <c r="M1058" i="2"/>
  <c r="I1058" i="2"/>
  <c r="E1058" i="2"/>
  <c r="T1058" i="2"/>
  <c r="AB1058" i="2"/>
  <c r="L1058" i="2"/>
  <c r="X1058" i="2"/>
  <c r="H1058" i="2"/>
  <c r="AA1181" i="2"/>
  <c r="W1181" i="2"/>
  <c r="S1181" i="2"/>
  <c r="O1181" i="2"/>
  <c r="K1181" i="2"/>
  <c r="G1181" i="2"/>
  <c r="Z1181" i="2"/>
  <c r="V1181" i="2"/>
  <c r="AF1181" i="2" s="1"/>
  <c r="R1181" i="2"/>
  <c r="N1181" i="2"/>
  <c r="J1181" i="2"/>
  <c r="F1181" i="2"/>
  <c r="Y1181" i="2"/>
  <c r="U1181" i="2"/>
  <c r="Q1181" i="2"/>
  <c r="M1181" i="2"/>
  <c r="I1181" i="2"/>
  <c r="E1181" i="2"/>
  <c r="T1181" i="2"/>
  <c r="P1181" i="2"/>
  <c r="AB1181" i="2"/>
  <c r="L1181" i="2"/>
  <c r="X1181" i="2"/>
  <c r="H1181" i="2"/>
  <c r="Y563" i="2"/>
  <c r="U563" i="2"/>
  <c r="Q563" i="2"/>
  <c r="M563" i="2"/>
  <c r="I563" i="2"/>
  <c r="E563" i="2"/>
  <c r="AB563" i="2"/>
  <c r="X563" i="2"/>
  <c r="T563" i="2"/>
  <c r="P563" i="2"/>
  <c r="L563" i="2"/>
  <c r="H563" i="2"/>
  <c r="W563" i="2"/>
  <c r="O563" i="2"/>
  <c r="G563" i="2"/>
  <c r="V563" i="2"/>
  <c r="AF563" i="2" s="1"/>
  <c r="N563" i="2"/>
  <c r="F563" i="2"/>
  <c r="AA563" i="2"/>
  <c r="S563" i="2"/>
  <c r="K563" i="2"/>
  <c r="J563" i="2"/>
  <c r="Z563" i="2"/>
  <c r="R563" i="2"/>
  <c r="Y606" i="2"/>
  <c r="U606" i="2"/>
  <c r="Q606" i="2"/>
  <c r="M606" i="2"/>
  <c r="I606" i="2"/>
  <c r="E606" i="2"/>
  <c r="AB606" i="2"/>
  <c r="X606" i="2"/>
  <c r="T606" i="2"/>
  <c r="P606" i="2"/>
  <c r="L606" i="2"/>
  <c r="H606" i="2"/>
  <c r="AA606" i="2"/>
  <c r="S606" i="2"/>
  <c r="K606" i="2"/>
  <c r="Z606" i="2"/>
  <c r="R606" i="2"/>
  <c r="J606" i="2"/>
  <c r="W606" i="2"/>
  <c r="O606" i="2"/>
  <c r="G606" i="2"/>
  <c r="V606" i="2"/>
  <c r="N606" i="2"/>
  <c r="F606" i="2"/>
  <c r="Y654" i="2"/>
  <c r="U654" i="2"/>
  <c r="Q654" i="2"/>
  <c r="M654" i="2"/>
  <c r="I654" i="2"/>
  <c r="E654" i="2"/>
  <c r="AB654" i="2"/>
  <c r="X654" i="2"/>
  <c r="T654" i="2"/>
  <c r="P654" i="2"/>
  <c r="L654" i="2"/>
  <c r="H654" i="2"/>
  <c r="Z654" i="2"/>
  <c r="R654" i="2"/>
  <c r="J654" i="2"/>
  <c r="W654" i="2"/>
  <c r="O654" i="2"/>
  <c r="G654" i="2"/>
  <c r="V654" i="2"/>
  <c r="AF654" i="2" s="1"/>
  <c r="N654" i="2"/>
  <c r="F654" i="2"/>
  <c r="K654" i="2"/>
  <c r="AA654" i="2"/>
  <c r="S654" i="2"/>
  <c r="Z700" i="2"/>
  <c r="V700" i="2"/>
  <c r="AF700" i="2" s="1"/>
  <c r="R700" i="2"/>
  <c r="N700" i="2"/>
  <c r="J700" i="2"/>
  <c r="F700" i="2"/>
  <c r="Y700" i="2"/>
  <c r="U700" i="2"/>
  <c r="Q700" i="2"/>
  <c r="M700" i="2"/>
  <c r="I700" i="2"/>
  <c r="E700" i="2"/>
  <c r="AB700" i="2"/>
  <c r="X700" i="2"/>
  <c r="T700" i="2"/>
  <c r="P700" i="2"/>
  <c r="L700" i="2"/>
  <c r="H700" i="2"/>
  <c r="W700" i="2"/>
  <c r="G700" i="2"/>
  <c r="S700" i="2"/>
  <c r="O700" i="2"/>
  <c r="K700" i="2"/>
  <c r="AA700" i="2"/>
  <c r="Z732" i="2"/>
  <c r="V732" i="2"/>
  <c r="AF732" i="2" s="1"/>
  <c r="R732" i="2"/>
  <c r="N732" i="2"/>
  <c r="J732" i="2"/>
  <c r="F732" i="2"/>
  <c r="Y732" i="2"/>
  <c r="U732" i="2"/>
  <c r="Q732" i="2"/>
  <c r="M732" i="2"/>
  <c r="I732" i="2"/>
  <c r="E732" i="2"/>
  <c r="AB732" i="2"/>
  <c r="X732" i="2"/>
  <c r="T732" i="2"/>
  <c r="P732" i="2"/>
  <c r="L732" i="2"/>
  <c r="H732" i="2"/>
  <c r="W732" i="2"/>
  <c r="G732" i="2"/>
  <c r="S732" i="2"/>
  <c r="O732" i="2"/>
  <c r="K732" i="2"/>
  <c r="AA732" i="2"/>
  <c r="Z760" i="2"/>
  <c r="V760" i="2"/>
  <c r="AF760" i="2" s="1"/>
  <c r="R760" i="2"/>
  <c r="N760" i="2"/>
  <c r="J760" i="2"/>
  <c r="F760" i="2"/>
  <c r="Y760" i="2"/>
  <c r="U760" i="2"/>
  <c r="Q760" i="2"/>
  <c r="M760" i="2"/>
  <c r="I760" i="2"/>
  <c r="E760" i="2"/>
  <c r="AB760" i="2"/>
  <c r="X760" i="2"/>
  <c r="T760" i="2"/>
  <c r="P760" i="2"/>
  <c r="L760" i="2"/>
  <c r="H760" i="2"/>
  <c r="O760" i="2"/>
  <c r="AA760" i="2"/>
  <c r="K760" i="2"/>
  <c r="W760" i="2"/>
  <c r="G760" i="2"/>
  <c r="S760" i="2"/>
  <c r="Z824" i="2"/>
  <c r="V824" i="2"/>
  <c r="AF824" i="2" s="1"/>
  <c r="R824" i="2"/>
  <c r="N824" i="2"/>
  <c r="J824" i="2"/>
  <c r="F824" i="2"/>
  <c r="Y824" i="2"/>
  <c r="U824" i="2"/>
  <c r="Q824" i="2"/>
  <c r="M824" i="2"/>
  <c r="I824" i="2"/>
  <c r="E824" i="2"/>
  <c r="AB824" i="2"/>
  <c r="X824" i="2"/>
  <c r="T824" i="2"/>
  <c r="P824" i="2"/>
  <c r="L824" i="2"/>
  <c r="H824" i="2"/>
  <c r="O824" i="2"/>
  <c r="AA824" i="2"/>
  <c r="K824" i="2"/>
  <c r="W824" i="2"/>
  <c r="G824" i="2"/>
  <c r="S824" i="2"/>
  <c r="Z872" i="2"/>
  <c r="V872" i="2"/>
  <c r="AF872" i="2" s="1"/>
  <c r="R872" i="2"/>
  <c r="N872" i="2"/>
  <c r="J872" i="2"/>
  <c r="F872" i="2"/>
  <c r="Y872" i="2"/>
  <c r="U872" i="2"/>
  <c r="Q872" i="2"/>
  <c r="M872" i="2"/>
  <c r="I872" i="2"/>
  <c r="E872" i="2"/>
  <c r="AB872" i="2"/>
  <c r="X872" i="2"/>
  <c r="T872" i="2"/>
  <c r="P872" i="2"/>
  <c r="L872" i="2"/>
  <c r="H872" i="2"/>
  <c r="O872" i="2"/>
  <c r="AA872" i="2"/>
  <c r="K872" i="2"/>
  <c r="W872" i="2"/>
  <c r="G872" i="2"/>
  <c r="S872" i="2"/>
  <c r="Z920" i="2"/>
  <c r="V920" i="2"/>
  <c r="AF920" i="2" s="1"/>
  <c r="R920" i="2"/>
  <c r="N920" i="2"/>
  <c r="J920" i="2"/>
  <c r="F920" i="2"/>
  <c r="Y920" i="2"/>
  <c r="U920" i="2"/>
  <c r="Q920" i="2"/>
  <c r="M920" i="2"/>
  <c r="I920" i="2"/>
  <c r="E920" i="2"/>
  <c r="AB920" i="2"/>
  <c r="X920" i="2"/>
  <c r="T920" i="2"/>
  <c r="P920" i="2"/>
  <c r="L920" i="2"/>
  <c r="H920" i="2"/>
  <c r="O920" i="2"/>
  <c r="AA920" i="2"/>
  <c r="K920" i="2"/>
  <c r="W920" i="2"/>
  <c r="G920" i="2"/>
  <c r="S920" i="2"/>
  <c r="Z952" i="2"/>
  <c r="V952" i="2"/>
  <c r="AF952" i="2" s="1"/>
  <c r="R952" i="2"/>
  <c r="N952" i="2"/>
  <c r="J952" i="2"/>
  <c r="F952" i="2"/>
  <c r="Y952" i="2"/>
  <c r="U952" i="2"/>
  <c r="Q952" i="2"/>
  <c r="M952" i="2"/>
  <c r="I952" i="2"/>
  <c r="E952" i="2"/>
  <c r="AB952" i="2"/>
  <c r="X952" i="2"/>
  <c r="T952" i="2"/>
  <c r="P952" i="2"/>
  <c r="L952" i="2"/>
  <c r="H952" i="2"/>
  <c r="O952" i="2"/>
  <c r="AA952" i="2"/>
  <c r="K952" i="2"/>
  <c r="W952" i="2"/>
  <c r="G952" i="2"/>
  <c r="S952" i="2"/>
  <c r="Z983" i="2"/>
  <c r="V983" i="2"/>
  <c r="AF983" i="2" s="1"/>
  <c r="N983" i="2"/>
  <c r="J983" i="2"/>
  <c r="F983" i="2"/>
  <c r="Y983" i="2"/>
  <c r="U983" i="2"/>
  <c r="M983" i="2"/>
  <c r="I983" i="2"/>
  <c r="E983" i="2"/>
  <c r="AB983" i="2"/>
  <c r="X983" i="2"/>
  <c r="T983" i="2"/>
  <c r="P983" i="2"/>
  <c r="L983" i="2"/>
  <c r="H983" i="2"/>
  <c r="O983" i="2"/>
  <c r="AA983" i="2"/>
  <c r="K983" i="2"/>
  <c r="W983" i="2"/>
  <c r="G983" i="2"/>
  <c r="S983" i="2"/>
  <c r="Z1035" i="2"/>
  <c r="V1035" i="2"/>
  <c r="AF1035" i="2" s="1"/>
  <c r="N1035" i="2"/>
  <c r="J1035" i="2"/>
  <c r="F1035" i="2"/>
  <c r="Y1035" i="2"/>
  <c r="U1035" i="2"/>
  <c r="M1035" i="2"/>
  <c r="I1035" i="2"/>
  <c r="E1035" i="2"/>
  <c r="AB1035" i="2"/>
  <c r="X1035" i="2"/>
  <c r="T1035" i="2"/>
  <c r="L1035" i="2"/>
  <c r="H1035" i="2"/>
  <c r="O1035" i="2"/>
  <c r="AA1035" i="2"/>
  <c r="K1035" i="2"/>
  <c r="W1035" i="2"/>
  <c r="G1035" i="2"/>
  <c r="S1035" i="2"/>
  <c r="Z1085" i="2"/>
  <c r="V1085" i="2"/>
  <c r="AF1085" i="2" s="1"/>
  <c r="N1085" i="2"/>
  <c r="J1085" i="2"/>
  <c r="F1085" i="2"/>
  <c r="Y1085" i="2"/>
  <c r="U1085" i="2"/>
  <c r="M1085" i="2"/>
  <c r="I1085" i="2"/>
  <c r="E1085" i="2"/>
  <c r="AB1085" i="2"/>
  <c r="X1085" i="2"/>
  <c r="T1085" i="2"/>
  <c r="L1085" i="2"/>
  <c r="H1085" i="2"/>
  <c r="O1085" i="2"/>
  <c r="AA1085" i="2"/>
  <c r="K1085" i="2"/>
  <c r="W1085" i="2"/>
  <c r="G1085" i="2"/>
  <c r="S1085" i="2"/>
  <c r="Z1116" i="2"/>
  <c r="V1116" i="2"/>
  <c r="AF1116" i="2" s="1"/>
  <c r="R1116" i="2"/>
  <c r="N1116" i="2"/>
  <c r="J1116" i="2"/>
  <c r="F1116" i="2"/>
  <c r="Y1116" i="2"/>
  <c r="U1116" i="2"/>
  <c r="Q1116" i="2"/>
  <c r="M1116" i="2"/>
  <c r="I1116" i="2"/>
  <c r="E1116" i="2"/>
  <c r="AB1116" i="2"/>
  <c r="X1116" i="2"/>
  <c r="T1116" i="2"/>
  <c r="P1116" i="2"/>
  <c r="L1116" i="2"/>
  <c r="H1116" i="2"/>
  <c r="S1116" i="2"/>
  <c r="O1116" i="2"/>
  <c r="AA1116" i="2"/>
  <c r="K1116" i="2"/>
  <c r="G1116" i="2"/>
  <c r="W1116" i="2"/>
  <c r="Z1164" i="2"/>
  <c r="V1164" i="2"/>
  <c r="AF1164" i="2" s="1"/>
  <c r="R1164" i="2"/>
  <c r="N1164" i="2"/>
  <c r="J1164" i="2"/>
  <c r="F1164" i="2"/>
  <c r="Y1164" i="2"/>
  <c r="U1164" i="2"/>
  <c r="Q1164" i="2"/>
  <c r="M1164" i="2"/>
  <c r="I1164" i="2"/>
  <c r="E1164" i="2"/>
  <c r="AB1164" i="2"/>
  <c r="X1164" i="2"/>
  <c r="T1164" i="2"/>
  <c r="P1164" i="2"/>
  <c r="L1164" i="2"/>
  <c r="H1164" i="2"/>
  <c r="S1164" i="2"/>
  <c r="O1164" i="2"/>
  <c r="AA1164" i="2"/>
  <c r="K1164" i="2"/>
  <c r="G1164" i="2"/>
  <c r="W1164" i="2"/>
  <c r="Z1233" i="2"/>
  <c r="V1233" i="2"/>
  <c r="AF1233" i="2" s="1"/>
  <c r="R1233" i="2"/>
  <c r="N1233" i="2"/>
  <c r="J1233" i="2"/>
  <c r="F1233" i="2"/>
  <c r="Y1233" i="2"/>
  <c r="U1233" i="2"/>
  <c r="Q1233" i="2"/>
  <c r="M1233" i="2"/>
  <c r="I1233" i="2"/>
  <c r="E1233" i="2"/>
  <c r="AB1233" i="2"/>
  <c r="X1233" i="2"/>
  <c r="T1233" i="2"/>
  <c r="P1233" i="2"/>
  <c r="L1233" i="2"/>
  <c r="H1233" i="2"/>
  <c r="W1233" i="2"/>
  <c r="G1233" i="2"/>
  <c r="S1233" i="2"/>
  <c r="O1233" i="2"/>
  <c r="AA1233" i="2"/>
  <c r="K1233" i="2"/>
  <c r="AA1335" i="2"/>
  <c r="W1335" i="2"/>
  <c r="S1335" i="2"/>
  <c r="O1335" i="2"/>
  <c r="K1335" i="2"/>
  <c r="G1335" i="2"/>
  <c r="Z1335" i="2"/>
  <c r="V1335" i="2"/>
  <c r="R1335" i="2"/>
  <c r="N1335" i="2"/>
  <c r="J1335" i="2"/>
  <c r="F1335" i="2"/>
  <c r="X1335" i="2"/>
  <c r="P1335" i="2"/>
  <c r="H1335" i="2"/>
  <c r="U1335" i="2"/>
  <c r="M1335" i="2"/>
  <c r="E1335" i="2"/>
  <c r="AB1335" i="2"/>
  <c r="T1335" i="2"/>
  <c r="L1335" i="2"/>
  <c r="Y1335" i="2"/>
  <c r="Q1335" i="2"/>
  <c r="I1335" i="2"/>
  <c r="AB573" i="2"/>
  <c r="X573" i="2"/>
  <c r="T573" i="2"/>
  <c r="P573" i="2"/>
  <c r="L573" i="2"/>
  <c r="H573" i="2"/>
  <c r="AA573" i="2"/>
  <c r="W573" i="2"/>
  <c r="S573" i="2"/>
  <c r="O573" i="2"/>
  <c r="K573" i="2"/>
  <c r="G573" i="2"/>
  <c r="Y573" i="2"/>
  <c r="Q573" i="2"/>
  <c r="I573" i="2"/>
  <c r="V573" i="2"/>
  <c r="AF573" i="2" s="1"/>
  <c r="N573" i="2"/>
  <c r="F573" i="2"/>
  <c r="U573" i="2"/>
  <c r="M573" i="2"/>
  <c r="E573" i="2"/>
  <c r="J573" i="2"/>
  <c r="Z573" i="2"/>
  <c r="R573" i="2"/>
  <c r="AB620" i="2"/>
  <c r="X620" i="2"/>
  <c r="T620" i="2"/>
  <c r="P620" i="2"/>
  <c r="L620" i="2"/>
  <c r="H620" i="2"/>
  <c r="AA620" i="2"/>
  <c r="W620" i="2"/>
  <c r="S620" i="2"/>
  <c r="O620" i="2"/>
  <c r="K620" i="2"/>
  <c r="G620" i="2"/>
  <c r="U620" i="2"/>
  <c r="M620" i="2"/>
  <c r="E620" i="2"/>
  <c r="Z620" i="2"/>
  <c r="R620" i="2"/>
  <c r="J620" i="2"/>
  <c r="Y620" i="2"/>
  <c r="Q620" i="2"/>
  <c r="I620" i="2"/>
  <c r="N620" i="2"/>
  <c r="F620" i="2"/>
  <c r="V620" i="2"/>
  <c r="AF620" i="2" s="1"/>
  <c r="AB667" i="2"/>
  <c r="X667" i="2"/>
  <c r="T667" i="2"/>
  <c r="P667" i="2"/>
  <c r="L667" i="2"/>
  <c r="H667" i="2"/>
  <c r="AA667" i="2"/>
  <c r="W667" i="2"/>
  <c r="S667" i="2"/>
  <c r="O667" i="2"/>
  <c r="K667" i="2"/>
  <c r="G667" i="2"/>
  <c r="Z667" i="2"/>
  <c r="R667" i="2"/>
  <c r="J667" i="2"/>
  <c r="Y667" i="2"/>
  <c r="Q667" i="2"/>
  <c r="I667" i="2"/>
  <c r="V667" i="2"/>
  <c r="AF667" i="2" s="1"/>
  <c r="N667" i="2"/>
  <c r="F667" i="2"/>
  <c r="U667" i="2"/>
  <c r="M667" i="2"/>
  <c r="E667" i="2"/>
  <c r="Y715" i="2"/>
  <c r="U715" i="2"/>
  <c r="Q715" i="2"/>
  <c r="M715" i="2"/>
  <c r="I715" i="2"/>
  <c r="E715" i="2"/>
  <c r="AB715" i="2"/>
  <c r="X715" i="2"/>
  <c r="T715" i="2"/>
  <c r="P715" i="2"/>
  <c r="L715" i="2"/>
  <c r="H715" i="2"/>
  <c r="AA715" i="2"/>
  <c r="W715" i="2"/>
  <c r="S715" i="2"/>
  <c r="O715" i="2"/>
  <c r="K715" i="2"/>
  <c r="G715" i="2"/>
  <c r="R715" i="2"/>
  <c r="N715" i="2"/>
  <c r="Z715" i="2"/>
  <c r="J715" i="2"/>
  <c r="V715" i="2"/>
  <c r="AF715" i="2" s="1"/>
  <c r="F715" i="2"/>
  <c r="Y765" i="2"/>
  <c r="U765" i="2"/>
  <c r="Q765" i="2"/>
  <c r="M765" i="2"/>
  <c r="I765" i="2"/>
  <c r="E765" i="2"/>
  <c r="AB765" i="2"/>
  <c r="X765" i="2"/>
  <c r="T765" i="2"/>
  <c r="P765" i="2"/>
  <c r="L765" i="2"/>
  <c r="H765" i="2"/>
  <c r="AA765" i="2"/>
  <c r="W765" i="2"/>
  <c r="S765" i="2"/>
  <c r="O765" i="2"/>
  <c r="K765" i="2"/>
  <c r="G765" i="2"/>
  <c r="N765" i="2"/>
  <c r="Z765" i="2"/>
  <c r="J765" i="2"/>
  <c r="V765" i="2"/>
  <c r="AF765" i="2" s="1"/>
  <c r="F765" i="2"/>
  <c r="R765" i="2"/>
  <c r="Y781" i="2"/>
  <c r="U781" i="2"/>
  <c r="Q781" i="2"/>
  <c r="M781" i="2"/>
  <c r="I781" i="2"/>
  <c r="E781" i="2"/>
  <c r="AB781" i="2"/>
  <c r="X781" i="2"/>
  <c r="T781" i="2"/>
  <c r="P781" i="2"/>
  <c r="L781" i="2"/>
  <c r="H781" i="2"/>
  <c r="AA781" i="2"/>
  <c r="W781" i="2"/>
  <c r="S781" i="2"/>
  <c r="O781" i="2"/>
  <c r="K781" i="2"/>
  <c r="G781" i="2"/>
  <c r="N781" i="2"/>
  <c r="Z781" i="2"/>
  <c r="J781" i="2"/>
  <c r="V781" i="2"/>
  <c r="AF781" i="2" s="1"/>
  <c r="F781" i="2"/>
  <c r="R781" i="2"/>
  <c r="Y811" i="2"/>
  <c r="U811" i="2"/>
  <c r="Q811" i="2"/>
  <c r="M811" i="2"/>
  <c r="I811" i="2"/>
  <c r="E811" i="2"/>
  <c r="AB811" i="2"/>
  <c r="X811" i="2"/>
  <c r="T811" i="2"/>
  <c r="P811" i="2"/>
  <c r="L811" i="2"/>
  <c r="H811" i="2"/>
  <c r="AA811" i="2"/>
  <c r="W811" i="2"/>
  <c r="S811" i="2"/>
  <c r="O811" i="2"/>
  <c r="K811" i="2"/>
  <c r="G811" i="2"/>
  <c r="R811" i="2"/>
  <c r="N811" i="2"/>
  <c r="Z811" i="2"/>
  <c r="J811" i="2"/>
  <c r="F811" i="2"/>
  <c r="V811" i="2"/>
  <c r="AF811" i="2" s="1"/>
  <c r="Y859" i="2"/>
  <c r="U859" i="2"/>
  <c r="Q859" i="2"/>
  <c r="M859" i="2"/>
  <c r="I859" i="2"/>
  <c r="E859" i="2"/>
  <c r="AB859" i="2"/>
  <c r="X859" i="2"/>
  <c r="T859" i="2"/>
  <c r="P859" i="2"/>
  <c r="L859" i="2"/>
  <c r="H859" i="2"/>
  <c r="AA859" i="2"/>
  <c r="W859" i="2"/>
  <c r="S859" i="2"/>
  <c r="O859" i="2"/>
  <c r="K859" i="2"/>
  <c r="G859" i="2"/>
  <c r="R859" i="2"/>
  <c r="N859" i="2"/>
  <c r="Z859" i="2"/>
  <c r="J859" i="2"/>
  <c r="F859" i="2"/>
  <c r="V859" i="2"/>
  <c r="AF859" i="2" s="1"/>
  <c r="Y907" i="2"/>
  <c r="U907" i="2"/>
  <c r="Q907" i="2"/>
  <c r="M907" i="2"/>
  <c r="I907" i="2"/>
  <c r="E907" i="2"/>
  <c r="AB907" i="2"/>
  <c r="X907" i="2"/>
  <c r="T907" i="2"/>
  <c r="P907" i="2"/>
  <c r="L907" i="2"/>
  <c r="H907" i="2"/>
  <c r="AA907" i="2"/>
  <c r="W907" i="2"/>
  <c r="S907" i="2"/>
  <c r="O907" i="2"/>
  <c r="K907" i="2"/>
  <c r="G907" i="2"/>
  <c r="R907" i="2"/>
  <c r="N907" i="2"/>
  <c r="Z907" i="2"/>
  <c r="J907" i="2"/>
  <c r="F907" i="2"/>
  <c r="V907" i="2"/>
  <c r="AF907" i="2" s="1"/>
  <c r="Y955" i="2"/>
  <c r="U955" i="2"/>
  <c r="Q955" i="2"/>
  <c r="M955" i="2"/>
  <c r="I955" i="2"/>
  <c r="E955" i="2"/>
  <c r="AB955" i="2"/>
  <c r="X955" i="2"/>
  <c r="T955" i="2"/>
  <c r="P955" i="2"/>
  <c r="L955" i="2"/>
  <c r="H955" i="2"/>
  <c r="AA955" i="2"/>
  <c r="W955" i="2"/>
  <c r="S955" i="2"/>
  <c r="O955" i="2"/>
  <c r="K955" i="2"/>
  <c r="G955" i="2"/>
  <c r="R955" i="2"/>
  <c r="N955" i="2"/>
  <c r="Z955" i="2"/>
  <c r="J955" i="2"/>
  <c r="F955" i="2"/>
  <c r="V955" i="2"/>
  <c r="AF955" i="2" s="1"/>
  <c r="Y1032" i="2"/>
  <c r="U1032" i="2"/>
  <c r="M1032" i="2"/>
  <c r="I1032" i="2"/>
  <c r="E1032" i="2"/>
  <c r="AB1032" i="2"/>
  <c r="X1032" i="2"/>
  <c r="T1032" i="2"/>
  <c r="L1032" i="2"/>
  <c r="H1032" i="2"/>
  <c r="AA1032" i="2"/>
  <c r="W1032" i="2"/>
  <c r="S1032" i="2"/>
  <c r="O1032" i="2"/>
  <c r="K1032" i="2"/>
  <c r="G1032" i="2"/>
  <c r="N1032" i="2"/>
  <c r="Z1032" i="2"/>
  <c r="J1032" i="2"/>
  <c r="V1032" i="2"/>
  <c r="AF1032" i="2" s="1"/>
  <c r="F1032" i="2"/>
  <c r="Y1072" i="2"/>
  <c r="U1072" i="2"/>
  <c r="M1072" i="2"/>
  <c r="I1072" i="2"/>
  <c r="E1072" i="2"/>
  <c r="AB1072" i="2"/>
  <c r="X1072" i="2"/>
  <c r="T1072" i="2"/>
  <c r="L1072" i="2"/>
  <c r="H1072" i="2"/>
  <c r="AA1072" i="2"/>
  <c r="W1072" i="2"/>
  <c r="S1072" i="2"/>
  <c r="O1072" i="2"/>
  <c r="K1072" i="2"/>
  <c r="G1072" i="2"/>
  <c r="N1072" i="2"/>
  <c r="Z1072" i="2"/>
  <c r="J1072" i="2"/>
  <c r="F1072" i="2"/>
  <c r="V1072" i="2"/>
  <c r="AF1072" i="2" s="1"/>
  <c r="Y1119" i="2"/>
  <c r="U1119" i="2"/>
  <c r="Q1119" i="2"/>
  <c r="M1119" i="2"/>
  <c r="I1119" i="2"/>
  <c r="E1119" i="2"/>
  <c r="AB1119" i="2"/>
  <c r="X1119" i="2"/>
  <c r="T1119" i="2"/>
  <c r="P1119" i="2"/>
  <c r="L1119" i="2"/>
  <c r="H1119" i="2"/>
  <c r="AA1119" i="2"/>
  <c r="W1119" i="2"/>
  <c r="S1119" i="2"/>
  <c r="O1119" i="2"/>
  <c r="K1119" i="2"/>
  <c r="G1119" i="2"/>
  <c r="V1119" i="2"/>
  <c r="AF1119" i="2" s="1"/>
  <c r="F1119" i="2"/>
  <c r="R1119" i="2"/>
  <c r="N1119" i="2"/>
  <c r="J1119" i="2"/>
  <c r="Z1119" i="2"/>
  <c r="Y1151" i="2"/>
  <c r="U1151" i="2"/>
  <c r="Q1151" i="2"/>
  <c r="M1151" i="2"/>
  <c r="I1151" i="2"/>
  <c r="E1151" i="2"/>
  <c r="AB1151" i="2"/>
  <c r="X1151" i="2"/>
  <c r="T1151" i="2"/>
  <c r="P1151" i="2"/>
  <c r="L1151" i="2"/>
  <c r="H1151" i="2"/>
  <c r="AA1151" i="2"/>
  <c r="W1151" i="2"/>
  <c r="S1151" i="2"/>
  <c r="O1151" i="2"/>
  <c r="K1151" i="2"/>
  <c r="G1151" i="2"/>
  <c r="V1151" i="2"/>
  <c r="AF1151" i="2" s="1"/>
  <c r="F1151" i="2"/>
  <c r="R1151" i="2"/>
  <c r="N1151" i="2"/>
  <c r="J1151" i="2"/>
  <c r="Z1151" i="2"/>
  <c r="Y1195" i="2"/>
  <c r="U1195" i="2"/>
  <c r="Q1195" i="2"/>
  <c r="M1195" i="2"/>
  <c r="I1195" i="2"/>
  <c r="E1195" i="2"/>
  <c r="AB1195" i="2"/>
  <c r="X1195" i="2"/>
  <c r="T1195" i="2"/>
  <c r="P1195" i="2"/>
  <c r="L1195" i="2"/>
  <c r="H1195" i="2"/>
  <c r="AA1195" i="2"/>
  <c r="W1195" i="2"/>
  <c r="S1195" i="2"/>
  <c r="O1195" i="2"/>
  <c r="K1195" i="2"/>
  <c r="G1195" i="2"/>
  <c r="N1195" i="2"/>
  <c r="Z1195" i="2"/>
  <c r="J1195" i="2"/>
  <c r="V1195" i="2"/>
  <c r="AF1195" i="2" s="1"/>
  <c r="F1195" i="2"/>
  <c r="R1195" i="2"/>
  <c r="Y1229" i="2"/>
  <c r="U1229" i="2"/>
  <c r="Q1229" i="2"/>
  <c r="M1229" i="2"/>
  <c r="I1229" i="2"/>
  <c r="E1229" i="2"/>
  <c r="AB1229" i="2"/>
  <c r="X1229" i="2"/>
  <c r="T1229" i="2"/>
  <c r="P1229" i="2"/>
  <c r="L1229" i="2"/>
  <c r="H1229" i="2"/>
  <c r="AA1229" i="2"/>
  <c r="W1229" i="2"/>
  <c r="S1229" i="2"/>
  <c r="O1229" i="2"/>
  <c r="K1229" i="2"/>
  <c r="G1229" i="2"/>
  <c r="Z1229" i="2"/>
  <c r="J1229" i="2"/>
  <c r="V1229" i="2"/>
  <c r="AF1229" i="2" s="1"/>
  <c r="F1229" i="2"/>
  <c r="R1229" i="2"/>
  <c r="N1229" i="2"/>
  <c r="Z1306" i="2"/>
  <c r="V1306" i="2"/>
  <c r="AF1306" i="2" s="1"/>
  <c r="R1306" i="2"/>
  <c r="N1306" i="2"/>
  <c r="J1306" i="2"/>
  <c r="F1306" i="2"/>
  <c r="Y1306" i="2"/>
  <c r="U1306" i="2"/>
  <c r="Q1306" i="2"/>
  <c r="M1306" i="2"/>
  <c r="I1306" i="2"/>
  <c r="E1306" i="2"/>
  <c r="W1306" i="2"/>
  <c r="O1306" i="2"/>
  <c r="G1306" i="2"/>
  <c r="AB1306" i="2"/>
  <c r="T1306" i="2"/>
  <c r="L1306" i="2"/>
  <c r="AA1306" i="2"/>
  <c r="S1306" i="2"/>
  <c r="K1306" i="2"/>
  <c r="H1306" i="2"/>
  <c r="X1306" i="2"/>
  <c r="P1306" i="2"/>
  <c r="AB718" i="2"/>
  <c r="X718" i="2"/>
  <c r="T718" i="2"/>
  <c r="P718" i="2"/>
  <c r="L718" i="2"/>
  <c r="H718" i="2"/>
  <c r="AA718" i="2"/>
  <c r="W718" i="2"/>
  <c r="S718" i="2"/>
  <c r="O718" i="2"/>
  <c r="K718" i="2"/>
  <c r="G718" i="2"/>
  <c r="Z718" i="2"/>
  <c r="V718" i="2"/>
  <c r="AF718" i="2" s="1"/>
  <c r="R718" i="2"/>
  <c r="N718" i="2"/>
  <c r="J718" i="2"/>
  <c r="F718" i="2"/>
  <c r="Y718" i="2"/>
  <c r="I718" i="2"/>
  <c r="U718" i="2"/>
  <c r="E718" i="2"/>
  <c r="Q718" i="2"/>
  <c r="M718" i="2"/>
  <c r="AB761" i="2"/>
  <c r="X761" i="2"/>
  <c r="T761" i="2"/>
  <c r="P761" i="2"/>
  <c r="L761" i="2"/>
  <c r="H761" i="2"/>
  <c r="AA761" i="2"/>
  <c r="W761" i="2"/>
  <c r="S761" i="2"/>
  <c r="O761" i="2"/>
  <c r="K761" i="2"/>
  <c r="G761" i="2"/>
  <c r="Z761" i="2"/>
  <c r="V761" i="2"/>
  <c r="AF761" i="2" s="1"/>
  <c r="R761" i="2"/>
  <c r="N761" i="2"/>
  <c r="J761" i="2"/>
  <c r="F761" i="2"/>
  <c r="U761" i="2"/>
  <c r="E761" i="2"/>
  <c r="Q761" i="2"/>
  <c r="M761" i="2"/>
  <c r="Y761" i="2"/>
  <c r="I761" i="2"/>
  <c r="AB814" i="2"/>
  <c r="X814" i="2"/>
  <c r="T814" i="2"/>
  <c r="P814" i="2"/>
  <c r="L814" i="2"/>
  <c r="H814" i="2"/>
  <c r="AA814" i="2"/>
  <c r="W814" i="2"/>
  <c r="S814" i="2"/>
  <c r="O814" i="2"/>
  <c r="K814" i="2"/>
  <c r="G814" i="2"/>
  <c r="Z814" i="2"/>
  <c r="V814" i="2"/>
  <c r="AF814" i="2" s="1"/>
  <c r="R814" i="2"/>
  <c r="N814" i="2"/>
  <c r="J814" i="2"/>
  <c r="F814" i="2"/>
  <c r="Y814" i="2"/>
  <c r="I814" i="2"/>
  <c r="U814" i="2"/>
  <c r="E814" i="2"/>
  <c r="Q814" i="2"/>
  <c r="M814" i="2"/>
  <c r="AB846" i="2"/>
  <c r="X846" i="2"/>
  <c r="T846" i="2"/>
  <c r="P846" i="2"/>
  <c r="L846" i="2"/>
  <c r="H846" i="2"/>
  <c r="AA846" i="2"/>
  <c r="W846" i="2"/>
  <c r="S846" i="2"/>
  <c r="O846" i="2"/>
  <c r="K846" i="2"/>
  <c r="G846" i="2"/>
  <c r="Z846" i="2"/>
  <c r="V846" i="2"/>
  <c r="AF846" i="2" s="1"/>
  <c r="R846" i="2"/>
  <c r="N846" i="2"/>
  <c r="J846" i="2"/>
  <c r="F846" i="2"/>
  <c r="Y846" i="2"/>
  <c r="I846" i="2"/>
  <c r="U846" i="2"/>
  <c r="E846" i="2"/>
  <c r="Q846" i="2"/>
  <c r="M846" i="2"/>
  <c r="AB894" i="2"/>
  <c r="X894" i="2"/>
  <c r="T894" i="2"/>
  <c r="P894" i="2"/>
  <c r="L894" i="2"/>
  <c r="H894" i="2"/>
  <c r="AA894" i="2"/>
  <c r="W894" i="2"/>
  <c r="S894" i="2"/>
  <c r="O894" i="2"/>
  <c r="K894" i="2"/>
  <c r="G894" i="2"/>
  <c r="Z894" i="2"/>
  <c r="V894" i="2"/>
  <c r="R894" i="2"/>
  <c r="N894" i="2"/>
  <c r="J894" i="2"/>
  <c r="F894" i="2"/>
  <c r="U894" i="2"/>
  <c r="E894" i="2"/>
  <c r="Q894" i="2"/>
  <c r="M894" i="2"/>
  <c r="Y894" i="2"/>
  <c r="I894" i="2"/>
  <c r="AB942" i="2"/>
  <c r="X942" i="2"/>
  <c r="T942" i="2"/>
  <c r="P942" i="2"/>
  <c r="L942" i="2"/>
  <c r="H942" i="2"/>
  <c r="AA942" i="2"/>
  <c r="W942" i="2"/>
  <c r="S942" i="2"/>
  <c r="O942" i="2"/>
  <c r="K942" i="2"/>
  <c r="G942" i="2"/>
  <c r="Z942" i="2"/>
  <c r="V942" i="2"/>
  <c r="AF942" i="2" s="1"/>
  <c r="R942" i="2"/>
  <c r="N942" i="2"/>
  <c r="J942" i="2"/>
  <c r="F942" i="2"/>
  <c r="Y942" i="2"/>
  <c r="I942" i="2"/>
  <c r="U942" i="2"/>
  <c r="E942" i="2"/>
  <c r="Q942" i="2"/>
  <c r="M942" i="2"/>
  <c r="AB976" i="2"/>
  <c r="X976" i="2"/>
  <c r="T976" i="2"/>
  <c r="P976" i="2"/>
  <c r="L976" i="2"/>
  <c r="H976" i="2"/>
  <c r="AA976" i="2"/>
  <c r="W976" i="2"/>
  <c r="S976" i="2"/>
  <c r="O976" i="2"/>
  <c r="K976" i="2"/>
  <c r="G976" i="2"/>
  <c r="Z976" i="2"/>
  <c r="V976" i="2"/>
  <c r="AF976" i="2" s="1"/>
  <c r="N976" i="2"/>
  <c r="J976" i="2"/>
  <c r="F976" i="2"/>
  <c r="U976" i="2"/>
  <c r="E976" i="2"/>
  <c r="M976" i="2"/>
  <c r="Y976" i="2"/>
  <c r="I976" i="2"/>
  <c r="AB1022" i="2"/>
  <c r="X1022" i="2"/>
  <c r="T1022" i="2"/>
  <c r="L1022" i="2"/>
  <c r="H1022" i="2"/>
  <c r="AA1022" i="2"/>
  <c r="W1022" i="2"/>
  <c r="S1022" i="2"/>
  <c r="O1022" i="2"/>
  <c r="K1022" i="2"/>
  <c r="G1022" i="2"/>
  <c r="Z1022" i="2"/>
  <c r="V1022" i="2"/>
  <c r="AF1022" i="2" s="1"/>
  <c r="N1022" i="2"/>
  <c r="J1022" i="2"/>
  <c r="F1022" i="2"/>
  <c r="M1022" i="2"/>
  <c r="Y1022" i="2"/>
  <c r="I1022" i="2"/>
  <c r="E1022" i="2"/>
  <c r="U1022" i="2"/>
  <c r="AB1071" i="2"/>
  <c r="X1071" i="2"/>
  <c r="T1071" i="2"/>
  <c r="L1071" i="2"/>
  <c r="H1071" i="2"/>
  <c r="AA1071" i="2"/>
  <c r="W1071" i="2"/>
  <c r="S1071" i="2"/>
  <c r="O1071" i="2"/>
  <c r="K1071" i="2"/>
  <c r="G1071" i="2"/>
  <c r="Z1071" i="2"/>
  <c r="V1071" i="2"/>
  <c r="AF1071" i="2" s="1"/>
  <c r="N1071" i="2"/>
  <c r="J1071" i="2"/>
  <c r="F1071" i="2"/>
  <c r="M1071" i="2"/>
  <c r="Y1071" i="2"/>
  <c r="I1071" i="2"/>
  <c r="U1071" i="2"/>
  <c r="E1071" i="2"/>
  <c r="AB1102" i="2"/>
  <c r="X1102" i="2"/>
  <c r="T1102" i="2"/>
  <c r="P1102" i="2"/>
  <c r="L1102" i="2"/>
  <c r="H1102" i="2"/>
  <c r="AA1102" i="2"/>
  <c r="W1102" i="2"/>
  <c r="S1102" i="2"/>
  <c r="O1102" i="2"/>
  <c r="K1102" i="2"/>
  <c r="G1102" i="2"/>
  <c r="Z1102" i="2"/>
  <c r="V1102" i="2"/>
  <c r="AF1102" i="2" s="1"/>
  <c r="R1102" i="2"/>
  <c r="N1102" i="2"/>
  <c r="J1102" i="2"/>
  <c r="F1102" i="2"/>
  <c r="U1102" i="2"/>
  <c r="E1102" i="2"/>
  <c r="Q1102" i="2"/>
  <c r="M1102" i="2"/>
  <c r="Y1102" i="2"/>
  <c r="I1102" i="2"/>
  <c r="AB1150" i="2"/>
  <c r="X1150" i="2"/>
  <c r="T1150" i="2"/>
  <c r="P1150" i="2"/>
  <c r="L1150" i="2"/>
  <c r="H1150" i="2"/>
  <c r="AA1150" i="2"/>
  <c r="W1150" i="2"/>
  <c r="S1150" i="2"/>
  <c r="O1150" i="2"/>
  <c r="K1150" i="2"/>
  <c r="G1150" i="2"/>
  <c r="Z1150" i="2"/>
  <c r="V1150" i="2"/>
  <c r="AF1150" i="2" s="1"/>
  <c r="R1150" i="2"/>
  <c r="N1150" i="2"/>
  <c r="J1150" i="2"/>
  <c r="F1150" i="2"/>
  <c r="U1150" i="2"/>
  <c r="E1150" i="2"/>
  <c r="Q1150" i="2"/>
  <c r="M1150" i="2"/>
  <c r="Y1150" i="2"/>
  <c r="I1150" i="2"/>
  <c r="AB1199" i="2"/>
  <c r="X1199" i="2"/>
  <c r="T1199" i="2"/>
  <c r="P1199" i="2"/>
  <c r="L1199" i="2"/>
  <c r="H1199" i="2"/>
  <c r="AA1199" i="2"/>
  <c r="W1199" i="2"/>
  <c r="S1199" i="2"/>
  <c r="O1199" i="2"/>
  <c r="K1199" i="2"/>
  <c r="G1199" i="2"/>
  <c r="Z1199" i="2"/>
  <c r="V1199" i="2"/>
  <c r="AF1199" i="2" s="1"/>
  <c r="R1199" i="2"/>
  <c r="N1199" i="2"/>
  <c r="J1199" i="2"/>
  <c r="F1199" i="2"/>
  <c r="U1199" i="2"/>
  <c r="E1199" i="2"/>
  <c r="Q1199" i="2"/>
  <c r="M1199" i="2"/>
  <c r="Y1199" i="2"/>
  <c r="I1199" i="2"/>
  <c r="AB1253" i="2"/>
  <c r="X1253" i="2"/>
  <c r="T1253" i="2"/>
  <c r="P1253" i="2"/>
  <c r="L1253" i="2"/>
  <c r="H1253" i="2"/>
  <c r="AA1253" i="2"/>
  <c r="W1253" i="2"/>
  <c r="S1253" i="2"/>
  <c r="O1253" i="2"/>
  <c r="K1253" i="2"/>
  <c r="G1253" i="2"/>
  <c r="Z1253" i="2"/>
  <c r="V1253" i="2"/>
  <c r="AF1253" i="2" s="1"/>
  <c r="R1253" i="2"/>
  <c r="N1253" i="2"/>
  <c r="J1253" i="2"/>
  <c r="F1253" i="2"/>
  <c r="U1253" i="2"/>
  <c r="E1253" i="2"/>
  <c r="Q1253" i="2"/>
  <c r="M1253" i="2"/>
  <c r="Y1253" i="2"/>
  <c r="I1253" i="2"/>
  <c r="AA1332" i="2"/>
  <c r="W1332" i="2"/>
  <c r="S1332" i="2"/>
  <c r="O1332" i="2"/>
  <c r="K1332" i="2"/>
  <c r="G1332" i="2"/>
  <c r="Z1332" i="2"/>
  <c r="V1332" i="2"/>
  <c r="R1332" i="2"/>
  <c r="N1332" i="2"/>
  <c r="J1332" i="2"/>
  <c r="F1332" i="2"/>
  <c r="AB1332" i="2"/>
  <c r="T1332" i="2"/>
  <c r="L1332" i="2"/>
  <c r="Y1332" i="2"/>
  <c r="Q1332" i="2"/>
  <c r="I1332" i="2"/>
  <c r="X1332" i="2"/>
  <c r="P1332" i="2"/>
  <c r="H1332" i="2"/>
  <c r="E1332" i="2"/>
  <c r="U1332" i="2"/>
  <c r="M1332" i="2"/>
  <c r="Y1294" i="2"/>
  <c r="U1294" i="2"/>
  <c r="Q1294" i="2"/>
  <c r="M1294" i="2"/>
  <c r="I1294" i="2"/>
  <c r="E1294" i="2"/>
  <c r="AB1294" i="2"/>
  <c r="X1294" i="2"/>
  <c r="T1294" i="2"/>
  <c r="P1294" i="2"/>
  <c r="L1294" i="2"/>
  <c r="H1294" i="2"/>
  <c r="AA1294" i="2"/>
  <c r="S1294" i="2"/>
  <c r="K1294" i="2"/>
  <c r="Z1294" i="2"/>
  <c r="R1294" i="2"/>
  <c r="J1294" i="2"/>
  <c r="W1294" i="2"/>
  <c r="O1294" i="2"/>
  <c r="G1294" i="2"/>
  <c r="N1294" i="2"/>
  <c r="F1294" i="2"/>
  <c r="V1294" i="2"/>
  <c r="AF1294" i="2" s="1"/>
  <c r="AB1320" i="2"/>
  <c r="X1320" i="2"/>
  <c r="T1320" i="2"/>
  <c r="P1320" i="2"/>
  <c r="L1320" i="2"/>
  <c r="H1320" i="2"/>
  <c r="AA1320" i="2"/>
  <c r="W1320" i="2"/>
  <c r="S1320" i="2"/>
  <c r="O1320" i="2"/>
  <c r="K1320" i="2"/>
  <c r="G1320" i="2"/>
  <c r="Z1320" i="2"/>
  <c r="R1320" i="2"/>
  <c r="J1320" i="2"/>
  <c r="Y1320" i="2"/>
  <c r="Q1320" i="2"/>
  <c r="I1320" i="2"/>
  <c r="V1320" i="2"/>
  <c r="N1320" i="2"/>
  <c r="F1320" i="2"/>
  <c r="U1320" i="2"/>
  <c r="M1320" i="2"/>
  <c r="E1320" i="2"/>
  <c r="AA465" i="2"/>
  <c r="W465" i="2"/>
  <c r="S465" i="2"/>
  <c r="O465" i="2"/>
  <c r="K465" i="2"/>
  <c r="G465" i="2"/>
  <c r="Z465" i="2"/>
  <c r="V465" i="2"/>
  <c r="AF465" i="2" s="1"/>
  <c r="R465" i="2"/>
  <c r="N465" i="2"/>
  <c r="J465" i="2"/>
  <c r="F465" i="2"/>
  <c r="Y465" i="2"/>
  <c r="U465" i="2"/>
  <c r="Q465" i="2"/>
  <c r="M465" i="2"/>
  <c r="I465" i="2"/>
  <c r="E465" i="2"/>
  <c r="P465" i="2"/>
  <c r="AB465" i="2"/>
  <c r="L465" i="2"/>
  <c r="T465" i="2"/>
  <c r="X465" i="2"/>
  <c r="H465" i="2"/>
  <c r="AA721" i="2"/>
  <c r="W721" i="2"/>
  <c r="S721" i="2"/>
  <c r="O721" i="2"/>
  <c r="K721" i="2"/>
  <c r="G721" i="2"/>
  <c r="Z721" i="2"/>
  <c r="V721" i="2"/>
  <c r="AF721" i="2" s="1"/>
  <c r="R721" i="2"/>
  <c r="N721" i="2"/>
  <c r="J721" i="2"/>
  <c r="F721" i="2"/>
  <c r="Y721" i="2"/>
  <c r="U721" i="2"/>
  <c r="Q721" i="2"/>
  <c r="M721" i="2"/>
  <c r="I721" i="2"/>
  <c r="E721" i="2"/>
  <c r="P721" i="2"/>
  <c r="AB721" i="2"/>
  <c r="L721" i="2"/>
  <c r="X721" i="2"/>
  <c r="H721" i="2"/>
  <c r="T721" i="2"/>
  <c r="AA396" i="2"/>
  <c r="W396" i="2"/>
  <c r="S396" i="2"/>
  <c r="O396" i="2"/>
  <c r="K396" i="2"/>
  <c r="G396" i="2"/>
  <c r="Z396" i="2"/>
  <c r="V396" i="2"/>
  <c r="AF396" i="2" s="1"/>
  <c r="R396" i="2"/>
  <c r="N396" i="2"/>
  <c r="J396" i="2"/>
  <c r="F396" i="2"/>
  <c r="Y396" i="2"/>
  <c r="U396" i="2"/>
  <c r="Q396" i="2"/>
  <c r="M396" i="2"/>
  <c r="I396" i="2"/>
  <c r="E396" i="2"/>
  <c r="AB396" i="2"/>
  <c r="L396" i="2"/>
  <c r="X396" i="2"/>
  <c r="H396" i="2"/>
  <c r="P396" i="2"/>
  <c r="T396" i="2"/>
  <c r="AA464" i="2"/>
  <c r="W464" i="2"/>
  <c r="S464" i="2"/>
  <c r="O464" i="2"/>
  <c r="K464" i="2"/>
  <c r="G464" i="2"/>
  <c r="Z464" i="2"/>
  <c r="V464" i="2"/>
  <c r="AF464" i="2" s="1"/>
  <c r="R464" i="2"/>
  <c r="N464" i="2"/>
  <c r="J464" i="2"/>
  <c r="F464" i="2"/>
  <c r="Y464" i="2"/>
  <c r="U464" i="2"/>
  <c r="Q464" i="2"/>
  <c r="M464" i="2"/>
  <c r="I464" i="2"/>
  <c r="E464" i="2"/>
  <c r="AB464" i="2"/>
  <c r="L464" i="2"/>
  <c r="X464" i="2"/>
  <c r="H464" i="2"/>
  <c r="P464" i="2"/>
  <c r="T464" i="2"/>
  <c r="AA526" i="2"/>
  <c r="W526" i="2"/>
  <c r="S526" i="2"/>
  <c r="O526" i="2"/>
  <c r="K526" i="2"/>
  <c r="G526" i="2"/>
  <c r="Z526" i="2"/>
  <c r="V526" i="2"/>
  <c r="AF526" i="2" s="1"/>
  <c r="R526" i="2"/>
  <c r="N526" i="2"/>
  <c r="J526" i="2"/>
  <c r="F526" i="2"/>
  <c r="Y526" i="2"/>
  <c r="U526" i="2"/>
  <c r="Q526" i="2"/>
  <c r="M526" i="2"/>
  <c r="I526" i="2"/>
  <c r="E526" i="2"/>
  <c r="AB526" i="2"/>
  <c r="L526" i="2"/>
  <c r="P526" i="2"/>
  <c r="X526" i="2"/>
  <c r="H526" i="2"/>
  <c r="T526" i="2"/>
  <c r="AA609" i="2"/>
  <c r="W609" i="2"/>
  <c r="S609" i="2"/>
  <c r="O609" i="2"/>
  <c r="K609" i="2"/>
  <c r="G609" i="2"/>
  <c r="Z609" i="2"/>
  <c r="V609" i="2"/>
  <c r="R609" i="2"/>
  <c r="N609" i="2"/>
  <c r="J609" i="2"/>
  <c r="F609" i="2"/>
  <c r="Y609" i="2"/>
  <c r="Q609" i="2"/>
  <c r="I609" i="2"/>
  <c r="X609" i="2"/>
  <c r="P609" i="2"/>
  <c r="H609" i="2"/>
  <c r="U609" i="2"/>
  <c r="M609" i="2"/>
  <c r="E609" i="2"/>
  <c r="T609" i="2"/>
  <c r="L609" i="2"/>
  <c r="AB609" i="2"/>
  <c r="AA809" i="2"/>
  <c r="W809" i="2"/>
  <c r="S809" i="2"/>
  <c r="O809" i="2"/>
  <c r="K809" i="2"/>
  <c r="G809" i="2"/>
  <c r="Z809" i="2"/>
  <c r="V809" i="2"/>
  <c r="AF809" i="2" s="1"/>
  <c r="R809" i="2"/>
  <c r="N809" i="2"/>
  <c r="J809" i="2"/>
  <c r="F809" i="2"/>
  <c r="Y809" i="2"/>
  <c r="U809" i="2"/>
  <c r="Q809" i="2"/>
  <c r="M809" i="2"/>
  <c r="I809" i="2"/>
  <c r="E809" i="2"/>
  <c r="P809" i="2"/>
  <c r="AB809" i="2"/>
  <c r="L809" i="2"/>
  <c r="X809" i="2"/>
  <c r="H809" i="2"/>
  <c r="T809" i="2"/>
  <c r="AA873" i="2"/>
  <c r="W873" i="2"/>
  <c r="S873" i="2"/>
  <c r="O873" i="2"/>
  <c r="K873" i="2"/>
  <c r="G873" i="2"/>
  <c r="Z873" i="2"/>
  <c r="V873" i="2"/>
  <c r="AF873" i="2" s="1"/>
  <c r="R873" i="2"/>
  <c r="N873" i="2"/>
  <c r="J873" i="2"/>
  <c r="F873" i="2"/>
  <c r="Y873" i="2"/>
  <c r="U873" i="2"/>
  <c r="Q873" i="2"/>
  <c r="M873" i="2"/>
  <c r="I873" i="2"/>
  <c r="E873" i="2"/>
  <c r="P873" i="2"/>
  <c r="AB873" i="2"/>
  <c r="L873" i="2"/>
  <c r="X873" i="2"/>
  <c r="H873" i="2"/>
  <c r="T873" i="2"/>
  <c r="AA937" i="2"/>
  <c r="W937" i="2"/>
  <c r="S937" i="2"/>
  <c r="O937" i="2"/>
  <c r="K937" i="2"/>
  <c r="G937" i="2"/>
  <c r="Z937" i="2"/>
  <c r="V937" i="2"/>
  <c r="AF937" i="2" s="1"/>
  <c r="R937" i="2"/>
  <c r="N937" i="2"/>
  <c r="J937" i="2"/>
  <c r="F937" i="2"/>
  <c r="Y937" i="2"/>
  <c r="U937" i="2"/>
  <c r="Q937" i="2"/>
  <c r="M937" i="2"/>
  <c r="I937" i="2"/>
  <c r="E937" i="2"/>
  <c r="P937" i="2"/>
  <c r="AB937" i="2"/>
  <c r="L937" i="2"/>
  <c r="X937" i="2"/>
  <c r="H937" i="2"/>
  <c r="T937" i="2"/>
  <c r="AB554" i="2"/>
  <c r="AA554" i="2"/>
  <c r="W554" i="2"/>
  <c r="S554" i="2"/>
  <c r="O554" i="2"/>
  <c r="K554" i="2"/>
  <c r="G554" i="2"/>
  <c r="Z554" i="2"/>
  <c r="V554" i="2"/>
  <c r="AF554" i="2" s="1"/>
  <c r="R554" i="2"/>
  <c r="N554" i="2"/>
  <c r="J554" i="2"/>
  <c r="F554" i="2"/>
  <c r="Y554" i="2"/>
  <c r="U554" i="2"/>
  <c r="Q554" i="2"/>
  <c r="M554" i="2"/>
  <c r="I554" i="2"/>
  <c r="E554" i="2"/>
  <c r="P554" i="2"/>
  <c r="L554" i="2"/>
  <c r="X554" i="2"/>
  <c r="H554" i="2"/>
  <c r="T554" i="2"/>
  <c r="Z1338" i="2"/>
  <c r="V1338" i="2"/>
  <c r="R1338" i="2"/>
  <c r="N1338" i="2"/>
  <c r="J1338" i="2"/>
  <c r="F1338" i="2"/>
  <c r="Y1338" i="2"/>
  <c r="U1338" i="2"/>
  <c r="Q1338" i="2"/>
  <c r="M1338" i="2"/>
  <c r="I1338" i="2"/>
  <c r="E1338" i="2"/>
  <c r="AA1338" i="2"/>
  <c r="S1338" i="2"/>
  <c r="K1338" i="2"/>
  <c r="X1338" i="2"/>
  <c r="P1338" i="2"/>
  <c r="H1338" i="2"/>
  <c r="W1338" i="2"/>
  <c r="O1338" i="2"/>
  <c r="G1338" i="2"/>
  <c r="AB1338" i="2"/>
  <c r="T1338" i="2"/>
  <c r="L1338" i="2"/>
  <c r="AA31" i="2"/>
  <c r="W31" i="2"/>
  <c r="S31" i="2"/>
  <c r="O31" i="2"/>
  <c r="K31" i="2"/>
  <c r="G31" i="2"/>
  <c r="Z31" i="2"/>
  <c r="V31" i="2"/>
  <c r="AF31" i="2" s="1"/>
  <c r="R31" i="2"/>
  <c r="N31" i="2"/>
  <c r="J31" i="2"/>
  <c r="F31" i="2"/>
  <c r="Y31" i="2"/>
  <c r="U31" i="2"/>
  <c r="Q31" i="2"/>
  <c r="M31" i="2"/>
  <c r="I31" i="2"/>
  <c r="E31" i="2"/>
  <c r="X31" i="2"/>
  <c r="H31" i="2"/>
  <c r="L31" i="2"/>
  <c r="T31" i="2"/>
  <c r="P31" i="2"/>
  <c r="AB31" i="2"/>
  <c r="AA77" i="2"/>
  <c r="W77" i="2"/>
  <c r="S77" i="2"/>
  <c r="O77" i="2"/>
  <c r="K77" i="2"/>
  <c r="G77" i="2"/>
  <c r="Z77" i="2"/>
  <c r="V77" i="2"/>
  <c r="AF77" i="2" s="1"/>
  <c r="R77" i="2"/>
  <c r="N77" i="2"/>
  <c r="J77" i="2"/>
  <c r="F77" i="2"/>
  <c r="I77" i="2"/>
  <c r="E77" i="2"/>
  <c r="Y77" i="2"/>
  <c r="U77" i="2"/>
  <c r="Q77" i="2"/>
  <c r="T77" i="2"/>
  <c r="H77" i="2"/>
  <c r="P77" i="2"/>
  <c r="L77" i="2"/>
  <c r="AB77" i="2"/>
  <c r="M77" i="2"/>
  <c r="X77" i="2"/>
  <c r="AA423" i="2"/>
  <c r="W423" i="2"/>
  <c r="S423" i="2"/>
  <c r="O423" i="2"/>
  <c r="K423" i="2"/>
  <c r="G423" i="2"/>
  <c r="Z423" i="2"/>
  <c r="V423" i="2"/>
  <c r="AF423" i="2" s="1"/>
  <c r="R423" i="2"/>
  <c r="N423" i="2"/>
  <c r="J423" i="2"/>
  <c r="F423" i="2"/>
  <c r="Y423" i="2"/>
  <c r="U423" i="2"/>
  <c r="Q423" i="2"/>
  <c r="M423" i="2"/>
  <c r="I423" i="2"/>
  <c r="E423" i="2"/>
  <c r="X423" i="2"/>
  <c r="H423" i="2"/>
  <c r="L423" i="2"/>
  <c r="T423" i="2"/>
  <c r="AB423" i="2"/>
  <c r="P423" i="2"/>
  <c r="AA495" i="2"/>
  <c r="W495" i="2"/>
  <c r="S495" i="2"/>
  <c r="O495" i="2"/>
  <c r="K495" i="2"/>
  <c r="G495" i="2"/>
  <c r="Z495" i="2"/>
  <c r="V495" i="2"/>
  <c r="AF495" i="2" s="1"/>
  <c r="R495" i="2"/>
  <c r="N495" i="2"/>
  <c r="J495" i="2"/>
  <c r="F495" i="2"/>
  <c r="Y495" i="2"/>
  <c r="U495" i="2"/>
  <c r="Q495" i="2"/>
  <c r="M495" i="2"/>
  <c r="I495" i="2"/>
  <c r="E495" i="2"/>
  <c r="X495" i="2"/>
  <c r="H495" i="2"/>
  <c r="L495" i="2"/>
  <c r="T495" i="2"/>
  <c r="P495" i="2"/>
  <c r="AB495" i="2"/>
  <c r="AA543" i="2"/>
  <c r="W543" i="2"/>
  <c r="S543" i="2"/>
  <c r="O543" i="2"/>
  <c r="K543" i="2"/>
  <c r="G543" i="2"/>
  <c r="Z543" i="2"/>
  <c r="V543" i="2"/>
  <c r="AF543" i="2" s="1"/>
  <c r="R543" i="2"/>
  <c r="N543" i="2"/>
  <c r="J543" i="2"/>
  <c r="F543" i="2"/>
  <c r="Y543" i="2"/>
  <c r="U543" i="2"/>
  <c r="Q543" i="2"/>
  <c r="M543" i="2"/>
  <c r="I543" i="2"/>
  <c r="E543" i="2"/>
  <c r="X543" i="2"/>
  <c r="H543" i="2"/>
  <c r="T543" i="2"/>
  <c r="L543" i="2"/>
  <c r="P543" i="2"/>
  <c r="AB543" i="2"/>
  <c r="AA623" i="2"/>
  <c r="W623" i="2"/>
  <c r="S623" i="2"/>
  <c r="O623" i="2"/>
  <c r="K623" i="2"/>
  <c r="G623" i="2"/>
  <c r="Z623" i="2"/>
  <c r="V623" i="2"/>
  <c r="AF623" i="2" s="1"/>
  <c r="R623" i="2"/>
  <c r="N623" i="2"/>
  <c r="J623" i="2"/>
  <c r="F623" i="2"/>
  <c r="Y623" i="2"/>
  <c r="Q623" i="2"/>
  <c r="I623" i="2"/>
  <c r="X623" i="2"/>
  <c r="P623" i="2"/>
  <c r="H623" i="2"/>
  <c r="U623" i="2"/>
  <c r="M623" i="2"/>
  <c r="E623" i="2"/>
  <c r="L623" i="2"/>
  <c r="T623" i="2"/>
  <c r="AB623" i="2"/>
  <c r="AA713" i="2"/>
  <c r="W713" i="2"/>
  <c r="S713" i="2"/>
  <c r="O713" i="2"/>
  <c r="K713" i="2"/>
  <c r="G713" i="2"/>
  <c r="Z713" i="2"/>
  <c r="V713" i="2"/>
  <c r="AF713" i="2" s="1"/>
  <c r="R713" i="2"/>
  <c r="N713" i="2"/>
  <c r="J713" i="2"/>
  <c r="F713" i="2"/>
  <c r="Y713" i="2"/>
  <c r="U713" i="2"/>
  <c r="Q713" i="2"/>
  <c r="M713" i="2"/>
  <c r="I713" i="2"/>
  <c r="E713" i="2"/>
  <c r="P713" i="2"/>
  <c r="AB713" i="2"/>
  <c r="L713" i="2"/>
  <c r="X713" i="2"/>
  <c r="H713" i="2"/>
  <c r="T713" i="2"/>
  <c r="AA991" i="2"/>
  <c r="W991" i="2"/>
  <c r="S991" i="2"/>
  <c r="O991" i="2"/>
  <c r="K991" i="2"/>
  <c r="G991" i="2"/>
  <c r="Z991" i="2"/>
  <c r="V991" i="2"/>
  <c r="AF991" i="2" s="1"/>
  <c r="N991" i="2"/>
  <c r="J991" i="2"/>
  <c r="F991" i="2"/>
  <c r="Y991" i="2"/>
  <c r="U991" i="2"/>
  <c r="M991" i="2"/>
  <c r="I991" i="2"/>
  <c r="E991" i="2"/>
  <c r="AB991" i="2"/>
  <c r="L991" i="2"/>
  <c r="X991" i="2"/>
  <c r="H991" i="2"/>
  <c r="T991" i="2"/>
  <c r="AA393" i="2"/>
  <c r="W393" i="2"/>
  <c r="S393" i="2"/>
  <c r="O393" i="2"/>
  <c r="K393" i="2"/>
  <c r="G393" i="2"/>
  <c r="Z393" i="2"/>
  <c r="V393" i="2"/>
  <c r="AF393" i="2" s="1"/>
  <c r="R393" i="2"/>
  <c r="N393" i="2"/>
  <c r="J393" i="2"/>
  <c r="F393" i="2"/>
  <c r="Y393" i="2"/>
  <c r="U393" i="2"/>
  <c r="Q393" i="2"/>
  <c r="M393" i="2"/>
  <c r="I393" i="2"/>
  <c r="E393" i="2"/>
  <c r="P393" i="2"/>
  <c r="AB393" i="2"/>
  <c r="L393" i="2"/>
  <c r="T393" i="2"/>
  <c r="X393" i="2"/>
  <c r="H393" i="2"/>
  <c r="AA1078" i="2"/>
  <c r="W1078" i="2"/>
  <c r="S1078" i="2"/>
  <c r="O1078" i="2"/>
  <c r="K1078" i="2"/>
  <c r="G1078" i="2"/>
  <c r="Z1078" i="2"/>
  <c r="V1078" i="2"/>
  <c r="AF1078" i="2" s="1"/>
  <c r="N1078" i="2"/>
  <c r="J1078" i="2"/>
  <c r="F1078" i="2"/>
  <c r="Y1078" i="2"/>
  <c r="U1078" i="2"/>
  <c r="M1078" i="2"/>
  <c r="I1078" i="2"/>
  <c r="E1078" i="2"/>
  <c r="AB1078" i="2"/>
  <c r="L1078" i="2"/>
  <c r="X1078" i="2"/>
  <c r="H1078" i="2"/>
  <c r="T1078" i="2"/>
  <c r="AA93" i="2"/>
  <c r="W93" i="2"/>
  <c r="S93" i="2"/>
  <c r="O93" i="2"/>
  <c r="K93" i="2"/>
  <c r="G93" i="2"/>
  <c r="Z93" i="2"/>
  <c r="V93" i="2"/>
  <c r="AF93" i="2" s="1"/>
  <c r="R93" i="2"/>
  <c r="N93" i="2"/>
  <c r="J93" i="2"/>
  <c r="F93" i="2"/>
  <c r="Y93" i="2"/>
  <c r="U93" i="2"/>
  <c r="Q93" i="2"/>
  <c r="M93" i="2"/>
  <c r="I93" i="2"/>
  <c r="E93" i="2"/>
  <c r="T93" i="2"/>
  <c r="P93" i="2"/>
  <c r="H93" i="2"/>
  <c r="AB93" i="2"/>
  <c r="L93" i="2"/>
  <c r="X93" i="2"/>
  <c r="AA109" i="2"/>
  <c r="W109" i="2"/>
  <c r="S109" i="2"/>
  <c r="O109" i="2"/>
  <c r="K109" i="2"/>
  <c r="G109" i="2"/>
  <c r="Z109" i="2"/>
  <c r="V109" i="2"/>
  <c r="AF109" i="2" s="1"/>
  <c r="R109" i="2"/>
  <c r="N109" i="2"/>
  <c r="J109" i="2"/>
  <c r="F109" i="2"/>
  <c r="Y109" i="2"/>
  <c r="U109" i="2"/>
  <c r="Q109" i="2"/>
  <c r="M109" i="2"/>
  <c r="I109" i="2"/>
  <c r="E109" i="2"/>
  <c r="T109" i="2"/>
  <c r="P109" i="2"/>
  <c r="X109" i="2"/>
  <c r="AB109" i="2"/>
  <c r="L109" i="2"/>
  <c r="H109" i="2"/>
  <c r="AA125" i="2"/>
  <c r="W125" i="2"/>
  <c r="S125" i="2"/>
  <c r="O125" i="2"/>
  <c r="K125" i="2"/>
  <c r="G125" i="2"/>
  <c r="Z125" i="2"/>
  <c r="V125" i="2"/>
  <c r="AF125" i="2" s="1"/>
  <c r="R125" i="2"/>
  <c r="N125" i="2"/>
  <c r="J125" i="2"/>
  <c r="F125" i="2"/>
  <c r="Y125" i="2"/>
  <c r="U125" i="2"/>
  <c r="Q125" i="2"/>
  <c r="M125" i="2"/>
  <c r="I125" i="2"/>
  <c r="E125" i="2"/>
  <c r="T125" i="2"/>
  <c r="X125" i="2"/>
  <c r="P125" i="2"/>
  <c r="H125" i="2"/>
  <c r="AB125" i="2"/>
  <c r="L125" i="2"/>
  <c r="AA141" i="2"/>
  <c r="W141" i="2"/>
  <c r="S141" i="2"/>
  <c r="O141" i="2"/>
  <c r="K141" i="2"/>
  <c r="G141" i="2"/>
  <c r="Z141" i="2"/>
  <c r="V141" i="2"/>
  <c r="AF141" i="2" s="1"/>
  <c r="R141" i="2"/>
  <c r="N141" i="2"/>
  <c r="J141" i="2"/>
  <c r="F141" i="2"/>
  <c r="Y141" i="2"/>
  <c r="U141" i="2"/>
  <c r="Q141" i="2"/>
  <c r="M141" i="2"/>
  <c r="I141" i="2"/>
  <c r="E141" i="2"/>
  <c r="T141" i="2"/>
  <c r="P141" i="2"/>
  <c r="AB141" i="2"/>
  <c r="L141" i="2"/>
  <c r="X141" i="2"/>
  <c r="H141" i="2"/>
  <c r="AA157" i="2"/>
  <c r="W157" i="2"/>
  <c r="S157" i="2"/>
  <c r="O157" i="2"/>
  <c r="K157" i="2"/>
  <c r="G157" i="2"/>
  <c r="Z157" i="2"/>
  <c r="V157" i="2"/>
  <c r="AF157" i="2" s="1"/>
  <c r="R157" i="2"/>
  <c r="N157" i="2"/>
  <c r="J157" i="2"/>
  <c r="F157" i="2"/>
  <c r="Y157" i="2"/>
  <c r="U157" i="2"/>
  <c r="Q157" i="2"/>
  <c r="M157" i="2"/>
  <c r="I157" i="2"/>
  <c r="E157" i="2"/>
  <c r="T157" i="2"/>
  <c r="P157" i="2"/>
  <c r="X157" i="2"/>
  <c r="AB157" i="2"/>
  <c r="L157" i="2"/>
  <c r="H157" i="2"/>
  <c r="AA173" i="2"/>
  <c r="W173" i="2"/>
  <c r="S173" i="2"/>
  <c r="O173" i="2"/>
  <c r="K173" i="2"/>
  <c r="G173" i="2"/>
  <c r="Z173" i="2"/>
  <c r="V173" i="2"/>
  <c r="AF173" i="2" s="1"/>
  <c r="R173" i="2"/>
  <c r="N173" i="2"/>
  <c r="J173" i="2"/>
  <c r="F173" i="2"/>
  <c r="Y173" i="2"/>
  <c r="U173" i="2"/>
  <c r="Q173" i="2"/>
  <c r="M173" i="2"/>
  <c r="I173" i="2"/>
  <c r="E173" i="2"/>
  <c r="T173" i="2"/>
  <c r="P173" i="2"/>
  <c r="X173" i="2"/>
  <c r="AB173" i="2"/>
  <c r="L173" i="2"/>
  <c r="H173" i="2"/>
  <c r="AA189" i="2"/>
  <c r="W189" i="2"/>
  <c r="S189" i="2"/>
  <c r="O189" i="2"/>
  <c r="K189" i="2"/>
  <c r="G189" i="2"/>
  <c r="Z189" i="2"/>
  <c r="V189" i="2"/>
  <c r="AF189" i="2" s="1"/>
  <c r="R189" i="2"/>
  <c r="N189" i="2"/>
  <c r="J189" i="2"/>
  <c r="F189" i="2"/>
  <c r="Y189" i="2"/>
  <c r="U189" i="2"/>
  <c r="Q189" i="2"/>
  <c r="M189" i="2"/>
  <c r="I189" i="2"/>
  <c r="E189" i="2"/>
  <c r="T189" i="2"/>
  <c r="H189" i="2"/>
  <c r="P189" i="2"/>
  <c r="X189" i="2"/>
  <c r="AB189" i="2"/>
  <c r="L189" i="2"/>
  <c r="AA205" i="2"/>
  <c r="W205" i="2"/>
  <c r="S205" i="2"/>
  <c r="O205" i="2"/>
  <c r="K205" i="2"/>
  <c r="G205" i="2"/>
  <c r="Z205" i="2"/>
  <c r="V205" i="2"/>
  <c r="AF205" i="2" s="1"/>
  <c r="R205" i="2"/>
  <c r="N205" i="2"/>
  <c r="J205" i="2"/>
  <c r="F205" i="2"/>
  <c r="Y205" i="2"/>
  <c r="U205" i="2"/>
  <c r="Q205" i="2"/>
  <c r="M205" i="2"/>
  <c r="I205" i="2"/>
  <c r="E205" i="2"/>
  <c r="T205" i="2"/>
  <c r="P205" i="2"/>
  <c r="H205" i="2"/>
  <c r="AB205" i="2"/>
  <c r="L205" i="2"/>
  <c r="X205" i="2"/>
  <c r="AA221" i="2"/>
  <c r="W221" i="2"/>
  <c r="S221" i="2"/>
  <c r="O221" i="2"/>
  <c r="K221" i="2"/>
  <c r="G221" i="2"/>
  <c r="Z221" i="2"/>
  <c r="V221" i="2"/>
  <c r="AF221" i="2" s="1"/>
  <c r="R221" i="2"/>
  <c r="N221" i="2"/>
  <c r="J221" i="2"/>
  <c r="F221" i="2"/>
  <c r="Y221" i="2"/>
  <c r="U221" i="2"/>
  <c r="Q221" i="2"/>
  <c r="M221" i="2"/>
  <c r="I221" i="2"/>
  <c r="E221" i="2"/>
  <c r="T221" i="2"/>
  <c r="P221" i="2"/>
  <c r="X221" i="2"/>
  <c r="AB221" i="2"/>
  <c r="L221" i="2"/>
  <c r="H221" i="2"/>
  <c r="AA233" i="2"/>
  <c r="W233" i="2"/>
  <c r="S233" i="2"/>
  <c r="O233" i="2"/>
  <c r="K233" i="2"/>
  <c r="G233" i="2"/>
  <c r="Z233" i="2"/>
  <c r="V233" i="2"/>
  <c r="AF233" i="2" s="1"/>
  <c r="R233" i="2"/>
  <c r="N233" i="2"/>
  <c r="J233" i="2"/>
  <c r="F233" i="2"/>
  <c r="Y233" i="2"/>
  <c r="U233" i="2"/>
  <c r="Q233" i="2"/>
  <c r="M233" i="2"/>
  <c r="I233" i="2"/>
  <c r="E233" i="2"/>
  <c r="T233" i="2"/>
  <c r="H233" i="2"/>
  <c r="P233" i="2"/>
  <c r="AB233" i="2"/>
  <c r="L233" i="2"/>
  <c r="X233" i="2"/>
  <c r="AA249" i="2"/>
  <c r="W249" i="2"/>
  <c r="S249" i="2"/>
  <c r="O249" i="2"/>
  <c r="K249" i="2"/>
  <c r="G249" i="2"/>
  <c r="Z249" i="2"/>
  <c r="V249" i="2"/>
  <c r="AF249" i="2" s="1"/>
  <c r="R249" i="2"/>
  <c r="N249" i="2"/>
  <c r="J249" i="2"/>
  <c r="F249" i="2"/>
  <c r="Y249" i="2"/>
  <c r="U249" i="2"/>
  <c r="Q249" i="2"/>
  <c r="M249" i="2"/>
  <c r="I249" i="2"/>
  <c r="E249" i="2"/>
  <c r="T249" i="2"/>
  <c r="H249" i="2"/>
  <c r="P249" i="2"/>
  <c r="AB249" i="2"/>
  <c r="L249" i="2"/>
  <c r="X249" i="2"/>
  <c r="AA265" i="2"/>
  <c r="W265" i="2"/>
  <c r="S265" i="2"/>
  <c r="O265" i="2"/>
  <c r="K265" i="2"/>
  <c r="G265" i="2"/>
  <c r="Z265" i="2"/>
  <c r="V265" i="2"/>
  <c r="AF265" i="2" s="1"/>
  <c r="R265" i="2"/>
  <c r="N265" i="2"/>
  <c r="J265" i="2"/>
  <c r="F265" i="2"/>
  <c r="Y265" i="2"/>
  <c r="U265" i="2"/>
  <c r="Q265" i="2"/>
  <c r="M265" i="2"/>
  <c r="I265" i="2"/>
  <c r="E265" i="2"/>
  <c r="T265" i="2"/>
  <c r="X265" i="2"/>
  <c r="P265" i="2"/>
  <c r="AB265" i="2"/>
  <c r="L265" i="2"/>
  <c r="H265" i="2"/>
  <c r="AA281" i="2"/>
  <c r="W281" i="2"/>
  <c r="S281" i="2"/>
  <c r="O281" i="2"/>
  <c r="K281" i="2"/>
  <c r="G281" i="2"/>
  <c r="Z281" i="2"/>
  <c r="V281" i="2"/>
  <c r="AF281" i="2" s="1"/>
  <c r="R281" i="2"/>
  <c r="N281" i="2"/>
  <c r="J281" i="2"/>
  <c r="F281" i="2"/>
  <c r="Y281" i="2"/>
  <c r="U281" i="2"/>
  <c r="Q281" i="2"/>
  <c r="M281" i="2"/>
  <c r="I281" i="2"/>
  <c r="E281" i="2"/>
  <c r="T281" i="2"/>
  <c r="H281" i="2"/>
  <c r="P281" i="2"/>
  <c r="AB281" i="2"/>
  <c r="L281" i="2"/>
  <c r="X281" i="2"/>
  <c r="AA297" i="2"/>
  <c r="W297" i="2"/>
  <c r="S297" i="2"/>
  <c r="O297" i="2"/>
  <c r="K297" i="2"/>
  <c r="G297" i="2"/>
  <c r="Z297" i="2"/>
  <c r="V297" i="2"/>
  <c r="AF297" i="2" s="1"/>
  <c r="R297" i="2"/>
  <c r="N297" i="2"/>
  <c r="J297" i="2"/>
  <c r="F297" i="2"/>
  <c r="Y297" i="2"/>
  <c r="U297" i="2"/>
  <c r="Q297" i="2"/>
  <c r="M297" i="2"/>
  <c r="I297" i="2"/>
  <c r="E297" i="2"/>
  <c r="T297" i="2"/>
  <c r="X297" i="2"/>
  <c r="P297" i="2"/>
  <c r="H297" i="2"/>
  <c r="AB297" i="2"/>
  <c r="L297" i="2"/>
  <c r="AA313" i="2"/>
  <c r="W313" i="2"/>
  <c r="S313" i="2"/>
  <c r="O313" i="2"/>
  <c r="K313" i="2"/>
  <c r="G313" i="2"/>
  <c r="Z313" i="2"/>
  <c r="V313" i="2"/>
  <c r="AF313" i="2" s="1"/>
  <c r="R313" i="2"/>
  <c r="N313" i="2"/>
  <c r="J313" i="2"/>
  <c r="F313" i="2"/>
  <c r="Y313" i="2"/>
  <c r="U313" i="2"/>
  <c r="Q313" i="2"/>
  <c r="M313" i="2"/>
  <c r="I313" i="2"/>
  <c r="E313" i="2"/>
  <c r="T313" i="2"/>
  <c r="X313" i="2"/>
  <c r="P313" i="2"/>
  <c r="AB313" i="2"/>
  <c r="L313" i="2"/>
  <c r="H313" i="2"/>
  <c r="AA329" i="2"/>
  <c r="W329" i="2"/>
  <c r="S329" i="2"/>
  <c r="O329" i="2"/>
  <c r="K329" i="2"/>
  <c r="G329" i="2"/>
  <c r="Z329" i="2"/>
  <c r="V329" i="2"/>
  <c r="AF329" i="2" s="1"/>
  <c r="R329" i="2"/>
  <c r="N329" i="2"/>
  <c r="J329" i="2"/>
  <c r="F329" i="2"/>
  <c r="Y329" i="2"/>
  <c r="U329" i="2"/>
  <c r="Q329" i="2"/>
  <c r="M329" i="2"/>
  <c r="I329" i="2"/>
  <c r="E329" i="2"/>
  <c r="T329" i="2"/>
  <c r="H329" i="2"/>
  <c r="P329" i="2"/>
  <c r="AB329" i="2"/>
  <c r="L329" i="2"/>
  <c r="X329" i="2"/>
  <c r="AA345" i="2"/>
  <c r="W345" i="2"/>
  <c r="S345" i="2"/>
  <c r="O345" i="2"/>
  <c r="K345" i="2"/>
  <c r="G345" i="2"/>
  <c r="Z345" i="2"/>
  <c r="V345" i="2"/>
  <c r="AF345" i="2" s="1"/>
  <c r="R345" i="2"/>
  <c r="N345" i="2"/>
  <c r="J345" i="2"/>
  <c r="F345" i="2"/>
  <c r="Y345" i="2"/>
  <c r="U345" i="2"/>
  <c r="Q345" i="2"/>
  <c r="M345" i="2"/>
  <c r="I345" i="2"/>
  <c r="E345" i="2"/>
  <c r="T345" i="2"/>
  <c r="H345" i="2"/>
  <c r="P345" i="2"/>
  <c r="AB345" i="2"/>
  <c r="L345" i="2"/>
  <c r="X345" i="2"/>
  <c r="AA361" i="2"/>
  <c r="W361" i="2"/>
  <c r="S361" i="2"/>
  <c r="O361" i="2"/>
  <c r="K361" i="2"/>
  <c r="G361" i="2"/>
  <c r="Z361" i="2"/>
  <c r="V361" i="2"/>
  <c r="AF361" i="2" s="1"/>
  <c r="R361" i="2"/>
  <c r="N361" i="2"/>
  <c r="J361" i="2"/>
  <c r="F361" i="2"/>
  <c r="Y361" i="2"/>
  <c r="U361" i="2"/>
  <c r="Q361" i="2"/>
  <c r="M361" i="2"/>
  <c r="I361" i="2"/>
  <c r="E361" i="2"/>
  <c r="T361" i="2"/>
  <c r="H361" i="2"/>
  <c r="P361" i="2"/>
  <c r="X361" i="2"/>
  <c r="AB361" i="2"/>
  <c r="L361" i="2"/>
  <c r="AA371" i="2"/>
  <c r="W371" i="2"/>
  <c r="S371" i="2"/>
  <c r="O371" i="2"/>
  <c r="K371" i="2"/>
  <c r="G371" i="2"/>
  <c r="Z371" i="2"/>
  <c r="V371" i="2"/>
  <c r="R371" i="2"/>
  <c r="N371" i="2"/>
  <c r="J371" i="2"/>
  <c r="F371" i="2"/>
  <c r="Y371" i="2"/>
  <c r="U371" i="2"/>
  <c r="Q371" i="2"/>
  <c r="M371" i="2"/>
  <c r="I371" i="2"/>
  <c r="E371" i="2"/>
  <c r="T371" i="2"/>
  <c r="X371" i="2"/>
  <c r="P371" i="2"/>
  <c r="AB371" i="2"/>
  <c r="L371" i="2"/>
  <c r="H371" i="2"/>
  <c r="AA375" i="2"/>
  <c r="W375" i="2"/>
  <c r="S375" i="2"/>
  <c r="O375" i="2"/>
  <c r="K375" i="2"/>
  <c r="G375" i="2"/>
  <c r="Z375" i="2"/>
  <c r="V375" i="2"/>
  <c r="R375" i="2"/>
  <c r="N375" i="2"/>
  <c r="J375" i="2"/>
  <c r="F375" i="2"/>
  <c r="Y375" i="2"/>
  <c r="U375" i="2"/>
  <c r="Q375" i="2"/>
  <c r="M375" i="2"/>
  <c r="I375" i="2"/>
  <c r="E375" i="2"/>
  <c r="T375" i="2"/>
  <c r="P375" i="2"/>
  <c r="H375" i="2"/>
  <c r="AB375" i="2"/>
  <c r="L375" i="2"/>
  <c r="X375" i="2"/>
  <c r="AA379" i="2"/>
  <c r="W379" i="2"/>
  <c r="S379" i="2"/>
  <c r="O379" i="2"/>
  <c r="K379" i="2"/>
  <c r="G379" i="2"/>
  <c r="Z379" i="2"/>
  <c r="V379" i="2"/>
  <c r="R379" i="2"/>
  <c r="N379" i="2"/>
  <c r="J379" i="2"/>
  <c r="F379" i="2"/>
  <c r="Y379" i="2"/>
  <c r="U379" i="2"/>
  <c r="Q379" i="2"/>
  <c r="M379" i="2"/>
  <c r="I379" i="2"/>
  <c r="E379" i="2"/>
  <c r="T379" i="2"/>
  <c r="P379" i="2"/>
  <c r="X379" i="2"/>
  <c r="AB379" i="2"/>
  <c r="L379" i="2"/>
  <c r="H379" i="2"/>
  <c r="AA383" i="2"/>
  <c r="W383" i="2"/>
  <c r="S383" i="2"/>
  <c r="O383" i="2"/>
  <c r="K383" i="2"/>
  <c r="G383" i="2"/>
  <c r="Z383" i="2"/>
  <c r="V383" i="2"/>
  <c r="R383" i="2"/>
  <c r="N383" i="2"/>
  <c r="J383" i="2"/>
  <c r="F383" i="2"/>
  <c r="Y383" i="2"/>
  <c r="U383" i="2"/>
  <c r="Q383" i="2"/>
  <c r="M383" i="2"/>
  <c r="I383" i="2"/>
  <c r="E383" i="2"/>
  <c r="T383" i="2"/>
  <c r="P383" i="2"/>
  <c r="X383" i="2"/>
  <c r="AB383" i="2"/>
  <c r="L383" i="2"/>
  <c r="H383" i="2"/>
  <c r="AA387" i="2"/>
  <c r="W387" i="2"/>
  <c r="S387" i="2"/>
  <c r="O387" i="2"/>
  <c r="K387" i="2"/>
  <c r="G387" i="2"/>
  <c r="Z387" i="2"/>
  <c r="V387" i="2"/>
  <c r="R387" i="2"/>
  <c r="N387" i="2"/>
  <c r="J387" i="2"/>
  <c r="F387" i="2"/>
  <c r="Y387" i="2"/>
  <c r="U387" i="2"/>
  <c r="Q387" i="2"/>
  <c r="M387" i="2"/>
  <c r="I387" i="2"/>
  <c r="E387" i="2"/>
  <c r="T387" i="2"/>
  <c r="X387" i="2"/>
  <c r="P387" i="2"/>
  <c r="AB387" i="2"/>
  <c r="L387" i="2"/>
  <c r="H387" i="2"/>
  <c r="AA394" i="2"/>
  <c r="W394" i="2"/>
  <c r="S394" i="2"/>
  <c r="O394" i="2"/>
  <c r="K394" i="2"/>
  <c r="G394" i="2"/>
  <c r="Z394" i="2"/>
  <c r="V394" i="2"/>
  <c r="AF394" i="2" s="1"/>
  <c r="R394" i="2"/>
  <c r="N394" i="2"/>
  <c r="J394" i="2"/>
  <c r="F394" i="2"/>
  <c r="Y394" i="2"/>
  <c r="U394" i="2"/>
  <c r="Q394" i="2"/>
  <c r="M394" i="2"/>
  <c r="I394" i="2"/>
  <c r="E394" i="2"/>
  <c r="T394" i="2"/>
  <c r="X394" i="2"/>
  <c r="P394" i="2"/>
  <c r="AB394" i="2"/>
  <c r="L394" i="2"/>
  <c r="H394" i="2"/>
  <c r="AA410" i="2"/>
  <c r="W410" i="2"/>
  <c r="S410" i="2"/>
  <c r="O410" i="2"/>
  <c r="K410" i="2"/>
  <c r="G410" i="2"/>
  <c r="Z410" i="2"/>
  <c r="V410" i="2"/>
  <c r="AF410" i="2" s="1"/>
  <c r="R410" i="2"/>
  <c r="N410" i="2"/>
  <c r="J410" i="2"/>
  <c r="F410" i="2"/>
  <c r="Y410" i="2"/>
  <c r="U410" i="2"/>
  <c r="Q410" i="2"/>
  <c r="M410" i="2"/>
  <c r="I410" i="2"/>
  <c r="E410" i="2"/>
  <c r="T410" i="2"/>
  <c r="X410" i="2"/>
  <c r="P410" i="2"/>
  <c r="AB410" i="2"/>
  <c r="L410" i="2"/>
  <c r="H410" i="2"/>
  <c r="AA430" i="2"/>
  <c r="W430" i="2"/>
  <c r="S430" i="2"/>
  <c r="O430" i="2"/>
  <c r="K430" i="2"/>
  <c r="G430" i="2"/>
  <c r="Z430" i="2"/>
  <c r="V430" i="2"/>
  <c r="AF430" i="2" s="1"/>
  <c r="R430" i="2"/>
  <c r="N430" i="2"/>
  <c r="J430" i="2"/>
  <c r="F430" i="2"/>
  <c r="Y430" i="2"/>
  <c r="U430" i="2"/>
  <c r="Q430" i="2"/>
  <c r="M430" i="2"/>
  <c r="I430" i="2"/>
  <c r="E430" i="2"/>
  <c r="T430" i="2"/>
  <c r="P430" i="2"/>
  <c r="H430" i="2"/>
  <c r="AB430" i="2"/>
  <c r="L430" i="2"/>
  <c r="X430" i="2"/>
  <c r="AA458" i="2"/>
  <c r="W458" i="2"/>
  <c r="S458" i="2"/>
  <c r="O458" i="2"/>
  <c r="K458" i="2"/>
  <c r="G458" i="2"/>
  <c r="Z458" i="2"/>
  <c r="V458" i="2"/>
  <c r="AF458" i="2" s="1"/>
  <c r="R458" i="2"/>
  <c r="N458" i="2"/>
  <c r="J458" i="2"/>
  <c r="F458" i="2"/>
  <c r="Y458" i="2"/>
  <c r="U458" i="2"/>
  <c r="Q458" i="2"/>
  <c r="M458" i="2"/>
  <c r="I458" i="2"/>
  <c r="E458" i="2"/>
  <c r="T458" i="2"/>
  <c r="P458" i="2"/>
  <c r="X458" i="2"/>
  <c r="AB458" i="2"/>
  <c r="L458" i="2"/>
  <c r="H458" i="2"/>
  <c r="AA513" i="2"/>
  <c r="W513" i="2"/>
  <c r="S513" i="2"/>
  <c r="O513" i="2"/>
  <c r="K513" i="2"/>
  <c r="G513" i="2"/>
  <c r="Z513" i="2"/>
  <c r="V513" i="2"/>
  <c r="AF513" i="2" s="1"/>
  <c r="R513" i="2"/>
  <c r="N513" i="2"/>
  <c r="J513" i="2"/>
  <c r="F513" i="2"/>
  <c r="Y513" i="2"/>
  <c r="U513" i="2"/>
  <c r="Q513" i="2"/>
  <c r="M513" i="2"/>
  <c r="I513" i="2"/>
  <c r="E513" i="2"/>
  <c r="T513" i="2"/>
  <c r="H513" i="2"/>
  <c r="P513" i="2"/>
  <c r="X513" i="2"/>
  <c r="AB513" i="2"/>
  <c r="L513" i="2"/>
  <c r="AA652" i="2"/>
  <c r="W652" i="2"/>
  <c r="S652" i="2"/>
  <c r="O652" i="2"/>
  <c r="K652" i="2"/>
  <c r="G652" i="2"/>
  <c r="Z652" i="2"/>
  <c r="V652" i="2"/>
  <c r="AF652" i="2" s="1"/>
  <c r="R652" i="2"/>
  <c r="N652" i="2"/>
  <c r="J652" i="2"/>
  <c r="F652" i="2"/>
  <c r="Y652" i="2"/>
  <c r="Q652" i="2"/>
  <c r="I652" i="2"/>
  <c r="X652" i="2"/>
  <c r="P652" i="2"/>
  <c r="H652" i="2"/>
  <c r="U652" i="2"/>
  <c r="M652" i="2"/>
  <c r="E652" i="2"/>
  <c r="AB652" i="2"/>
  <c r="T652" i="2"/>
  <c r="L652" i="2"/>
  <c r="AA817" i="2"/>
  <c r="W817" i="2"/>
  <c r="S817" i="2"/>
  <c r="O817" i="2"/>
  <c r="K817" i="2"/>
  <c r="G817" i="2"/>
  <c r="Z817" i="2"/>
  <c r="V817" i="2"/>
  <c r="AF817" i="2" s="1"/>
  <c r="R817" i="2"/>
  <c r="N817" i="2"/>
  <c r="J817" i="2"/>
  <c r="F817" i="2"/>
  <c r="Y817" i="2"/>
  <c r="U817" i="2"/>
  <c r="Q817" i="2"/>
  <c r="M817" i="2"/>
  <c r="I817" i="2"/>
  <c r="E817" i="2"/>
  <c r="P817" i="2"/>
  <c r="AB817" i="2"/>
  <c r="L817" i="2"/>
  <c r="X817" i="2"/>
  <c r="H817" i="2"/>
  <c r="T817" i="2"/>
  <c r="AA881" i="2"/>
  <c r="W881" i="2"/>
  <c r="S881" i="2"/>
  <c r="O881" i="2"/>
  <c r="K881" i="2"/>
  <c r="G881" i="2"/>
  <c r="Z881" i="2"/>
  <c r="V881" i="2"/>
  <c r="AF881" i="2" s="1"/>
  <c r="R881" i="2"/>
  <c r="N881" i="2"/>
  <c r="J881" i="2"/>
  <c r="F881" i="2"/>
  <c r="Y881" i="2"/>
  <c r="U881" i="2"/>
  <c r="Q881" i="2"/>
  <c r="M881" i="2"/>
  <c r="I881" i="2"/>
  <c r="E881" i="2"/>
  <c r="P881" i="2"/>
  <c r="AB881" i="2"/>
  <c r="L881" i="2"/>
  <c r="X881" i="2"/>
  <c r="H881" i="2"/>
  <c r="T881" i="2"/>
  <c r="AA1028" i="2"/>
  <c r="W1028" i="2"/>
  <c r="S1028" i="2"/>
  <c r="O1028" i="2"/>
  <c r="K1028" i="2"/>
  <c r="G1028" i="2"/>
  <c r="Z1028" i="2"/>
  <c r="V1028" i="2"/>
  <c r="AF1028" i="2" s="1"/>
  <c r="N1028" i="2"/>
  <c r="J1028" i="2"/>
  <c r="F1028" i="2"/>
  <c r="Y1028" i="2"/>
  <c r="U1028" i="2"/>
  <c r="M1028" i="2"/>
  <c r="I1028" i="2"/>
  <c r="E1028" i="2"/>
  <c r="AB1028" i="2"/>
  <c r="L1028" i="2"/>
  <c r="X1028" i="2"/>
  <c r="H1028" i="2"/>
  <c r="T1028" i="2"/>
  <c r="Z78" i="2"/>
  <c r="V78" i="2"/>
  <c r="AF78" i="2" s="1"/>
  <c r="R78" i="2"/>
  <c r="N78" i="2"/>
  <c r="J78" i="2"/>
  <c r="F78" i="2"/>
  <c r="Y78" i="2"/>
  <c r="U78" i="2"/>
  <c r="Q78" i="2"/>
  <c r="M78" i="2"/>
  <c r="I78" i="2"/>
  <c r="E78" i="2"/>
  <c r="AB78" i="2"/>
  <c r="X78" i="2"/>
  <c r="T78" i="2"/>
  <c r="P78" i="2"/>
  <c r="L78" i="2"/>
  <c r="H78" i="2"/>
  <c r="S78" i="2"/>
  <c r="G78" i="2"/>
  <c r="O78" i="2"/>
  <c r="W78" i="2"/>
  <c r="AA78" i="2"/>
  <c r="K78" i="2"/>
  <c r="Z94" i="2"/>
  <c r="V94" i="2"/>
  <c r="AF94" i="2" s="1"/>
  <c r="R94" i="2"/>
  <c r="N94" i="2"/>
  <c r="J94" i="2"/>
  <c r="F94" i="2"/>
  <c r="Y94" i="2"/>
  <c r="U94" i="2"/>
  <c r="Q94" i="2"/>
  <c r="M94" i="2"/>
  <c r="I94" i="2"/>
  <c r="E94" i="2"/>
  <c r="AB94" i="2"/>
  <c r="X94" i="2"/>
  <c r="T94" i="2"/>
  <c r="P94" i="2"/>
  <c r="L94" i="2"/>
  <c r="H94" i="2"/>
  <c r="S94" i="2"/>
  <c r="W94" i="2"/>
  <c r="O94" i="2"/>
  <c r="G94" i="2"/>
  <c r="AA94" i="2"/>
  <c r="K94" i="2"/>
  <c r="Z110" i="2"/>
  <c r="V110" i="2"/>
  <c r="AF110" i="2" s="1"/>
  <c r="R110" i="2"/>
  <c r="N110" i="2"/>
  <c r="J110" i="2"/>
  <c r="F110" i="2"/>
  <c r="Y110" i="2"/>
  <c r="U110" i="2"/>
  <c r="Q110" i="2"/>
  <c r="M110" i="2"/>
  <c r="I110" i="2"/>
  <c r="E110" i="2"/>
  <c r="AB110" i="2"/>
  <c r="X110" i="2"/>
  <c r="T110" i="2"/>
  <c r="P110" i="2"/>
  <c r="L110" i="2"/>
  <c r="H110" i="2"/>
  <c r="S110" i="2"/>
  <c r="W110" i="2"/>
  <c r="O110" i="2"/>
  <c r="AA110" i="2"/>
  <c r="K110" i="2"/>
  <c r="G110" i="2"/>
  <c r="Z126" i="2"/>
  <c r="V126" i="2"/>
  <c r="AF126" i="2" s="1"/>
  <c r="R126" i="2"/>
  <c r="N126" i="2"/>
  <c r="J126" i="2"/>
  <c r="F126" i="2"/>
  <c r="Y126" i="2"/>
  <c r="U126" i="2"/>
  <c r="Q126" i="2"/>
  <c r="M126" i="2"/>
  <c r="I126" i="2"/>
  <c r="E126" i="2"/>
  <c r="AB126" i="2"/>
  <c r="X126" i="2"/>
  <c r="T126" i="2"/>
  <c r="P126" i="2"/>
  <c r="L126" i="2"/>
  <c r="H126" i="2"/>
  <c r="S126" i="2"/>
  <c r="O126" i="2"/>
  <c r="W126" i="2"/>
  <c r="AA126" i="2"/>
  <c r="K126" i="2"/>
  <c r="G126" i="2"/>
  <c r="Z142" i="2"/>
  <c r="V142" i="2"/>
  <c r="AF142" i="2" s="1"/>
  <c r="R142" i="2"/>
  <c r="N142" i="2"/>
  <c r="J142" i="2"/>
  <c r="F142" i="2"/>
  <c r="Y142" i="2"/>
  <c r="U142" i="2"/>
  <c r="Q142" i="2"/>
  <c r="M142" i="2"/>
  <c r="I142" i="2"/>
  <c r="E142" i="2"/>
  <c r="AB142" i="2"/>
  <c r="X142" i="2"/>
  <c r="T142" i="2"/>
  <c r="P142" i="2"/>
  <c r="L142" i="2"/>
  <c r="H142" i="2"/>
  <c r="S142" i="2"/>
  <c r="G142" i="2"/>
  <c r="O142" i="2"/>
  <c r="W142" i="2"/>
  <c r="AA142" i="2"/>
  <c r="K142" i="2"/>
  <c r="Z158" i="2"/>
  <c r="V158" i="2"/>
  <c r="AF158" i="2" s="1"/>
  <c r="R158" i="2"/>
  <c r="N158" i="2"/>
  <c r="J158" i="2"/>
  <c r="F158" i="2"/>
  <c r="Y158" i="2"/>
  <c r="U158" i="2"/>
  <c r="Q158" i="2"/>
  <c r="M158" i="2"/>
  <c r="I158" i="2"/>
  <c r="E158" i="2"/>
  <c r="AB158" i="2"/>
  <c r="X158" i="2"/>
  <c r="T158" i="2"/>
  <c r="P158" i="2"/>
  <c r="L158" i="2"/>
  <c r="H158" i="2"/>
  <c r="S158" i="2"/>
  <c r="W158" i="2"/>
  <c r="O158" i="2"/>
  <c r="AA158" i="2"/>
  <c r="K158" i="2"/>
  <c r="G158" i="2"/>
  <c r="Z174" i="2"/>
  <c r="V174" i="2"/>
  <c r="AF174" i="2" s="1"/>
  <c r="R174" i="2"/>
  <c r="N174" i="2"/>
  <c r="J174" i="2"/>
  <c r="F174" i="2"/>
  <c r="Y174" i="2"/>
  <c r="U174" i="2"/>
  <c r="Q174" i="2"/>
  <c r="M174" i="2"/>
  <c r="I174" i="2"/>
  <c r="E174" i="2"/>
  <c r="AB174" i="2"/>
  <c r="X174" i="2"/>
  <c r="T174" i="2"/>
  <c r="P174" i="2"/>
  <c r="L174" i="2"/>
  <c r="H174" i="2"/>
  <c r="S174" i="2"/>
  <c r="G174" i="2"/>
  <c r="O174" i="2"/>
  <c r="AA174" i="2"/>
  <c r="K174" i="2"/>
  <c r="W174" i="2"/>
  <c r="Z190" i="2"/>
  <c r="V190" i="2"/>
  <c r="AF190" i="2" s="1"/>
  <c r="R190" i="2"/>
  <c r="N190" i="2"/>
  <c r="J190" i="2"/>
  <c r="F190" i="2"/>
  <c r="Y190" i="2"/>
  <c r="U190" i="2"/>
  <c r="Q190" i="2"/>
  <c r="M190" i="2"/>
  <c r="I190" i="2"/>
  <c r="E190" i="2"/>
  <c r="AB190" i="2"/>
  <c r="X190" i="2"/>
  <c r="T190" i="2"/>
  <c r="P190" i="2"/>
  <c r="L190" i="2"/>
  <c r="H190" i="2"/>
  <c r="S190" i="2"/>
  <c r="W190" i="2"/>
  <c r="O190" i="2"/>
  <c r="AA190" i="2"/>
  <c r="K190" i="2"/>
  <c r="G190" i="2"/>
  <c r="Z206" i="2"/>
  <c r="V206" i="2"/>
  <c r="AF206" i="2" s="1"/>
  <c r="R206" i="2"/>
  <c r="N206" i="2"/>
  <c r="J206" i="2"/>
  <c r="F206" i="2"/>
  <c r="Y206" i="2"/>
  <c r="U206" i="2"/>
  <c r="Q206" i="2"/>
  <c r="M206" i="2"/>
  <c r="I206" i="2"/>
  <c r="E206" i="2"/>
  <c r="AB206" i="2"/>
  <c r="X206" i="2"/>
  <c r="T206" i="2"/>
  <c r="P206" i="2"/>
  <c r="L206" i="2"/>
  <c r="H206" i="2"/>
  <c r="S206" i="2"/>
  <c r="G206" i="2"/>
  <c r="O206" i="2"/>
  <c r="W206" i="2"/>
  <c r="AA206" i="2"/>
  <c r="K206" i="2"/>
  <c r="Z222" i="2"/>
  <c r="V222" i="2"/>
  <c r="AF222" i="2" s="1"/>
  <c r="R222" i="2"/>
  <c r="N222" i="2"/>
  <c r="J222" i="2"/>
  <c r="F222" i="2"/>
  <c r="Y222" i="2"/>
  <c r="U222" i="2"/>
  <c r="Q222" i="2"/>
  <c r="M222" i="2"/>
  <c r="I222" i="2"/>
  <c r="E222" i="2"/>
  <c r="AB222" i="2"/>
  <c r="X222" i="2"/>
  <c r="T222" i="2"/>
  <c r="P222" i="2"/>
  <c r="L222" i="2"/>
  <c r="H222" i="2"/>
  <c r="S222" i="2"/>
  <c r="G222" i="2"/>
  <c r="O222" i="2"/>
  <c r="AA222" i="2"/>
  <c r="K222" i="2"/>
  <c r="W222" i="2"/>
  <c r="Z238" i="2"/>
  <c r="V238" i="2"/>
  <c r="AF238" i="2" s="1"/>
  <c r="R238" i="2"/>
  <c r="N238" i="2"/>
  <c r="J238" i="2"/>
  <c r="F238" i="2"/>
  <c r="Y238" i="2"/>
  <c r="U238" i="2"/>
  <c r="Q238" i="2"/>
  <c r="M238" i="2"/>
  <c r="I238" i="2"/>
  <c r="E238" i="2"/>
  <c r="AB238" i="2"/>
  <c r="X238" i="2"/>
  <c r="T238" i="2"/>
  <c r="P238" i="2"/>
  <c r="L238" i="2"/>
  <c r="H238" i="2"/>
  <c r="S238" i="2"/>
  <c r="W238" i="2"/>
  <c r="O238" i="2"/>
  <c r="G238" i="2"/>
  <c r="AA238" i="2"/>
  <c r="K238" i="2"/>
  <c r="Z254" i="2"/>
  <c r="V254" i="2"/>
  <c r="AF254" i="2" s="1"/>
  <c r="R254" i="2"/>
  <c r="N254" i="2"/>
  <c r="J254" i="2"/>
  <c r="F254" i="2"/>
  <c r="Y254" i="2"/>
  <c r="U254" i="2"/>
  <c r="Q254" i="2"/>
  <c r="M254" i="2"/>
  <c r="I254" i="2"/>
  <c r="E254" i="2"/>
  <c r="AB254" i="2"/>
  <c r="X254" i="2"/>
  <c r="T254" i="2"/>
  <c r="P254" i="2"/>
  <c r="L254" i="2"/>
  <c r="H254" i="2"/>
  <c r="S254" i="2"/>
  <c r="W254" i="2"/>
  <c r="O254" i="2"/>
  <c r="G254" i="2"/>
  <c r="AA254" i="2"/>
  <c r="K254" i="2"/>
  <c r="Z270" i="2"/>
  <c r="V270" i="2"/>
  <c r="AF270" i="2" s="1"/>
  <c r="R270" i="2"/>
  <c r="N270" i="2"/>
  <c r="J270" i="2"/>
  <c r="F270" i="2"/>
  <c r="Y270" i="2"/>
  <c r="U270" i="2"/>
  <c r="Q270" i="2"/>
  <c r="M270" i="2"/>
  <c r="I270" i="2"/>
  <c r="E270" i="2"/>
  <c r="AB270" i="2"/>
  <c r="X270" i="2"/>
  <c r="T270" i="2"/>
  <c r="P270" i="2"/>
  <c r="L270" i="2"/>
  <c r="H270" i="2"/>
  <c r="S270" i="2"/>
  <c r="G270" i="2"/>
  <c r="O270" i="2"/>
  <c r="AA270" i="2"/>
  <c r="K270" i="2"/>
  <c r="W270" i="2"/>
  <c r="Z286" i="2"/>
  <c r="V286" i="2"/>
  <c r="AF286" i="2" s="1"/>
  <c r="R286" i="2"/>
  <c r="N286" i="2"/>
  <c r="J286" i="2"/>
  <c r="F286" i="2"/>
  <c r="Y286" i="2"/>
  <c r="U286" i="2"/>
  <c r="Q286" i="2"/>
  <c r="M286" i="2"/>
  <c r="I286" i="2"/>
  <c r="E286" i="2"/>
  <c r="AB286" i="2"/>
  <c r="X286" i="2"/>
  <c r="T286" i="2"/>
  <c r="P286" i="2"/>
  <c r="L286" i="2"/>
  <c r="H286" i="2"/>
  <c r="S286" i="2"/>
  <c r="O286" i="2"/>
  <c r="W286" i="2"/>
  <c r="AA286" i="2"/>
  <c r="K286" i="2"/>
  <c r="G286" i="2"/>
  <c r="Z302" i="2"/>
  <c r="V302" i="2"/>
  <c r="AF302" i="2" s="1"/>
  <c r="R302" i="2"/>
  <c r="N302" i="2"/>
  <c r="J302" i="2"/>
  <c r="F302" i="2"/>
  <c r="Y302" i="2"/>
  <c r="U302" i="2"/>
  <c r="Q302" i="2"/>
  <c r="M302" i="2"/>
  <c r="I302" i="2"/>
  <c r="E302" i="2"/>
  <c r="AB302" i="2"/>
  <c r="X302" i="2"/>
  <c r="T302" i="2"/>
  <c r="P302" i="2"/>
  <c r="L302" i="2"/>
  <c r="H302" i="2"/>
  <c r="S302" i="2"/>
  <c r="G302" i="2"/>
  <c r="O302" i="2"/>
  <c r="W302" i="2"/>
  <c r="AA302" i="2"/>
  <c r="K302" i="2"/>
  <c r="Z318" i="2"/>
  <c r="V318" i="2"/>
  <c r="AF318" i="2" s="1"/>
  <c r="R318" i="2"/>
  <c r="N318" i="2"/>
  <c r="J318" i="2"/>
  <c r="F318" i="2"/>
  <c r="Y318" i="2"/>
  <c r="U318" i="2"/>
  <c r="Q318" i="2"/>
  <c r="M318" i="2"/>
  <c r="I318" i="2"/>
  <c r="E318" i="2"/>
  <c r="AB318" i="2"/>
  <c r="X318" i="2"/>
  <c r="T318" i="2"/>
  <c r="P318" i="2"/>
  <c r="L318" i="2"/>
  <c r="H318" i="2"/>
  <c r="S318" i="2"/>
  <c r="G318" i="2"/>
  <c r="O318" i="2"/>
  <c r="W318" i="2"/>
  <c r="AA318" i="2"/>
  <c r="K318" i="2"/>
  <c r="Z334" i="2"/>
  <c r="V334" i="2"/>
  <c r="AF334" i="2" s="1"/>
  <c r="R334" i="2"/>
  <c r="N334" i="2"/>
  <c r="J334" i="2"/>
  <c r="F334" i="2"/>
  <c r="Y334" i="2"/>
  <c r="U334" i="2"/>
  <c r="Q334" i="2"/>
  <c r="M334" i="2"/>
  <c r="I334" i="2"/>
  <c r="E334" i="2"/>
  <c r="AB334" i="2"/>
  <c r="X334" i="2"/>
  <c r="T334" i="2"/>
  <c r="P334" i="2"/>
  <c r="L334" i="2"/>
  <c r="H334" i="2"/>
  <c r="S334" i="2"/>
  <c r="G334" i="2"/>
  <c r="O334" i="2"/>
  <c r="AA334" i="2"/>
  <c r="K334" i="2"/>
  <c r="W334" i="2"/>
  <c r="Z350" i="2"/>
  <c r="V350" i="2"/>
  <c r="AF350" i="2" s="1"/>
  <c r="R350" i="2"/>
  <c r="N350" i="2"/>
  <c r="J350" i="2"/>
  <c r="F350" i="2"/>
  <c r="Y350" i="2"/>
  <c r="U350" i="2"/>
  <c r="Q350" i="2"/>
  <c r="M350" i="2"/>
  <c r="I350" i="2"/>
  <c r="E350" i="2"/>
  <c r="AB350" i="2"/>
  <c r="X350" i="2"/>
  <c r="T350" i="2"/>
  <c r="P350" i="2"/>
  <c r="L350" i="2"/>
  <c r="H350" i="2"/>
  <c r="S350" i="2"/>
  <c r="O350" i="2"/>
  <c r="W350" i="2"/>
  <c r="AA350" i="2"/>
  <c r="K350" i="2"/>
  <c r="G350" i="2"/>
  <c r="Z366" i="2"/>
  <c r="V366" i="2"/>
  <c r="AF366" i="2" s="1"/>
  <c r="R366" i="2"/>
  <c r="N366" i="2"/>
  <c r="J366" i="2"/>
  <c r="F366" i="2"/>
  <c r="Y366" i="2"/>
  <c r="U366" i="2"/>
  <c r="Q366" i="2"/>
  <c r="M366" i="2"/>
  <c r="I366" i="2"/>
  <c r="E366" i="2"/>
  <c r="AB366" i="2"/>
  <c r="X366" i="2"/>
  <c r="T366" i="2"/>
  <c r="P366" i="2"/>
  <c r="L366" i="2"/>
  <c r="H366" i="2"/>
  <c r="S366" i="2"/>
  <c r="G366" i="2"/>
  <c r="O366" i="2"/>
  <c r="W366" i="2"/>
  <c r="AA366" i="2"/>
  <c r="K366" i="2"/>
  <c r="Z415" i="2"/>
  <c r="V415" i="2"/>
  <c r="AF415" i="2" s="1"/>
  <c r="R415" i="2"/>
  <c r="N415" i="2"/>
  <c r="J415" i="2"/>
  <c r="F415" i="2"/>
  <c r="Y415" i="2"/>
  <c r="U415" i="2"/>
  <c r="Q415" i="2"/>
  <c r="M415" i="2"/>
  <c r="I415" i="2"/>
  <c r="E415" i="2"/>
  <c r="AB415" i="2"/>
  <c r="X415" i="2"/>
  <c r="T415" i="2"/>
  <c r="P415" i="2"/>
  <c r="L415" i="2"/>
  <c r="H415" i="2"/>
  <c r="S415" i="2"/>
  <c r="O415" i="2"/>
  <c r="W415" i="2"/>
  <c r="G415" i="2"/>
  <c r="AA415" i="2"/>
  <c r="K415" i="2"/>
  <c r="Z426" i="2"/>
  <c r="V426" i="2"/>
  <c r="AF426" i="2" s="1"/>
  <c r="R426" i="2"/>
  <c r="N426" i="2"/>
  <c r="J426" i="2"/>
  <c r="F426" i="2"/>
  <c r="Y426" i="2"/>
  <c r="U426" i="2"/>
  <c r="Q426" i="2"/>
  <c r="M426" i="2"/>
  <c r="I426" i="2"/>
  <c r="E426" i="2"/>
  <c r="AB426" i="2"/>
  <c r="X426" i="2"/>
  <c r="T426" i="2"/>
  <c r="P426" i="2"/>
  <c r="L426" i="2"/>
  <c r="H426" i="2"/>
  <c r="O426" i="2"/>
  <c r="S426" i="2"/>
  <c r="AA426" i="2"/>
  <c r="K426" i="2"/>
  <c r="W426" i="2"/>
  <c r="G426" i="2"/>
  <c r="Z437" i="2"/>
  <c r="V437" i="2"/>
  <c r="AF437" i="2" s="1"/>
  <c r="R437" i="2"/>
  <c r="N437" i="2"/>
  <c r="J437" i="2"/>
  <c r="F437" i="2"/>
  <c r="Y437" i="2"/>
  <c r="U437" i="2"/>
  <c r="Q437" i="2"/>
  <c r="M437" i="2"/>
  <c r="I437" i="2"/>
  <c r="E437" i="2"/>
  <c r="AB437" i="2"/>
  <c r="X437" i="2"/>
  <c r="T437" i="2"/>
  <c r="P437" i="2"/>
  <c r="L437" i="2"/>
  <c r="H437" i="2"/>
  <c r="AA437" i="2"/>
  <c r="K437" i="2"/>
  <c r="W437" i="2"/>
  <c r="G437" i="2"/>
  <c r="S437" i="2"/>
  <c r="O437" i="2"/>
  <c r="Z455" i="2"/>
  <c r="V455" i="2"/>
  <c r="AF455" i="2" s="1"/>
  <c r="R455" i="2"/>
  <c r="N455" i="2"/>
  <c r="J455" i="2"/>
  <c r="F455" i="2"/>
  <c r="Y455" i="2"/>
  <c r="U455" i="2"/>
  <c r="Q455" i="2"/>
  <c r="M455" i="2"/>
  <c r="I455" i="2"/>
  <c r="E455" i="2"/>
  <c r="AB455" i="2"/>
  <c r="X455" i="2"/>
  <c r="T455" i="2"/>
  <c r="P455" i="2"/>
  <c r="L455" i="2"/>
  <c r="H455" i="2"/>
  <c r="S455" i="2"/>
  <c r="W455" i="2"/>
  <c r="O455" i="2"/>
  <c r="G455" i="2"/>
  <c r="AA455" i="2"/>
  <c r="K455" i="2"/>
  <c r="Z467" i="2"/>
  <c r="V467" i="2"/>
  <c r="AF467" i="2" s="1"/>
  <c r="R467" i="2"/>
  <c r="N467" i="2"/>
  <c r="J467" i="2"/>
  <c r="F467" i="2"/>
  <c r="Y467" i="2"/>
  <c r="U467" i="2"/>
  <c r="Q467" i="2"/>
  <c r="M467" i="2"/>
  <c r="I467" i="2"/>
  <c r="E467" i="2"/>
  <c r="AB467" i="2"/>
  <c r="X467" i="2"/>
  <c r="T467" i="2"/>
  <c r="P467" i="2"/>
  <c r="L467" i="2"/>
  <c r="H467" i="2"/>
  <c r="S467" i="2"/>
  <c r="W467" i="2"/>
  <c r="O467" i="2"/>
  <c r="G467" i="2"/>
  <c r="AA467" i="2"/>
  <c r="K467" i="2"/>
  <c r="Z483" i="2"/>
  <c r="V483" i="2"/>
  <c r="AF483" i="2" s="1"/>
  <c r="R483" i="2"/>
  <c r="N483" i="2"/>
  <c r="J483" i="2"/>
  <c r="F483" i="2"/>
  <c r="Y483" i="2"/>
  <c r="U483" i="2"/>
  <c r="Q483" i="2"/>
  <c r="M483" i="2"/>
  <c r="I483" i="2"/>
  <c r="E483" i="2"/>
  <c r="AB483" i="2"/>
  <c r="X483" i="2"/>
  <c r="T483" i="2"/>
  <c r="P483" i="2"/>
  <c r="L483" i="2"/>
  <c r="H483" i="2"/>
  <c r="S483" i="2"/>
  <c r="O483" i="2"/>
  <c r="G483" i="2"/>
  <c r="AA483" i="2"/>
  <c r="K483" i="2"/>
  <c r="W483" i="2"/>
  <c r="Z503" i="2"/>
  <c r="V503" i="2"/>
  <c r="AF503" i="2" s="1"/>
  <c r="R503" i="2"/>
  <c r="N503" i="2"/>
  <c r="J503" i="2"/>
  <c r="F503" i="2"/>
  <c r="Y503" i="2"/>
  <c r="U503" i="2"/>
  <c r="Q503" i="2"/>
  <c r="M503" i="2"/>
  <c r="I503" i="2"/>
  <c r="E503" i="2"/>
  <c r="AB503" i="2"/>
  <c r="X503" i="2"/>
  <c r="T503" i="2"/>
  <c r="P503" i="2"/>
  <c r="L503" i="2"/>
  <c r="H503" i="2"/>
  <c r="S503" i="2"/>
  <c r="O503" i="2"/>
  <c r="G503" i="2"/>
  <c r="AA503" i="2"/>
  <c r="K503" i="2"/>
  <c r="W503" i="2"/>
  <c r="Z521" i="2"/>
  <c r="V521" i="2"/>
  <c r="AF521" i="2" s="1"/>
  <c r="R521" i="2"/>
  <c r="N521" i="2"/>
  <c r="J521" i="2"/>
  <c r="F521" i="2"/>
  <c r="Y521" i="2"/>
  <c r="U521" i="2"/>
  <c r="Q521" i="2"/>
  <c r="M521" i="2"/>
  <c r="I521" i="2"/>
  <c r="E521" i="2"/>
  <c r="AB521" i="2"/>
  <c r="X521" i="2"/>
  <c r="T521" i="2"/>
  <c r="P521" i="2"/>
  <c r="L521" i="2"/>
  <c r="H521" i="2"/>
  <c r="S521" i="2"/>
  <c r="O521" i="2"/>
  <c r="G521" i="2"/>
  <c r="AA521" i="2"/>
  <c r="K521" i="2"/>
  <c r="W521" i="2"/>
  <c r="Z536" i="2"/>
  <c r="V536" i="2"/>
  <c r="AF536" i="2" s="1"/>
  <c r="R536" i="2"/>
  <c r="N536" i="2"/>
  <c r="J536" i="2"/>
  <c r="F536" i="2"/>
  <c r="Y536" i="2"/>
  <c r="U536" i="2"/>
  <c r="Q536" i="2"/>
  <c r="M536" i="2"/>
  <c r="I536" i="2"/>
  <c r="E536" i="2"/>
  <c r="AB536" i="2"/>
  <c r="X536" i="2"/>
  <c r="T536" i="2"/>
  <c r="P536" i="2"/>
  <c r="L536" i="2"/>
  <c r="H536" i="2"/>
  <c r="W536" i="2"/>
  <c r="G536" i="2"/>
  <c r="S536" i="2"/>
  <c r="K536" i="2"/>
  <c r="O536" i="2"/>
  <c r="AA536" i="2"/>
  <c r="AA578" i="2"/>
  <c r="W578" i="2"/>
  <c r="S578" i="2"/>
  <c r="O578" i="2"/>
  <c r="K578" i="2"/>
  <c r="G578" i="2"/>
  <c r="Z578" i="2"/>
  <c r="V578" i="2"/>
  <c r="AF578" i="2" s="1"/>
  <c r="R578" i="2"/>
  <c r="N578" i="2"/>
  <c r="J578" i="2"/>
  <c r="F578" i="2"/>
  <c r="X578" i="2"/>
  <c r="P578" i="2"/>
  <c r="H578" i="2"/>
  <c r="U578" i="2"/>
  <c r="M578" i="2"/>
  <c r="E578" i="2"/>
  <c r="AB578" i="2"/>
  <c r="T578" i="2"/>
  <c r="L578" i="2"/>
  <c r="I578" i="2"/>
  <c r="Y578" i="2"/>
  <c r="Q578" i="2"/>
  <c r="AA613" i="2"/>
  <c r="W613" i="2"/>
  <c r="S613" i="2"/>
  <c r="O613" i="2"/>
  <c r="K613" i="2"/>
  <c r="G613" i="2"/>
  <c r="Z613" i="2"/>
  <c r="V613" i="2"/>
  <c r="R613" i="2"/>
  <c r="N613" i="2"/>
  <c r="J613" i="2"/>
  <c r="F613" i="2"/>
  <c r="X613" i="2"/>
  <c r="P613" i="2"/>
  <c r="H613" i="2"/>
  <c r="U613" i="2"/>
  <c r="M613" i="2"/>
  <c r="E613" i="2"/>
  <c r="AB613" i="2"/>
  <c r="T613" i="2"/>
  <c r="L613" i="2"/>
  <c r="Y613" i="2"/>
  <c r="Q613" i="2"/>
  <c r="I613" i="2"/>
  <c r="AA670" i="2"/>
  <c r="W670" i="2"/>
  <c r="S670" i="2"/>
  <c r="O670" i="2"/>
  <c r="K670" i="2"/>
  <c r="G670" i="2"/>
  <c r="Z670" i="2"/>
  <c r="V670" i="2"/>
  <c r="AF670" i="2" s="1"/>
  <c r="R670" i="2"/>
  <c r="N670" i="2"/>
  <c r="J670" i="2"/>
  <c r="F670" i="2"/>
  <c r="X670" i="2"/>
  <c r="P670" i="2"/>
  <c r="H670" i="2"/>
  <c r="U670" i="2"/>
  <c r="M670" i="2"/>
  <c r="E670" i="2"/>
  <c r="AB670" i="2"/>
  <c r="T670" i="2"/>
  <c r="L670" i="2"/>
  <c r="Q670" i="2"/>
  <c r="Y670" i="2"/>
  <c r="I670" i="2"/>
  <c r="AA686" i="2"/>
  <c r="W686" i="2"/>
  <c r="S686" i="2"/>
  <c r="O686" i="2"/>
  <c r="K686" i="2"/>
  <c r="G686" i="2"/>
  <c r="Z686" i="2"/>
  <c r="V686" i="2"/>
  <c r="AF686" i="2" s="1"/>
  <c r="R686" i="2"/>
  <c r="N686" i="2"/>
  <c r="J686" i="2"/>
  <c r="F686" i="2"/>
  <c r="X686" i="2"/>
  <c r="P686" i="2"/>
  <c r="H686" i="2"/>
  <c r="U686" i="2"/>
  <c r="M686" i="2"/>
  <c r="E686" i="2"/>
  <c r="AB686" i="2"/>
  <c r="T686" i="2"/>
  <c r="L686" i="2"/>
  <c r="Q686" i="2"/>
  <c r="Y686" i="2"/>
  <c r="I686" i="2"/>
  <c r="AA778" i="2"/>
  <c r="W778" i="2"/>
  <c r="S778" i="2"/>
  <c r="O778" i="2"/>
  <c r="K778" i="2"/>
  <c r="G778" i="2"/>
  <c r="Z778" i="2"/>
  <c r="V778" i="2"/>
  <c r="AF778" i="2" s="1"/>
  <c r="R778" i="2"/>
  <c r="N778" i="2"/>
  <c r="J778" i="2"/>
  <c r="F778" i="2"/>
  <c r="Y778" i="2"/>
  <c r="U778" i="2"/>
  <c r="Q778" i="2"/>
  <c r="M778" i="2"/>
  <c r="I778" i="2"/>
  <c r="E778" i="2"/>
  <c r="AB778" i="2"/>
  <c r="L778" i="2"/>
  <c r="X778" i="2"/>
  <c r="H778" i="2"/>
  <c r="T778" i="2"/>
  <c r="P778" i="2"/>
  <c r="AA1008" i="2"/>
  <c r="W1008" i="2"/>
  <c r="S1008" i="2"/>
  <c r="O1008" i="2"/>
  <c r="K1008" i="2"/>
  <c r="G1008" i="2"/>
  <c r="Z1008" i="2"/>
  <c r="V1008" i="2"/>
  <c r="AF1008" i="2" s="1"/>
  <c r="N1008" i="2"/>
  <c r="J1008" i="2"/>
  <c r="F1008" i="2"/>
  <c r="Y1008" i="2"/>
  <c r="U1008" i="2"/>
  <c r="M1008" i="2"/>
  <c r="I1008" i="2"/>
  <c r="E1008" i="2"/>
  <c r="AB1008" i="2"/>
  <c r="L1008" i="2"/>
  <c r="X1008" i="2"/>
  <c r="H1008" i="2"/>
  <c r="T1008" i="2"/>
  <c r="AA1089" i="2"/>
  <c r="W1089" i="2"/>
  <c r="S1089" i="2"/>
  <c r="O1089" i="2"/>
  <c r="K1089" i="2"/>
  <c r="G1089" i="2"/>
  <c r="Z1089" i="2"/>
  <c r="V1089" i="2"/>
  <c r="AF1089" i="2" s="1"/>
  <c r="R1089" i="2"/>
  <c r="N1089" i="2"/>
  <c r="J1089" i="2"/>
  <c r="F1089" i="2"/>
  <c r="Y1089" i="2"/>
  <c r="U1089" i="2"/>
  <c r="Q1089" i="2"/>
  <c r="M1089" i="2"/>
  <c r="I1089" i="2"/>
  <c r="E1089" i="2"/>
  <c r="AB1089" i="2"/>
  <c r="L1089" i="2"/>
  <c r="X1089" i="2"/>
  <c r="H1089" i="2"/>
  <c r="T1089" i="2"/>
  <c r="AA1121" i="2"/>
  <c r="W1121" i="2"/>
  <c r="S1121" i="2"/>
  <c r="O1121" i="2"/>
  <c r="K1121" i="2"/>
  <c r="G1121" i="2"/>
  <c r="Z1121" i="2"/>
  <c r="V1121" i="2"/>
  <c r="AF1121" i="2" s="1"/>
  <c r="R1121" i="2"/>
  <c r="N1121" i="2"/>
  <c r="J1121" i="2"/>
  <c r="F1121" i="2"/>
  <c r="Y1121" i="2"/>
  <c r="U1121" i="2"/>
  <c r="Q1121" i="2"/>
  <c r="M1121" i="2"/>
  <c r="I1121" i="2"/>
  <c r="E1121" i="2"/>
  <c r="AB1121" i="2"/>
  <c r="L1121" i="2"/>
  <c r="X1121" i="2"/>
  <c r="H1121" i="2"/>
  <c r="T1121" i="2"/>
  <c r="P1121" i="2"/>
  <c r="AA1153" i="2"/>
  <c r="W1153" i="2"/>
  <c r="S1153" i="2"/>
  <c r="O1153" i="2"/>
  <c r="K1153" i="2"/>
  <c r="G1153" i="2"/>
  <c r="Z1153" i="2"/>
  <c r="V1153" i="2"/>
  <c r="AF1153" i="2" s="1"/>
  <c r="R1153" i="2"/>
  <c r="N1153" i="2"/>
  <c r="J1153" i="2"/>
  <c r="F1153" i="2"/>
  <c r="Y1153" i="2"/>
  <c r="U1153" i="2"/>
  <c r="Q1153" i="2"/>
  <c r="M1153" i="2"/>
  <c r="I1153" i="2"/>
  <c r="E1153" i="2"/>
  <c r="AB1153" i="2"/>
  <c r="L1153" i="2"/>
  <c r="X1153" i="2"/>
  <c r="H1153" i="2"/>
  <c r="T1153" i="2"/>
  <c r="P1153" i="2"/>
  <c r="AA1185" i="2"/>
  <c r="W1185" i="2"/>
  <c r="S1185" i="2"/>
  <c r="O1185" i="2"/>
  <c r="K1185" i="2"/>
  <c r="G1185" i="2"/>
  <c r="Z1185" i="2"/>
  <c r="V1185" i="2"/>
  <c r="AF1185" i="2" s="1"/>
  <c r="R1185" i="2"/>
  <c r="N1185" i="2"/>
  <c r="J1185" i="2"/>
  <c r="F1185" i="2"/>
  <c r="Y1185" i="2"/>
  <c r="U1185" i="2"/>
  <c r="Q1185" i="2"/>
  <c r="M1185" i="2"/>
  <c r="I1185" i="2"/>
  <c r="E1185" i="2"/>
  <c r="AB1185" i="2"/>
  <c r="L1185" i="2"/>
  <c r="X1185" i="2"/>
  <c r="H1185" i="2"/>
  <c r="T1185" i="2"/>
  <c r="P1185" i="2"/>
  <c r="AA1239" i="2"/>
  <c r="W1239" i="2"/>
  <c r="S1239" i="2"/>
  <c r="O1239" i="2"/>
  <c r="K1239" i="2"/>
  <c r="G1239" i="2"/>
  <c r="Z1239" i="2"/>
  <c r="V1239" i="2"/>
  <c r="AF1239" i="2" s="1"/>
  <c r="R1239" i="2"/>
  <c r="N1239" i="2"/>
  <c r="J1239" i="2"/>
  <c r="F1239" i="2"/>
  <c r="Y1239" i="2"/>
  <c r="U1239" i="2"/>
  <c r="Q1239" i="2"/>
  <c r="M1239" i="2"/>
  <c r="I1239" i="2"/>
  <c r="E1239" i="2"/>
  <c r="AB1239" i="2"/>
  <c r="L1239" i="2"/>
  <c r="X1239" i="2"/>
  <c r="H1239" i="2"/>
  <c r="T1239" i="2"/>
  <c r="P1239" i="2"/>
  <c r="Z1308" i="2"/>
  <c r="V1308" i="2"/>
  <c r="AF1308" i="2" s="1"/>
  <c r="R1308" i="2"/>
  <c r="N1308" i="2"/>
  <c r="J1308" i="2"/>
  <c r="F1308" i="2"/>
  <c r="Y1308" i="2"/>
  <c r="U1308" i="2"/>
  <c r="Q1308" i="2"/>
  <c r="M1308" i="2"/>
  <c r="I1308" i="2"/>
  <c r="E1308" i="2"/>
  <c r="AA1308" i="2"/>
  <c r="S1308" i="2"/>
  <c r="K1308" i="2"/>
  <c r="X1308" i="2"/>
  <c r="P1308" i="2"/>
  <c r="H1308" i="2"/>
  <c r="W1308" i="2"/>
  <c r="O1308" i="2"/>
  <c r="G1308" i="2"/>
  <c r="T1308" i="2"/>
  <c r="L1308" i="2"/>
  <c r="AB1308" i="2"/>
  <c r="Z24" i="2"/>
  <c r="V24" i="2"/>
  <c r="AF24" i="2" s="1"/>
  <c r="R24" i="2"/>
  <c r="N24" i="2"/>
  <c r="J24" i="2"/>
  <c r="F24" i="2"/>
  <c r="Y24" i="2"/>
  <c r="U24" i="2"/>
  <c r="Q24" i="2"/>
  <c r="M24" i="2"/>
  <c r="I24" i="2"/>
  <c r="E24" i="2"/>
  <c r="AB24" i="2"/>
  <c r="X24" i="2"/>
  <c r="T24" i="2"/>
  <c r="P24" i="2"/>
  <c r="L24" i="2"/>
  <c r="H24" i="2"/>
  <c r="W24" i="2"/>
  <c r="G24" i="2"/>
  <c r="K24" i="2"/>
  <c r="S24" i="2"/>
  <c r="O24" i="2"/>
  <c r="AA24" i="2"/>
  <c r="Z40" i="2"/>
  <c r="V40" i="2"/>
  <c r="AF40" i="2" s="1"/>
  <c r="R40" i="2"/>
  <c r="N40" i="2"/>
  <c r="J40" i="2"/>
  <c r="F40" i="2"/>
  <c r="Y40" i="2"/>
  <c r="U40" i="2"/>
  <c r="Q40" i="2"/>
  <c r="M40" i="2"/>
  <c r="I40" i="2"/>
  <c r="E40" i="2"/>
  <c r="X40" i="2"/>
  <c r="T40" i="2"/>
  <c r="P40" i="2"/>
  <c r="L40" i="2"/>
  <c r="H40" i="2"/>
  <c r="W40" i="2"/>
  <c r="G40" i="2"/>
  <c r="S40" i="2"/>
  <c r="K40" i="2"/>
  <c r="O40" i="2"/>
  <c r="AA40" i="2"/>
  <c r="Z44" i="2"/>
  <c r="V44" i="2"/>
  <c r="AF44" i="2" s="1"/>
  <c r="R44" i="2"/>
  <c r="N44" i="2"/>
  <c r="J44" i="2"/>
  <c r="F44" i="2"/>
  <c r="Y44" i="2"/>
  <c r="U44" i="2"/>
  <c r="Q44" i="2"/>
  <c r="M44" i="2"/>
  <c r="I44" i="2"/>
  <c r="E44" i="2"/>
  <c r="X44" i="2"/>
  <c r="T44" i="2"/>
  <c r="P44" i="2"/>
  <c r="L44" i="2"/>
  <c r="H44" i="2"/>
  <c r="W44" i="2"/>
  <c r="G44" i="2"/>
  <c r="K44" i="2"/>
  <c r="S44" i="2"/>
  <c r="AA44" i="2"/>
  <c r="O44" i="2"/>
  <c r="Z48" i="2"/>
  <c r="V48" i="2"/>
  <c r="AF48" i="2" s="1"/>
  <c r="R48" i="2"/>
  <c r="N48" i="2"/>
  <c r="J48" i="2"/>
  <c r="F48" i="2"/>
  <c r="Y48" i="2"/>
  <c r="U48" i="2"/>
  <c r="Q48" i="2"/>
  <c r="M48" i="2"/>
  <c r="I48" i="2"/>
  <c r="E48" i="2"/>
  <c r="X48" i="2"/>
  <c r="T48" i="2"/>
  <c r="P48" i="2"/>
  <c r="L48" i="2"/>
  <c r="H48" i="2"/>
  <c r="W48" i="2"/>
  <c r="G48" i="2"/>
  <c r="S48" i="2"/>
  <c r="AA48" i="2"/>
  <c r="O48" i="2"/>
  <c r="K48" i="2"/>
  <c r="Z52" i="2"/>
  <c r="V52" i="2"/>
  <c r="AF52" i="2" s="1"/>
  <c r="R52" i="2"/>
  <c r="N52" i="2"/>
  <c r="J52" i="2"/>
  <c r="F52" i="2"/>
  <c r="Y52" i="2"/>
  <c r="U52" i="2"/>
  <c r="Q52" i="2"/>
  <c r="M52" i="2"/>
  <c r="I52" i="2"/>
  <c r="E52" i="2"/>
  <c r="X52" i="2"/>
  <c r="T52" i="2"/>
  <c r="P52" i="2"/>
  <c r="L52" i="2"/>
  <c r="H52" i="2"/>
  <c r="W52" i="2"/>
  <c r="G52" i="2"/>
  <c r="K52" i="2"/>
  <c r="S52" i="2"/>
  <c r="O52" i="2"/>
  <c r="AA52" i="2"/>
  <c r="Z56" i="2"/>
  <c r="V56" i="2"/>
  <c r="AF56" i="2" s="1"/>
  <c r="R56" i="2"/>
  <c r="N56" i="2"/>
  <c r="J56" i="2"/>
  <c r="F56" i="2"/>
  <c r="Y56" i="2"/>
  <c r="U56" i="2"/>
  <c r="Q56" i="2"/>
  <c r="M56" i="2"/>
  <c r="I56" i="2"/>
  <c r="E56" i="2"/>
  <c r="X56" i="2"/>
  <c r="T56" i="2"/>
  <c r="P56" i="2"/>
  <c r="L56" i="2"/>
  <c r="H56" i="2"/>
  <c r="W56" i="2"/>
  <c r="G56" i="2"/>
  <c r="K56" i="2"/>
  <c r="S56" i="2"/>
  <c r="O56" i="2"/>
  <c r="AA56" i="2"/>
  <c r="Z60" i="2"/>
  <c r="V60" i="2"/>
  <c r="AF60" i="2" s="1"/>
  <c r="R60" i="2"/>
  <c r="N60" i="2"/>
  <c r="J60" i="2"/>
  <c r="F60" i="2"/>
  <c r="Y60" i="2"/>
  <c r="U60" i="2"/>
  <c r="Q60" i="2"/>
  <c r="M60" i="2"/>
  <c r="I60" i="2"/>
  <c r="E60" i="2"/>
  <c r="X60" i="2"/>
  <c r="T60" i="2"/>
  <c r="P60" i="2"/>
  <c r="L60" i="2"/>
  <c r="H60" i="2"/>
  <c r="W60" i="2"/>
  <c r="G60" i="2"/>
  <c r="K60" i="2"/>
  <c r="S60" i="2"/>
  <c r="O60" i="2"/>
  <c r="AA60" i="2"/>
  <c r="Z64" i="2"/>
  <c r="V64" i="2"/>
  <c r="AF64" i="2" s="1"/>
  <c r="R64" i="2"/>
  <c r="N64" i="2"/>
  <c r="J64" i="2"/>
  <c r="F64" i="2"/>
  <c r="Y64" i="2"/>
  <c r="U64" i="2"/>
  <c r="Q64" i="2"/>
  <c r="M64" i="2"/>
  <c r="I64" i="2"/>
  <c r="E64" i="2"/>
  <c r="X64" i="2"/>
  <c r="T64" i="2"/>
  <c r="P64" i="2"/>
  <c r="L64" i="2"/>
  <c r="H64" i="2"/>
  <c r="W64" i="2"/>
  <c r="G64" i="2"/>
  <c r="K64" i="2"/>
  <c r="S64" i="2"/>
  <c r="AA64" i="2"/>
  <c r="O64" i="2"/>
  <c r="Z68" i="2"/>
  <c r="V68" i="2"/>
  <c r="AF68" i="2" s="1"/>
  <c r="R68" i="2"/>
  <c r="N68" i="2"/>
  <c r="J68" i="2"/>
  <c r="F68" i="2"/>
  <c r="Y68" i="2"/>
  <c r="U68" i="2"/>
  <c r="Q68" i="2"/>
  <c r="M68" i="2"/>
  <c r="I68" i="2"/>
  <c r="E68" i="2"/>
  <c r="X68" i="2"/>
  <c r="T68" i="2"/>
  <c r="P68" i="2"/>
  <c r="L68" i="2"/>
  <c r="H68" i="2"/>
  <c r="W68" i="2"/>
  <c r="G68" i="2"/>
  <c r="AA68" i="2"/>
  <c r="S68" i="2"/>
  <c r="K68" i="2"/>
  <c r="O68" i="2"/>
  <c r="Y2" i="2"/>
  <c r="U2" i="2"/>
  <c r="Q2" i="2"/>
  <c r="M2" i="2"/>
  <c r="I2" i="2"/>
  <c r="E2" i="2"/>
  <c r="AB2" i="2"/>
  <c r="X2" i="2"/>
  <c r="T2" i="2"/>
  <c r="P2" i="2"/>
  <c r="L2" i="2"/>
  <c r="H2" i="2"/>
  <c r="W2" i="2"/>
  <c r="O2" i="2"/>
  <c r="G2" i="2"/>
  <c r="R2" i="2"/>
  <c r="V2" i="2"/>
  <c r="AF2" i="2" s="1"/>
  <c r="N2" i="2"/>
  <c r="F2" i="2"/>
  <c r="Z2" i="2"/>
  <c r="J2" i="2"/>
  <c r="AA2" i="2"/>
  <c r="S2" i="2"/>
  <c r="K2" i="2"/>
  <c r="Y6" i="2"/>
  <c r="U6" i="2"/>
  <c r="Q6" i="2"/>
  <c r="M6" i="2"/>
  <c r="I6" i="2"/>
  <c r="E6" i="2"/>
  <c r="S6" i="2"/>
  <c r="K6" i="2"/>
  <c r="AB6" i="2"/>
  <c r="X6" i="2"/>
  <c r="T6" i="2"/>
  <c r="P6" i="2"/>
  <c r="L6" i="2"/>
  <c r="H6" i="2"/>
  <c r="AA6" i="2"/>
  <c r="W6" i="2"/>
  <c r="O6" i="2"/>
  <c r="G6" i="2"/>
  <c r="N6" i="2"/>
  <c r="Z6" i="2"/>
  <c r="J6" i="2"/>
  <c r="R6" i="2"/>
  <c r="V6" i="2"/>
  <c r="AF6" i="2" s="1"/>
  <c r="F6" i="2"/>
  <c r="Y10" i="2"/>
  <c r="U10" i="2"/>
  <c r="Q10" i="2"/>
  <c r="M10" i="2"/>
  <c r="I10" i="2"/>
  <c r="E10" i="2"/>
  <c r="AA10" i="2"/>
  <c r="W10" i="2"/>
  <c r="S10" i="2"/>
  <c r="O10" i="2"/>
  <c r="K10" i="2"/>
  <c r="G10" i="2"/>
  <c r="AB10" i="2"/>
  <c r="X10" i="2"/>
  <c r="T10" i="2"/>
  <c r="P10" i="2"/>
  <c r="L10" i="2"/>
  <c r="H10" i="2"/>
  <c r="V10" i="2"/>
  <c r="AF10" i="2" s="1"/>
  <c r="F10" i="2"/>
  <c r="Z10" i="2"/>
  <c r="R10" i="2"/>
  <c r="N10" i="2"/>
  <c r="J10" i="2"/>
  <c r="Y14" i="2"/>
  <c r="U14" i="2"/>
  <c r="Q14" i="2"/>
  <c r="M14" i="2"/>
  <c r="I14" i="2"/>
  <c r="E14" i="2"/>
  <c r="AA14" i="2"/>
  <c r="W14" i="2"/>
  <c r="S14" i="2"/>
  <c r="O14" i="2"/>
  <c r="K14" i="2"/>
  <c r="G14" i="2"/>
  <c r="AB14" i="2"/>
  <c r="X14" i="2"/>
  <c r="T14" i="2"/>
  <c r="P14" i="2"/>
  <c r="L14" i="2"/>
  <c r="H14" i="2"/>
  <c r="N14" i="2"/>
  <c r="R14" i="2"/>
  <c r="Z14" i="2"/>
  <c r="J14" i="2"/>
  <c r="V14" i="2"/>
  <c r="AF14" i="2" s="1"/>
  <c r="F14" i="2"/>
  <c r="Y21" i="2"/>
  <c r="U21" i="2"/>
  <c r="Q21" i="2"/>
  <c r="M21" i="2"/>
  <c r="I21" i="2"/>
  <c r="E21" i="2"/>
  <c r="AB21" i="2"/>
  <c r="X21" i="2"/>
  <c r="T21" i="2"/>
  <c r="P21" i="2"/>
  <c r="L21" i="2"/>
  <c r="H21" i="2"/>
  <c r="AA21" i="2"/>
  <c r="W21" i="2"/>
  <c r="S21" i="2"/>
  <c r="O21" i="2"/>
  <c r="K21" i="2"/>
  <c r="G21" i="2"/>
  <c r="V21" i="2"/>
  <c r="AF21" i="2" s="1"/>
  <c r="F21" i="2"/>
  <c r="R21" i="2"/>
  <c r="Z21" i="2"/>
  <c r="N21" i="2"/>
  <c r="J21" i="2"/>
  <c r="Y37" i="2"/>
  <c r="U37" i="2"/>
  <c r="Q37" i="2"/>
  <c r="M37" i="2"/>
  <c r="I37" i="2"/>
  <c r="E37" i="2"/>
  <c r="AB37" i="2"/>
  <c r="X37" i="2"/>
  <c r="T37" i="2"/>
  <c r="P37" i="2"/>
  <c r="L37" i="2"/>
  <c r="H37" i="2"/>
  <c r="AA37" i="2"/>
  <c r="W37" i="2"/>
  <c r="S37" i="2"/>
  <c r="O37" i="2"/>
  <c r="K37" i="2"/>
  <c r="G37" i="2"/>
  <c r="V37" i="2"/>
  <c r="AF37" i="2" s="1"/>
  <c r="F37" i="2"/>
  <c r="J37" i="2"/>
  <c r="R37" i="2"/>
  <c r="Z37" i="2"/>
  <c r="N37" i="2"/>
  <c r="Y83" i="2"/>
  <c r="U83" i="2"/>
  <c r="Q83" i="2"/>
  <c r="M83" i="2"/>
  <c r="I83" i="2"/>
  <c r="E83" i="2"/>
  <c r="AB83" i="2"/>
  <c r="X83" i="2"/>
  <c r="T83" i="2"/>
  <c r="P83" i="2"/>
  <c r="L83" i="2"/>
  <c r="H83" i="2"/>
  <c r="AA83" i="2"/>
  <c r="W83" i="2"/>
  <c r="S83" i="2"/>
  <c r="O83" i="2"/>
  <c r="K83" i="2"/>
  <c r="G83" i="2"/>
  <c r="R83" i="2"/>
  <c r="F83" i="2"/>
  <c r="N83" i="2"/>
  <c r="Z83" i="2"/>
  <c r="J83" i="2"/>
  <c r="V83" i="2"/>
  <c r="AF83" i="2" s="1"/>
  <c r="Y99" i="2"/>
  <c r="U99" i="2"/>
  <c r="Q99" i="2"/>
  <c r="M99" i="2"/>
  <c r="I99" i="2"/>
  <c r="E99" i="2"/>
  <c r="AB99" i="2"/>
  <c r="X99" i="2"/>
  <c r="T99" i="2"/>
  <c r="P99" i="2"/>
  <c r="L99" i="2"/>
  <c r="H99" i="2"/>
  <c r="AA99" i="2"/>
  <c r="W99" i="2"/>
  <c r="S99" i="2"/>
  <c r="O99" i="2"/>
  <c r="K99" i="2"/>
  <c r="G99" i="2"/>
  <c r="R99" i="2"/>
  <c r="V99" i="2"/>
  <c r="AF99" i="2" s="1"/>
  <c r="N99" i="2"/>
  <c r="Z99" i="2"/>
  <c r="J99" i="2"/>
  <c r="F99" i="2"/>
  <c r="Y115" i="2"/>
  <c r="U115" i="2"/>
  <c r="Q115" i="2"/>
  <c r="M115" i="2"/>
  <c r="I115" i="2"/>
  <c r="E115" i="2"/>
  <c r="AB115" i="2"/>
  <c r="X115" i="2"/>
  <c r="T115" i="2"/>
  <c r="P115" i="2"/>
  <c r="L115" i="2"/>
  <c r="H115" i="2"/>
  <c r="AA115" i="2"/>
  <c r="W115" i="2"/>
  <c r="S115" i="2"/>
  <c r="O115" i="2"/>
  <c r="K115" i="2"/>
  <c r="G115" i="2"/>
  <c r="R115" i="2"/>
  <c r="F115" i="2"/>
  <c r="N115" i="2"/>
  <c r="Z115" i="2"/>
  <c r="J115" i="2"/>
  <c r="V115" i="2"/>
  <c r="AF115" i="2" s="1"/>
  <c r="Y131" i="2"/>
  <c r="U131" i="2"/>
  <c r="Q131" i="2"/>
  <c r="M131" i="2"/>
  <c r="I131" i="2"/>
  <c r="E131" i="2"/>
  <c r="AB131" i="2"/>
  <c r="X131" i="2"/>
  <c r="T131" i="2"/>
  <c r="P131" i="2"/>
  <c r="L131" i="2"/>
  <c r="H131" i="2"/>
  <c r="AA131" i="2"/>
  <c r="W131" i="2"/>
  <c r="S131" i="2"/>
  <c r="O131" i="2"/>
  <c r="K131" i="2"/>
  <c r="G131" i="2"/>
  <c r="R131" i="2"/>
  <c r="N131" i="2"/>
  <c r="V131" i="2"/>
  <c r="AF131" i="2" s="1"/>
  <c r="Z131" i="2"/>
  <c r="J131" i="2"/>
  <c r="F131" i="2"/>
  <c r="Y147" i="2"/>
  <c r="U147" i="2"/>
  <c r="Q147" i="2"/>
  <c r="M147" i="2"/>
  <c r="I147" i="2"/>
  <c r="E147" i="2"/>
  <c r="AB147" i="2"/>
  <c r="X147" i="2"/>
  <c r="T147" i="2"/>
  <c r="P147" i="2"/>
  <c r="L147" i="2"/>
  <c r="H147" i="2"/>
  <c r="AA147" i="2"/>
  <c r="W147" i="2"/>
  <c r="S147" i="2"/>
  <c r="O147" i="2"/>
  <c r="K147" i="2"/>
  <c r="G147" i="2"/>
  <c r="R147" i="2"/>
  <c r="N147" i="2"/>
  <c r="F147" i="2"/>
  <c r="Z147" i="2"/>
  <c r="J147" i="2"/>
  <c r="V147" i="2"/>
  <c r="AF147" i="2" s="1"/>
  <c r="Y163" i="2"/>
  <c r="U163" i="2"/>
  <c r="Q163" i="2"/>
  <c r="M163" i="2"/>
  <c r="I163" i="2"/>
  <c r="E163" i="2"/>
  <c r="AB163" i="2"/>
  <c r="X163" i="2"/>
  <c r="T163" i="2"/>
  <c r="P163" i="2"/>
  <c r="L163" i="2"/>
  <c r="H163" i="2"/>
  <c r="AA163" i="2"/>
  <c r="W163" i="2"/>
  <c r="S163" i="2"/>
  <c r="O163" i="2"/>
  <c r="K163" i="2"/>
  <c r="G163" i="2"/>
  <c r="R163" i="2"/>
  <c r="F163" i="2"/>
  <c r="N163" i="2"/>
  <c r="Z163" i="2"/>
  <c r="J163" i="2"/>
  <c r="V163" i="2"/>
  <c r="AF163" i="2" s="1"/>
  <c r="Y179" i="2"/>
  <c r="U179" i="2"/>
  <c r="Q179" i="2"/>
  <c r="M179" i="2"/>
  <c r="I179" i="2"/>
  <c r="E179" i="2"/>
  <c r="AB179" i="2"/>
  <c r="X179" i="2"/>
  <c r="T179" i="2"/>
  <c r="P179" i="2"/>
  <c r="L179" i="2"/>
  <c r="H179" i="2"/>
  <c r="AA179" i="2"/>
  <c r="W179" i="2"/>
  <c r="S179" i="2"/>
  <c r="O179" i="2"/>
  <c r="K179" i="2"/>
  <c r="G179" i="2"/>
  <c r="R179" i="2"/>
  <c r="N179" i="2"/>
  <c r="F179" i="2"/>
  <c r="Z179" i="2"/>
  <c r="J179" i="2"/>
  <c r="V179" i="2"/>
  <c r="AF179" i="2" s="1"/>
  <c r="Y195" i="2"/>
  <c r="U195" i="2"/>
  <c r="Q195" i="2"/>
  <c r="M195" i="2"/>
  <c r="I195" i="2"/>
  <c r="E195" i="2"/>
  <c r="AB195" i="2"/>
  <c r="X195" i="2"/>
  <c r="T195" i="2"/>
  <c r="P195" i="2"/>
  <c r="L195" i="2"/>
  <c r="H195" i="2"/>
  <c r="AA195" i="2"/>
  <c r="W195" i="2"/>
  <c r="S195" i="2"/>
  <c r="O195" i="2"/>
  <c r="K195" i="2"/>
  <c r="G195" i="2"/>
  <c r="R195" i="2"/>
  <c r="V195" i="2"/>
  <c r="AF195" i="2" s="1"/>
  <c r="N195" i="2"/>
  <c r="F195" i="2"/>
  <c r="Z195" i="2"/>
  <c r="J195" i="2"/>
  <c r="Y211" i="2"/>
  <c r="U211" i="2"/>
  <c r="Q211" i="2"/>
  <c r="M211" i="2"/>
  <c r="I211" i="2"/>
  <c r="E211" i="2"/>
  <c r="AB211" i="2"/>
  <c r="X211" i="2"/>
  <c r="T211" i="2"/>
  <c r="P211" i="2"/>
  <c r="L211" i="2"/>
  <c r="H211" i="2"/>
  <c r="AA211" i="2"/>
  <c r="W211" i="2"/>
  <c r="S211" i="2"/>
  <c r="O211" i="2"/>
  <c r="K211" i="2"/>
  <c r="G211" i="2"/>
  <c r="R211" i="2"/>
  <c r="N211" i="2"/>
  <c r="F211" i="2"/>
  <c r="Z211" i="2"/>
  <c r="J211" i="2"/>
  <c r="V211" i="2"/>
  <c r="AF211" i="2" s="1"/>
  <c r="Y227" i="2"/>
  <c r="U227" i="2"/>
  <c r="Q227" i="2"/>
  <c r="M227" i="2"/>
  <c r="I227" i="2"/>
  <c r="E227" i="2"/>
  <c r="AB227" i="2"/>
  <c r="X227" i="2"/>
  <c r="T227" i="2"/>
  <c r="P227" i="2"/>
  <c r="L227" i="2"/>
  <c r="H227" i="2"/>
  <c r="AA227" i="2"/>
  <c r="W227" i="2"/>
  <c r="S227" i="2"/>
  <c r="O227" i="2"/>
  <c r="K227" i="2"/>
  <c r="G227" i="2"/>
  <c r="R227" i="2"/>
  <c r="V227" i="2"/>
  <c r="AF227" i="2" s="1"/>
  <c r="N227" i="2"/>
  <c r="F227" i="2"/>
  <c r="Z227" i="2"/>
  <c r="J227" i="2"/>
  <c r="Y243" i="2"/>
  <c r="U243" i="2"/>
  <c r="Q243" i="2"/>
  <c r="M243" i="2"/>
  <c r="I243" i="2"/>
  <c r="E243" i="2"/>
  <c r="AB243" i="2"/>
  <c r="X243" i="2"/>
  <c r="T243" i="2"/>
  <c r="P243" i="2"/>
  <c r="L243" i="2"/>
  <c r="H243" i="2"/>
  <c r="AA243" i="2"/>
  <c r="W243" i="2"/>
  <c r="S243" i="2"/>
  <c r="O243" i="2"/>
  <c r="K243" i="2"/>
  <c r="G243" i="2"/>
  <c r="R243" i="2"/>
  <c r="F243" i="2"/>
  <c r="N243" i="2"/>
  <c r="Z243" i="2"/>
  <c r="J243" i="2"/>
  <c r="V243" i="2"/>
  <c r="AF243" i="2" s="1"/>
  <c r="Y259" i="2"/>
  <c r="U259" i="2"/>
  <c r="Q259" i="2"/>
  <c r="M259" i="2"/>
  <c r="I259" i="2"/>
  <c r="E259" i="2"/>
  <c r="AB259" i="2"/>
  <c r="X259" i="2"/>
  <c r="T259" i="2"/>
  <c r="P259" i="2"/>
  <c r="L259" i="2"/>
  <c r="H259" i="2"/>
  <c r="AA259" i="2"/>
  <c r="W259" i="2"/>
  <c r="S259" i="2"/>
  <c r="O259" i="2"/>
  <c r="K259" i="2"/>
  <c r="G259" i="2"/>
  <c r="R259" i="2"/>
  <c r="F259" i="2"/>
  <c r="N259" i="2"/>
  <c r="V259" i="2"/>
  <c r="AF259" i="2" s="1"/>
  <c r="Z259" i="2"/>
  <c r="J259" i="2"/>
  <c r="Y275" i="2"/>
  <c r="U275" i="2"/>
  <c r="Q275" i="2"/>
  <c r="M275" i="2"/>
  <c r="I275" i="2"/>
  <c r="E275" i="2"/>
  <c r="AB275" i="2"/>
  <c r="X275" i="2"/>
  <c r="T275" i="2"/>
  <c r="P275" i="2"/>
  <c r="L275" i="2"/>
  <c r="H275" i="2"/>
  <c r="AA275" i="2"/>
  <c r="W275" i="2"/>
  <c r="S275" i="2"/>
  <c r="O275" i="2"/>
  <c r="K275" i="2"/>
  <c r="G275" i="2"/>
  <c r="R275" i="2"/>
  <c r="F275" i="2"/>
  <c r="N275" i="2"/>
  <c r="Z275" i="2"/>
  <c r="J275" i="2"/>
  <c r="V275" i="2"/>
  <c r="AF275" i="2" s="1"/>
  <c r="Y291" i="2"/>
  <c r="U291" i="2"/>
  <c r="Q291" i="2"/>
  <c r="M291" i="2"/>
  <c r="I291" i="2"/>
  <c r="E291" i="2"/>
  <c r="AB291" i="2"/>
  <c r="X291" i="2"/>
  <c r="T291" i="2"/>
  <c r="P291" i="2"/>
  <c r="L291" i="2"/>
  <c r="H291" i="2"/>
  <c r="AA291" i="2"/>
  <c r="W291" i="2"/>
  <c r="S291" i="2"/>
  <c r="O291" i="2"/>
  <c r="K291" i="2"/>
  <c r="G291" i="2"/>
  <c r="R291" i="2"/>
  <c r="V291" i="2"/>
  <c r="AF291" i="2" s="1"/>
  <c r="N291" i="2"/>
  <c r="F291" i="2"/>
  <c r="Z291" i="2"/>
  <c r="J291" i="2"/>
  <c r="Y307" i="2"/>
  <c r="U307" i="2"/>
  <c r="Q307" i="2"/>
  <c r="M307" i="2"/>
  <c r="I307" i="2"/>
  <c r="E307" i="2"/>
  <c r="AB307" i="2"/>
  <c r="X307" i="2"/>
  <c r="T307" i="2"/>
  <c r="P307" i="2"/>
  <c r="L307" i="2"/>
  <c r="H307" i="2"/>
  <c r="AA307" i="2"/>
  <c r="W307" i="2"/>
  <c r="S307" i="2"/>
  <c r="O307" i="2"/>
  <c r="K307" i="2"/>
  <c r="G307" i="2"/>
  <c r="R307" i="2"/>
  <c r="V307" i="2"/>
  <c r="AF307" i="2" s="1"/>
  <c r="N307" i="2"/>
  <c r="Z307" i="2"/>
  <c r="J307" i="2"/>
  <c r="F307" i="2"/>
  <c r="Y323" i="2"/>
  <c r="U323" i="2"/>
  <c r="Q323" i="2"/>
  <c r="M323" i="2"/>
  <c r="I323" i="2"/>
  <c r="E323" i="2"/>
  <c r="AB323" i="2"/>
  <c r="X323" i="2"/>
  <c r="T323" i="2"/>
  <c r="P323" i="2"/>
  <c r="L323" i="2"/>
  <c r="H323" i="2"/>
  <c r="AA323" i="2"/>
  <c r="W323" i="2"/>
  <c r="S323" i="2"/>
  <c r="O323" i="2"/>
  <c r="K323" i="2"/>
  <c r="G323" i="2"/>
  <c r="R323" i="2"/>
  <c r="V323" i="2"/>
  <c r="AF323" i="2" s="1"/>
  <c r="N323" i="2"/>
  <c r="Z323" i="2"/>
  <c r="J323" i="2"/>
  <c r="F323" i="2"/>
  <c r="Y339" i="2"/>
  <c r="U339" i="2"/>
  <c r="Q339" i="2"/>
  <c r="M339" i="2"/>
  <c r="I339" i="2"/>
  <c r="E339" i="2"/>
  <c r="AB339" i="2"/>
  <c r="X339" i="2"/>
  <c r="T339" i="2"/>
  <c r="P339" i="2"/>
  <c r="L339" i="2"/>
  <c r="H339" i="2"/>
  <c r="AA339" i="2"/>
  <c r="W339" i="2"/>
  <c r="S339" i="2"/>
  <c r="O339" i="2"/>
  <c r="K339" i="2"/>
  <c r="G339" i="2"/>
  <c r="R339" i="2"/>
  <c r="V339" i="2"/>
  <c r="AF339" i="2" s="1"/>
  <c r="N339" i="2"/>
  <c r="F339" i="2"/>
  <c r="Z339" i="2"/>
  <c r="J339" i="2"/>
  <c r="Y355" i="2"/>
  <c r="U355" i="2"/>
  <c r="Q355" i="2"/>
  <c r="M355" i="2"/>
  <c r="I355" i="2"/>
  <c r="E355" i="2"/>
  <c r="AB355" i="2"/>
  <c r="X355" i="2"/>
  <c r="T355" i="2"/>
  <c r="P355" i="2"/>
  <c r="L355" i="2"/>
  <c r="H355" i="2"/>
  <c r="AA355" i="2"/>
  <c r="W355" i="2"/>
  <c r="S355" i="2"/>
  <c r="O355" i="2"/>
  <c r="K355" i="2"/>
  <c r="G355" i="2"/>
  <c r="R355" i="2"/>
  <c r="F355" i="2"/>
  <c r="N355" i="2"/>
  <c r="Z355" i="2"/>
  <c r="J355" i="2"/>
  <c r="V355" i="2"/>
  <c r="AF355" i="2" s="1"/>
  <c r="Y404" i="2"/>
  <c r="U404" i="2"/>
  <c r="Q404" i="2"/>
  <c r="M404" i="2"/>
  <c r="I404" i="2"/>
  <c r="E404" i="2"/>
  <c r="AB404" i="2"/>
  <c r="X404" i="2"/>
  <c r="T404" i="2"/>
  <c r="P404" i="2"/>
  <c r="L404" i="2"/>
  <c r="H404" i="2"/>
  <c r="AA404" i="2"/>
  <c r="W404" i="2"/>
  <c r="S404" i="2"/>
  <c r="O404" i="2"/>
  <c r="K404" i="2"/>
  <c r="G404" i="2"/>
  <c r="R404" i="2"/>
  <c r="V404" i="2"/>
  <c r="AF404" i="2" s="1"/>
  <c r="N404" i="2"/>
  <c r="Z404" i="2"/>
  <c r="J404" i="2"/>
  <c r="F404" i="2"/>
  <c r="Y420" i="2"/>
  <c r="U420" i="2"/>
  <c r="Q420" i="2"/>
  <c r="M420" i="2"/>
  <c r="I420" i="2"/>
  <c r="E420" i="2"/>
  <c r="AB420" i="2"/>
  <c r="X420" i="2"/>
  <c r="T420" i="2"/>
  <c r="P420" i="2"/>
  <c r="L420" i="2"/>
  <c r="H420" i="2"/>
  <c r="AA420" i="2"/>
  <c r="W420" i="2"/>
  <c r="S420" i="2"/>
  <c r="O420" i="2"/>
  <c r="K420" i="2"/>
  <c r="G420" i="2"/>
  <c r="R420" i="2"/>
  <c r="F420" i="2"/>
  <c r="N420" i="2"/>
  <c r="V420" i="2"/>
  <c r="AF420" i="2" s="1"/>
  <c r="Z420" i="2"/>
  <c r="J420" i="2"/>
  <c r="Y442" i="2"/>
  <c r="U442" i="2"/>
  <c r="Q442" i="2"/>
  <c r="M442" i="2"/>
  <c r="I442" i="2"/>
  <c r="E442" i="2"/>
  <c r="AB442" i="2"/>
  <c r="X442" i="2"/>
  <c r="T442" i="2"/>
  <c r="P442" i="2"/>
  <c r="L442" i="2"/>
  <c r="H442" i="2"/>
  <c r="AA442" i="2"/>
  <c r="W442" i="2"/>
  <c r="S442" i="2"/>
  <c r="O442" i="2"/>
  <c r="K442" i="2"/>
  <c r="G442" i="2"/>
  <c r="Z442" i="2"/>
  <c r="J442" i="2"/>
  <c r="N442" i="2"/>
  <c r="V442" i="2"/>
  <c r="AF442" i="2" s="1"/>
  <c r="F442" i="2"/>
  <c r="R442" i="2"/>
  <c r="Y452" i="2"/>
  <c r="U452" i="2"/>
  <c r="Q452" i="2"/>
  <c r="M452" i="2"/>
  <c r="I452" i="2"/>
  <c r="E452" i="2"/>
  <c r="AB452" i="2"/>
  <c r="X452" i="2"/>
  <c r="T452" i="2"/>
  <c r="P452" i="2"/>
  <c r="L452" i="2"/>
  <c r="H452" i="2"/>
  <c r="AA452" i="2"/>
  <c r="W452" i="2"/>
  <c r="S452" i="2"/>
  <c r="O452" i="2"/>
  <c r="K452" i="2"/>
  <c r="G452" i="2"/>
  <c r="R452" i="2"/>
  <c r="F452" i="2"/>
  <c r="N452" i="2"/>
  <c r="V452" i="2"/>
  <c r="AF452" i="2" s="1"/>
  <c r="Z452" i="2"/>
  <c r="J452" i="2"/>
  <c r="Y469" i="2"/>
  <c r="U469" i="2"/>
  <c r="Q469" i="2"/>
  <c r="M469" i="2"/>
  <c r="I469" i="2"/>
  <c r="E469" i="2"/>
  <c r="AB469" i="2"/>
  <c r="X469" i="2"/>
  <c r="T469" i="2"/>
  <c r="P469" i="2"/>
  <c r="L469" i="2"/>
  <c r="H469" i="2"/>
  <c r="AA469" i="2"/>
  <c r="W469" i="2"/>
  <c r="S469" i="2"/>
  <c r="O469" i="2"/>
  <c r="K469" i="2"/>
  <c r="G469" i="2"/>
  <c r="V469" i="2"/>
  <c r="AF469" i="2" s="1"/>
  <c r="F469" i="2"/>
  <c r="J469" i="2"/>
  <c r="R469" i="2"/>
  <c r="N469" i="2"/>
  <c r="Z469" i="2"/>
  <c r="Y480" i="2"/>
  <c r="U480" i="2"/>
  <c r="Q480" i="2"/>
  <c r="M480" i="2"/>
  <c r="I480" i="2"/>
  <c r="E480" i="2"/>
  <c r="AB480" i="2"/>
  <c r="X480" i="2"/>
  <c r="T480" i="2"/>
  <c r="P480" i="2"/>
  <c r="L480" i="2"/>
  <c r="H480" i="2"/>
  <c r="AA480" i="2"/>
  <c r="W480" i="2"/>
  <c r="S480" i="2"/>
  <c r="O480" i="2"/>
  <c r="K480" i="2"/>
  <c r="G480" i="2"/>
  <c r="R480" i="2"/>
  <c r="N480" i="2"/>
  <c r="F480" i="2"/>
  <c r="Z480" i="2"/>
  <c r="J480" i="2"/>
  <c r="V480" i="2"/>
  <c r="AF480" i="2" s="1"/>
  <c r="Y493" i="2"/>
  <c r="U493" i="2"/>
  <c r="Q493" i="2"/>
  <c r="M493" i="2"/>
  <c r="I493" i="2"/>
  <c r="E493" i="2"/>
  <c r="AB493" i="2"/>
  <c r="X493" i="2"/>
  <c r="T493" i="2"/>
  <c r="P493" i="2"/>
  <c r="L493" i="2"/>
  <c r="H493" i="2"/>
  <c r="AA493" i="2"/>
  <c r="W493" i="2"/>
  <c r="S493" i="2"/>
  <c r="O493" i="2"/>
  <c r="K493" i="2"/>
  <c r="G493" i="2"/>
  <c r="V493" i="2"/>
  <c r="AF493" i="2" s="1"/>
  <c r="F493" i="2"/>
  <c r="Z493" i="2"/>
  <c r="R493" i="2"/>
  <c r="N493" i="2"/>
  <c r="J493" i="2"/>
  <c r="Y509" i="2"/>
  <c r="U509" i="2"/>
  <c r="Q509" i="2"/>
  <c r="M509" i="2"/>
  <c r="I509" i="2"/>
  <c r="E509" i="2"/>
  <c r="AB509" i="2"/>
  <c r="X509" i="2"/>
  <c r="T509" i="2"/>
  <c r="P509" i="2"/>
  <c r="L509" i="2"/>
  <c r="H509" i="2"/>
  <c r="AA509" i="2"/>
  <c r="W509" i="2"/>
  <c r="S509" i="2"/>
  <c r="O509" i="2"/>
  <c r="K509" i="2"/>
  <c r="G509" i="2"/>
  <c r="R509" i="2"/>
  <c r="V509" i="2"/>
  <c r="AF509" i="2" s="1"/>
  <c r="N509" i="2"/>
  <c r="F509" i="2"/>
  <c r="Z509" i="2"/>
  <c r="J509" i="2"/>
  <c r="Y520" i="2"/>
  <c r="U520" i="2"/>
  <c r="Q520" i="2"/>
  <c r="M520" i="2"/>
  <c r="I520" i="2"/>
  <c r="E520" i="2"/>
  <c r="AB520" i="2"/>
  <c r="X520" i="2"/>
  <c r="T520" i="2"/>
  <c r="P520" i="2"/>
  <c r="L520" i="2"/>
  <c r="H520" i="2"/>
  <c r="AA520" i="2"/>
  <c r="W520" i="2"/>
  <c r="S520" i="2"/>
  <c r="O520" i="2"/>
  <c r="K520" i="2"/>
  <c r="G520" i="2"/>
  <c r="N520" i="2"/>
  <c r="R520" i="2"/>
  <c r="Z520" i="2"/>
  <c r="J520" i="2"/>
  <c r="V520" i="2"/>
  <c r="AF520" i="2" s="1"/>
  <c r="F520" i="2"/>
  <c r="Y535" i="2"/>
  <c r="U535" i="2"/>
  <c r="Q535" i="2"/>
  <c r="M535" i="2"/>
  <c r="I535" i="2"/>
  <c r="E535" i="2"/>
  <c r="AB535" i="2"/>
  <c r="X535" i="2"/>
  <c r="T535" i="2"/>
  <c r="P535" i="2"/>
  <c r="L535" i="2"/>
  <c r="H535" i="2"/>
  <c r="AA535" i="2"/>
  <c r="W535" i="2"/>
  <c r="S535" i="2"/>
  <c r="O535" i="2"/>
  <c r="K535" i="2"/>
  <c r="G535" i="2"/>
  <c r="R535" i="2"/>
  <c r="V535" i="2"/>
  <c r="AF535" i="2" s="1"/>
  <c r="N535" i="2"/>
  <c r="Z535" i="2"/>
  <c r="J535" i="2"/>
  <c r="F535" i="2"/>
  <c r="Y552" i="2"/>
  <c r="U552" i="2"/>
  <c r="Q552" i="2"/>
  <c r="M552" i="2"/>
  <c r="I552" i="2"/>
  <c r="E552" i="2"/>
  <c r="AB552" i="2"/>
  <c r="X552" i="2"/>
  <c r="T552" i="2"/>
  <c r="P552" i="2"/>
  <c r="L552" i="2"/>
  <c r="H552" i="2"/>
  <c r="AA552" i="2"/>
  <c r="W552" i="2"/>
  <c r="S552" i="2"/>
  <c r="O552" i="2"/>
  <c r="K552" i="2"/>
  <c r="G552" i="2"/>
  <c r="Z552" i="2"/>
  <c r="J552" i="2"/>
  <c r="N552" i="2"/>
  <c r="V552" i="2"/>
  <c r="AF552" i="2" s="1"/>
  <c r="F552" i="2"/>
  <c r="R552" i="2"/>
  <c r="Z566" i="2"/>
  <c r="V566" i="2"/>
  <c r="AF566" i="2" s="1"/>
  <c r="R566" i="2"/>
  <c r="N566" i="2"/>
  <c r="J566" i="2"/>
  <c r="F566" i="2"/>
  <c r="Y566" i="2"/>
  <c r="U566" i="2"/>
  <c r="Q566" i="2"/>
  <c r="M566" i="2"/>
  <c r="I566" i="2"/>
  <c r="E566" i="2"/>
  <c r="W566" i="2"/>
  <c r="O566" i="2"/>
  <c r="G566" i="2"/>
  <c r="AB566" i="2"/>
  <c r="T566" i="2"/>
  <c r="L566" i="2"/>
  <c r="AA566" i="2"/>
  <c r="S566" i="2"/>
  <c r="K566" i="2"/>
  <c r="X566" i="2"/>
  <c r="P566" i="2"/>
  <c r="H566" i="2"/>
  <c r="AA596" i="2"/>
  <c r="W596" i="2"/>
  <c r="S596" i="2"/>
  <c r="O596" i="2"/>
  <c r="K596" i="2"/>
  <c r="G596" i="2"/>
  <c r="Z596" i="2"/>
  <c r="V596" i="2"/>
  <c r="AF596" i="2" s="1"/>
  <c r="R596" i="2"/>
  <c r="N596" i="2"/>
  <c r="J596" i="2"/>
  <c r="F596" i="2"/>
  <c r="U596" i="2"/>
  <c r="M596" i="2"/>
  <c r="E596" i="2"/>
  <c r="AB596" i="2"/>
  <c r="T596" i="2"/>
  <c r="L596" i="2"/>
  <c r="Y596" i="2"/>
  <c r="Q596" i="2"/>
  <c r="I596" i="2"/>
  <c r="P596" i="2"/>
  <c r="H596" i="2"/>
  <c r="X596" i="2"/>
  <c r="Z630" i="2"/>
  <c r="V630" i="2"/>
  <c r="AF630" i="2" s="1"/>
  <c r="R630" i="2"/>
  <c r="N630" i="2"/>
  <c r="J630" i="2"/>
  <c r="F630" i="2"/>
  <c r="Y630" i="2"/>
  <c r="U630" i="2"/>
  <c r="Q630" i="2"/>
  <c r="M630" i="2"/>
  <c r="I630" i="2"/>
  <c r="E630" i="2"/>
  <c r="W630" i="2"/>
  <c r="O630" i="2"/>
  <c r="G630" i="2"/>
  <c r="AB630" i="2"/>
  <c r="T630" i="2"/>
  <c r="L630" i="2"/>
  <c r="AA630" i="2"/>
  <c r="S630" i="2"/>
  <c r="K630" i="2"/>
  <c r="X630" i="2"/>
  <c r="H630" i="2"/>
  <c r="P630" i="2"/>
  <c r="AA646" i="2"/>
  <c r="W646" i="2"/>
  <c r="S646" i="2"/>
  <c r="O646" i="2"/>
  <c r="K646" i="2"/>
  <c r="G646" i="2"/>
  <c r="Z646" i="2"/>
  <c r="V646" i="2"/>
  <c r="AF646" i="2" s="1"/>
  <c r="R646" i="2"/>
  <c r="N646" i="2"/>
  <c r="J646" i="2"/>
  <c r="F646" i="2"/>
  <c r="U646" i="2"/>
  <c r="M646" i="2"/>
  <c r="E646" i="2"/>
  <c r="AB646" i="2"/>
  <c r="T646" i="2"/>
  <c r="L646" i="2"/>
  <c r="Y646" i="2"/>
  <c r="Q646" i="2"/>
  <c r="I646" i="2"/>
  <c r="X646" i="2"/>
  <c r="H646" i="2"/>
  <c r="P646" i="2"/>
  <c r="AA709" i="2"/>
  <c r="W709" i="2"/>
  <c r="S709" i="2"/>
  <c r="O709" i="2"/>
  <c r="K709" i="2"/>
  <c r="G709" i="2"/>
  <c r="Z709" i="2"/>
  <c r="V709" i="2"/>
  <c r="AF709" i="2" s="1"/>
  <c r="R709" i="2"/>
  <c r="N709" i="2"/>
  <c r="J709" i="2"/>
  <c r="F709" i="2"/>
  <c r="Y709" i="2"/>
  <c r="U709" i="2"/>
  <c r="Q709" i="2"/>
  <c r="M709" i="2"/>
  <c r="I709" i="2"/>
  <c r="E709" i="2"/>
  <c r="X709" i="2"/>
  <c r="H709" i="2"/>
  <c r="T709" i="2"/>
  <c r="P709" i="2"/>
  <c r="L709" i="2"/>
  <c r="AB709" i="2"/>
  <c r="AA741" i="2"/>
  <c r="W741" i="2"/>
  <c r="S741" i="2"/>
  <c r="O741" i="2"/>
  <c r="K741" i="2"/>
  <c r="G741" i="2"/>
  <c r="Z741" i="2"/>
  <c r="V741" i="2"/>
  <c r="AF741" i="2" s="1"/>
  <c r="R741" i="2"/>
  <c r="N741" i="2"/>
  <c r="J741" i="2"/>
  <c r="F741" i="2"/>
  <c r="Y741" i="2"/>
  <c r="U741" i="2"/>
  <c r="Q741" i="2"/>
  <c r="M741" i="2"/>
  <c r="I741" i="2"/>
  <c r="E741" i="2"/>
  <c r="X741" i="2"/>
  <c r="H741" i="2"/>
  <c r="T741" i="2"/>
  <c r="P741" i="2"/>
  <c r="L741" i="2"/>
  <c r="AB741" i="2"/>
  <c r="AA780" i="2"/>
  <c r="W780" i="2"/>
  <c r="S780" i="2"/>
  <c r="O780" i="2"/>
  <c r="K780" i="2"/>
  <c r="G780" i="2"/>
  <c r="Z780" i="2"/>
  <c r="V780" i="2"/>
  <c r="AF780" i="2" s="1"/>
  <c r="R780" i="2"/>
  <c r="N780" i="2"/>
  <c r="J780" i="2"/>
  <c r="F780" i="2"/>
  <c r="Y780" i="2"/>
  <c r="U780" i="2"/>
  <c r="Q780" i="2"/>
  <c r="M780" i="2"/>
  <c r="I780" i="2"/>
  <c r="E780" i="2"/>
  <c r="X780" i="2"/>
  <c r="H780" i="2"/>
  <c r="T780" i="2"/>
  <c r="P780" i="2"/>
  <c r="AB780" i="2"/>
  <c r="L780" i="2"/>
  <c r="AA813" i="2"/>
  <c r="W813" i="2"/>
  <c r="S813" i="2"/>
  <c r="O813" i="2"/>
  <c r="K813" i="2"/>
  <c r="G813" i="2"/>
  <c r="Z813" i="2"/>
  <c r="V813" i="2"/>
  <c r="AF813" i="2" s="1"/>
  <c r="R813" i="2"/>
  <c r="N813" i="2"/>
  <c r="J813" i="2"/>
  <c r="F813" i="2"/>
  <c r="Y813" i="2"/>
  <c r="U813" i="2"/>
  <c r="Q813" i="2"/>
  <c r="M813" i="2"/>
  <c r="I813" i="2"/>
  <c r="E813" i="2"/>
  <c r="X813" i="2"/>
  <c r="H813" i="2"/>
  <c r="T813" i="2"/>
  <c r="P813" i="2"/>
  <c r="AB813" i="2"/>
  <c r="L813" i="2"/>
  <c r="AA845" i="2"/>
  <c r="W845" i="2"/>
  <c r="S845" i="2"/>
  <c r="O845" i="2"/>
  <c r="K845" i="2"/>
  <c r="G845" i="2"/>
  <c r="Z845" i="2"/>
  <c r="V845" i="2"/>
  <c r="AF845" i="2" s="1"/>
  <c r="R845" i="2"/>
  <c r="N845" i="2"/>
  <c r="J845" i="2"/>
  <c r="F845" i="2"/>
  <c r="Y845" i="2"/>
  <c r="U845" i="2"/>
  <c r="Q845" i="2"/>
  <c r="M845" i="2"/>
  <c r="I845" i="2"/>
  <c r="E845" i="2"/>
  <c r="X845" i="2"/>
  <c r="H845" i="2"/>
  <c r="T845" i="2"/>
  <c r="P845" i="2"/>
  <c r="AB845" i="2"/>
  <c r="L845" i="2"/>
  <c r="AA877" i="2"/>
  <c r="W877" i="2"/>
  <c r="S877" i="2"/>
  <c r="O877" i="2"/>
  <c r="K877" i="2"/>
  <c r="G877" i="2"/>
  <c r="Z877" i="2"/>
  <c r="V877" i="2"/>
  <c r="AF877" i="2" s="1"/>
  <c r="R877" i="2"/>
  <c r="N877" i="2"/>
  <c r="J877" i="2"/>
  <c r="F877" i="2"/>
  <c r="Y877" i="2"/>
  <c r="U877" i="2"/>
  <c r="Q877" i="2"/>
  <c r="M877" i="2"/>
  <c r="I877" i="2"/>
  <c r="E877" i="2"/>
  <c r="X877" i="2"/>
  <c r="H877" i="2"/>
  <c r="T877" i="2"/>
  <c r="P877" i="2"/>
  <c r="AB877" i="2"/>
  <c r="L877" i="2"/>
  <c r="AA917" i="2"/>
  <c r="W917" i="2"/>
  <c r="S917" i="2"/>
  <c r="O917" i="2"/>
  <c r="K917" i="2"/>
  <c r="G917" i="2"/>
  <c r="Z917" i="2"/>
  <c r="V917" i="2"/>
  <c r="AF917" i="2" s="1"/>
  <c r="R917" i="2"/>
  <c r="N917" i="2"/>
  <c r="J917" i="2"/>
  <c r="F917" i="2"/>
  <c r="Y917" i="2"/>
  <c r="U917" i="2"/>
  <c r="Q917" i="2"/>
  <c r="M917" i="2"/>
  <c r="I917" i="2"/>
  <c r="E917" i="2"/>
  <c r="X917" i="2"/>
  <c r="H917" i="2"/>
  <c r="T917" i="2"/>
  <c r="P917" i="2"/>
  <c r="L917" i="2"/>
  <c r="AB917" i="2"/>
  <c r="AA949" i="2"/>
  <c r="W949" i="2"/>
  <c r="S949" i="2"/>
  <c r="O949" i="2"/>
  <c r="K949" i="2"/>
  <c r="G949" i="2"/>
  <c r="Z949" i="2"/>
  <c r="V949" i="2"/>
  <c r="AF949" i="2" s="1"/>
  <c r="R949" i="2"/>
  <c r="N949" i="2"/>
  <c r="J949" i="2"/>
  <c r="F949" i="2"/>
  <c r="Y949" i="2"/>
  <c r="U949" i="2"/>
  <c r="Q949" i="2"/>
  <c r="M949" i="2"/>
  <c r="I949" i="2"/>
  <c r="E949" i="2"/>
  <c r="X949" i="2"/>
  <c r="H949" i="2"/>
  <c r="T949" i="2"/>
  <c r="P949" i="2"/>
  <c r="L949" i="2"/>
  <c r="AB949" i="2"/>
  <c r="AA1017" i="2"/>
  <c r="W1017" i="2"/>
  <c r="S1017" i="2"/>
  <c r="O1017" i="2"/>
  <c r="K1017" i="2"/>
  <c r="G1017" i="2"/>
  <c r="Z1017" i="2"/>
  <c r="V1017" i="2"/>
  <c r="AF1017" i="2" s="1"/>
  <c r="N1017" i="2"/>
  <c r="J1017" i="2"/>
  <c r="F1017" i="2"/>
  <c r="Y1017" i="2"/>
  <c r="U1017" i="2"/>
  <c r="M1017" i="2"/>
  <c r="I1017" i="2"/>
  <c r="E1017" i="2"/>
  <c r="X1017" i="2"/>
  <c r="H1017" i="2"/>
  <c r="T1017" i="2"/>
  <c r="L1017" i="2"/>
  <c r="AB1017" i="2"/>
  <c r="AA1082" i="2"/>
  <c r="W1082" i="2"/>
  <c r="S1082" i="2"/>
  <c r="O1082" i="2"/>
  <c r="K1082" i="2"/>
  <c r="G1082" i="2"/>
  <c r="Z1082" i="2"/>
  <c r="V1082" i="2"/>
  <c r="AF1082" i="2" s="1"/>
  <c r="N1082" i="2"/>
  <c r="J1082" i="2"/>
  <c r="F1082" i="2"/>
  <c r="Y1082" i="2"/>
  <c r="U1082" i="2"/>
  <c r="M1082" i="2"/>
  <c r="I1082" i="2"/>
  <c r="E1082" i="2"/>
  <c r="X1082" i="2"/>
  <c r="H1082" i="2"/>
  <c r="T1082" i="2"/>
  <c r="AB1082" i="2"/>
  <c r="L1082" i="2"/>
  <c r="AA1218" i="2"/>
  <c r="W1218" i="2"/>
  <c r="S1218" i="2"/>
  <c r="O1218" i="2"/>
  <c r="K1218" i="2"/>
  <c r="G1218" i="2"/>
  <c r="Z1218" i="2"/>
  <c r="V1218" i="2"/>
  <c r="AF1218" i="2" s="1"/>
  <c r="R1218" i="2"/>
  <c r="N1218" i="2"/>
  <c r="J1218" i="2"/>
  <c r="F1218" i="2"/>
  <c r="Y1218" i="2"/>
  <c r="U1218" i="2"/>
  <c r="Q1218" i="2"/>
  <c r="M1218" i="2"/>
  <c r="I1218" i="2"/>
  <c r="E1218" i="2"/>
  <c r="X1218" i="2"/>
  <c r="H1218" i="2"/>
  <c r="T1218" i="2"/>
  <c r="P1218" i="2"/>
  <c r="AB1218" i="2"/>
  <c r="L1218" i="2"/>
  <c r="AB22" i="2"/>
  <c r="X22" i="2"/>
  <c r="T22" i="2"/>
  <c r="P22" i="2"/>
  <c r="L22" i="2"/>
  <c r="H22" i="2"/>
  <c r="AA22" i="2"/>
  <c r="W22" i="2"/>
  <c r="S22" i="2"/>
  <c r="O22" i="2"/>
  <c r="K22" i="2"/>
  <c r="G22" i="2"/>
  <c r="Z22" i="2"/>
  <c r="V22" i="2"/>
  <c r="AF22" i="2" s="1"/>
  <c r="R22" i="2"/>
  <c r="N22" i="2"/>
  <c r="J22" i="2"/>
  <c r="F22" i="2"/>
  <c r="Y22" i="2"/>
  <c r="I22" i="2"/>
  <c r="M22" i="2"/>
  <c r="U22" i="2"/>
  <c r="E22" i="2"/>
  <c r="Q22" i="2"/>
  <c r="AB38" i="2"/>
  <c r="X38" i="2"/>
  <c r="T38" i="2"/>
  <c r="P38" i="2"/>
  <c r="L38" i="2"/>
  <c r="H38" i="2"/>
  <c r="AA38" i="2"/>
  <c r="W38" i="2"/>
  <c r="S38" i="2"/>
  <c r="O38" i="2"/>
  <c r="K38" i="2"/>
  <c r="G38" i="2"/>
  <c r="Z38" i="2"/>
  <c r="V38" i="2"/>
  <c r="AF38" i="2" s="1"/>
  <c r="R38" i="2"/>
  <c r="N38" i="2"/>
  <c r="J38" i="2"/>
  <c r="F38" i="2"/>
  <c r="Y38" i="2"/>
  <c r="I38" i="2"/>
  <c r="M38" i="2"/>
  <c r="U38" i="2"/>
  <c r="E38" i="2"/>
  <c r="Q38" i="2"/>
  <c r="AB84" i="2"/>
  <c r="X84" i="2"/>
  <c r="T84" i="2"/>
  <c r="P84" i="2"/>
  <c r="L84" i="2"/>
  <c r="H84" i="2"/>
  <c r="AA84" i="2"/>
  <c r="W84" i="2"/>
  <c r="S84" i="2"/>
  <c r="O84" i="2"/>
  <c r="K84" i="2"/>
  <c r="G84" i="2"/>
  <c r="Z84" i="2"/>
  <c r="V84" i="2"/>
  <c r="AF84" i="2" s="1"/>
  <c r="R84" i="2"/>
  <c r="N84" i="2"/>
  <c r="J84" i="2"/>
  <c r="F84" i="2"/>
  <c r="U84" i="2"/>
  <c r="E84" i="2"/>
  <c r="Y84" i="2"/>
  <c r="Q84" i="2"/>
  <c r="I84" i="2"/>
  <c r="M84" i="2"/>
  <c r="AB100" i="2"/>
  <c r="X100" i="2"/>
  <c r="T100" i="2"/>
  <c r="P100" i="2"/>
  <c r="L100" i="2"/>
  <c r="H100" i="2"/>
  <c r="AA100" i="2"/>
  <c r="W100" i="2"/>
  <c r="S100" i="2"/>
  <c r="O100" i="2"/>
  <c r="K100" i="2"/>
  <c r="G100" i="2"/>
  <c r="Z100" i="2"/>
  <c r="V100" i="2"/>
  <c r="AF100" i="2" s="1"/>
  <c r="R100" i="2"/>
  <c r="N100" i="2"/>
  <c r="J100" i="2"/>
  <c r="F100" i="2"/>
  <c r="U100" i="2"/>
  <c r="E100" i="2"/>
  <c r="Q100" i="2"/>
  <c r="Y100" i="2"/>
  <c r="M100" i="2"/>
  <c r="I100" i="2"/>
  <c r="AB116" i="2"/>
  <c r="X116" i="2"/>
  <c r="T116" i="2"/>
  <c r="P116" i="2"/>
  <c r="L116" i="2"/>
  <c r="H116" i="2"/>
  <c r="AA116" i="2"/>
  <c r="W116" i="2"/>
  <c r="S116" i="2"/>
  <c r="O116" i="2"/>
  <c r="K116" i="2"/>
  <c r="G116" i="2"/>
  <c r="Z116" i="2"/>
  <c r="V116" i="2"/>
  <c r="AF116" i="2" s="1"/>
  <c r="R116" i="2"/>
  <c r="N116" i="2"/>
  <c r="J116" i="2"/>
  <c r="F116" i="2"/>
  <c r="U116" i="2"/>
  <c r="E116" i="2"/>
  <c r="Y116" i="2"/>
  <c r="Q116" i="2"/>
  <c r="I116" i="2"/>
  <c r="M116" i="2"/>
  <c r="AB132" i="2"/>
  <c r="X132" i="2"/>
  <c r="T132" i="2"/>
  <c r="P132" i="2"/>
  <c r="L132" i="2"/>
  <c r="H132" i="2"/>
  <c r="AA132" i="2"/>
  <c r="W132" i="2"/>
  <c r="S132" i="2"/>
  <c r="O132" i="2"/>
  <c r="K132" i="2"/>
  <c r="G132" i="2"/>
  <c r="Z132" i="2"/>
  <c r="V132" i="2"/>
  <c r="AF132" i="2" s="1"/>
  <c r="R132" i="2"/>
  <c r="N132" i="2"/>
  <c r="J132" i="2"/>
  <c r="F132" i="2"/>
  <c r="U132" i="2"/>
  <c r="E132" i="2"/>
  <c r="I132" i="2"/>
  <c r="Q132" i="2"/>
  <c r="M132" i="2"/>
  <c r="Y132" i="2"/>
  <c r="AB148" i="2"/>
  <c r="X148" i="2"/>
  <c r="T148" i="2"/>
  <c r="P148" i="2"/>
  <c r="L148" i="2"/>
  <c r="H148" i="2"/>
  <c r="AA148" i="2"/>
  <c r="W148" i="2"/>
  <c r="S148" i="2"/>
  <c r="O148" i="2"/>
  <c r="K148" i="2"/>
  <c r="G148" i="2"/>
  <c r="Z148" i="2"/>
  <c r="V148" i="2"/>
  <c r="AF148" i="2" s="1"/>
  <c r="R148" i="2"/>
  <c r="N148" i="2"/>
  <c r="J148" i="2"/>
  <c r="F148" i="2"/>
  <c r="U148" i="2"/>
  <c r="E148" i="2"/>
  <c r="I148" i="2"/>
  <c r="Q148" i="2"/>
  <c r="Y148" i="2"/>
  <c r="M148" i="2"/>
  <c r="AB164" i="2"/>
  <c r="X164" i="2"/>
  <c r="T164" i="2"/>
  <c r="P164" i="2"/>
  <c r="L164" i="2"/>
  <c r="H164" i="2"/>
  <c r="AA164" i="2"/>
  <c r="W164" i="2"/>
  <c r="S164" i="2"/>
  <c r="O164" i="2"/>
  <c r="K164" i="2"/>
  <c r="G164" i="2"/>
  <c r="Z164" i="2"/>
  <c r="V164" i="2"/>
  <c r="AF164" i="2" s="1"/>
  <c r="R164" i="2"/>
  <c r="N164" i="2"/>
  <c r="J164" i="2"/>
  <c r="F164" i="2"/>
  <c r="U164" i="2"/>
  <c r="E164" i="2"/>
  <c r="Y164" i="2"/>
  <c r="Q164" i="2"/>
  <c r="I164" i="2"/>
  <c r="M164" i="2"/>
  <c r="AB180" i="2"/>
  <c r="X180" i="2"/>
  <c r="T180" i="2"/>
  <c r="P180" i="2"/>
  <c r="L180" i="2"/>
  <c r="H180" i="2"/>
  <c r="AA180" i="2"/>
  <c r="W180" i="2"/>
  <c r="S180" i="2"/>
  <c r="O180" i="2"/>
  <c r="K180" i="2"/>
  <c r="G180" i="2"/>
  <c r="Z180" i="2"/>
  <c r="V180" i="2"/>
  <c r="AF180" i="2" s="1"/>
  <c r="R180" i="2"/>
  <c r="N180" i="2"/>
  <c r="J180" i="2"/>
  <c r="F180" i="2"/>
  <c r="U180" i="2"/>
  <c r="E180" i="2"/>
  <c r="I180" i="2"/>
  <c r="Q180" i="2"/>
  <c r="Y180" i="2"/>
  <c r="M180" i="2"/>
  <c r="AB196" i="2"/>
  <c r="X196" i="2"/>
  <c r="T196" i="2"/>
  <c r="P196" i="2"/>
  <c r="L196" i="2"/>
  <c r="H196" i="2"/>
  <c r="AA196" i="2"/>
  <c r="W196" i="2"/>
  <c r="S196" i="2"/>
  <c r="O196" i="2"/>
  <c r="K196" i="2"/>
  <c r="G196" i="2"/>
  <c r="Z196" i="2"/>
  <c r="V196" i="2"/>
  <c r="AF196" i="2" s="1"/>
  <c r="R196" i="2"/>
  <c r="N196" i="2"/>
  <c r="J196" i="2"/>
  <c r="F196" i="2"/>
  <c r="U196" i="2"/>
  <c r="E196" i="2"/>
  <c r="Y196" i="2"/>
  <c r="Q196" i="2"/>
  <c r="I196" i="2"/>
  <c r="M196" i="2"/>
  <c r="AB212" i="2"/>
  <c r="X212" i="2"/>
  <c r="T212" i="2"/>
  <c r="P212" i="2"/>
  <c r="L212" i="2"/>
  <c r="H212" i="2"/>
  <c r="AA212" i="2"/>
  <c r="W212" i="2"/>
  <c r="S212" i="2"/>
  <c r="O212" i="2"/>
  <c r="K212" i="2"/>
  <c r="G212" i="2"/>
  <c r="Z212" i="2"/>
  <c r="V212" i="2"/>
  <c r="AF212" i="2" s="1"/>
  <c r="R212" i="2"/>
  <c r="N212" i="2"/>
  <c r="J212" i="2"/>
  <c r="F212" i="2"/>
  <c r="U212" i="2"/>
  <c r="E212" i="2"/>
  <c r="I212" i="2"/>
  <c r="Q212" i="2"/>
  <c r="Y212" i="2"/>
  <c r="M212" i="2"/>
  <c r="AB228" i="2"/>
  <c r="X228" i="2"/>
  <c r="T228" i="2"/>
  <c r="P228" i="2"/>
  <c r="L228" i="2"/>
  <c r="H228" i="2"/>
  <c r="AA228" i="2"/>
  <c r="W228" i="2"/>
  <c r="S228" i="2"/>
  <c r="O228" i="2"/>
  <c r="K228" i="2"/>
  <c r="G228" i="2"/>
  <c r="Z228" i="2"/>
  <c r="V228" i="2"/>
  <c r="AF228" i="2" s="1"/>
  <c r="R228" i="2"/>
  <c r="N228" i="2"/>
  <c r="J228" i="2"/>
  <c r="F228" i="2"/>
  <c r="U228" i="2"/>
  <c r="E228" i="2"/>
  <c r="Q228" i="2"/>
  <c r="Y228" i="2"/>
  <c r="M228" i="2"/>
  <c r="I228" i="2"/>
  <c r="AB244" i="2"/>
  <c r="X244" i="2"/>
  <c r="T244" i="2"/>
  <c r="P244" i="2"/>
  <c r="L244" i="2"/>
  <c r="H244" i="2"/>
  <c r="AA244" i="2"/>
  <c r="W244" i="2"/>
  <c r="S244" i="2"/>
  <c r="O244" i="2"/>
  <c r="K244" i="2"/>
  <c r="G244" i="2"/>
  <c r="Z244" i="2"/>
  <c r="V244" i="2"/>
  <c r="AF244" i="2" s="1"/>
  <c r="R244" i="2"/>
  <c r="N244" i="2"/>
  <c r="J244" i="2"/>
  <c r="F244" i="2"/>
  <c r="U244" i="2"/>
  <c r="E244" i="2"/>
  <c r="Y244" i="2"/>
  <c r="Q244" i="2"/>
  <c r="I244" i="2"/>
  <c r="M244" i="2"/>
  <c r="AB260" i="2"/>
  <c r="X260" i="2"/>
  <c r="T260" i="2"/>
  <c r="P260" i="2"/>
  <c r="L260" i="2"/>
  <c r="H260" i="2"/>
  <c r="AA260" i="2"/>
  <c r="W260" i="2"/>
  <c r="S260" i="2"/>
  <c r="O260" i="2"/>
  <c r="K260" i="2"/>
  <c r="G260" i="2"/>
  <c r="Z260" i="2"/>
  <c r="V260" i="2"/>
  <c r="AF260" i="2" s="1"/>
  <c r="R260" i="2"/>
  <c r="N260" i="2"/>
  <c r="J260" i="2"/>
  <c r="F260" i="2"/>
  <c r="U260" i="2"/>
  <c r="E260" i="2"/>
  <c r="Y260" i="2"/>
  <c r="Q260" i="2"/>
  <c r="M260" i="2"/>
  <c r="I260" i="2"/>
  <c r="AB276" i="2"/>
  <c r="X276" i="2"/>
  <c r="T276" i="2"/>
  <c r="P276" i="2"/>
  <c r="L276" i="2"/>
  <c r="H276" i="2"/>
  <c r="AA276" i="2"/>
  <c r="W276" i="2"/>
  <c r="S276" i="2"/>
  <c r="O276" i="2"/>
  <c r="K276" i="2"/>
  <c r="G276" i="2"/>
  <c r="Z276" i="2"/>
  <c r="V276" i="2"/>
  <c r="AF276" i="2" s="1"/>
  <c r="R276" i="2"/>
  <c r="N276" i="2"/>
  <c r="J276" i="2"/>
  <c r="F276" i="2"/>
  <c r="U276" i="2"/>
  <c r="E276" i="2"/>
  <c r="Y276" i="2"/>
  <c r="Q276" i="2"/>
  <c r="I276" i="2"/>
  <c r="M276" i="2"/>
  <c r="AB292" i="2"/>
  <c r="X292" i="2"/>
  <c r="T292" i="2"/>
  <c r="P292" i="2"/>
  <c r="L292" i="2"/>
  <c r="H292" i="2"/>
  <c r="AA292" i="2"/>
  <c r="W292" i="2"/>
  <c r="S292" i="2"/>
  <c r="O292" i="2"/>
  <c r="K292" i="2"/>
  <c r="G292" i="2"/>
  <c r="Z292" i="2"/>
  <c r="V292" i="2"/>
  <c r="AF292" i="2" s="1"/>
  <c r="R292" i="2"/>
  <c r="N292" i="2"/>
  <c r="J292" i="2"/>
  <c r="F292" i="2"/>
  <c r="U292" i="2"/>
  <c r="E292" i="2"/>
  <c r="Q292" i="2"/>
  <c r="Y292" i="2"/>
  <c r="M292" i="2"/>
  <c r="I292" i="2"/>
  <c r="AB308" i="2"/>
  <c r="X308" i="2"/>
  <c r="T308" i="2"/>
  <c r="P308" i="2"/>
  <c r="L308" i="2"/>
  <c r="H308" i="2"/>
  <c r="AA308" i="2"/>
  <c r="W308" i="2"/>
  <c r="S308" i="2"/>
  <c r="O308" i="2"/>
  <c r="K308" i="2"/>
  <c r="G308" i="2"/>
  <c r="Z308" i="2"/>
  <c r="V308" i="2"/>
  <c r="AF308" i="2" s="1"/>
  <c r="R308" i="2"/>
  <c r="N308" i="2"/>
  <c r="J308" i="2"/>
  <c r="F308" i="2"/>
  <c r="U308" i="2"/>
  <c r="E308" i="2"/>
  <c r="Q308" i="2"/>
  <c r="I308" i="2"/>
  <c r="M308" i="2"/>
  <c r="Y308" i="2"/>
  <c r="AB324" i="2"/>
  <c r="X324" i="2"/>
  <c r="T324" i="2"/>
  <c r="P324" i="2"/>
  <c r="L324" i="2"/>
  <c r="H324" i="2"/>
  <c r="AA324" i="2"/>
  <c r="W324" i="2"/>
  <c r="S324" i="2"/>
  <c r="O324" i="2"/>
  <c r="K324" i="2"/>
  <c r="G324" i="2"/>
  <c r="Z324" i="2"/>
  <c r="V324" i="2"/>
  <c r="AF324" i="2" s="1"/>
  <c r="R324" i="2"/>
  <c r="N324" i="2"/>
  <c r="J324" i="2"/>
  <c r="F324" i="2"/>
  <c r="U324" i="2"/>
  <c r="E324" i="2"/>
  <c r="Q324" i="2"/>
  <c r="I324" i="2"/>
  <c r="M324" i="2"/>
  <c r="Y324" i="2"/>
  <c r="AB340" i="2"/>
  <c r="X340" i="2"/>
  <c r="T340" i="2"/>
  <c r="P340" i="2"/>
  <c r="L340" i="2"/>
  <c r="H340" i="2"/>
  <c r="AA340" i="2"/>
  <c r="W340" i="2"/>
  <c r="S340" i="2"/>
  <c r="O340" i="2"/>
  <c r="K340" i="2"/>
  <c r="G340" i="2"/>
  <c r="Z340" i="2"/>
  <c r="V340" i="2"/>
  <c r="AF340" i="2" s="1"/>
  <c r="R340" i="2"/>
  <c r="N340" i="2"/>
  <c r="J340" i="2"/>
  <c r="F340" i="2"/>
  <c r="U340" i="2"/>
  <c r="E340" i="2"/>
  <c r="Q340" i="2"/>
  <c r="Y340" i="2"/>
  <c r="M340" i="2"/>
  <c r="I340" i="2"/>
  <c r="AB356" i="2"/>
  <c r="X356" i="2"/>
  <c r="T356" i="2"/>
  <c r="P356" i="2"/>
  <c r="L356" i="2"/>
  <c r="H356" i="2"/>
  <c r="AA356" i="2"/>
  <c r="W356" i="2"/>
  <c r="S356" i="2"/>
  <c r="O356" i="2"/>
  <c r="K356" i="2"/>
  <c r="G356" i="2"/>
  <c r="Z356" i="2"/>
  <c r="V356" i="2"/>
  <c r="AF356" i="2" s="1"/>
  <c r="R356" i="2"/>
  <c r="N356" i="2"/>
  <c r="J356" i="2"/>
  <c r="F356" i="2"/>
  <c r="U356" i="2"/>
  <c r="E356" i="2"/>
  <c r="I356" i="2"/>
  <c r="Q356" i="2"/>
  <c r="Y356" i="2"/>
  <c r="M356" i="2"/>
  <c r="AB405" i="2"/>
  <c r="X405" i="2"/>
  <c r="T405" i="2"/>
  <c r="P405" i="2"/>
  <c r="L405" i="2"/>
  <c r="H405" i="2"/>
  <c r="AA405" i="2"/>
  <c r="W405" i="2"/>
  <c r="S405" i="2"/>
  <c r="O405" i="2"/>
  <c r="K405" i="2"/>
  <c r="G405" i="2"/>
  <c r="Z405" i="2"/>
  <c r="V405" i="2"/>
  <c r="AF405" i="2" s="1"/>
  <c r="R405" i="2"/>
  <c r="N405" i="2"/>
  <c r="J405" i="2"/>
  <c r="F405" i="2"/>
  <c r="U405" i="2"/>
  <c r="E405" i="2"/>
  <c r="Q405" i="2"/>
  <c r="I405" i="2"/>
  <c r="M405" i="2"/>
  <c r="Y405" i="2"/>
  <c r="AB421" i="2"/>
  <c r="X421" i="2"/>
  <c r="T421" i="2"/>
  <c r="P421" i="2"/>
  <c r="L421" i="2"/>
  <c r="H421" i="2"/>
  <c r="AA421" i="2"/>
  <c r="W421" i="2"/>
  <c r="S421" i="2"/>
  <c r="O421" i="2"/>
  <c r="K421" i="2"/>
  <c r="G421" i="2"/>
  <c r="Z421" i="2"/>
  <c r="V421" i="2"/>
  <c r="AF421" i="2" s="1"/>
  <c r="R421" i="2"/>
  <c r="N421" i="2"/>
  <c r="J421" i="2"/>
  <c r="F421" i="2"/>
  <c r="U421" i="2"/>
  <c r="E421" i="2"/>
  <c r="I421" i="2"/>
  <c r="Q421" i="2"/>
  <c r="Y421" i="2"/>
  <c r="M421" i="2"/>
  <c r="AB443" i="2"/>
  <c r="X443" i="2"/>
  <c r="T443" i="2"/>
  <c r="P443" i="2"/>
  <c r="L443" i="2"/>
  <c r="H443" i="2"/>
  <c r="AA443" i="2"/>
  <c r="W443" i="2"/>
  <c r="S443" i="2"/>
  <c r="O443" i="2"/>
  <c r="K443" i="2"/>
  <c r="G443" i="2"/>
  <c r="Z443" i="2"/>
  <c r="V443" i="2"/>
  <c r="AF443" i="2" s="1"/>
  <c r="R443" i="2"/>
  <c r="N443" i="2"/>
  <c r="J443" i="2"/>
  <c r="F443" i="2"/>
  <c r="M443" i="2"/>
  <c r="Y443" i="2"/>
  <c r="I443" i="2"/>
  <c r="Q443" i="2"/>
  <c r="U443" i="2"/>
  <c r="E443" i="2"/>
  <c r="AB463" i="2"/>
  <c r="X463" i="2"/>
  <c r="T463" i="2"/>
  <c r="P463" i="2"/>
  <c r="L463" i="2"/>
  <c r="H463" i="2"/>
  <c r="AA463" i="2"/>
  <c r="W463" i="2"/>
  <c r="S463" i="2"/>
  <c r="O463" i="2"/>
  <c r="K463" i="2"/>
  <c r="G463" i="2"/>
  <c r="Z463" i="2"/>
  <c r="V463" i="2"/>
  <c r="AF463" i="2" s="1"/>
  <c r="R463" i="2"/>
  <c r="N463" i="2"/>
  <c r="J463" i="2"/>
  <c r="F463" i="2"/>
  <c r="M463" i="2"/>
  <c r="Y463" i="2"/>
  <c r="I463" i="2"/>
  <c r="U463" i="2"/>
  <c r="E463" i="2"/>
  <c r="Q463" i="2"/>
  <c r="AB485" i="2"/>
  <c r="X485" i="2"/>
  <c r="T485" i="2"/>
  <c r="P485" i="2"/>
  <c r="L485" i="2"/>
  <c r="H485" i="2"/>
  <c r="AA485" i="2"/>
  <c r="W485" i="2"/>
  <c r="S485" i="2"/>
  <c r="O485" i="2"/>
  <c r="K485" i="2"/>
  <c r="G485" i="2"/>
  <c r="Z485" i="2"/>
  <c r="V485" i="2"/>
  <c r="AF485" i="2" s="1"/>
  <c r="R485" i="2"/>
  <c r="N485" i="2"/>
  <c r="J485" i="2"/>
  <c r="F485" i="2"/>
  <c r="U485" i="2"/>
  <c r="E485" i="2"/>
  <c r="Y485" i="2"/>
  <c r="Q485" i="2"/>
  <c r="M485" i="2"/>
  <c r="I485" i="2"/>
  <c r="AB499" i="2"/>
  <c r="X499" i="2"/>
  <c r="T499" i="2"/>
  <c r="P499" i="2"/>
  <c r="L499" i="2"/>
  <c r="H499" i="2"/>
  <c r="AA499" i="2"/>
  <c r="W499" i="2"/>
  <c r="S499" i="2"/>
  <c r="O499" i="2"/>
  <c r="K499" i="2"/>
  <c r="G499" i="2"/>
  <c r="Z499" i="2"/>
  <c r="V499" i="2"/>
  <c r="AF499" i="2" s="1"/>
  <c r="R499" i="2"/>
  <c r="N499" i="2"/>
  <c r="J499" i="2"/>
  <c r="F499" i="2"/>
  <c r="M499" i="2"/>
  <c r="Y499" i="2"/>
  <c r="I499" i="2"/>
  <c r="Q499" i="2"/>
  <c r="U499" i="2"/>
  <c r="E499" i="2"/>
  <c r="AB519" i="2"/>
  <c r="X519" i="2"/>
  <c r="T519" i="2"/>
  <c r="P519" i="2"/>
  <c r="L519" i="2"/>
  <c r="H519" i="2"/>
  <c r="AA519" i="2"/>
  <c r="W519" i="2"/>
  <c r="S519" i="2"/>
  <c r="O519" i="2"/>
  <c r="K519" i="2"/>
  <c r="G519" i="2"/>
  <c r="Z519" i="2"/>
  <c r="V519" i="2"/>
  <c r="AF519" i="2" s="1"/>
  <c r="R519" i="2"/>
  <c r="N519" i="2"/>
  <c r="J519" i="2"/>
  <c r="F519" i="2"/>
  <c r="M519" i="2"/>
  <c r="Y519" i="2"/>
  <c r="I519" i="2"/>
  <c r="U519" i="2"/>
  <c r="E519" i="2"/>
  <c r="Q519" i="2"/>
  <c r="AB538" i="2"/>
  <c r="X538" i="2"/>
  <c r="T538" i="2"/>
  <c r="P538" i="2"/>
  <c r="L538" i="2"/>
  <c r="H538" i="2"/>
  <c r="AA538" i="2"/>
  <c r="W538" i="2"/>
  <c r="S538" i="2"/>
  <c r="O538" i="2"/>
  <c r="K538" i="2"/>
  <c r="G538" i="2"/>
  <c r="Z538" i="2"/>
  <c r="V538" i="2"/>
  <c r="AF538" i="2" s="1"/>
  <c r="R538" i="2"/>
  <c r="N538" i="2"/>
  <c r="J538" i="2"/>
  <c r="F538" i="2"/>
  <c r="Y538" i="2"/>
  <c r="I538" i="2"/>
  <c r="M538" i="2"/>
  <c r="U538" i="2"/>
  <c r="E538" i="2"/>
  <c r="Q538" i="2"/>
  <c r="AB551" i="2"/>
  <c r="X551" i="2"/>
  <c r="T551" i="2"/>
  <c r="P551" i="2"/>
  <c r="L551" i="2"/>
  <c r="H551" i="2"/>
  <c r="AA551" i="2"/>
  <c r="W551" i="2"/>
  <c r="S551" i="2"/>
  <c r="O551" i="2"/>
  <c r="K551" i="2"/>
  <c r="G551" i="2"/>
  <c r="Z551" i="2"/>
  <c r="V551" i="2"/>
  <c r="AF551" i="2" s="1"/>
  <c r="R551" i="2"/>
  <c r="N551" i="2"/>
  <c r="J551" i="2"/>
  <c r="F551" i="2"/>
  <c r="Y551" i="2"/>
  <c r="I551" i="2"/>
  <c r="M551" i="2"/>
  <c r="U551" i="2"/>
  <c r="E551" i="2"/>
  <c r="Q551" i="2"/>
  <c r="Z577" i="2"/>
  <c r="V577" i="2"/>
  <c r="AF577" i="2" s="1"/>
  <c r="R577" i="2"/>
  <c r="N577" i="2"/>
  <c r="J577" i="2"/>
  <c r="F577" i="2"/>
  <c r="Y577" i="2"/>
  <c r="U577" i="2"/>
  <c r="Q577" i="2"/>
  <c r="M577" i="2"/>
  <c r="I577" i="2"/>
  <c r="E577" i="2"/>
  <c r="AB577" i="2"/>
  <c r="T577" i="2"/>
  <c r="L577" i="2"/>
  <c r="AA577" i="2"/>
  <c r="S577" i="2"/>
  <c r="K577" i="2"/>
  <c r="X577" i="2"/>
  <c r="P577" i="2"/>
  <c r="H577" i="2"/>
  <c r="G577" i="2"/>
  <c r="O577" i="2"/>
  <c r="W577" i="2"/>
  <c r="AA604" i="2"/>
  <c r="W604" i="2"/>
  <c r="S604" i="2"/>
  <c r="O604" i="2"/>
  <c r="K604" i="2"/>
  <c r="G604" i="2"/>
  <c r="Z604" i="2"/>
  <c r="V604" i="2"/>
  <c r="R604" i="2"/>
  <c r="N604" i="2"/>
  <c r="J604" i="2"/>
  <c r="F604" i="2"/>
  <c r="AB604" i="2"/>
  <c r="T604" i="2"/>
  <c r="L604" i="2"/>
  <c r="Y604" i="2"/>
  <c r="Q604" i="2"/>
  <c r="I604" i="2"/>
  <c r="X604" i="2"/>
  <c r="P604" i="2"/>
  <c r="H604" i="2"/>
  <c r="E604" i="2"/>
  <c r="M604" i="2"/>
  <c r="U604" i="2"/>
  <c r="Z665" i="2"/>
  <c r="V665" i="2"/>
  <c r="AF665" i="2" s="1"/>
  <c r="R665" i="2"/>
  <c r="N665" i="2"/>
  <c r="J665" i="2"/>
  <c r="F665" i="2"/>
  <c r="Y665" i="2"/>
  <c r="U665" i="2"/>
  <c r="Q665" i="2"/>
  <c r="M665" i="2"/>
  <c r="I665" i="2"/>
  <c r="E665" i="2"/>
  <c r="AB665" i="2"/>
  <c r="T665" i="2"/>
  <c r="L665" i="2"/>
  <c r="AA665" i="2"/>
  <c r="S665" i="2"/>
  <c r="K665" i="2"/>
  <c r="X665" i="2"/>
  <c r="P665" i="2"/>
  <c r="H665" i="2"/>
  <c r="W665" i="2"/>
  <c r="O665" i="2"/>
  <c r="G665" i="2"/>
  <c r="Z681" i="2"/>
  <c r="V681" i="2"/>
  <c r="AF681" i="2" s="1"/>
  <c r="R681" i="2"/>
  <c r="N681" i="2"/>
  <c r="J681" i="2"/>
  <c r="F681" i="2"/>
  <c r="Y681" i="2"/>
  <c r="U681" i="2"/>
  <c r="Q681" i="2"/>
  <c r="M681" i="2"/>
  <c r="I681" i="2"/>
  <c r="E681" i="2"/>
  <c r="AB681" i="2"/>
  <c r="T681" i="2"/>
  <c r="L681" i="2"/>
  <c r="AA681" i="2"/>
  <c r="S681" i="2"/>
  <c r="K681" i="2"/>
  <c r="X681" i="2"/>
  <c r="P681" i="2"/>
  <c r="H681" i="2"/>
  <c r="W681" i="2"/>
  <c r="O681" i="2"/>
  <c r="G681" i="2"/>
  <c r="AA774" i="2"/>
  <c r="W774" i="2"/>
  <c r="S774" i="2"/>
  <c r="O774" i="2"/>
  <c r="K774" i="2"/>
  <c r="G774" i="2"/>
  <c r="Z774" i="2"/>
  <c r="V774" i="2"/>
  <c r="AF774" i="2" s="1"/>
  <c r="R774" i="2"/>
  <c r="N774" i="2"/>
  <c r="J774" i="2"/>
  <c r="F774" i="2"/>
  <c r="Y774" i="2"/>
  <c r="U774" i="2"/>
  <c r="Q774" i="2"/>
  <c r="M774" i="2"/>
  <c r="I774" i="2"/>
  <c r="E774" i="2"/>
  <c r="T774" i="2"/>
  <c r="P774" i="2"/>
  <c r="AB774" i="2"/>
  <c r="L774" i="2"/>
  <c r="X774" i="2"/>
  <c r="H774" i="2"/>
  <c r="AA1004" i="2"/>
  <c r="W1004" i="2"/>
  <c r="S1004" i="2"/>
  <c r="O1004" i="2"/>
  <c r="K1004" i="2"/>
  <c r="G1004" i="2"/>
  <c r="Z1004" i="2"/>
  <c r="V1004" i="2"/>
  <c r="AF1004" i="2" s="1"/>
  <c r="N1004" i="2"/>
  <c r="J1004" i="2"/>
  <c r="F1004" i="2"/>
  <c r="Y1004" i="2"/>
  <c r="U1004" i="2"/>
  <c r="M1004" i="2"/>
  <c r="I1004" i="2"/>
  <c r="E1004" i="2"/>
  <c r="T1004" i="2"/>
  <c r="AB1004" i="2"/>
  <c r="L1004" i="2"/>
  <c r="H1004" i="2"/>
  <c r="X1004" i="2"/>
  <c r="AA1051" i="2"/>
  <c r="W1051" i="2"/>
  <c r="S1051" i="2"/>
  <c r="O1051" i="2"/>
  <c r="K1051" i="2"/>
  <c r="G1051" i="2"/>
  <c r="Z1051" i="2"/>
  <c r="V1051" i="2"/>
  <c r="AF1051" i="2" s="1"/>
  <c r="N1051" i="2"/>
  <c r="J1051" i="2"/>
  <c r="F1051" i="2"/>
  <c r="Y1051" i="2"/>
  <c r="U1051" i="2"/>
  <c r="M1051" i="2"/>
  <c r="I1051" i="2"/>
  <c r="E1051" i="2"/>
  <c r="T1051" i="2"/>
  <c r="AB1051" i="2"/>
  <c r="L1051" i="2"/>
  <c r="H1051" i="2"/>
  <c r="X1051" i="2"/>
  <c r="AA1109" i="2"/>
  <c r="W1109" i="2"/>
  <c r="S1109" i="2"/>
  <c r="O1109" i="2"/>
  <c r="K1109" i="2"/>
  <c r="G1109" i="2"/>
  <c r="Z1109" i="2"/>
  <c r="V1109" i="2"/>
  <c r="AF1109" i="2" s="1"/>
  <c r="R1109" i="2"/>
  <c r="N1109" i="2"/>
  <c r="J1109" i="2"/>
  <c r="F1109" i="2"/>
  <c r="Y1109" i="2"/>
  <c r="U1109" i="2"/>
  <c r="Q1109" i="2"/>
  <c r="M1109" i="2"/>
  <c r="I1109" i="2"/>
  <c r="E1109" i="2"/>
  <c r="T1109" i="2"/>
  <c r="P1109" i="2"/>
  <c r="AB1109" i="2"/>
  <c r="L1109" i="2"/>
  <c r="X1109" i="2"/>
  <c r="H1109" i="2"/>
  <c r="AA1141" i="2"/>
  <c r="W1141" i="2"/>
  <c r="S1141" i="2"/>
  <c r="O1141" i="2"/>
  <c r="K1141" i="2"/>
  <c r="G1141" i="2"/>
  <c r="Z1141" i="2"/>
  <c r="V1141" i="2"/>
  <c r="AF1141" i="2" s="1"/>
  <c r="R1141" i="2"/>
  <c r="N1141" i="2"/>
  <c r="J1141" i="2"/>
  <c r="F1141" i="2"/>
  <c r="Y1141" i="2"/>
  <c r="U1141" i="2"/>
  <c r="Q1141" i="2"/>
  <c r="M1141" i="2"/>
  <c r="I1141" i="2"/>
  <c r="E1141" i="2"/>
  <c r="T1141" i="2"/>
  <c r="P1141" i="2"/>
  <c r="AB1141" i="2"/>
  <c r="L1141" i="2"/>
  <c r="X1141" i="2"/>
  <c r="H1141" i="2"/>
  <c r="AA1173" i="2"/>
  <c r="W1173" i="2"/>
  <c r="S1173" i="2"/>
  <c r="O1173" i="2"/>
  <c r="K1173" i="2"/>
  <c r="G1173" i="2"/>
  <c r="Z1173" i="2"/>
  <c r="V1173" i="2"/>
  <c r="AF1173" i="2" s="1"/>
  <c r="R1173" i="2"/>
  <c r="N1173" i="2"/>
  <c r="J1173" i="2"/>
  <c r="F1173" i="2"/>
  <c r="Y1173" i="2"/>
  <c r="U1173" i="2"/>
  <c r="Q1173" i="2"/>
  <c r="M1173" i="2"/>
  <c r="I1173" i="2"/>
  <c r="E1173" i="2"/>
  <c r="T1173" i="2"/>
  <c r="P1173" i="2"/>
  <c r="AB1173" i="2"/>
  <c r="L1173" i="2"/>
  <c r="X1173" i="2"/>
  <c r="H1173" i="2"/>
  <c r="AA1220" i="2"/>
  <c r="W1220" i="2"/>
  <c r="S1220" i="2"/>
  <c r="O1220" i="2"/>
  <c r="K1220" i="2"/>
  <c r="G1220" i="2"/>
  <c r="Z1220" i="2"/>
  <c r="V1220" i="2"/>
  <c r="AF1220" i="2" s="1"/>
  <c r="R1220" i="2"/>
  <c r="N1220" i="2"/>
  <c r="J1220" i="2"/>
  <c r="F1220" i="2"/>
  <c r="Y1220" i="2"/>
  <c r="U1220" i="2"/>
  <c r="Q1220" i="2"/>
  <c r="M1220" i="2"/>
  <c r="I1220" i="2"/>
  <c r="E1220" i="2"/>
  <c r="T1220" i="2"/>
  <c r="P1220" i="2"/>
  <c r="AB1220" i="2"/>
  <c r="L1220" i="2"/>
  <c r="H1220" i="2"/>
  <c r="X1220" i="2"/>
  <c r="Z1266" i="2"/>
  <c r="V1266" i="2"/>
  <c r="AF1266" i="2" s="1"/>
  <c r="R1266" i="2"/>
  <c r="N1266" i="2"/>
  <c r="J1266" i="2"/>
  <c r="F1266" i="2"/>
  <c r="Y1266" i="2"/>
  <c r="U1266" i="2"/>
  <c r="Q1266" i="2"/>
  <c r="M1266" i="2"/>
  <c r="I1266" i="2"/>
  <c r="E1266" i="2"/>
  <c r="AA1266" i="2"/>
  <c r="S1266" i="2"/>
  <c r="K1266" i="2"/>
  <c r="X1266" i="2"/>
  <c r="P1266" i="2"/>
  <c r="H1266" i="2"/>
  <c r="W1266" i="2"/>
  <c r="O1266" i="2"/>
  <c r="G1266" i="2"/>
  <c r="AB1266" i="2"/>
  <c r="T1266" i="2"/>
  <c r="L1266" i="2"/>
  <c r="Y560" i="2"/>
  <c r="U560" i="2"/>
  <c r="Q560" i="2"/>
  <c r="M560" i="2"/>
  <c r="I560" i="2"/>
  <c r="E560" i="2"/>
  <c r="AB560" i="2"/>
  <c r="X560" i="2"/>
  <c r="T560" i="2"/>
  <c r="P560" i="2"/>
  <c r="L560" i="2"/>
  <c r="H560" i="2"/>
  <c r="W560" i="2"/>
  <c r="O560" i="2"/>
  <c r="G560" i="2"/>
  <c r="V560" i="2"/>
  <c r="AF560" i="2" s="1"/>
  <c r="N560" i="2"/>
  <c r="F560" i="2"/>
  <c r="AA560" i="2"/>
  <c r="S560" i="2"/>
  <c r="K560" i="2"/>
  <c r="J560" i="2"/>
  <c r="Z560" i="2"/>
  <c r="R560" i="2"/>
  <c r="Y574" i="2"/>
  <c r="U574" i="2"/>
  <c r="Q574" i="2"/>
  <c r="M574" i="2"/>
  <c r="I574" i="2"/>
  <c r="E574" i="2"/>
  <c r="AB574" i="2"/>
  <c r="X574" i="2"/>
  <c r="T574" i="2"/>
  <c r="P574" i="2"/>
  <c r="L574" i="2"/>
  <c r="H574" i="2"/>
  <c r="V574" i="2"/>
  <c r="AF574" i="2" s="1"/>
  <c r="N574" i="2"/>
  <c r="F574" i="2"/>
  <c r="AA574" i="2"/>
  <c r="S574" i="2"/>
  <c r="K574" i="2"/>
  <c r="Z574" i="2"/>
  <c r="R574" i="2"/>
  <c r="J574" i="2"/>
  <c r="W574" i="2"/>
  <c r="G574" i="2"/>
  <c r="O574" i="2"/>
  <c r="Y590" i="2"/>
  <c r="U590" i="2"/>
  <c r="Q590" i="2"/>
  <c r="M590" i="2"/>
  <c r="I590" i="2"/>
  <c r="E590" i="2"/>
  <c r="AB590" i="2"/>
  <c r="X590" i="2"/>
  <c r="T590" i="2"/>
  <c r="P590" i="2"/>
  <c r="L590" i="2"/>
  <c r="H590" i="2"/>
  <c r="V590" i="2"/>
  <c r="AF590" i="2" s="1"/>
  <c r="N590" i="2"/>
  <c r="F590" i="2"/>
  <c r="AA590" i="2"/>
  <c r="S590" i="2"/>
  <c r="K590" i="2"/>
  <c r="Z590" i="2"/>
  <c r="R590" i="2"/>
  <c r="J590" i="2"/>
  <c r="W590" i="2"/>
  <c r="G590" i="2"/>
  <c r="O590" i="2"/>
  <c r="Y601" i="2"/>
  <c r="U601" i="2"/>
  <c r="Q601" i="2"/>
  <c r="M601" i="2"/>
  <c r="I601" i="2"/>
  <c r="E601" i="2"/>
  <c r="AB601" i="2"/>
  <c r="X601" i="2"/>
  <c r="T601" i="2"/>
  <c r="P601" i="2"/>
  <c r="L601" i="2"/>
  <c r="H601" i="2"/>
  <c r="V601" i="2"/>
  <c r="N601" i="2"/>
  <c r="F601" i="2"/>
  <c r="AA601" i="2"/>
  <c r="S601" i="2"/>
  <c r="K601" i="2"/>
  <c r="Z601" i="2"/>
  <c r="R601" i="2"/>
  <c r="J601" i="2"/>
  <c r="G601" i="2"/>
  <c r="O601" i="2"/>
  <c r="W601" i="2"/>
  <c r="Y615" i="2"/>
  <c r="U615" i="2"/>
  <c r="Q615" i="2"/>
  <c r="M615" i="2"/>
  <c r="I615" i="2"/>
  <c r="E615" i="2"/>
  <c r="AB615" i="2"/>
  <c r="X615" i="2"/>
  <c r="T615" i="2"/>
  <c r="P615" i="2"/>
  <c r="L615" i="2"/>
  <c r="H615" i="2"/>
  <c r="W615" i="2"/>
  <c r="O615" i="2"/>
  <c r="G615" i="2"/>
  <c r="V615" i="2"/>
  <c r="N615" i="2"/>
  <c r="F615" i="2"/>
  <c r="AA615" i="2"/>
  <c r="S615" i="2"/>
  <c r="K615" i="2"/>
  <c r="J615" i="2"/>
  <c r="Z615" i="2"/>
  <c r="R615" i="2"/>
  <c r="Y640" i="2"/>
  <c r="U640" i="2"/>
  <c r="Q640" i="2"/>
  <c r="M640" i="2"/>
  <c r="I640" i="2"/>
  <c r="E640" i="2"/>
  <c r="AB640" i="2"/>
  <c r="X640" i="2"/>
  <c r="T640" i="2"/>
  <c r="P640" i="2"/>
  <c r="L640" i="2"/>
  <c r="H640" i="2"/>
  <c r="V640" i="2"/>
  <c r="AF640" i="2" s="1"/>
  <c r="N640" i="2"/>
  <c r="F640" i="2"/>
  <c r="AA640" i="2"/>
  <c r="S640" i="2"/>
  <c r="K640" i="2"/>
  <c r="Z640" i="2"/>
  <c r="R640" i="2"/>
  <c r="J640" i="2"/>
  <c r="O640" i="2"/>
  <c r="G640" i="2"/>
  <c r="W640" i="2"/>
  <c r="Y650" i="2"/>
  <c r="U650" i="2"/>
  <c r="Q650" i="2"/>
  <c r="M650" i="2"/>
  <c r="I650" i="2"/>
  <c r="E650" i="2"/>
  <c r="AB650" i="2"/>
  <c r="X650" i="2"/>
  <c r="T650" i="2"/>
  <c r="P650" i="2"/>
  <c r="L650" i="2"/>
  <c r="H650" i="2"/>
  <c r="Z650" i="2"/>
  <c r="R650" i="2"/>
  <c r="J650" i="2"/>
  <c r="W650" i="2"/>
  <c r="O650" i="2"/>
  <c r="G650" i="2"/>
  <c r="V650" i="2"/>
  <c r="AF650" i="2" s="1"/>
  <c r="N650" i="2"/>
  <c r="F650" i="2"/>
  <c r="K650" i="2"/>
  <c r="AA650" i="2"/>
  <c r="S650" i="2"/>
  <c r="Y664" i="2"/>
  <c r="U664" i="2"/>
  <c r="Q664" i="2"/>
  <c r="M664" i="2"/>
  <c r="I664" i="2"/>
  <c r="E664" i="2"/>
  <c r="AB664" i="2"/>
  <c r="X664" i="2"/>
  <c r="T664" i="2"/>
  <c r="P664" i="2"/>
  <c r="L664" i="2"/>
  <c r="H664" i="2"/>
  <c r="W664" i="2"/>
  <c r="O664" i="2"/>
  <c r="G664" i="2"/>
  <c r="V664" i="2"/>
  <c r="AF664" i="2" s="1"/>
  <c r="N664" i="2"/>
  <c r="F664" i="2"/>
  <c r="AA664" i="2"/>
  <c r="S664" i="2"/>
  <c r="K664" i="2"/>
  <c r="Z664" i="2"/>
  <c r="R664" i="2"/>
  <c r="J664" i="2"/>
  <c r="Y680" i="2"/>
  <c r="U680" i="2"/>
  <c r="Q680" i="2"/>
  <c r="M680" i="2"/>
  <c r="I680" i="2"/>
  <c r="E680" i="2"/>
  <c r="AB680" i="2"/>
  <c r="X680" i="2"/>
  <c r="T680" i="2"/>
  <c r="P680" i="2"/>
  <c r="L680" i="2"/>
  <c r="H680" i="2"/>
  <c r="W680" i="2"/>
  <c r="O680" i="2"/>
  <c r="G680" i="2"/>
  <c r="V680" i="2"/>
  <c r="AF680" i="2" s="1"/>
  <c r="N680" i="2"/>
  <c r="F680" i="2"/>
  <c r="AA680" i="2"/>
  <c r="S680" i="2"/>
  <c r="K680" i="2"/>
  <c r="Z680" i="2"/>
  <c r="R680" i="2"/>
  <c r="J680" i="2"/>
  <c r="Z696" i="2"/>
  <c r="V696" i="2"/>
  <c r="AF696" i="2" s="1"/>
  <c r="R696" i="2"/>
  <c r="N696" i="2"/>
  <c r="J696" i="2"/>
  <c r="F696" i="2"/>
  <c r="Y696" i="2"/>
  <c r="U696" i="2"/>
  <c r="Q696" i="2"/>
  <c r="M696" i="2"/>
  <c r="I696" i="2"/>
  <c r="E696" i="2"/>
  <c r="AB696" i="2"/>
  <c r="X696" i="2"/>
  <c r="T696" i="2"/>
  <c r="P696" i="2"/>
  <c r="L696" i="2"/>
  <c r="H696" i="2"/>
  <c r="O696" i="2"/>
  <c r="AA696" i="2"/>
  <c r="K696" i="2"/>
  <c r="W696" i="2"/>
  <c r="G696" i="2"/>
  <c r="S696" i="2"/>
  <c r="Z712" i="2"/>
  <c r="V712" i="2"/>
  <c r="AF712" i="2" s="1"/>
  <c r="R712" i="2"/>
  <c r="N712" i="2"/>
  <c r="J712" i="2"/>
  <c r="F712" i="2"/>
  <c r="Y712" i="2"/>
  <c r="U712" i="2"/>
  <c r="Q712" i="2"/>
  <c r="M712" i="2"/>
  <c r="I712" i="2"/>
  <c r="E712" i="2"/>
  <c r="AB712" i="2"/>
  <c r="X712" i="2"/>
  <c r="T712" i="2"/>
  <c r="P712" i="2"/>
  <c r="L712" i="2"/>
  <c r="H712" i="2"/>
  <c r="O712" i="2"/>
  <c r="AA712" i="2"/>
  <c r="K712" i="2"/>
  <c r="W712" i="2"/>
  <c r="G712" i="2"/>
  <c r="S712" i="2"/>
  <c r="Z728" i="2"/>
  <c r="V728" i="2"/>
  <c r="AF728" i="2" s="1"/>
  <c r="R728" i="2"/>
  <c r="N728" i="2"/>
  <c r="J728" i="2"/>
  <c r="F728" i="2"/>
  <c r="Y728" i="2"/>
  <c r="U728" i="2"/>
  <c r="Q728" i="2"/>
  <c r="M728" i="2"/>
  <c r="I728" i="2"/>
  <c r="E728" i="2"/>
  <c r="AB728" i="2"/>
  <c r="X728" i="2"/>
  <c r="T728" i="2"/>
  <c r="P728" i="2"/>
  <c r="L728" i="2"/>
  <c r="H728" i="2"/>
  <c r="O728" i="2"/>
  <c r="AA728" i="2"/>
  <c r="K728" i="2"/>
  <c r="W728" i="2"/>
  <c r="G728" i="2"/>
  <c r="S728" i="2"/>
  <c r="Z744" i="2"/>
  <c r="V744" i="2"/>
  <c r="AF744" i="2" s="1"/>
  <c r="R744" i="2"/>
  <c r="N744" i="2"/>
  <c r="J744" i="2"/>
  <c r="F744" i="2"/>
  <c r="Y744" i="2"/>
  <c r="U744" i="2"/>
  <c r="Q744" i="2"/>
  <c r="M744" i="2"/>
  <c r="I744" i="2"/>
  <c r="E744" i="2"/>
  <c r="AB744" i="2"/>
  <c r="X744" i="2"/>
  <c r="T744" i="2"/>
  <c r="P744" i="2"/>
  <c r="L744" i="2"/>
  <c r="H744" i="2"/>
  <c r="O744" i="2"/>
  <c r="AA744" i="2"/>
  <c r="K744" i="2"/>
  <c r="W744" i="2"/>
  <c r="G744" i="2"/>
  <c r="S744" i="2"/>
  <c r="Z758" i="2"/>
  <c r="V758" i="2"/>
  <c r="AF758" i="2" s="1"/>
  <c r="R758" i="2"/>
  <c r="N758" i="2"/>
  <c r="J758" i="2"/>
  <c r="F758" i="2"/>
  <c r="Y758" i="2"/>
  <c r="U758" i="2"/>
  <c r="Q758" i="2"/>
  <c r="M758" i="2"/>
  <c r="I758" i="2"/>
  <c r="E758" i="2"/>
  <c r="AB758" i="2"/>
  <c r="X758" i="2"/>
  <c r="T758" i="2"/>
  <c r="P758" i="2"/>
  <c r="L758" i="2"/>
  <c r="H758" i="2"/>
  <c r="S758" i="2"/>
  <c r="O758" i="2"/>
  <c r="AA758" i="2"/>
  <c r="K758" i="2"/>
  <c r="W758" i="2"/>
  <c r="G758" i="2"/>
  <c r="Z788" i="2"/>
  <c r="V788" i="2"/>
  <c r="AF788" i="2" s="1"/>
  <c r="R788" i="2"/>
  <c r="N788" i="2"/>
  <c r="J788" i="2"/>
  <c r="F788" i="2"/>
  <c r="Y788" i="2"/>
  <c r="U788" i="2"/>
  <c r="Q788" i="2"/>
  <c r="M788" i="2"/>
  <c r="I788" i="2"/>
  <c r="E788" i="2"/>
  <c r="AB788" i="2"/>
  <c r="X788" i="2"/>
  <c r="T788" i="2"/>
  <c r="P788" i="2"/>
  <c r="L788" i="2"/>
  <c r="H788" i="2"/>
  <c r="W788" i="2"/>
  <c r="G788" i="2"/>
  <c r="S788" i="2"/>
  <c r="O788" i="2"/>
  <c r="K788" i="2"/>
  <c r="AA788" i="2"/>
  <c r="Z804" i="2"/>
  <c r="V804" i="2"/>
  <c r="AF804" i="2" s="1"/>
  <c r="R804" i="2"/>
  <c r="N804" i="2"/>
  <c r="J804" i="2"/>
  <c r="F804" i="2"/>
  <c r="Y804" i="2"/>
  <c r="U804" i="2"/>
  <c r="Q804" i="2"/>
  <c r="M804" i="2"/>
  <c r="I804" i="2"/>
  <c r="E804" i="2"/>
  <c r="AB804" i="2"/>
  <c r="X804" i="2"/>
  <c r="T804" i="2"/>
  <c r="P804" i="2"/>
  <c r="L804" i="2"/>
  <c r="H804" i="2"/>
  <c r="W804" i="2"/>
  <c r="G804" i="2"/>
  <c r="S804" i="2"/>
  <c r="O804" i="2"/>
  <c r="K804" i="2"/>
  <c r="AA804" i="2"/>
  <c r="Z820" i="2"/>
  <c r="V820" i="2"/>
  <c r="AF820" i="2" s="1"/>
  <c r="R820" i="2"/>
  <c r="N820" i="2"/>
  <c r="J820" i="2"/>
  <c r="F820" i="2"/>
  <c r="Y820" i="2"/>
  <c r="U820" i="2"/>
  <c r="Q820" i="2"/>
  <c r="M820" i="2"/>
  <c r="I820" i="2"/>
  <c r="E820" i="2"/>
  <c r="AB820" i="2"/>
  <c r="X820" i="2"/>
  <c r="T820" i="2"/>
  <c r="P820" i="2"/>
  <c r="L820" i="2"/>
  <c r="H820" i="2"/>
  <c r="W820" i="2"/>
  <c r="G820" i="2"/>
  <c r="S820" i="2"/>
  <c r="O820" i="2"/>
  <c r="K820" i="2"/>
  <c r="AA820" i="2"/>
  <c r="Z836" i="2"/>
  <c r="V836" i="2"/>
  <c r="AF836" i="2" s="1"/>
  <c r="R836" i="2"/>
  <c r="N836" i="2"/>
  <c r="J836" i="2"/>
  <c r="F836" i="2"/>
  <c r="Y836" i="2"/>
  <c r="U836" i="2"/>
  <c r="Q836" i="2"/>
  <c r="M836" i="2"/>
  <c r="I836" i="2"/>
  <c r="E836" i="2"/>
  <c r="AB836" i="2"/>
  <c r="X836" i="2"/>
  <c r="T836" i="2"/>
  <c r="P836" i="2"/>
  <c r="L836" i="2"/>
  <c r="H836" i="2"/>
  <c r="W836" i="2"/>
  <c r="G836" i="2"/>
  <c r="S836" i="2"/>
  <c r="O836" i="2"/>
  <c r="K836" i="2"/>
  <c r="AA836" i="2"/>
  <c r="Z852" i="2"/>
  <c r="V852" i="2"/>
  <c r="AF852" i="2" s="1"/>
  <c r="R852" i="2"/>
  <c r="N852" i="2"/>
  <c r="J852" i="2"/>
  <c r="F852" i="2"/>
  <c r="Y852" i="2"/>
  <c r="U852" i="2"/>
  <c r="Q852" i="2"/>
  <c r="M852" i="2"/>
  <c r="I852" i="2"/>
  <c r="E852" i="2"/>
  <c r="AB852" i="2"/>
  <c r="X852" i="2"/>
  <c r="T852" i="2"/>
  <c r="P852" i="2"/>
  <c r="L852" i="2"/>
  <c r="H852" i="2"/>
  <c r="W852" i="2"/>
  <c r="G852" i="2"/>
  <c r="S852" i="2"/>
  <c r="O852" i="2"/>
  <c r="K852" i="2"/>
  <c r="AA852" i="2"/>
  <c r="Z868" i="2"/>
  <c r="V868" i="2"/>
  <c r="AF868" i="2" s="1"/>
  <c r="R868" i="2"/>
  <c r="N868" i="2"/>
  <c r="J868" i="2"/>
  <c r="F868" i="2"/>
  <c r="Y868" i="2"/>
  <c r="U868" i="2"/>
  <c r="Q868" i="2"/>
  <c r="M868" i="2"/>
  <c r="I868" i="2"/>
  <c r="E868" i="2"/>
  <c r="AB868" i="2"/>
  <c r="X868" i="2"/>
  <c r="T868" i="2"/>
  <c r="P868" i="2"/>
  <c r="L868" i="2"/>
  <c r="H868" i="2"/>
  <c r="W868" i="2"/>
  <c r="G868" i="2"/>
  <c r="S868" i="2"/>
  <c r="O868" i="2"/>
  <c r="K868" i="2"/>
  <c r="AA868" i="2"/>
  <c r="Z884" i="2"/>
  <c r="V884" i="2"/>
  <c r="R884" i="2"/>
  <c r="N884" i="2"/>
  <c r="J884" i="2"/>
  <c r="F884" i="2"/>
  <c r="Y884" i="2"/>
  <c r="U884" i="2"/>
  <c r="Q884" i="2"/>
  <c r="M884" i="2"/>
  <c r="I884" i="2"/>
  <c r="E884" i="2"/>
  <c r="AB884" i="2"/>
  <c r="X884" i="2"/>
  <c r="T884" i="2"/>
  <c r="P884" i="2"/>
  <c r="L884" i="2"/>
  <c r="H884" i="2"/>
  <c r="S884" i="2"/>
  <c r="O884" i="2"/>
  <c r="AA884" i="2"/>
  <c r="K884" i="2"/>
  <c r="W884" i="2"/>
  <c r="G884" i="2"/>
  <c r="Z900" i="2"/>
  <c r="V900" i="2"/>
  <c r="AF900" i="2" s="1"/>
  <c r="R900" i="2"/>
  <c r="N900" i="2"/>
  <c r="J900" i="2"/>
  <c r="F900" i="2"/>
  <c r="Y900" i="2"/>
  <c r="U900" i="2"/>
  <c r="Q900" i="2"/>
  <c r="M900" i="2"/>
  <c r="I900" i="2"/>
  <c r="E900" i="2"/>
  <c r="AB900" i="2"/>
  <c r="X900" i="2"/>
  <c r="T900" i="2"/>
  <c r="P900" i="2"/>
  <c r="L900" i="2"/>
  <c r="H900" i="2"/>
  <c r="W900" i="2"/>
  <c r="G900" i="2"/>
  <c r="S900" i="2"/>
  <c r="O900" i="2"/>
  <c r="AA900" i="2"/>
  <c r="K900" i="2"/>
  <c r="Z916" i="2"/>
  <c r="V916" i="2"/>
  <c r="AF916" i="2" s="1"/>
  <c r="R916" i="2"/>
  <c r="N916" i="2"/>
  <c r="J916" i="2"/>
  <c r="F916" i="2"/>
  <c r="Y916" i="2"/>
  <c r="U916" i="2"/>
  <c r="Q916" i="2"/>
  <c r="M916" i="2"/>
  <c r="I916" i="2"/>
  <c r="E916" i="2"/>
  <c r="AB916" i="2"/>
  <c r="X916" i="2"/>
  <c r="T916" i="2"/>
  <c r="P916" i="2"/>
  <c r="L916" i="2"/>
  <c r="H916" i="2"/>
  <c r="W916" i="2"/>
  <c r="G916" i="2"/>
  <c r="S916" i="2"/>
  <c r="O916" i="2"/>
  <c r="AA916" i="2"/>
  <c r="K916" i="2"/>
  <c r="Z932" i="2"/>
  <c r="V932" i="2"/>
  <c r="AF932" i="2" s="1"/>
  <c r="R932" i="2"/>
  <c r="N932" i="2"/>
  <c r="J932" i="2"/>
  <c r="F932" i="2"/>
  <c r="Y932" i="2"/>
  <c r="U932" i="2"/>
  <c r="Q932" i="2"/>
  <c r="M932" i="2"/>
  <c r="I932" i="2"/>
  <c r="E932" i="2"/>
  <c r="AB932" i="2"/>
  <c r="X932" i="2"/>
  <c r="T932" i="2"/>
  <c r="P932" i="2"/>
  <c r="L932" i="2"/>
  <c r="H932" i="2"/>
  <c r="W932" i="2"/>
  <c r="G932" i="2"/>
  <c r="S932" i="2"/>
  <c r="O932" i="2"/>
  <c r="K932" i="2"/>
  <c r="AA932" i="2"/>
  <c r="Z948" i="2"/>
  <c r="V948" i="2"/>
  <c r="AF948" i="2" s="1"/>
  <c r="R948" i="2"/>
  <c r="N948" i="2"/>
  <c r="J948" i="2"/>
  <c r="F948" i="2"/>
  <c r="Y948" i="2"/>
  <c r="U948" i="2"/>
  <c r="Q948" i="2"/>
  <c r="M948" i="2"/>
  <c r="I948" i="2"/>
  <c r="E948" i="2"/>
  <c r="AB948" i="2"/>
  <c r="X948" i="2"/>
  <c r="T948" i="2"/>
  <c r="P948" i="2"/>
  <c r="L948" i="2"/>
  <c r="H948" i="2"/>
  <c r="W948" i="2"/>
  <c r="G948" i="2"/>
  <c r="S948" i="2"/>
  <c r="O948" i="2"/>
  <c r="K948" i="2"/>
  <c r="AA948" i="2"/>
  <c r="Z964" i="2"/>
  <c r="V964" i="2"/>
  <c r="AF964" i="2" s="1"/>
  <c r="R964" i="2"/>
  <c r="N964" i="2"/>
  <c r="J964" i="2"/>
  <c r="F964" i="2"/>
  <c r="Y964" i="2"/>
  <c r="U964" i="2"/>
  <c r="Q964" i="2"/>
  <c r="M964" i="2"/>
  <c r="I964" i="2"/>
  <c r="E964" i="2"/>
  <c r="AB964" i="2"/>
  <c r="X964" i="2"/>
  <c r="T964" i="2"/>
  <c r="P964" i="2"/>
  <c r="L964" i="2"/>
  <c r="H964" i="2"/>
  <c r="S964" i="2"/>
  <c r="O964" i="2"/>
  <c r="AA964" i="2"/>
  <c r="K964" i="2"/>
  <c r="G964" i="2"/>
  <c r="W964" i="2"/>
  <c r="Z972" i="2"/>
  <c r="V972" i="2"/>
  <c r="AF972" i="2" s="1"/>
  <c r="N972" i="2"/>
  <c r="J972" i="2"/>
  <c r="F972" i="2"/>
  <c r="Y972" i="2"/>
  <c r="U972" i="2"/>
  <c r="M972" i="2"/>
  <c r="I972" i="2"/>
  <c r="E972" i="2"/>
  <c r="AB972" i="2"/>
  <c r="X972" i="2"/>
  <c r="T972" i="2"/>
  <c r="P972" i="2"/>
  <c r="L972" i="2"/>
  <c r="H972" i="2"/>
  <c r="S972" i="2"/>
  <c r="O972" i="2"/>
  <c r="AA972" i="2"/>
  <c r="K972" i="2"/>
  <c r="W972" i="2"/>
  <c r="G972" i="2"/>
  <c r="Z981" i="2"/>
  <c r="V981" i="2"/>
  <c r="AF981" i="2" s="1"/>
  <c r="N981" i="2"/>
  <c r="J981" i="2"/>
  <c r="F981" i="2"/>
  <c r="Y981" i="2"/>
  <c r="U981" i="2"/>
  <c r="M981" i="2"/>
  <c r="I981" i="2"/>
  <c r="E981" i="2"/>
  <c r="AB981" i="2"/>
  <c r="X981" i="2"/>
  <c r="T981" i="2"/>
  <c r="P981" i="2"/>
  <c r="L981" i="2"/>
  <c r="H981" i="2"/>
  <c r="S981" i="2"/>
  <c r="O981" i="2"/>
  <c r="AA981" i="2"/>
  <c r="K981" i="2"/>
  <c r="W981" i="2"/>
  <c r="G981" i="2"/>
  <c r="Z998" i="2"/>
  <c r="V998" i="2"/>
  <c r="AF998" i="2" s="1"/>
  <c r="N998" i="2"/>
  <c r="J998" i="2"/>
  <c r="F998" i="2"/>
  <c r="Y998" i="2"/>
  <c r="U998" i="2"/>
  <c r="M998" i="2"/>
  <c r="I998" i="2"/>
  <c r="E998" i="2"/>
  <c r="AB998" i="2"/>
  <c r="X998" i="2"/>
  <c r="T998" i="2"/>
  <c r="L998" i="2"/>
  <c r="H998" i="2"/>
  <c r="O998" i="2"/>
  <c r="AA998" i="2"/>
  <c r="K998" i="2"/>
  <c r="W998" i="2"/>
  <c r="G998" i="2"/>
  <c r="S998" i="2"/>
  <c r="Z1019" i="2"/>
  <c r="V1019" i="2"/>
  <c r="AF1019" i="2" s="1"/>
  <c r="N1019" i="2"/>
  <c r="J1019" i="2"/>
  <c r="F1019" i="2"/>
  <c r="Y1019" i="2"/>
  <c r="U1019" i="2"/>
  <c r="M1019" i="2"/>
  <c r="I1019" i="2"/>
  <c r="E1019" i="2"/>
  <c r="AB1019" i="2"/>
  <c r="X1019" i="2"/>
  <c r="T1019" i="2"/>
  <c r="L1019" i="2"/>
  <c r="H1019" i="2"/>
  <c r="O1019" i="2"/>
  <c r="AA1019" i="2"/>
  <c r="K1019" i="2"/>
  <c r="W1019" i="2"/>
  <c r="G1019" i="2"/>
  <c r="S1019" i="2"/>
  <c r="Z1027" i="2"/>
  <c r="V1027" i="2"/>
  <c r="AF1027" i="2" s="1"/>
  <c r="N1027" i="2"/>
  <c r="J1027" i="2"/>
  <c r="F1027" i="2"/>
  <c r="Y1027" i="2"/>
  <c r="U1027" i="2"/>
  <c r="M1027" i="2"/>
  <c r="I1027" i="2"/>
  <c r="E1027" i="2"/>
  <c r="AB1027" i="2"/>
  <c r="X1027" i="2"/>
  <c r="T1027" i="2"/>
  <c r="L1027" i="2"/>
  <c r="H1027" i="2"/>
  <c r="O1027" i="2"/>
  <c r="AA1027" i="2"/>
  <c r="K1027" i="2"/>
  <c r="W1027" i="2"/>
  <c r="G1027" i="2"/>
  <c r="S1027" i="2"/>
  <c r="Z1057" i="2"/>
  <c r="V1057" i="2"/>
  <c r="AF1057" i="2" s="1"/>
  <c r="N1057" i="2"/>
  <c r="J1057" i="2"/>
  <c r="F1057" i="2"/>
  <c r="Y1057" i="2"/>
  <c r="U1057" i="2"/>
  <c r="M1057" i="2"/>
  <c r="I1057" i="2"/>
  <c r="E1057" i="2"/>
  <c r="AB1057" i="2"/>
  <c r="X1057" i="2"/>
  <c r="T1057" i="2"/>
  <c r="L1057" i="2"/>
  <c r="H1057" i="2"/>
  <c r="S1057" i="2"/>
  <c r="O1057" i="2"/>
  <c r="AA1057" i="2"/>
  <c r="K1057" i="2"/>
  <c r="G1057" i="2"/>
  <c r="W1057" i="2"/>
  <c r="Z1067" i="2"/>
  <c r="V1067" i="2"/>
  <c r="AF1067" i="2" s="1"/>
  <c r="N1067" i="2"/>
  <c r="J1067" i="2"/>
  <c r="F1067" i="2"/>
  <c r="Y1067" i="2"/>
  <c r="U1067" i="2"/>
  <c r="M1067" i="2"/>
  <c r="I1067" i="2"/>
  <c r="E1067" i="2"/>
  <c r="AB1067" i="2"/>
  <c r="X1067" i="2"/>
  <c r="T1067" i="2"/>
  <c r="L1067" i="2"/>
  <c r="H1067" i="2"/>
  <c r="O1067" i="2"/>
  <c r="AA1067" i="2"/>
  <c r="K1067" i="2"/>
  <c r="W1067" i="2"/>
  <c r="G1067" i="2"/>
  <c r="S1067" i="2"/>
  <c r="Z1081" i="2"/>
  <c r="V1081" i="2"/>
  <c r="AF1081" i="2" s="1"/>
  <c r="N1081" i="2"/>
  <c r="J1081" i="2"/>
  <c r="F1081" i="2"/>
  <c r="Y1081" i="2"/>
  <c r="U1081" i="2"/>
  <c r="M1081" i="2"/>
  <c r="I1081" i="2"/>
  <c r="E1081" i="2"/>
  <c r="AB1081" i="2"/>
  <c r="X1081" i="2"/>
  <c r="T1081" i="2"/>
  <c r="L1081" i="2"/>
  <c r="H1081" i="2"/>
  <c r="W1081" i="2"/>
  <c r="G1081" i="2"/>
  <c r="S1081" i="2"/>
  <c r="O1081" i="2"/>
  <c r="AA1081" i="2"/>
  <c r="K1081" i="2"/>
  <c r="Z1096" i="2"/>
  <c r="V1096" i="2"/>
  <c r="AF1096" i="2" s="1"/>
  <c r="R1096" i="2"/>
  <c r="N1096" i="2"/>
  <c r="J1096" i="2"/>
  <c r="F1096" i="2"/>
  <c r="Y1096" i="2"/>
  <c r="U1096" i="2"/>
  <c r="Q1096" i="2"/>
  <c r="M1096" i="2"/>
  <c r="I1096" i="2"/>
  <c r="E1096" i="2"/>
  <c r="AB1096" i="2"/>
  <c r="X1096" i="2"/>
  <c r="T1096" i="2"/>
  <c r="L1096" i="2"/>
  <c r="H1096" i="2"/>
  <c r="AA1096" i="2"/>
  <c r="K1096" i="2"/>
  <c r="W1096" i="2"/>
  <c r="G1096" i="2"/>
  <c r="S1096" i="2"/>
  <c r="O1096" i="2"/>
  <c r="Z1112" i="2"/>
  <c r="V1112" i="2"/>
  <c r="AF1112" i="2" s="1"/>
  <c r="R1112" i="2"/>
  <c r="N1112" i="2"/>
  <c r="J1112" i="2"/>
  <c r="F1112" i="2"/>
  <c r="Y1112" i="2"/>
  <c r="U1112" i="2"/>
  <c r="Q1112" i="2"/>
  <c r="M1112" i="2"/>
  <c r="I1112" i="2"/>
  <c r="E1112" i="2"/>
  <c r="AB1112" i="2"/>
  <c r="X1112" i="2"/>
  <c r="T1112" i="2"/>
  <c r="P1112" i="2"/>
  <c r="L1112" i="2"/>
  <c r="H1112" i="2"/>
  <c r="AA1112" i="2"/>
  <c r="K1112" i="2"/>
  <c r="W1112" i="2"/>
  <c r="G1112" i="2"/>
  <c r="S1112" i="2"/>
  <c r="O1112" i="2"/>
  <c r="Z1128" i="2"/>
  <c r="V1128" i="2"/>
  <c r="AF1128" i="2" s="1"/>
  <c r="R1128" i="2"/>
  <c r="N1128" i="2"/>
  <c r="J1128" i="2"/>
  <c r="F1128" i="2"/>
  <c r="Y1128" i="2"/>
  <c r="U1128" i="2"/>
  <c r="Q1128" i="2"/>
  <c r="M1128" i="2"/>
  <c r="I1128" i="2"/>
  <c r="E1128" i="2"/>
  <c r="AB1128" i="2"/>
  <c r="X1128" i="2"/>
  <c r="T1128" i="2"/>
  <c r="P1128" i="2"/>
  <c r="L1128" i="2"/>
  <c r="H1128" i="2"/>
  <c r="AA1128" i="2"/>
  <c r="K1128" i="2"/>
  <c r="W1128" i="2"/>
  <c r="G1128" i="2"/>
  <c r="S1128" i="2"/>
  <c r="O1128" i="2"/>
  <c r="Z1144" i="2"/>
  <c r="V1144" i="2"/>
  <c r="AF1144" i="2" s="1"/>
  <c r="R1144" i="2"/>
  <c r="N1144" i="2"/>
  <c r="J1144" i="2"/>
  <c r="F1144" i="2"/>
  <c r="Y1144" i="2"/>
  <c r="U1144" i="2"/>
  <c r="Q1144" i="2"/>
  <c r="M1144" i="2"/>
  <c r="I1144" i="2"/>
  <c r="E1144" i="2"/>
  <c r="AB1144" i="2"/>
  <c r="X1144" i="2"/>
  <c r="T1144" i="2"/>
  <c r="P1144" i="2"/>
  <c r="L1144" i="2"/>
  <c r="H1144" i="2"/>
  <c r="AA1144" i="2"/>
  <c r="K1144" i="2"/>
  <c r="W1144" i="2"/>
  <c r="G1144" i="2"/>
  <c r="S1144" i="2"/>
  <c r="O1144" i="2"/>
  <c r="Z1160" i="2"/>
  <c r="V1160" i="2"/>
  <c r="AF1160" i="2" s="1"/>
  <c r="R1160" i="2"/>
  <c r="N1160" i="2"/>
  <c r="J1160" i="2"/>
  <c r="F1160" i="2"/>
  <c r="Y1160" i="2"/>
  <c r="U1160" i="2"/>
  <c r="Q1160" i="2"/>
  <c r="M1160" i="2"/>
  <c r="I1160" i="2"/>
  <c r="E1160" i="2"/>
  <c r="AB1160" i="2"/>
  <c r="X1160" i="2"/>
  <c r="T1160" i="2"/>
  <c r="P1160" i="2"/>
  <c r="L1160" i="2"/>
  <c r="H1160" i="2"/>
  <c r="AA1160" i="2"/>
  <c r="K1160" i="2"/>
  <c r="W1160" i="2"/>
  <c r="G1160" i="2"/>
  <c r="S1160" i="2"/>
  <c r="O1160" i="2"/>
  <c r="Z1176" i="2"/>
  <c r="V1176" i="2"/>
  <c r="AF1176" i="2" s="1"/>
  <c r="R1176" i="2"/>
  <c r="N1176" i="2"/>
  <c r="J1176" i="2"/>
  <c r="F1176" i="2"/>
  <c r="Y1176" i="2"/>
  <c r="U1176" i="2"/>
  <c r="Q1176" i="2"/>
  <c r="M1176" i="2"/>
  <c r="I1176" i="2"/>
  <c r="E1176" i="2"/>
  <c r="AB1176" i="2"/>
  <c r="X1176" i="2"/>
  <c r="T1176" i="2"/>
  <c r="P1176" i="2"/>
  <c r="L1176" i="2"/>
  <c r="H1176" i="2"/>
  <c r="AA1176" i="2"/>
  <c r="K1176" i="2"/>
  <c r="W1176" i="2"/>
  <c r="G1176" i="2"/>
  <c r="S1176" i="2"/>
  <c r="O1176" i="2"/>
  <c r="Z1196" i="2"/>
  <c r="V1196" i="2"/>
  <c r="AF1196" i="2" s="1"/>
  <c r="R1196" i="2"/>
  <c r="N1196" i="2"/>
  <c r="J1196" i="2"/>
  <c r="F1196" i="2"/>
  <c r="Y1196" i="2"/>
  <c r="U1196" i="2"/>
  <c r="Q1196" i="2"/>
  <c r="M1196" i="2"/>
  <c r="I1196" i="2"/>
  <c r="E1196" i="2"/>
  <c r="AB1196" i="2"/>
  <c r="X1196" i="2"/>
  <c r="T1196" i="2"/>
  <c r="P1196" i="2"/>
  <c r="L1196" i="2"/>
  <c r="H1196" i="2"/>
  <c r="S1196" i="2"/>
  <c r="O1196" i="2"/>
  <c r="AA1196" i="2"/>
  <c r="K1196" i="2"/>
  <c r="W1196" i="2"/>
  <c r="G1196" i="2"/>
  <c r="Z1222" i="2"/>
  <c r="V1222" i="2"/>
  <c r="AF1222" i="2" s="1"/>
  <c r="R1222" i="2"/>
  <c r="N1222" i="2"/>
  <c r="J1222" i="2"/>
  <c r="F1222" i="2"/>
  <c r="Y1222" i="2"/>
  <c r="U1222" i="2"/>
  <c r="Q1222" i="2"/>
  <c r="M1222" i="2"/>
  <c r="I1222" i="2"/>
  <c r="E1222" i="2"/>
  <c r="AB1222" i="2"/>
  <c r="X1222" i="2"/>
  <c r="T1222" i="2"/>
  <c r="P1222" i="2"/>
  <c r="L1222" i="2"/>
  <c r="H1222" i="2"/>
  <c r="O1222" i="2"/>
  <c r="AA1222" i="2"/>
  <c r="K1222" i="2"/>
  <c r="W1222" i="2"/>
  <c r="G1222" i="2"/>
  <c r="S1222" i="2"/>
  <c r="Z1245" i="2"/>
  <c r="V1245" i="2"/>
  <c r="AF1245" i="2" s="1"/>
  <c r="R1245" i="2"/>
  <c r="N1245" i="2"/>
  <c r="J1245" i="2"/>
  <c r="F1245" i="2"/>
  <c r="Y1245" i="2"/>
  <c r="U1245" i="2"/>
  <c r="Q1245" i="2"/>
  <c r="M1245" i="2"/>
  <c r="I1245" i="2"/>
  <c r="E1245" i="2"/>
  <c r="AB1245" i="2"/>
  <c r="X1245" i="2"/>
  <c r="T1245" i="2"/>
  <c r="P1245" i="2"/>
  <c r="L1245" i="2"/>
  <c r="H1245" i="2"/>
  <c r="O1245" i="2"/>
  <c r="AA1245" i="2"/>
  <c r="K1245" i="2"/>
  <c r="W1245" i="2"/>
  <c r="G1245" i="2"/>
  <c r="S1245" i="2"/>
  <c r="Z1269" i="2"/>
  <c r="V1269" i="2"/>
  <c r="AF1269" i="2" s="1"/>
  <c r="R1269" i="2"/>
  <c r="N1269" i="2"/>
  <c r="J1269" i="2"/>
  <c r="F1269" i="2"/>
  <c r="Y1269" i="2"/>
  <c r="U1269" i="2"/>
  <c r="Q1269" i="2"/>
  <c r="M1269" i="2"/>
  <c r="I1269" i="2"/>
  <c r="E1269" i="2"/>
  <c r="X1269" i="2"/>
  <c r="P1269" i="2"/>
  <c r="H1269" i="2"/>
  <c r="W1269" i="2"/>
  <c r="O1269" i="2"/>
  <c r="G1269" i="2"/>
  <c r="AB1269" i="2"/>
  <c r="T1269" i="2"/>
  <c r="L1269" i="2"/>
  <c r="K1269" i="2"/>
  <c r="AA1269" i="2"/>
  <c r="S1269" i="2"/>
  <c r="Z1295" i="2"/>
  <c r="V1295" i="2"/>
  <c r="AF1295" i="2" s="1"/>
  <c r="R1295" i="2"/>
  <c r="N1295" i="2"/>
  <c r="J1295" i="2"/>
  <c r="F1295" i="2"/>
  <c r="Y1295" i="2"/>
  <c r="U1295" i="2"/>
  <c r="Q1295" i="2"/>
  <c r="M1295" i="2"/>
  <c r="I1295" i="2"/>
  <c r="E1295" i="2"/>
  <c r="X1295" i="2"/>
  <c r="P1295" i="2"/>
  <c r="H1295" i="2"/>
  <c r="W1295" i="2"/>
  <c r="O1295" i="2"/>
  <c r="G1295" i="2"/>
  <c r="AB1295" i="2"/>
  <c r="T1295" i="2"/>
  <c r="L1295" i="2"/>
  <c r="S1295" i="2"/>
  <c r="K1295" i="2"/>
  <c r="AA1295" i="2"/>
  <c r="AA1329" i="2"/>
  <c r="W1329" i="2"/>
  <c r="S1329" i="2"/>
  <c r="O1329" i="2"/>
  <c r="K1329" i="2"/>
  <c r="G1329" i="2"/>
  <c r="Z1329" i="2"/>
  <c r="V1329" i="2"/>
  <c r="R1329" i="2"/>
  <c r="N1329" i="2"/>
  <c r="J1329" i="2"/>
  <c r="F1329" i="2"/>
  <c r="X1329" i="2"/>
  <c r="P1329" i="2"/>
  <c r="H1329" i="2"/>
  <c r="U1329" i="2"/>
  <c r="M1329" i="2"/>
  <c r="E1329" i="2"/>
  <c r="AB1329" i="2"/>
  <c r="T1329" i="2"/>
  <c r="L1329" i="2"/>
  <c r="Y1329" i="2"/>
  <c r="Q1329" i="2"/>
  <c r="I1329" i="2"/>
  <c r="AB570" i="2"/>
  <c r="X570" i="2"/>
  <c r="T570" i="2"/>
  <c r="P570" i="2"/>
  <c r="L570" i="2"/>
  <c r="H570" i="2"/>
  <c r="AA570" i="2"/>
  <c r="W570" i="2"/>
  <c r="S570" i="2"/>
  <c r="O570" i="2"/>
  <c r="K570" i="2"/>
  <c r="G570" i="2"/>
  <c r="Z570" i="2"/>
  <c r="R570" i="2"/>
  <c r="J570" i="2"/>
  <c r="Y570" i="2"/>
  <c r="Q570" i="2"/>
  <c r="I570" i="2"/>
  <c r="V570" i="2"/>
  <c r="AF570" i="2" s="1"/>
  <c r="N570" i="2"/>
  <c r="F570" i="2"/>
  <c r="U570" i="2"/>
  <c r="E570" i="2"/>
  <c r="M570" i="2"/>
  <c r="AB586" i="2"/>
  <c r="X586" i="2"/>
  <c r="T586" i="2"/>
  <c r="P586" i="2"/>
  <c r="L586" i="2"/>
  <c r="H586" i="2"/>
  <c r="AA586" i="2"/>
  <c r="W586" i="2"/>
  <c r="S586" i="2"/>
  <c r="O586" i="2"/>
  <c r="K586" i="2"/>
  <c r="G586" i="2"/>
  <c r="Z586" i="2"/>
  <c r="R586" i="2"/>
  <c r="J586" i="2"/>
  <c r="Y586" i="2"/>
  <c r="Q586" i="2"/>
  <c r="I586" i="2"/>
  <c r="V586" i="2"/>
  <c r="AF586" i="2" s="1"/>
  <c r="N586" i="2"/>
  <c r="F586" i="2"/>
  <c r="U586" i="2"/>
  <c r="E586" i="2"/>
  <c r="M586" i="2"/>
  <c r="AB599" i="2"/>
  <c r="X599" i="2"/>
  <c r="T599" i="2"/>
  <c r="P599" i="2"/>
  <c r="L599" i="2"/>
  <c r="H599" i="2"/>
  <c r="AA599" i="2"/>
  <c r="W599" i="2"/>
  <c r="S599" i="2"/>
  <c r="O599" i="2"/>
  <c r="K599" i="2"/>
  <c r="G599" i="2"/>
  <c r="V599" i="2"/>
  <c r="N599" i="2"/>
  <c r="F599" i="2"/>
  <c r="U599" i="2"/>
  <c r="M599" i="2"/>
  <c r="E599" i="2"/>
  <c r="Z599" i="2"/>
  <c r="R599" i="2"/>
  <c r="J599" i="2"/>
  <c r="Y599" i="2"/>
  <c r="Q599" i="2"/>
  <c r="I599" i="2"/>
  <c r="AB618" i="2"/>
  <c r="X618" i="2"/>
  <c r="T618" i="2"/>
  <c r="P618" i="2"/>
  <c r="L618" i="2"/>
  <c r="H618" i="2"/>
  <c r="AA618" i="2"/>
  <c r="W618" i="2"/>
  <c r="S618" i="2"/>
  <c r="O618" i="2"/>
  <c r="K618" i="2"/>
  <c r="G618" i="2"/>
  <c r="Y618" i="2"/>
  <c r="Q618" i="2"/>
  <c r="I618" i="2"/>
  <c r="V618" i="2"/>
  <c r="N618" i="2"/>
  <c r="F618" i="2"/>
  <c r="U618" i="2"/>
  <c r="M618" i="2"/>
  <c r="E618" i="2"/>
  <c r="J618" i="2"/>
  <c r="Z618" i="2"/>
  <c r="R618" i="2"/>
  <c r="AB632" i="2"/>
  <c r="X632" i="2"/>
  <c r="T632" i="2"/>
  <c r="P632" i="2"/>
  <c r="L632" i="2"/>
  <c r="H632" i="2"/>
  <c r="AA632" i="2"/>
  <c r="W632" i="2"/>
  <c r="S632" i="2"/>
  <c r="O632" i="2"/>
  <c r="K632" i="2"/>
  <c r="G632" i="2"/>
  <c r="U632" i="2"/>
  <c r="M632" i="2"/>
  <c r="E632" i="2"/>
  <c r="Z632" i="2"/>
  <c r="R632" i="2"/>
  <c r="J632" i="2"/>
  <c r="Y632" i="2"/>
  <c r="Q632" i="2"/>
  <c r="I632" i="2"/>
  <c r="V632" i="2"/>
  <c r="AF632" i="2" s="1"/>
  <c r="N632" i="2"/>
  <c r="F632" i="2"/>
  <c r="AB649" i="2"/>
  <c r="X649" i="2"/>
  <c r="T649" i="2"/>
  <c r="P649" i="2"/>
  <c r="L649" i="2"/>
  <c r="H649" i="2"/>
  <c r="AA649" i="2"/>
  <c r="W649" i="2"/>
  <c r="S649" i="2"/>
  <c r="O649" i="2"/>
  <c r="K649" i="2"/>
  <c r="G649" i="2"/>
  <c r="U649" i="2"/>
  <c r="M649" i="2"/>
  <c r="E649" i="2"/>
  <c r="Z649" i="2"/>
  <c r="R649" i="2"/>
  <c r="J649" i="2"/>
  <c r="Y649" i="2"/>
  <c r="Q649" i="2"/>
  <c r="I649" i="2"/>
  <c r="F649" i="2"/>
  <c r="N649" i="2"/>
  <c r="V649" i="2"/>
  <c r="AF649" i="2" s="1"/>
  <c r="AB663" i="2"/>
  <c r="X663" i="2"/>
  <c r="T663" i="2"/>
  <c r="P663" i="2"/>
  <c r="L663" i="2"/>
  <c r="H663" i="2"/>
  <c r="AA663" i="2"/>
  <c r="W663" i="2"/>
  <c r="S663" i="2"/>
  <c r="O663" i="2"/>
  <c r="K663" i="2"/>
  <c r="G663" i="2"/>
  <c r="Z663" i="2"/>
  <c r="R663" i="2"/>
  <c r="J663" i="2"/>
  <c r="Y663" i="2"/>
  <c r="Q663" i="2"/>
  <c r="I663" i="2"/>
  <c r="V663" i="2"/>
  <c r="AF663" i="2" s="1"/>
  <c r="N663" i="2"/>
  <c r="F663" i="2"/>
  <c r="U663" i="2"/>
  <c r="E663" i="2"/>
  <c r="M663" i="2"/>
  <c r="AB679" i="2"/>
  <c r="X679" i="2"/>
  <c r="T679" i="2"/>
  <c r="P679" i="2"/>
  <c r="L679" i="2"/>
  <c r="H679" i="2"/>
  <c r="AA679" i="2"/>
  <c r="W679" i="2"/>
  <c r="S679" i="2"/>
  <c r="O679" i="2"/>
  <c r="K679" i="2"/>
  <c r="G679" i="2"/>
  <c r="Z679" i="2"/>
  <c r="R679" i="2"/>
  <c r="J679" i="2"/>
  <c r="Y679" i="2"/>
  <c r="Q679" i="2"/>
  <c r="I679" i="2"/>
  <c r="V679" i="2"/>
  <c r="AF679" i="2" s="1"/>
  <c r="N679" i="2"/>
  <c r="F679" i="2"/>
  <c r="E679" i="2"/>
  <c r="U679" i="2"/>
  <c r="M679" i="2"/>
  <c r="Y695" i="2"/>
  <c r="U695" i="2"/>
  <c r="Q695" i="2"/>
  <c r="M695" i="2"/>
  <c r="I695" i="2"/>
  <c r="E695" i="2"/>
  <c r="AB695" i="2"/>
  <c r="X695" i="2"/>
  <c r="T695" i="2"/>
  <c r="P695" i="2"/>
  <c r="L695" i="2"/>
  <c r="H695" i="2"/>
  <c r="AA695" i="2"/>
  <c r="W695" i="2"/>
  <c r="S695" i="2"/>
  <c r="O695" i="2"/>
  <c r="K695" i="2"/>
  <c r="G695" i="2"/>
  <c r="Z695" i="2"/>
  <c r="J695" i="2"/>
  <c r="V695" i="2"/>
  <c r="AF695" i="2" s="1"/>
  <c r="F695" i="2"/>
  <c r="R695" i="2"/>
  <c r="N695" i="2"/>
  <c r="Y711" i="2"/>
  <c r="U711" i="2"/>
  <c r="Q711" i="2"/>
  <c r="M711" i="2"/>
  <c r="I711" i="2"/>
  <c r="E711" i="2"/>
  <c r="AB711" i="2"/>
  <c r="X711" i="2"/>
  <c r="T711" i="2"/>
  <c r="P711" i="2"/>
  <c r="L711" i="2"/>
  <c r="H711" i="2"/>
  <c r="AA711" i="2"/>
  <c r="W711" i="2"/>
  <c r="S711" i="2"/>
  <c r="O711" i="2"/>
  <c r="K711" i="2"/>
  <c r="G711" i="2"/>
  <c r="Z711" i="2"/>
  <c r="J711" i="2"/>
  <c r="V711" i="2"/>
  <c r="AF711" i="2" s="1"/>
  <c r="F711" i="2"/>
  <c r="R711" i="2"/>
  <c r="N711" i="2"/>
  <c r="Y727" i="2"/>
  <c r="U727" i="2"/>
  <c r="Q727" i="2"/>
  <c r="M727" i="2"/>
  <c r="I727" i="2"/>
  <c r="E727" i="2"/>
  <c r="AB727" i="2"/>
  <c r="X727" i="2"/>
  <c r="T727" i="2"/>
  <c r="P727" i="2"/>
  <c r="L727" i="2"/>
  <c r="H727" i="2"/>
  <c r="AA727" i="2"/>
  <c r="W727" i="2"/>
  <c r="S727" i="2"/>
  <c r="O727" i="2"/>
  <c r="K727" i="2"/>
  <c r="G727" i="2"/>
  <c r="Z727" i="2"/>
  <c r="J727" i="2"/>
  <c r="V727" i="2"/>
  <c r="AF727" i="2" s="1"/>
  <c r="F727" i="2"/>
  <c r="R727" i="2"/>
  <c r="N727" i="2"/>
  <c r="Y743" i="2"/>
  <c r="U743" i="2"/>
  <c r="Q743" i="2"/>
  <c r="M743" i="2"/>
  <c r="I743" i="2"/>
  <c r="E743" i="2"/>
  <c r="AB743" i="2"/>
  <c r="X743" i="2"/>
  <c r="T743" i="2"/>
  <c r="P743" i="2"/>
  <c r="L743" i="2"/>
  <c r="H743" i="2"/>
  <c r="AA743" i="2"/>
  <c r="W743" i="2"/>
  <c r="S743" i="2"/>
  <c r="O743" i="2"/>
  <c r="K743" i="2"/>
  <c r="G743" i="2"/>
  <c r="Z743" i="2"/>
  <c r="J743" i="2"/>
  <c r="V743" i="2"/>
  <c r="AF743" i="2" s="1"/>
  <c r="F743" i="2"/>
  <c r="R743" i="2"/>
  <c r="N743" i="2"/>
  <c r="Y763" i="2"/>
  <c r="U763" i="2"/>
  <c r="Q763" i="2"/>
  <c r="M763" i="2"/>
  <c r="I763" i="2"/>
  <c r="E763" i="2"/>
  <c r="AB763" i="2"/>
  <c r="X763" i="2"/>
  <c r="T763" i="2"/>
  <c r="P763" i="2"/>
  <c r="L763" i="2"/>
  <c r="H763" i="2"/>
  <c r="AA763" i="2"/>
  <c r="W763" i="2"/>
  <c r="S763" i="2"/>
  <c r="O763" i="2"/>
  <c r="K763" i="2"/>
  <c r="G763" i="2"/>
  <c r="R763" i="2"/>
  <c r="N763" i="2"/>
  <c r="Z763" i="2"/>
  <c r="J763" i="2"/>
  <c r="V763" i="2"/>
  <c r="AF763" i="2" s="1"/>
  <c r="F763" i="2"/>
  <c r="Y771" i="2"/>
  <c r="U771" i="2"/>
  <c r="Q771" i="2"/>
  <c r="M771" i="2"/>
  <c r="I771" i="2"/>
  <c r="E771" i="2"/>
  <c r="AB771" i="2"/>
  <c r="X771" i="2"/>
  <c r="T771" i="2"/>
  <c r="P771" i="2"/>
  <c r="L771" i="2"/>
  <c r="H771" i="2"/>
  <c r="AA771" i="2"/>
  <c r="W771" i="2"/>
  <c r="S771" i="2"/>
  <c r="O771" i="2"/>
  <c r="K771" i="2"/>
  <c r="G771" i="2"/>
  <c r="R771" i="2"/>
  <c r="N771" i="2"/>
  <c r="Z771" i="2"/>
  <c r="J771" i="2"/>
  <c r="F771" i="2"/>
  <c r="V771" i="2"/>
  <c r="AF771" i="2" s="1"/>
  <c r="Y779" i="2"/>
  <c r="U779" i="2"/>
  <c r="Q779" i="2"/>
  <c r="M779" i="2"/>
  <c r="I779" i="2"/>
  <c r="E779" i="2"/>
  <c r="AB779" i="2"/>
  <c r="X779" i="2"/>
  <c r="T779" i="2"/>
  <c r="P779" i="2"/>
  <c r="L779" i="2"/>
  <c r="H779" i="2"/>
  <c r="AA779" i="2"/>
  <c r="W779" i="2"/>
  <c r="S779" i="2"/>
  <c r="O779" i="2"/>
  <c r="K779" i="2"/>
  <c r="G779" i="2"/>
  <c r="R779" i="2"/>
  <c r="N779" i="2"/>
  <c r="Z779" i="2"/>
  <c r="J779" i="2"/>
  <c r="F779" i="2"/>
  <c r="V779" i="2"/>
  <c r="AF779" i="2" s="1"/>
  <c r="Y791" i="2"/>
  <c r="U791" i="2"/>
  <c r="Q791" i="2"/>
  <c r="M791" i="2"/>
  <c r="I791" i="2"/>
  <c r="E791" i="2"/>
  <c r="AB791" i="2"/>
  <c r="X791" i="2"/>
  <c r="T791" i="2"/>
  <c r="P791" i="2"/>
  <c r="L791" i="2"/>
  <c r="H791" i="2"/>
  <c r="AA791" i="2"/>
  <c r="W791" i="2"/>
  <c r="S791" i="2"/>
  <c r="O791" i="2"/>
  <c r="K791" i="2"/>
  <c r="G791" i="2"/>
  <c r="Z791" i="2"/>
  <c r="J791" i="2"/>
  <c r="V791" i="2"/>
  <c r="AF791" i="2" s="1"/>
  <c r="F791" i="2"/>
  <c r="R791" i="2"/>
  <c r="N791" i="2"/>
  <c r="Y807" i="2"/>
  <c r="U807" i="2"/>
  <c r="Q807" i="2"/>
  <c r="M807" i="2"/>
  <c r="I807" i="2"/>
  <c r="E807" i="2"/>
  <c r="AB807" i="2"/>
  <c r="X807" i="2"/>
  <c r="T807" i="2"/>
  <c r="P807" i="2"/>
  <c r="L807" i="2"/>
  <c r="H807" i="2"/>
  <c r="AA807" i="2"/>
  <c r="W807" i="2"/>
  <c r="S807" i="2"/>
  <c r="O807" i="2"/>
  <c r="K807" i="2"/>
  <c r="G807" i="2"/>
  <c r="Z807" i="2"/>
  <c r="J807" i="2"/>
  <c r="V807" i="2"/>
  <c r="AF807" i="2" s="1"/>
  <c r="F807" i="2"/>
  <c r="R807" i="2"/>
  <c r="N807" i="2"/>
  <c r="Y823" i="2"/>
  <c r="U823" i="2"/>
  <c r="Q823" i="2"/>
  <c r="M823" i="2"/>
  <c r="I823" i="2"/>
  <c r="E823" i="2"/>
  <c r="AB823" i="2"/>
  <c r="X823" i="2"/>
  <c r="T823" i="2"/>
  <c r="P823" i="2"/>
  <c r="L823" i="2"/>
  <c r="H823" i="2"/>
  <c r="AA823" i="2"/>
  <c r="W823" i="2"/>
  <c r="S823" i="2"/>
  <c r="O823" i="2"/>
  <c r="K823" i="2"/>
  <c r="G823" i="2"/>
  <c r="Z823" i="2"/>
  <c r="J823" i="2"/>
  <c r="V823" i="2"/>
  <c r="AF823" i="2" s="1"/>
  <c r="F823" i="2"/>
  <c r="R823" i="2"/>
  <c r="N823" i="2"/>
  <c r="Y839" i="2"/>
  <c r="U839" i="2"/>
  <c r="Q839" i="2"/>
  <c r="M839" i="2"/>
  <c r="I839" i="2"/>
  <c r="E839" i="2"/>
  <c r="AB839" i="2"/>
  <c r="X839" i="2"/>
  <c r="T839" i="2"/>
  <c r="P839" i="2"/>
  <c r="L839" i="2"/>
  <c r="H839" i="2"/>
  <c r="AA839" i="2"/>
  <c r="W839" i="2"/>
  <c r="S839" i="2"/>
  <c r="O839" i="2"/>
  <c r="K839" i="2"/>
  <c r="G839" i="2"/>
  <c r="Z839" i="2"/>
  <c r="J839" i="2"/>
  <c r="V839" i="2"/>
  <c r="AF839" i="2" s="1"/>
  <c r="F839" i="2"/>
  <c r="R839" i="2"/>
  <c r="N839" i="2"/>
  <c r="Y855" i="2"/>
  <c r="U855" i="2"/>
  <c r="Q855" i="2"/>
  <c r="M855" i="2"/>
  <c r="I855" i="2"/>
  <c r="E855" i="2"/>
  <c r="AB855" i="2"/>
  <c r="X855" i="2"/>
  <c r="T855" i="2"/>
  <c r="P855" i="2"/>
  <c r="L855" i="2"/>
  <c r="H855" i="2"/>
  <c r="AA855" i="2"/>
  <c r="W855" i="2"/>
  <c r="S855" i="2"/>
  <c r="O855" i="2"/>
  <c r="K855" i="2"/>
  <c r="G855" i="2"/>
  <c r="Z855" i="2"/>
  <c r="J855" i="2"/>
  <c r="V855" i="2"/>
  <c r="AF855" i="2" s="1"/>
  <c r="F855" i="2"/>
  <c r="R855" i="2"/>
  <c r="N855" i="2"/>
  <c r="Y871" i="2"/>
  <c r="U871" i="2"/>
  <c r="Q871" i="2"/>
  <c r="M871" i="2"/>
  <c r="I871" i="2"/>
  <c r="E871" i="2"/>
  <c r="AB871" i="2"/>
  <c r="X871" i="2"/>
  <c r="T871" i="2"/>
  <c r="P871" i="2"/>
  <c r="L871" i="2"/>
  <c r="H871" i="2"/>
  <c r="AA871" i="2"/>
  <c r="W871" i="2"/>
  <c r="S871" i="2"/>
  <c r="O871" i="2"/>
  <c r="K871" i="2"/>
  <c r="G871" i="2"/>
  <c r="Z871" i="2"/>
  <c r="J871" i="2"/>
  <c r="V871" i="2"/>
  <c r="AF871" i="2" s="1"/>
  <c r="F871" i="2"/>
  <c r="R871" i="2"/>
  <c r="N871" i="2"/>
  <c r="Y887" i="2"/>
  <c r="U887" i="2"/>
  <c r="Q887" i="2"/>
  <c r="M887" i="2"/>
  <c r="I887" i="2"/>
  <c r="E887" i="2"/>
  <c r="AB887" i="2"/>
  <c r="X887" i="2"/>
  <c r="T887" i="2"/>
  <c r="P887" i="2"/>
  <c r="L887" i="2"/>
  <c r="H887" i="2"/>
  <c r="AA887" i="2"/>
  <c r="W887" i="2"/>
  <c r="S887" i="2"/>
  <c r="O887" i="2"/>
  <c r="K887" i="2"/>
  <c r="G887" i="2"/>
  <c r="N887" i="2"/>
  <c r="Z887" i="2"/>
  <c r="J887" i="2"/>
  <c r="V887" i="2"/>
  <c r="F887" i="2"/>
  <c r="R887" i="2"/>
  <c r="Y903" i="2"/>
  <c r="U903" i="2"/>
  <c r="Q903" i="2"/>
  <c r="M903" i="2"/>
  <c r="I903" i="2"/>
  <c r="E903" i="2"/>
  <c r="AB903" i="2"/>
  <c r="X903" i="2"/>
  <c r="T903" i="2"/>
  <c r="P903" i="2"/>
  <c r="L903" i="2"/>
  <c r="H903" i="2"/>
  <c r="AA903" i="2"/>
  <c r="W903" i="2"/>
  <c r="S903" i="2"/>
  <c r="O903" i="2"/>
  <c r="K903" i="2"/>
  <c r="G903" i="2"/>
  <c r="Z903" i="2"/>
  <c r="J903" i="2"/>
  <c r="V903" i="2"/>
  <c r="AF903" i="2" s="1"/>
  <c r="F903" i="2"/>
  <c r="R903" i="2"/>
  <c r="N903" i="2"/>
  <c r="Y919" i="2"/>
  <c r="U919" i="2"/>
  <c r="Q919" i="2"/>
  <c r="M919" i="2"/>
  <c r="I919" i="2"/>
  <c r="E919" i="2"/>
  <c r="AB919" i="2"/>
  <c r="X919" i="2"/>
  <c r="T919" i="2"/>
  <c r="P919" i="2"/>
  <c r="L919" i="2"/>
  <c r="H919" i="2"/>
  <c r="AA919" i="2"/>
  <c r="W919" i="2"/>
  <c r="S919" i="2"/>
  <c r="O919" i="2"/>
  <c r="K919" i="2"/>
  <c r="G919" i="2"/>
  <c r="Z919" i="2"/>
  <c r="J919" i="2"/>
  <c r="V919" i="2"/>
  <c r="AF919" i="2" s="1"/>
  <c r="F919" i="2"/>
  <c r="R919" i="2"/>
  <c r="N919" i="2"/>
  <c r="Y935" i="2"/>
  <c r="U935" i="2"/>
  <c r="Q935" i="2"/>
  <c r="M935" i="2"/>
  <c r="I935" i="2"/>
  <c r="E935" i="2"/>
  <c r="AB935" i="2"/>
  <c r="X935" i="2"/>
  <c r="T935" i="2"/>
  <c r="P935" i="2"/>
  <c r="L935" i="2"/>
  <c r="H935" i="2"/>
  <c r="AA935" i="2"/>
  <c r="W935" i="2"/>
  <c r="S935" i="2"/>
  <c r="O935" i="2"/>
  <c r="K935" i="2"/>
  <c r="G935" i="2"/>
  <c r="Z935" i="2"/>
  <c r="J935" i="2"/>
  <c r="V935" i="2"/>
  <c r="AF935" i="2" s="1"/>
  <c r="F935" i="2"/>
  <c r="R935" i="2"/>
  <c r="N935" i="2"/>
  <c r="Y951" i="2"/>
  <c r="U951" i="2"/>
  <c r="Q951" i="2"/>
  <c r="M951" i="2"/>
  <c r="I951" i="2"/>
  <c r="E951" i="2"/>
  <c r="AB951" i="2"/>
  <c r="X951" i="2"/>
  <c r="T951" i="2"/>
  <c r="P951" i="2"/>
  <c r="L951" i="2"/>
  <c r="H951" i="2"/>
  <c r="AA951" i="2"/>
  <c r="W951" i="2"/>
  <c r="S951" i="2"/>
  <c r="O951" i="2"/>
  <c r="K951" i="2"/>
  <c r="G951" i="2"/>
  <c r="Z951" i="2"/>
  <c r="J951" i="2"/>
  <c r="V951" i="2"/>
  <c r="AF951" i="2" s="1"/>
  <c r="F951" i="2"/>
  <c r="R951" i="2"/>
  <c r="N951" i="2"/>
  <c r="Y992" i="2"/>
  <c r="U992" i="2"/>
  <c r="M992" i="2"/>
  <c r="I992" i="2"/>
  <c r="E992" i="2"/>
  <c r="AB992" i="2"/>
  <c r="X992" i="2"/>
  <c r="T992" i="2"/>
  <c r="L992" i="2"/>
  <c r="H992" i="2"/>
  <c r="AA992" i="2"/>
  <c r="W992" i="2"/>
  <c r="S992" i="2"/>
  <c r="O992" i="2"/>
  <c r="K992" i="2"/>
  <c r="G992" i="2"/>
  <c r="V992" i="2"/>
  <c r="AF992" i="2" s="1"/>
  <c r="F992" i="2"/>
  <c r="N992" i="2"/>
  <c r="J992" i="2"/>
  <c r="Z992" i="2"/>
  <c r="Y1005" i="2"/>
  <c r="U1005" i="2"/>
  <c r="M1005" i="2"/>
  <c r="I1005" i="2"/>
  <c r="E1005" i="2"/>
  <c r="AB1005" i="2"/>
  <c r="X1005" i="2"/>
  <c r="T1005" i="2"/>
  <c r="L1005" i="2"/>
  <c r="H1005" i="2"/>
  <c r="AA1005" i="2"/>
  <c r="W1005" i="2"/>
  <c r="S1005" i="2"/>
  <c r="O1005" i="2"/>
  <c r="K1005" i="2"/>
  <c r="G1005" i="2"/>
  <c r="Z1005" i="2"/>
  <c r="J1005" i="2"/>
  <c r="V1005" i="2"/>
  <c r="AF1005" i="2" s="1"/>
  <c r="F1005" i="2"/>
  <c r="N1005" i="2"/>
  <c r="Y1029" i="2"/>
  <c r="U1029" i="2"/>
  <c r="M1029" i="2"/>
  <c r="I1029" i="2"/>
  <c r="E1029" i="2"/>
  <c r="AB1029" i="2"/>
  <c r="X1029" i="2"/>
  <c r="T1029" i="2"/>
  <c r="L1029" i="2"/>
  <c r="H1029" i="2"/>
  <c r="AA1029" i="2"/>
  <c r="W1029" i="2"/>
  <c r="S1029" i="2"/>
  <c r="O1029" i="2"/>
  <c r="K1029" i="2"/>
  <c r="G1029" i="2"/>
  <c r="V1029" i="2"/>
  <c r="AF1029" i="2" s="1"/>
  <c r="F1029" i="2"/>
  <c r="N1029" i="2"/>
  <c r="Z1029" i="2"/>
  <c r="J1029" i="2"/>
  <c r="Y1039" i="2"/>
  <c r="U1039" i="2"/>
  <c r="M1039" i="2"/>
  <c r="I1039" i="2"/>
  <c r="E1039" i="2"/>
  <c r="AB1039" i="2"/>
  <c r="X1039" i="2"/>
  <c r="T1039" i="2"/>
  <c r="L1039" i="2"/>
  <c r="H1039" i="2"/>
  <c r="AA1039" i="2"/>
  <c r="W1039" i="2"/>
  <c r="S1039" i="2"/>
  <c r="O1039" i="2"/>
  <c r="K1039" i="2"/>
  <c r="G1039" i="2"/>
  <c r="N1039" i="2"/>
  <c r="Z1039" i="2"/>
  <c r="J1039" i="2"/>
  <c r="F1039" i="2"/>
  <c r="V1039" i="2"/>
  <c r="AF1039" i="2" s="1"/>
  <c r="Y1048" i="2"/>
  <c r="U1048" i="2"/>
  <c r="M1048" i="2"/>
  <c r="I1048" i="2"/>
  <c r="E1048" i="2"/>
  <c r="AB1048" i="2"/>
  <c r="X1048" i="2"/>
  <c r="T1048" i="2"/>
  <c r="L1048" i="2"/>
  <c r="H1048" i="2"/>
  <c r="AA1048" i="2"/>
  <c r="W1048" i="2"/>
  <c r="S1048" i="2"/>
  <c r="O1048" i="2"/>
  <c r="K1048" i="2"/>
  <c r="G1048" i="2"/>
  <c r="N1048" i="2"/>
  <c r="Z1048" i="2"/>
  <c r="J1048" i="2"/>
  <c r="F1048" i="2"/>
  <c r="V1048" i="2"/>
  <c r="AF1048" i="2" s="1"/>
  <c r="Y1069" i="2"/>
  <c r="U1069" i="2"/>
  <c r="M1069" i="2"/>
  <c r="I1069" i="2"/>
  <c r="E1069" i="2"/>
  <c r="AB1069" i="2"/>
  <c r="X1069" i="2"/>
  <c r="T1069" i="2"/>
  <c r="L1069" i="2"/>
  <c r="H1069" i="2"/>
  <c r="AA1069" i="2"/>
  <c r="W1069" i="2"/>
  <c r="S1069" i="2"/>
  <c r="O1069" i="2"/>
  <c r="K1069" i="2"/>
  <c r="G1069" i="2"/>
  <c r="V1069" i="2"/>
  <c r="AF1069" i="2" s="1"/>
  <c r="F1069" i="2"/>
  <c r="N1069" i="2"/>
  <c r="Z1069" i="2"/>
  <c r="J1069" i="2"/>
  <c r="Y1084" i="2"/>
  <c r="U1084" i="2"/>
  <c r="M1084" i="2"/>
  <c r="I1084" i="2"/>
  <c r="E1084" i="2"/>
  <c r="AB1084" i="2"/>
  <c r="X1084" i="2"/>
  <c r="T1084" i="2"/>
  <c r="L1084" i="2"/>
  <c r="H1084" i="2"/>
  <c r="AA1084" i="2"/>
  <c r="W1084" i="2"/>
  <c r="S1084" i="2"/>
  <c r="O1084" i="2"/>
  <c r="K1084" i="2"/>
  <c r="G1084" i="2"/>
  <c r="Z1084" i="2"/>
  <c r="J1084" i="2"/>
  <c r="V1084" i="2"/>
  <c r="AF1084" i="2" s="1"/>
  <c r="F1084" i="2"/>
  <c r="N1084" i="2"/>
  <c r="Y1099" i="2"/>
  <c r="U1099" i="2"/>
  <c r="Q1099" i="2"/>
  <c r="M1099" i="2"/>
  <c r="I1099" i="2"/>
  <c r="E1099" i="2"/>
  <c r="AB1099" i="2"/>
  <c r="X1099" i="2"/>
  <c r="T1099" i="2"/>
  <c r="P1099" i="2"/>
  <c r="L1099" i="2"/>
  <c r="H1099" i="2"/>
  <c r="AA1099" i="2"/>
  <c r="W1099" i="2"/>
  <c r="S1099" i="2"/>
  <c r="O1099" i="2"/>
  <c r="K1099" i="2"/>
  <c r="G1099" i="2"/>
  <c r="N1099" i="2"/>
  <c r="Z1099" i="2"/>
  <c r="J1099" i="2"/>
  <c r="V1099" i="2"/>
  <c r="AF1099" i="2" s="1"/>
  <c r="F1099" i="2"/>
  <c r="R1099" i="2"/>
  <c r="Y1115" i="2"/>
  <c r="U1115" i="2"/>
  <c r="Q1115" i="2"/>
  <c r="M1115" i="2"/>
  <c r="I1115" i="2"/>
  <c r="E1115" i="2"/>
  <c r="AB1115" i="2"/>
  <c r="X1115" i="2"/>
  <c r="T1115" i="2"/>
  <c r="P1115" i="2"/>
  <c r="L1115" i="2"/>
  <c r="H1115" i="2"/>
  <c r="AA1115" i="2"/>
  <c r="W1115" i="2"/>
  <c r="S1115" i="2"/>
  <c r="O1115" i="2"/>
  <c r="K1115" i="2"/>
  <c r="G1115" i="2"/>
  <c r="N1115" i="2"/>
  <c r="Z1115" i="2"/>
  <c r="J1115" i="2"/>
  <c r="V1115" i="2"/>
  <c r="AF1115" i="2" s="1"/>
  <c r="F1115" i="2"/>
  <c r="R1115" i="2"/>
  <c r="Y1131" i="2"/>
  <c r="U1131" i="2"/>
  <c r="Q1131" i="2"/>
  <c r="M1131" i="2"/>
  <c r="I1131" i="2"/>
  <c r="E1131" i="2"/>
  <c r="AB1131" i="2"/>
  <c r="X1131" i="2"/>
  <c r="T1131" i="2"/>
  <c r="P1131" i="2"/>
  <c r="L1131" i="2"/>
  <c r="H1131" i="2"/>
  <c r="AA1131" i="2"/>
  <c r="W1131" i="2"/>
  <c r="S1131" i="2"/>
  <c r="O1131" i="2"/>
  <c r="K1131" i="2"/>
  <c r="G1131" i="2"/>
  <c r="N1131" i="2"/>
  <c r="Z1131" i="2"/>
  <c r="J1131" i="2"/>
  <c r="V1131" i="2"/>
  <c r="AF1131" i="2" s="1"/>
  <c r="F1131" i="2"/>
  <c r="R1131" i="2"/>
  <c r="Y1147" i="2"/>
  <c r="U1147" i="2"/>
  <c r="Q1147" i="2"/>
  <c r="M1147" i="2"/>
  <c r="I1147" i="2"/>
  <c r="E1147" i="2"/>
  <c r="AB1147" i="2"/>
  <c r="X1147" i="2"/>
  <c r="T1147" i="2"/>
  <c r="P1147" i="2"/>
  <c r="L1147" i="2"/>
  <c r="H1147" i="2"/>
  <c r="AA1147" i="2"/>
  <c r="W1147" i="2"/>
  <c r="S1147" i="2"/>
  <c r="O1147" i="2"/>
  <c r="K1147" i="2"/>
  <c r="G1147" i="2"/>
  <c r="N1147" i="2"/>
  <c r="Z1147" i="2"/>
  <c r="J1147" i="2"/>
  <c r="V1147" i="2"/>
  <c r="AF1147" i="2" s="1"/>
  <c r="F1147" i="2"/>
  <c r="R1147" i="2"/>
  <c r="Y1163" i="2"/>
  <c r="U1163" i="2"/>
  <c r="Q1163" i="2"/>
  <c r="M1163" i="2"/>
  <c r="I1163" i="2"/>
  <c r="E1163" i="2"/>
  <c r="AB1163" i="2"/>
  <c r="X1163" i="2"/>
  <c r="T1163" i="2"/>
  <c r="P1163" i="2"/>
  <c r="L1163" i="2"/>
  <c r="H1163" i="2"/>
  <c r="AA1163" i="2"/>
  <c r="W1163" i="2"/>
  <c r="S1163" i="2"/>
  <c r="O1163" i="2"/>
  <c r="K1163" i="2"/>
  <c r="G1163" i="2"/>
  <c r="N1163" i="2"/>
  <c r="Z1163" i="2"/>
  <c r="J1163" i="2"/>
  <c r="V1163" i="2"/>
  <c r="AF1163" i="2" s="1"/>
  <c r="F1163" i="2"/>
  <c r="R1163" i="2"/>
  <c r="Y1179" i="2"/>
  <c r="U1179" i="2"/>
  <c r="Q1179" i="2"/>
  <c r="M1179" i="2"/>
  <c r="I1179" i="2"/>
  <c r="E1179" i="2"/>
  <c r="AB1179" i="2"/>
  <c r="X1179" i="2"/>
  <c r="T1179" i="2"/>
  <c r="P1179" i="2"/>
  <c r="L1179" i="2"/>
  <c r="H1179" i="2"/>
  <c r="AA1179" i="2"/>
  <c r="W1179" i="2"/>
  <c r="S1179" i="2"/>
  <c r="O1179" i="2"/>
  <c r="K1179" i="2"/>
  <c r="G1179" i="2"/>
  <c r="N1179" i="2"/>
  <c r="Z1179" i="2"/>
  <c r="J1179" i="2"/>
  <c r="V1179" i="2"/>
  <c r="AF1179" i="2" s="1"/>
  <c r="F1179" i="2"/>
  <c r="R1179" i="2"/>
  <c r="Y1193" i="2"/>
  <c r="U1193" i="2"/>
  <c r="Q1193" i="2"/>
  <c r="M1193" i="2"/>
  <c r="I1193" i="2"/>
  <c r="E1193" i="2"/>
  <c r="AB1193" i="2"/>
  <c r="X1193" i="2"/>
  <c r="T1193" i="2"/>
  <c r="P1193" i="2"/>
  <c r="L1193" i="2"/>
  <c r="H1193" i="2"/>
  <c r="AA1193" i="2"/>
  <c r="W1193" i="2"/>
  <c r="S1193" i="2"/>
  <c r="O1193" i="2"/>
  <c r="K1193" i="2"/>
  <c r="G1193" i="2"/>
  <c r="R1193" i="2"/>
  <c r="N1193" i="2"/>
  <c r="Z1193" i="2"/>
  <c r="J1193" i="2"/>
  <c r="F1193" i="2"/>
  <c r="V1193" i="2"/>
  <c r="AF1193" i="2" s="1"/>
  <c r="Y1206" i="2"/>
  <c r="U1206" i="2"/>
  <c r="Q1206" i="2"/>
  <c r="M1206" i="2"/>
  <c r="I1206" i="2"/>
  <c r="E1206" i="2"/>
  <c r="AB1206" i="2"/>
  <c r="X1206" i="2"/>
  <c r="T1206" i="2"/>
  <c r="P1206" i="2"/>
  <c r="L1206" i="2"/>
  <c r="H1206" i="2"/>
  <c r="AA1206" i="2"/>
  <c r="W1206" i="2"/>
  <c r="S1206" i="2"/>
  <c r="O1206" i="2"/>
  <c r="K1206" i="2"/>
  <c r="G1206" i="2"/>
  <c r="Z1206" i="2"/>
  <c r="J1206" i="2"/>
  <c r="V1206" i="2"/>
  <c r="AF1206" i="2" s="1"/>
  <c r="F1206" i="2"/>
  <c r="R1206" i="2"/>
  <c r="N1206" i="2"/>
  <c r="Y1217" i="2"/>
  <c r="U1217" i="2"/>
  <c r="Q1217" i="2"/>
  <c r="M1217" i="2"/>
  <c r="I1217" i="2"/>
  <c r="E1217" i="2"/>
  <c r="AB1217" i="2"/>
  <c r="X1217" i="2"/>
  <c r="T1217" i="2"/>
  <c r="P1217" i="2"/>
  <c r="L1217" i="2"/>
  <c r="H1217" i="2"/>
  <c r="AA1217" i="2"/>
  <c r="W1217" i="2"/>
  <c r="S1217" i="2"/>
  <c r="O1217" i="2"/>
  <c r="K1217" i="2"/>
  <c r="G1217" i="2"/>
  <c r="R1217" i="2"/>
  <c r="N1217" i="2"/>
  <c r="Z1217" i="2"/>
  <c r="J1217" i="2"/>
  <c r="F1217" i="2"/>
  <c r="V1217" i="2"/>
  <c r="AF1217" i="2" s="1"/>
  <c r="Y1226" i="2"/>
  <c r="U1226" i="2"/>
  <c r="Q1226" i="2"/>
  <c r="M1226" i="2"/>
  <c r="I1226" i="2"/>
  <c r="E1226" i="2"/>
  <c r="AB1226" i="2"/>
  <c r="X1226" i="2"/>
  <c r="T1226" i="2"/>
  <c r="P1226" i="2"/>
  <c r="L1226" i="2"/>
  <c r="H1226" i="2"/>
  <c r="AA1226" i="2"/>
  <c r="W1226" i="2"/>
  <c r="S1226" i="2"/>
  <c r="O1226" i="2"/>
  <c r="K1226" i="2"/>
  <c r="G1226" i="2"/>
  <c r="R1226" i="2"/>
  <c r="N1226" i="2"/>
  <c r="Z1226" i="2"/>
  <c r="J1226" i="2"/>
  <c r="F1226" i="2"/>
  <c r="V1226" i="2"/>
  <c r="AF1226" i="2" s="1"/>
  <c r="Y1241" i="2"/>
  <c r="U1241" i="2"/>
  <c r="Q1241" i="2"/>
  <c r="M1241" i="2"/>
  <c r="I1241" i="2"/>
  <c r="E1241" i="2"/>
  <c r="AB1241" i="2"/>
  <c r="X1241" i="2"/>
  <c r="T1241" i="2"/>
  <c r="P1241" i="2"/>
  <c r="L1241" i="2"/>
  <c r="H1241" i="2"/>
  <c r="AA1241" i="2"/>
  <c r="W1241" i="2"/>
  <c r="S1241" i="2"/>
  <c r="O1241" i="2"/>
  <c r="K1241" i="2"/>
  <c r="G1241" i="2"/>
  <c r="N1241" i="2"/>
  <c r="Z1241" i="2"/>
  <c r="J1241" i="2"/>
  <c r="V1241" i="2"/>
  <c r="AF1241" i="2" s="1"/>
  <c r="F1241" i="2"/>
  <c r="R1241" i="2"/>
  <c r="AA1258" i="2"/>
  <c r="W1258" i="2"/>
  <c r="S1258" i="2"/>
  <c r="O1258" i="2"/>
  <c r="K1258" i="2"/>
  <c r="G1258" i="2"/>
  <c r="Z1258" i="2"/>
  <c r="V1258" i="2"/>
  <c r="AF1258" i="2" s="1"/>
  <c r="R1258" i="2"/>
  <c r="N1258" i="2"/>
  <c r="J1258" i="2"/>
  <c r="F1258" i="2"/>
  <c r="U1258" i="2"/>
  <c r="M1258" i="2"/>
  <c r="E1258" i="2"/>
  <c r="AB1258" i="2"/>
  <c r="T1258" i="2"/>
  <c r="L1258" i="2"/>
  <c r="Y1258" i="2"/>
  <c r="Q1258" i="2"/>
  <c r="I1258" i="2"/>
  <c r="X1258" i="2"/>
  <c r="P1258" i="2"/>
  <c r="H1258" i="2"/>
  <c r="Z1286" i="2"/>
  <c r="V1286" i="2"/>
  <c r="AF1286" i="2" s="1"/>
  <c r="R1286" i="2"/>
  <c r="N1286" i="2"/>
  <c r="J1286" i="2"/>
  <c r="F1286" i="2"/>
  <c r="Y1286" i="2"/>
  <c r="U1286" i="2"/>
  <c r="Q1286" i="2"/>
  <c r="M1286" i="2"/>
  <c r="I1286" i="2"/>
  <c r="E1286" i="2"/>
  <c r="W1286" i="2"/>
  <c r="O1286" i="2"/>
  <c r="G1286" i="2"/>
  <c r="AB1286" i="2"/>
  <c r="T1286" i="2"/>
  <c r="L1286" i="2"/>
  <c r="AA1286" i="2"/>
  <c r="S1286" i="2"/>
  <c r="K1286" i="2"/>
  <c r="H1286" i="2"/>
  <c r="X1286" i="2"/>
  <c r="P1286" i="2"/>
  <c r="Z1319" i="2"/>
  <c r="V1319" i="2"/>
  <c r="R1319" i="2"/>
  <c r="N1319" i="2"/>
  <c r="J1319" i="2"/>
  <c r="F1319" i="2"/>
  <c r="Y1319" i="2"/>
  <c r="U1319" i="2"/>
  <c r="Q1319" i="2"/>
  <c r="M1319" i="2"/>
  <c r="I1319" i="2"/>
  <c r="E1319" i="2"/>
  <c r="W1319" i="2"/>
  <c r="O1319" i="2"/>
  <c r="G1319" i="2"/>
  <c r="AB1319" i="2"/>
  <c r="T1319" i="2"/>
  <c r="L1319" i="2"/>
  <c r="AA1319" i="2"/>
  <c r="S1319" i="2"/>
  <c r="K1319" i="2"/>
  <c r="X1319" i="2"/>
  <c r="P1319" i="2"/>
  <c r="H1319" i="2"/>
  <c r="AB698" i="2"/>
  <c r="X698" i="2"/>
  <c r="T698" i="2"/>
  <c r="P698" i="2"/>
  <c r="L698" i="2"/>
  <c r="H698" i="2"/>
  <c r="AA698" i="2"/>
  <c r="W698" i="2"/>
  <c r="S698" i="2"/>
  <c r="O698" i="2"/>
  <c r="K698" i="2"/>
  <c r="G698" i="2"/>
  <c r="Z698" i="2"/>
  <c r="V698" i="2"/>
  <c r="AF698" i="2" s="1"/>
  <c r="R698" i="2"/>
  <c r="N698" i="2"/>
  <c r="J698" i="2"/>
  <c r="F698" i="2"/>
  <c r="Q698" i="2"/>
  <c r="M698" i="2"/>
  <c r="Y698" i="2"/>
  <c r="I698" i="2"/>
  <c r="U698" i="2"/>
  <c r="E698" i="2"/>
  <c r="AB714" i="2"/>
  <c r="X714" i="2"/>
  <c r="T714" i="2"/>
  <c r="P714" i="2"/>
  <c r="L714" i="2"/>
  <c r="H714" i="2"/>
  <c r="AA714" i="2"/>
  <c r="W714" i="2"/>
  <c r="S714" i="2"/>
  <c r="O714" i="2"/>
  <c r="K714" i="2"/>
  <c r="G714" i="2"/>
  <c r="Z714" i="2"/>
  <c r="V714" i="2"/>
  <c r="AF714" i="2" s="1"/>
  <c r="R714" i="2"/>
  <c r="N714" i="2"/>
  <c r="J714" i="2"/>
  <c r="F714" i="2"/>
  <c r="Q714" i="2"/>
  <c r="M714" i="2"/>
  <c r="Y714" i="2"/>
  <c r="I714" i="2"/>
  <c r="U714" i="2"/>
  <c r="E714" i="2"/>
  <c r="AB730" i="2"/>
  <c r="X730" i="2"/>
  <c r="T730" i="2"/>
  <c r="P730" i="2"/>
  <c r="L730" i="2"/>
  <c r="H730" i="2"/>
  <c r="AA730" i="2"/>
  <c r="W730" i="2"/>
  <c r="S730" i="2"/>
  <c r="O730" i="2"/>
  <c r="K730" i="2"/>
  <c r="G730" i="2"/>
  <c r="Z730" i="2"/>
  <c r="V730" i="2"/>
  <c r="AF730" i="2" s="1"/>
  <c r="R730" i="2"/>
  <c r="N730" i="2"/>
  <c r="J730" i="2"/>
  <c r="F730" i="2"/>
  <c r="Q730" i="2"/>
  <c r="M730" i="2"/>
  <c r="Y730" i="2"/>
  <c r="I730" i="2"/>
  <c r="U730" i="2"/>
  <c r="E730" i="2"/>
  <c r="AB746" i="2"/>
  <c r="X746" i="2"/>
  <c r="T746" i="2"/>
  <c r="P746" i="2"/>
  <c r="L746" i="2"/>
  <c r="H746" i="2"/>
  <c r="AA746" i="2"/>
  <c r="W746" i="2"/>
  <c r="S746" i="2"/>
  <c r="O746" i="2"/>
  <c r="K746" i="2"/>
  <c r="G746" i="2"/>
  <c r="Z746" i="2"/>
  <c r="V746" i="2"/>
  <c r="AF746" i="2" s="1"/>
  <c r="R746" i="2"/>
  <c r="N746" i="2"/>
  <c r="J746" i="2"/>
  <c r="F746" i="2"/>
  <c r="Q746" i="2"/>
  <c r="M746" i="2"/>
  <c r="Y746" i="2"/>
  <c r="I746" i="2"/>
  <c r="U746" i="2"/>
  <c r="E746" i="2"/>
  <c r="AB759" i="2"/>
  <c r="X759" i="2"/>
  <c r="T759" i="2"/>
  <c r="P759" i="2"/>
  <c r="L759" i="2"/>
  <c r="H759" i="2"/>
  <c r="AA759" i="2"/>
  <c r="W759" i="2"/>
  <c r="S759" i="2"/>
  <c r="O759" i="2"/>
  <c r="K759" i="2"/>
  <c r="G759" i="2"/>
  <c r="Z759" i="2"/>
  <c r="V759" i="2"/>
  <c r="AF759" i="2" s="1"/>
  <c r="R759" i="2"/>
  <c r="N759" i="2"/>
  <c r="J759" i="2"/>
  <c r="F759" i="2"/>
  <c r="Y759" i="2"/>
  <c r="I759" i="2"/>
  <c r="U759" i="2"/>
  <c r="E759" i="2"/>
  <c r="Q759" i="2"/>
  <c r="M759" i="2"/>
  <c r="AB794" i="2"/>
  <c r="X794" i="2"/>
  <c r="T794" i="2"/>
  <c r="P794" i="2"/>
  <c r="L794" i="2"/>
  <c r="H794" i="2"/>
  <c r="AA794" i="2"/>
  <c r="W794" i="2"/>
  <c r="S794" i="2"/>
  <c r="O794" i="2"/>
  <c r="K794" i="2"/>
  <c r="G794" i="2"/>
  <c r="Z794" i="2"/>
  <c r="V794" i="2"/>
  <c r="AF794" i="2" s="1"/>
  <c r="R794" i="2"/>
  <c r="N794" i="2"/>
  <c r="J794" i="2"/>
  <c r="F794" i="2"/>
  <c r="Q794" i="2"/>
  <c r="M794" i="2"/>
  <c r="Y794" i="2"/>
  <c r="I794" i="2"/>
  <c r="U794" i="2"/>
  <c r="E794" i="2"/>
  <c r="AB810" i="2"/>
  <c r="X810" i="2"/>
  <c r="T810" i="2"/>
  <c r="P810" i="2"/>
  <c r="L810" i="2"/>
  <c r="H810" i="2"/>
  <c r="AA810" i="2"/>
  <c r="W810" i="2"/>
  <c r="S810" i="2"/>
  <c r="O810" i="2"/>
  <c r="K810" i="2"/>
  <c r="G810" i="2"/>
  <c r="Z810" i="2"/>
  <c r="V810" i="2"/>
  <c r="AF810" i="2" s="1"/>
  <c r="R810" i="2"/>
  <c r="N810" i="2"/>
  <c r="J810" i="2"/>
  <c r="F810" i="2"/>
  <c r="Q810" i="2"/>
  <c r="M810" i="2"/>
  <c r="Y810" i="2"/>
  <c r="I810" i="2"/>
  <c r="U810" i="2"/>
  <c r="E810" i="2"/>
  <c r="AB826" i="2"/>
  <c r="X826" i="2"/>
  <c r="T826" i="2"/>
  <c r="P826" i="2"/>
  <c r="L826" i="2"/>
  <c r="H826" i="2"/>
  <c r="AA826" i="2"/>
  <c r="W826" i="2"/>
  <c r="S826" i="2"/>
  <c r="O826" i="2"/>
  <c r="K826" i="2"/>
  <c r="G826" i="2"/>
  <c r="Z826" i="2"/>
  <c r="V826" i="2"/>
  <c r="AF826" i="2" s="1"/>
  <c r="R826" i="2"/>
  <c r="N826" i="2"/>
  <c r="J826" i="2"/>
  <c r="F826" i="2"/>
  <c r="Q826" i="2"/>
  <c r="M826" i="2"/>
  <c r="Y826" i="2"/>
  <c r="I826" i="2"/>
  <c r="E826" i="2"/>
  <c r="U826" i="2"/>
  <c r="AB842" i="2"/>
  <c r="X842" i="2"/>
  <c r="T842" i="2"/>
  <c r="P842" i="2"/>
  <c r="L842" i="2"/>
  <c r="H842" i="2"/>
  <c r="AA842" i="2"/>
  <c r="W842" i="2"/>
  <c r="S842" i="2"/>
  <c r="O842" i="2"/>
  <c r="K842" i="2"/>
  <c r="G842" i="2"/>
  <c r="Z842" i="2"/>
  <c r="V842" i="2"/>
  <c r="AF842" i="2" s="1"/>
  <c r="R842" i="2"/>
  <c r="N842" i="2"/>
  <c r="J842" i="2"/>
  <c r="F842" i="2"/>
  <c r="Q842" i="2"/>
  <c r="M842" i="2"/>
  <c r="Y842" i="2"/>
  <c r="I842" i="2"/>
  <c r="E842" i="2"/>
  <c r="U842" i="2"/>
  <c r="AB858" i="2"/>
  <c r="X858" i="2"/>
  <c r="T858" i="2"/>
  <c r="P858" i="2"/>
  <c r="L858" i="2"/>
  <c r="H858" i="2"/>
  <c r="AA858" i="2"/>
  <c r="W858" i="2"/>
  <c r="S858" i="2"/>
  <c r="O858" i="2"/>
  <c r="K858" i="2"/>
  <c r="G858" i="2"/>
  <c r="Z858" i="2"/>
  <c r="V858" i="2"/>
  <c r="AF858" i="2" s="1"/>
  <c r="R858" i="2"/>
  <c r="N858" i="2"/>
  <c r="J858" i="2"/>
  <c r="F858" i="2"/>
  <c r="Q858" i="2"/>
  <c r="M858" i="2"/>
  <c r="Y858" i="2"/>
  <c r="I858" i="2"/>
  <c r="U858" i="2"/>
  <c r="E858" i="2"/>
  <c r="AB874" i="2"/>
  <c r="X874" i="2"/>
  <c r="T874" i="2"/>
  <c r="P874" i="2"/>
  <c r="L874" i="2"/>
  <c r="H874" i="2"/>
  <c r="AA874" i="2"/>
  <c r="W874" i="2"/>
  <c r="S874" i="2"/>
  <c r="O874" i="2"/>
  <c r="K874" i="2"/>
  <c r="G874" i="2"/>
  <c r="Z874" i="2"/>
  <c r="V874" i="2"/>
  <c r="AF874" i="2" s="1"/>
  <c r="R874" i="2"/>
  <c r="N874" i="2"/>
  <c r="J874" i="2"/>
  <c r="F874" i="2"/>
  <c r="Q874" i="2"/>
  <c r="M874" i="2"/>
  <c r="Y874" i="2"/>
  <c r="I874" i="2"/>
  <c r="U874" i="2"/>
  <c r="E874" i="2"/>
  <c r="AB890" i="2"/>
  <c r="X890" i="2"/>
  <c r="T890" i="2"/>
  <c r="P890" i="2"/>
  <c r="L890" i="2"/>
  <c r="H890" i="2"/>
  <c r="AA890" i="2"/>
  <c r="W890" i="2"/>
  <c r="S890" i="2"/>
  <c r="O890" i="2"/>
  <c r="K890" i="2"/>
  <c r="G890" i="2"/>
  <c r="Z890" i="2"/>
  <c r="V890" i="2"/>
  <c r="R890" i="2"/>
  <c r="N890" i="2"/>
  <c r="J890" i="2"/>
  <c r="F890" i="2"/>
  <c r="Y890" i="2"/>
  <c r="I890" i="2"/>
  <c r="U890" i="2"/>
  <c r="E890" i="2"/>
  <c r="Q890" i="2"/>
  <c r="M890" i="2"/>
  <c r="AB906" i="2"/>
  <c r="X906" i="2"/>
  <c r="T906" i="2"/>
  <c r="P906" i="2"/>
  <c r="L906" i="2"/>
  <c r="H906" i="2"/>
  <c r="AA906" i="2"/>
  <c r="W906" i="2"/>
  <c r="S906" i="2"/>
  <c r="O906" i="2"/>
  <c r="K906" i="2"/>
  <c r="G906" i="2"/>
  <c r="Z906" i="2"/>
  <c r="V906" i="2"/>
  <c r="AF906" i="2" s="1"/>
  <c r="R906" i="2"/>
  <c r="N906" i="2"/>
  <c r="J906" i="2"/>
  <c r="F906" i="2"/>
  <c r="Q906" i="2"/>
  <c r="M906" i="2"/>
  <c r="Y906" i="2"/>
  <c r="I906" i="2"/>
  <c r="U906" i="2"/>
  <c r="E906" i="2"/>
  <c r="AB922" i="2"/>
  <c r="X922" i="2"/>
  <c r="T922" i="2"/>
  <c r="P922" i="2"/>
  <c r="L922" i="2"/>
  <c r="H922" i="2"/>
  <c r="AA922" i="2"/>
  <c r="W922" i="2"/>
  <c r="S922" i="2"/>
  <c r="O922" i="2"/>
  <c r="K922" i="2"/>
  <c r="G922" i="2"/>
  <c r="Z922" i="2"/>
  <c r="V922" i="2"/>
  <c r="AF922" i="2" s="1"/>
  <c r="R922" i="2"/>
  <c r="N922" i="2"/>
  <c r="J922" i="2"/>
  <c r="F922" i="2"/>
  <c r="Q922" i="2"/>
  <c r="M922" i="2"/>
  <c r="Y922" i="2"/>
  <c r="I922" i="2"/>
  <c r="U922" i="2"/>
  <c r="E922" i="2"/>
  <c r="AB938" i="2"/>
  <c r="X938" i="2"/>
  <c r="T938" i="2"/>
  <c r="P938" i="2"/>
  <c r="L938" i="2"/>
  <c r="H938" i="2"/>
  <c r="AA938" i="2"/>
  <c r="W938" i="2"/>
  <c r="S938" i="2"/>
  <c r="O938" i="2"/>
  <c r="K938" i="2"/>
  <c r="G938" i="2"/>
  <c r="Z938" i="2"/>
  <c r="V938" i="2"/>
  <c r="AF938" i="2" s="1"/>
  <c r="R938" i="2"/>
  <c r="N938" i="2"/>
  <c r="J938" i="2"/>
  <c r="F938" i="2"/>
  <c r="Q938" i="2"/>
  <c r="M938" i="2"/>
  <c r="Y938" i="2"/>
  <c r="I938" i="2"/>
  <c r="E938" i="2"/>
  <c r="U938" i="2"/>
  <c r="AB954" i="2"/>
  <c r="X954" i="2"/>
  <c r="T954" i="2"/>
  <c r="P954" i="2"/>
  <c r="L954" i="2"/>
  <c r="H954" i="2"/>
  <c r="AA954" i="2"/>
  <c r="W954" i="2"/>
  <c r="S954" i="2"/>
  <c r="O954" i="2"/>
  <c r="K954" i="2"/>
  <c r="G954" i="2"/>
  <c r="Z954" i="2"/>
  <c r="V954" i="2"/>
  <c r="AF954" i="2" s="1"/>
  <c r="R954" i="2"/>
  <c r="N954" i="2"/>
  <c r="J954" i="2"/>
  <c r="F954" i="2"/>
  <c r="Q954" i="2"/>
  <c r="M954" i="2"/>
  <c r="Y954" i="2"/>
  <c r="I954" i="2"/>
  <c r="U954" i="2"/>
  <c r="E954" i="2"/>
  <c r="AB965" i="2"/>
  <c r="X965" i="2"/>
  <c r="T965" i="2"/>
  <c r="P965" i="2"/>
  <c r="L965" i="2"/>
  <c r="H965" i="2"/>
  <c r="AA965" i="2"/>
  <c r="W965" i="2"/>
  <c r="S965" i="2"/>
  <c r="O965" i="2"/>
  <c r="K965" i="2"/>
  <c r="G965" i="2"/>
  <c r="Z965" i="2"/>
  <c r="V965" i="2"/>
  <c r="AF965" i="2" s="1"/>
  <c r="R965" i="2"/>
  <c r="N965" i="2"/>
  <c r="J965" i="2"/>
  <c r="F965" i="2"/>
  <c r="Y965" i="2"/>
  <c r="I965" i="2"/>
  <c r="U965" i="2"/>
  <c r="E965" i="2"/>
  <c r="Q965" i="2"/>
  <c r="M965" i="2"/>
  <c r="AB973" i="2"/>
  <c r="X973" i="2"/>
  <c r="T973" i="2"/>
  <c r="P973" i="2"/>
  <c r="L973" i="2"/>
  <c r="H973" i="2"/>
  <c r="AA973" i="2"/>
  <c r="W973" i="2"/>
  <c r="S973" i="2"/>
  <c r="O973" i="2"/>
  <c r="K973" i="2"/>
  <c r="G973" i="2"/>
  <c r="Z973" i="2"/>
  <c r="V973" i="2"/>
  <c r="AF973" i="2" s="1"/>
  <c r="N973" i="2"/>
  <c r="J973" i="2"/>
  <c r="F973" i="2"/>
  <c r="Y973" i="2"/>
  <c r="I973" i="2"/>
  <c r="U973" i="2"/>
  <c r="E973" i="2"/>
  <c r="M973" i="2"/>
  <c r="AB982" i="2"/>
  <c r="X982" i="2"/>
  <c r="T982" i="2"/>
  <c r="P982" i="2"/>
  <c r="L982" i="2"/>
  <c r="H982" i="2"/>
  <c r="AA982" i="2"/>
  <c r="W982" i="2"/>
  <c r="S982" i="2"/>
  <c r="O982" i="2"/>
  <c r="K982" i="2"/>
  <c r="G982" i="2"/>
  <c r="Z982" i="2"/>
  <c r="V982" i="2"/>
  <c r="AF982" i="2" s="1"/>
  <c r="N982" i="2"/>
  <c r="J982" i="2"/>
  <c r="F982" i="2"/>
  <c r="Y982" i="2"/>
  <c r="I982" i="2"/>
  <c r="U982" i="2"/>
  <c r="E982" i="2"/>
  <c r="M982" i="2"/>
  <c r="AB1002" i="2"/>
  <c r="X1002" i="2"/>
  <c r="T1002" i="2"/>
  <c r="L1002" i="2"/>
  <c r="H1002" i="2"/>
  <c r="AA1002" i="2"/>
  <c r="W1002" i="2"/>
  <c r="S1002" i="2"/>
  <c r="O1002" i="2"/>
  <c r="K1002" i="2"/>
  <c r="G1002" i="2"/>
  <c r="Z1002" i="2"/>
  <c r="V1002" i="2"/>
  <c r="AF1002" i="2" s="1"/>
  <c r="N1002" i="2"/>
  <c r="J1002" i="2"/>
  <c r="F1002" i="2"/>
  <c r="M1002" i="2"/>
  <c r="Y1002" i="2"/>
  <c r="I1002" i="2"/>
  <c r="U1002" i="2"/>
  <c r="E1002" i="2"/>
  <c r="AB1020" i="2"/>
  <c r="X1020" i="2"/>
  <c r="T1020" i="2"/>
  <c r="L1020" i="2"/>
  <c r="H1020" i="2"/>
  <c r="AA1020" i="2"/>
  <c r="W1020" i="2"/>
  <c r="S1020" i="2"/>
  <c r="O1020" i="2"/>
  <c r="K1020" i="2"/>
  <c r="G1020" i="2"/>
  <c r="Z1020" i="2"/>
  <c r="V1020" i="2"/>
  <c r="AF1020" i="2" s="1"/>
  <c r="N1020" i="2"/>
  <c r="J1020" i="2"/>
  <c r="F1020" i="2"/>
  <c r="U1020" i="2"/>
  <c r="E1020" i="2"/>
  <c r="M1020" i="2"/>
  <c r="Y1020" i="2"/>
  <c r="I1020" i="2"/>
  <c r="AB1031" i="2"/>
  <c r="X1031" i="2"/>
  <c r="T1031" i="2"/>
  <c r="L1031" i="2"/>
  <c r="H1031" i="2"/>
  <c r="AA1031" i="2"/>
  <c r="W1031" i="2"/>
  <c r="S1031" i="2"/>
  <c r="O1031" i="2"/>
  <c r="K1031" i="2"/>
  <c r="G1031" i="2"/>
  <c r="Z1031" i="2"/>
  <c r="V1031" i="2"/>
  <c r="AF1031" i="2" s="1"/>
  <c r="N1031" i="2"/>
  <c r="J1031" i="2"/>
  <c r="F1031" i="2"/>
  <c r="M1031" i="2"/>
  <c r="Y1031" i="2"/>
  <c r="I1031" i="2"/>
  <c r="U1031" i="2"/>
  <c r="E1031" i="2"/>
  <c r="AB1056" i="2"/>
  <c r="X1056" i="2"/>
  <c r="T1056" i="2"/>
  <c r="L1056" i="2"/>
  <c r="H1056" i="2"/>
  <c r="AA1056" i="2"/>
  <c r="W1056" i="2"/>
  <c r="S1056" i="2"/>
  <c r="O1056" i="2"/>
  <c r="K1056" i="2"/>
  <c r="G1056" i="2"/>
  <c r="Z1056" i="2"/>
  <c r="V1056" i="2"/>
  <c r="AF1056" i="2" s="1"/>
  <c r="N1056" i="2"/>
  <c r="J1056" i="2"/>
  <c r="F1056" i="2"/>
  <c r="M1056" i="2"/>
  <c r="Y1056" i="2"/>
  <c r="I1056" i="2"/>
  <c r="U1056" i="2"/>
  <c r="E1056" i="2"/>
  <c r="AB1066" i="2"/>
  <c r="X1066" i="2"/>
  <c r="T1066" i="2"/>
  <c r="L1066" i="2"/>
  <c r="H1066" i="2"/>
  <c r="AA1066" i="2"/>
  <c r="W1066" i="2"/>
  <c r="S1066" i="2"/>
  <c r="O1066" i="2"/>
  <c r="K1066" i="2"/>
  <c r="G1066" i="2"/>
  <c r="Z1066" i="2"/>
  <c r="V1066" i="2"/>
  <c r="AF1066" i="2" s="1"/>
  <c r="N1066" i="2"/>
  <c r="J1066" i="2"/>
  <c r="F1066" i="2"/>
  <c r="Y1066" i="2"/>
  <c r="I1066" i="2"/>
  <c r="U1066" i="2"/>
  <c r="E1066" i="2"/>
  <c r="M1066" i="2"/>
  <c r="AB1083" i="2"/>
  <c r="X1083" i="2"/>
  <c r="T1083" i="2"/>
  <c r="L1083" i="2"/>
  <c r="H1083" i="2"/>
  <c r="AA1083" i="2"/>
  <c r="W1083" i="2"/>
  <c r="S1083" i="2"/>
  <c r="O1083" i="2"/>
  <c r="K1083" i="2"/>
  <c r="G1083" i="2"/>
  <c r="Z1083" i="2"/>
  <c r="V1083" i="2"/>
  <c r="AF1083" i="2" s="1"/>
  <c r="N1083" i="2"/>
  <c r="J1083" i="2"/>
  <c r="F1083" i="2"/>
  <c r="Y1083" i="2"/>
  <c r="I1083" i="2"/>
  <c r="U1083" i="2"/>
  <c r="E1083" i="2"/>
  <c r="M1083" i="2"/>
  <c r="AB1098" i="2"/>
  <c r="X1098" i="2"/>
  <c r="T1098" i="2"/>
  <c r="L1098" i="2"/>
  <c r="H1098" i="2"/>
  <c r="AA1098" i="2"/>
  <c r="W1098" i="2"/>
  <c r="S1098" i="2"/>
  <c r="O1098" i="2"/>
  <c r="K1098" i="2"/>
  <c r="G1098" i="2"/>
  <c r="Z1098" i="2"/>
  <c r="V1098" i="2"/>
  <c r="AF1098" i="2" s="1"/>
  <c r="R1098" i="2"/>
  <c r="N1098" i="2"/>
  <c r="J1098" i="2"/>
  <c r="F1098" i="2"/>
  <c r="M1098" i="2"/>
  <c r="Y1098" i="2"/>
  <c r="I1098" i="2"/>
  <c r="U1098" i="2"/>
  <c r="E1098" i="2"/>
  <c r="Q1098" i="2"/>
  <c r="AB1114" i="2"/>
  <c r="X1114" i="2"/>
  <c r="T1114" i="2"/>
  <c r="P1114" i="2"/>
  <c r="L1114" i="2"/>
  <c r="H1114" i="2"/>
  <c r="AA1114" i="2"/>
  <c r="W1114" i="2"/>
  <c r="S1114" i="2"/>
  <c r="O1114" i="2"/>
  <c r="K1114" i="2"/>
  <c r="G1114" i="2"/>
  <c r="Z1114" i="2"/>
  <c r="V1114" i="2"/>
  <c r="AF1114" i="2" s="1"/>
  <c r="R1114" i="2"/>
  <c r="N1114" i="2"/>
  <c r="J1114" i="2"/>
  <c r="F1114" i="2"/>
  <c r="M1114" i="2"/>
  <c r="Y1114" i="2"/>
  <c r="I1114" i="2"/>
  <c r="U1114" i="2"/>
  <c r="E1114" i="2"/>
  <c r="Q1114" i="2"/>
  <c r="AB1130" i="2"/>
  <c r="X1130" i="2"/>
  <c r="T1130" i="2"/>
  <c r="P1130" i="2"/>
  <c r="L1130" i="2"/>
  <c r="H1130" i="2"/>
  <c r="AA1130" i="2"/>
  <c r="W1130" i="2"/>
  <c r="S1130" i="2"/>
  <c r="O1130" i="2"/>
  <c r="K1130" i="2"/>
  <c r="G1130" i="2"/>
  <c r="Z1130" i="2"/>
  <c r="V1130" i="2"/>
  <c r="AF1130" i="2" s="1"/>
  <c r="R1130" i="2"/>
  <c r="N1130" i="2"/>
  <c r="J1130" i="2"/>
  <c r="F1130" i="2"/>
  <c r="M1130" i="2"/>
  <c r="Y1130" i="2"/>
  <c r="I1130" i="2"/>
  <c r="U1130" i="2"/>
  <c r="E1130" i="2"/>
  <c r="Q1130" i="2"/>
  <c r="AB1146" i="2"/>
  <c r="X1146" i="2"/>
  <c r="T1146" i="2"/>
  <c r="P1146" i="2"/>
  <c r="L1146" i="2"/>
  <c r="H1146" i="2"/>
  <c r="AA1146" i="2"/>
  <c r="W1146" i="2"/>
  <c r="S1146" i="2"/>
  <c r="O1146" i="2"/>
  <c r="K1146" i="2"/>
  <c r="G1146" i="2"/>
  <c r="Z1146" i="2"/>
  <c r="V1146" i="2"/>
  <c r="AF1146" i="2" s="1"/>
  <c r="R1146" i="2"/>
  <c r="N1146" i="2"/>
  <c r="J1146" i="2"/>
  <c r="F1146" i="2"/>
  <c r="M1146" i="2"/>
  <c r="Y1146" i="2"/>
  <c r="I1146" i="2"/>
  <c r="U1146" i="2"/>
  <c r="E1146" i="2"/>
  <c r="Q1146" i="2"/>
  <c r="AB1162" i="2"/>
  <c r="X1162" i="2"/>
  <c r="T1162" i="2"/>
  <c r="P1162" i="2"/>
  <c r="L1162" i="2"/>
  <c r="H1162" i="2"/>
  <c r="AA1162" i="2"/>
  <c r="W1162" i="2"/>
  <c r="S1162" i="2"/>
  <c r="O1162" i="2"/>
  <c r="K1162" i="2"/>
  <c r="G1162" i="2"/>
  <c r="Z1162" i="2"/>
  <c r="V1162" i="2"/>
  <c r="AF1162" i="2" s="1"/>
  <c r="R1162" i="2"/>
  <c r="N1162" i="2"/>
  <c r="J1162" i="2"/>
  <c r="F1162" i="2"/>
  <c r="M1162" i="2"/>
  <c r="Y1162" i="2"/>
  <c r="I1162" i="2"/>
  <c r="U1162" i="2"/>
  <c r="E1162" i="2"/>
  <c r="Q1162" i="2"/>
  <c r="AB1178" i="2"/>
  <c r="X1178" i="2"/>
  <c r="T1178" i="2"/>
  <c r="P1178" i="2"/>
  <c r="L1178" i="2"/>
  <c r="H1178" i="2"/>
  <c r="AA1178" i="2"/>
  <c r="W1178" i="2"/>
  <c r="S1178" i="2"/>
  <c r="O1178" i="2"/>
  <c r="K1178" i="2"/>
  <c r="G1178" i="2"/>
  <c r="Z1178" i="2"/>
  <c r="V1178" i="2"/>
  <c r="AF1178" i="2" s="1"/>
  <c r="R1178" i="2"/>
  <c r="N1178" i="2"/>
  <c r="J1178" i="2"/>
  <c r="F1178" i="2"/>
  <c r="M1178" i="2"/>
  <c r="Y1178" i="2"/>
  <c r="I1178" i="2"/>
  <c r="U1178" i="2"/>
  <c r="E1178" i="2"/>
  <c r="Q1178" i="2"/>
  <c r="AB1197" i="2"/>
  <c r="X1197" i="2"/>
  <c r="T1197" i="2"/>
  <c r="P1197" i="2"/>
  <c r="L1197" i="2"/>
  <c r="H1197" i="2"/>
  <c r="AA1197" i="2"/>
  <c r="W1197" i="2"/>
  <c r="S1197" i="2"/>
  <c r="O1197" i="2"/>
  <c r="K1197" i="2"/>
  <c r="G1197" i="2"/>
  <c r="Z1197" i="2"/>
  <c r="V1197" i="2"/>
  <c r="AF1197" i="2" s="1"/>
  <c r="R1197" i="2"/>
  <c r="N1197" i="2"/>
  <c r="J1197" i="2"/>
  <c r="F1197" i="2"/>
  <c r="Y1197" i="2"/>
  <c r="I1197" i="2"/>
  <c r="U1197" i="2"/>
  <c r="E1197" i="2"/>
  <c r="Q1197" i="2"/>
  <c r="M1197" i="2"/>
  <c r="AB1216" i="2"/>
  <c r="X1216" i="2"/>
  <c r="T1216" i="2"/>
  <c r="P1216" i="2"/>
  <c r="L1216" i="2"/>
  <c r="H1216" i="2"/>
  <c r="AA1216" i="2"/>
  <c r="W1216" i="2"/>
  <c r="S1216" i="2"/>
  <c r="O1216" i="2"/>
  <c r="K1216" i="2"/>
  <c r="G1216" i="2"/>
  <c r="Z1216" i="2"/>
  <c r="V1216" i="2"/>
  <c r="AF1216" i="2" s="1"/>
  <c r="R1216" i="2"/>
  <c r="N1216" i="2"/>
  <c r="J1216" i="2"/>
  <c r="F1216" i="2"/>
  <c r="Q1216" i="2"/>
  <c r="M1216" i="2"/>
  <c r="Y1216" i="2"/>
  <c r="I1216" i="2"/>
  <c r="E1216" i="2"/>
  <c r="U1216" i="2"/>
  <c r="AB1237" i="2"/>
  <c r="X1237" i="2"/>
  <c r="T1237" i="2"/>
  <c r="P1237" i="2"/>
  <c r="L1237" i="2"/>
  <c r="H1237" i="2"/>
  <c r="AA1237" i="2"/>
  <c r="W1237" i="2"/>
  <c r="S1237" i="2"/>
  <c r="O1237" i="2"/>
  <c r="K1237" i="2"/>
  <c r="G1237" i="2"/>
  <c r="Z1237" i="2"/>
  <c r="V1237" i="2"/>
  <c r="AF1237" i="2" s="1"/>
  <c r="R1237" i="2"/>
  <c r="N1237" i="2"/>
  <c r="J1237" i="2"/>
  <c r="F1237" i="2"/>
  <c r="U1237" i="2"/>
  <c r="E1237" i="2"/>
  <c r="Q1237" i="2"/>
  <c r="M1237" i="2"/>
  <c r="Y1237" i="2"/>
  <c r="I1237" i="2"/>
  <c r="AB1250" i="2"/>
  <c r="X1250" i="2"/>
  <c r="T1250" i="2"/>
  <c r="P1250" i="2"/>
  <c r="L1250" i="2"/>
  <c r="H1250" i="2"/>
  <c r="AA1250" i="2"/>
  <c r="W1250" i="2"/>
  <c r="S1250" i="2"/>
  <c r="O1250" i="2"/>
  <c r="K1250" i="2"/>
  <c r="G1250" i="2"/>
  <c r="Z1250" i="2"/>
  <c r="V1250" i="2"/>
  <c r="AF1250" i="2" s="1"/>
  <c r="R1250" i="2"/>
  <c r="N1250" i="2"/>
  <c r="J1250" i="2"/>
  <c r="F1250" i="2"/>
  <c r="M1250" i="2"/>
  <c r="Y1250" i="2"/>
  <c r="I1250" i="2"/>
  <c r="U1250" i="2"/>
  <c r="E1250" i="2"/>
  <c r="Q1250" i="2"/>
  <c r="Z1281" i="2"/>
  <c r="V1281" i="2"/>
  <c r="AF1281" i="2" s="1"/>
  <c r="R1281" i="2"/>
  <c r="N1281" i="2"/>
  <c r="J1281" i="2"/>
  <c r="F1281" i="2"/>
  <c r="Y1281" i="2"/>
  <c r="U1281" i="2"/>
  <c r="Q1281" i="2"/>
  <c r="M1281" i="2"/>
  <c r="I1281" i="2"/>
  <c r="E1281" i="2"/>
  <c r="AB1281" i="2"/>
  <c r="T1281" i="2"/>
  <c r="L1281" i="2"/>
  <c r="AA1281" i="2"/>
  <c r="S1281" i="2"/>
  <c r="K1281" i="2"/>
  <c r="X1281" i="2"/>
  <c r="P1281" i="2"/>
  <c r="H1281" i="2"/>
  <c r="W1281" i="2"/>
  <c r="O1281" i="2"/>
  <c r="G1281" i="2"/>
  <c r="Z1297" i="2"/>
  <c r="V1297" i="2"/>
  <c r="AF1297" i="2" s="1"/>
  <c r="R1297" i="2"/>
  <c r="N1297" i="2"/>
  <c r="J1297" i="2"/>
  <c r="F1297" i="2"/>
  <c r="Y1297" i="2"/>
  <c r="U1297" i="2"/>
  <c r="Q1297" i="2"/>
  <c r="M1297" i="2"/>
  <c r="I1297" i="2"/>
  <c r="E1297" i="2"/>
  <c r="AB1297" i="2"/>
  <c r="T1297" i="2"/>
  <c r="L1297" i="2"/>
  <c r="AA1297" i="2"/>
  <c r="S1297" i="2"/>
  <c r="K1297" i="2"/>
  <c r="X1297" i="2"/>
  <c r="P1297" i="2"/>
  <c r="H1297" i="2"/>
  <c r="W1297" i="2"/>
  <c r="O1297" i="2"/>
  <c r="G1297" i="2"/>
  <c r="AA1324" i="2"/>
  <c r="W1324" i="2"/>
  <c r="S1324" i="2"/>
  <c r="O1324" i="2"/>
  <c r="K1324" i="2"/>
  <c r="G1324" i="2"/>
  <c r="Z1324" i="2"/>
  <c r="V1324" i="2"/>
  <c r="R1324" i="2"/>
  <c r="N1324" i="2"/>
  <c r="J1324" i="2"/>
  <c r="F1324" i="2"/>
  <c r="AB1324" i="2"/>
  <c r="T1324" i="2"/>
  <c r="L1324" i="2"/>
  <c r="Y1324" i="2"/>
  <c r="Q1324" i="2"/>
  <c r="I1324" i="2"/>
  <c r="X1324" i="2"/>
  <c r="P1324" i="2"/>
  <c r="H1324" i="2"/>
  <c r="E1324" i="2"/>
  <c r="U1324" i="2"/>
  <c r="M1324" i="2"/>
  <c r="Y1268" i="2"/>
  <c r="U1268" i="2"/>
  <c r="Q1268" i="2"/>
  <c r="M1268" i="2"/>
  <c r="I1268" i="2"/>
  <c r="E1268" i="2"/>
  <c r="AB1268" i="2"/>
  <c r="X1268" i="2"/>
  <c r="T1268" i="2"/>
  <c r="P1268" i="2"/>
  <c r="L1268" i="2"/>
  <c r="H1268" i="2"/>
  <c r="AA1268" i="2"/>
  <c r="S1268" i="2"/>
  <c r="K1268" i="2"/>
  <c r="Z1268" i="2"/>
  <c r="R1268" i="2"/>
  <c r="J1268" i="2"/>
  <c r="W1268" i="2"/>
  <c r="O1268" i="2"/>
  <c r="G1268" i="2"/>
  <c r="F1268" i="2"/>
  <c r="V1268" i="2"/>
  <c r="AF1268" i="2" s="1"/>
  <c r="N1268" i="2"/>
  <c r="Y1280" i="2"/>
  <c r="U1280" i="2"/>
  <c r="Q1280" i="2"/>
  <c r="M1280" i="2"/>
  <c r="I1280" i="2"/>
  <c r="E1280" i="2"/>
  <c r="AB1280" i="2"/>
  <c r="X1280" i="2"/>
  <c r="T1280" i="2"/>
  <c r="P1280" i="2"/>
  <c r="L1280" i="2"/>
  <c r="H1280" i="2"/>
  <c r="W1280" i="2"/>
  <c r="O1280" i="2"/>
  <c r="G1280" i="2"/>
  <c r="V1280" i="2"/>
  <c r="AF1280" i="2" s="1"/>
  <c r="N1280" i="2"/>
  <c r="F1280" i="2"/>
  <c r="AA1280" i="2"/>
  <c r="S1280" i="2"/>
  <c r="K1280" i="2"/>
  <c r="Z1280" i="2"/>
  <c r="R1280" i="2"/>
  <c r="J1280" i="2"/>
  <c r="Y1291" i="2"/>
  <c r="U1291" i="2"/>
  <c r="Q1291" i="2"/>
  <c r="M1291" i="2"/>
  <c r="I1291" i="2"/>
  <c r="E1291" i="2"/>
  <c r="AB1291" i="2"/>
  <c r="X1291" i="2"/>
  <c r="T1291" i="2"/>
  <c r="P1291" i="2"/>
  <c r="L1291" i="2"/>
  <c r="H1291" i="2"/>
  <c r="V1291" i="2"/>
  <c r="AF1291" i="2" s="1"/>
  <c r="N1291" i="2"/>
  <c r="F1291" i="2"/>
  <c r="AA1291" i="2"/>
  <c r="S1291" i="2"/>
  <c r="K1291" i="2"/>
  <c r="Z1291" i="2"/>
  <c r="R1291" i="2"/>
  <c r="J1291" i="2"/>
  <c r="O1291" i="2"/>
  <c r="G1291" i="2"/>
  <c r="W1291" i="2"/>
  <c r="Y1314" i="2"/>
  <c r="U1314" i="2"/>
  <c r="Q1314" i="2"/>
  <c r="M1314" i="2"/>
  <c r="I1314" i="2"/>
  <c r="E1314" i="2"/>
  <c r="AB1314" i="2"/>
  <c r="X1314" i="2"/>
  <c r="T1314" i="2"/>
  <c r="P1314" i="2"/>
  <c r="L1314" i="2"/>
  <c r="H1314" i="2"/>
  <c r="AA1314" i="2"/>
  <c r="S1314" i="2"/>
  <c r="K1314" i="2"/>
  <c r="Z1314" i="2"/>
  <c r="R1314" i="2"/>
  <c r="J1314" i="2"/>
  <c r="W1314" i="2"/>
  <c r="O1314" i="2"/>
  <c r="G1314" i="2"/>
  <c r="N1314" i="2"/>
  <c r="F1314" i="2"/>
  <c r="V1314" i="2"/>
  <c r="AF1314" i="2" s="1"/>
  <c r="Y1331" i="2"/>
  <c r="U1331" i="2"/>
  <c r="Q1331" i="2"/>
  <c r="M1331" i="2"/>
  <c r="I1331" i="2"/>
  <c r="E1331" i="2"/>
  <c r="AB1331" i="2"/>
  <c r="X1331" i="2"/>
  <c r="T1331" i="2"/>
  <c r="P1331" i="2"/>
  <c r="L1331" i="2"/>
  <c r="H1331" i="2"/>
  <c r="W1331" i="2"/>
  <c r="O1331" i="2"/>
  <c r="G1331" i="2"/>
  <c r="V1331" i="2"/>
  <c r="N1331" i="2"/>
  <c r="F1331" i="2"/>
  <c r="AA1331" i="2"/>
  <c r="S1331" i="2"/>
  <c r="K1331" i="2"/>
  <c r="J1331" i="2"/>
  <c r="Z1331" i="2"/>
  <c r="R1331" i="2"/>
  <c r="D1345" i="2"/>
  <c r="AB1256" i="2"/>
  <c r="X1256" i="2"/>
  <c r="T1256" i="2"/>
  <c r="P1256" i="2"/>
  <c r="L1256" i="2"/>
  <c r="H1256" i="2"/>
  <c r="AA1256" i="2"/>
  <c r="W1256" i="2"/>
  <c r="S1256" i="2"/>
  <c r="O1256" i="2"/>
  <c r="K1256" i="2"/>
  <c r="G1256" i="2"/>
  <c r="U1256" i="2"/>
  <c r="M1256" i="2"/>
  <c r="E1256" i="2"/>
  <c r="Z1256" i="2"/>
  <c r="R1256" i="2"/>
  <c r="J1256" i="2"/>
  <c r="Y1256" i="2"/>
  <c r="Q1256" i="2"/>
  <c r="I1256" i="2"/>
  <c r="V1256" i="2"/>
  <c r="AF1256" i="2" s="1"/>
  <c r="N1256" i="2"/>
  <c r="F1256" i="2"/>
  <c r="AB1276" i="2"/>
  <c r="X1276" i="2"/>
  <c r="T1276" i="2"/>
  <c r="P1276" i="2"/>
  <c r="L1276" i="2"/>
  <c r="H1276" i="2"/>
  <c r="AA1276" i="2"/>
  <c r="W1276" i="2"/>
  <c r="S1276" i="2"/>
  <c r="O1276" i="2"/>
  <c r="K1276" i="2"/>
  <c r="G1276" i="2"/>
  <c r="U1276" i="2"/>
  <c r="M1276" i="2"/>
  <c r="E1276" i="2"/>
  <c r="Z1276" i="2"/>
  <c r="R1276" i="2"/>
  <c r="J1276" i="2"/>
  <c r="Y1276" i="2"/>
  <c r="Q1276" i="2"/>
  <c r="I1276" i="2"/>
  <c r="V1276" i="2"/>
  <c r="AF1276" i="2" s="1"/>
  <c r="N1276" i="2"/>
  <c r="F1276" i="2"/>
  <c r="AB1300" i="2"/>
  <c r="X1300" i="2"/>
  <c r="T1300" i="2"/>
  <c r="P1300" i="2"/>
  <c r="L1300" i="2"/>
  <c r="H1300" i="2"/>
  <c r="AA1300" i="2"/>
  <c r="W1300" i="2"/>
  <c r="S1300" i="2"/>
  <c r="O1300" i="2"/>
  <c r="K1300" i="2"/>
  <c r="G1300" i="2"/>
  <c r="V1300" i="2"/>
  <c r="AF1300" i="2" s="1"/>
  <c r="N1300" i="2"/>
  <c r="F1300" i="2"/>
  <c r="U1300" i="2"/>
  <c r="M1300" i="2"/>
  <c r="E1300" i="2"/>
  <c r="Z1300" i="2"/>
  <c r="R1300" i="2"/>
  <c r="J1300" i="2"/>
  <c r="Q1300" i="2"/>
  <c r="I1300" i="2"/>
  <c r="Y1300" i="2"/>
  <c r="AB1318" i="2"/>
  <c r="X1318" i="2"/>
  <c r="T1318" i="2"/>
  <c r="P1318" i="2"/>
  <c r="L1318" i="2"/>
  <c r="H1318" i="2"/>
  <c r="AA1318" i="2"/>
  <c r="W1318" i="2"/>
  <c r="S1318" i="2"/>
  <c r="O1318" i="2"/>
  <c r="K1318" i="2"/>
  <c r="G1318" i="2"/>
  <c r="Y1318" i="2"/>
  <c r="Q1318" i="2"/>
  <c r="I1318" i="2"/>
  <c r="V1318" i="2"/>
  <c r="N1318" i="2"/>
  <c r="F1318" i="2"/>
  <c r="U1318" i="2"/>
  <c r="M1318" i="2"/>
  <c r="E1318" i="2"/>
  <c r="Z1318" i="2"/>
  <c r="R1318" i="2"/>
  <c r="J1318" i="2"/>
  <c r="AB1333" i="2"/>
  <c r="X1333" i="2"/>
  <c r="T1333" i="2"/>
  <c r="P1333" i="2"/>
  <c r="L1333" i="2"/>
  <c r="H1333" i="2"/>
  <c r="AA1333" i="2"/>
  <c r="W1333" i="2"/>
  <c r="S1333" i="2"/>
  <c r="O1333" i="2"/>
  <c r="K1333" i="2"/>
  <c r="G1333" i="2"/>
  <c r="V1333" i="2"/>
  <c r="N1333" i="2"/>
  <c r="F1333" i="2"/>
  <c r="U1333" i="2"/>
  <c r="M1333" i="2"/>
  <c r="E1333" i="2"/>
  <c r="Z1333" i="2"/>
  <c r="R1333" i="2"/>
  <c r="J1333" i="2"/>
  <c r="Y1333" i="2"/>
  <c r="Q1333" i="2"/>
  <c r="I1333" i="2"/>
  <c r="Y1345" i="2" l="1"/>
  <c r="U1345" i="2"/>
  <c r="Q1345" i="2"/>
  <c r="M1345" i="2"/>
  <c r="I1345" i="2"/>
  <c r="E1345" i="2"/>
  <c r="AB1345" i="2"/>
  <c r="X1345" i="2"/>
  <c r="T1345" i="2"/>
  <c r="P1345" i="2"/>
  <c r="L1345" i="2"/>
  <c r="H1345" i="2"/>
  <c r="W1345" i="2"/>
  <c r="O1345" i="2"/>
  <c r="G1345" i="2"/>
  <c r="V1345" i="2"/>
  <c r="N1345" i="2"/>
  <c r="F1345" i="2"/>
  <c r="AA1345" i="2"/>
  <c r="S1345" i="2"/>
  <c r="K1345" i="2"/>
  <c r="Z1345" i="2"/>
  <c r="R1345" i="2"/>
  <c r="J1345" i="2"/>
  <c r="A340" i="2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D1977" i="2"/>
  <c r="D1961" i="2"/>
  <c r="D1945" i="2"/>
  <c r="D1929" i="2"/>
  <c r="D1913" i="2"/>
  <c r="D1897" i="2"/>
  <c r="D1881" i="2"/>
  <c r="D1869" i="2"/>
  <c r="D1854" i="2"/>
  <c r="D1978" i="2"/>
  <c r="D1962" i="2"/>
  <c r="D1946" i="2"/>
  <c r="D1930" i="2"/>
  <c r="D1914" i="2"/>
  <c r="D1898" i="2"/>
  <c r="D1971" i="2"/>
  <c r="D1955" i="2"/>
  <c r="D1939" i="2"/>
  <c r="D1923" i="2"/>
  <c r="D1907" i="2"/>
  <c r="D1891" i="2"/>
  <c r="D1968" i="2"/>
  <c r="D1936" i="2"/>
  <c r="D1904" i="2"/>
  <c r="D1876" i="2"/>
  <c r="D1861" i="2"/>
  <c r="D1851" i="2"/>
  <c r="D1829" i="2"/>
  <c r="D1808" i="2"/>
  <c r="D1792" i="2"/>
  <c r="D1778" i="2"/>
  <c r="D1748" i="2"/>
  <c r="D1732" i="2"/>
  <c r="D1716" i="2"/>
  <c r="D1700" i="2"/>
  <c r="D1684" i="2"/>
  <c r="D1874" i="2"/>
  <c r="D1864" i="2"/>
  <c r="D1848" i="2"/>
  <c r="D1833" i="2"/>
  <c r="D1819" i="2"/>
  <c r="D1805" i="2"/>
  <c r="D1789" i="2"/>
  <c r="D1771" i="2"/>
  <c r="D1759" i="2"/>
  <c r="D1745" i="2"/>
  <c r="D1729" i="2"/>
  <c r="D1713" i="2"/>
  <c r="D1697" i="2"/>
  <c r="D1681" i="2"/>
  <c r="D1672" i="2"/>
  <c r="D1664" i="2"/>
  <c r="D1656" i="2"/>
  <c r="D1648" i="2"/>
  <c r="D1640" i="2"/>
  <c r="D1629" i="2"/>
  <c r="D1619" i="2"/>
  <c r="D1609" i="2"/>
  <c r="D1601" i="2"/>
  <c r="D1593" i="2"/>
  <c r="D1585" i="2"/>
  <c r="D1576" i="2"/>
  <c r="D1568" i="2"/>
  <c r="D1560" i="2"/>
  <c r="D1549" i="2"/>
  <c r="D1972" i="2"/>
  <c r="D1940" i="2"/>
  <c r="D1908" i="2"/>
  <c r="D1845" i="2"/>
  <c r="D1827" i="2"/>
  <c r="D1810" i="2"/>
  <c r="D1794" i="2"/>
  <c r="D1776" i="2"/>
  <c r="D1760" i="2"/>
  <c r="D1746" i="2"/>
  <c r="D1730" i="2"/>
  <c r="D1714" i="2"/>
  <c r="D1698" i="2"/>
  <c r="D1682" i="2"/>
  <c r="D1616" i="2"/>
  <c r="D1887" i="2"/>
  <c r="D1815" i="2"/>
  <c r="D1784" i="2"/>
  <c r="D1669" i="2"/>
  <c r="D1451" i="2"/>
  <c r="D1441" i="2"/>
  <c r="D1429" i="2"/>
  <c r="D1409" i="2"/>
  <c r="D1393" i="2"/>
  <c r="D1838" i="2"/>
  <c r="D1739" i="2"/>
  <c r="D1707" i="2"/>
  <c r="D1675" i="2"/>
  <c r="D1657" i="2"/>
  <c r="D1641" i="2"/>
  <c r="D1626" i="2"/>
  <c r="D1610" i="2"/>
  <c r="D1594" i="2"/>
  <c r="D1577" i="2"/>
  <c r="D1561" i="2"/>
  <c r="D1543" i="2"/>
  <c r="D1532" i="2"/>
  <c r="D1524" i="2"/>
  <c r="D1516" i="2"/>
  <c r="D1508" i="2"/>
  <c r="D1500" i="2"/>
  <c r="D1492" i="2"/>
  <c r="D1484" i="2"/>
  <c r="D1476" i="2"/>
  <c r="D1468" i="2"/>
  <c r="D1460" i="2"/>
  <c r="D1445" i="2"/>
  <c r="D1426" i="2"/>
  <c r="D1414" i="2"/>
  <c r="D1398" i="2"/>
  <c r="D1379" i="2"/>
  <c r="D1365" i="2"/>
  <c r="D1348" i="2"/>
  <c r="D1886" i="2"/>
  <c r="D1821" i="2"/>
  <c r="D1787" i="2"/>
  <c r="D1673" i="2"/>
  <c r="D1540" i="2"/>
  <c r="D1446" i="2"/>
  <c r="D1427" i="2"/>
  <c r="D1407" i="2"/>
  <c r="D1391" i="2"/>
  <c r="D1376" i="2"/>
  <c r="D1360" i="2"/>
  <c r="D1818" i="2"/>
  <c r="D1651" i="2"/>
  <c r="D1571" i="2"/>
  <c r="D1525" i="2"/>
  <c r="D1493" i="2"/>
  <c r="D1461" i="2"/>
  <c r="D1424" i="2"/>
  <c r="D1735" i="2"/>
  <c r="D1663" i="2"/>
  <c r="D1608" i="2"/>
  <c r="D1523" i="2"/>
  <c r="D1491" i="2"/>
  <c r="D1459" i="2"/>
  <c r="D1400" i="2"/>
  <c r="D1350" i="2"/>
  <c r="D1659" i="2"/>
  <c r="D1604" i="2"/>
  <c r="D1545" i="2"/>
  <c r="D1513" i="2"/>
  <c r="D1481" i="2"/>
  <c r="D1435" i="2"/>
  <c r="D1375" i="2"/>
  <c r="D1359" i="2"/>
  <c r="D1511" i="2"/>
  <c r="D1378" i="2"/>
  <c r="D1362" i="2"/>
  <c r="D1535" i="2"/>
  <c r="D1351" i="2"/>
  <c r="D1584" i="2"/>
  <c r="D1396" i="2"/>
  <c r="D1519" i="2"/>
  <c r="D1743" i="2"/>
  <c r="D1455" i="2"/>
  <c r="D1750" i="2"/>
  <c r="D1791" i="2"/>
  <c r="D1433" i="2"/>
  <c r="D1397" i="2"/>
  <c r="D1747" i="2"/>
  <c r="D1661" i="2"/>
  <c r="D1614" i="2"/>
  <c r="D1565" i="2"/>
  <c r="D1526" i="2"/>
  <c r="D1502" i="2"/>
  <c r="D1486" i="2"/>
  <c r="D1462" i="2"/>
  <c r="D1418" i="2"/>
  <c r="D1369" i="2"/>
  <c r="D1828" i="2"/>
  <c r="D1795" i="2"/>
  <c r="D1448" i="2"/>
  <c r="D1395" i="2"/>
  <c r="D1349" i="2"/>
  <c r="D1843" i="2"/>
  <c r="D1671" i="2"/>
  <c r="D1501" i="2"/>
  <c r="D1687" i="2"/>
  <c r="D1499" i="2"/>
  <c r="D1416" i="2"/>
  <c r="D1563" i="2"/>
  <c r="D1457" i="2"/>
  <c r="D1600" i="2"/>
  <c r="D1548" i="2"/>
  <c r="D1973" i="2"/>
  <c r="D1957" i="2"/>
  <c r="D1941" i="2"/>
  <c r="D1925" i="2"/>
  <c r="D1909" i="2"/>
  <c r="D1893" i="2"/>
  <c r="D1877" i="2"/>
  <c r="D1865" i="2"/>
  <c r="D1852" i="2"/>
  <c r="D1974" i="2"/>
  <c r="D1958" i="2"/>
  <c r="D1942" i="2"/>
  <c r="D1926" i="2"/>
  <c r="D1910" i="2"/>
  <c r="D1894" i="2"/>
  <c r="D1967" i="2"/>
  <c r="D1951" i="2"/>
  <c r="D1935" i="2"/>
  <c r="D1919" i="2"/>
  <c r="D1903" i="2"/>
  <c r="D1960" i="2"/>
  <c r="D1928" i="2"/>
  <c r="D1896" i="2"/>
  <c r="D1870" i="2"/>
  <c r="D1859" i="2"/>
  <c r="D1849" i="2"/>
  <c r="D1825" i="2"/>
  <c r="D1804" i="2"/>
  <c r="D1788" i="2"/>
  <c r="D1774" i="2"/>
  <c r="D1744" i="2"/>
  <c r="D1728" i="2"/>
  <c r="D1712" i="2"/>
  <c r="D1696" i="2"/>
  <c r="D1680" i="2"/>
  <c r="D1883" i="2"/>
  <c r="D1872" i="2"/>
  <c r="D1856" i="2"/>
  <c r="D1847" i="2"/>
  <c r="D1830" i="2"/>
  <c r="D1816" i="2"/>
  <c r="D1801" i="2"/>
  <c r="D1786" i="2"/>
  <c r="D1768" i="2"/>
  <c r="D1756" i="2"/>
  <c r="D1741" i="2"/>
  <c r="D1725" i="2"/>
  <c r="D1709" i="2"/>
  <c r="D1693" i="2"/>
  <c r="D1678" i="2"/>
  <c r="D1670" i="2"/>
  <c r="D1662" i="2"/>
  <c r="D1654" i="2"/>
  <c r="D1646" i="2"/>
  <c r="D1638" i="2"/>
  <c r="D1627" i="2"/>
  <c r="D1615" i="2"/>
  <c r="D1607" i="2"/>
  <c r="D1599" i="2"/>
  <c r="D1591" i="2"/>
  <c r="D1583" i="2"/>
  <c r="D1574" i="2"/>
  <c r="D1566" i="2"/>
  <c r="D1558" i="2"/>
  <c r="D1964" i="2"/>
  <c r="D1932" i="2"/>
  <c r="D1900" i="2"/>
  <c r="D1840" i="2"/>
  <c r="D1820" i="2"/>
  <c r="D1806" i="2"/>
  <c r="D1790" i="2"/>
  <c r="D1772" i="2"/>
  <c r="D1757" i="2"/>
  <c r="D1742" i="2"/>
  <c r="D1726" i="2"/>
  <c r="D1710" i="2"/>
  <c r="D1694" i="2"/>
  <c r="D1636" i="2"/>
  <c r="D1554" i="2"/>
  <c r="D1879" i="2"/>
  <c r="D1807" i="2"/>
  <c r="D1777" i="2"/>
  <c r="D1546" i="2"/>
  <c r="D1449" i="2"/>
  <c r="D1439" i="2"/>
  <c r="D1425" i="2"/>
  <c r="D1405" i="2"/>
  <c r="D1390" i="2"/>
  <c r="D1766" i="2"/>
  <c r="D1731" i="2"/>
  <c r="D1699" i="2"/>
  <c r="D1667" i="2"/>
  <c r="D1653" i="2"/>
  <c r="D1637" i="2"/>
  <c r="D1621" i="2"/>
  <c r="D1606" i="2"/>
  <c r="D1590" i="2"/>
  <c r="D1573" i="2"/>
  <c r="D1557" i="2"/>
  <c r="D1539" i="2"/>
  <c r="D1530" i="2"/>
  <c r="D1522" i="2"/>
  <c r="D1514" i="2"/>
  <c r="D1506" i="2"/>
  <c r="D1498" i="2"/>
  <c r="D1490" i="2"/>
  <c r="D1482" i="2"/>
  <c r="D1474" i="2"/>
  <c r="D1466" i="2"/>
  <c r="D1458" i="2"/>
  <c r="D1442" i="2"/>
  <c r="D1422" i="2"/>
  <c r="D1410" i="2"/>
  <c r="D1394" i="2"/>
  <c r="D1377" i="2"/>
  <c r="D1361" i="2"/>
  <c r="D1878" i="2"/>
  <c r="D1811" i="2"/>
  <c r="D1781" i="2"/>
  <c r="D1551" i="2"/>
  <c r="D1452" i="2"/>
  <c r="D1440" i="2"/>
  <c r="D1423" i="2"/>
  <c r="D1403" i="2"/>
  <c r="D1388" i="2"/>
  <c r="D1372" i="2"/>
  <c r="D1356" i="2"/>
  <c r="D1770" i="2"/>
  <c r="D1628" i="2"/>
  <c r="D1555" i="2"/>
  <c r="D1517" i="2"/>
  <c r="D1485" i="2"/>
  <c r="D1453" i="2"/>
  <c r="D1347" i="2"/>
  <c r="D1719" i="2"/>
  <c r="D1647" i="2"/>
  <c r="D1592" i="2"/>
  <c r="D1515" i="2"/>
  <c r="D1483" i="2"/>
  <c r="D1443" i="2"/>
  <c r="D1392" i="2"/>
  <c r="D1643" i="2"/>
  <c r="D1588" i="2"/>
  <c r="D1537" i="2"/>
  <c r="D1505" i="2"/>
  <c r="D1473" i="2"/>
  <c r="D1428" i="2"/>
  <c r="D1371" i="2"/>
  <c r="D1355" i="2"/>
  <c r="D1479" i="2"/>
  <c r="D1374" i="2"/>
  <c r="D1358" i="2"/>
  <c r="D1503" i="2"/>
  <c r="D1527" i="2"/>
  <c r="D1346" i="2"/>
  <c r="D1727" i="2"/>
  <c r="D1487" i="2"/>
  <c r="D1711" i="2"/>
  <c r="D1959" i="2"/>
  <c r="D1927" i="2"/>
  <c r="D1895" i="2"/>
  <c r="D1944" i="2"/>
  <c r="D1884" i="2"/>
  <c r="D1857" i="2"/>
  <c r="D1812" i="2"/>
  <c r="D1782" i="2"/>
  <c r="D1736" i="2"/>
  <c r="D1720" i="2"/>
  <c r="D1688" i="2"/>
  <c r="D1875" i="2"/>
  <c r="D1853" i="2"/>
  <c r="D1823" i="2"/>
  <c r="D1793" i="2"/>
  <c r="D1762" i="2"/>
  <c r="D1749" i="2"/>
  <c r="D1717" i="2"/>
  <c r="D1685" i="2"/>
  <c r="D1666" i="2"/>
  <c r="D1650" i="2"/>
  <c r="D1631" i="2"/>
  <c r="D1611" i="2"/>
  <c r="D1603" i="2"/>
  <c r="D1587" i="2"/>
  <c r="D1570" i="2"/>
  <c r="D1553" i="2"/>
  <c r="D1980" i="2"/>
  <c r="D1916" i="2"/>
  <c r="D1834" i="2"/>
  <c r="D1798" i="2"/>
  <c r="D1763" i="2"/>
  <c r="D1734" i="2"/>
  <c r="D1702" i="2"/>
  <c r="D1620" i="2"/>
  <c r="D1824" i="2"/>
  <c r="D1538" i="2"/>
  <c r="D1413" i="2"/>
  <c r="D1382" i="2"/>
  <c r="D1715" i="2"/>
  <c r="D1645" i="2"/>
  <c r="D1598" i="2"/>
  <c r="D1547" i="2"/>
  <c r="D1518" i="2"/>
  <c r="D1494" i="2"/>
  <c r="D1470" i="2"/>
  <c r="D1430" i="2"/>
  <c r="D1383" i="2"/>
  <c r="D1544" i="2"/>
  <c r="D1411" i="2"/>
  <c r="D1364" i="2"/>
  <c r="D1533" i="2"/>
  <c r="D1432" i="2"/>
  <c r="D1751" i="2"/>
  <c r="D1622" i="2"/>
  <c r="D1467" i="2"/>
  <c r="D1489" i="2"/>
  <c r="D1363" i="2"/>
  <c r="D1389" i="2"/>
  <c r="D1575" i="2"/>
  <c r="D1969" i="2"/>
  <c r="D1953" i="2"/>
  <c r="D1937" i="2"/>
  <c r="D1921" i="2"/>
  <c r="D1905" i="2"/>
  <c r="D1889" i="2"/>
  <c r="D1873" i="2"/>
  <c r="D1863" i="2"/>
  <c r="D1850" i="2"/>
  <c r="D1970" i="2"/>
  <c r="D1954" i="2"/>
  <c r="D1938" i="2"/>
  <c r="D1922" i="2"/>
  <c r="D1906" i="2"/>
  <c r="D1890" i="2"/>
  <c r="D1979" i="2"/>
  <c r="D1963" i="2"/>
  <c r="D1947" i="2"/>
  <c r="D1931" i="2"/>
  <c r="D1915" i="2"/>
  <c r="D1899" i="2"/>
  <c r="D1952" i="2"/>
  <c r="D1920" i="2"/>
  <c r="D1888" i="2"/>
  <c r="D1868" i="2"/>
  <c r="D1858" i="2"/>
  <c r="D1839" i="2"/>
  <c r="D1822" i="2"/>
  <c r="D1800" i="2"/>
  <c r="D1785" i="2"/>
  <c r="D1767" i="2"/>
  <c r="D1740" i="2"/>
  <c r="D1724" i="2"/>
  <c r="D1708" i="2"/>
  <c r="D1692" i="2"/>
  <c r="D1882" i="2"/>
  <c r="D1867" i="2"/>
  <c r="D1855" i="2"/>
  <c r="D1842" i="2"/>
  <c r="D1826" i="2"/>
  <c r="D1813" i="2"/>
  <c r="D1797" i="2"/>
  <c r="D1779" i="2"/>
  <c r="D1765" i="2"/>
  <c r="D1753" i="2"/>
  <c r="D1737" i="2"/>
  <c r="D1721" i="2"/>
  <c r="D1705" i="2"/>
  <c r="D1689" i="2"/>
  <c r="D1676" i="2"/>
  <c r="D1668" i="2"/>
  <c r="D1660" i="2"/>
  <c r="D1652" i="2"/>
  <c r="D1644" i="2"/>
  <c r="D1635" i="2"/>
  <c r="D1625" i="2"/>
  <c r="D1613" i="2"/>
  <c r="D1605" i="2"/>
  <c r="D1597" i="2"/>
  <c r="D1589" i="2"/>
  <c r="D1580" i="2"/>
  <c r="D1572" i="2"/>
  <c r="D1564" i="2"/>
  <c r="D1556" i="2"/>
  <c r="D1956" i="2"/>
  <c r="D1924" i="2"/>
  <c r="D1892" i="2"/>
  <c r="D1837" i="2"/>
  <c r="D1817" i="2"/>
  <c r="D1802" i="2"/>
  <c r="D1783" i="2"/>
  <c r="D1769" i="2"/>
  <c r="D1754" i="2"/>
  <c r="D1738" i="2"/>
  <c r="D1722" i="2"/>
  <c r="D1706" i="2"/>
  <c r="D1690" i="2"/>
  <c r="D1632" i="2"/>
  <c r="D1831" i="2"/>
  <c r="D1799" i="2"/>
  <c r="D1758" i="2"/>
  <c r="D1542" i="2"/>
  <c r="D1447" i="2"/>
  <c r="D1436" i="2"/>
  <c r="D1417" i="2"/>
  <c r="D1401" i="2"/>
  <c r="D1386" i="2"/>
  <c r="D1755" i="2"/>
  <c r="D1723" i="2"/>
  <c r="D1691" i="2"/>
  <c r="D1665" i="2"/>
  <c r="D1649" i="2"/>
  <c r="D1633" i="2"/>
  <c r="D1617" i="2"/>
  <c r="D1602" i="2"/>
  <c r="D1586" i="2"/>
  <c r="D1569" i="2"/>
  <c r="D1552" i="2"/>
  <c r="D1536" i="2"/>
  <c r="D1528" i="2"/>
  <c r="D1520" i="2"/>
  <c r="D1512" i="2"/>
  <c r="D1504" i="2"/>
  <c r="D1496" i="2"/>
  <c r="D1488" i="2"/>
  <c r="D1480" i="2"/>
  <c r="D1472" i="2"/>
  <c r="D1464" i="2"/>
  <c r="D1456" i="2"/>
  <c r="D1437" i="2"/>
  <c r="D1420" i="2"/>
  <c r="D1406" i="2"/>
  <c r="D1387" i="2"/>
  <c r="D1373" i="2"/>
  <c r="D1357" i="2"/>
  <c r="D1835" i="2"/>
  <c r="D1803" i="2"/>
  <c r="D1773" i="2"/>
  <c r="D1550" i="2"/>
  <c r="D1450" i="2"/>
  <c r="D1434" i="2"/>
  <c r="D1415" i="2"/>
  <c r="D1399" i="2"/>
  <c r="D1384" i="2"/>
  <c r="D1368" i="2"/>
  <c r="D1352" i="2"/>
  <c r="D1761" i="2"/>
  <c r="D1612" i="2"/>
  <c r="D1541" i="2"/>
  <c r="D1509" i="2"/>
  <c r="D1477" i="2"/>
  <c r="D1438" i="2"/>
  <c r="D1703" i="2"/>
  <c r="D1624" i="2"/>
  <c r="D1567" i="2"/>
  <c r="D1507" i="2"/>
  <c r="D1475" i="2"/>
  <c r="D1421" i="2"/>
  <c r="D1385" i="2"/>
  <c r="D1634" i="2"/>
  <c r="D1579" i="2"/>
  <c r="D1529" i="2"/>
  <c r="D1497" i="2"/>
  <c r="D1465" i="2"/>
  <c r="D1419" i="2"/>
  <c r="D1367" i="2"/>
  <c r="D1582" i="2"/>
  <c r="D1404" i="2"/>
  <c r="D1370" i="2"/>
  <c r="D1354" i="2"/>
  <c r="D1655" i="2"/>
  <c r="D1471" i="2"/>
  <c r="D1841" i="2"/>
  <c r="D1495" i="2"/>
  <c r="D1695" i="2"/>
  <c r="D1679" i="2"/>
  <c r="D1965" i="2"/>
  <c r="D1949" i="2"/>
  <c r="D1933" i="2"/>
  <c r="D1917" i="2"/>
  <c r="D1901" i="2"/>
  <c r="D1885" i="2"/>
  <c r="D1871" i="2"/>
  <c r="D1860" i="2"/>
  <c r="D1846" i="2"/>
  <c r="D1966" i="2"/>
  <c r="D1950" i="2"/>
  <c r="D1934" i="2"/>
  <c r="D1918" i="2"/>
  <c r="D1902" i="2"/>
  <c r="D1975" i="2"/>
  <c r="D1943" i="2"/>
  <c r="D1911" i="2"/>
  <c r="D1976" i="2"/>
  <c r="D1912" i="2"/>
  <c r="D1862" i="2"/>
  <c r="D1832" i="2"/>
  <c r="D1796" i="2"/>
  <c r="D1752" i="2"/>
  <c r="D1704" i="2"/>
  <c r="D1866" i="2"/>
  <c r="D1836" i="2"/>
  <c r="D1809" i="2"/>
  <c r="D1775" i="2"/>
  <c r="D1733" i="2"/>
  <c r="D1701" i="2"/>
  <c r="D1674" i="2"/>
  <c r="D1658" i="2"/>
  <c r="D1642" i="2"/>
  <c r="D1623" i="2"/>
  <c r="D1595" i="2"/>
  <c r="D1578" i="2"/>
  <c r="D1562" i="2"/>
  <c r="D1948" i="2"/>
  <c r="D1880" i="2"/>
  <c r="D1814" i="2"/>
  <c r="D1780" i="2"/>
  <c r="D1718" i="2"/>
  <c r="D1686" i="2"/>
  <c r="D1677" i="2"/>
  <c r="D1444" i="2"/>
  <c r="D1844" i="2"/>
  <c r="D1683" i="2"/>
  <c r="D1630" i="2"/>
  <c r="D1581" i="2"/>
  <c r="D1534" i="2"/>
  <c r="D1510" i="2"/>
  <c r="D1478" i="2"/>
  <c r="D1454" i="2"/>
  <c r="D1402" i="2"/>
  <c r="D1353" i="2"/>
  <c r="D1764" i="2"/>
  <c r="D1431" i="2"/>
  <c r="D1380" i="2"/>
  <c r="D1596" i="2"/>
  <c r="D1469" i="2"/>
  <c r="D1531" i="2"/>
  <c r="D1381" i="2"/>
  <c r="D1618" i="2"/>
  <c r="D1521" i="2"/>
  <c r="D1412" i="2"/>
  <c r="D1559" i="2"/>
  <c r="D1366" i="2"/>
  <c r="D1408" i="2"/>
  <c r="D1639" i="2"/>
  <c r="D1463" i="2"/>
  <c r="Z1559" i="2" l="1"/>
  <c r="V1559" i="2"/>
  <c r="AF1559" i="2" s="1"/>
  <c r="R1559" i="2"/>
  <c r="N1559" i="2"/>
  <c r="J1559" i="2"/>
  <c r="F1559" i="2"/>
  <c r="Y1559" i="2"/>
  <c r="U1559" i="2"/>
  <c r="Q1559" i="2"/>
  <c r="M1559" i="2"/>
  <c r="I1559" i="2"/>
  <c r="E1559" i="2"/>
  <c r="AA1559" i="2"/>
  <c r="S1559" i="2"/>
  <c r="K1559" i="2"/>
  <c r="X1559" i="2"/>
  <c r="P1559" i="2"/>
  <c r="H1559" i="2"/>
  <c r="W1559" i="2"/>
  <c r="O1559" i="2"/>
  <c r="G1559" i="2"/>
  <c r="AB1559" i="2"/>
  <c r="T1559" i="2"/>
  <c r="L1559" i="2"/>
  <c r="Z1844" i="2"/>
  <c r="V1844" i="2"/>
  <c r="AF1844" i="2" s="1"/>
  <c r="R1844" i="2"/>
  <c r="N1844" i="2"/>
  <c r="J1844" i="2"/>
  <c r="F1844" i="2"/>
  <c r="X1844" i="2"/>
  <c r="S1844" i="2"/>
  <c r="M1844" i="2"/>
  <c r="H1844" i="2"/>
  <c r="AB1844" i="2"/>
  <c r="W1844" i="2"/>
  <c r="Q1844" i="2"/>
  <c r="L1844" i="2"/>
  <c r="G1844" i="2"/>
  <c r="AA1844" i="2"/>
  <c r="U1844" i="2"/>
  <c r="P1844" i="2"/>
  <c r="K1844" i="2"/>
  <c r="E1844" i="2"/>
  <c r="I1844" i="2"/>
  <c r="Y1844" i="2"/>
  <c r="T1844" i="2"/>
  <c r="O1844" i="2"/>
  <c r="Y1809" i="2"/>
  <c r="U1809" i="2"/>
  <c r="Q1809" i="2"/>
  <c r="M1809" i="2"/>
  <c r="I1809" i="2"/>
  <c r="E1809" i="2"/>
  <c r="AB1809" i="2"/>
  <c r="X1809" i="2"/>
  <c r="T1809" i="2"/>
  <c r="P1809" i="2"/>
  <c r="L1809" i="2"/>
  <c r="H1809" i="2"/>
  <c r="AA1809" i="2"/>
  <c r="W1809" i="2"/>
  <c r="S1809" i="2"/>
  <c r="O1809" i="2"/>
  <c r="K1809" i="2"/>
  <c r="G1809" i="2"/>
  <c r="V1809" i="2"/>
  <c r="AF1809" i="2" s="1"/>
  <c r="F1809" i="2"/>
  <c r="R1809" i="2"/>
  <c r="N1809" i="2"/>
  <c r="J1809" i="2"/>
  <c r="Z1809" i="2"/>
  <c r="AA1976" i="2"/>
  <c r="W1976" i="2"/>
  <c r="S1976" i="2"/>
  <c r="O1976" i="2"/>
  <c r="K1976" i="2"/>
  <c r="G1976" i="2"/>
  <c r="Z1976" i="2"/>
  <c r="V1976" i="2"/>
  <c r="AF1976" i="2" s="1"/>
  <c r="R1976" i="2"/>
  <c r="N1976" i="2"/>
  <c r="J1976" i="2"/>
  <c r="F1976" i="2"/>
  <c r="Y1976" i="2"/>
  <c r="U1976" i="2"/>
  <c r="Q1976" i="2"/>
  <c r="M1976" i="2"/>
  <c r="I1976" i="2"/>
  <c r="E1976" i="2"/>
  <c r="T1976" i="2"/>
  <c r="P1976" i="2"/>
  <c r="AB1976" i="2"/>
  <c r="L1976" i="2"/>
  <c r="X1976" i="2"/>
  <c r="H1976" i="2"/>
  <c r="Z1911" i="2"/>
  <c r="V1911" i="2"/>
  <c r="AF1911" i="2" s="1"/>
  <c r="R1911" i="2"/>
  <c r="N1911" i="2"/>
  <c r="J1911" i="2"/>
  <c r="F1911" i="2"/>
  <c r="Y1911" i="2"/>
  <c r="U1911" i="2"/>
  <c r="Q1911" i="2"/>
  <c r="M1911" i="2"/>
  <c r="I1911" i="2"/>
  <c r="E1911" i="2"/>
  <c r="AB1911" i="2"/>
  <c r="X1911" i="2"/>
  <c r="T1911" i="2"/>
  <c r="P1911" i="2"/>
  <c r="L1911" i="2"/>
  <c r="H1911" i="2"/>
  <c r="S1911" i="2"/>
  <c r="O1911" i="2"/>
  <c r="AA1911" i="2"/>
  <c r="K1911" i="2"/>
  <c r="W1911" i="2"/>
  <c r="G1911" i="2"/>
  <c r="Y1934" i="2"/>
  <c r="U1934" i="2"/>
  <c r="Q1934" i="2"/>
  <c r="M1934" i="2"/>
  <c r="I1934" i="2"/>
  <c r="E1934" i="2"/>
  <c r="AB1934" i="2"/>
  <c r="X1934" i="2"/>
  <c r="T1934" i="2"/>
  <c r="P1934" i="2"/>
  <c r="L1934" i="2"/>
  <c r="H1934" i="2"/>
  <c r="AA1934" i="2"/>
  <c r="W1934" i="2"/>
  <c r="S1934" i="2"/>
  <c r="O1934" i="2"/>
  <c r="K1934" i="2"/>
  <c r="G1934" i="2"/>
  <c r="N1934" i="2"/>
  <c r="Z1934" i="2"/>
  <c r="J1934" i="2"/>
  <c r="V1934" i="2"/>
  <c r="AF1934" i="2" s="1"/>
  <c r="F1934" i="2"/>
  <c r="R1934" i="2"/>
  <c r="AB1860" i="2"/>
  <c r="X1860" i="2"/>
  <c r="T1860" i="2"/>
  <c r="P1860" i="2"/>
  <c r="L1860" i="2"/>
  <c r="H1860" i="2"/>
  <c r="Z1860" i="2"/>
  <c r="U1860" i="2"/>
  <c r="O1860" i="2"/>
  <c r="J1860" i="2"/>
  <c r="E1860" i="2"/>
  <c r="Y1860" i="2"/>
  <c r="S1860" i="2"/>
  <c r="N1860" i="2"/>
  <c r="I1860" i="2"/>
  <c r="W1860" i="2"/>
  <c r="R1860" i="2"/>
  <c r="M1860" i="2"/>
  <c r="G1860" i="2"/>
  <c r="V1860" i="2"/>
  <c r="AF1860" i="2" s="1"/>
  <c r="Q1860" i="2"/>
  <c r="K1860" i="2"/>
  <c r="AA1860" i="2"/>
  <c r="F1860" i="2"/>
  <c r="AB1917" i="2"/>
  <c r="X1917" i="2"/>
  <c r="T1917" i="2"/>
  <c r="P1917" i="2"/>
  <c r="L1917" i="2"/>
  <c r="H1917" i="2"/>
  <c r="AA1917" i="2"/>
  <c r="W1917" i="2"/>
  <c r="S1917" i="2"/>
  <c r="O1917" i="2"/>
  <c r="K1917" i="2"/>
  <c r="G1917" i="2"/>
  <c r="Z1917" i="2"/>
  <c r="V1917" i="2"/>
  <c r="AF1917" i="2" s="1"/>
  <c r="R1917" i="2"/>
  <c r="N1917" i="2"/>
  <c r="J1917" i="2"/>
  <c r="F1917" i="2"/>
  <c r="M1917" i="2"/>
  <c r="Y1917" i="2"/>
  <c r="I1917" i="2"/>
  <c r="U1917" i="2"/>
  <c r="E1917" i="2"/>
  <c r="Q1917" i="2"/>
  <c r="AA1679" i="2"/>
  <c r="W1679" i="2"/>
  <c r="S1679" i="2"/>
  <c r="O1679" i="2"/>
  <c r="K1679" i="2"/>
  <c r="G1679" i="2"/>
  <c r="Z1679" i="2"/>
  <c r="V1679" i="2"/>
  <c r="AF1679" i="2" s="1"/>
  <c r="R1679" i="2"/>
  <c r="N1679" i="2"/>
  <c r="J1679" i="2"/>
  <c r="F1679" i="2"/>
  <c r="Y1679" i="2"/>
  <c r="U1679" i="2"/>
  <c r="Q1679" i="2"/>
  <c r="M1679" i="2"/>
  <c r="I1679" i="2"/>
  <c r="E1679" i="2"/>
  <c r="P1679" i="2"/>
  <c r="AB1679" i="2"/>
  <c r="L1679" i="2"/>
  <c r="X1679" i="2"/>
  <c r="H1679" i="2"/>
  <c r="T1679" i="2"/>
  <c r="AA1471" i="2"/>
  <c r="W1471" i="2"/>
  <c r="S1471" i="2"/>
  <c r="O1471" i="2"/>
  <c r="K1471" i="2"/>
  <c r="G1471" i="2"/>
  <c r="Z1471" i="2"/>
  <c r="V1471" i="2"/>
  <c r="AF1471" i="2" s="1"/>
  <c r="R1471" i="2"/>
  <c r="N1471" i="2"/>
  <c r="J1471" i="2"/>
  <c r="F1471" i="2"/>
  <c r="Y1471" i="2"/>
  <c r="U1471" i="2"/>
  <c r="Q1471" i="2"/>
  <c r="M1471" i="2"/>
  <c r="I1471" i="2"/>
  <c r="E1471" i="2"/>
  <c r="P1471" i="2"/>
  <c r="AB1471" i="2"/>
  <c r="L1471" i="2"/>
  <c r="X1471" i="2"/>
  <c r="H1471" i="2"/>
  <c r="T1471" i="2"/>
  <c r="AA1404" i="2"/>
  <c r="W1404" i="2"/>
  <c r="S1404" i="2"/>
  <c r="O1404" i="2"/>
  <c r="K1404" i="2"/>
  <c r="G1404" i="2"/>
  <c r="Z1404" i="2"/>
  <c r="V1404" i="2"/>
  <c r="AF1404" i="2" s="1"/>
  <c r="R1404" i="2"/>
  <c r="N1404" i="2"/>
  <c r="J1404" i="2"/>
  <c r="F1404" i="2"/>
  <c r="Y1404" i="2"/>
  <c r="U1404" i="2"/>
  <c r="Q1404" i="2"/>
  <c r="M1404" i="2"/>
  <c r="I1404" i="2"/>
  <c r="E1404" i="2"/>
  <c r="P1404" i="2"/>
  <c r="AB1404" i="2"/>
  <c r="L1404" i="2"/>
  <c r="X1404" i="2"/>
  <c r="H1404" i="2"/>
  <c r="T1404" i="2"/>
  <c r="AA1465" i="2"/>
  <c r="W1465" i="2"/>
  <c r="S1465" i="2"/>
  <c r="O1465" i="2"/>
  <c r="K1465" i="2"/>
  <c r="G1465" i="2"/>
  <c r="Z1465" i="2"/>
  <c r="V1465" i="2"/>
  <c r="AF1465" i="2" s="1"/>
  <c r="R1465" i="2"/>
  <c r="N1465" i="2"/>
  <c r="J1465" i="2"/>
  <c r="F1465" i="2"/>
  <c r="Y1465" i="2"/>
  <c r="U1465" i="2"/>
  <c r="Q1465" i="2"/>
  <c r="M1465" i="2"/>
  <c r="I1465" i="2"/>
  <c r="E1465" i="2"/>
  <c r="AB1465" i="2"/>
  <c r="L1465" i="2"/>
  <c r="X1465" i="2"/>
  <c r="H1465" i="2"/>
  <c r="T1465" i="2"/>
  <c r="P1465" i="2"/>
  <c r="AA1634" i="2"/>
  <c r="W1634" i="2"/>
  <c r="S1634" i="2"/>
  <c r="O1634" i="2"/>
  <c r="K1634" i="2"/>
  <c r="G1634" i="2"/>
  <c r="Z1634" i="2"/>
  <c r="V1634" i="2"/>
  <c r="AF1634" i="2" s="1"/>
  <c r="R1634" i="2"/>
  <c r="N1634" i="2"/>
  <c r="J1634" i="2"/>
  <c r="F1634" i="2"/>
  <c r="Y1634" i="2"/>
  <c r="Q1634" i="2"/>
  <c r="I1634" i="2"/>
  <c r="X1634" i="2"/>
  <c r="P1634" i="2"/>
  <c r="H1634" i="2"/>
  <c r="U1634" i="2"/>
  <c r="M1634" i="2"/>
  <c r="E1634" i="2"/>
  <c r="T1634" i="2"/>
  <c r="L1634" i="2"/>
  <c r="AB1634" i="2"/>
  <c r="AA1507" i="2"/>
  <c r="W1507" i="2"/>
  <c r="S1507" i="2"/>
  <c r="O1507" i="2"/>
  <c r="K1507" i="2"/>
  <c r="G1507" i="2"/>
  <c r="Z1507" i="2"/>
  <c r="V1507" i="2"/>
  <c r="AF1507" i="2" s="1"/>
  <c r="R1507" i="2"/>
  <c r="N1507" i="2"/>
  <c r="J1507" i="2"/>
  <c r="F1507" i="2"/>
  <c r="Y1507" i="2"/>
  <c r="U1507" i="2"/>
  <c r="Q1507" i="2"/>
  <c r="M1507" i="2"/>
  <c r="I1507" i="2"/>
  <c r="E1507" i="2"/>
  <c r="X1507" i="2"/>
  <c r="H1507" i="2"/>
  <c r="T1507" i="2"/>
  <c r="P1507" i="2"/>
  <c r="AB1507" i="2"/>
  <c r="L1507" i="2"/>
  <c r="AA1541" i="2"/>
  <c r="W1541" i="2"/>
  <c r="S1541" i="2"/>
  <c r="O1541" i="2"/>
  <c r="K1541" i="2"/>
  <c r="G1541" i="2"/>
  <c r="Z1541" i="2"/>
  <c r="V1541" i="2"/>
  <c r="AF1541" i="2" s="1"/>
  <c r="R1541" i="2"/>
  <c r="N1541" i="2"/>
  <c r="J1541" i="2"/>
  <c r="F1541" i="2"/>
  <c r="Y1541" i="2"/>
  <c r="U1541" i="2"/>
  <c r="Q1541" i="2"/>
  <c r="M1541" i="2"/>
  <c r="I1541" i="2"/>
  <c r="E1541" i="2"/>
  <c r="T1541" i="2"/>
  <c r="P1541" i="2"/>
  <c r="AB1541" i="2"/>
  <c r="L1541" i="2"/>
  <c r="H1541" i="2"/>
  <c r="X1541" i="2"/>
  <c r="AA1368" i="2"/>
  <c r="W1368" i="2"/>
  <c r="S1368" i="2"/>
  <c r="M1368" i="2"/>
  <c r="I1368" i="2"/>
  <c r="E1368" i="2"/>
  <c r="Z1368" i="2"/>
  <c r="V1368" i="2"/>
  <c r="AF1368" i="2" s="1"/>
  <c r="R1368" i="2"/>
  <c r="L1368" i="2"/>
  <c r="H1368" i="2"/>
  <c r="Y1368" i="2"/>
  <c r="Q1368" i="2"/>
  <c r="G1368" i="2"/>
  <c r="X1368" i="2"/>
  <c r="P1368" i="2"/>
  <c r="F1368" i="2"/>
  <c r="U1368" i="2"/>
  <c r="K1368" i="2"/>
  <c r="J1368" i="2"/>
  <c r="AB1368" i="2"/>
  <c r="T1368" i="2"/>
  <c r="Z1434" i="2"/>
  <c r="V1434" i="2"/>
  <c r="AF1434" i="2" s="1"/>
  <c r="R1434" i="2"/>
  <c r="N1434" i="2"/>
  <c r="J1434" i="2"/>
  <c r="F1434" i="2"/>
  <c r="Y1434" i="2"/>
  <c r="U1434" i="2"/>
  <c r="Q1434" i="2"/>
  <c r="M1434" i="2"/>
  <c r="I1434" i="2"/>
  <c r="E1434" i="2"/>
  <c r="AB1434" i="2"/>
  <c r="X1434" i="2"/>
  <c r="T1434" i="2"/>
  <c r="P1434" i="2"/>
  <c r="L1434" i="2"/>
  <c r="H1434" i="2"/>
  <c r="AA1434" i="2"/>
  <c r="K1434" i="2"/>
  <c r="W1434" i="2"/>
  <c r="G1434" i="2"/>
  <c r="S1434" i="2"/>
  <c r="O1434" i="2"/>
  <c r="AA1803" i="2"/>
  <c r="W1803" i="2"/>
  <c r="S1803" i="2"/>
  <c r="O1803" i="2"/>
  <c r="K1803" i="2"/>
  <c r="G1803" i="2"/>
  <c r="Z1803" i="2"/>
  <c r="V1803" i="2"/>
  <c r="AF1803" i="2" s="1"/>
  <c r="R1803" i="2"/>
  <c r="N1803" i="2"/>
  <c r="J1803" i="2"/>
  <c r="F1803" i="2"/>
  <c r="Y1803" i="2"/>
  <c r="U1803" i="2"/>
  <c r="Q1803" i="2"/>
  <c r="M1803" i="2"/>
  <c r="I1803" i="2"/>
  <c r="E1803" i="2"/>
  <c r="AB1803" i="2"/>
  <c r="L1803" i="2"/>
  <c r="X1803" i="2"/>
  <c r="H1803" i="2"/>
  <c r="T1803" i="2"/>
  <c r="P1803" i="2"/>
  <c r="Z1373" i="2"/>
  <c r="V1373" i="2"/>
  <c r="AF1373" i="2" s="1"/>
  <c r="R1373" i="2"/>
  <c r="L1373" i="2"/>
  <c r="H1373" i="2"/>
  <c r="Y1373" i="2"/>
  <c r="U1373" i="2"/>
  <c r="Q1373" i="2"/>
  <c r="K1373" i="2"/>
  <c r="G1373" i="2"/>
  <c r="W1373" i="2"/>
  <c r="M1373" i="2"/>
  <c r="E1373" i="2"/>
  <c r="AB1373" i="2"/>
  <c r="T1373" i="2"/>
  <c r="J1373" i="2"/>
  <c r="AA1373" i="2"/>
  <c r="S1373" i="2"/>
  <c r="I1373" i="2"/>
  <c r="F1373" i="2"/>
  <c r="X1373" i="2"/>
  <c r="P1373" i="2"/>
  <c r="Y1437" i="2"/>
  <c r="U1437" i="2"/>
  <c r="Q1437" i="2"/>
  <c r="M1437" i="2"/>
  <c r="I1437" i="2"/>
  <c r="E1437" i="2"/>
  <c r="AB1437" i="2"/>
  <c r="X1437" i="2"/>
  <c r="T1437" i="2"/>
  <c r="P1437" i="2"/>
  <c r="L1437" i="2"/>
  <c r="H1437" i="2"/>
  <c r="AA1437" i="2"/>
  <c r="W1437" i="2"/>
  <c r="S1437" i="2"/>
  <c r="O1437" i="2"/>
  <c r="K1437" i="2"/>
  <c r="G1437" i="2"/>
  <c r="N1437" i="2"/>
  <c r="Z1437" i="2"/>
  <c r="J1437" i="2"/>
  <c r="V1437" i="2"/>
  <c r="AF1437" i="2" s="1"/>
  <c r="F1437" i="2"/>
  <c r="R1437" i="2"/>
  <c r="Y1480" i="2"/>
  <c r="U1480" i="2"/>
  <c r="Q1480" i="2"/>
  <c r="M1480" i="2"/>
  <c r="I1480" i="2"/>
  <c r="E1480" i="2"/>
  <c r="AB1480" i="2"/>
  <c r="X1480" i="2"/>
  <c r="T1480" i="2"/>
  <c r="P1480" i="2"/>
  <c r="L1480" i="2"/>
  <c r="H1480" i="2"/>
  <c r="AA1480" i="2"/>
  <c r="W1480" i="2"/>
  <c r="S1480" i="2"/>
  <c r="O1480" i="2"/>
  <c r="K1480" i="2"/>
  <c r="G1480" i="2"/>
  <c r="V1480" i="2"/>
  <c r="AF1480" i="2" s="1"/>
  <c r="F1480" i="2"/>
  <c r="R1480" i="2"/>
  <c r="N1480" i="2"/>
  <c r="Z1480" i="2"/>
  <c r="J1480" i="2"/>
  <c r="Y1512" i="2"/>
  <c r="U1512" i="2"/>
  <c r="Q1512" i="2"/>
  <c r="M1512" i="2"/>
  <c r="I1512" i="2"/>
  <c r="E1512" i="2"/>
  <c r="AB1512" i="2"/>
  <c r="X1512" i="2"/>
  <c r="T1512" i="2"/>
  <c r="P1512" i="2"/>
  <c r="L1512" i="2"/>
  <c r="H1512" i="2"/>
  <c r="AA1512" i="2"/>
  <c r="W1512" i="2"/>
  <c r="S1512" i="2"/>
  <c r="O1512" i="2"/>
  <c r="K1512" i="2"/>
  <c r="G1512" i="2"/>
  <c r="V1512" i="2"/>
  <c r="AF1512" i="2" s="1"/>
  <c r="F1512" i="2"/>
  <c r="R1512" i="2"/>
  <c r="N1512" i="2"/>
  <c r="Z1512" i="2"/>
  <c r="J1512" i="2"/>
  <c r="AA1552" i="2"/>
  <c r="W1552" i="2"/>
  <c r="S1552" i="2"/>
  <c r="O1552" i="2"/>
  <c r="K1552" i="2"/>
  <c r="G1552" i="2"/>
  <c r="Z1552" i="2"/>
  <c r="V1552" i="2"/>
  <c r="AF1552" i="2" s="1"/>
  <c r="U1552" i="2"/>
  <c r="P1552" i="2"/>
  <c r="J1552" i="2"/>
  <c r="E1552" i="2"/>
  <c r="AB1552" i="2"/>
  <c r="T1552" i="2"/>
  <c r="N1552" i="2"/>
  <c r="I1552" i="2"/>
  <c r="Y1552" i="2"/>
  <c r="R1552" i="2"/>
  <c r="M1552" i="2"/>
  <c r="H1552" i="2"/>
  <c r="L1552" i="2"/>
  <c r="F1552" i="2"/>
  <c r="X1552" i="2"/>
  <c r="Q1552" i="2"/>
  <c r="Z1617" i="2"/>
  <c r="V1617" i="2"/>
  <c r="AF1617" i="2" s="1"/>
  <c r="R1617" i="2"/>
  <c r="N1617" i="2"/>
  <c r="J1617" i="2"/>
  <c r="F1617" i="2"/>
  <c r="Y1617" i="2"/>
  <c r="U1617" i="2"/>
  <c r="Q1617" i="2"/>
  <c r="M1617" i="2"/>
  <c r="I1617" i="2"/>
  <c r="E1617" i="2"/>
  <c r="W1617" i="2"/>
  <c r="O1617" i="2"/>
  <c r="G1617" i="2"/>
  <c r="AB1617" i="2"/>
  <c r="T1617" i="2"/>
  <c r="L1617" i="2"/>
  <c r="AA1617" i="2"/>
  <c r="S1617" i="2"/>
  <c r="K1617" i="2"/>
  <c r="X1617" i="2"/>
  <c r="P1617" i="2"/>
  <c r="H1617" i="2"/>
  <c r="AA1691" i="2"/>
  <c r="W1691" i="2"/>
  <c r="S1691" i="2"/>
  <c r="O1691" i="2"/>
  <c r="K1691" i="2"/>
  <c r="G1691" i="2"/>
  <c r="Z1691" i="2"/>
  <c r="V1691" i="2"/>
  <c r="AF1691" i="2" s="1"/>
  <c r="R1691" i="2"/>
  <c r="N1691" i="2"/>
  <c r="J1691" i="2"/>
  <c r="F1691" i="2"/>
  <c r="Y1691" i="2"/>
  <c r="U1691" i="2"/>
  <c r="Q1691" i="2"/>
  <c r="M1691" i="2"/>
  <c r="I1691" i="2"/>
  <c r="E1691" i="2"/>
  <c r="X1691" i="2"/>
  <c r="H1691" i="2"/>
  <c r="T1691" i="2"/>
  <c r="P1691" i="2"/>
  <c r="AB1691" i="2"/>
  <c r="L1691" i="2"/>
  <c r="AB1386" i="2"/>
  <c r="X1386" i="2"/>
  <c r="T1386" i="2"/>
  <c r="P1386" i="2"/>
  <c r="L1386" i="2"/>
  <c r="H1386" i="2"/>
  <c r="AA1386" i="2"/>
  <c r="W1386" i="2"/>
  <c r="S1386" i="2"/>
  <c r="O1386" i="2"/>
  <c r="K1386" i="2"/>
  <c r="G1386" i="2"/>
  <c r="Z1386" i="2"/>
  <c r="V1386" i="2"/>
  <c r="AF1386" i="2" s="1"/>
  <c r="R1386" i="2"/>
  <c r="N1386" i="2"/>
  <c r="J1386" i="2"/>
  <c r="F1386" i="2"/>
  <c r="Y1386" i="2"/>
  <c r="I1386" i="2"/>
  <c r="U1386" i="2"/>
  <c r="E1386" i="2"/>
  <c r="Q1386" i="2"/>
  <c r="M1386" i="2"/>
  <c r="AB1447" i="2"/>
  <c r="X1447" i="2"/>
  <c r="T1447" i="2"/>
  <c r="P1447" i="2"/>
  <c r="L1447" i="2"/>
  <c r="H1447" i="2"/>
  <c r="AA1447" i="2"/>
  <c r="W1447" i="2"/>
  <c r="S1447" i="2"/>
  <c r="O1447" i="2"/>
  <c r="K1447" i="2"/>
  <c r="G1447" i="2"/>
  <c r="Z1447" i="2"/>
  <c r="V1447" i="2"/>
  <c r="AF1447" i="2" s="1"/>
  <c r="R1447" i="2"/>
  <c r="N1447" i="2"/>
  <c r="J1447" i="2"/>
  <c r="F1447" i="2"/>
  <c r="U1447" i="2"/>
  <c r="E1447" i="2"/>
  <c r="Q1447" i="2"/>
  <c r="M1447" i="2"/>
  <c r="Y1447" i="2"/>
  <c r="I1447" i="2"/>
  <c r="AA1831" i="2"/>
  <c r="W1831" i="2"/>
  <c r="S1831" i="2"/>
  <c r="O1831" i="2"/>
  <c r="K1831" i="2"/>
  <c r="G1831" i="2"/>
  <c r="Z1831" i="2"/>
  <c r="V1831" i="2"/>
  <c r="AF1831" i="2" s="1"/>
  <c r="R1831" i="2"/>
  <c r="N1831" i="2"/>
  <c r="J1831" i="2"/>
  <c r="F1831" i="2"/>
  <c r="Y1831" i="2"/>
  <c r="U1831" i="2"/>
  <c r="Q1831" i="2"/>
  <c r="M1831" i="2"/>
  <c r="I1831" i="2"/>
  <c r="E1831" i="2"/>
  <c r="T1831" i="2"/>
  <c r="P1831" i="2"/>
  <c r="AB1831" i="2"/>
  <c r="L1831" i="2"/>
  <c r="H1831" i="2"/>
  <c r="X1831" i="2"/>
  <c r="Z1706" i="2"/>
  <c r="V1706" i="2"/>
  <c r="AF1706" i="2" s="1"/>
  <c r="R1706" i="2"/>
  <c r="N1706" i="2"/>
  <c r="J1706" i="2"/>
  <c r="F1706" i="2"/>
  <c r="Y1706" i="2"/>
  <c r="U1706" i="2"/>
  <c r="Q1706" i="2"/>
  <c r="M1706" i="2"/>
  <c r="I1706" i="2"/>
  <c r="E1706" i="2"/>
  <c r="AB1706" i="2"/>
  <c r="X1706" i="2"/>
  <c r="T1706" i="2"/>
  <c r="P1706" i="2"/>
  <c r="L1706" i="2"/>
  <c r="H1706" i="2"/>
  <c r="W1706" i="2"/>
  <c r="G1706" i="2"/>
  <c r="S1706" i="2"/>
  <c r="O1706" i="2"/>
  <c r="K1706" i="2"/>
  <c r="AA1706" i="2"/>
  <c r="Z1769" i="2"/>
  <c r="V1769" i="2"/>
  <c r="AF1769" i="2" s="1"/>
  <c r="R1769" i="2"/>
  <c r="N1769" i="2"/>
  <c r="J1769" i="2"/>
  <c r="F1769" i="2"/>
  <c r="Y1769" i="2"/>
  <c r="U1769" i="2"/>
  <c r="Q1769" i="2"/>
  <c r="M1769" i="2"/>
  <c r="I1769" i="2"/>
  <c r="E1769" i="2"/>
  <c r="AB1769" i="2"/>
  <c r="X1769" i="2"/>
  <c r="T1769" i="2"/>
  <c r="P1769" i="2"/>
  <c r="L1769" i="2"/>
  <c r="H1769" i="2"/>
  <c r="O1769" i="2"/>
  <c r="AA1769" i="2"/>
  <c r="K1769" i="2"/>
  <c r="W1769" i="2"/>
  <c r="G1769" i="2"/>
  <c r="S1769" i="2"/>
  <c r="Z1837" i="2"/>
  <c r="V1837" i="2"/>
  <c r="AF1837" i="2" s="1"/>
  <c r="R1837" i="2"/>
  <c r="N1837" i="2"/>
  <c r="J1837" i="2"/>
  <c r="F1837" i="2"/>
  <c r="Y1837" i="2"/>
  <c r="U1837" i="2"/>
  <c r="Q1837" i="2"/>
  <c r="M1837" i="2"/>
  <c r="I1837" i="2"/>
  <c r="E1837" i="2"/>
  <c r="AB1837" i="2"/>
  <c r="X1837" i="2"/>
  <c r="T1837" i="2"/>
  <c r="P1837" i="2"/>
  <c r="L1837" i="2"/>
  <c r="H1837" i="2"/>
  <c r="W1837" i="2"/>
  <c r="G1837" i="2"/>
  <c r="S1837" i="2"/>
  <c r="O1837" i="2"/>
  <c r="AA1837" i="2"/>
  <c r="K1837" i="2"/>
  <c r="Z1381" i="2"/>
  <c r="V1381" i="2"/>
  <c r="AF1381" i="2" s="1"/>
  <c r="R1381" i="2"/>
  <c r="N1381" i="2"/>
  <c r="J1381" i="2"/>
  <c r="F1381" i="2"/>
  <c r="Y1381" i="2"/>
  <c r="U1381" i="2"/>
  <c r="Q1381" i="2"/>
  <c r="M1381" i="2"/>
  <c r="I1381" i="2"/>
  <c r="E1381" i="2"/>
  <c r="W1381" i="2"/>
  <c r="O1381" i="2"/>
  <c r="G1381" i="2"/>
  <c r="AB1381" i="2"/>
  <c r="T1381" i="2"/>
  <c r="L1381" i="2"/>
  <c r="AA1381" i="2"/>
  <c r="S1381" i="2"/>
  <c r="K1381" i="2"/>
  <c r="X1381" i="2"/>
  <c r="P1381" i="2"/>
  <c r="H1381" i="2"/>
  <c r="Y1534" i="2"/>
  <c r="U1534" i="2"/>
  <c r="Q1534" i="2"/>
  <c r="M1534" i="2"/>
  <c r="I1534" i="2"/>
  <c r="E1534" i="2"/>
  <c r="AB1534" i="2"/>
  <c r="X1534" i="2"/>
  <c r="T1534" i="2"/>
  <c r="P1534" i="2"/>
  <c r="L1534" i="2"/>
  <c r="H1534" i="2"/>
  <c r="AA1534" i="2"/>
  <c r="W1534" i="2"/>
  <c r="S1534" i="2"/>
  <c r="O1534" i="2"/>
  <c r="K1534" i="2"/>
  <c r="G1534" i="2"/>
  <c r="Z1534" i="2"/>
  <c r="J1534" i="2"/>
  <c r="V1534" i="2"/>
  <c r="AF1534" i="2" s="1"/>
  <c r="F1534" i="2"/>
  <c r="R1534" i="2"/>
  <c r="N1534" i="2"/>
  <c r="AA1531" i="2"/>
  <c r="W1531" i="2"/>
  <c r="S1531" i="2"/>
  <c r="O1531" i="2"/>
  <c r="K1531" i="2"/>
  <c r="G1531" i="2"/>
  <c r="Z1531" i="2"/>
  <c r="V1531" i="2"/>
  <c r="AF1531" i="2" s="1"/>
  <c r="R1531" i="2"/>
  <c r="N1531" i="2"/>
  <c r="J1531" i="2"/>
  <c r="F1531" i="2"/>
  <c r="Y1531" i="2"/>
  <c r="U1531" i="2"/>
  <c r="Q1531" i="2"/>
  <c r="M1531" i="2"/>
  <c r="I1531" i="2"/>
  <c r="E1531" i="2"/>
  <c r="X1531" i="2"/>
  <c r="H1531" i="2"/>
  <c r="T1531" i="2"/>
  <c r="P1531" i="2"/>
  <c r="AB1531" i="2"/>
  <c r="L1531" i="2"/>
  <c r="AB1623" i="2"/>
  <c r="X1623" i="2"/>
  <c r="T1623" i="2"/>
  <c r="P1623" i="2"/>
  <c r="L1623" i="2"/>
  <c r="H1623" i="2"/>
  <c r="AA1623" i="2"/>
  <c r="W1623" i="2"/>
  <c r="S1623" i="2"/>
  <c r="O1623" i="2"/>
  <c r="K1623" i="2"/>
  <c r="G1623" i="2"/>
  <c r="U1623" i="2"/>
  <c r="M1623" i="2"/>
  <c r="E1623" i="2"/>
  <c r="Z1623" i="2"/>
  <c r="R1623" i="2"/>
  <c r="J1623" i="2"/>
  <c r="Y1623" i="2"/>
  <c r="Q1623" i="2"/>
  <c r="I1623" i="2"/>
  <c r="F1623" i="2"/>
  <c r="V1623" i="2"/>
  <c r="AF1623" i="2" s="1"/>
  <c r="N1623" i="2"/>
  <c r="Y1950" i="2"/>
  <c r="U1950" i="2"/>
  <c r="Q1950" i="2"/>
  <c r="M1950" i="2"/>
  <c r="I1950" i="2"/>
  <c r="E1950" i="2"/>
  <c r="AB1950" i="2"/>
  <c r="X1950" i="2"/>
  <c r="T1950" i="2"/>
  <c r="P1950" i="2"/>
  <c r="L1950" i="2"/>
  <c r="H1950" i="2"/>
  <c r="AA1950" i="2"/>
  <c r="W1950" i="2"/>
  <c r="S1950" i="2"/>
  <c r="O1950" i="2"/>
  <c r="K1950" i="2"/>
  <c r="G1950" i="2"/>
  <c r="N1950" i="2"/>
  <c r="Z1950" i="2"/>
  <c r="J1950" i="2"/>
  <c r="V1950" i="2"/>
  <c r="AF1950" i="2" s="1"/>
  <c r="F1950" i="2"/>
  <c r="R1950" i="2"/>
  <c r="AA1695" i="2"/>
  <c r="W1695" i="2"/>
  <c r="S1695" i="2"/>
  <c r="O1695" i="2"/>
  <c r="K1695" i="2"/>
  <c r="G1695" i="2"/>
  <c r="Z1695" i="2"/>
  <c r="V1695" i="2"/>
  <c r="AF1695" i="2" s="1"/>
  <c r="R1695" i="2"/>
  <c r="N1695" i="2"/>
  <c r="J1695" i="2"/>
  <c r="F1695" i="2"/>
  <c r="Y1695" i="2"/>
  <c r="U1695" i="2"/>
  <c r="Q1695" i="2"/>
  <c r="M1695" i="2"/>
  <c r="I1695" i="2"/>
  <c r="E1695" i="2"/>
  <c r="P1695" i="2"/>
  <c r="AB1695" i="2"/>
  <c r="L1695" i="2"/>
  <c r="X1695" i="2"/>
  <c r="H1695" i="2"/>
  <c r="T1695" i="2"/>
  <c r="Z1655" i="2"/>
  <c r="V1655" i="2"/>
  <c r="AF1655" i="2" s="1"/>
  <c r="R1655" i="2"/>
  <c r="N1655" i="2"/>
  <c r="J1655" i="2"/>
  <c r="F1655" i="2"/>
  <c r="Y1655" i="2"/>
  <c r="U1655" i="2"/>
  <c r="Q1655" i="2"/>
  <c r="M1655" i="2"/>
  <c r="I1655" i="2"/>
  <c r="E1655" i="2"/>
  <c r="AA1655" i="2"/>
  <c r="S1655" i="2"/>
  <c r="K1655" i="2"/>
  <c r="X1655" i="2"/>
  <c r="P1655" i="2"/>
  <c r="H1655" i="2"/>
  <c r="W1655" i="2"/>
  <c r="O1655" i="2"/>
  <c r="G1655" i="2"/>
  <c r="AB1655" i="2"/>
  <c r="T1655" i="2"/>
  <c r="L1655" i="2"/>
  <c r="AA1582" i="2"/>
  <c r="W1582" i="2"/>
  <c r="S1582" i="2"/>
  <c r="O1582" i="2"/>
  <c r="K1582" i="2"/>
  <c r="G1582" i="2"/>
  <c r="Z1582" i="2"/>
  <c r="V1582" i="2"/>
  <c r="AF1582" i="2" s="1"/>
  <c r="R1582" i="2"/>
  <c r="N1582" i="2"/>
  <c r="J1582" i="2"/>
  <c r="F1582" i="2"/>
  <c r="Y1582" i="2"/>
  <c r="Q1582" i="2"/>
  <c r="I1582" i="2"/>
  <c r="X1582" i="2"/>
  <c r="P1582" i="2"/>
  <c r="H1582" i="2"/>
  <c r="U1582" i="2"/>
  <c r="M1582" i="2"/>
  <c r="E1582" i="2"/>
  <c r="AB1582" i="2"/>
  <c r="T1582" i="2"/>
  <c r="L1582" i="2"/>
  <c r="AA1497" i="2"/>
  <c r="W1497" i="2"/>
  <c r="S1497" i="2"/>
  <c r="O1497" i="2"/>
  <c r="K1497" i="2"/>
  <c r="G1497" i="2"/>
  <c r="Z1497" i="2"/>
  <c r="V1497" i="2"/>
  <c r="AF1497" i="2" s="1"/>
  <c r="R1497" i="2"/>
  <c r="N1497" i="2"/>
  <c r="J1497" i="2"/>
  <c r="F1497" i="2"/>
  <c r="Y1497" i="2"/>
  <c r="U1497" i="2"/>
  <c r="Q1497" i="2"/>
  <c r="M1497" i="2"/>
  <c r="I1497" i="2"/>
  <c r="E1497" i="2"/>
  <c r="AB1497" i="2"/>
  <c r="L1497" i="2"/>
  <c r="X1497" i="2"/>
  <c r="H1497" i="2"/>
  <c r="T1497" i="2"/>
  <c r="P1497" i="2"/>
  <c r="AA1385" i="2"/>
  <c r="W1385" i="2"/>
  <c r="S1385" i="2"/>
  <c r="O1385" i="2"/>
  <c r="K1385" i="2"/>
  <c r="G1385" i="2"/>
  <c r="Z1385" i="2"/>
  <c r="V1385" i="2"/>
  <c r="AF1385" i="2" s="1"/>
  <c r="R1385" i="2"/>
  <c r="N1385" i="2"/>
  <c r="J1385" i="2"/>
  <c r="F1385" i="2"/>
  <c r="Y1385" i="2"/>
  <c r="U1385" i="2"/>
  <c r="Q1385" i="2"/>
  <c r="M1385" i="2"/>
  <c r="I1385" i="2"/>
  <c r="E1385" i="2"/>
  <c r="X1385" i="2"/>
  <c r="H1385" i="2"/>
  <c r="T1385" i="2"/>
  <c r="P1385" i="2"/>
  <c r="AB1385" i="2"/>
  <c r="L1385" i="2"/>
  <c r="Z1567" i="2"/>
  <c r="V1567" i="2"/>
  <c r="AF1567" i="2" s="1"/>
  <c r="R1567" i="2"/>
  <c r="N1567" i="2"/>
  <c r="J1567" i="2"/>
  <c r="F1567" i="2"/>
  <c r="Y1567" i="2"/>
  <c r="U1567" i="2"/>
  <c r="Q1567" i="2"/>
  <c r="M1567" i="2"/>
  <c r="I1567" i="2"/>
  <c r="E1567" i="2"/>
  <c r="AA1567" i="2"/>
  <c r="S1567" i="2"/>
  <c r="K1567" i="2"/>
  <c r="X1567" i="2"/>
  <c r="P1567" i="2"/>
  <c r="H1567" i="2"/>
  <c r="W1567" i="2"/>
  <c r="O1567" i="2"/>
  <c r="G1567" i="2"/>
  <c r="L1567" i="2"/>
  <c r="AB1567" i="2"/>
  <c r="T1567" i="2"/>
  <c r="AA1438" i="2"/>
  <c r="W1438" i="2"/>
  <c r="S1438" i="2"/>
  <c r="O1438" i="2"/>
  <c r="K1438" i="2"/>
  <c r="G1438" i="2"/>
  <c r="Z1438" i="2"/>
  <c r="V1438" i="2"/>
  <c r="AF1438" i="2" s="1"/>
  <c r="R1438" i="2"/>
  <c r="N1438" i="2"/>
  <c r="J1438" i="2"/>
  <c r="F1438" i="2"/>
  <c r="Y1438" i="2"/>
  <c r="U1438" i="2"/>
  <c r="Q1438" i="2"/>
  <c r="M1438" i="2"/>
  <c r="I1438" i="2"/>
  <c r="E1438" i="2"/>
  <c r="T1438" i="2"/>
  <c r="P1438" i="2"/>
  <c r="AB1438" i="2"/>
  <c r="L1438" i="2"/>
  <c r="X1438" i="2"/>
  <c r="H1438" i="2"/>
  <c r="Z1612" i="2"/>
  <c r="V1612" i="2"/>
  <c r="AF1612" i="2" s="1"/>
  <c r="R1612" i="2"/>
  <c r="N1612" i="2"/>
  <c r="J1612" i="2"/>
  <c r="F1612" i="2"/>
  <c r="Y1612" i="2"/>
  <c r="U1612" i="2"/>
  <c r="Q1612" i="2"/>
  <c r="M1612" i="2"/>
  <c r="I1612" i="2"/>
  <c r="E1612" i="2"/>
  <c r="AA1612" i="2"/>
  <c r="S1612" i="2"/>
  <c r="K1612" i="2"/>
  <c r="X1612" i="2"/>
  <c r="P1612" i="2"/>
  <c r="H1612" i="2"/>
  <c r="W1612" i="2"/>
  <c r="O1612" i="2"/>
  <c r="G1612" i="2"/>
  <c r="AB1612" i="2"/>
  <c r="T1612" i="2"/>
  <c r="L1612" i="2"/>
  <c r="Z1384" i="2"/>
  <c r="V1384" i="2"/>
  <c r="AF1384" i="2" s="1"/>
  <c r="R1384" i="2"/>
  <c r="N1384" i="2"/>
  <c r="J1384" i="2"/>
  <c r="F1384" i="2"/>
  <c r="Y1384" i="2"/>
  <c r="U1384" i="2"/>
  <c r="Q1384" i="2"/>
  <c r="M1384" i="2"/>
  <c r="I1384" i="2"/>
  <c r="E1384" i="2"/>
  <c r="AB1384" i="2"/>
  <c r="X1384" i="2"/>
  <c r="T1384" i="2"/>
  <c r="P1384" i="2"/>
  <c r="L1384" i="2"/>
  <c r="H1384" i="2"/>
  <c r="W1384" i="2"/>
  <c r="G1384" i="2"/>
  <c r="S1384" i="2"/>
  <c r="O1384" i="2"/>
  <c r="AA1384" i="2"/>
  <c r="K1384" i="2"/>
  <c r="Z1450" i="2"/>
  <c r="V1450" i="2"/>
  <c r="AF1450" i="2" s="1"/>
  <c r="R1450" i="2"/>
  <c r="N1450" i="2"/>
  <c r="J1450" i="2"/>
  <c r="F1450" i="2"/>
  <c r="Y1450" i="2"/>
  <c r="U1450" i="2"/>
  <c r="Q1450" i="2"/>
  <c r="M1450" i="2"/>
  <c r="I1450" i="2"/>
  <c r="E1450" i="2"/>
  <c r="AB1450" i="2"/>
  <c r="X1450" i="2"/>
  <c r="T1450" i="2"/>
  <c r="P1450" i="2"/>
  <c r="L1450" i="2"/>
  <c r="H1450" i="2"/>
  <c r="W1450" i="2"/>
  <c r="G1450" i="2"/>
  <c r="S1450" i="2"/>
  <c r="O1450" i="2"/>
  <c r="K1450" i="2"/>
  <c r="AA1450" i="2"/>
  <c r="AA1835" i="2"/>
  <c r="W1835" i="2"/>
  <c r="S1835" i="2"/>
  <c r="O1835" i="2"/>
  <c r="K1835" i="2"/>
  <c r="G1835" i="2"/>
  <c r="Z1835" i="2"/>
  <c r="V1835" i="2"/>
  <c r="AF1835" i="2" s="1"/>
  <c r="R1835" i="2"/>
  <c r="N1835" i="2"/>
  <c r="J1835" i="2"/>
  <c r="F1835" i="2"/>
  <c r="Y1835" i="2"/>
  <c r="U1835" i="2"/>
  <c r="Q1835" i="2"/>
  <c r="M1835" i="2"/>
  <c r="I1835" i="2"/>
  <c r="E1835" i="2"/>
  <c r="AB1835" i="2"/>
  <c r="L1835" i="2"/>
  <c r="X1835" i="2"/>
  <c r="H1835" i="2"/>
  <c r="T1835" i="2"/>
  <c r="P1835" i="2"/>
  <c r="Y1387" i="2"/>
  <c r="U1387" i="2"/>
  <c r="Q1387" i="2"/>
  <c r="M1387" i="2"/>
  <c r="I1387" i="2"/>
  <c r="E1387" i="2"/>
  <c r="AB1387" i="2"/>
  <c r="X1387" i="2"/>
  <c r="T1387" i="2"/>
  <c r="P1387" i="2"/>
  <c r="L1387" i="2"/>
  <c r="H1387" i="2"/>
  <c r="AA1387" i="2"/>
  <c r="W1387" i="2"/>
  <c r="S1387" i="2"/>
  <c r="O1387" i="2"/>
  <c r="K1387" i="2"/>
  <c r="G1387" i="2"/>
  <c r="Z1387" i="2"/>
  <c r="J1387" i="2"/>
  <c r="V1387" i="2"/>
  <c r="AF1387" i="2" s="1"/>
  <c r="F1387" i="2"/>
  <c r="R1387" i="2"/>
  <c r="N1387" i="2"/>
  <c r="Y1456" i="2"/>
  <c r="U1456" i="2"/>
  <c r="Q1456" i="2"/>
  <c r="M1456" i="2"/>
  <c r="I1456" i="2"/>
  <c r="E1456" i="2"/>
  <c r="AB1456" i="2"/>
  <c r="X1456" i="2"/>
  <c r="T1456" i="2"/>
  <c r="P1456" i="2"/>
  <c r="L1456" i="2"/>
  <c r="H1456" i="2"/>
  <c r="AA1456" i="2"/>
  <c r="W1456" i="2"/>
  <c r="S1456" i="2"/>
  <c r="O1456" i="2"/>
  <c r="K1456" i="2"/>
  <c r="G1456" i="2"/>
  <c r="V1456" i="2"/>
  <c r="AF1456" i="2" s="1"/>
  <c r="F1456" i="2"/>
  <c r="R1456" i="2"/>
  <c r="N1456" i="2"/>
  <c r="Z1456" i="2"/>
  <c r="J1456" i="2"/>
  <c r="Y1488" i="2"/>
  <c r="U1488" i="2"/>
  <c r="Q1488" i="2"/>
  <c r="M1488" i="2"/>
  <c r="I1488" i="2"/>
  <c r="E1488" i="2"/>
  <c r="AB1488" i="2"/>
  <c r="X1488" i="2"/>
  <c r="T1488" i="2"/>
  <c r="P1488" i="2"/>
  <c r="L1488" i="2"/>
  <c r="H1488" i="2"/>
  <c r="AA1488" i="2"/>
  <c r="W1488" i="2"/>
  <c r="S1488" i="2"/>
  <c r="O1488" i="2"/>
  <c r="K1488" i="2"/>
  <c r="G1488" i="2"/>
  <c r="V1488" i="2"/>
  <c r="AF1488" i="2" s="1"/>
  <c r="F1488" i="2"/>
  <c r="R1488" i="2"/>
  <c r="N1488" i="2"/>
  <c r="Z1488" i="2"/>
  <c r="J1488" i="2"/>
  <c r="Y1520" i="2"/>
  <c r="U1520" i="2"/>
  <c r="Q1520" i="2"/>
  <c r="M1520" i="2"/>
  <c r="I1520" i="2"/>
  <c r="E1520" i="2"/>
  <c r="AB1520" i="2"/>
  <c r="X1520" i="2"/>
  <c r="T1520" i="2"/>
  <c r="P1520" i="2"/>
  <c r="L1520" i="2"/>
  <c r="H1520" i="2"/>
  <c r="AA1520" i="2"/>
  <c r="W1520" i="2"/>
  <c r="S1520" i="2"/>
  <c r="O1520" i="2"/>
  <c r="K1520" i="2"/>
  <c r="G1520" i="2"/>
  <c r="V1520" i="2"/>
  <c r="AF1520" i="2" s="1"/>
  <c r="F1520" i="2"/>
  <c r="R1520" i="2"/>
  <c r="N1520" i="2"/>
  <c r="Z1520" i="2"/>
  <c r="J1520" i="2"/>
  <c r="Z1569" i="2"/>
  <c r="V1569" i="2"/>
  <c r="AF1569" i="2" s="1"/>
  <c r="R1569" i="2"/>
  <c r="N1569" i="2"/>
  <c r="J1569" i="2"/>
  <c r="F1569" i="2"/>
  <c r="Y1569" i="2"/>
  <c r="U1569" i="2"/>
  <c r="Q1569" i="2"/>
  <c r="M1569" i="2"/>
  <c r="I1569" i="2"/>
  <c r="E1569" i="2"/>
  <c r="W1569" i="2"/>
  <c r="O1569" i="2"/>
  <c r="G1569" i="2"/>
  <c r="AB1569" i="2"/>
  <c r="T1569" i="2"/>
  <c r="L1569" i="2"/>
  <c r="AA1569" i="2"/>
  <c r="S1569" i="2"/>
  <c r="K1569" i="2"/>
  <c r="X1569" i="2"/>
  <c r="P1569" i="2"/>
  <c r="H1569" i="2"/>
  <c r="Z1633" i="2"/>
  <c r="V1633" i="2"/>
  <c r="AF1633" i="2" s="1"/>
  <c r="R1633" i="2"/>
  <c r="N1633" i="2"/>
  <c r="J1633" i="2"/>
  <c r="F1633" i="2"/>
  <c r="Y1633" i="2"/>
  <c r="U1633" i="2"/>
  <c r="Q1633" i="2"/>
  <c r="M1633" i="2"/>
  <c r="I1633" i="2"/>
  <c r="E1633" i="2"/>
  <c r="W1633" i="2"/>
  <c r="O1633" i="2"/>
  <c r="G1633" i="2"/>
  <c r="AB1633" i="2"/>
  <c r="T1633" i="2"/>
  <c r="L1633" i="2"/>
  <c r="AA1633" i="2"/>
  <c r="S1633" i="2"/>
  <c r="K1633" i="2"/>
  <c r="X1633" i="2"/>
  <c r="P1633" i="2"/>
  <c r="H1633" i="2"/>
  <c r="AA1723" i="2"/>
  <c r="W1723" i="2"/>
  <c r="S1723" i="2"/>
  <c r="O1723" i="2"/>
  <c r="K1723" i="2"/>
  <c r="G1723" i="2"/>
  <c r="Z1723" i="2"/>
  <c r="V1723" i="2"/>
  <c r="AF1723" i="2" s="1"/>
  <c r="R1723" i="2"/>
  <c r="N1723" i="2"/>
  <c r="J1723" i="2"/>
  <c r="F1723" i="2"/>
  <c r="Y1723" i="2"/>
  <c r="U1723" i="2"/>
  <c r="Q1723" i="2"/>
  <c r="M1723" i="2"/>
  <c r="I1723" i="2"/>
  <c r="E1723" i="2"/>
  <c r="X1723" i="2"/>
  <c r="H1723" i="2"/>
  <c r="T1723" i="2"/>
  <c r="P1723" i="2"/>
  <c r="AB1723" i="2"/>
  <c r="L1723" i="2"/>
  <c r="AB1401" i="2"/>
  <c r="X1401" i="2"/>
  <c r="T1401" i="2"/>
  <c r="P1401" i="2"/>
  <c r="L1401" i="2"/>
  <c r="H1401" i="2"/>
  <c r="AA1401" i="2"/>
  <c r="W1401" i="2"/>
  <c r="S1401" i="2"/>
  <c r="O1401" i="2"/>
  <c r="K1401" i="2"/>
  <c r="G1401" i="2"/>
  <c r="Z1401" i="2"/>
  <c r="V1401" i="2"/>
  <c r="AF1401" i="2" s="1"/>
  <c r="R1401" i="2"/>
  <c r="N1401" i="2"/>
  <c r="J1401" i="2"/>
  <c r="F1401" i="2"/>
  <c r="Y1401" i="2"/>
  <c r="I1401" i="2"/>
  <c r="U1401" i="2"/>
  <c r="E1401" i="2"/>
  <c r="Q1401" i="2"/>
  <c r="M1401" i="2"/>
  <c r="AB1542" i="2"/>
  <c r="X1542" i="2"/>
  <c r="T1542" i="2"/>
  <c r="P1542" i="2"/>
  <c r="L1542" i="2"/>
  <c r="H1542" i="2"/>
  <c r="AA1542" i="2"/>
  <c r="W1542" i="2"/>
  <c r="S1542" i="2"/>
  <c r="O1542" i="2"/>
  <c r="K1542" i="2"/>
  <c r="G1542" i="2"/>
  <c r="Z1542" i="2"/>
  <c r="V1542" i="2"/>
  <c r="AF1542" i="2" s="1"/>
  <c r="R1542" i="2"/>
  <c r="N1542" i="2"/>
  <c r="J1542" i="2"/>
  <c r="F1542" i="2"/>
  <c r="U1542" i="2"/>
  <c r="E1542" i="2"/>
  <c r="Q1542" i="2"/>
  <c r="M1542" i="2"/>
  <c r="Y1542" i="2"/>
  <c r="I1542" i="2"/>
  <c r="Z1722" i="2"/>
  <c r="V1722" i="2"/>
  <c r="AF1722" i="2" s="1"/>
  <c r="R1722" i="2"/>
  <c r="N1722" i="2"/>
  <c r="J1722" i="2"/>
  <c r="F1722" i="2"/>
  <c r="Y1722" i="2"/>
  <c r="U1722" i="2"/>
  <c r="Q1722" i="2"/>
  <c r="M1722" i="2"/>
  <c r="I1722" i="2"/>
  <c r="E1722" i="2"/>
  <c r="AB1722" i="2"/>
  <c r="X1722" i="2"/>
  <c r="T1722" i="2"/>
  <c r="P1722" i="2"/>
  <c r="L1722" i="2"/>
  <c r="H1722" i="2"/>
  <c r="W1722" i="2"/>
  <c r="G1722" i="2"/>
  <c r="S1722" i="2"/>
  <c r="O1722" i="2"/>
  <c r="K1722" i="2"/>
  <c r="AA1722" i="2"/>
  <c r="Z1783" i="2"/>
  <c r="V1783" i="2"/>
  <c r="AF1783" i="2" s="1"/>
  <c r="R1783" i="2"/>
  <c r="N1783" i="2"/>
  <c r="J1783" i="2"/>
  <c r="F1783" i="2"/>
  <c r="Y1783" i="2"/>
  <c r="U1783" i="2"/>
  <c r="Q1783" i="2"/>
  <c r="M1783" i="2"/>
  <c r="I1783" i="2"/>
  <c r="E1783" i="2"/>
  <c r="AB1783" i="2"/>
  <c r="X1783" i="2"/>
  <c r="T1783" i="2"/>
  <c r="P1783" i="2"/>
  <c r="L1783" i="2"/>
  <c r="H1783" i="2"/>
  <c r="S1783" i="2"/>
  <c r="O1783" i="2"/>
  <c r="AA1783" i="2"/>
  <c r="K1783" i="2"/>
  <c r="W1783" i="2"/>
  <c r="G1783" i="2"/>
  <c r="AA1892" i="2"/>
  <c r="W1892" i="2"/>
  <c r="S1892" i="2"/>
  <c r="O1892" i="2"/>
  <c r="K1892" i="2"/>
  <c r="G1892" i="2"/>
  <c r="Z1892" i="2"/>
  <c r="V1892" i="2"/>
  <c r="AF1892" i="2" s="1"/>
  <c r="R1892" i="2"/>
  <c r="N1892" i="2"/>
  <c r="J1892" i="2"/>
  <c r="F1892" i="2"/>
  <c r="Y1892" i="2"/>
  <c r="U1892" i="2"/>
  <c r="Q1892" i="2"/>
  <c r="M1892" i="2"/>
  <c r="I1892" i="2"/>
  <c r="E1892" i="2"/>
  <c r="AB1892" i="2"/>
  <c r="L1892" i="2"/>
  <c r="X1892" i="2"/>
  <c r="H1892" i="2"/>
  <c r="T1892" i="2"/>
  <c r="P1892" i="2"/>
  <c r="Y1380" i="2"/>
  <c r="U1380" i="2"/>
  <c r="Q1380" i="2"/>
  <c r="M1380" i="2"/>
  <c r="I1380" i="2"/>
  <c r="E1380" i="2"/>
  <c r="AB1380" i="2"/>
  <c r="X1380" i="2"/>
  <c r="T1380" i="2"/>
  <c r="P1380" i="2"/>
  <c r="L1380" i="2"/>
  <c r="H1380" i="2"/>
  <c r="Z1380" i="2"/>
  <c r="R1380" i="2"/>
  <c r="J1380" i="2"/>
  <c r="W1380" i="2"/>
  <c r="O1380" i="2"/>
  <c r="G1380" i="2"/>
  <c r="V1380" i="2"/>
  <c r="AF1380" i="2" s="1"/>
  <c r="N1380" i="2"/>
  <c r="F1380" i="2"/>
  <c r="AA1380" i="2"/>
  <c r="S1380" i="2"/>
  <c r="K1380" i="2"/>
  <c r="Z1686" i="2"/>
  <c r="V1686" i="2"/>
  <c r="AF1686" i="2" s="1"/>
  <c r="R1686" i="2"/>
  <c r="N1686" i="2"/>
  <c r="J1686" i="2"/>
  <c r="F1686" i="2"/>
  <c r="Y1686" i="2"/>
  <c r="U1686" i="2"/>
  <c r="Q1686" i="2"/>
  <c r="M1686" i="2"/>
  <c r="I1686" i="2"/>
  <c r="E1686" i="2"/>
  <c r="AB1686" i="2"/>
  <c r="X1686" i="2"/>
  <c r="T1686" i="2"/>
  <c r="P1686" i="2"/>
  <c r="L1686" i="2"/>
  <c r="H1686" i="2"/>
  <c r="O1686" i="2"/>
  <c r="AA1686" i="2"/>
  <c r="K1686" i="2"/>
  <c r="W1686" i="2"/>
  <c r="G1686" i="2"/>
  <c r="S1686" i="2"/>
  <c r="AB1595" i="2"/>
  <c r="X1595" i="2"/>
  <c r="T1595" i="2"/>
  <c r="P1595" i="2"/>
  <c r="L1595" i="2"/>
  <c r="H1595" i="2"/>
  <c r="AA1595" i="2"/>
  <c r="W1595" i="2"/>
  <c r="S1595" i="2"/>
  <c r="O1595" i="2"/>
  <c r="K1595" i="2"/>
  <c r="G1595" i="2"/>
  <c r="U1595" i="2"/>
  <c r="M1595" i="2"/>
  <c r="E1595" i="2"/>
  <c r="Z1595" i="2"/>
  <c r="R1595" i="2"/>
  <c r="J1595" i="2"/>
  <c r="Y1595" i="2"/>
  <c r="Q1595" i="2"/>
  <c r="I1595" i="2"/>
  <c r="V1595" i="2"/>
  <c r="AF1595" i="2" s="1"/>
  <c r="N1595" i="2"/>
  <c r="F1595" i="2"/>
  <c r="AB1796" i="2"/>
  <c r="X1796" i="2"/>
  <c r="T1796" i="2"/>
  <c r="P1796" i="2"/>
  <c r="L1796" i="2"/>
  <c r="H1796" i="2"/>
  <c r="AA1796" i="2"/>
  <c r="W1796" i="2"/>
  <c r="S1796" i="2"/>
  <c r="O1796" i="2"/>
  <c r="K1796" i="2"/>
  <c r="G1796" i="2"/>
  <c r="Z1796" i="2"/>
  <c r="V1796" i="2"/>
  <c r="AF1796" i="2" s="1"/>
  <c r="R1796" i="2"/>
  <c r="N1796" i="2"/>
  <c r="J1796" i="2"/>
  <c r="F1796" i="2"/>
  <c r="M1796" i="2"/>
  <c r="Y1796" i="2"/>
  <c r="I1796" i="2"/>
  <c r="U1796" i="2"/>
  <c r="E1796" i="2"/>
  <c r="Q1796" i="2"/>
  <c r="AA1412" i="2"/>
  <c r="W1412" i="2"/>
  <c r="S1412" i="2"/>
  <c r="O1412" i="2"/>
  <c r="K1412" i="2"/>
  <c r="G1412" i="2"/>
  <c r="Z1412" i="2"/>
  <c r="V1412" i="2"/>
  <c r="R1412" i="2"/>
  <c r="N1412" i="2"/>
  <c r="J1412" i="2"/>
  <c r="F1412" i="2"/>
  <c r="Y1412" i="2"/>
  <c r="U1412" i="2"/>
  <c r="Q1412" i="2"/>
  <c r="M1412" i="2"/>
  <c r="I1412" i="2"/>
  <c r="E1412" i="2"/>
  <c r="AB1412" i="2"/>
  <c r="L1412" i="2"/>
  <c r="X1412" i="2"/>
  <c r="H1412" i="2"/>
  <c r="T1412" i="2"/>
  <c r="P1412" i="2"/>
  <c r="Y1454" i="2"/>
  <c r="U1454" i="2"/>
  <c r="Q1454" i="2"/>
  <c r="M1454" i="2"/>
  <c r="I1454" i="2"/>
  <c r="E1454" i="2"/>
  <c r="AB1454" i="2"/>
  <c r="X1454" i="2"/>
  <c r="T1454" i="2"/>
  <c r="P1454" i="2"/>
  <c r="L1454" i="2"/>
  <c r="H1454" i="2"/>
  <c r="AA1454" i="2"/>
  <c r="W1454" i="2"/>
  <c r="S1454" i="2"/>
  <c r="O1454" i="2"/>
  <c r="K1454" i="2"/>
  <c r="G1454" i="2"/>
  <c r="Z1454" i="2"/>
  <c r="J1454" i="2"/>
  <c r="V1454" i="2"/>
  <c r="AF1454" i="2" s="1"/>
  <c r="F1454" i="2"/>
  <c r="R1454" i="2"/>
  <c r="N1454" i="2"/>
  <c r="Z1581" i="2"/>
  <c r="V1581" i="2"/>
  <c r="AF1581" i="2" s="1"/>
  <c r="R1581" i="2"/>
  <c r="N1581" i="2"/>
  <c r="J1581" i="2"/>
  <c r="F1581" i="2"/>
  <c r="Y1581" i="2"/>
  <c r="U1581" i="2"/>
  <c r="Q1581" i="2"/>
  <c r="M1581" i="2"/>
  <c r="I1581" i="2"/>
  <c r="E1581" i="2"/>
  <c r="W1581" i="2"/>
  <c r="O1581" i="2"/>
  <c r="G1581" i="2"/>
  <c r="AB1581" i="2"/>
  <c r="T1581" i="2"/>
  <c r="L1581" i="2"/>
  <c r="AA1581" i="2"/>
  <c r="S1581" i="2"/>
  <c r="K1581" i="2"/>
  <c r="X1581" i="2"/>
  <c r="P1581" i="2"/>
  <c r="H1581" i="2"/>
  <c r="Z1718" i="2"/>
  <c r="V1718" i="2"/>
  <c r="AF1718" i="2" s="1"/>
  <c r="R1718" i="2"/>
  <c r="N1718" i="2"/>
  <c r="J1718" i="2"/>
  <c r="F1718" i="2"/>
  <c r="Y1718" i="2"/>
  <c r="U1718" i="2"/>
  <c r="Q1718" i="2"/>
  <c r="M1718" i="2"/>
  <c r="I1718" i="2"/>
  <c r="E1718" i="2"/>
  <c r="AB1718" i="2"/>
  <c r="X1718" i="2"/>
  <c r="T1718" i="2"/>
  <c r="P1718" i="2"/>
  <c r="L1718" i="2"/>
  <c r="H1718" i="2"/>
  <c r="O1718" i="2"/>
  <c r="AA1718" i="2"/>
  <c r="K1718" i="2"/>
  <c r="W1718" i="2"/>
  <c r="G1718" i="2"/>
  <c r="S1718" i="2"/>
  <c r="Y1836" i="2"/>
  <c r="U1836" i="2"/>
  <c r="Q1836" i="2"/>
  <c r="M1836" i="2"/>
  <c r="I1836" i="2"/>
  <c r="E1836" i="2"/>
  <c r="AB1836" i="2"/>
  <c r="X1836" i="2"/>
  <c r="T1836" i="2"/>
  <c r="P1836" i="2"/>
  <c r="L1836" i="2"/>
  <c r="H1836" i="2"/>
  <c r="AA1836" i="2"/>
  <c r="W1836" i="2"/>
  <c r="S1836" i="2"/>
  <c r="O1836" i="2"/>
  <c r="K1836" i="2"/>
  <c r="G1836" i="2"/>
  <c r="R1836" i="2"/>
  <c r="N1836" i="2"/>
  <c r="Z1836" i="2"/>
  <c r="J1836" i="2"/>
  <c r="F1836" i="2"/>
  <c r="V1836" i="2"/>
  <c r="AF1836" i="2" s="1"/>
  <c r="Z1943" i="2"/>
  <c r="V1943" i="2"/>
  <c r="AF1943" i="2" s="1"/>
  <c r="R1943" i="2"/>
  <c r="N1943" i="2"/>
  <c r="J1943" i="2"/>
  <c r="F1943" i="2"/>
  <c r="Y1943" i="2"/>
  <c r="U1943" i="2"/>
  <c r="Q1943" i="2"/>
  <c r="M1943" i="2"/>
  <c r="I1943" i="2"/>
  <c r="E1943" i="2"/>
  <c r="AB1943" i="2"/>
  <c r="X1943" i="2"/>
  <c r="T1943" i="2"/>
  <c r="P1943" i="2"/>
  <c r="L1943" i="2"/>
  <c r="H1943" i="2"/>
  <c r="S1943" i="2"/>
  <c r="O1943" i="2"/>
  <c r="AA1943" i="2"/>
  <c r="K1943" i="2"/>
  <c r="W1943" i="2"/>
  <c r="G1943" i="2"/>
  <c r="AB1871" i="2"/>
  <c r="X1871" i="2"/>
  <c r="T1871" i="2"/>
  <c r="P1871" i="2"/>
  <c r="L1871" i="2"/>
  <c r="H1871" i="2"/>
  <c r="Z1871" i="2"/>
  <c r="U1871" i="2"/>
  <c r="O1871" i="2"/>
  <c r="J1871" i="2"/>
  <c r="E1871" i="2"/>
  <c r="Y1871" i="2"/>
  <c r="S1871" i="2"/>
  <c r="N1871" i="2"/>
  <c r="I1871" i="2"/>
  <c r="W1871" i="2"/>
  <c r="R1871" i="2"/>
  <c r="M1871" i="2"/>
  <c r="G1871" i="2"/>
  <c r="Q1871" i="2"/>
  <c r="K1871" i="2"/>
  <c r="AA1871" i="2"/>
  <c r="F1871" i="2"/>
  <c r="V1871" i="2"/>
  <c r="AF1871" i="2" s="1"/>
  <c r="AA1408" i="2"/>
  <c r="W1408" i="2"/>
  <c r="S1408" i="2"/>
  <c r="O1408" i="2"/>
  <c r="K1408" i="2"/>
  <c r="G1408" i="2"/>
  <c r="Z1408" i="2"/>
  <c r="V1408" i="2"/>
  <c r="R1408" i="2"/>
  <c r="N1408" i="2"/>
  <c r="J1408" i="2"/>
  <c r="F1408" i="2"/>
  <c r="Y1408" i="2"/>
  <c r="U1408" i="2"/>
  <c r="Q1408" i="2"/>
  <c r="M1408" i="2"/>
  <c r="I1408" i="2"/>
  <c r="E1408" i="2"/>
  <c r="P1408" i="2"/>
  <c r="AB1408" i="2"/>
  <c r="L1408" i="2"/>
  <c r="X1408" i="2"/>
  <c r="H1408" i="2"/>
  <c r="T1408" i="2"/>
  <c r="AA1521" i="2"/>
  <c r="W1521" i="2"/>
  <c r="S1521" i="2"/>
  <c r="O1521" i="2"/>
  <c r="K1521" i="2"/>
  <c r="G1521" i="2"/>
  <c r="Z1521" i="2"/>
  <c r="V1521" i="2"/>
  <c r="AF1521" i="2" s="1"/>
  <c r="R1521" i="2"/>
  <c r="N1521" i="2"/>
  <c r="J1521" i="2"/>
  <c r="F1521" i="2"/>
  <c r="Y1521" i="2"/>
  <c r="U1521" i="2"/>
  <c r="Q1521" i="2"/>
  <c r="M1521" i="2"/>
  <c r="I1521" i="2"/>
  <c r="E1521" i="2"/>
  <c r="AB1521" i="2"/>
  <c r="L1521" i="2"/>
  <c r="X1521" i="2"/>
  <c r="H1521" i="2"/>
  <c r="T1521" i="2"/>
  <c r="P1521" i="2"/>
  <c r="AA1469" i="2"/>
  <c r="W1469" i="2"/>
  <c r="S1469" i="2"/>
  <c r="O1469" i="2"/>
  <c r="K1469" i="2"/>
  <c r="G1469" i="2"/>
  <c r="Z1469" i="2"/>
  <c r="V1469" i="2"/>
  <c r="AF1469" i="2" s="1"/>
  <c r="R1469" i="2"/>
  <c r="N1469" i="2"/>
  <c r="J1469" i="2"/>
  <c r="F1469" i="2"/>
  <c r="Y1469" i="2"/>
  <c r="U1469" i="2"/>
  <c r="Q1469" i="2"/>
  <c r="M1469" i="2"/>
  <c r="I1469" i="2"/>
  <c r="E1469" i="2"/>
  <c r="T1469" i="2"/>
  <c r="P1469" i="2"/>
  <c r="AB1469" i="2"/>
  <c r="L1469" i="2"/>
  <c r="H1469" i="2"/>
  <c r="X1469" i="2"/>
  <c r="AA1764" i="2"/>
  <c r="W1764" i="2"/>
  <c r="S1764" i="2"/>
  <c r="O1764" i="2"/>
  <c r="K1764" i="2"/>
  <c r="G1764" i="2"/>
  <c r="Z1764" i="2"/>
  <c r="V1764" i="2"/>
  <c r="AF1764" i="2" s="1"/>
  <c r="R1764" i="2"/>
  <c r="N1764" i="2"/>
  <c r="J1764" i="2"/>
  <c r="F1764" i="2"/>
  <c r="Y1764" i="2"/>
  <c r="U1764" i="2"/>
  <c r="Q1764" i="2"/>
  <c r="M1764" i="2"/>
  <c r="I1764" i="2"/>
  <c r="E1764" i="2"/>
  <c r="AB1764" i="2"/>
  <c r="L1764" i="2"/>
  <c r="X1764" i="2"/>
  <c r="H1764" i="2"/>
  <c r="T1764" i="2"/>
  <c r="P1764" i="2"/>
  <c r="Y1478" i="2"/>
  <c r="U1478" i="2"/>
  <c r="Q1478" i="2"/>
  <c r="M1478" i="2"/>
  <c r="I1478" i="2"/>
  <c r="E1478" i="2"/>
  <c r="AB1478" i="2"/>
  <c r="X1478" i="2"/>
  <c r="T1478" i="2"/>
  <c r="P1478" i="2"/>
  <c r="L1478" i="2"/>
  <c r="H1478" i="2"/>
  <c r="AA1478" i="2"/>
  <c r="W1478" i="2"/>
  <c r="S1478" i="2"/>
  <c r="O1478" i="2"/>
  <c r="K1478" i="2"/>
  <c r="G1478" i="2"/>
  <c r="Z1478" i="2"/>
  <c r="J1478" i="2"/>
  <c r="V1478" i="2"/>
  <c r="AF1478" i="2" s="1"/>
  <c r="F1478" i="2"/>
  <c r="R1478" i="2"/>
  <c r="N1478" i="2"/>
  <c r="Z1630" i="2"/>
  <c r="V1630" i="2"/>
  <c r="AF1630" i="2" s="1"/>
  <c r="R1630" i="2"/>
  <c r="N1630" i="2"/>
  <c r="J1630" i="2"/>
  <c r="F1630" i="2"/>
  <c r="Y1630" i="2"/>
  <c r="U1630" i="2"/>
  <c r="Q1630" i="2"/>
  <c r="M1630" i="2"/>
  <c r="I1630" i="2"/>
  <c r="E1630" i="2"/>
  <c r="W1630" i="2"/>
  <c r="O1630" i="2"/>
  <c r="G1630" i="2"/>
  <c r="AB1630" i="2"/>
  <c r="T1630" i="2"/>
  <c r="L1630" i="2"/>
  <c r="AA1630" i="2"/>
  <c r="S1630" i="2"/>
  <c r="K1630" i="2"/>
  <c r="P1630" i="2"/>
  <c r="H1630" i="2"/>
  <c r="X1630" i="2"/>
  <c r="AA1677" i="2"/>
  <c r="W1677" i="2"/>
  <c r="S1677" i="2"/>
  <c r="O1677" i="2"/>
  <c r="K1677" i="2"/>
  <c r="G1677" i="2"/>
  <c r="Z1677" i="2"/>
  <c r="V1677" i="2"/>
  <c r="AF1677" i="2" s="1"/>
  <c r="R1677" i="2"/>
  <c r="N1677" i="2"/>
  <c r="J1677" i="2"/>
  <c r="F1677" i="2"/>
  <c r="Y1677" i="2"/>
  <c r="U1677" i="2"/>
  <c r="Q1677" i="2"/>
  <c r="M1677" i="2"/>
  <c r="I1677" i="2"/>
  <c r="E1677" i="2"/>
  <c r="T1677" i="2"/>
  <c r="P1677" i="2"/>
  <c r="AB1677" i="2"/>
  <c r="L1677" i="2"/>
  <c r="X1677" i="2"/>
  <c r="H1677" i="2"/>
  <c r="Z1780" i="2"/>
  <c r="V1780" i="2"/>
  <c r="AF1780" i="2" s="1"/>
  <c r="R1780" i="2"/>
  <c r="N1780" i="2"/>
  <c r="J1780" i="2"/>
  <c r="F1780" i="2"/>
  <c r="Y1780" i="2"/>
  <c r="U1780" i="2"/>
  <c r="Q1780" i="2"/>
  <c r="M1780" i="2"/>
  <c r="I1780" i="2"/>
  <c r="E1780" i="2"/>
  <c r="AB1780" i="2"/>
  <c r="X1780" i="2"/>
  <c r="T1780" i="2"/>
  <c r="P1780" i="2"/>
  <c r="L1780" i="2"/>
  <c r="H1780" i="2"/>
  <c r="AA1780" i="2"/>
  <c r="K1780" i="2"/>
  <c r="W1780" i="2"/>
  <c r="G1780" i="2"/>
  <c r="S1780" i="2"/>
  <c r="O1780" i="2"/>
  <c r="AB1562" i="2"/>
  <c r="X1562" i="2"/>
  <c r="T1562" i="2"/>
  <c r="P1562" i="2"/>
  <c r="L1562" i="2"/>
  <c r="H1562" i="2"/>
  <c r="AA1562" i="2"/>
  <c r="W1562" i="2"/>
  <c r="S1562" i="2"/>
  <c r="O1562" i="2"/>
  <c r="K1562" i="2"/>
  <c r="G1562" i="2"/>
  <c r="U1562" i="2"/>
  <c r="M1562" i="2"/>
  <c r="E1562" i="2"/>
  <c r="Z1562" i="2"/>
  <c r="R1562" i="2"/>
  <c r="J1562" i="2"/>
  <c r="Y1562" i="2"/>
  <c r="Q1562" i="2"/>
  <c r="I1562" i="2"/>
  <c r="N1562" i="2"/>
  <c r="F1562" i="2"/>
  <c r="V1562" i="2"/>
  <c r="AF1562" i="2" s="1"/>
  <c r="AB1642" i="2"/>
  <c r="X1642" i="2"/>
  <c r="T1642" i="2"/>
  <c r="P1642" i="2"/>
  <c r="L1642" i="2"/>
  <c r="H1642" i="2"/>
  <c r="AA1642" i="2"/>
  <c r="W1642" i="2"/>
  <c r="S1642" i="2"/>
  <c r="O1642" i="2"/>
  <c r="K1642" i="2"/>
  <c r="G1642" i="2"/>
  <c r="U1642" i="2"/>
  <c r="M1642" i="2"/>
  <c r="E1642" i="2"/>
  <c r="Z1642" i="2"/>
  <c r="R1642" i="2"/>
  <c r="J1642" i="2"/>
  <c r="Y1642" i="2"/>
  <c r="Q1642" i="2"/>
  <c r="I1642" i="2"/>
  <c r="N1642" i="2"/>
  <c r="F1642" i="2"/>
  <c r="V1642" i="2"/>
  <c r="AF1642" i="2" s="1"/>
  <c r="Y1733" i="2"/>
  <c r="U1733" i="2"/>
  <c r="Q1733" i="2"/>
  <c r="M1733" i="2"/>
  <c r="I1733" i="2"/>
  <c r="E1733" i="2"/>
  <c r="AB1733" i="2"/>
  <c r="X1733" i="2"/>
  <c r="T1733" i="2"/>
  <c r="P1733" i="2"/>
  <c r="L1733" i="2"/>
  <c r="H1733" i="2"/>
  <c r="AA1733" i="2"/>
  <c r="W1733" i="2"/>
  <c r="S1733" i="2"/>
  <c r="O1733" i="2"/>
  <c r="K1733" i="2"/>
  <c r="G1733" i="2"/>
  <c r="Z1733" i="2"/>
  <c r="J1733" i="2"/>
  <c r="V1733" i="2"/>
  <c r="AF1733" i="2" s="1"/>
  <c r="F1733" i="2"/>
  <c r="R1733" i="2"/>
  <c r="N1733" i="2"/>
  <c r="Y1866" i="2"/>
  <c r="U1866" i="2"/>
  <c r="Q1866" i="2"/>
  <c r="M1866" i="2"/>
  <c r="I1866" i="2"/>
  <c r="E1866" i="2"/>
  <c r="AA1866" i="2"/>
  <c r="V1866" i="2"/>
  <c r="AF1866" i="2" s="1"/>
  <c r="P1866" i="2"/>
  <c r="K1866" i="2"/>
  <c r="F1866" i="2"/>
  <c r="Z1866" i="2"/>
  <c r="T1866" i="2"/>
  <c r="O1866" i="2"/>
  <c r="J1866" i="2"/>
  <c r="X1866" i="2"/>
  <c r="S1866" i="2"/>
  <c r="N1866" i="2"/>
  <c r="H1866" i="2"/>
  <c r="R1866" i="2"/>
  <c r="L1866" i="2"/>
  <c r="AB1866" i="2"/>
  <c r="G1866" i="2"/>
  <c r="W1866" i="2"/>
  <c r="AB1704" i="2"/>
  <c r="X1704" i="2"/>
  <c r="T1704" i="2"/>
  <c r="P1704" i="2"/>
  <c r="L1704" i="2"/>
  <c r="H1704" i="2"/>
  <c r="AA1704" i="2"/>
  <c r="W1704" i="2"/>
  <c r="S1704" i="2"/>
  <c r="O1704" i="2"/>
  <c r="K1704" i="2"/>
  <c r="G1704" i="2"/>
  <c r="Z1704" i="2"/>
  <c r="V1704" i="2"/>
  <c r="AF1704" i="2" s="1"/>
  <c r="R1704" i="2"/>
  <c r="N1704" i="2"/>
  <c r="J1704" i="2"/>
  <c r="F1704" i="2"/>
  <c r="Q1704" i="2"/>
  <c r="M1704" i="2"/>
  <c r="Y1704" i="2"/>
  <c r="I1704" i="2"/>
  <c r="U1704" i="2"/>
  <c r="E1704" i="2"/>
  <c r="Z1862" i="2"/>
  <c r="V1862" i="2"/>
  <c r="AF1862" i="2" s="1"/>
  <c r="R1862" i="2"/>
  <c r="N1862" i="2"/>
  <c r="J1862" i="2"/>
  <c r="F1862" i="2"/>
  <c r="Y1862" i="2"/>
  <c r="T1862" i="2"/>
  <c r="O1862" i="2"/>
  <c r="I1862" i="2"/>
  <c r="X1862" i="2"/>
  <c r="S1862" i="2"/>
  <c r="M1862" i="2"/>
  <c r="H1862" i="2"/>
  <c r="AB1862" i="2"/>
  <c r="W1862" i="2"/>
  <c r="Q1862" i="2"/>
  <c r="L1862" i="2"/>
  <c r="G1862" i="2"/>
  <c r="U1862" i="2"/>
  <c r="P1862" i="2"/>
  <c r="K1862" i="2"/>
  <c r="E1862" i="2"/>
  <c r="AA1862" i="2"/>
  <c r="Z1975" i="2"/>
  <c r="V1975" i="2"/>
  <c r="AF1975" i="2" s="1"/>
  <c r="R1975" i="2"/>
  <c r="N1975" i="2"/>
  <c r="J1975" i="2"/>
  <c r="F1975" i="2"/>
  <c r="Y1975" i="2"/>
  <c r="U1975" i="2"/>
  <c r="Q1975" i="2"/>
  <c r="M1975" i="2"/>
  <c r="I1975" i="2"/>
  <c r="E1975" i="2"/>
  <c r="AB1975" i="2"/>
  <c r="X1975" i="2"/>
  <c r="T1975" i="2"/>
  <c r="P1975" i="2"/>
  <c r="L1975" i="2"/>
  <c r="H1975" i="2"/>
  <c r="S1975" i="2"/>
  <c r="O1975" i="2"/>
  <c r="AA1975" i="2"/>
  <c r="K1975" i="2"/>
  <c r="W1975" i="2"/>
  <c r="G1975" i="2"/>
  <c r="Y1902" i="2"/>
  <c r="U1902" i="2"/>
  <c r="Q1902" i="2"/>
  <c r="M1902" i="2"/>
  <c r="I1902" i="2"/>
  <c r="E1902" i="2"/>
  <c r="AB1902" i="2"/>
  <c r="X1902" i="2"/>
  <c r="T1902" i="2"/>
  <c r="P1902" i="2"/>
  <c r="L1902" i="2"/>
  <c r="H1902" i="2"/>
  <c r="AA1902" i="2"/>
  <c r="W1902" i="2"/>
  <c r="S1902" i="2"/>
  <c r="O1902" i="2"/>
  <c r="K1902" i="2"/>
  <c r="G1902" i="2"/>
  <c r="N1902" i="2"/>
  <c r="Z1902" i="2"/>
  <c r="J1902" i="2"/>
  <c r="V1902" i="2"/>
  <c r="AF1902" i="2" s="1"/>
  <c r="F1902" i="2"/>
  <c r="R1902" i="2"/>
  <c r="Y1966" i="2"/>
  <c r="U1966" i="2"/>
  <c r="Q1966" i="2"/>
  <c r="M1966" i="2"/>
  <c r="I1966" i="2"/>
  <c r="E1966" i="2"/>
  <c r="AB1966" i="2"/>
  <c r="X1966" i="2"/>
  <c r="T1966" i="2"/>
  <c r="P1966" i="2"/>
  <c r="L1966" i="2"/>
  <c r="H1966" i="2"/>
  <c r="AA1966" i="2"/>
  <c r="W1966" i="2"/>
  <c r="S1966" i="2"/>
  <c r="O1966" i="2"/>
  <c r="K1966" i="2"/>
  <c r="G1966" i="2"/>
  <c r="N1966" i="2"/>
  <c r="Z1966" i="2"/>
  <c r="J1966" i="2"/>
  <c r="V1966" i="2"/>
  <c r="AF1966" i="2" s="1"/>
  <c r="F1966" i="2"/>
  <c r="R1966" i="2"/>
  <c r="AB1885" i="2"/>
  <c r="X1885" i="2"/>
  <c r="T1885" i="2"/>
  <c r="P1885" i="2"/>
  <c r="L1885" i="2"/>
  <c r="H1885" i="2"/>
  <c r="Y1885" i="2"/>
  <c r="S1885" i="2"/>
  <c r="N1885" i="2"/>
  <c r="I1885" i="2"/>
  <c r="W1885" i="2"/>
  <c r="R1885" i="2"/>
  <c r="M1885" i="2"/>
  <c r="G1885" i="2"/>
  <c r="AA1885" i="2"/>
  <c r="V1885" i="2"/>
  <c r="AF1885" i="2" s="1"/>
  <c r="Q1885" i="2"/>
  <c r="K1885" i="2"/>
  <c r="F1885" i="2"/>
  <c r="Z1885" i="2"/>
  <c r="E1885" i="2"/>
  <c r="U1885" i="2"/>
  <c r="O1885" i="2"/>
  <c r="J1885" i="2"/>
  <c r="AB1949" i="2"/>
  <c r="X1949" i="2"/>
  <c r="T1949" i="2"/>
  <c r="P1949" i="2"/>
  <c r="L1949" i="2"/>
  <c r="H1949" i="2"/>
  <c r="AA1949" i="2"/>
  <c r="W1949" i="2"/>
  <c r="S1949" i="2"/>
  <c r="O1949" i="2"/>
  <c r="K1949" i="2"/>
  <c r="G1949" i="2"/>
  <c r="Z1949" i="2"/>
  <c r="V1949" i="2"/>
  <c r="AF1949" i="2" s="1"/>
  <c r="R1949" i="2"/>
  <c r="N1949" i="2"/>
  <c r="J1949" i="2"/>
  <c r="F1949" i="2"/>
  <c r="M1949" i="2"/>
  <c r="Y1949" i="2"/>
  <c r="I1949" i="2"/>
  <c r="U1949" i="2"/>
  <c r="E1949" i="2"/>
  <c r="Q1949" i="2"/>
  <c r="AA1495" i="2"/>
  <c r="W1495" i="2"/>
  <c r="S1495" i="2"/>
  <c r="O1495" i="2"/>
  <c r="K1495" i="2"/>
  <c r="G1495" i="2"/>
  <c r="Z1495" i="2"/>
  <c r="V1495" i="2"/>
  <c r="AF1495" i="2" s="1"/>
  <c r="R1495" i="2"/>
  <c r="N1495" i="2"/>
  <c r="J1495" i="2"/>
  <c r="F1495" i="2"/>
  <c r="Y1495" i="2"/>
  <c r="U1495" i="2"/>
  <c r="Q1495" i="2"/>
  <c r="M1495" i="2"/>
  <c r="I1495" i="2"/>
  <c r="E1495" i="2"/>
  <c r="P1495" i="2"/>
  <c r="AB1495" i="2"/>
  <c r="L1495" i="2"/>
  <c r="X1495" i="2"/>
  <c r="H1495" i="2"/>
  <c r="T1495" i="2"/>
  <c r="Y1354" i="2"/>
  <c r="U1354" i="2"/>
  <c r="Q1354" i="2"/>
  <c r="K1354" i="2"/>
  <c r="G1354" i="2"/>
  <c r="AB1354" i="2"/>
  <c r="X1354" i="2"/>
  <c r="T1354" i="2"/>
  <c r="P1354" i="2"/>
  <c r="J1354" i="2"/>
  <c r="F1354" i="2"/>
  <c r="AA1354" i="2"/>
  <c r="S1354" i="2"/>
  <c r="I1354" i="2"/>
  <c r="Z1354" i="2"/>
  <c r="R1354" i="2"/>
  <c r="H1354" i="2"/>
  <c r="W1354" i="2"/>
  <c r="M1354" i="2"/>
  <c r="E1354" i="2"/>
  <c r="V1354" i="2"/>
  <c r="AF1354" i="2" s="1"/>
  <c r="L1354" i="2"/>
  <c r="AB1367" i="2"/>
  <c r="X1367" i="2"/>
  <c r="T1367" i="2"/>
  <c r="P1367" i="2"/>
  <c r="J1367" i="2"/>
  <c r="F1367" i="2"/>
  <c r="AA1367" i="2"/>
  <c r="W1367" i="2"/>
  <c r="S1367" i="2"/>
  <c r="M1367" i="2"/>
  <c r="I1367" i="2"/>
  <c r="E1367" i="2"/>
  <c r="Z1367" i="2"/>
  <c r="R1367" i="2"/>
  <c r="H1367" i="2"/>
  <c r="Y1367" i="2"/>
  <c r="Q1367" i="2"/>
  <c r="G1367" i="2"/>
  <c r="V1367" i="2"/>
  <c r="AF1367" i="2" s="1"/>
  <c r="L1367" i="2"/>
  <c r="K1367" i="2"/>
  <c r="U1367" i="2"/>
  <c r="AA1529" i="2"/>
  <c r="W1529" i="2"/>
  <c r="S1529" i="2"/>
  <c r="O1529" i="2"/>
  <c r="K1529" i="2"/>
  <c r="G1529" i="2"/>
  <c r="Z1529" i="2"/>
  <c r="V1529" i="2"/>
  <c r="AF1529" i="2" s="1"/>
  <c r="R1529" i="2"/>
  <c r="N1529" i="2"/>
  <c r="J1529" i="2"/>
  <c r="F1529" i="2"/>
  <c r="Y1529" i="2"/>
  <c r="U1529" i="2"/>
  <c r="Q1529" i="2"/>
  <c r="M1529" i="2"/>
  <c r="I1529" i="2"/>
  <c r="E1529" i="2"/>
  <c r="AB1529" i="2"/>
  <c r="L1529" i="2"/>
  <c r="X1529" i="2"/>
  <c r="H1529" i="2"/>
  <c r="T1529" i="2"/>
  <c r="P1529" i="2"/>
  <c r="AA1421" i="2"/>
  <c r="W1421" i="2"/>
  <c r="S1421" i="2"/>
  <c r="O1421" i="2"/>
  <c r="K1421" i="2"/>
  <c r="G1421" i="2"/>
  <c r="Z1421" i="2"/>
  <c r="V1421" i="2"/>
  <c r="AF1421" i="2" s="1"/>
  <c r="R1421" i="2"/>
  <c r="N1421" i="2"/>
  <c r="J1421" i="2"/>
  <c r="F1421" i="2"/>
  <c r="Y1421" i="2"/>
  <c r="U1421" i="2"/>
  <c r="Q1421" i="2"/>
  <c r="M1421" i="2"/>
  <c r="I1421" i="2"/>
  <c r="E1421" i="2"/>
  <c r="X1421" i="2"/>
  <c r="H1421" i="2"/>
  <c r="T1421" i="2"/>
  <c r="P1421" i="2"/>
  <c r="L1421" i="2"/>
  <c r="AB1421" i="2"/>
  <c r="Z1624" i="2"/>
  <c r="V1624" i="2"/>
  <c r="AF1624" i="2" s="1"/>
  <c r="R1624" i="2"/>
  <c r="N1624" i="2"/>
  <c r="J1624" i="2"/>
  <c r="F1624" i="2"/>
  <c r="Y1624" i="2"/>
  <c r="U1624" i="2"/>
  <c r="Q1624" i="2"/>
  <c r="M1624" i="2"/>
  <c r="I1624" i="2"/>
  <c r="E1624" i="2"/>
  <c r="AA1624" i="2"/>
  <c r="S1624" i="2"/>
  <c r="K1624" i="2"/>
  <c r="X1624" i="2"/>
  <c r="P1624" i="2"/>
  <c r="H1624" i="2"/>
  <c r="W1624" i="2"/>
  <c r="O1624" i="2"/>
  <c r="G1624" i="2"/>
  <c r="L1624" i="2"/>
  <c r="AB1624" i="2"/>
  <c r="T1624" i="2"/>
  <c r="AA1477" i="2"/>
  <c r="W1477" i="2"/>
  <c r="S1477" i="2"/>
  <c r="O1477" i="2"/>
  <c r="K1477" i="2"/>
  <c r="G1477" i="2"/>
  <c r="Z1477" i="2"/>
  <c r="V1477" i="2"/>
  <c r="AF1477" i="2" s="1"/>
  <c r="R1477" i="2"/>
  <c r="N1477" i="2"/>
  <c r="J1477" i="2"/>
  <c r="F1477" i="2"/>
  <c r="Y1477" i="2"/>
  <c r="U1477" i="2"/>
  <c r="Q1477" i="2"/>
  <c r="M1477" i="2"/>
  <c r="I1477" i="2"/>
  <c r="E1477" i="2"/>
  <c r="T1477" i="2"/>
  <c r="P1477" i="2"/>
  <c r="AB1477" i="2"/>
  <c r="L1477" i="2"/>
  <c r="X1477" i="2"/>
  <c r="H1477" i="2"/>
  <c r="AA1761" i="2"/>
  <c r="W1761" i="2"/>
  <c r="S1761" i="2"/>
  <c r="O1761" i="2"/>
  <c r="K1761" i="2"/>
  <c r="G1761" i="2"/>
  <c r="Z1761" i="2"/>
  <c r="V1761" i="2"/>
  <c r="AF1761" i="2" s="1"/>
  <c r="R1761" i="2"/>
  <c r="N1761" i="2"/>
  <c r="J1761" i="2"/>
  <c r="F1761" i="2"/>
  <c r="Y1761" i="2"/>
  <c r="U1761" i="2"/>
  <c r="Q1761" i="2"/>
  <c r="M1761" i="2"/>
  <c r="I1761" i="2"/>
  <c r="E1761" i="2"/>
  <c r="P1761" i="2"/>
  <c r="AB1761" i="2"/>
  <c r="L1761" i="2"/>
  <c r="X1761" i="2"/>
  <c r="H1761" i="2"/>
  <c r="T1761" i="2"/>
  <c r="Z1399" i="2"/>
  <c r="V1399" i="2"/>
  <c r="AF1399" i="2" s="1"/>
  <c r="R1399" i="2"/>
  <c r="N1399" i="2"/>
  <c r="J1399" i="2"/>
  <c r="F1399" i="2"/>
  <c r="Y1399" i="2"/>
  <c r="U1399" i="2"/>
  <c r="Q1399" i="2"/>
  <c r="M1399" i="2"/>
  <c r="I1399" i="2"/>
  <c r="E1399" i="2"/>
  <c r="AB1399" i="2"/>
  <c r="X1399" i="2"/>
  <c r="T1399" i="2"/>
  <c r="P1399" i="2"/>
  <c r="L1399" i="2"/>
  <c r="H1399" i="2"/>
  <c r="W1399" i="2"/>
  <c r="G1399" i="2"/>
  <c r="S1399" i="2"/>
  <c r="O1399" i="2"/>
  <c r="AA1399" i="2"/>
  <c r="K1399" i="2"/>
  <c r="Y1550" i="2"/>
  <c r="U1550" i="2"/>
  <c r="Q1550" i="2"/>
  <c r="M1550" i="2"/>
  <c r="I1550" i="2"/>
  <c r="E1550" i="2"/>
  <c r="AB1550" i="2"/>
  <c r="W1550" i="2"/>
  <c r="R1550" i="2"/>
  <c r="L1550" i="2"/>
  <c r="G1550" i="2"/>
  <c r="AA1550" i="2"/>
  <c r="V1550" i="2"/>
  <c r="AF1550" i="2" s="1"/>
  <c r="P1550" i="2"/>
  <c r="K1550" i="2"/>
  <c r="F1550" i="2"/>
  <c r="Z1550" i="2"/>
  <c r="T1550" i="2"/>
  <c r="O1550" i="2"/>
  <c r="J1550" i="2"/>
  <c r="H1550" i="2"/>
  <c r="X1550" i="2"/>
  <c r="S1550" i="2"/>
  <c r="N1550" i="2"/>
  <c r="Y1406" i="2"/>
  <c r="U1406" i="2"/>
  <c r="Q1406" i="2"/>
  <c r="M1406" i="2"/>
  <c r="I1406" i="2"/>
  <c r="E1406" i="2"/>
  <c r="AB1406" i="2"/>
  <c r="X1406" i="2"/>
  <c r="T1406" i="2"/>
  <c r="P1406" i="2"/>
  <c r="L1406" i="2"/>
  <c r="H1406" i="2"/>
  <c r="AA1406" i="2"/>
  <c r="W1406" i="2"/>
  <c r="S1406" i="2"/>
  <c r="O1406" i="2"/>
  <c r="K1406" i="2"/>
  <c r="G1406" i="2"/>
  <c r="R1406" i="2"/>
  <c r="N1406" i="2"/>
  <c r="Z1406" i="2"/>
  <c r="J1406" i="2"/>
  <c r="V1406" i="2"/>
  <c r="F1406" i="2"/>
  <c r="Y1464" i="2"/>
  <c r="U1464" i="2"/>
  <c r="Q1464" i="2"/>
  <c r="M1464" i="2"/>
  <c r="I1464" i="2"/>
  <c r="E1464" i="2"/>
  <c r="AB1464" i="2"/>
  <c r="X1464" i="2"/>
  <c r="T1464" i="2"/>
  <c r="P1464" i="2"/>
  <c r="L1464" i="2"/>
  <c r="H1464" i="2"/>
  <c r="AA1464" i="2"/>
  <c r="W1464" i="2"/>
  <c r="S1464" i="2"/>
  <c r="O1464" i="2"/>
  <c r="K1464" i="2"/>
  <c r="G1464" i="2"/>
  <c r="V1464" i="2"/>
  <c r="AF1464" i="2" s="1"/>
  <c r="F1464" i="2"/>
  <c r="R1464" i="2"/>
  <c r="N1464" i="2"/>
  <c r="J1464" i="2"/>
  <c r="Z1464" i="2"/>
  <c r="Y1496" i="2"/>
  <c r="U1496" i="2"/>
  <c r="Q1496" i="2"/>
  <c r="M1496" i="2"/>
  <c r="I1496" i="2"/>
  <c r="E1496" i="2"/>
  <c r="AB1496" i="2"/>
  <c r="X1496" i="2"/>
  <c r="T1496" i="2"/>
  <c r="P1496" i="2"/>
  <c r="L1496" i="2"/>
  <c r="H1496" i="2"/>
  <c r="AA1496" i="2"/>
  <c r="W1496" i="2"/>
  <c r="S1496" i="2"/>
  <c r="O1496" i="2"/>
  <c r="K1496" i="2"/>
  <c r="G1496" i="2"/>
  <c r="V1496" i="2"/>
  <c r="AF1496" i="2" s="1"/>
  <c r="F1496" i="2"/>
  <c r="R1496" i="2"/>
  <c r="N1496" i="2"/>
  <c r="J1496" i="2"/>
  <c r="Z1496" i="2"/>
  <c r="Y1528" i="2"/>
  <c r="U1528" i="2"/>
  <c r="Q1528" i="2"/>
  <c r="M1528" i="2"/>
  <c r="I1528" i="2"/>
  <c r="E1528" i="2"/>
  <c r="AB1528" i="2"/>
  <c r="X1528" i="2"/>
  <c r="T1528" i="2"/>
  <c r="P1528" i="2"/>
  <c r="L1528" i="2"/>
  <c r="H1528" i="2"/>
  <c r="AA1528" i="2"/>
  <c r="W1528" i="2"/>
  <c r="S1528" i="2"/>
  <c r="O1528" i="2"/>
  <c r="K1528" i="2"/>
  <c r="G1528" i="2"/>
  <c r="V1528" i="2"/>
  <c r="AF1528" i="2" s="1"/>
  <c r="F1528" i="2"/>
  <c r="R1528" i="2"/>
  <c r="N1528" i="2"/>
  <c r="J1528" i="2"/>
  <c r="Z1528" i="2"/>
  <c r="Z1586" i="2"/>
  <c r="V1586" i="2"/>
  <c r="AF1586" i="2" s="1"/>
  <c r="R1586" i="2"/>
  <c r="N1586" i="2"/>
  <c r="J1586" i="2"/>
  <c r="F1586" i="2"/>
  <c r="Y1586" i="2"/>
  <c r="U1586" i="2"/>
  <c r="Q1586" i="2"/>
  <c r="M1586" i="2"/>
  <c r="I1586" i="2"/>
  <c r="E1586" i="2"/>
  <c r="W1586" i="2"/>
  <c r="O1586" i="2"/>
  <c r="G1586" i="2"/>
  <c r="AB1586" i="2"/>
  <c r="T1586" i="2"/>
  <c r="L1586" i="2"/>
  <c r="AA1586" i="2"/>
  <c r="S1586" i="2"/>
  <c r="K1586" i="2"/>
  <c r="H1586" i="2"/>
  <c r="X1586" i="2"/>
  <c r="P1586" i="2"/>
  <c r="Z1649" i="2"/>
  <c r="V1649" i="2"/>
  <c r="AF1649" i="2" s="1"/>
  <c r="R1649" i="2"/>
  <c r="N1649" i="2"/>
  <c r="J1649" i="2"/>
  <c r="F1649" i="2"/>
  <c r="Y1649" i="2"/>
  <c r="U1649" i="2"/>
  <c r="Q1649" i="2"/>
  <c r="M1649" i="2"/>
  <c r="I1649" i="2"/>
  <c r="E1649" i="2"/>
  <c r="W1649" i="2"/>
  <c r="O1649" i="2"/>
  <c r="G1649" i="2"/>
  <c r="AB1649" i="2"/>
  <c r="T1649" i="2"/>
  <c r="L1649" i="2"/>
  <c r="AA1649" i="2"/>
  <c r="S1649" i="2"/>
  <c r="K1649" i="2"/>
  <c r="X1649" i="2"/>
  <c r="P1649" i="2"/>
  <c r="H1649" i="2"/>
  <c r="AA1755" i="2"/>
  <c r="W1755" i="2"/>
  <c r="S1755" i="2"/>
  <c r="O1755" i="2"/>
  <c r="K1755" i="2"/>
  <c r="G1755" i="2"/>
  <c r="Z1755" i="2"/>
  <c r="V1755" i="2"/>
  <c r="AF1755" i="2" s="1"/>
  <c r="R1755" i="2"/>
  <c r="N1755" i="2"/>
  <c r="J1755" i="2"/>
  <c r="F1755" i="2"/>
  <c r="Y1755" i="2"/>
  <c r="U1755" i="2"/>
  <c r="Q1755" i="2"/>
  <c r="M1755" i="2"/>
  <c r="I1755" i="2"/>
  <c r="E1755" i="2"/>
  <c r="X1755" i="2"/>
  <c r="H1755" i="2"/>
  <c r="T1755" i="2"/>
  <c r="P1755" i="2"/>
  <c r="AB1755" i="2"/>
  <c r="L1755" i="2"/>
  <c r="AB1417" i="2"/>
  <c r="X1417" i="2"/>
  <c r="T1417" i="2"/>
  <c r="P1417" i="2"/>
  <c r="L1417" i="2"/>
  <c r="H1417" i="2"/>
  <c r="AA1417" i="2"/>
  <c r="W1417" i="2"/>
  <c r="S1417" i="2"/>
  <c r="O1417" i="2"/>
  <c r="K1417" i="2"/>
  <c r="G1417" i="2"/>
  <c r="Z1417" i="2"/>
  <c r="V1417" i="2"/>
  <c r="AF1417" i="2" s="1"/>
  <c r="R1417" i="2"/>
  <c r="N1417" i="2"/>
  <c r="J1417" i="2"/>
  <c r="F1417" i="2"/>
  <c r="U1417" i="2"/>
  <c r="E1417" i="2"/>
  <c r="Q1417" i="2"/>
  <c r="M1417" i="2"/>
  <c r="I1417" i="2"/>
  <c r="Y1417" i="2"/>
  <c r="AA1758" i="2"/>
  <c r="W1758" i="2"/>
  <c r="S1758" i="2"/>
  <c r="O1758" i="2"/>
  <c r="K1758" i="2"/>
  <c r="G1758" i="2"/>
  <c r="Z1758" i="2"/>
  <c r="V1758" i="2"/>
  <c r="AF1758" i="2" s="1"/>
  <c r="R1758" i="2"/>
  <c r="N1758" i="2"/>
  <c r="J1758" i="2"/>
  <c r="F1758" i="2"/>
  <c r="Y1758" i="2"/>
  <c r="U1758" i="2"/>
  <c r="Q1758" i="2"/>
  <c r="M1758" i="2"/>
  <c r="I1758" i="2"/>
  <c r="E1758" i="2"/>
  <c r="T1758" i="2"/>
  <c r="P1758" i="2"/>
  <c r="AB1758" i="2"/>
  <c r="L1758" i="2"/>
  <c r="X1758" i="2"/>
  <c r="H1758" i="2"/>
  <c r="Y1632" i="2"/>
  <c r="U1632" i="2"/>
  <c r="Q1632" i="2"/>
  <c r="M1632" i="2"/>
  <c r="I1632" i="2"/>
  <c r="E1632" i="2"/>
  <c r="AB1632" i="2"/>
  <c r="X1632" i="2"/>
  <c r="T1632" i="2"/>
  <c r="P1632" i="2"/>
  <c r="L1632" i="2"/>
  <c r="H1632" i="2"/>
  <c r="Z1632" i="2"/>
  <c r="R1632" i="2"/>
  <c r="J1632" i="2"/>
  <c r="W1632" i="2"/>
  <c r="O1632" i="2"/>
  <c r="G1632" i="2"/>
  <c r="V1632" i="2"/>
  <c r="AF1632" i="2" s="1"/>
  <c r="N1632" i="2"/>
  <c r="F1632" i="2"/>
  <c r="AA1632" i="2"/>
  <c r="S1632" i="2"/>
  <c r="K1632" i="2"/>
  <c r="Z1738" i="2"/>
  <c r="V1738" i="2"/>
  <c r="AF1738" i="2" s="1"/>
  <c r="R1738" i="2"/>
  <c r="N1738" i="2"/>
  <c r="J1738" i="2"/>
  <c r="F1738" i="2"/>
  <c r="Y1738" i="2"/>
  <c r="U1738" i="2"/>
  <c r="Q1738" i="2"/>
  <c r="M1738" i="2"/>
  <c r="I1738" i="2"/>
  <c r="E1738" i="2"/>
  <c r="AB1738" i="2"/>
  <c r="X1738" i="2"/>
  <c r="T1738" i="2"/>
  <c r="P1738" i="2"/>
  <c r="L1738" i="2"/>
  <c r="H1738" i="2"/>
  <c r="W1738" i="2"/>
  <c r="G1738" i="2"/>
  <c r="S1738" i="2"/>
  <c r="O1738" i="2"/>
  <c r="K1738" i="2"/>
  <c r="AA1738" i="2"/>
  <c r="Z1802" i="2"/>
  <c r="V1802" i="2"/>
  <c r="AF1802" i="2" s="1"/>
  <c r="R1802" i="2"/>
  <c r="N1802" i="2"/>
  <c r="J1802" i="2"/>
  <c r="F1802" i="2"/>
  <c r="Y1802" i="2"/>
  <c r="U1802" i="2"/>
  <c r="Q1802" i="2"/>
  <c r="M1802" i="2"/>
  <c r="I1802" i="2"/>
  <c r="E1802" i="2"/>
  <c r="AB1802" i="2"/>
  <c r="X1802" i="2"/>
  <c r="T1802" i="2"/>
  <c r="P1802" i="2"/>
  <c r="L1802" i="2"/>
  <c r="H1802" i="2"/>
  <c r="AA1802" i="2"/>
  <c r="K1802" i="2"/>
  <c r="W1802" i="2"/>
  <c r="G1802" i="2"/>
  <c r="S1802" i="2"/>
  <c r="O1802" i="2"/>
  <c r="AA1924" i="2"/>
  <c r="W1924" i="2"/>
  <c r="S1924" i="2"/>
  <c r="O1924" i="2"/>
  <c r="K1924" i="2"/>
  <c r="G1924" i="2"/>
  <c r="Z1924" i="2"/>
  <c r="V1924" i="2"/>
  <c r="AF1924" i="2" s="1"/>
  <c r="R1924" i="2"/>
  <c r="N1924" i="2"/>
  <c r="J1924" i="2"/>
  <c r="F1924" i="2"/>
  <c r="Y1924" i="2"/>
  <c r="U1924" i="2"/>
  <c r="Q1924" i="2"/>
  <c r="M1924" i="2"/>
  <c r="I1924" i="2"/>
  <c r="E1924" i="2"/>
  <c r="AB1924" i="2"/>
  <c r="L1924" i="2"/>
  <c r="X1924" i="2"/>
  <c r="H1924" i="2"/>
  <c r="T1924" i="2"/>
  <c r="P1924" i="2"/>
  <c r="AA1463" i="2"/>
  <c r="W1463" i="2"/>
  <c r="S1463" i="2"/>
  <c r="O1463" i="2"/>
  <c r="K1463" i="2"/>
  <c r="G1463" i="2"/>
  <c r="Z1463" i="2"/>
  <c r="V1463" i="2"/>
  <c r="AF1463" i="2" s="1"/>
  <c r="R1463" i="2"/>
  <c r="N1463" i="2"/>
  <c r="J1463" i="2"/>
  <c r="F1463" i="2"/>
  <c r="Y1463" i="2"/>
  <c r="U1463" i="2"/>
  <c r="Q1463" i="2"/>
  <c r="M1463" i="2"/>
  <c r="I1463" i="2"/>
  <c r="E1463" i="2"/>
  <c r="P1463" i="2"/>
  <c r="AB1463" i="2"/>
  <c r="L1463" i="2"/>
  <c r="X1463" i="2"/>
  <c r="H1463" i="2"/>
  <c r="T1463" i="2"/>
  <c r="Y1402" i="2"/>
  <c r="U1402" i="2"/>
  <c r="Q1402" i="2"/>
  <c r="M1402" i="2"/>
  <c r="I1402" i="2"/>
  <c r="E1402" i="2"/>
  <c r="AB1402" i="2"/>
  <c r="X1402" i="2"/>
  <c r="T1402" i="2"/>
  <c r="P1402" i="2"/>
  <c r="L1402" i="2"/>
  <c r="H1402" i="2"/>
  <c r="AA1402" i="2"/>
  <c r="W1402" i="2"/>
  <c r="S1402" i="2"/>
  <c r="O1402" i="2"/>
  <c r="K1402" i="2"/>
  <c r="G1402" i="2"/>
  <c r="Z1402" i="2"/>
  <c r="J1402" i="2"/>
  <c r="V1402" i="2"/>
  <c r="AF1402" i="2" s="1"/>
  <c r="F1402" i="2"/>
  <c r="R1402" i="2"/>
  <c r="N1402" i="2"/>
  <c r="AA1880" i="2"/>
  <c r="W1880" i="2"/>
  <c r="S1880" i="2"/>
  <c r="O1880" i="2"/>
  <c r="K1880" i="2"/>
  <c r="G1880" i="2"/>
  <c r="AB1880" i="2"/>
  <c r="V1880" i="2"/>
  <c r="AF1880" i="2" s="1"/>
  <c r="Q1880" i="2"/>
  <c r="L1880" i="2"/>
  <c r="F1880" i="2"/>
  <c r="Z1880" i="2"/>
  <c r="U1880" i="2"/>
  <c r="P1880" i="2"/>
  <c r="J1880" i="2"/>
  <c r="E1880" i="2"/>
  <c r="Y1880" i="2"/>
  <c r="T1880" i="2"/>
  <c r="N1880" i="2"/>
  <c r="I1880" i="2"/>
  <c r="R1880" i="2"/>
  <c r="M1880" i="2"/>
  <c r="H1880" i="2"/>
  <c r="X1880" i="2"/>
  <c r="Y1674" i="2"/>
  <c r="U1674" i="2"/>
  <c r="Q1674" i="2"/>
  <c r="M1674" i="2"/>
  <c r="I1674" i="2"/>
  <c r="E1674" i="2"/>
  <c r="AB1674" i="2"/>
  <c r="X1674" i="2"/>
  <c r="T1674" i="2"/>
  <c r="P1674" i="2"/>
  <c r="L1674" i="2"/>
  <c r="H1674" i="2"/>
  <c r="AA1674" i="2"/>
  <c r="W1674" i="2"/>
  <c r="S1674" i="2"/>
  <c r="O1674" i="2"/>
  <c r="K1674" i="2"/>
  <c r="G1674" i="2"/>
  <c r="R1674" i="2"/>
  <c r="N1674" i="2"/>
  <c r="Z1674" i="2"/>
  <c r="J1674" i="2"/>
  <c r="V1674" i="2"/>
  <c r="AF1674" i="2" s="1"/>
  <c r="F1674" i="2"/>
  <c r="Z1639" i="2"/>
  <c r="V1639" i="2"/>
  <c r="AF1639" i="2" s="1"/>
  <c r="R1639" i="2"/>
  <c r="N1639" i="2"/>
  <c r="J1639" i="2"/>
  <c r="F1639" i="2"/>
  <c r="Y1639" i="2"/>
  <c r="U1639" i="2"/>
  <c r="Q1639" i="2"/>
  <c r="M1639" i="2"/>
  <c r="I1639" i="2"/>
  <c r="E1639" i="2"/>
  <c r="AA1639" i="2"/>
  <c r="S1639" i="2"/>
  <c r="K1639" i="2"/>
  <c r="X1639" i="2"/>
  <c r="P1639" i="2"/>
  <c r="H1639" i="2"/>
  <c r="W1639" i="2"/>
  <c r="O1639" i="2"/>
  <c r="G1639" i="2"/>
  <c r="AB1639" i="2"/>
  <c r="T1639" i="2"/>
  <c r="L1639" i="2"/>
  <c r="Z1431" i="2"/>
  <c r="V1431" i="2"/>
  <c r="AF1431" i="2" s="1"/>
  <c r="R1431" i="2"/>
  <c r="N1431" i="2"/>
  <c r="J1431" i="2"/>
  <c r="F1431" i="2"/>
  <c r="Y1431" i="2"/>
  <c r="U1431" i="2"/>
  <c r="Q1431" i="2"/>
  <c r="M1431" i="2"/>
  <c r="I1431" i="2"/>
  <c r="E1431" i="2"/>
  <c r="AB1431" i="2"/>
  <c r="X1431" i="2"/>
  <c r="T1431" i="2"/>
  <c r="P1431" i="2"/>
  <c r="L1431" i="2"/>
  <c r="H1431" i="2"/>
  <c r="S1431" i="2"/>
  <c r="O1431" i="2"/>
  <c r="AA1431" i="2"/>
  <c r="K1431" i="2"/>
  <c r="G1431" i="2"/>
  <c r="W1431" i="2"/>
  <c r="AB1444" i="2"/>
  <c r="X1444" i="2"/>
  <c r="T1444" i="2"/>
  <c r="P1444" i="2"/>
  <c r="L1444" i="2"/>
  <c r="H1444" i="2"/>
  <c r="AA1444" i="2"/>
  <c r="W1444" i="2"/>
  <c r="S1444" i="2"/>
  <c r="O1444" i="2"/>
  <c r="K1444" i="2"/>
  <c r="G1444" i="2"/>
  <c r="Z1444" i="2"/>
  <c r="V1444" i="2"/>
  <c r="AF1444" i="2" s="1"/>
  <c r="R1444" i="2"/>
  <c r="N1444" i="2"/>
  <c r="J1444" i="2"/>
  <c r="F1444" i="2"/>
  <c r="Y1444" i="2"/>
  <c r="I1444" i="2"/>
  <c r="U1444" i="2"/>
  <c r="E1444" i="2"/>
  <c r="Q1444" i="2"/>
  <c r="M1444" i="2"/>
  <c r="AA1948" i="2"/>
  <c r="W1948" i="2"/>
  <c r="S1948" i="2"/>
  <c r="O1948" i="2"/>
  <c r="K1948" i="2"/>
  <c r="G1948" i="2"/>
  <c r="Z1948" i="2"/>
  <c r="V1948" i="2"/>
  <c r="AF1948" i="2" s="1"/>
  <c r="R1948" i="2"/>
  <c r="N1948" i="2"/>
  <c r="J1948" i="2"/>
  <c r="F1948" i="2"/>
  <c r="Y1948" i="2"/>
  <c r="U1948" i="2"/>
  <c r="Q1948" i="2"/>
  <c r="M1948" i="2"/>
  <c r="I1948" i="2"/>
  <c r="E1948" i="2"/>
  <c r="AB1948" i="2"/>
  <c r="L1948" i="2"/>
  <c r="X1948" i="2"/>
  <c r="H1948" i="2"/>
  <c r="T1948" i="2"/>
  <c r="P1948" i="2"/>
  <c r="Y1701" i="2"/>
  <c r="U1701" i="2"/>
  <c r="Q1701" i="2"/>
  <c r="M1701" i="2"/>
  <c r="I1701" i="2"/>
  <c r="E1701" i="2"/>
  <c r="AB1701" i="2"/>
  <c r="X1701" i="2"/>
  <c r="T1701" i="2"/>
  <c r="P1701" i="2"/>
  <c r="L1701" i="2"/>
  <c r="H1701" i="2"/>
  <c r="AA1701" i="2"/>
  <c r="W1701" i="2"/>
  <c r="S1701" i="2"/>
  <c r="O1701" i="2"/>
  <c r="K1701" i="2"/>
  <c r="G1701" i="2"/>
  <c r="Z1701" i="2"/>
  <c r="J1701" i="2"/>
  <c r="V1701" i="2"/>
  <c r="AF1701" i="2" s="1"/>
  <c r="F1701" i="2"/>
  <c r="R1701" i="2"/>
  <c r="N1701" i="2"/>
  <c r="AB1832" i="2"/>
  <c r="X1832" i="2"/>
  <c r="T1832" i="2"/>
  <c r="P1832" i="2"/>
  <c r="L1832" i="2"/>
  <c r="H1832" i="2"/>
  <c r="AA1832" i="2"/>
  <c r="W1832" i="2"/>
  <c r="S1832" i="2"/>
  <c r="O1832" i="2"/>
  <c r="K1832" i="2"/>
  <c r="G1832" i="2"/>
  <c r="Z1832" i="2"/>
  <c r="V1832" i="2"/>
  <c r="AF1832" i="2" s="1"/>
  <c r="R1832" i="2"/>
  <c r="N1832" i="2"/>
  <c r="J1832" i="2"/>
  <c r="F1832" i="2"/>
  <c r="U1832" i="2"/>
  <c r="E1832" i="2"/>
  <c r="Q1832" i="2"/>
  <c r="M1832" i="2"/>
  <c r="Y1832" i="2"/>
  <c r="I1832" i="2"/>
  <c r="AB1933" i="2"/>
  <c r="X1933" i="2"/>
  <c r="T1933" i="2"/>
  <c r="P1933" i="2"/>
  <c r="L1933" i="2"/>
  <c r="H1933" i="2"/>
  <c r="AA1933" i="2"/>
  <c r="W1933" i="2"/>
  <c r="S1933" i="2"/>
  <c r="O1933" i="2"/>
  <c r="K1933" i="2"/>
  <c r="G1933" i="2"/>
  <c r="Z1933" i="2"/>
  <c r="V1933" i="2"/>
  <c r="AF1933" i="2" s="1"/>
  <c r="R1933" i="2"/>
  <c r="N1933" i="2"/>
  <c r="J1933" i="2"/>
  <c r="F1933" i="2"/>
  <c r="M1933" i="2"/>
  <c r="Y1933" i="2"/>
  <c r="I1933" i="2"/>
  <c r="U1933" i="2"/>
  <c r="E1933" i="2"/>
  <c r="Q1933" i="2"/>
  <c r="Y1366" i="2"/>
  <c r="U1366" i="2"/>
  <c r="Q1366" i="2"/>
  <c r="K1366" i="2"/>
  <c r="G1366" i="2"/>
  <c r="AB1366" i="2"/>
  <c r="X1366" i="2"/>
  <c r="T1366" i="2"/>
  <c r="P1366" i="2"/>
  <c r="J1366" i="2"/>
  <c r="F1366" i="2"/>
  <c r="AA1366" i="2"/>
  <c r="S1366" i="2"/>
  <c r="I1366" i="2"/>
  <c r="Z1366" i="2"/>
  <c r="R1366" i="2"/>
  <c r="H1366" i="2"/>
  <c r="W1366" i="2"/>
  <c r="M1366" i="2"/>
  <c r="E1366" i="2"/>
  <c r="V1366" i="2"/>
  <c r="AF1366" i="2" s="1"/>
  <c r="L1366" i="2"/>
  <c r="AA1618" i="2"/>
  <c r="W1618" i="2"/>
  <c r="S1618" i="2"/>
  <c r="O1618" i="2"/>
  <c r="K1618" i="2"/>
  <c r="G1618" i="2"/>
  <c r="Z1618" i="2"/>
  <c r="V1618" i="2"/>
  <c r="AF1618" i="2" s="1"/>
  <c r="R1618" i="2"/>
  <c r="N1618" i="2"/>
  <c r="J1618" i="2"/>
  <c r="F1618" i="2"/>
  <c r="Y1618" i="2"/>
  <c r="Q1618" i="2"/>
  <c r="I1618" i="2"/>
  <c r="X1618" i="2"/>
  <c r="P1618" i="2"/>
  <c r="H1618" i="2"/>
  <c r="U1618" i="2"/>
  <c r="M1618" i="2"/>
  <c r="E1618" i="2"/>
  <c r="T1618" i="2"/>
  <c r="L1618" i="2"/>
  <c r="AB1618" i="2"/>
  <c r="Z1596" i="2"/>
  <c r="V1596" i="2"/>
  <c r="AF1596" i="2" s="1"/>
  <c r="R1596" i="2"/>
  <c r="N1596" i="2"/>
  <c r="J1596" i="2"/>
  <c r="F1596" i="2"/>
  <c r="Y1596" i="2"/>
  <c r="U1596" i="2"/>
  <c r="Q1596" i="2"/>
  <c r="M1596" i="2"/>
  <c r="I1596" i="2"/>
  <c r="E1596" i="2"/>
  <c r="AA1596" i="2"/>
  <c r="S1596" i="2"/>
  <c r="K1596" i="2"/>
  <c r="X1596" i="2"/>
  <c r="P1596" i="2"/>
  <c r="H1596" i="2"/>
  <c r="W1596" i="2"/>
  <c r="O1596" i="2"/>
  <c r="G1596" i="2"/>
  <c r="AB1596" i="2"/>
  <c r="T1596" i="2"/>
  <c r="L1596" i="2"/>
  <c r="Z1353" i="2"/>
  <c r="V1353" i="2"/>
  <c r="AF1353" i="2" s="1"/>
  <c r="R1353" i="2"/>
  <c r="L1353" i="2"/>
  <c r="H1353" i="2"/>
  <c r="Y1353" i="2"/>
  <c r="U1353" i="2"/>
  <c r="Q1353" i="2"/>
  <c r="K1353" i="2"/>
  <c r="G1353" i="2"/>
  <c r="W1353" i="2"/>
  <c r="M1353" i="2"/>
  <c r="E1353" i="2"/>
  <c r="AB1353" i="2"/>
  <c r="T1353" i="2"/>
  <c r="J1353" i="2"/>
  <c r="AA1353" i="2"/>
  <c r="S1353" i="2"/>
  <c r="I1353" i="2"/>
  <c r="F1353" i="2"/>
  <c r="X1353" i="2"/>
  <c r="P1353" i="2"/>
  <c r="Y1510" i="2"/>
  <c r="U1510" i="2"/>
  <c r="Q1510" i="2"/>
  <c r="M1510" i="2"/>
  <c r="I1510" i="2"/>
  <c r="E1510" i="2"/>
  <c r="AB1510" i="2"/>
  <c r="X1510" i="2"/>
  <c r="T1510" i="2"/>
  <c r="P1510" i="2"/>
  <c r="L1510" i="2"/>
  <c r="H1510" i="2"/>
  <c r="AA1510" i="2"/>
  <c r="W1510" i="2"/>
  <c r="S1510" i="2"/>
  <c r="O1510" i="2"/>
  <c r="K1510" i="2"/>
  <c r="G1510" i="2"/>
  <c r="Z1510" i="2"/>
  <c r="J1510" i="2"/>
  <c r="V1510" i="2"/>
  <c r="AF1510" i="2" s="1"/>
  <c r="F1510" i="2"/>
  <c r="R1510" i="2"/>
  <c r="N1510" i="2"/>
  <c r="AA1683" i="2"/>
  <c r="W1683" i="2"/>
  <c r="S1683" i="2"/>
  <c r="O1683" i="2"/>
  <c r="K1683" i="2"/>
  <c r="G1683" i="2"/>
  <c r="Z1683" i="2"/>
  <c r="V1683" i="2"/>
  <c r="AF1683" i="2" s="1"/>
  <c r="R1683" i="2"/>
  <c r="N1683" i="2"/>
  <c r="J1683" i="2"/>
  <c r="F1683" i="2"/>
  <c r="Y1683" i="2"/>
  <c r="U1683" i="2"/>
  <c r="Q1683" i="2"/>
  <c r="M1683" i="2"/>
  <c r="I1683" i="2"/>
  <c r="E1683" i="2"/>
  <c r="X1683" i="2"/>
  <c r="H1683" i="2"/>
  <c r="T1683" i="2"/>
  <c r="P1683" i="2"/>
  <c r="AB1683" i="2"/>
  <c r="L1683" i="2"/>
  <c r="Z1814" i="2"/>
  <c r="V1814" i="2"/>
  <c r="AF1814" i="2" s="1"/>
  <c r="R1814" i="2"/>
  <c r="N1814" i="2"/>
  <c r="J1814" i="2"/>
  <c r="F1814" i="2"/>
  <c r="Y1814" i="2"/>
  <c r="U1814" i="2"/>
  <c r="Q1814" i="2"/>
  <c r="M1814" i="2"/>
  <c r="I1814" i="2"/>
  <c r="E1814" i="2"/>
  <c r="AB1814" i="2"/>
  <c r="X1814" i="2"/>
  <c r="T1814" i="2"/>
  <c r="P1814" i="2"/>
  <c r="L1814" i="2"/>
  <c r="H1814" i="2"/>
  <c r="S1814" i="2"/>
  <c r="O1814" i="2"/>
  <c r="AA1814" i="2"/>
  <c r="K1814" i="2"/>
  <c r="W1814" i="2"/>
  <c r="G1814" i="2"/>
  <c r="AB1578" i="2"/>
  <c r="X1578" i="2"/>
  <c r="T1578" i="2"/>
  <c r="P1578" i="2"/>
  <c r="L1578" i="2"/>
  <c r="H1578" i="2"/>
  <c r="AA1578" i="2"/>
  <c r="W1578" i="2"/>
  <c r="S1578" i="2"/>
  <c r="O1578" i="2"/>
  <c r="K1578" i="2"/>
  <c r="G1578" i="2"/>
  <c r="U1578" i="2"/>
  <c r="M1578" i="2"/>
  <c r="E1578" i="2"/>
  <c r="Z1578" i="2"/>
  <c r="R1578" i="2"/>
  <c r="J1578" i="2"/>
  <c r="Y1578" i="2"/>
  <c r="Q1578" i="2"/>
  <c r="I1578" i="2"/>
  <c r="N1578" i="2"/>
  <c r="F1578" i="2"/>
  <c r="V1578" i="2"/>
  <c r="AF1578" i="2" s="1"/>
  <c r="AB1658" i="2"/>
  <c r="X1658" i="2"/>
  <c r="T1658" i="2"/>
  <c r="P1658" i="2"/>
  <c r="L1658" i="2"/>
  <c r="H1658" i="2"/>
  <c r="AA1658" i="2"/>
  <c r="W1658" i="2"/>
  <c r="S1658" i="2"/>
  <c r="O1658" i="2"/>
  <c r="K1658" i="2"/>
  <c r="G1658" i="2"/>
  <c r="U1658" i="2"/>
  <c r="M1658" i="2"/>
  <c r="E1658" i="2"/>
  <c r="Z1658" i="2"/>
  <c r="R1658" i="2"/>
  <c r="J1658" i="2"/>
  <c r="Y1658" i="2"/>
  <c r="Q1658" i="2"/>
  <c r="I1658" i="2"/>
  <c r="N1658" i="2"/>
  <c r="F1658" i="2"/>
  <c r="V1658" i="2"/>
  <c r="AF1658" i="2" s="1"/>
  <c r="Y1775" i="2"/>
  <c r="U1775" i="2"/>
  <c r="Q1775" i="2"/>
  <c r="M1775" i="2"/>
  <c r="I1775" i="2"/>
  <c r="E1775" i="2"/>
  <c r="AB1775" i="2"/>
  <c r="X1775" i="2"/>
  <c r="T1775" i="2"/>
  <c r="P1775" i="2"/>
  <c r="L1775" i="2"/>
  <c r="H1775" i="2"/>
  <c r="AA1775" i="2"/>
  <c r="W1775" i="2"/>
  <c r="S1775" i="2"/>
  <c r="O1775" i="2"/>
  <c r="K1775" i="2"/>
  <c r="G1775" i="2"/>
  <c r="N1775" i="2"/>
  <c r="Z1775" i="2"/>
  <c r="J1775" i="2"/>
  <c r="V1775" i="2"/>
  <c r="AF1775" i="2" s="1"/>
  <c r="F1775" i="2"/>
  <c r="R1775" i="2"/>
  <c r="AB1752" i="2"/>
  <c r="X1752" i="2"/>
  <c r="T1752" i="2"/>
  <c r="P1752" i="2"/>
  <c r="L1752" i="2"/>
  <c r="H1752" i="2"/>
  <c r="AA1752" i="2"/>
  <c r="W1752" i="2"/>
  <c r="S1752" i="2"/>
  <c r="O1752" i="2"/>
  <c r="K1752" i="2"/>
  <c r="G1752" i="2"/>
  <c r="Z1752" i="2"/>
  <c r="V1752" i="2"/>
  <c r="AF1752" i="2" s="1"/>
  <c r="R1752" i="2"/>
  <c r="N1752" i="2"/>
  <c r="J1752" i="2"/>
  <c r="F1752" i="2"/>
  <c r="Q1752" i="2"/>
  <c r="M1752" i="2"/>
  <c r="Y1752" i="2"/>
  <c r="I1752" i="2"/>
  <c r="U1752" i="2"/>
  <c r="E1752" i="2"/>
  <c r="AA1912" i="2"/>
  <c r="W1912" i="2"/>
  <c r="S1912" i="2"/>
  <c r="O1912" i="2"/>
  <c r="K1912" i="2"/>
  <c r="G1912" i="2"/>
  <c r="Z1912" i="2"/>
  <c r="V1912" i="2"/>
  <c r="AF1912" i="2" s="1"/>
  <c r="R1912" i="2"/>
  <c r="N1912" i="2"/>
  <c r="J1912" i="2"/>
  <c r="F1912" i="2"/>
  <c r="Y1912" i="2"/>
  <c r="U1912" i="2"/>
  <c r="Q1912" i="2"/>
  <c r="M1912" i="2"/>
  <c r="I1912" i="2"/>
  <c r="E1912" i="2"/>
  <c r="T1912" i="2"/>
  <c r="P1912" i="2"/>
  <c r="AB1912" i="2"/>
  <c r="L1912" i="2"/>
  <c r="X1912" i="2"/>
  <c r="H1912" i="2"/>
  <c r="Y1918" i="2"/>
  <c r="U1918" i="2"/>
  <c r="Q1918" i="2"/>
  <c r="M1918" i="2"/>
  <c r="I1918" i="2"/>
  <c r="E1918" i="2"/>
  <c r="AB1918" i="2"/>
  <c r="X1918" i="2"/>
  <c r="T1918" i="2"/>
  <c r="P1918" i="2"/>
  <c r="L1918" i="2"/>
  <c r="H1918" i="2"/>
  <c r="AA1918" i="2"/>
  <c r="W1918" i="2"/>
  <c r="S1918" i="2"/>
  <c r="O1918" i="2"/>
  <c r="K1918" i="2"/>
  <c r="G1918" i="2"/>
  <c r="N1918" i="2"/>
  <c r="Z1918" i="2"/>
  <c r="J1918" i="2"/>
  <c r="V1918" i="2"/>
  <c r="AF1918" i="2" s="1"/>
  <c r="F1918" i="2"/>
  <c r="R1918" i="2"/>
  <c r="AB1846" i="2"/>
  <c r="X1846" i="2"/>
  <c r="T1846" i="2"/>
  <c r="P1846" i="2"/>
  <c r="L1846" i="2"/>
  <c r="H1846" i="2"/>
  <c r="AA1846" i="2"/>
  <c r="V1846" i="2"/>
  <c r="AF1846" i="2" s="1"/>
  <c r="Q1846" i="2"/>
  <c r="K1846" i="2"/>
  <c r="F1846" i="2"/>
  <c r="Z1846" i="2"/>
  <c r="U1846" i="2"/>
  <c r="O1846" i="2"/>
  <c r="J1846" i="2"/>
  <c r="E1846" i="2"/>
  <c r="Y1846" i="2"/>
  <c r="S1846" i="2"/>
  <c r="N1846" i="2"/>
  <c r="I1846" i="2"/>
  <c r="M1846" i="2"/>
  <c r="G1846" i="2"/>
  <c r="W1846" i="2"/>
  <c r="R1846" i="2"/>
  <c r="AB1901" i="2"/>
  <c r="X1901" i="2"/>
  <c r="T1901" i="2"/>
  <c r="P1901" i="2"/>
  <c r="L1901" i="2"/>
  <c r="H1901" i="2"/>
  <c r="AA1901" i="2"/>
  <c r="W1901" i="2"/>
  <c r="S1901" i="2"/>
  <c r="O1901" i="2"/>
  <c r="K1901" i="2"/>
  <c r="G1901" i="2"/>
  <c r="Z1901" i="2"/>
  <c r="V1901" i="2"/>
  <c r="AF1901" i="2" s="1"/>
  <c r="R1901" i="2"/>
  <c r="N1901" i="2"/>
  <c r="J1901" i="2"/>
  <c r="F1901" i="2"/>
  <c r="M1901" i="2"/>
  <c r="Y1901" i="2"/>
  <c r="I1901" i="2"/>
  <c r="U1901" i="2"/>
  <c r="E1901" i="2"/>
  <c r="Q1901" i="2"/>
  <c r="AB1965" i="2"/>
  <c r="X1965" i="2"/>
  <c r="T1965" i="2"/>
  <c r="P1965" i="2"/>
  <c r="L1965" i="2"/>
  <c r="H1965" i="2"/>
  <c r="AA1965" i="2"/>
  <c r="W1965" i="2"/>
  <c r="S1965" i="2"/>
  <c r="O1965" i="2"/>
  <c r="K1965" i="2"/>
  <c r="G1965" i="2"/>
  <c r="Z1965" i="2"/>
  <c r="V1965" i="2"/>
  <c r="AF1965" i="2" s="1"/>
  <c r="R1965" i="2"/>
  <c r="N1965" i="2"/>
  <c r="J1965" i="2"/>
  <c r="F1965" i="2"/>
  <c r="M1965" i="2"/>
  <c r="Y1965" i="2"/>
  <c r="I1965" i="2"/>
  <c r="U1965" i="2"/>
  <c r="E1965" i="2"/>
  <c r="Q1965" i="2"/>
  <c r="AA1841" i="2"/>
  <c r="W1841" i="2"/>
  <c r="S1841" i="2"/>
  <c r="O1841" i="2"/>
  <c r="K1841" i="2"/>
  <c r="G1841" i="2"/>
  <c r="Z1841" i="2"/>
  <c r="V1841" i="2"/>
  <c r="AF1841" i="2" s="1"/>
  <c r="R1841" i="2"/>
  <c r="N1841" i="2"/>
  <c r="J1841" i="2"/>
  <c r="F1841" i="2"/>
  <c r="Y1841" i="2"/>
  <c r="U1841" i="2"/>
  <c r="Q1841" i="2"/>
  <c r="M1841" i="2"/>
  <c r="I1841" i="2"/>
  <c r="E1841" i="2"/>
  <c r="P1841" i="2"/>
  <c r="AB1841" i="2"/>
  <c r="L1841" i="2"/>
  <c r="X1841" i="2"/>
  <c r="H1841" i="2"/>
  <c r="T1841" i="2"/>
  <c r="Y1370" i="2"/>
  <c r="U1370" i="2"/>
  <c r="Q1370" i="2"/>
  <c r="K1370" i="2"/>
  <c r="G1370" i="2"/>
  <c r="AB1370" i="2"/>
  <c r="X1370" i="2"/>
  <c r="T1370" i="2"/>
  <c r="P1370" i="2"/>
  <c r="J1370" i="2"/>
  <c r="F1370" i="2"/>
  <c r="AA1370" i="2"/>
  <c r="S1370" i="2"/>
  <c r="I1370" i="2"/>
  <c r="Z1370" i="2"/>
  <c r="R1370" i="2"/>
  <c r="H1370" i="2"/>
  <c r="W1370" i="2"/>
  <c r="M1370" i="2"/>
  <c r="E1370" i="2"/>
  <c r="V1370" i="2"/>
  <c r="AF1370" i="2" s="1"/>
  <c r="L1370" i="2"/>
  <c r="AA1419" i="2"/>
  <c r="W1419" i="2"/>
  <c r="S1419" i="2"/>
  <c r="O1419" i="2"/>
  <c r="K1419" i="2"/>
  <c r="G1419" i="2"/>
  <c r="Z1419" i="2"/>
  <c r="V1419" i="2"/>
  <c r="AF1419" i="2" s="1"/>
  <c r="R1419" i="2"/>
  <c r="N1419" i="2"/>
  <c r="J1419" i="2"/>
  <c r="F1419" i="2"/>
  <c r="Y1419" i="2"/>
  <c r="U1419" i="2"/>
  <c r="Q1419" i="2"/>
  <c r="M1419" i="2"/>
  <c r="I1419" i="2"/>
  <c r="E1419" i="2"/>
  <c r="AB1419" i="2"/>
  <c r="L1419" i="2"/>
  <c r="X1419" i="2"/>
  <c r="H1419" i="2"/>
  <c r="T1419" i="2"/>
  <c r="P1419" i="2"/>
  <c r="Z1579" i="2"/>
  <c r="V1579" i="2"/>
  <c r="AF1579" i="2" s="1"/>
  <c r="R1579" i="2"/>
  <c r="N1579" i="2"/>
  <c r="J1579" i="2"/>
  <c r="F1579" i="2"/>
  <c r="Y1579" i="2"/>
  <c r="U1579" i="2"/>
  <c r="Q1579" i="2"/>
  <c r="M1579" i="2"/>
  <c r="I1579" i="2"/>
  <c r="E1579" i="2"/>
  <c r="AA1579" i="2"/>
  <c r="S1579" i="2"/>
  <c r="K1579" i="2"/>
  <c r="X1579" i="2"/>
  <c r="P1579" i="2"/>
  <c r="H1579" i="2"/>
  <c r="W1579" i="2"/>
  <c r="O1579" i="2"/>
  <c r="G1579" i="2"/>
  <c r="T1579" i="2"/>
  <c r="L1579" i="2"/>
  <c r="AB1579" i="2"/>
  <c r="AA1475" i="2"/>
  <c r="W1475" i="2"/>
  <c r="S1475" i="2"/>
  <c r="O1475" i="2"/>
  <c r="K1475" i="2"/>
  <c r="G1475" i="2"/>
  <c r="Z1475" i="2"/>
  <c r="V1475" i="2"/>
  <c r="AF1475" i="2" s="1"/>
  <c r="R1475" i="2"/>
  <c r="N1475" i="2"/>
  <c r="J1475" i="2"/>
  <c r="F1475" i="2"/>
  <c r="Y1475" i="2"/>
  <c r="U1475" i="2"/>
  <c r="Q1475" i="2"/>
  <c r="M1475" i="2"/>
  <c r="I1475" i="2"/>
  <c r="E1475" i="2"/>
  <c r="X1475" i="2"/>
  <c r="H1475" i="2"/>
  <c r="T1475" i="2"/>
  <c r="P1475" i="2"/>
  <c r="AB1475" i="2"/>
  <c r="L1475" i="2"/>
  <c r="AA1703" i="2"/>
  <c r="W1703" i="2"/>
  <c r="S1703" i="2"/>
  <c r="O1703" i="2"/>
  <c r="K1703" i="2"/>
  <c r="G1703" i="2"/>
  <c r="Z1703" i="2"/>
  <c r="V1703" i="2"/>
  <c r="AF1703" i="2" s="1"/>
  <c r="R1703" i="2"/>
  <c r="N1703" i="2"/>
  <c r="J1703" i="2"/>
  <c r="F1703" i="2"/>
  <c r="Y1703" i="2"/>
  <c r="U1703" i="2"/>
  <c r="Q1703" i="2"/>
  <c r="M1703" i="2"/>
  <c r="I1703" i="2"/>
  <c r="E1703" i="2"/>
  <c r="P1703" i="2"/>
  <c r="AB1703" i="2"/>
  <c r="L1703" i="2"/>
  <c r="X1703" i="2"/>
  <c r="H1703" i="2"/>
  <c r="T1703" i="2"/>
  <c r="AA1509" i="2"/>
  <c r="W1509" i="2"/>
  <c r="S1509" i="2"/>
  <c r="O1509" i="2"/>
  <c r="K1509" i="2"/>
  <c r="G1509" i="2"/>
  <c r="Z1509" i="2"/>
  <c r="V1509" i="2"/>
  <c r="AF1509" i="2" s="1"/>
  <c r="R1509" i="2"/>
  <c r="N1509" i="2"/>
  <c r="J1509" i="2"/>
  <c r="F1509" i="2"/>
  <c r="Y1509" i="2"/>
  <c r="U1509" i="2"/>
  <c r="Q1509" i="2"/>
  <c r="M1509" i="2"/>
  <c r="I1509" i="2"/>
  <c r="E1509" i="2"/>
  <c r="T1509" i="2"/>
  <c r="P1509" i="2"/>
  <c r="AB1509" i="2"/>
  <c r="L1509" i="2"/>
  <c r="X1509" i="2"/>
  <c r="H1509" i="2"/>
  <c r="AA1352" i="2"/>
  <c r="W1352" i="2"/>
  <c r="S1352" i="2"/>
  <c r="M1352" i="2"/>
  <c r="I1352" i="2"/>
  <c r="E1352" i="2"/>
  <c r="Z1352" i="2"/>
  <c r="V1352" i="2"/>
  <c r="AF1352" i="2" s="1"/>
  <c r="R1352" i="2"/>
  <c r="L1352" i="2"/>
  <c r="H1352" i="2"/>
  <c r="Y1352" i="2"/>
  <c r="Q1352" i="2"/>
  <c r="G1352" i="2"/>
  <c r="X1352" i="2"/>
  <c r="P1352" i="2"/>
  <c r="F1352" i="2"/>
  <c r="U1352" i="2"/>
  <c r="K1352" i="2"/>
  <c r="J1352" i="2"/>
  <c r="AB1352" i="2"/>
  <c r="T1352" i="2"/>
  <c r="Z1415" i="2"/>
  <c r="V1415" i="2"/>
  <c r="R1415" i="2"/>
  <c r="N1415" i="2"/>
  <c r="J1415" i="2"/>
  <c r="F1415" i="2"/>
  <c r="Y1415" i="2"/>
  <c r="U1415" i="2"/>
  <c r="Q1415" i="2"/>
  <c r="M1415" i="2"/>
  <c r="I1415" i="2"/>
  <c r="E1415" i="2"/>
  <c r="AB1415" i="2"/>
  <c r="X1415" i="2"/>
  <c r="T1415" i="2"/>
  <c r="P1415" i="2"/>
  <c r="L1415" i="2"/>
  <c r="H1415" i="2"/>
  <c r="AA1415" i="2"/>
  <c r="K1415" i="2"/>
  <c r="W1415" i="2"/>
  <c r="G1415" i="2"/>
  <c r="S1415" i="2"/>
  <c r="O1415" i="2"/>
  <c r="AA1773" i="2"/>
  <c r="W1773" i="2"/>
  <c r="S1773" i="2"/>
  <c r="O1773" i="2"/>
  <c r="K1773" i="2"/>
  <c r="G1773" i="2"/>
  <c r="Z1773" i="2"/>
  <c r="V1773" i="2"/>
  <c r="AF1773" i="2" s="1"/>
  <c r="R1773" i="2"/>
  <c r="N1773" i="2"/>
  <c r="J1773" i="2"/>
  <c r="F1773" i="2"/>
  <c r="Y1773" i="2"/>
  <c r="U1773" i="2"/>
  <c r="Q1773" i="2"/>
  <c r="M1773" i="2"/>
  <c r="I1773" i="2"/>
  <c r="E1773" i="2"/>
  <c r="AB1773" i="2"/>
  <c r="L1773" i="2"/>
  <c r="X1773" i="2"/>
  <c r="H1773" i="2"/>
  <c r="T1773" i="2"/>
  <c r="P1773" i="2"/>
  <c r="Z1357" i="2"/>
  <c r="V1357" i="2"/>
  <c r="AF1357" i="2" s="1"/>
  <c r="R1357" i="2"/>
  <c r="L1357" i="2"/>
  <c r="H1357" i="2"/>
  <c r="Y1357" i="2"/>
  <c r="U1357" i="2"/>
  <c r="Q1357" i="2"/>
  <c r="K1357" i="2"/>
  <c r="G1357" i="2"/>
  <c r="W1357" i="2"/>
  <c r="M1357" i="2"/>
  <c r="E1357" i="2"/>
  <c r="AB1357" i="2"/>
  <c r="T1357" i="2"/>
  <c r="J1357" i="2"/>
  <c r="AA1357" i="2"/>
  <c r="S1357" i="2"/>
  <c r="I1357" i="2"/>
  <c r="F1357" i="2"/>
  <c r="X1357" i="2"/>
  <c r="P1357" i="2"/>
  <c r="Y1420" i="2"/>
  <c r="U1420" i="2"/>
  <c r="Q1420" i="2"/>
  <c r="M1420" i="2"/>
  <c r="I1420" i="2"/>
  <c r="E1420" i="2"/>
  <c r="AB1420" i="2"/>
  <c r="X1420" i="2"/>
  <c r="T1420" i="2"/>
  <c r="P1420" i="2"/>
  <c r="L1420" i="2"/>
  <c r="H1420" i="2"/>
  <c r="AA1420" i="2"/>
  <c r="W1420" i="2"/>
  <c r="S1420" i="2"/>
  <c r="O1420" i="2"/>
  <c r="K1420" i="2"/>
  <c r="G1420" i="2"/>
  <c r="R1420" i="2"/>
  <c r="N1420" i="2"/>
  <c r="Z1420" i="2"/>
  <c r="J1420" i="2"/>
  <c r="V1420" i="2"/>
  <c r="AF1420" i="2" s="1"/>
  <c r="F1420" i="2"/>
  <c r="Y1472" i="2"/>
  <c r="U1472" i="2"/>
  <c r="Q1472" i="2"/>
  <c r="M1472" i="2"/>
  <c r="I1472" i="2"/>
  <c r="E1472" i="2"/>
  <c r="AB1472" i="2"/>
  <c r="X1472" i="2"/>
  <c r="T1472" i="2"/>
  <c r="P1472" i="2"/>
  <c r="L1472" i="2"/>
  <c r="H1472" i="2"/>
  <c r="AA1472" i="2"/>
  <c r="W1472" i="2"/>
  <c r="S1472" i="2"/>
  <c r="O1472" i="2"/>
  <c r="K1472" i="2"/>
  <c r="G1472" i="2"/>
  <c r="V1472" i="2"/>
  <c r="AF1472" i="2" s="1"/>
  <c r="F1472" i="2"/>
  <c r="R1472" i="2"/>
  <c r="N1472" i="2"/>
  <c r="Z1472" i="2"/>
  <c r="J1472" i="2"/>
  <c r="Y1504" i="2"/>
  <c r="U1504" i="2"/>
  <c r="Q1504" i="2"/>
  <c r="M1504" i="2"/>
  <c r="I1504" i="2"/>
  <c r="E1504" i="2"/>
  <c r="AB1504" i="2"/>
  <c r="X1504" i="2"/>
  <c r="T1504" i="2"/>
  <c r="P1504" i="2"/>
  <c r="L1504" i="2"/>
  <c r="H1504" i="2"/>
  <c r="AA1504" i="2"/>
  <c r="W1504" i="2"/>
  <c r="S1504" i="2"/>
  <c r="O1504" i="2"/>
  <c r="K1504" i="2"/>
  <c r="G1504" i="2"/>
  <c r="V1504" i="2"/>
  <c r="AF1504" i="2" s="1"/>
  <c r="F1504" i="2"/>
  <c r="R1504" i="2"/>
  <c r="N1504" i="2"/>
  <c r="Z1504" i="2"/>
  <c r="J1504" i="2"/>
  <c r="Y1536" i="2"/>
  <c r="U1536" i="2"/>
  <c r="Q1536" i="2"/>
  <c r="M1536" i="2"/>
  <c r="I1536" i="2"/>
  <c r="E1536" i="2"/>
  <c r="AB1536" i="2"/>
  <c r="X1536" i="2"/>
  <c r="T1536" i="2"/>
  <c r="P1536" i="2"/>
  <c r="L1536" i="2"/>
  <c r="H1536" i="2"/>
  <c r="AA1536" i="2"/>
  <c r="W1536" i="2"/>
  <c r="S1536" i="2"/>
  <c r="O1536" i="2"/>
  <c r="K1536" i="2"/>
  <c r="G1536" i="2"/>
  <c r="V1536" i="2"/>
  <c r="AF1536" i="2" s="1"/>
  <c r="F1536" i="2"/>
  <c r="R1536" i="2"/>
  <c r="N1536" i="2"/>
  <c r="Z1536" i="2"/>
  <c r="J1536" i="2"/>
  <c r="Z1602" i="2"/>
  <c r="V1602" i="2"/>
  <c r="AF1602" i="2" s="1"/>
  <c r="R1602" i="2"/>
  <c r="N1602" i="2"/>
  <c r="J1602" i="2"/>
  <c r="F1602" i="2"/>
  <c r="Y1602" i="2"/>
  <c r="U1602" i="2"/>
  <c r="Q1602" i="2"/>
  <c r="M1602" i="2"/>
  <c r="I1602" i="2"/>
  <c r="E1602" i="2"/>
  <c r="W1602" i="2"/>
  <c r="O1602" i="2"/>
  <c r="G1602" i="2"/>
  <c r="AB1602" i="2"/>
  <c r="T1602" i="2"/>
  <c r="L1602" i="2"/>
  <c r="AA1602" i="2"/>
  <c r="S1602" i="2"/>
  <c r="K1602" i="2"/>
  <c r="H1602" i="2"/>
  <c r="X1602" i="2"/>
  <c r="P1602" i="2"/>
  <c r="AA1665" i="2"/>
  <c r="W1665" i="2"/>
  <c r="S1665" i="2"/>
  <c r="Z1665" i="2"/>
  <c r="V1665" i="2"/>
  <c r="AF1665" i="2" s="1"/>
  <c r="R1665" i="2"/>
  <c r="N1665" i="2"/>
  <c r="J1665" i="2"/>
  <c r="F1665" i="2"/>
  <c r="Y1665" i="2"/>
  <c r="U1665" i="2"/>
  <c r="Q1665" i="2"/>
  <c r="M1665" i="2"/>
  <c r="I1665" i="2"/>
  <c r="E1665" i="2"/>
  <c r="AB1665" i="2"/>
  <c r="O1665" i="2"/>
  <c r="G1665" i="2"/>
  <c r="X1665" i="2"/>
  <c r="L1665" i="2"/>
  <c r="T1665" i="2"/>
  <c r="K1665" i="2"/>
  <c r="P1665" i="2"/>
  <c r="H1665" i="2"/>
  <c r="AB1436" i="2"/>
  <c r="X1436" i="2"/>
  <c r="T1436" i="2"/>
  <c r="P1436" i="2"/>
  <c r="L1436" i="2"/>
  <c r="H1436" i="2"/>
  <c r="AA1436" i="2"/>
  <c r="W1436" i="2"/>
  <c r="S1436" i="2"/>
  <c r="O1436" i="2"/>
  <c r="K1436" i="2"/>
  <c r="G1436" i="2"/>
  <c r="Z1436" i="2"/>
  <c r="V1436" i="2"/>
  <c r="AF1436" i="2" s="1"/>
  <c r="R1436" i="2"/>
  <c r="N1436" i="2"/>
  <c r="J1436" i="2"/>
  <c r="F1436" i="2"/>
  <c r="M1436" i="2"/>
  <c r="Y1436" i="2"/>
  <c r="I1436" i="2"/>
  <c r="U1436" i="2"/>
  <c r="E1436" i="2"/>
  <c r="Q1436" i="2"/>
  <c r="AA1799" i="2"/>
  <c r="W1799" i="2"/>
  <c r="S1799" i="2"/>
  <c r="O1799" i="2"/>
  <c r="K1799" i="2"/>
  <c r="G1799" i="2"/>
  <c r="Z1799" i="2"/>
  <c r="V1799" i="2"/>
  <c r="AF1799" i="2" s="1"/>
  <c r="R1799" i="2"/>
  <c r="N1799" i="2"/>
  <c r="J1799" i="2"/>
  <c r="F1799" i="2"/>
  <c r="Y1799" i="2"/>
  <c r="U1799" i="2"/>
  <c r="Q1799" i="2"/>
  <c r="M1799" i="2"/>
  <c r="I1799" i="2"/>
  <c r="E1799" i="2"/>
  <c r="T1799" i="2"/>
  <c r="P1799" i="2"/>
  <c r="AB1799" i="2"/>
  <c r="L1799" i="2"/>
  <c r="X1799" i="2"/>
  <c r="H1799" i="2"/>
  <c r="Z1690" i="2"/>
  <c r="V1690" i="2"/>
  <c r="AF1690" i="2" s="1"/>
  <c r="R1690" i="2"/>
  <c r="N1690" i="2"/>
  <c r="J1690" i="2"/>
  <c r="F1690" i="2"/>
  <c r="Y1690" i="2"/>
  <c r="U1690" i="2"/>
  <c r="Q1690" i="2"/>
  <c r="M1690" i="2"/>
  <c r="I1690" i="2"/>
  <c r="E1690" i="2"/>
  <c r="AB1690" i="2"/>
  <c r="X1690" i="2"/>
  <c r="T1690" i="2"/>
  <c r="P1690" i="2"/>
  <c r="L1690" i="2"/>
  <c r="H1690" i="2"/>
  <c r="W1690" i="2"/>
  <c r="G1690" i="2"/>
  <c r="S1690" i="2"/>
  <c r="O1690" i="2"/>
  <c r="K1690" i="2"/>
  <c r="AA1690" i="2"/>
  <c r="Z1754" i="2"/>
  <c r="V1754" i="2"/>
  <c r="AF1754" i="2" s="1"/>
  <c r="R1754" i="2"/>
  <c r="N1754" i="2"/>
  <c r="J1754" i="2"/>
  <c r="F1754" i="2"/>
  <c r="Y1754" i="2"/>
  <c r="U1754" i="2"/>
  <c r="Q1754" i="2"/>
  <c r="M1754" i="2"/>
  <c r="I1754" i="2"/>
  <c r="E1754" i="2"/>
  <c r="AB1754" i="2"/>
  <c r="X1754" i="2"/>
  <c r="T1754" i="2"/>
  <c r="P1754" i="2"/>
  <c r="L1754" i="2"/>
  <c r="H1754" i="2"/>
  <c r="W1754" i="2"/>
  <c r="G1754" i="2"/>
  <c r="S1754" i="2"/>
  <c r="O1754" i="2"/>
  <c r="K1754" i="2"/>
  <c r="AA1754" i="2"/>
  <c r="Z1817" i="2"/>
  <c r="V1817" i="2"/>
  <c r="AF1817" i="2" s="1"/>
  <c r="R1817" i="2"/>
  <c r="N1817" i="2"/>
  <c r="J1817" i="2"/>
  <c r="F1817" i="2"/>
  <c r="Y1817" i="2"/>
  <c r="U1817" i="2"/>
  <c r="Q1817" i="2"/>
  <c r="M1817" i="2"/>
  <c r="I1817" i="2"/>
  <c r="E1817" i="2"/>
  <c r="AB1817" i="2"/>
  <c r="X1817" i="2"/>
  <c r="T1817" i="2"/>
  <c r="P1817" i="2"/>
  <c r="L1817" i="2"/>
  <c r="H1817" i="2"/>
  <c r="O1817" i="2"/>
  <c r="AA1817" i="2"/>
  <c r="K1817" i="2"/>
  <c r="W1817" i="2"/>
  <c r="G1817" i="2"/>
  <c r="S1817" i="2"/>
  <c r="AA1956" i="2"/>
  <c r="W1956" i="2"/>
  <c r="S1956" i="2"/>
  <c r="O1956" i="2"/>
  <c r="K1956" i="2"/>
  <c r="G1956" i="2"/>
  <c r="Z1956" i="2"/>
  <c r="V1956" i="2"/>
  <c r="AF1956" i="2" s="1"/>
  <c r="R1956" i="2"/>
  <c r="N1956" i="2"/>
  <c r="J1956" i="2"/>
  <c r="F1956" i="2"/>
  <c r="Y1956" i="2"/>
  <c r="U1956" i="2"/>
  <c r="Q1956" i="2"/>
  <c r="M1956" i="2"/>
  <c r="I1956" i="2"/>
  <c r="E1956" i="2"/>
  <c r="AB1956" i="2"/>
  <c r="L1956" i="2"/>
  <c r="X1956" i="2"/>
  <c r="H1956" i="2"/>
  <c r="T1956" i="2"/>
  <c r="P1956" i="2"/>
  <c r="AB1580" i="2"/>
  <c r="X1580" i="2"/>
  <c r="T1580" i="2"/>
  <c r="P1580" i="2"/>
  <c r="L1580" i="2"/>
  <c r="H1580" i="2"/>
  <c r="AA1580" i="2"/>
  <c r="W1580" i="2"/>
  <c r="S1580" i="2"/>
  <c r="O1580" i="2"/>
  <c r="K1580" i="2"/>
  <c r="G1580" i="2"/>
  <c r="Y1580" i="2"/>
  <c r="Q1580" i="2"/>
  <c r="I1580" i="2"/>
  <c r="V1580" i="2"/>
  <c r="AF1580" i="2" s="1"/>
  <c r="N1580" i="2"/>
  <c r="F1580" i="2"/>
  <c r="U1580" i="2"/>
  <c r="M1580" i="2"/>
  <c r="E1580" i="2"/>
  <c r="Z1580" i="2"/>
  <c r="R1580" i="2"/>
  <c r="J1580" i="2"/>
  <c r="AB1613" i="2"/>
  <c r="X1613" i="2"/>
  <c r="T1613" i="2"/>
  <c r="P1613" i="2"/>
  <c r="L1613" i="2"/>
  <c r="H1613" i="2"/>
  <c r="AA1613" i="2"/>
  <c r="W1613" i="2"/>
  <c r="S1613" i="2"/>
  <c r="O1613" i="2"/>
  <c r="K1613" i="2"/>
  <c r="G1613" i="2"/>
  <c r="Y1613" i="2"/>
  <c r="Q1613" i="2"/>
  <c r="I1613" i="2"/>
  <c r="V1613" i="2"/>
  <c r="AF1613" i="2" s="1"/>
  <c r="N1613" i="2"/>
  <c r="F1613" i="2"/>
  <c r="U1613" i="2"/>
  <c r="M1613" i="2"/>
  <c r="E1613" i="2"/>
  <c r="J1613" i="2"/>
  <c r="Z1613" i="2"/>
  <c r="R1613" i="2"/>
  <c r="AB1652" i="2"/>
  <c r="X1652" i="2"/>
  <c r="T1652" i="2"/>
  <c r="P1652" i="2"/>
  <c r="L1652" i="2"/>
  <c r="H1652" i="2"/>
  <c r="AA1652" i="2"/>
  <c r="W1652" i="2"/>
  <c r="S1652" i="2"/>
  <c r="O1652" i="2"/>
  <c r="K1652" i="2"/>
  <c r="G1652" i="2"/>
  <c r="Y1652" i="2"/>
  <c r="Q1652" i="2"/>
  <c r="I1652" i="2"/>
  <c r="V1652" i="2"/>
  <c r="AF1652" i="2" s="1"/>
  <c r="N1652" i="2"/>
  <c r="F1652" i="2"/>
  <c r="U1652" i="2"/>
  <c r="M1652" i="2"/>
  <c r="E1652" i="2"/>
  <c r="J1652" i="2"/>
  <c r="Z1652" i="2"/>
  <c r="R1652" i="2"/>
  <c r="Y1689" i="2"/>
  <c r="U1689" i="2"/>
  <c r="Q1689" i="2"/>
  <c r="M1689" i="2"/>
  <c r="I1689" i="2"/>
  <c r="E1689" i="2"/>
  <c r="AB1689" i="2"/>
  <c r="X1689" i="2"/>
  <c r="T1689" i="2"/>
  <c r="P1689" i="2"/>
  <c r="L1689" i="2"/>
  <c r="H1689" i="2"/>
  <c r="AA1689" i="2"/>
  <c r="W1689" i="2"/>
  <c r="S1689" i="2"/>
  <c r="O1689" i="2"/>
  <c r="K1689" i="2"/>
  <c r="G1689" i="2"/>
  <c r="R1689" i="2"/>
  <c r="N1689" i="2"/>
  <c r="Z1689" i="2"/>
  <c r="J1689" i="2"/>
  <c r="V1689" i="2"/>
  <c r="AF1689" i="2" s="1"/>
  <c r="F1689" i="2"/>
  <c r="Y1753" i="2"/>
  <c r="U1753" i="2"/>
  <c r="Q1753" i="2"/>
  <c r="M1753" i="2"/>
  <c r="I1753" i="2"/>
  <c r="E1753" i="2"/>
  <c r="AB1753" i="2"/>
  <c r="X1753" i="2"/>
  <c r="T1753" i="2"/>
  <c r="P1753" i="2"/>
  <c r="L1753" i="2"/>
  <c r="H1753" i="2"/>
  <c r="AA1753" i="2"/>
  <c r="W1753" i="2"/>
  <c r="S1753" i="2"/>
  <c r="O1753" i="2"/>
  <c r="K1753" i="2"/>
  <c r="G1753" i="2"/>
  <c r="R1753" i="2"/>
  <c r="N1753" i="2"/>
  <c r="Z1753" i="2"/>
  <c r="J1753" i="2"/>
  <c r="V1753" i="2"/>
  <c r="AF1753" i="2" s="1"/>
  <c r="F1753" i="2"/>
  <c r="Y1813" i="2"/>
  <c r="U1813" i="2"/>
  <c r="Q1813" i="2"/>
  <c r="M1813" i="2"/>
  <c r="I1813" i="2"/>
  <c r="E1813" i="2"/>
  <c r="AB1813" i="2"/>
  <c r="X1813" i="2"/>
  <c r="T1813" i="2"/>
  <c r="P1813" i="2"/>
  <c r="L1813" i="2"/>
  <c r="H1813" i="2"/>
  <c r="AA1813" i="2"/>
  <c r="W1813" i="2"/>
  <c r="S1813" i="2"/>
  <c r="O1813" i="2"/>
  <c r="K1813" i="2"/>
  <c r="G1813" i="2"/>
  <c r="N1813" i="2"/>
  <c r="Z1813" i="2"/>
  <c r="J1813" i="2"/>
  <c r="V1813" i="2"/>
  <c r="AF1813" i="2" s="1"/>
  <c r="F1813" i="2"/>
  <c r="R1813" i="2"/>
  <c r="Z1867" i="2"/>
  <c r="V1867" i="2"/>
  <c r="AF1867" i="2" s="1"/>
  <c r="R1867" i="2"/>
  <c r="N1867" i="2"/>
  <c r="J1867" i="2"/>
  <c r="F1867" i="2"/>
  <c r="AA1867" i="2"/>
  <c r="U1867" i="2"/>
  <c r="P1867" i="2"/>
  <c r="K1867" i="2"/>
  <c r="E1867" i="2"/>
  <c r="Y1867" i="2"/>
  <c r="T1867" i="2"/>
  <c r="O1867" i="2"/>
  <c r="I1867" i="2"/>
  <c r="X1867" i="2"/>
  <c r="S1867" i="2"/>
  <c r="M1867" i="2"/>
  <c r="H1867" i="2"/>
  <c r="AB1867" i="2"/>
  <c r="G1867" i="2"/>
  <c r="W1867" i="2"/>
  <c r="Q1867" i="2"/>
  <c r="L1867" i="2"/>
  <c r="AB1708" i="2"/>
  <c r="X1708" i="2"/>
  <c r="T1708" i="2"/>
  <c r="P1708" i="2"/>
  <c r="L1708" i="2"/>
  <c r="H1708" i="2"/>
  <c r="AA1708" i="2"/>
  <c r="W1708" i="2"/>
  <c r="S1708" i="2"/>
  <c r="O1708" i="2"/>
  <c r="K1708" i="2"/>
  <c r="G1708" i="2"/>
  <c r="Z1708" i="2"/>
  <c r="V1708" i="2"/>
  <c r="AF1708" i="2" s="1"/>
  <c r="R1708" i="2"/>
  <c r="N1708" i="2"/>
  <c r="J1708" i="2"/>
  <c r="F1708" i="2"/>
  <c r="Y1708" i="2"/>
  <c r="I1708" i="2"/>
  <c r="U1708" i="2"/>
  <c r="E1708" i="2"/>
  <c r="Q1708" i="2"/>
  <c r="M1708" i="2"/>
  <c r="AB1785" i="2"/>
  <c r="X1785" i="2"/>
  <c r="T1785" i="2"/>
  <c r="P1785" i="2"/>
  <c r="L1785" i="2"/>
  <c r="H1785" i="2"/>
  <c r="AA1785" i="2"/>
  <c r="W1785" i="2"/>
  <c r="S1785" i="2"/>
  <c r="O1785" i="2"/>
  <c r="K1785" i="2"/>
  <c r="G1785" i="2"/>
  <c r="Z1785" i="2"/>
  <c r="V1785" i="2"/>
  <c r="AF1785" i="2" s="1"/>
  <c r="R1785" i="2"/>
  <c r="N1785" i="2"/>
  <c r="J1785" i="2"/>
  <c r="F1785" i="2"/>
  <c r="U1785" i="2"/>
  <c r="E1785" i="2"/>
  <c r="Q1785" i="2"/>
  <c r="M1785" i="2"/>
  <c r="I1785" i="2"/>
  <c r="Y1785" i="2"/>
  <c r="Y1858" i="2"/>
  <c r="U1858" i="2"/>
  <c r="Q1858" i="2"/>
  <c r="M1858" i="2"/>
  <c r="I1858" i="2"/>
  <c r="E1858" i="2"/>
  <c r="Z1858" i="2"/>
  <c r="T1858" i="2"/>
  <c r="O1858" i="2"/>
  <c r="J1858" i="2"/>
  <c r="X1858" i="2"/>
  <c r="S1858" i="2"/>
  <c r="N1858" i="2"/>
  <c r="H1858" i="2"/>
  <c r="AB1858" i="2"/>
  <c r="W1858" i="2"/>
  <c r="R1858" i="2"/>
  <c r="L1858" i="2"/>
  <c r="G1858" i="2"/>
  <c r="P1858" i="2"/>
  <c r="K1858" i="2"/>
  <c r="AA1858" i="2"/>
  <c r="F1858" i="2"/>
  <c r="V1858" i="2"/>
  <c r="AF1858" i="2" s="1"/>
  <c r="AA1952" i="2"/>
  <c r="W1952" i="2"/>
  <c r="S1952" i="2"/>
  <c r="O1952" i="2"/>
  <c r="K1952" i="2"/>
  <c r="G1952" i="2"/>
  <c r="Z1952" i="2"/>
  <c r="V1952" i="2"/>
  <c r="AF1952" i="2" s="1"/>
  <c r="R1952" i="2"/>
  <c r="N1952" i="2"/>
  <c r="J1952" i="2"/>
  <c r="F1952" i="2"/>
  <c r="Y1952" i="2"/>
  <c r="U1952" i="2"/>
  <c r="Q1952" i="2"/>
  <c r="M1952" i="2"/>
  <c r="I1952" i="2"/>
  <c r="E1952" i="2"/>
  <c r="T1952" i="2"/>
  <c r="P1952" i="2"/>
  <c r="AB1952" i="2"/>
  <c r="L1952" i="2"/>
  <c r="X1952" i="2"/>
  <c r="H1952" i="2"/>
  <c r="Z1899" i="2"/>
  <c r="V1899" i="2"/>
  <c r="AF1899" i="2" s="1"/>
  <c r="R1899" i="2"/>
  <c r="N1899" i="2"/>
  <c r="J1899" i="2"/>
  <c r="F1899" i="2"/>
  <c r="Y1899" i="2"/>
  <c r="U1899" i="2"/>
  <c r="Q1899" i="2"/>
  <c r="M1899" i="2"/>
  <c r="I1899" i="2"/>
  <c r="E1899" i="2"/>
  <c r="AB1899" i="2"/>
  <c r="X1899" i="2"/>
  <c r="T1899" i="2"/>
  <c r="P1899" i="2"/>
  <c r="L1899" i="2"/>
  <c r="H1899" i="2"/>
  <c r="AA1899" i="2"/>
  <c r="K1899" i="2"/>
  <c r="W1899" i="2"/>
  <c r="G1899" i="2"/>
  <c r="S1899" i="2"/>
  <c r="O1899" i="2"/>
  <c r="Z1963" i="2"/>
  <c r="V1963" i="2"/>
  <c r="AF1963" i="2" s="1"/>
  <c r="R1963" i="2"/>
  <c r="N1963" i="2"/>
  <c r="J1963" i="2"/>
  <c r="F1963" i="2"/>
  <c r="Y1963" i="2"/>
  <c r="U1963" i="2"/>
  <c r="Q1963" i="2"/>
  <c r="M1963" i="2"/>
  <c r="I1963" i="2"/>
  <c r="E1963" i="2"/>
  <c r="AB1963" i="2"/>
  <c r="X1963" i="2"/>
  <c r="T1963" i="2"/>
  <c r="P1963" i="2"/>
  <c r="L1963" i="2"/>
  <c r="H1963" i="2"/>
  <c r="AA1963" i="2"/>
  <c r="K1963" i="2"/>
  <c r="W1963" i="2"/>
  <c r="G1963" i="2"/>
  <c r="S1963" i="2"/>
  <c r="O1963" i="2"/>
  <c r="Y1938" i="2"/>
  <c r="U1938" i="2"/>
  <c r="Q1938" i="2"/>
  <c r="M1938" i="2"/>
  <c r="I1938" i="2"/>
  <c r="E1938" i="2"/>
  <c r="AB1938" i="2"/>
  <c r="X1938" i="2"/>
  <c r="T1938" i="2"/>
  <c r="P1938" i="2"/>
  <c r="L1938" i="2"/>
  <c r="H1938" i="2"/>
  <c r="AA1938" i="2"/>
  <c r="W1938" i="2"/>
  <c r="S1938" i="2"/>
  <c r="O1938" i="2"/>
  <c r="K1938" i="2"/>
  <c r="G1938" i="2"/>
  <c r="V1938" i="2"/>
  <c r="AF1938" i="2" s="1"/>
  <c r="F1938" i="2"/>
  <c r="R1938" i="2"/>
  <c r="N1938" i="2"/>
  <c r="Z1938" i="2"/>
  <c r="J1938" i="2"/>
  <c r="AB1863" i="2"/>
  <c r="X1863" i="2"/>
  <c r="T1863" i="2"/>
  <c r="P1863" i="2"/>
  <c r="L1863" i="2"/>
  <c r="H1863" i="2"/>
  <c r="Z1863" i="2"/>
  <c r="U1863" i="2"/>
  <c r="O1863" i="2"/>
  <c r="J1863" i="2"/>
  <c r="E1863" i="2"/>
  <c r="Y1863" i="2"/>
  <c r="S1863" i="2"/>
  <c r="N1863" i="2"/>
  <c r="I1863" i="2"/>
  <c r="W1863" i="2"/>
  <c r="R1863" i="2"/>
  <c r="M1863" i="2"/>
  <c r="G1863" i="2"/>
  <c r="Q1863" i="2"/>
  <c r="K1863" i="2"/>
  <c r="AA1863" i="2"/>
  <c r="F1863" i="2"/>
  <c r="V1863" i="2"/>
  <c r="AF1863" i="2" s="1"/>
  <c r="AB1921" i="2"/>
  <c r="X1921" i="2"/>
  <c r="T1921" i="2"/>
  <c r="P1921" i="2"/>
  <c r="L1921" i="2"/>
  <c r="H1921" i="2"/>
  <c r="AA1921" i="2"/>
  <c r="W1921" i="2"/>
  <c r="S1921" i="2"/>
  <c r="O1921" i="2"/>
  <c r="K1921" i="2"/>
  <c r="G1921" i="2"/>
  <c r="Z1921" i="2"/>
  <c r="V1921" i="2"/>
  <c r="AF1921" i="2" s="1"/>
  <c r="R1921" i="2"/>
  <c r="N1921" i="2"/>
  <c r="J1921" i="2"/>
  <c r="F1921" i="2"/>
  <c r="U1921" i="2"/>
  <c r="E1921" i="2"/>
  <c r="Q1921" i="2"/>
  <c r="M1921" i="2"/>
  <c r="I1921" i="2"/>
  <c r="Y1921" i="2"/>
  <c r="AA1489" i="2"/>
  <c r="W1489" i="2"/>
  <c r="S1489" i="2"/>
  <c r="O1489" i="2"/>
  <c r="K1489" i="2"/>
  <c r="G1489" i="2"/>
  <c r="Z1489" i="2"/>
  <c r="V1489" i="2"/>
  <c r="AF1489" i="2" s="1"/>
  <c r="R1489" i="2"/>
  <c r="N1489" i="2"/>
  <c r="J1489" i="2"/>
  <c r="F1489" i="2"/>
  <c r="Y1489" i="2"/>
  <c r="U1489" i="2"/>
  <c r="Q1489" i="2"/>
  <c r="M1489" i="2"/>
  <c r="I1489" i="2"/>
  <c r="E1489" i="2"/>
  <c r="AB1489" i="2"/>
  <c r="L1489" i="2"/>
  <c r="X1489" i="2"/>
  <c r="H1489" i="2"/>
  <c r="T1489" i="2"/>
  <c r="P1489" i="2"/>
  <c r="AA1432" i="2"/>
  <c r="W1432" i="2"/>
  <c r="S1432" i="2"/>
  <c r="O1432" i="2"/>
  <c r="K1432" i="2"/>
  <c r="G1432" i="2"/>
  <c r="Z1432" i="2"/>
  <c r="V1432" i="2"/>
  <c r="AF1432" i="2" s="1"/>
  <c r="R1432" i="2"/>
  <c r="N1432" i="2"/>
  <c r="J1432" i="2"/>
  <c r="F1432" i="2"/>
  <c r="Y1432" i="2"/>
  <c r="U1432" i="2"/>
  <c r="Q1432" i="2"/>
  <c r="M1432" i="2"/>
  <c r="I1432" i="2"/>
  <c r="E1432" i="2"/>
  <c r="T1432" i="2"/>
  <c r="P1432" i="2"/>
  <c r="AB1432" i="2"/>
  <c r="L1432" i="2"/>
  <c r="X1432" i="2"/>
  <c r="H1432" i="2"/>
  <c r="Z1544" i="2"/>
  <c r="V1544" i="2"/>
  <c r="AF1544" i="2" s="1"/>
  <c r="R1544" i="2"/>
  <c r="N1544" i="2"/>
  <c r="J1544" i="2"/>
  <c r="F1544" i="2"/>
  <c r="Y1544" i="2"/>
  <c r="U1544" i="2"/>
  <c r="Q1544" i="2"/>
  <c r="M1544" i="2"/>
  <c r="I1544" i="2"/>
  <c r="E1544" i="2"/>
  <c r="AB1544" i="2"/>
  <c r="X1544" i="2"/>
  <c r="T1544" i="2"/>
  <c r="P1544" i="2"/>
  <c r="L1544" i="2"/>
  <c r="H1544" i="2"/>
  <c r="AA1544" i="2"/>
  <c r="K1544" i="2"/>
  <c r="W1544" i="2"/>
  <c r="G1544" i="2"/>
  <c r="S1544" i="2"/>
  <c r="O1544" i="2"/>
  <c r="Y1494" i="2"/>
  <c r="U1494" i="2"/>
  <c r="Q1494" i="2"/>
  <c r="M1494" i="2"/>
  <c r="I1494" i="2"/>
  <c r="E1494" i="2"/>
  <c r="AB1494" i="2"/>
  <c r="X1494" i="2"/>
  <c r="T1494" i="2"/>
  <c r="P1494" i="2"/>
  <c r="L1494" i="2"/>
  <c r="H1494" i="2"/>
  <c r="AA1494" i="2"/>
  <c r="W1494" i="2"/>
  <c r="S1494" i="2"/>
  <c r="O1494" i="2"/>
  <c r="K1494" i="2"/>
  <c r="G1494" i="2"/>
  <c r="Z1494" i="2"/>
  <c r="J1494" i="2"/>
  <c r="V1494" i="2"/>
  <c r="AF1494" i="2" s="1"/>
  <c r="F1494" i="2"/>
  <c r="R1494" i="2"/>
  <c r="N1494" i="2"/>
  <c r="Z1645" i="2"/>
  <c r="V1645" i="2"/>
  <c r="AF1645" i="2" s="1"/>
  <c r="R1645" i="2"/>
  <c r="N1645" i="2"/>
  <c r="J1645" i="2"/>
  <c r="F1645" i="2"/>
  <c r="Y1645" i="2"/>
  <c r="U1645" i="2"/>
  <c r="Q1645" i="2"/>
  <c r="M1645" i="2"/>
  <c r="I1645" i="2"/>
  <c r="E1645" i="2"/>
  <c r="W1645" i="2"/>
  <c r="O1645" i="2"/>
  <c r="G1645" i="2"/>
  <c r="AB1645" i="2"/>
  <c r="T1645" i="2"/>
  <c r="L1645" i="2"/>
  <c r="AA1645" i="2"/>
  <c r="S1645" i="2"/>
  <c r="K1645" i="2"/>
  <c r="X1645" i="2"/>
  <c r="P1645" i="2"/>
  <c r="H1645" i="2"/>
  <c r="AB1538" i="2"/>
  <c r="X1538" i="2"/>
  <c r="T1538" i="2"/>
  <c r="P1538" i="2"/>
  <c r="L1538" i="2"/>
  <c r="H1538" i="2"/>
  <c r="AA1538" i="2"/>
  <c r="W1538" i="2"/>
  <c r="S1538" i="2"/>
  <c r="O1538" i="2"/>
  <c r="K1538" i="2"/>
  <c r="G1538" i="2"/>
  <c r="Z1538" i="2"/>
  <c r="V1538" i="2"/>
  <c r="AF1538" i="2" s="1"/>
  <c r="R1538" i="2"/>
  <c r="N1538" i="2"/>
  <c r="J1538" i="2"/>
  <c r="F1538" i="2"/>
  <c r="M1538" i="2"/>
  <c r="Y1538" i="2"/>
  <c r="I1538" i="2"/>
  <c r="U1538" i="2"/>
  <c r="E1538" i="2"/>
  <c r="Q1538" i="2"/>
  <c r="Z1734" i="2"/>
  <c r="V1734" i="2"/>
  <c r="AF1734" i="2" s="1"/>
  <c r="R1734" i="2"/>
  <c r="N1734" i="2"/>
  <c r="J1734" i="2"/>
  <c r="F1734" i="2"/>
  <c r="Y1734" i="2"/>
  <c r="U1734" i="2"/>
  <c r="Q1734" i="2"/>
  <c r="M1734" i="2"/>
  <c r="I1734" i="2"/>
  <c r="E1734" i="2"/>
  <c r="AB1734" i="2"/>
  <c r="X1734" i="2"/>
  <c r="T1734" i="2"/>
  <c r="P1734" i="2"/>
  <c r="L1734" i="2"/>
  <c r="H1734" i="2"/>
  <c r="O1734" i="2"/>
  <c r="AA1734" i="2"/>
  <c r="K1734" i="2"/>
  <c r="W1734" i="2"/>
  <c r="G1734" i="2"/>
  <c r="S1734" i="2"/>
  <c r="AA1916" i="2"/>
  <c r="W1916" i="2"/>
  <c r="S1916" i="2"/>
  <c r="O1916" i="2"/>
  <c r="K1916" i="2"/>
  <c r="G1916" i="2"/>
  <c r="Z1916" i="2"/>
  <c r="V1916" i="2"/>
  <c r="AF1916" i="2" s="1"/>
  <c r="R1916" i="2"/>
  <c r="N1916" i="2"/>
  <c r="J1916" i="2"/>
  <c r="F1916" i="2"/>
  <c r="Y1916" i="2"/>
  <c r="U1916" i="2"/>
  <c r="Q1916" i="2"/>
  <c r="M1916" i="2"/>
  <c r="I1916" i="2"/>
  <c r="E1916" i="2"/>
  <c r="AB1916" i="2"/>
  <c r="L1916" i="2"/>
  <c r="X1916" i="2"/>
  <c r="H1916" i="2"/>
  <c r="T1916" i="2"/>
  <c r="P1916" i="2"/>
  <c r="AB1603" i="2"/>
  <c r="X1603" i="2"/>
  <c r="T1603" i="2"/>
  <c r="P1603" i="2"/>
  <c r="L1603" i="2"/>
  <c r="H1603" i="2"/>
  <c r="AA1603" i="2"/>
  <c r="W1603" i="2"/>
  <c r="S1603" i="2"/>
  <c r="O1603" i="2"/>
  <c r="K1603" i="2"/>
  <c r="G1603" i="2"/>
  <c r="U1603" i="2"/>
  <c r="M1603" i="2"/>
  <c r="E1603" i="2"/>
  <c r="Z1603" i="2"/>
  <c r="R1603" i="2"/>
  <c r="J1603" i="2"/>
  <c r="Y1603" i="2"/>
  <c r="Q1603" i="2"/>
  <c r="I1603" i="2"/>
  <c r="N1603" i="2"/>
  <c r="F1603" i="2"/>
  <c r="V1603" i="2"/>
  <c r="AF1603" i="2" s="1"/>
  <c r="Y1666" i="2"/>
  <c r="U1666" i="2"/>
  <c r="Q1666" i="2"/>
  <c r="M1666" i="2"/>
  <c r="I1666" i="2"/>
  <c r="E1666" i="2"/>
  <c r="AB1666" i="2"/>
  <c r="X1666" i="2"/>
  <c r="T1666" i="2"/>
  <c r="P1666" i="2"/>
  <c r="L1666" i="2"/>
  <c r="H1666" i="2"/>
  <c r="AA1666" i="2"/>
  <c r="W1666" i="2"/>
  <c r="S1666" i="2"/>
  <c r="O1666" i="2"/>
  <c r="K1666" i="2"/>
  <c r="G1666" i="2"/>
  <c r="R1666" i="2"/>
  <c r="N1666" i="2"/>
  <c r="Z1666" i="2"/>
  <c r="J1666" i="2"/>
  <c r="F1666" i="2"/>
  <c r="V1666" i="2"/>
  <c r="AF1666" i="2" s="1"/>
  <c r="Y1762" i="2"/>
  <c r="U1762" i="2"/>
  <c r="Q1762" i="2"/>
  <c r="M1762" i="2"/>
  <c r="I1762" i="2"/>
  <c r="E1762" i="2"/>
  <c r="AB1762" i="2"/>
  <c r="X1762" i="2"/>
  <c r="T1762" i="2"/>
  <c r="P1762" i="2"/>
  <c r="L1762" i="2"/>
  <c r="H1762" i="2"/>
  <c r="AA1762" i="2"/>
  <c r="W1762" i="2"/>
  <c r="S1762" i="2"/>
  <c r="O1762" i="2"/>
  <c r="K1762" i="2"/>
  <c r="G1762" i="2"/>
  <c r="V1762" i="2"/>
  <c r="AF1762" i="2" s="1"/>
  <c r="F1762" i="2"/>
  <c r="R1762" i="2"/>
  <c r="N1762" i="2"/>
  <c r="Z1762" i="2"/>
  <c r="J1762" i="2"/>
  <c r="Z1875" i="2"/>
  <c r="V1875" i="2"/>
  <c r="AF1875" i="2" s="1"/>
  <c r="R1875" i="2"/>
  <c r="N1875" i="2"/>
  <c r="J1875" i="2"/>
  <c r="F1875" i="2"/>
  <c r="AA1875" i="2"/>
  <c r="U1875" i="2"/>
  <c r="P1875" i="2"/>
  <c r="K1875" i="2"/>
  <c r="E1875" i="2"/>
  <c r="Y1875" i="2"/>
  <c r="T1875" i="2"/>
  <c r="O1875" i="2"/>
  <c r="I1875" i="2"/>
  <c r="X1875" i="2"/>
  <c r="S1875" i="2"/>
  <c r="M1875" i="2"/>
  <c r="H1875" i="2"/>
  <c r="AB1875" i="2"/>
  <c r="G1875" i="2"/>
  <c r="W1875" i="2"/>
  <c r="Q1875" i="2"/>
  <c r="L1875" i="2"/>
  <c r="AB1720" i="2"/>
  <c r="X1720" i="2"/>
  <c r="T1720" i="2"/>
  <c r="P1720" i="2"/>
  <c r="L1720" i="2"/>
  <c r="H1720" i="2"/>
  <c r="AA1720" i="2"/>
  <c r="W1720" i="2"/>
  <c r="S1720" i="2"/>
  <c r="O1720" i="2"/>
  <c r="K1720" i="2"/>
  <c r="G1720" i="2"/>
  <c r="Z1720" i="2"/>
  <c r="V1720" i="2"/>
  <c r="AF1720" i="2" s="1"/>
  <c r="R1720" i="2"/>
  <c r="N1720" i="2"/>
  <c r="J1720" i="2"/>
  <c r="F1720" i="2"/>
  <c r="Q1720" i="2"/>
  <c r="M1720" i="2"/>
  <c r="Y1720" i="2"/>
  <c r="I1720" i="2"/>
  <c r="U1720" i="2"/>
  <c r="E1720" i="2"/>
  <c r="AA1857" i="2"/>
  <c r="W1857" i="2"/>
  <c r="S1857" i="2"/>
  <c r="O1857" i="2"/>
  <c r="K1857" i="2"/>
  <c r="G1857" i="2"/>
  <c r="Y1857" i="2"/>
  <c r="T1857" i="2"/>
  <c r="N1857" i="2"/>
  <c r="I1857" i="2"/>
  <c r="X1857" i="2"/>
  <c r="R1857" i="2"/>
  <c r="M1857" i="2"/>
  <c r="H1857" i="2"/>
  <c r="AB1857" i="2"/>
  <c r="V1857" i="2"/>
  <c r="AF1857" i="2" s="1"/>
  <c r="Q1857" i="2"/>
  <c r="L1857" i="2"/>
  <c r="F1857" i="2"/>
  <c r="U1857" i="2"/>
  <c r="P1857" i="2"/>
  <c r="J1857" i="2"/>
  <c r="Z1857" i="2"/>
  <c r="E1857" i="2"/>
  <c r="Z1959" i="2"/>
  <c r="V1959" i="2"/>
  <c r="AF1959" i="2" s="1"/>
  <c r="R1959" i="2"/>
  <c r="N1959" i="2"/>
  <c r="J1959" i="2"/>
  <c r="F1959" i="2"/>
  <c r="Y1959" i="2"/>
  <c r="U1959" i="2"/>
  <c r="Q1959" i="2"/>
  <c r="M1959" i="2"/>
  <c r="I1959" i="2"/>
  <c r="E1959" i="2"/>
  <c r="AB1959" i="2"/>
  <c r="X1959" i="2"/>
  <c r="T1959" i="2"/>
  <c r="P1959" i="2"/>
  <c r="L1959" i="2"/>
  <c r="H1959" i="2"/>
  <c r="S1959" i="2"/>
  <c r="O1959" i="2"/>
  <c r="AA1959" i="2"/>
  <c r="K1959" i="2"/>
  <c r="W1959" i="2"/>
  <c r="G1959" i="2"/>
  <c r="AA1727" i="2"/>
  <c r="W1727" i="2"/>
  <c r="S1727" i="2"/>
  <c r="O1727" i="2"/>
  <c r="K1727" i="2"/>
  <c r="G1727" i="2"/>
  <c r="Z1727" i="2"/>
  <c r="V1727" i="2"/>
  <c r="AF1727" i="2" s="1"/>
  <c r="R1727" i="2"/>
  <c r="N1727" i="2"/>
  <c r="J1727" i="2"/>
  <c r="F1727" i="2"/>
  <c r="Y1727" i="2"/>
  <c r="U1727" i="2"/>
  <c r="Q1727" i="2"/>
  <c r="M1727" i="2"/>
  <c r="I1727" i="2"/>
  <c r="E1727" i="2"/>
  <c r="P1727" i="2"/>
  <c r="AB1727" i="2"/>
  <c r="L1727" i="2"/>
  <c r="X1727" i="2"/>
  <c r="H1727" i="2"/>
  <c r="T1727" i="2"/>
  <c r="Y1358" i="2"/>
  <c r="U1358" i="2"/>
  <c r="Q1358" i="2"/>
  <c r="K1358" i="2"/>
  <c r="G1358" i="2"/>
  <c r="AB1358" i="2"/>
  <c r="X1358" i="2"/>
  <c r="T1358" i="2"/>
  <c r="P1358" i="2"/>
  <c r="J1358" i="2"/>
  <c r="F1358" i="2"/>
  <c r="AA1358" i="2"/>
  <c r="S1358" i="2"/>
  <c r="I1358" i="2"/>
  <c r="Z1358" i="2"/>
  <c r="R1358" i="2"/>
  <c r="H1358" i="2"/>
  <c r="W1358" i="2"/>
  <c r="M1358" i="2"/>
  <c r="E1358" i="2"/>
  <c r="V1358" i="2"/>
  <c r="AF1358" i="2" s="1"/>
  <c r="L1358" i="2"/>
  <c r="AB1371" i="2"/>
  <c r="X1371" i="2"/>
  <c r="T1371" i="2"/>
  <c r="P1371" i="2"/>
  <c r="J1371" i="2"/>
  <c r="F1371" i="2"/>
  <c r="AA1371" i="2"/>
  <c r="W1371" i="2"/>
  <c r="S1371" i="2"/>
  <c r="M1371" i="2"/>
  <c r="I1371" i="2"/>
  <c r="E1371" i="2"/>
  <c r="Z1371" i="2"/>
  <c r="R1371" i="2"/>
  <c r="H1371" i="2"/>
  <c r="Y1371" i="2"/>
  <c r="Q1371" i="2"/>
  <c r="G1371" i="2"/>
  <c r="V1371" i="2"/>
  <c r="AF1371" i="2" s="1"/>
  <c r="L1371" i="2"/>
  <c r="K1371" i="2"/>
  <c r="U1371" i="2"/>
  <c r="AA1537" i="2"/>
  <c r="W1537" i="2"/>
  <c r="S1537" i="2"/>
  <c r="O1537" i="2"/>
  <c r="K1537" i="2"/>
  <c r="G1537" i="2"/>
  <c r="Z1537" i="2"/>
  <c r="V1537" i="2"/>
  <c r="AF1537" i="2" s="1"/>
  <c r="R1537" i="2"/>
  <c r="N1537" i="2"/>
  <c r="J1537" i="2"/>
  <c r="F1537" i="2"/>
  <c r="Y1537" i="2"/>
  <c r="U1537" i="2"/>
  <c r="Q1537" i="2"/>
  <c r="M1537" i="2"/>
  <c r="I1537" i="2"/>
  <c r="E1537" i="2"/>
  <c r="AB1537" i="2"/>
  <c r="L1537" i="2"/>
  <c r="X1537" i="2"/>
  <c r="H1537" i="2"/>
  <c r="T1537" i="2"/>
  <c r="P1537" i="2"/>
  <c r="AA1443" i="2"/>
  <c r="W1443" i="2"/>
  <c r="S1443" i="2"/>
  <c r="O1443" i="2"/>
  <c r="K1443" i="2"/>
  <c r="G1443" i="2"/>
  <c r="Z1443" i="2"/>
  <c r="V1443" i="2"/>
  <c r="AF1443" i="2" s="1"/>
  <c r="R1443" i="2"/>
  <c r="N1443" i="2"/>
  <c r="J1443" i="2"/>
  <c r="F1443" i="2"/>
  <c r="Y1443" i="2"/>
  <c r="U1443" i="2"/>
  <c r="Q1443" i="2"/>
  <c r="M1443" i="2"/>
  <c r="I1443" i="2"/>
  <c r="E1443" i="2"/>
  <c r="X1443" i="2"/>
  <c r="H1443" i="2"/>
  <c r="T1443" i="2"/>
  <c r="P1443" i="2"/>
  <c r="AB1443" i="2"/>
  <c r="L1443" i="2"/>
  <c r="Z1647" i="2"/>
  <c r="V1647" i="2"/>
  <c r="AF1647" i="2" s="1"/>
  <c r="R1647" i="2"/>
  <c r="N1647" i="2"/>
  <c r="J1647" i="2"/>
  <c r="F1647" i="2"/>
  <c r="Y1647" i="2"/>
  <c r="U1647" i="2"/>
  <c r="Q1647" i="2"/>
  <c r="M1647" i="2"/>
  <c r="I1647" i="2"/>
  <c r="E1647" i="2"/>
  <c r="AA1647" i="2"/>
  <c r="S1647" i="2"/>
  <c r="K1647" i="2"/>
  <c r="X1647" i="2"/>
  <c r="P1647" i="2"/>
  <c r="H1647" i="2"/>
  <c r="W1647" i="2"/>
  <c r="O1647" i="2"/>
  <c r="G1647" i="2"/>
  <c r="L1647" i="2"/>
  <c r="AB1647" i="2"/>
  <c r="T1647" i="2"/>
  <c r="AA1485" i="2"/>
  <c r="W1485" i="2"/>
  <c r="S1485" i="2"/>
  <c r="O1485" i="2"/>
  <c r="K1485" i="2"/>
  <c r="G1485" i="2"/>
  <c r="Z1485" i="2"/>
  <c r="V1485" i="2"/>
  <c r="AF1485" i="2" s="1"/>
  <c r="R1485" i="2"/>
  <c r="N1485" i="2"/>
  <c r="J1485" i="2"/>
  <c r="F1485" i="2"/>
  <c r="Y1485" i="2"/>
  <c r="U1485" i="2"/>
  <c r="Q1485" i="2"/>
  <c r="M1485" i="2"/>
  <c r="I1485" i="2"/>
  <c r="E1485" i="2"/>
  <c r="T1485" i="2"/>
  <c r="P1485" i="2"/>
  <c r="AB1485" i="2"/>
  <c r="L1485" i="2"/>
  <c r="X1485" i="2"/>
  <c r="H1485" i="2"/>
  <c r="AA1770" i="2"/>
  <c r="W1770" i="2"/>
  <c r="S1770" i="2"/>
  <c r="O1770" i="2"/>
  <c r="K1770" i="2"/>
  <c r="G1770" i="2"/>
  <c r="Z1770" i="2"/>
  <c r="V1770" i="2"/>
  <c r="AF1770" i="2" s="1"/>
  <c r="R1770" i="2"/>
  <c r="N1770" i="2"/>
  <c r="J1770" i="2"/>
  <c r="F1770" i="2"/>
  <c r="Y1770" i="2"/>
  <c r="U1770" i="2"/>
  <c r="Q1770" i="2"/>
  <c r="M1770" i="2"/>
  <c r="I1770" i="2"/>
  <c r="E1770" i="2"/>
  <c r="P1770" i="2"/>
  <c r="AB1770" i="2"/>
  <c r="L1770" i="2"/>
  <c r="X1770" i="2"/>
  <c r="H1770" i="2"/>
  <c r="T1770" i="2"/>
  <c r="Z1403" i="2"/>
  <c r="V1403" i="2"/>
  <c r="AF1403" i="2" s="1"/>
  <c r="R1403" i="2"/>
  <c r="N1403" i="2"/>
  <c r="J1403" i="2"/>
  <c r="F1403" i="2"/>
  <c r="Y1403" i="2"/>
  <c r="U1403" i="2"/>
  <c r="Q1403" i="2"/>
  <c r="M1403" i="2"/>
  <c r="I1403" i="2"/>
  <c r="E1403" i="2"/>
  <c r="AB1403" i="2"/>
  <c r="X1403" i="2"/>
  <c r="T1403" i="2"/>
  <c r="P1403" i="2"/>
  <c r="L1403" i="2"/>
  <c r="H1403" i="2"/>
  <c r="O1403" i="2"/>
  <c r="AA1403" i="2"/>
  <c r="K1403" i="2"/>
  <c r="W1403" i="2"/>
  <c r="G1403" i="2"/>
  <c r="S1403" i="2"/>
  <c r="Z1551" i="2"/>
  <c r="V1551" i="2"/>
  <c r="AF1551" i="2" s="1"/>
  <c r="R1551" i="2"/>
  <c r="N1551" i="2"/>
  <c r="J1551" i="2"/>
  <c r="F1551" i="2"/>
  <c r="AB1551" i="2"/>
  <c r="W1551" i="2"/>
  <c r="Q1551" i="2"/>
  <c r="L1551" i="2"/>
  <c r="G1551" i="2"/>
  <c r="AA1551" i="2"/>
  <c r="U1551" i="2"/>
  <c r="P1551" i="2"/>
  <c r="K1551" i="2"/>
  <c r="E1551" i="2"/>
  <c r="Y1551" i="2"/>
  <c r="T1551" i="2"/>
  <c r="O1551" i="2"/>
  <c r="I1551" i="2"/>
  <c r="X1551" i="2"/>
  <c r="S1551" i="2"/>
  <c r="M1551" i="2"/>
  <c r="H1551" i="2"/>
  <c r="Y1410" i="2"/>
  <c r="U1410" i="2"/>
  <c r="Q1410" i="2"/>
  <c r="M1410" i="2"/>
  <c r="I1410" i="2"/>
  <c r="E1410" i="2"/>
  <c r="AB1410" i="2"/>
  <c r="X1410" i="2"/>
  <c r="T1410" i="2"/>
  <c r="P1410" i="2"/>
  <c r="L1410" i="2"/>
  <c r="H1410" i="2"/>
  <c r="AA1410" i="2"/>
  <c r="W1410" i="2"/>
  <c r="S1410" i="2"/>
  <c r="O1410" i="2"/>
  <c r="K1410" i="2"/>
  <c r="G1410" i="2"/>
  <c r="N1410" i="2"/>
  <c r="Z1410" i="2"/>
  <c r="J1410" i="2"/>
  <c r="V1410" i="2"/>
  <c r="F1410" i="2"/>
  <c r="R1410" i="2"/>
  <c r="Y1466" i="2"/>
  <c r="U1466" i="2"/>
  <c r="Q1466" i="2"/>
  <c r="M1466" i="2"/>
  <c r="I1466" i="2"/>
  <c r="E1466" i="2"/>
  <c r="AB1466" i="2"/>
  <c r="X1466" i="2"/>
  <c r="T1466" i="2"/>
  <c r="P1466" i="2"/>
  <c r="L1466" i="2"/>
  <c r="H1466" i="2"/>
  <c r="AA1466" i="2"/>
  <c r="W1466" i="2"/>
  <c r="S1466" i="2"/>
  <c r="O1466" i="2"/>
  <c r="K1466" i="2"/>
  <c r="G1466" i="2"/>
  <c r="R1466" i="2"/>
  <c r="N1466" i="2"/>
  <c r="Z1466" i="2"/>
  <c r="J1466" i="2"/>
  <c r="V1466" i="2"/>
  <c r="AF1466" i="2" s="1"/>
  <c r="F1466" i="2"/>
  <c r="Y1498" i="2"/>
  <c r="U1498" i="2"/>
  <c r="Q1498" i="2"/>
  <c r="M1498" i="2"/>
  <c r="I1498" i="2"/>
  <c r="E1498" i="2"/>
  <c r="AB1498" i="2"/>
  <c r="X1498" i="2"/>
  <c r="T1498" i="2"/>
  <c r="P1498" i="2"/>
  <c r="L1498" i="2"/>
  <c r="H1498" i="2"/>
  <c r="AA1498" i="2"/>
  <c r="W1498" i="2"/>
  <c r="S1498" i="2"/>
  <c r="O1498" i="2"/>
  <c r="K1498" i="2"/>
  <c r="G1498" i="2"/>
  <c r="R1498" i="2"/>
  <c r="N1498" i="2"/>
  <c r="Z1498" i="2"/>
  <c r="J1498" i="2"/>
  <c r="V1498" i="2"/>
  <c r="AF1498" i="2" s="1"/>
  <c r="F1498" i="2"/>
  <c r="Y1530" i="2"/>
  <c r="U1530" i="2"/>
  <c r="Q1530" i="2"/>
  <c r="M1530" i="2"/>
  <c r="I1530" i="2"/>
  <c r="E1530" i="2"/>
  <c r="AB1530" i="2"/>
  <c r="X1530" i="2"/>
  <c r="T1530" i="2"/>
  <c r="P1530" i="2"/>
  <c r="L1530" i="2"/>
  <c r="H1530" i="2"/>
  <c r="AA1530" i="2"/>
  <c r="W1530" i="2"/>
  <c r="S1530" i="2"/>
  <c r="O1530" i="2"/>
  <c r="K1530" i="2"/>
  <c r="G1530" i="2"/>
  <c r="R1530" i="2"/>
  <c r="N1530" i="2"/>
  <c r="Z1530" i="2"/>
  <c r="J1530" i="2"/>
  <c r="V1530" i="2"/>
  <c r="AF1530" i="2" s="1"/>
  <c r="F1530" i="2"/>
  <c r="Z1590" i="2"/>
  <c r="V1590" i="2"/>
  <c r="AF1590" i="2" s="1"/>
  <c r="R1590" i="2"/>
  <c r="N1590" i="2"/>
  <c r="J1590" i="2"/>
  <c r="F1590" i="2"/>
  <c r="Y1590" i="2"/>
  <c r="U1590" i="2"/>
  <c r="Q1590" i="2"/>
  <c r="M1590" i="2"/>
  <c r="I1590" i="2"/>
  <c r="E1590" i="2"/>
  <c r="W1590" i="2"/>
  <c r="O1590" i="2"/>
  <c r="G1590" i="2"/>
  <c r="AB1590" i="2"/>
  <c r="T1590" i="2"/>
  <c r="L1590" i="2"/>
  <c r="AA1590" i="2"/>
  <c r="S1590" i="2"/>
  <c r="K1590" i="2"/>
  <c r="X1590" i="2"/>
  <c r="P1590" i="2"/>
  <c r="H1590" i="2"/>
  <c r="Z1653" i="2"/>
  <c r="V1653" i="2"/>
  <c r="AF1653" i="2" s="1"/>
  <c r="R1653" i="2"/>
  <c r="N1653" i="2"/>
  <c r="J1653" i="2"/>
  <c r="F1653" i="2"/>
  <c r="Y1653" i="2"/>
  <c r="U1653" i="2"/>
  <c r="Q1653" i="2"/>
  <c r="M1653" i="2"/>
  <c r="I1653" i="2"/>
  <c r="E1653" i="2"/>
  <c r="W1653" i="2"/>
  <c r="O1653" i="2"/>
  <c r="G1653" i="2"/>
  <c r="AB1653" i="2"/>
  <c r="T1653" i="2"/>
  <c r="L1653" i="2"/>
  <c r="AA1653" i="2"/>
  <c r="S1653" i="2"/>
  <c r="K1653" i="2"/>
  <c r="P1653" i="2"/>
  <c r="H1653" i="2"/>
  <c r="X1653" i="2"/>
  <c r="AA1766" i="2"/>
  <c r="W1766" i="2"/>
  <c r="S1766" i="2"/>
  <c r="O1766" i="2"/>
  <c r="K1766" i="2"/>
  <c r="G1766" i="2"/>
  <c r="Z1766" i="2"/>
  <c r="V1766" i="2"/>
  <c r="AF1766" i="2" s="1"/>
  <c r="R1766" i="2"/>
  <c r="N1766" i="2"/>
  <c r="J1766" i="2"/>
  <c r="F1766" i="2"/>
  <c r="Y1766" i="2"/>
  <c r="U1766" i="2"/>
  <c r="Q1766" i="2"/>
  <c r="M1766" i="2"/>
  <c r="I1766" i="2"/>
  <c r="E1766" i="2"/>
  <c r="X1766" i="2"/>
  <c r="H1766" i="2"/>
  <c r="T1766" i="2"/>
  <c r="P1766" i="2"/>
  <c r="AB1766" i="2"/>
  <c r="L1766" i="2"/>
  <c r="AB1425" i="2"/>
  <c r="X1425" i="2"/>
  <c r="T1425" i="2"/>
  <c r="P1425" i="2"/>
  <c r="L1425" i="2"/>
  <c r="H1425" i="2"/>
  <c r="AA1425" i="2"/>
  <c r="W1425" i="2"/>
  <c r="S1425" i="2"/>
  <c r="O1425" i="2"/>
  <c r="K1425" i="2"/>
  <c r="G1425" i="2"/>
  <c r="Z1425" i="2"/>
  <c r="V1425" i="2"/>
  <c r="AF1425" i="2" s="1"/>
  <c r="R1425" i="2"/>
  <c r="N1425" i="2"/>
  <c r="J1425" i="2"/>
  <c r="F1425" i="2"/>
  <c r="U1425" i="2"/>
  <c r="E1425" i="2"/>
  <c r="Q1425" i="2"/>
  <c r="M1425" i="2"/>
  <c r="Y1425" i="2"/>
  <c r="I1425" i="2"/>
  <c r="AA1777" i="2"/>
  <c r="W1777" i="2"/>
  <c r="S1777" i="2"/>
  <c r="O1777" i="2"/>
  <c r="K1777" i="2"/>
  <c r="G1777" i="2"/>
  <c r="Z1777" i="2"/>
  <c r="V1777" i="2"/>
  <c r="AF1777" i="2" s="1"/>
  <c r="R1777" i="2"/>
  <c r="N1777" i="2"/>
  <c r="J1777" i="2"/>
  <c r="F1777" i="2"/>
  <c r="Y1777" i="2"/>
  <c r="U1777" i="2"/>
  <c r="Q1777" i="2"/>
  <c r="M1777" i="2"/>
  <c r="I1777" i="2"/>
  <c r="E1777" i="2"/>
  <c r="T1777" i="2"/>
  <c r="P1777" i="2"/>
  <c r="AB1777" i="2"/>
  <c r="L1777" i="2"/>
  <c r="H1777" i="2"/>
  <c r="X1777" i="2"/>
  <c r="Y1636" i="2"/>
  <c r="U1636" i="2"/>
  <c r="Q1636" i="2"/>
  <c r="M1636" i="2"/>
  <c r="I1636" i="2"/>
  <c r="E1636" i="2"/>
  <c r="AB1636" i="2"/>
  <c r="X1636" i="2"/>
  <c r="T1636" i="2"/>
  <c r="P1636" i="2"/>
  <c r="L1636" i="2"/>
  <c r="H1636" i="2"/>
  <c r="Z1636" i="2"/>
  <c r="R1636" i="2"/>
  <c r="J1636" i="2"/>
  <c r="W1636" i="2"/>
  <c r="O1636" i="2"/>
  <c r="G1636" i="2"/>
  <c r="V1636" i="2"/>
  <c r="AF1636" i="2" s="1"/>
  <c r="N1636" i="2"/>
  <c r="F1636" i="2"/>
  <c r="S1636" i="2"/>
  <c r="K1636" i="2"/>
  <c r="AA1636" i="2"/>
  <c r="Z1742" i="2"/>
  <c r="V1742" i="2"/>
  <c r="AF1742" i="2" s="1"/>
  <c r="R1742" i="2"/>
  <c r="N1742" i="2"/>
  <c r="J1742" i="2"/>
  <c r="F1742" i="2"/>
  <c r="Y1742" i="2"/>
  <c r="U1742" i="2"/>
  <c r="Q1742" i="2"/>
  <c r="M1742" i="2"/>
  <c r="I1742" i="2"/>
  <c r="E1742" i="2"/>
  <c r="AB1742" i="2"/>
  <c r="X1742" i="2"/>
  <c r="T1742" i="2"/>
  <c r="P1742" i="2"/>
  <c r="L1742" i="2"/>
  <c r="H1742" i="2"/>
  <c r="O1742" i="2"/>
  <c r="AA1742" i="2"/>
  <c r="K1742" i="2"/>
  <c r="W1742" i="2"/>
  <c r="G1742" i="2"/>
  <c r="S1742" i="2"/>
  <c r="Z1806" i="2"/>
  <c r="V1806" i="2"/>
  <c r="AF1806" i="2" s="1"/>
  <c r="R1806" i="2"/>
  <c r="N1806" i="2"/>
  <c r="J1806" i="2"/>
  <c r="F1806" i="2"/>
  <c r="Y1806" i="2"/>
  <c r="U1806" i="2"/>
  <c r="Q1806" i="2"/>
  <c r="M1806" i="2"/>
  <c r="I1806" i="2"/>
  <c r="E1806" i="2"/>
  <c r="AB1806" i="2"/>
  <c r="X1806" i="2"/>
  <c r="T1806" i="2"/>
  <c r="P1806" i="2"/>
  <c r="L1806" i="2"/>
  <c r="H1806" i="2"/>
  <c r="S1806" i="2"/>
  <c r="O1806" i="2"/>
  <c r="AA1806" i="2"/>
  <c r="K1806" i="2"/>
  <c r="W1806" i="2"/>
  <c r="G1806" i="2"/>
  <c r="AA1932" i="2"/>
  <c r="W1932" i="2"/>
  <c r="S1932" i="2"/>
  <c r="O1932" i="2"/>
  <c r="K1932" i="2"/>
  <c r="G1932" i="2"/>
  <c r="Z1932" i="2"/>
  <c r="V1932" i="2"/>
  <c r="AF1932" i="2" s="1"/>
  <c r="R1932" i="2"/>
  <c r="N1932" i="2"/>
  <c r="J1932" i="2"/>
  <c r="F1932" i="2"/>
  <c r="Y1932" i="2"/>
  <c r="U1932" i="2"/>
  <c r="Q1932" i="2"/>
  <c r="M1932" i="2"/>
  <c r="I1932" i="2"/>
  <c r="E1932" i="2"/>
  <c r="AB1932" i="2"/>
  <c r="L1932" i="2"/>
  <c r="X1932" i="2"/>
  <c r="H1932" i="2"/>
  <c r="T1932" i="2"/>
  <c r="P1932" i="2"/>
  <c r="AB1574" i="2"/>
  <c r="X1574" i="2"/>
  <c r="T1574" i="2"/>
  <c r="P1574" i="2"/>
  <c r="L1574" i="2"/>
  <c r="H1574" i="2"/>
  <c r="AA1574" i="2"/>
  <c r="W1574" i="2"/>
  <c r="S1574" i="2"/>
  <c r="O1574" i="2"/>
  <c r="K1574" i="2"/>
  <c r="G1574" i="2"/>
  <c r="U1574" i="2"/>
  <c r="M1574" i="2"/>
  <c r="E1574" i="2"/>
  <c r="Z1574" i="2"/>
  <c r="R1574" i="2"/>
  <c r="J1574" i="2"/>
  <c r="Y1574" i="2"/>
  <c r="Q1574" i="2"/>
  <c r="I1574" i="2"/>
  <c r="V1574" i="2"/>
  <c r="AF1574" i="2" s="1"/>
  <c r="N1574" i="2"/>
  <c r="F1574" i="2"/>
  <c r="AB1607" i="2"/>
  <c r="X1607" i="2"/>
  <c r="T1607" i="2"/>
  <c r="P1607" i="2"/>
  <c r="L1607" i="2"/>
  <c r="H1607" i="2"/>
  <c r="AA1607" i="2"/>
  <c r="W1607" i="2"/>
  <c r="S1607" i="2"/>
  <c r="O1607" i="2"/>
  <c r="K1607" i="2"/>
  <c r="G1607" i="2"/>
  <c r="U1607" i="2"/>
  <c r="M1607" i="2"/>
  <c r="E1607" i="2"/>
  <c r="Z1607" i="2"/>
  <c r="R1607" i="2"/>
  <c r="J1607" i="2"/>
  <c r="Y1607" i="2"/>
  <c r="Q1607" i="2"/>
  <c r="I1607" i="2"/>
  <c r="F1607" i="2"/>
  <c r="V1607" i="2"/>
  <c r="AF1607" i="2" s="1"/>
  <c r="N1607" i="2"/>
  <c r="AB1646" i="2"/>
  <c r="X1646" i="2"/>
  <c r="T1646" i="2"/>
  <c r="P1646" i="2"/>
  <c r="L1646" i="2"/>
  <c r="H1646" i="2"/>
  <c r="AA1646" i="2"/>
  <c r="W1646" i="2"/>
  <c r="S1646" i="2"/>
  <c r="O1646" i="2"/>
  <c r="K1646" i="2"/>
  <c r="G1646" i="2"/>
  <c r="U1646" i="2"/>
  <c r="M1646" i="2"/>
  <c r="E1646" i="2"/>
  <c r="Z1646" i="2"/>
  <c r="R1646" i="2"/>
  <c r="J1646" i="2"/>
  <c r="Y1646" i="2"/>
  <c r="Q1646" i="2"/>
  <c r="I1646" i="2"/>
  <c r="F1646" i="2"/>
  <c r="V1646" i="2"/>
  <c r="AF1646" i="2" s="1"/>
  <c r="N1646" i="2"/>
  <c r="Y1678" i="2"/>
  <c r="U1678" i="2"/>
  <c r="Q1678" i="2"/>
  <c r="M1678" i="2"/>
  <c r="I1678" i="2"/>
  <c r="E1678" i="2"/>
  <c r="AB1678" i="2"/>
  <c r="X1678" i="2"/>
  <c r="T1678" i="2"/>
  <c r="P1678" i="2"/>
  <c r="L1678" i="2"/>
  <c r="H1678" i="2"/>
  <c r="AA1678" i="2"/>
  <c r="W1678" i="2"/>
  <c r="S1678" i="2"/>
  <c r="O1678" i="2"/>
  <c r="K1678" i="2"/>
  <c r="G1678" i="2"/>
  <c r="Z1678" i="2"/>
  <c r="J1678" i="2"/>
  <c r="V1678" i="2"/>
  <c r="AF1678" i="2" s="1"/>
  <c r="F1678" i="2"/>
  <c r="R1678" i="2"/>
  <c r="N1678" i="2"/>
  <c r="Y1741" i="2"/>
  <c r="U1741" i="2"/>
  <c r="Q1741" i="2"/>
  <c r="M1741" i="2"/>
  <c r="I1741" i="2"/>
  <c r="E1741" i="2"/>
  <c r="AB1741" i="2"/>
  <c r="X1741" i="2"/>
  <c r="T1741" i="2"/>
  <c r="P1741" i="2"/>
  <c r="L1741" i="2"/>
  <c r="H1741" i="2"/>
  <c r="AA1741" i="2"/>
  <c r="W1741" i="2"/>
  <c r="S1741" i="2"/>
  <c r="O1741" i="2"/>
  <c r="K1741" i="2"/>
  <c r="G1741" i="2"/>
  <c r="Z1741" i="2"/>
  <c r="J1741" i="2"/>
  <c r="V1741" i="2"/>
  <c r="AF1741" i="2" s="1"/>
  <c r="F1741" i="2"/>
  <c r="R1741" i="2"/>
  <c r="N1741" i="2"/>
  <c r="Y1801" i="2"/>
  <c r="U1801" i="2"/>
  <c r="Q1801" i="2"/>
  <c r="M1801" i="2"/>
  <c r="I1801" i="2"/>
  <c r="E1801" i="2"/>
  <c r="AB1801" i="2"/>
  <c r="X1801" i="2"/>
  <c r="T1801" i="2"/>
  <c r="P1801" i="2"/>
  <c r="L1801" i="2"/>
  <c r="H1801" i="2"/>
  <c r="AA1801" i="2"/>
  <c r="W1801" i="2"/>
  <c r="S1801" i="2"/>
  <c r="O1801" i="2"/>
  <c r="K1801" i="2"/>
  <c r="G1801" i="2"/>
  <c r="V1801" i="2"/>
  <c r="AF1801" i="2" s="1"/>
  <c r="F1801" i="2"/>
  <c r="R1801" i="2"/>
  <c r="N1801" i="2"/>
  <c r="J1801" i="2"/>
  <c r="Z1801" i="2"/>
  <c r="Z1856" i="2"/>
  <c r="V1856" i="2"/>
  <c r="AF1856" i="2" s="1"/>
  <c r="R1856" i="2"/>
  <c r="N1856" i="2"/>
  <c r="J1856" i="2"/>
  <c r="F1856" i="2"/>
  <c r="AA1856" i="2"/>
  <c r="U1856" i="2"/>
  <c r="P1856" i="2"/>
  <c r="K1856" i="2"/>
  <c r="E1856" i="2"/>
  <c r="Y1856" i="2"/>
  <c r="T1856" i="2"/>
  <c r="O1856" i="2"/>
  <c r="I1856" i="2"/>
  <c r="X1856" i="2"/>
  <c r="S1856" i="2"/>
  <c r="M1856" i="2"/>
  <c r="H1856" i="2"/>
  <c r="L1856" i="2"/>
  <c r="AB1856" i="2"/>
  <c r="G1856" i="2"/>
  <c r="W1856" i="2"/>
  <c r="Q1856" i="2"/>
  <c r="AB1696" i="2"/>
  <c r="X1696" i="2"/>
  <c r="T1696" i="2"/>
  <c r="P1696" i="2"/>
  <c r="L1696" i="2"/>
  <c r="H1696" i="2"/>
  <c r="AA1696" i="2"/>
  <c r="W1696" i="2"/>
  <c r="S1696" i="2"/>
  <c r="O1696" i="2"/>
  <c r="K1696" i="2"/>
  <c r="G1696" i="2"/>
  <c r="Z1696" i="2"/>
  <c r="V1696" i="2"/>
  <c r="AF1696" i="2" s="1"/>
  <c r="R1696" i="2"/>
  <c r="N1696" i="2"/>
  <c r="J1696" i="2"/>
  <c r="F1696" i="2"/>
  <c r="Q1696" i="2"/>
  <c r="M1696" i="2"/>
  <c r="Y1696" i="2"/>
  <c r="I1696" i="2"/>
  <c r="E1696" i="2"/>
  <c r="U1696" i="2"/>
  <c r="AB1774" i="2"/>
  <c r="X1774" i="2"/>
  <c r="T1774" i="2"/>
  <c r="P1774" i="2"/>
  <c r="L1774" i="2"/>
  <c r="H1774" i="2"/>
  <c r="AA1774" i="2"/>
  <c r="W1774" i="2"/>
  <c r="S1774" i="2"/>
  <c r="O1774" i="2"/>
  <c r="K1774" i="2"/>
  <c r="G1774" i="2"/>
  <c r="Z1774" i="2"/>
  <c r="V1774" i="2"/>
  <c r="AF1774" i="2" s="1"/>
  <c r="R1774" i="2"/>
  <c r="N1774" i="2"/>
  <c r="J1774" i="2"/>
  <c r="F1774" i="2"/>
  <c r="M1774" i="2"/>
  <c r="Y1774" i="2"/>
  <c r="I1774" i="2"/>
  <c r="U1774" i="2"/>
  <c r="E1774" i="2"/>
  <c r="Q1774" i="2"/>
  <c r="AA1849" i="2"/>
  <c r="W1849" i="2"/>
  <c r="S1849" i="2"/>
  <c r="O1849" i="2"/>
  <c r="K1849" i="2"/>
  <c r="G1849" i="2"/>
  <c r="Y1849" i="2"/>
  <c r="T1849" i="2"/>
  <c r="N1849" i="2"/>
  <c r="I1849" i="2"/>
  <c r="X1849" i="2"/>
  <c r="R1849" i="2"/>
  <c r="M1849" i="2"/>
  <c r="H1849" i="2"/>
  <c r="AB1849" i="2"/>
  <c r="V1849" i="2"/>
  <c r="AF1849" i="2" s="1"/>
  <c r="Q1849" i="2"/>
  <c r="L1849" i="2"/>
  <c r="F1849" i="2"/>
  <c r="U1849" i="2"/>
  <c r="P1849" i="2"/>
  <c r="J1849" i="2"/>
  <c r="Z1849" i="2"/>
  <c r="E1849" i="2"/>
  <c r="AA1928" i="2"/>
  <c r="W1928" i="2"/>
  <c r="S1928" i="2"/>
  <c r="O1928" i="2"/>
  <c r="K1928" i="2"/>
  <c r="G1928" i="2"/>
  <c r="Z1928" i="2"/>
  <c r="V1928" i="2"/>
  <c r="AF1928" i="2" s="1"/>
  <c r="R1928" i="2"/>
  <c r="N1928" i="2"/>
  <c r="J1928" i="2"/>
  <c r="F1928" i="2"/>
  <c r="Y1928" i="2"/>
  <c r="U1928" i="2"/>
  <c r="Q1928" i="2"/>
  <c r="M1928" i="2"/>
  <c r="I1928" i="2"/>
  <c r="E1928" i="2"/>
  <c r="T1928" i="2"/>
  <c r="P1928" i="2"/>
  <c r="AB1928" i="2"/>
  <c r="L1928" i="2"/>
  <c r="X1928" i="2"/>
  <c r="H1928" i="2"/>
  <c r="Z1951" i="2"/>
  <c r="V1951" i="2"/>
  <c r="AF1951" i="2" s="1"/>
  <c r="R1951" i="2"/>
  <c r="N1951" i="2"/>
  <c r="J1951" i="2"/>
  <c r="F1951" i="2"/>
  <c r="Y1951" i="2"/>
  <c r="U1951" i="2"/>
  <c r="Q1951" i="2"/>
  <c r="M1951" i="2"/>
  <c r="I1951" i="2"/>
  <c r="E1951" i="2"/>
  <c r="AB1951" i="2"/>
  <c r="X1951" i="2"/>
  <c r="T1951" i="2"/>
  <c r="P1951" i="2"/>
  <c r="L1951" i="2"/>
  <c r="H1951" i="2"/>
  <c r="S1951" i="2"/>
  <c r="O1951" i="2"/>
  <c r="AA1951" i="2"/>
  <c r="K1951" i="2"/>
  <c r="W1951" i="2"/>
  <c r="G1951" i="2"/>
  <c r="Y1926" i="2"/>
  <c r="U1926" i="2"/>
  <c r="Q1926" i="2"/>
  <c r="M1926" i="2"/>
  <c r="I1926" i="2"/>
  <c r="E1926" i="2"/>
  <c r="AB1926" i="2"/>
  <c r="X1926" i="2"/>
  <c r="T1926" i="2"/>
  <c r="P1926" i="2"/>
  <c r="L1926" i="2"/>
  <c r="H1926" i="2"/>
  <c r="AA1926" i="2"/>
  <c r="W1926" i="2"/>
  <c r="S1926" i="2"/>
  <c r="O1926" i="2"/>
  <c r="K1926" i="2"/>
  <c r="G1926" i="2"/>
  <c r="N1926" i="2"/>
  <c r="Z1926" i="2"/>
  <c r="J1926" i="2"/>
  <c r="V1926" i="2"/>
  <c r="AF1926" i="2" s="1"/>
  <c r="F1926" i="2"/>
  <c r="R1926" i="2"/>
  <c r="AB1852" i="2"/>
  <c r="X1852" i="2"/>
  <c r="T1852" i="2"/>
  <c r="P1852" i="2"/>
  <c r="L1852" i="2"/>
  <c r="H1852" i="2"/>
  <c r="Z1852" i="2"/>
  <c r="U1852" i="2"/>
  <c r="O1852" i="2"/>
  <c r="J1852" i="2"/>
  <c r="E1852" i="2"/>
  <c r="Y1852" i="2"/>
  <c r="S1852" i="2"/>
  <c r="N1852" i="2"/>
  <c r="I1852" i="2"/>
  <c r="W1852" i="2"/>
  <c r="R1852" i="2"/>
  <c r="M1852" i="2"/>
  <c r="G1852" i="2"/>
  <c r="V1852" i="2"/>
  <c r="AF1852" i="2" s="1"/>
  <c r="Q1852" i="2"/>
  <c r="K1852" i="2"/>
  <c r="F1852" i="2"/>
  <c r="AA1852" i="2"/>
  <c r="AB1909" i="2"/>
  <c r="X1909" i="2"/>
  <c r="T1909" i="2"/>
  <c r="P1909" i="2"/>
  <c r="L1909" i="2"/>
  <c r="H1909" i="2"/>
  <c r="AA1909" i="2"/>
  <c r="W1909" i="2"/>
  <c r="S1909" i="2"/>
  <c r="O1909" i="2"/>
  <c r="K1909" i="2"/>
  <c r="G1909" i="2"/>
  <c r="Z1909" i="2"/>
  <c r="V1909" i="2"/>
  <c r="AF1909" i="2" s="1"/>
  <c r="R1909" i="2"/>
  <c r="N1909" i="2"/>
  <c r="J1909" i="2"/>
  <c r="F1909" i="2"/>
  <c r="M1909" i="2"/>
  <c r="Y1909" i="2"/>
  <c r="I1909" i="2"/>
  <c r="U1909" i="2"/>
  <c r="E1909" i="2"/>
  <c r="Q1909" i="2"/>
  <c r="AB1973" i="2"/>
  <c r="X1973" i="2"/>
  <c r="T1973" i="2"/>
  <c r="P1973" i="2"/>
  <c r="L1973" i="2"/>
  <c r="H1973" i="2"/>
  <c r="AA1973" i="2"/>
  <c r="W1973" i="2"/>
  <c r="S1973" i="2"/>
  <c r="O1973" i="2"/>
  <c r="K1973" i="2"/>
  <c r="G1973" i="2"/>
  <c r="Z1973" i="2"/>
  <c r="V1973" i="2"/>
  <c r="AF1973" i="2" s="1"/>
  <c r="R1973" i="2"/>
  <c r="N1973" i="2"/>
  <c r="J1973" i="2"/>
  <c r="F1973" i="2"/>
  <c r="M1973" i="2"/>
  <c r="Y1973" i="2"/>
  <c r="I1973" i="2"/>
  <c r="U1973" i="2"/>
  <c r="E1973" i="2"/>
  <c r="Q1973" i="2"/>
  <c r="AA1457" i="2"/>
  <c r="W1457" i="2"/>
  <c r="S1457" i="2"/>
  <c r="O1457" i="2"/>
  <c r="K1457" i="2"/>
  <c r="G1457" i="2"/>
  <c r="Z1457" i="2"/>
  <c r="V1457" i="2"/>
  <c r="AF1457" i="2" s="1"/>
  <c r="R1457" i="2"/>
  <c r="N1457" i="2"/>
  <c r="J1457" i="2"/>
  <c r="F1457" i="2"/>
  <c r="Y1457" i="2"/>
  <c r="U1457" i="2"/>
  <c r="Q1457" i="2"/>
  <c r="M1457" i="2"/>
  <c r="I1457" i="2"/>
  <c r="E1457" i="2"/>
  <c r="AB1457" i="2"/>
  <c r="L1457" i="2"/>
  <c r="X1457" i="2"/>
  <c r="H1457" i="2"/>
  <c r="T1457" i="2"/>
  <c r="P1457" i="2"/>
  <c r="AA1687" i="2"/>
  <c r="W1687" i="2"/>
  <c r="S1687" i="2"/>
  <c r="O1687" i="2"/>
  <c r="K1687" i="2"/>
  <c r="G1687" i="2"/>
  <c r="Z1687" i="2"/>
  <c r="V1687" i="2"/>
  <c r="AF1687" i="2" s="1"/>
  <c r="R1687" i="2"/>
  <c r="N1687" i="2"/>
  <c r="J1687" i="2"/>
  <c r="F1687" i="2"/>
  <c r="Y1687" i="2"/>
  <c r="U1687" i="2"/>
  <c r="Q1687" i="2"/>
  <c r="M1687" i="2"/>
  <c r="I1687" i="2"/>
  <c r="E1687" i="2"/>
  <c r="P1687" i="2"/>
  <c r="AB1687" i="2"/>
  <c r="L1687" i="2"/>
  <c r="X1687" i="2"/>
  <c r="H1687" i="2"/>
  <c r="T1687" i="2"/>
  <c r="Y1349" i="2"/>
  <c r="U1349" i="2"/>
  <c r="Q1349" i="2"/>
  <c r="M1349" i="2"/>
  <c r="I1349" i="2"/>
  <c r="E1349" i="2"/>
  <c r="AB1349" i="2"/>
  <c r="X1349" i="2"/>
  <c r="T1349" i="2"/>
  <c r="P1349" i="2"/>
  <c r="L1349" i="2"/>
  <c r="H1349" i="2"/>
  <c r="AA1349" i="2"/>
  <c r="S1349" i="2"/>
  <c r="K1349" i="2"/>
  <c r="Z1349" i="2"/>
  <c r="R1349" i="2"/>
  <c r="J1349" i="2"/>
  <c r="W1349" i="2"/>
  <c r="O1349" i="2"/>
  <c r="G1349" i="2"/>
  <c r="V1349" i="2"/>
  <c r="N1349" i="2"/>
  <c r="F1349" i="2"/>
  <c r="AA1828" i="2"/>
  <c r="W1828" i="2"/>
  <c r="S1828" i="2"/>
  <c r="O1828" i="2"/>
  <c r="K1828" i="2"/>
  <c r="G1828" i="2"/>
  <c r="Z1828" i="2"/>
  <c r="V1828" i="2"/>
  <c r="AF1828" i="2" s="1"/>
  <c r="R1828" i="2"/>
  <c r="N1828" i="2"/>
  <c r="J1828" i="2"/>
  <c r="F1828" i="2"/>
  <c r="Y1828" i="2"/>
  <c r="U1828" i="2"/>
  <c r="Q1828" i="2"/>
  <c r="M1828" i="2"/>
  <c r="I1828" i="2"/>
  <c r="E1828" i="2"/>
  <c r="AB1828" i="2"/>
  <c r="L1828" i="2"/>
  <c r="X1828" i="2"/>
  <c r="H1828" i="2"/>
  <c r="T1828" i="2"/>
  <c r="P1828" i="2"/>
  <c r="Y1462" i="2"/>
  <c r="U1462" i="2"/>
  <c r="Q1462" i="2"/>
  <c r="M1462" i="2"/>
  <c r="I1462" i="2"/>
  <c r="E1462" i="2"/>
  <c r="AB1462" i="2"/>
  <c r="X1462" i="2"/>
  <c r="T1462" i="2"/>
  <c r="P1462" i="2"/>
  <c r="L1462" i="2"/>
  <c r="H1462" i="2"/>
  <c r="AA1462" i="2"/>
  <c r="W1462" i="2"/>
  <c r="S1462" i="2"/>
  <c r="O1462" i="2"/>
  <c r="K1462" i="2"/>
  <c r="G1462" i="2"/>
  <c r="Z1462" i="2"/>
  <c r="J1462" i="2"/>
  <c r="V1462" i="2"/>
  <c r="AF1462" i="2" s="1"/>
  <c r="F1462" i="2"/>
  <c r="R1462" i="2"/>
  <c r="N1462" i="2"/>
  <c r="Z1565" i="2"/>
  <c r="V1565" i="2"/>
  <c r="AF1565" i="2" s="1"/>
  <c r="R1565" i="2"/>
  <c r="N1565" i="2"/>
  <c r="J1565" i="2"/>
  <c r="F1565" i="2"/>
  <c r="Y1565" i="2"/>
  <c r="U1565" i="2"/>
  <c r="Q1565" i="2"/>
  <c r="M1565" i="2"/>
  <c r="I1565" i="2"/>
  <c r="E1565" i="2"/>
  <c r="W1565" i="2"/>
  <c r="O1565" i="2"/>
  <c r="G1565" i="2"/>
  <c r="AB1565" i="2"/>
  <c r="T1565" i="2"/>
  <c r="L1565" i="2"/>
  <c r="AA1565" i="2"/>
  <c r="S1565" i="2"/>
  <c r="K1565" i="2"/>
  <c r="X1565" i="2"/>
  <c r="P1565" i="2"/>
  <c r="H1565" i="2"/>
  <c r="AB1397" i="2"/>
  <c r="X1397" i="2"/>
  <c r="T1397" i="2"/>
  <c r="P1397" i="2"/>
  <c r="L1397" i="2"/>
  <c r="H1397" i="2"/>
  <c r="AA1397" i="2"/>
  <c r="W1397" i="2"/>
  <c r="S1397" i="2"/>
  <c r="O1397" i="2"/>
  <c r="K1397" i="2"/>
  <c r="G1397" i="2"/>
  <c r="Z1397" i="2"/>
  <c r="V1397" i="2"/>
  <c r="AF1397" i="2" s="1"/>
  <c r="R1397" i="2"/>
  <c r="N1397" i="2"/>
  <c r="J1397" i="2"/>
  <c r="F1397" i="2"/>
  <c r="Q1397" i="2"/>
  <c r="M1397" i="2"/>
  <c r="Y1397" i="2"/>
  <c r="I1397" i="2"/>
  <c r="U1397" i="2"/>
  <c r="E1397" i="2"/>
  <c r="AA1396" i="2"/>
  <c r="W1396" i="2"/>
  <c r="S1396" i="2"/>
  <c r="O1396" i="2"/>
  <c r="K1396" i="2"/>
  <c r="G1396" i="2"/>
  <c r="Z1396" i="2"/>
  <c r="V1396" i="2"/>
  <c r="AF1396" i="2" s="1"/>
  <c r="R1396" i="2"/>
  <c r="N1396" i="2"/>
  <c r="J1396" i="2"/>
  <c r="F1396" i="2"/>
  <c r="Y1396" i="2"/>
  <c r="U1396" i="2"/>
  <c r="Q1396" i="2"/>
  <c r="M1396" i="2"/>
  <c r="I1396" i="2"/>
  <c r="E1396" i="2"/>
  <c r="P1396" i="2"/>
  <c r="AB1396" i="2"/>
  <c r="L1396" i="2"/>
  <c r="X1396" i="2"/>
  <c r="H1396" i="2"/>
  <c r="T1396" i="2"/>
  <c r="Y1362" i="2"/>
  <c r="U1362" i="2"/>
  <c r="Q1362" i="2"/>
  <c r="K1362" i="2"/>
  <c r="G1362" i="2"/>
  <c r="AB1362" i="2"/>
  <c r="X1362" i="2"/>
  <c r="T1362" i="2"/>
  <c r="P1362" i="2"/>
  <c r="J1362" i="2"/>
  <c r="F1362" i="2"/>
  <c r="AA1362" i="2"/>
  <c r="S1362" i="2"/>
  <c r="I1362" i="2"/>
  <c r="Z1362" i="2"/>
  <c r="R1362" i="2"/>
  <c r="H1362" i="2"/>
  <c r="W1362" i="2"/>
  <c r="M1362" i="2"/>
  <c r="E1362" i="2"/>
  <c r="V1362" i="2"/>
  <c r="AF1362" i="2" s="1"/>
  <c r="L1362" i="2"/>
  <c r="AB1375" i="2"/>
  <c r="X1375" i="2"/>
  <c r="T1375" i="2"/>
  <c r="P1375" i="2"/>
  <c r="J1375" i="2"/>
  <c r="F1375" i="2"/>
  <c r="AA1375" i="2"/>
  <c r="W1375" i="2"/>
  <c r="S1375" i="2"/>
  <c r="M1375" i="2"/>
  <c r="I1375" i="2"/>
  <c r="E1375" i="2"/>
  <c r="Z1375" i="2"/>
  <c r="R1375" i="2"/>
  <c r="H1375" i="2"/>
  <c r="Y1375" i="2"/>
  <c r="Q1375" i="2"/>
  <c r="G1375" i="2"/>
  <c r="V1375" i="2"/>
  <c r="AF1375" i="2" s="1"/>
  <c r="L1375" i="2"/>
  <c r="K1375" i="2"/>
  <c r="U1375" i="2"/>
  <c r="AA1545" i="2"/>
  <c r="W1545" i="2"/>
  <c r="S1545" i="2"/>
  <c r="O1545" i="2"/>
  <c r="K1545" i="2"/>
  <c r="G1545" i="2"/>
  <c r="Z1545" i="2"/>
  <c r="V1545" i="2"/>
  <c r="AF1545" i="2" s="1"/>
  <c r="R1545" i="2"/>
  <c r="N1545" i="2"/>
  <c r="J1545" i="2"/>
  <c r="F1545" i="2"/>
  <c r="Y1545" i="2"/>
  <c r="U1545" i="2"/>
  <c r="Q1545" i="2"/>
  <c r="M1545" i="2"/>
  <c r="I1545" i="2"/>
  <c r="E1545" i="2"/>
  <c r="AB1545" i="2"/>
  <c r="L1545" i="2"/>
  <c r="X1545" i="2"/>
  <c r="H1545" i="2"/>
  <c r="T1545" i="2"/>
  <c r="P1545" i="2"/>
  <c r="AA1400" i="2"/>
  <c r="W1400" i="2"/>
  <c r="S1400" i="2"/>
  <c r="O1400" i="2"/>
  <c r="K1400" i="2"/>
  <c r="G1400" i="2"/>
  <c r="Z1400" i="2"/>
  <c r="V1400" i="2"/>
  <c r="AF1400" i="2" s="1"/>
  <c r="R1400" i="2"/>
  <c r="N1400" i="2"/>
  <c r="J1400" i="2"/>
  <c r="F1400" i="2"/>
  <c r="Y1400" i="2"/>
  <c r="U1400" i="2"/>
  <c r="Q1400" i="2"/>
  <c r="M1400" i="2"/>
  <c r="I1400" i="2"/>
  <c r="E1400" i="2"/>
  <c r="X1400" i="2"/>
  <c r="H1400" i="2"/>
  <c r="T1400" i="2"/>
  <c r="P1400" i="2"/>
  <c r="AB1400" i="2"/>
  <c r="L1400" i="2"/>
  <c r="Z1608" i="2"/>
  <c r="V1608" i="2"/>
  <c r="AF1608" i="2" s="1"/>
  <c r="R1608" i="2"/>
  <c r="N1608" i="2"/>
  <c r="J1608" i="2"/>
  <c r="F1608" i="2"/>
  <c r="Y1608" i="2"/>
  <c r="U1608" i="2"/>
  <c r="Q1608" i="2"/>
  <c r="M1608" i="2"/>
  <c r="I1608" i="2"/>
  <c r="E1608" i="2"/>
  <c r="AA1608" i="2"/>
  <c r="S1608" i="2"/>
  <c r="K1608" i="2"/>
  <c r="X1608" i="2"/>
  <c r="P1608" i="2"/>
  <c r="H1608" i="2"/>
  <c r="W1608" i="2"/>
  <c r="O1608" i="2"/>
  <c r="G1608" i="2"/>
  <c r="L1608" i="2"/>
  <c r="AB1608" i="2"/>
  <c r="T1608" i="2"/>
  <c r="AA1461" i="2"/>
  <c r="W1461" i="2"/>
  <c r="S1461" i="2"/>
  <c r="O1461" i="2"/>
  <c r="K1461" i="2"/>
  <c r="G1461" i="2"/>
  <c r="Z1461" i="2"/>
  <c r="V1461" i="2"/>
  <c r="AF1461" i="2" s="1"/>
  <c r="R1461" i="2"/>
  <c r="N1461" i="2"/>
  <c r="J1461" i="2"/>
  <c r="F1461" i="2"/>
  <c r="Y1461" i="2"/>
  <c r="U1461" i="2"/>
  <c r="Q1461" i="2"/>
  <c r="M1461" i="2"/>
  <c r="I1461" i="2"/>
  <c r="E1461" i="2"/>
  <c r="T1461" i="2"/>
  <c r="P1461" i="2"/>
  <c r="AB1461" i="2"/>
  <c r="L1461" i="2"/>
  <c r="X1461" i="2"/>
  <c r="H1461" i="2"/>
  <c r="Z1651" i="2"/>
  <c r="V1651" i="2"/>
  <c r="AF1651" i="2" s="1"/>
  <c r="R1651" i="2"/>
  <c r="N1651" i="2"/>
  <c r="J1651" i="2"/>
  <c r="F1651" i="2"/>
  <c r="Y1651" i="2"/>
  <c r="U1651" i="2"/>
  <c r="Q1651" i="2"/>
  <c r="M1651" i="2"/>
  <c r="I1651" i="2"/>
  <c r="E1651" i="2"/>
  <c r="AA1651" i="2"/>
  <c r="S1651" i="2"/>
  <c r="K1651" i="2"/>
  <c r="X1651" i="2"/>
  <c r="P1651" i="2"/>
  <c r="H1651" i="2"/>
  <c r="W1651" i="2"/>
  <c r="O1651" i="2"/>
  <c r="G1651" i="2"/>
  <c r="AB1651" i="2"/>
  <c r="T1651" i="2"/>
  <c r="L1651" i="2"/>
  <c r="Z1391" i="2"/>
  <c r="V1391" i="2"/>
  <c r="AF1391" i="2" s="1"/>
  <c r="R1391" i="2"/>
  <c r="N1391" i="2"/>
  <c r="J1391" i="2"/>
  <c r="F1391" i="2"/>
  <c r="Y1391" i="2"/>
  <c r="U1391" i="2"/>
  <c r="Q1391" i="2"/>
  <c r="M1391" i="2"/>
  <c r="I1391" i="2"/>
  <c r="E1391" i="2"/>
  <c r="AB1391" i="2"/>
  <c r="X1391" i="2"/>
  <c r="T1391" i="2"/>
  <c r="P1391" i="2"/>
  <c r="L1391" i="2"/>
  <c r="H1391" i="2"/>
  <c r="W1391" i="2"/>
  <c r="G1391" i="2"/>
  <c r="S1391" i="2"/>
  <c r="O1391" i="2"/>
  <c r="AA1391" i="2"/>
  <c r="K1391" i="2"/>
  <c r="Z1540" i="2"/>
  <c r="V1540" i="2"/>
  <c r="AF1540" i="2" s="1"/>
  <c r="R1540" i="2"/>
  <c r="N1540" i="2"/>
  <c r="J1540" i="2"/>
  <c r="F1540" i="2"/>
  <c r="Y1540" i="2"/>
  <c r="U1540" i="2"/>
  <c r="Q1540" i="2"/>
  <c r="M1540" i="2"/>
  <c r="I1540" i="2"/>
  <c r="E1540" i="2"/>
  <c r="AB1540" i="2"/>
  <c r="X1540" i="2"/>
  <c r="T1540" i="2"/>
  <c r="P1540" i="2"/>
  <c r="L1540" i="2"/>
  <c r="H1540" i="2"/>
  <c r="S1540" i="2"/>
  <c r="O1540" i="2"/>
  <c r="AA1540" i="2"/>
  <c r="K1540" i="2"/>
  <c r="W1540" i="2"/>
  <c r="G1540" i="2"/>
  <c r="Y1886" i="2"/>
  <c r="U1886" i="2"/>
  <c r="Q1886" i="2"/>
  <c r="M1886" i="2"/>
  <c r="I1886" i="2"/>
  <c r="E1886" i="2"/>
  <c r="X1886" i="2"/>
  <c r="S1886" i="2"/>
  <c r="N1886" i="2"/>
  <c r="H1886" i="2"/>
  <c r="AB1886" i="2"/>
  <c r="W1886" i="2"/>
  <c r="R1886" i="2"/>
  <c r="L1886" i="2"/>
  <c r="G1886" i="2"/>
  <c r="AA1886" i="2"/>
  <c r="V1886" i="2"/>
  <c r="AF1886" i="2" s="1"/>
  <c r="P1886" i="2"/>
  <c r="K1886" i="2"/>
  <c r="F1886" i="2"/>
  <c r="O1886" i="2"/>
  <c r="J1886" i="2"/>
  <c r="Z1886" i="2"/>
  <c r="T1886" i="2"/>
  <c r="Y1398" i="2"/>
  <c r="U1398" i="2"/>
  <c r="Q1398" i="2"/>
  <c r="M1398" i="2"/>
  <c r="I1398" i="2"/>
  <c r="E1398" i="2"/>
  <c r="AB1398" i="2"/>
  <c r="X1398" i="2"/>
  <c r="T1398" i="2"/>
  <c r="P1398" i="2"/>
  <c r="L1398" i="2"/>
  <c r="H1398" i="2"/>
  <c r="AA1398" i="2"/>
  <c r="W1398" i="2"/>
  <c r="S1398" i="2"/>
  <c r="O1398" i="2"/>
  <c r="K1398" i="2"/>
  <c r="G1398" i="2"/>
  <c r="R1398" i="2"/>
  <c r="N1398" i="2"/>
  <c r="Z1398" i="2"/>
  <c r="J1398" i="2"/>
  <c r="F1398" i="2"/>
  <c r="V1398" i="2"/>
  <c r="AF1398" i="2" s="1"/>
  <c r="Y1460" i="2"/>
  <c r="U1460" i="2"/>
  <c r="Q1460" i="2"/>
  <c r="M1460" i="2"/>
  <c r="I1460" i="2"/>
  <c r="E1460" i="2"/>
  <c r="AB1460" i="2"/>
  <c r="X1460" i="2"/>
  <c r="T1460" i="2"/>
  <c r="P1460" i="2"/>
  <c r="L1460" i="2"/>
  <c r="H1460" i="2"/>
  <c r="AA1460" i="2"/>
  <c r="W1460" i="2"/>
  <c r="S1460" i="2"/>
  <c r="O1460" i="2"/>
  <c r="K1460" i="2"/>
  <c r="G1460" i="2"/>
  <c r="N1460" i="2"/>
  <c r="Z1460" i="2"/>
  <c r="J1460" i="2"/>
  <c r="V1460" i="2"/>
  <c r="AF1460" i="2" s="1"/>
  <c r="F1460" i="2"/>
  <c r="R1460" i="2"/>
  <c r="Y1492" i="2"/>
  <c r="U1492" i="2"/>
  <c r="Q1492" i="2"/>
  <c r="M1492" i="2"/>
  <c r="I1492" i="2"/>
  <c r="E1492" i="2"/>
  <c r="AB1492" i="2"/>
  <c r="X1492" i="2"/>
  <c r="T1492" i="2"/>
  <c r="P1492" i="2"/>
  <c r="L1492" i="2"/>
  <c r="H1492" i="2"/>
  <c r="AA1492" i="2"/>
  <c r="W1492" i="2"/>
  <c r="S1492" i="2"/>
  <c r="O1492" i="2"/>
  <c r="K1492" i="2"/>
  <c r="G1492" i="2"/>
  <c r="N1492" i="2"/>
  <c r="Z1492" i="2"/>
  <c r="J1492" i="2"/>
  <c r="V1492" i="2"/>
  <c r="AF1492" i="2" s="1"/>
  <c r="F1492" i="2"/>
  <c r="R1492" i="2"/>
  <c r="Y1524" i="2"/>
  <c r="U1524" i="2"/>
  <c r="Q1524" i="2"/>
  <c r="M1524" i="2"/>
  <c r="I1524" i="2"/>
  <c r="E1524" i="2"/>
  <c r="AB1524" i="2"/>
  <c r="X1524" i="2"/>
  <c r="T1524" i="2"/>
  <c r="P1524" i="2"/>
  <c r="L1524" i="2"/>
  <c r="H1524" i="2"/>
  <c r="AA1524" i="2"/>
  <c r="W1524" i="2"/>
  <c r="S1524" i="2"/>
  <c r="O1524" i="2"/>
  <c r="K1524" i="2"/>
  <c r="G1524" i="2"/>
  <c r="N1524" i="2"/>
  <c r="Z1524" i="2"/>
  <c r="J1524" i="2"/>
  <c r="V1524" i="2"/>
  <c r="AF1524" i="2" s="1"/>
  <c r="F1524" i="2"/>
  <c r="R1524" i="2"/>
  <c r="Z1577" i="2"/>
  <c r="V1577" i="2"/>
  <c r="AF1577" i="2" s="1"/>
  <c r="R1577" i="2"/>
  <c r="N1577" i="2"/>
  <c r="J1577" i="2"/>
  <c r="F1577" i="2"/>
  <c r="Y1577" i="2"/>
  <c r="U1577" i="2"/>
  <c r="Q1577" i="2"/>
  <c r="M1577" i="2"/>
  <c r="I1577" i="2"/>
  <c r="E1577" i="2"/>
  <c r="W1577" i="2"/>
  <c r="O1577" i="2"/>
  <c r="G1577" i="2"/>
  <c r="AB1577" i="2"/>
  <c r="T1577" i="2"/>
  <c r="L1577" i="2"/>
  <c r="AA1577" i="2"/>
  <c r="S1577" i="2"/>
  <c r="K1577" i="2"/>
  <c r="H1577" i="2"/>
  <c r="X1577" i="2"/>
  <c r="P1577" i="2"/>
  <c r="Z1641" i="2"/>
  <c r="V1641" i="2"/>
  <c r="AF1641" i="2" s="1"/>
  <c r="R1641" i="2"/>
  <c r="N1641" i="2"/>
  <c r="J1641" i="2"/>
  <c r="F1641" i="2"/>
  <c r="Y1641" i="2"/>
  <c r="U1641" i="2"/>
  <c r="Q1641" i="2"/>
  <c r="M1641" i="2"/>
  <c r="I1641" i="2"/>
  <c r="E1641" i="2"/>
  <c r="W1641" i="2"/>
  <c r="O1641" i="2"/>
  <c r="G1641" i="2"/>
  <c r="AB1641" i="2"/>
  <c r="T1641" i="2"/>
  <c r="L1641" i="2"/>
  <c r="AA1641" i="2"/>
  <c r="S1641" i="2"/>
  <c r="K1641" i="2"/>
  <c r="H1641" i="2"/>
  <c r="X1641" i="2"/>
  <c r="P1641" i="2"/>
  <c r="AA1739" i="2"/>
  <c r="W1739" i="2"/>
  <c r="S1739" i="2"/>
  <c r="O1739" i="2"/>
  <c r="K1739" i="2"/>
  <c r="G1739" i="2"/>
  <c r="Z1739" i="2"/>
  <c r="V1739" i="2"/>
  <c r="AF1739" i="2" s="1"/>
  <c r="R1739" i="2"/>
  <c r="N1739" i="2"/>
  <c r="J1739" i="2"/>
  <c r="F1739" i="2"/>
  <c r="Y1739" i="2"/>
  <c r="U1739" i="2"/>
  <c r="Q1739" i="2"/>
  <c r="M1739" i="2"/>
  <c r="I1739" i="2"/>
  <c r="E1739" i="2"/>
  <c r="X1739" i="2"/>
  <c r="H1739" i="2"/>
  <c r="T1739" i="2"/>
  <c r="P1739" i="2"/>
  <c r="AB1739" i="2"/>
  <c r="L1739" i="2"/>
  <c r="AB1409" i="2"/>
  <c r="X1409" i="2"/>
  <c r="T1409" i="2"/>
  <c r="P1409" i="2"/>
  <c r="L1409" i="2"/>
  <c r="H1409" i="2"/>
  <c r="AA1409" i="2"/>
  <c r="W1409" i="2"/>
  <c r="S1409" i="2"/>
  <c r="O1409" i="2"/>
  <c r="K1409" i="2"/>
  <c r="G1409" i="2"/>
  <c r="Z1409" i="2"/>
  <c r="V1409" i="2"/>
  <c r="R1409" i="2"/>
  <c r="N1409" i="2"/>
  <c r="J1409" i="2"/>
  <c r="F1409" i="2"/>
  <c r="M1409" i="2"/>
  <c r="Y1409" i="2"/>
  <c r="I1409" i="2"/>
  <c r="U1409" i="2"/>
  <c r="E1409" i="2"/>
  <c r="Q1409" i="2"/>
  <c r="AA1669" i="2"/>
  <c r="W1669" i="2"/>
  <c r="S1669" i="2"/>
  <c r="O1669" i="2"/>
  <c r="K1669" i="2"/>
  <c r="G1669" i="2"/>
  <c r="Z1669" i="2"/>
  <c r="V1669" i="2"/>
  <c r="AF1669" i="2" s="1"/>
  <c r="R1669" i="2"/>
  <c r="N1669" i="2"/>
  <c r="J1669" i="2"/>
  <c r="F1669" i="2"/>
  <c r="Y1669" i="2"/>
  <c r="U1669" i="2"/>
  <c r="Q1669" i="2"/>
  <c r="M1669" i="2"/>
  <c r="I1669" i="2"/>
  <c r="E1669" i="2"/>
  <c r="T1669" i="2"/>
  <c r="P1669" i="2"/>
  <c r="AB1669" i="2"/>
  <c r="L1669" i="2"/>
  <c r="X1669" i="2"/>
  <c r="H1669" i="2"/>
  <c r="Y1616" i="2"/>
  <c r="U1616" i="2"/>
  <c r="Q1616" i="2"/>
  <c r="M1616" i="2"/>
  <c r="I1616" i="2"/>
  <c r="E1616" i="2"/>
  <c r="AB1616" i="2"/>
  <c r="X1616" i="2"/>
  <c r="T1616" i="2"/>
  <c r="P1616" i="2"/>
  <c r="L1616" i="2"/>
  <c r="H1616" i="2"/>
  <c r="Z1616" i="2"/>
  <c r="R1616" i="2"/>
  <c r="J1616" i="2"/>
  <c r="W1616" i="2"/>
  <c r="O1616" i="2"/>
  <c r="G1616" i="2"/>
  <c r="V1616" i="2"/>
  <c r="AF1616" i="2" s="1"/>
  <c r="N1616" i="2"/>
  <c r="F1616" i="2"/>
  <c r="AA1616" i="2"/>
  <c r="S1616" i="2"/>
  <c r="K1616" i="2"/>
  <c r="Z1730" i="2"/>
  <c r="V1730" i="2"/>
  <c r="AF1730" i="2" s="1"/>
  <c r="R1730" i="2"/>
  <c r="N1730" i="2"/>
  <c r="J1730" i="2"/>
  <c r="F1730" i="2"/>
  <c r="Y1730" i="2"/>
  <c r="U1730" i="2"/>
  <c r="Q1730" i="2"/>
  <c r="M1730" i="2"/>
  <c r="I1730" i="2"/>
  <c r="E1730" i="2"/>
  <c r="AB1730" i="2"/>
  <c r="X1730" i="2"/>
  <c r="T1730" i="2"/>
  <c r="P1730" i="2"/>
  <c r="L1730" i="2"/>
  <c r="H1730" i="2"/>
  <c r="W1730" i="2"/>
  <c r="G1730" i="2"/>
  <c r="S1730" i="2"/>
  <c r="O1730" i="2"/>
  <c r="AA1730" i="2"/>
  <c r="K1730" i="2"/>
  <c r="Z1794" i="2"/>
  <c r="V1794" i="2"/>
  <c r="AF1794" i="2" s="1"/>
  <c r="R1794" i="2"/>
  <c r="N1794" i="2"/>
  <c r="J1794" i="2"/>
  <c r="F1794" i="2"/>
  <c r="Y1794" i="2"/>
  <c r="U1794" i="2"/>
  <c r="Q1794" i="2"/>
  <c r="M1794" i="2"/>
  <c r="I1794" i="2"/>
  <c r="E1794" i="2"/>
  <c r="AB1794" i="2"/>
  <c r="X1794" i="2"/>
  <c r="T1794" i="2"/>
  <c r="P1794" i="2"/>
  <c r="L1794" i="2"/>
  <c r="H1794" i="2"/>
  <c r="AA1794" i="2"/>
  <c r="K1794" i="2"/>
  <c r="W1794" i="2"/>
  <c r="G1794" i="2"/>
  <c r="S1794" i="2"/>
  <c r="O1794" i="2"/>
  <c r="AA1908" i="2"/>
  <c r="W1908" i="2"/>
  <c r="S1908" i="2"/>
  <c r="O1908" i="2"/>
  <c r="K1908" i="2"/>
  <c r="G1908" i="2"/>
  <c r="Z1908" i="2"/>
  <c r="V1908" i="2"/>
  <c r="AF1908" i="2" s="1"/>
  <c r="R1908" i="2"/>
  <c r="N1908" i="2"/>
  <c r="J1908" i="2"/>
  <c r="F1908" i="2"/>
  <c r="Y1908" i="2"/>
  <c r="U1908" i="2"/>
  <c r="Q1908" i="2"/>
  <c r="M1908" i="2"/>
  <c r="I1908" i="2"/>
  <c r="E1908" i="2"/>
  <c r="AB1908" i="2"/>
  <c r="L1908" i="2"/>
  <c r="X1908" i="2"/>
  <c r="H1908" i="2"/>
  <c r="T1908" i="2"/>
  <c r="P1908" i="2"/>
  <c r="AB1568" i="2"/>
  <c r="X1568" i="2"/>
  <c r="T1568" i="2"/>
  <c r="P1568" i="2"/>
  <c r="L1568" i="2"/>
  <c r="H1568" i="2"/>
  <c r="AA1568" i="2"/>
  <c r="W1568" i="2"/>
  <c r="S1568" i="2"/>
  <c r="O1568" i="2"/>
  <c r="K1568" i="2"/>
  <c r="G1568" i="2"/>
  <c r="Y1568" i="2"/>
  <c r="Q1568" i="2"/>
  <c r="I1568" i="2"/>
  <c r="V1568" i="2"/>
  <c r="AF1568" i="2" s="1"/>
  <c r="N1568" i="2"/>
  <c r="F1568" i="2"/>
  <c r="U1568" i="2"/>
  <c r="M1568" i="2"/>
  <c r="E1568" i="2"/>
  <c r="R1568" i="2"/>
  <c r="J1568" i="2"/>
  <c r="Z1568" i="2"/>
  <c r="AB1601" i="2"/>
  <c r="X1601" i="2"/>
  <c r="T1601" i="2"/>
  <c r="P1601" i="2"/>
  <c r="L1601" i="2"/>
  <c r="H1601" i="2"/>
  <c r="AA1601" i="2"/>
  <c r="W1601" i="2"/>
  <c r="S1601" i="2"/>
  <c r="O1601" i="2"/>
  <c r="K1601" i="2"/>
  <c r="G1601" i="2"/>
  <c r="Y1601" i="2"/>
  <c r="Q1601" i="2"/>
  <c r="I1601" i="2"/>
  <c r="V1601" i="2"/>
  <c r="AF1601" i="2" s="1"/>
  <c r="N1601" i="2"/>
  <c r="F1601" i="2"/>
  <c r="U1601" i="2"/>
  <c r="M1601" i="2"/>
  <c r="E1601" i="2"/>
  <c r="Z1601" i="2"/>
  <c r="R1601" i="2"/>
  <c r="J1601" i="2"/>
  <c r="AB1640" i="2"/>
  <c r="X1640" i="2"/>
  <c r="T1640" i="2"/>
  <c r="P1640" i="2"/>
  <c r="L1640" i="2"/>
  <c r="H1640" i="2"/>
  <c r="AA1640" i="2"/>
  <c r="W1640" i="2"/>
  <c r="S1640" i="2"/>
  <c r="O1640" i="2"/>
  <c r="K1640" i="2"/>
  <c r="G1640" i="2"/>
  <c r="Y1640" i="2"/>
  <c r="Q1640" i="2"/>
  <c r="I1640" i="2"/>
  <c r="V1640" i="2"/>
  <c r="AF1640" i="2" s="1"/>
  <c r="N1640" i="2"/>
  <c r="F1640" i="2"/>
  <c r="U1640" i="2"/>
  <c r="M1640" i="2"/>
  <c r="E1640" i="2"/>
  <c r="Z1640" i="2"/>
  <c r="R1640" i="2"/>
  <c r="J1640" i="2"/>
  <c r="Y1672" i="2"/>
  <c r="U1672" i="2"/>
  <c r="Q1672" i="2"/>
  <c r="M1672" i="2"/>
  <c r="I1672" i="2"/>
  <c r="E1672" i="2"/>
  <c r="AB1672" i="2"/>
  <c r="X1672" i="2"/>
  <c r="T1672" i="2"/>
  <c r="P1672" i="2"/>
  <c r="L1672" i="2"/>
  <c r="H1672" i="2"/>
  <c r="AA1672" i="2"/>
  <c r="W1672" i="2"/>
  <c r="S1672" i="2"/>
  <c r="O1672" i="2"/>
  <c r="K1672" i="2"/>
  <c r="G1672" i="2"/>
  <c r="V1672" i="2"/>
  <c r="AF1672" i="2" s="1"/>
  <c r="F1672" i="2"/>
  <c r="R1672" i="2"/>
  <c r="N1672" i="2"/>
  <c r="Z1672" i="2"/>
  <c r="J1672" i="2"/>
  <c r="Y1729" i="2"/>
  <c r="U1729" i="2"/>
  <c r="Q1729" i="2"/>
  <c r="M1729" i="2"/>
  <c r="I1729" i="2"/>
  <c r="E1729" i="2"/>
  <c r="AB1729" i="2"/>
  <c r="X1729" i="2"/>
  <c r="T1729" i="2"/>
  <c r="P1729" i="2"/>
  <c r="L1729" i="2"/>
  <c r="H1729" i="2"/>
  <c r="AA1729" i="2"/>
  <c r="W1729" i="2"/>
  <c r="S1729" i="2"/>
  <c r="O1729" i="2"/>
  <c r="K1729" i="2"/>
  <c r="G1729" i="2"/>
  <c r="R1729" i="2"/>
  <c r="N1729" i="2"/>
  <c r="Z1729" i="2"/>
  <c r="J1729" i="2"/>
  <c r="V1729" i="2"/>
  <c r="AF1729" i="2" s="1"/>
  <c r="F1729" i="2"/>
  <c r="Y1789" i="2"/>
  <c r="U1789" i="2"/>
  <c r="Q1789" i="2"/>
  <c r="M1789" i="2"/>
  <c r="I1789" i="2"/>
  <c r="E1789" i="2"/>
  <c r="AB1789" i="2"/>
  <c r="X1789" i="2"/>
  <c r="T1789" i="2"/>
  <c r="P1789" i="2"/>
  <c r="L1789" i="2"/>
  <c r="H1789" i="2"/>
  <c r="AA1789" i="2"/>
  <c r="W1789" i="2"/>
  <c r="S1789" i="2"/>
  <c r="O1789" i="2"/>
  <c r="K1789" i="2"/>
  <c r="G1789" i="2"/>
  <c r="N1789" i="2"/>
  <c r="Z1789" i="2"/>
  <c r="J1789" i="2"/>
  <c r="V1789" i="2"/>
  <c r="AF1789" i="2" s="1"/>
  <c r="F1789" i="2"/>
  <c r="R1789" i="2"/>
  <c r="Z1848" i="2"/>
  <c r="V1848" i="2"/>
  <c r="AF1848" i="2" s="1"/>
  <c r="R1848" i="2"/>
  <c r="N1848" i="2"/>
  <c r="J1848" i="2"/>
  <c r="F1848" i="2"/>
  <c r="AA1848" i="2"/>
  <c r="U1848" i="2"/>
  <c r="P1848" i="2"/>
  <c r="K1848" i="2"/>
  <c r="E1848" i="2"/>
  <c r="Y1848" i="2"/>
  <c r="T1848" i="2"/>
  <c r="O1848" i="2"/>
  <c r="I1848" i="2"/>
  <c r="X1848" i="2"/>
  <c r="S1848" i="2"/>
  <c r="M1848" i="2"/>
  <c r="H1848" i="2"/>
  <c r="L1848" i="2"/>
  <c r="AB1848" i="2"/>
  <c r="G1848" i="2"/>
  <c r="W1848" i="2"/>
  <c r="Q1848" i="2"/>
  <c r="AB1684" i="2"/>
  <c r="X1684" i="2"/>
  <c r="T1684" i="2"/>
  <c r="P1684" i="2"/>
  <c r="L1684" i="2"/>
  <c r="H1684" i="2"/>
  <c r="AA1684" i="2"/>
  <c r="W1684" i="2"/>
  <c r="S1684" i="2"/>
  <c r="O1684" i="2"/>
  <c r="K1684" i="2"/>
  <c r="G1684" i="2"/>
  <c r="Z1684" i="2"/>
  <c r="V1684" i="2"/>
  <c r="AF1684" i="2" s="1"/>
  <c r="R1684" i="2"/>
  <c r="N1684" i="2"/>
  <c r="J1684" i="2"/>
  <c r="F1684" i="2"/>
  <c r="Y1684" i="2"/>
  <c r="I1684" i="2"/>
  <c r="U1684" i="2"/>
  <c r="E1684" i="2"/>
  <c r="Q1684" i="2"/>
  <c r="M1684" i="2"/>
  <c r="AB1748" i="2"/>
  <c r="X1748" i="2"/>
  <c r="T1748" i="2"/>
  <c r="P1748" i="2"/>
  <c r="L1748" i="2"/>
  <c r="H1748" i="2"/>
  <c r="AA1748" i="2"/>
  <c r="W1748" i="2"/>
  <c r="S1748" i="2"/>
  <c r="O1748" i="2"/>
  <c r="K1748" i="2"/>
  <c r="G1748" i="2"/>
  <c r="Z1748" i="2"/>
  <c r="V1748" i="2"/>
  <c r="AF1748" i="2" s="1"/>
  <c r="R1748" i="2"/>
  <c r="N1748" i="2"/>
  <c r="J1748" i="2"/>
  <c r="F1748" i="2"/>
  <c r="Y1748" i="2"/>
  <c r="I1748" i="2"/>
  <c r="U1748" i="2"/>
  <c r="E1748" i="2"/>
  <c r="Q1748" i="2"/>
  <c r="M1748" i="2"/>
  <c r="AB1829" i="2"/>
  <c r="X1829" i="2"/>
  <c r="T1829" i="2"/>
  <c r="P1829" i="2"/>
  <c r="L1829" i="2"/>
  <c r="H1829" i="2"/>
  <c r="AA1829" i="2"/>
  <c r="W1829" i="2"/>
  <c r="S1829" i="2"/>
  <c r="O1829" i="2"/>
  <c r="K1829" i="2"/>
  <c r="G1829" i="2"/>
  <c r="Z1829" i="2"/>
  <c r="V1829" i="2"/>
  <c r="AF1829" i="2" s="1"/>
  <c r="R1829" i="2"/>
  <c r="N1829" i="2"/>
  <c r="J1829" i="2"/>
  <c r="F1829" i="2"/>
  <c r="M1829" i="2"/>
  <c r="Y1829" i="2"/>
  <c r="I1829" i="2"/>
  <c r="U1829" i="2"/>
  <c r="E1829" i="2"/>
  <c r="Q1829" i="2"/>
  <c r="AA1904" i="2"/>
  <c r="W1904" i="2"/>
  <c r="S1904" i="2"/>
  <c r="O1904" i="2"/>
  <c r="K1904" i="2"/>
  <c r="G1904" i="2"/>
  <c r="Z1904" i="2"/>
  <c r="V1904" i="2"/>
  <c r="AF1904" i="2" s="1"/>
  <c r="R1904" i="2"/>
  <c r="N1904" i="2"/>
  <c r="J1904" i="2"/>
  <c r="F1904" i="2"/>
  <c r="Y1904" i="2"/>
  <c r="U1904" i="2"/>
  <c r="Q1904" i="2"/>
  <c r="M1904" i="2"/>
  <c r="I1904" i="2"/>
  <c r="E1904" i="2"/>
  <c r="T1904" i="2"/>
  <c r="P1904" i="2"/>
  <c r="AB1904" i="2"/>
  <c r="L1904" i="2"/>
  <c r="X1904" i="2"/>
  <c r="H1904" i="2"/>
  <c r="Z1939" i="2"/>
  <c r="V1939" i="2"/>
  <c r="AF1939" i="2" s="1"/>
  <c r="R1939" i="2"/>
  <c r="N1939" i="2"/>
  <c r="J1939" i="2"/>
  <c r="F1939" i="2"/>
  <c r="Y1939" i="2"/>
  <c r="U1939" i="2"/>
  <c r="Q1939" i="2"/>
  <c r="M1939" i="2"/>
  <c r="I1939" i="2"/>
  <c r="E1939" i="2"/>
  <c r="AB1939" i="2"/>
  <c r="X1939" i="2"/>
  <c r="T1939" i="2"/>
  <c r="P1939" i="2"/>
  <c r="L1939" i="2"/>
  <c r="H1939" i="2"/>
  <c r="AA1939" i="2"/>
  <c r="K1939" i="2"/>
  <c r="W1939" i="2"/>
  <c r="G1939" i="2"/>
  <c r="S1939" i="2"/>
  <c r="O1939" i="2"/>
  <c r="Y1914" i="2"/>
  <c r="U1914" i="2"/>
  <c r="Q1914" i="2"/>
  <c r="M1914" i="2"/>
  <c r="I1914" i="2"/>
  <c r="E1914" i="2"/>
  <c r="AB1914" i="2"/>
  <c r="X1914" i="2"/>
  <c r="T1914" i="2"/>
  <c r="P1914" i="2"/>
  <c r="L1914" i="2"/>
  <c r="H1914" i="2"/>
  <c r="AA1914" i="2"/>
  <c r="W1914" i="2"/>
  <c r="S1914" i="2"/>
  <c r="O1914" i="2"/>
  <c r="K1914" i="2"/>
  <c r="G1914" i="2"/>
  <c r="V1914" i="2"/>
  <c r="AF1914" i="2" s="1"/>
  <c r="F1914" i="2"/>
  <c r="R1914" i="2"/>
  <c r="N1914" i="2"/>
  <c r="Z1914" i="2"/>
  <c r="J1914" i="2"/>
  <c r="Y1978" i="2"/>
  <c r="U1978" i="2"/>
  <c r="Q1978" i="2"/>
  <c r="M1978" i="2"/>
  <c r="I1978" i="2"/>
  <c r="E1978" i="2"/>
  <c r="AB1978" i="2"/>
  <c r="X1978" i="2"/>
  <c r="T1978" i="2"/>
  <c r="P1978" i="2"/>
  <c r="L1978" i="2"/>
  <c r="H1978" i="2"/>
  <c r="AA1978" i="2"/>
  <c r="W1978" i="2"/>
  <c r="S1978" i="2"/>
  <c r="O1978" i="2"/>
  <c r="K1978" i="2"/>
  <c r="G1978" i="2"/>
  <c r="V1978" i="2"/>
  <c r="AF1978" i="2" s="1"/>
  <c r="F1978" i="2"/>
  <c r="R1978" i="2"/>
  <c r="N1978" i="2"/>
  <c r="Z1978" i="2"/>
  <c r="J1978" i="2"/>
  <c r="AB1897" i="2"/>
  <c r="X1897" i="2"/>
  <c r="T1897" i="2"/>
  <c r="P1897" i="2"/>
  <c r="L1897" i="2"/>
  <c r="H1897" i="2"/>
  <c r="AA1897" i="2"/>
  <c r="W1897" i="2"/>
  <c r="S1897" i="2"/>
  <c r="O1897" i="2"/>
  <c r="K1897" i="2"/>
  <c r="G1897" i="2"/>
  <c r="Z1897" i="2"/>
  <c r="V1897" i="2"/>
  <c r="AF1897" i="2" s="1"/>
  <c r="R1897" i="2"/>
  <c r="N1897" i="2"/>
  <c r="J1897" i="2"/>
  <c r="F1897" i="2"/>
  <c r="U1897" i="2"/>
  <c r="E1897" i="2"/>
  <c r="Q1897" i="2"/>
  <c r="M1897" i="2"/>
  <c r="I1897" i="2"/>
  <c r="Y1897" i="2"/>
  <c r="AB1961" i="2"/>
  <c r="X1961" i="2"/>
  <c r="T1961" i="2"/>
  <c r="P1961" i="2"/>
  <c r="L1961" i="2"/>
  <c r="H1961" i="2"/>
  <c r="AA1961" i="2"/>
  <c r="W1961" i="2"/>
  <c r="S1961" i="2"/>
  <c r="O1961" i="2"/>
  <c r="K1961" i="2"/>
  <c r="G1961" i="2"/>
  <c r="Z1961" i="2"/>
  <c r="V1961" i="2"/>
  <c r="AF1961" i="2" s="1"/>
  <c r="R1961" i="2"/>
  <c r="N1961" i="2"/>
  <c r="J1961" i="2"/>
  <c r="F1961" i="2"/>
  <c r="U1961" i="2"/>
  <c r="E1961" i="2"/>
  <c r="Q1961" i="2"/>
  <c r="M1961" i="2"/>
  <c r="I1961" i="2"/>
  <c r="Y1961" i="2"/>
  <c r="AB1556" i="2"/>
  <c r="X1556" i="2"/>
  <c r="T1556" i="2"/>
  <c r="P1556" i="2"/>
  <c r="L1556" i="2"/>
  <c r="H1556" i="2"/>
  <c r="AA1556" i="2"/>
  <c r="W1556" i="2"/>
  <c r="S1556" i="2"/>
  <c r="O1556" i="2"/>
  <c r="K1556" i="2"/>
  <c r="G1556" i="2"/>
  <c r="Y1556" i="2"/>
  <c r="Q1556" i="2"/>
  <c r="I1556" i="2"/>
  <c r="V1556" i="2"/>
  <c r="AF1556" i="2" s="1"/>
  <c r="N1556" i="2"/>
  <c r="F1556" i="2"/>
  <c r="U1556" i="2"/>
  <c r="M1556" i="2"/>
  <c r="E1556" i="2"/>
  <c r="J1556" i="2"/>
  <c r="Z1556" i="2"/>
  <c r="R1556" i="2"/>
  <c r="AB1589" i="2"/>
  <c r="X1589" i="2"/>
  <c r="T1589" i="2"/>
  <c r="P1589" i="2"/>
  <c r="L1589" i="2"/>
  <c r="H1589" i="2"/>
  <c r="AA1589" i="2"/>
  <c r="W1589" i="2"/>
  <c r="S1589" i="2"/>
  <c r="O1589" i="2"/>
  <c r="K1589" i="2"/>
  <c r="G1589" i="2"/>
  <c r="Y1589" i="2"/>
  <c r="Q1589" i="2"/>
  <c r="I1589" i="2"/>
  <c r="V1589" i="2"/>
  <c r="AF1589" i="2" s="1"/>
  <c r="N1589" i="2"/>
  <c r="F1589" i="2"/>
  <c r="U1589" i="2"/>
  <c r="M1589" i="2"/>
  <c r="E1589" i="2"/>
  <c r="Z1589" i="2"/>
  <c r="R1589" i="2"/>
  <c r="J1589" i="2"/>
  <c r="AB1625" i="2"/>
  <c r="X1625" i="2"/>
  <c r="T1625" i="2"/>
  <c r="P1625" i="2"/>
  <c r="L1625" i="2"/>
  <c r="H1625" i="2"/>
  <c r="AA1625" i="2"/>
  <c r="W1625" i="2"/>
  <c r="S1625" i="2"/>
  <c r="O1625" i="2"/>
  <c r="K1625" i="2"/>
  <c r="G1625" i="2"/>
  <c r="Y1625" i="2"/>
  <c r="Q1625" i="2"/>
  <c r="I1625" i="2"/>
  <c r="V1625" i="2"/>
  <c r="AF1625" i="2" s="1"/>
  <c r="N1625" i="2"/>
  <c r="F1625" i="2"/>
  <c r="U1625" i="2"/>
  <c r="M1625" i="2"/>
  <c r="E1625" i="2"/>
  <c r="R1625" i="2"/>
  <c r="J1625" i="2"/>
  <c r="Z1625" i="2"/>
  <c r="AB1660" i="2"/>
  <c r="X1660" i="2"/>
  <c r="T1660" i="2"/>
  <c r="P1660" i="2"/>
  <c r="L1660" i="2"/>
  <c r="H1660" i="2"/>
  <c r="AA1660" i="2"/>
  <c r="W1660" i="2"/>
  <c r="S1660" i="2"/>
  <c r="O1660" i="2"/>
  <c r="K1660" i="2"/>
  <c r="G1660" i="2"/>
  <c r="Y1660" i="2"/>
  <c r="Q1660" i="2"/>
  <c r="I1660" i="2"/>
  <c r="V1660" i="2"/>
  <c r="AF1660" i="2" s="1"/>
  <c r="N1660" i="2"/>
  <c r="F1660" i="2"/>
  <c r="U1660" i="2"/>
  <c r="M1660" i="2"/>
  <c r="E1660" i="2"/>
  <c r="Z1660" i="2"/>
  <c r="R1660" i="2"/>
  <c r="J1660" i="2"/>
  <c r="Y1705" i="2"/>
  <c r="U1705" i="2"/>
  <c r="Q1705" i="2"/>
  <c r="M1705" i="2"/>
  <c r="I1705" i="2"/>
  <c r="E1705" i="2"/>
  <c r="AB1705" i="2"/>
  <c r="X1705" i="2"/>
  <c r="T1705" i="2"/>
  <c r="P1705" i="2"/>
  <c r="L1705" i="2"/>
  <c r="H1705" i="2"/>
  <c r="AA1705" i="2"/>
  <c r="W1705" i="2"/>
  <c r="S1705" i="2"/>
  <c r="O1705" i="2"/>
  <c r="K1705" i="2"/>
  <c r="G1705" i="2"/>
  <c r="R1705" i="2"/>
  <c r="N1705" i="2"/>
  <c r="Z1705" i="2"/>
  <c r="J1705" i="2"/>
  <c r="V1705" i="2"/>
  <c r="AF1705" i="2" s="1"/>
  <c r="F1705" i="2"/>
  <c r="Y1765" i="2"/>
  <c r="U1765" i="2"/>
  <c r="Q1765" i="2"/>
  <c r="M1765" i="2"/>
  <c r="I1765" i="2"/>
  <c r="E1765" i="2"/>
  <c r="AB1765" i="2"/>
  <c r="X1765" i="2"/>
  <c r="T1765" i="2"/>
  <c r="P1765" i="2"/>
  <c r="L1765" i="2"/>
  <c r="H1765" i="2"/>
  <c r="AA1765" i="2"/>
  <c r="W1765" i="2"/>
  <c r="S1765" i="2"/>
  <c r="O1765" i="2"/>
  <c r="K1765" i="2"/>
  <c r="G1765" i="2"/>
  <c r="R1765" i="2"/>
  <c r="N1765" i="2"/>
  <c r="Z1765" i="2"/>
  <c r="J1765" i="2"/>
  <c r="F1765" i="2"/>
  <c r="V1765" i="2"/>
  <c r="AF1765" i="2" s="1"/>
  <c r="Y1826" i="2"/>
  <c r="U1826" i="2"/>
  <c r="Q1826" i="2"/>
  <c r="M1826" i="2"/>
  <c r="I1826" i="2"/>
  <c r="E1826" i="2"/>
  <c r="AB1826" i="2"/>
  <c r="X1826" i="2"/>
  <c r="T1826" i="2"/>
  <c r="P1826" i="2"/>
  <c r="L1826" i="2"/>
  <c r="H1826" i="2"/>
  <c r="AA1826" i="2"/>
  <c r="W1826" i="2"/>
  <c r="S1826" i="2"/>
  <c r="O1826" i="2"/>
  <c r="K1826" i="2"/>
  <c r="G1826" i="2"/>
  <c r="V1826" i="2"/>
  <c r="AF1826" i="2" s="1"/>
  <c r="F1826" i="2"/>
  <c r="R1826" i="2"/>
  <c r="N1826" i="2"/>
  <c r="Z1826" i="2"/>
  <c r="J1826" i="2"/>
  <c r="Y1882" i="2"/>
  <c r="U1882" i="2"/>
  <c r="Q1882" i="2"/>
  <c r="M1882" i="2"/>
  <c r="I1882" i="2"/>
  <c r="E1882" i="2"/>
  <c r="AA1882" i="2"/>
  <c r="V1882" i="2"/>
  <c r="AF1882" i="2" s="1"/>
  <c r="P1882" i="2"/>
  <c r="K1882" i="2"/>
  <c r="F1882" i="2"/>
  <c r="Z1882" i="2"/>
  <c r="T1882" i="2"/>
  <c r="O1882" i="2"/>
  <c r="J1882" i="2"/>
  <c r="X1882" i="2"/>
  <c r="S1882" i="2"/>
  <c r="N1882" i="2"/>
  <c r="H1882" i="2"/>
  <c r="R1882" i="2"/>
  <c r="L1882" i="2"/>
  <c r="AB1882" i="2"/>
  <c r="G1882" i="2"/>
  <c r="W1882" i="2"/>
  <c r="AB1724" i="2"/>
  <c r="X1724" i="2"/>
  <c r="T1724" i="2"/>
  <c r="P1724" i="2"/>
  <c r="L1724" i="2"/>
  <c r="H1724" i="2"/>
  <c r="AA1724" i="2"/>
  <c r="W1724" i="2"/>
  <c r="S1724" i="2"/>
  <c r="O1724" i="2"/>
  <c r="K1724" i="2"/>
  <c r="G1724" i="2"/>
  <c r="Z1724" i="2"/>
  <c r="V1724" i="2"/>
  <c r="AF1724" i="2" s="1"/>
  <c r="R1724" i="2"/>
  <c r="N1724" i="2"/>
  <c r="J1724" i="2"/>
  <c r="F1724" i="2"/>
  <c r="Y1724" i="2"/>
  <c r="I1724" i="2"/>
  <c r="U1724" i="2"/>
  <c r="E1724" i="2"/>
  <c r="Q1724" i="2"/>
  <c r="M1724" i="2"/>
  <c r="AB1800" i="2"/>
  <c r="X1800" i="2"/>
  <c r="T1800" i="2"/>
  <c r="P1800" i="2"/>
  <c r="L1800" i="2"/>
  <c r="H1800" i="2"/>
  <c r="AA1800" i="2"/>
  <c r="W1800" i="2"/>
  <c r="S1800" i="2"/>
  <c r="O1800" i="2"/>
  <c r="K1800" i="2"/>
  <c r="G1800" i="2"/>
  <c r="Z1800" i="2"/>
  <c r="V1800" i="2"/>
  <c r="AF1800" i="2" s="1"/>
  <c r="R1800" i="2"/>
  <c r="N1800" i="2"/>
  <c r="J1800" i="2"/>
  <c r="F1800" i="2"/>
  <c r="U1800" i="2"/>
  <c r="E1800" i="2"/>
  <c r="Q1800" i="2"/>
  <c r="M1800" i="2"/>
  <c r="Y1800" i="2"/>
  <c r="I1800" i="2"/>
  <c r="AA1868" i="2"/>
  <c r="W1868" i="2"/>
  <c r="S1868" i="2"/>
  <c r="O1868" i="2"/>
  <c r="K1868" i="2"/>
  <c r="G1868" i="2"/>
  <c r="Y1868" i="2"/>
  <c r="T1868" i="2"/>
  <c r="N1868" i="2"/>
  <c r="I1868" i="2"/>
  <c r="X1868" i="2"/>
  <c r="R1868" i="2"/>
  <c r="M1868" i="2"/>
  <c r="H1868" i="2"/>
  <c r="AB1868" i="2"/>
  <c r="V1868" i="2"/>
  <c r="AF1868" i="2" s="1"/>
  <c r="Q1868" i="2"/>
  <c r="L1868" i="2"/>
  <c r="F1868" i="2"/>
  <c r="P1868" i="2"/>
  <c r="J1868" i="2"/>
  <c r="Z1868" i="2"/>
  <c r="E1868" i="2"/>
  <c r="U1868" i="2"/>
  <c r="Z1915" i="2"/>
  <c r="V1915" i="2"/>
  <c r="AF1915" i="2" s="1"/>
  <c r="R1915" i="2"/>
  <c r="N1915" i="2"/>
  <c r="J1915" i="2"/>
  <c r="F1915" i="2"/>
  <c r="Y1915" i="2"/>
  <c r="U1915" i="2"/>
  <c r="Q1915" i="2"/>
  <c r="M1915" i="2"/>
  <c r="I1915" i="2"/>
  <c r="E1915" i="2"/>
  <c r="AB1915" i="2"/>
  <c r="X1915" i="2"/>
  <c r="T1915" i="2"/>
  <c r="P1915" i="2"/>
  <c r="L1915" i="2"/>
  <c r="H1915" i="2"/>
  <c r="AA1915" i="2"/>
  <c r="K1915" i="2"/>
  <c r="W1915" i="2"/>
  <c r="G1915" i="2"/>
  <c r="S1915" i="2"/>
  <c r="O1915" i="2"/>
  <c r="Z1979" i="2"/>
  <c r="V1979" i="2"/>
  <c r="AF1979" i="2" s="1"/>
  <c r="R1979" i="2"/>
  <c r="N1979" i="2"/>
  <c r="J1979" i="2"/>
  <c r="F1979" i="2"/>
  <c r="Y1979" i="2"/>
  <c r="U1979" i="2"/>
  <c r="Q1979" i="2"/>
  <c r="M1979" i="2"/>
  <c r="I1979" i="2"/>
  <c r="E1979" i="2"/>
  <c r="AB1979" i="2"/>
  <c r="X1979" i="2"/>
  <c r="T1979" i="2"/>
  <c r="P1979" i="2"/>
  <c r="L1979" i="2"/>
  <c r="H1979" i="2"/>
  <c r="AA1979" i="2"/>
  <c r="K1979" i="2"/>
  <c r="W1979" i="2"/>
  <c r="G1979" i="2"/>
  <c r="S1979" i="2"/>
  <c r="O1979" i="2"/>
  <c r="Y1890" i="2"/>
  <c r="U1890" i="2"/>
  <c r="Q1890" i="2"/>
  <c r="M1890" i="2"/>
  <c r="I1890" i="2"/>
  <c r="E1890" i="2"/>
  <c r="AB1890" i="2"/>
  <c r="X1890" i="2"/>
  <c r="T1890" i="2"/>
  <c r="P1890" i="2"/>
  <c r="L1890" i="2"/>
  <c r="H1890" i="2"/>
  <c r="AA1890" i="2"/>
  <c r="W1890" i="2"/>
  <c r="S1890" i="2"/>
  <c r="O1890" i="2"/>
  <c r="K1890" i="2"/>
  <c r="G1890" i="2"/>
  <c r="V1890" i="2"/>
  <c r="AF1890" i="2" s="1"/>
  <c r="F1890" i="2"/>
  <c r="R1890" i="2"/>
  <c r="N1890" i="2"/>
  <c r="Z1890" i="2"/>
  <c r="J1890" i="2"/>
  <c r="Y1954" i="2"/>
  <c r="U1954" i="2"/>
  <c r="Q1954" i="2"/>
  <c r="M1954" i="2"/>
  <c r="I1954" i="2"/>
  <c r="E1954" i="2"/>
  <c r="AB1954" i="2"/>
  <c r="X1954" i="2"/>
  <c r="T1954" i="2"/>
  <c r="P1954" i="2"/>
  <c r="L1954" i="2"/>
  <c r="H1954" i="2"/>
  <c r="AA1954" i="2"/>
  <c r="W1954" i="2"/>
  <c r="S1954" i="2"/>
  <c r="O1954" i="2"/>
  <c r="K1954" i="2"/>
  <c r="G1954" i="2"/>
  <c r="V1954" i="2"/>
  <c r="AF1954" i="2" s="1"/>
  <c r="F1954" i="2"/>
  <c r="R1954" i="2"/>
  <c r="N1954" i="2"/>
  <c r="Z1954" i="2"/>
  <c r="J1954" i="2"/>
  <c r="AB1873" i="2"/>
  <c r="X1873" i="2"/>
  <c r="T1873" i="2"/>
  <c r="P1873" i="2"/>
  <c r="L1873" i="2"/>
  <c r="H1873" i="2"/>
  <c r="AA1873" i="2"/>
  <c r="V1873" i="2"/>
  <c r="AF1873" i="2" s="1"/>
  <c r="Q1873" i="2"/>
  <c r="K1873" i="2"/>
  <c r="F1873" i="2"/>
  <c r="Z1873" i="2"/>
  <c r="U1873" i="2"/>
  <c r="O1873" i="2"/>
  <c r="J1873" i="2"/>
  <c r="E1873" i="2"/>
  <c r="Y1873" i="2"/>
  <c r="S1873" i="2"/>
  <c r="N1873" i="2"/>
  <c r="I1873" i="2"/>
  <c r="G1873" i="2"/>
  <c r="W1873" i="2"/>
  <c r="R1873" i="2"/>
  <c r="M1873" i="2"/>
  <c r="AB1937" i="2"/>
  <c r="X1937" i="2"/>
  <c r="T1937" i="2"/>
  <c r="P1937" i="2"/>
  <c r="L1937" i="2"/>
  <c r="H1937" i="2"/>
  <c r="AA1937" i="2"/>
  <c r="W1937" i="2"/>
  <c r="S1937" i="2"/>
  <c r="O1937" i="2"/>
  <c r="K1937" i="2"/>
  <c r="G1937" i="2"/>
  <c r="Z1937" i="2"/>
  <c r="V1937" i="2"/>
  <c r="AF1937" i="2" s="1"/>
  <c r="R1937" i="2"/>
  <c r="N1937" i="2"/>
  <c r="J1937" i="2"/>
  <c r="F1937" i="2"/>
  <c r="U1937" i="2"/>
  <c r="E1937" i="2"/>
  <c r="Q1937" i="2"/>
  <c r="M1937" i="2"/>
  <c r="I1937" i="2"/>
  <c r="Y1937" i="2"/>
  <c r="Z1575" i="2"/>
  <c r="V1575" i="2"/>
  <c r="AF1575" i="2" s="1"/>
  <c r="R1575" i="2"/>
  <c r="N1575" i="2"/>
  <c r="J1575" i="2"/>
  <c r="F1575" i="2"/>
  <c r="Y1575" i="2"/>
  <c r="U1575" i="2"/>
  <c r="Q1575" i="2"/>
  <c r="M1575" i="2"/>
  <c r="I1575" i="2"/>
  <c r="E1575" i="2"/>
  <c r="AA1575" i="2"/>
  <c r="S1575" i="2"/>
  <c r="K1575" i="2"/>
  <c r="X1575" i="2"/>
  <c r="P1575" i="2"/>
  <c r="H1575" i="2"/>
  <c r="W1575" i="2"/>
  <c r="O1575" i="2"/>
  <c r="G1575" i="2"/>
  <c r="AB1575" i="2"/>
  <c r="T1575" i="2"/>
  <c r="L1575" i="2"/>
  <c r="AA1467" i="2"/>
  <c r="W1467" i="2"/>
  <c r="S1467" i="2"/>
  <c r="O1467" i="2"/>
  <c r="K1467" i="2"/>
  <c r="G1467" i="2"/>
  <c r="Z1467" i="2"/>
  <c r="V1467" i="2"/>
  <c r="AF1467" i="2" s="1"/>
  <c r="R1467" i="2"/>
  <c r="N1467" i="2"/>
  <c r="J1467" i="2"/>
  <c r="F1467" i="2"/>
  <c r="Y1467" i="2"/>
  <c r="U1467" i="2"/>
  <c r="Q1467" i="2"/>
  <c r="M1467" i="2"/>
  <c r="I1467" i="2"/>
  <c r="E1467" i="2"/>
  <c r="X1467" i="2"/>
  <c r="H1467" i="2"/>
  <c r="T1467" i="2"/>
  <c r="P1467" i="2"/>
  <c r="AB1467" i="2"/>
  <c r="L1467" i="2"/>
  <c r="AA1533" i="2"/>
  <c r="W1533" i="2"/>
  <c r="S1533" i="2"/>
  <c r="O1533" i="2"/>
  <c r="K1533" i="2"/>
  <c r="G1533" i="2"/>
  <c r="Z1533" i="2"/>
  <c r="V1533" i="2"/>
  <c r="AF1533" i="2" s="1"/>
  <c r="R1533" i="2"/>
  <c r="N1533" i="2"/>
  <c r="J1533" i="2"/>
  <c r="F1533" i="2"/>
  <c r="Y1533" i="2"/>
  <c r="U1533" i="2"/>
  <c r="Q1533" i="2"/>
  <c r="M1533" i="2"/>
  <c r="I1533" i="2"/>
  <c r="E1533" i="2"/>
  <c r="T1533" i="2"/>
  <c r="P1533" i="2"/>
  <c r="AB1533" i="2"/>
  <c r="L1533" i="2"/>
  <c r="H1533" i="2"/>
  <c r="X1533" i="2"/>
  <c r="Y1383" i="2"/>
  <c r="U1383" i="2"/>
  <c r="Q1383" i="2"/>
  <c r="M1383" i="2"/>
  <c r="I1383" i="2"/>
  <c r="E1383" i="2"/>
  <c r="AB1383" i="2"/>
  <c r="X1383" i="2"/>
  <c r="T1383" i="2"/>
  <c r="P1383" i="2"/>
  <c r="L1383" i="2"/>
  <c r="H1383" i="2"/>
  <c r="AA1383" i="2"/>
  <c r="W1383" i="2"/>
  <c r="S1383" i="2"/>
  <c r="O1383" i="2"/>
  <c r="K1383" i="2"/>
  <c r="G1383" i="2"/>
  <c r="R1383" i="2"/>
  <c r="N1383" i="2"/>
  <c r="Z1383" i="2"/>
  <c r="J1383" i="2"/>
  <c r="F1383" i="2"/>
  <c r="V1383" i="2"/>
  <c r="AF1383" i="2" s="1"/>
  <c r="Y1518" i="2"/>
  <c r="U1518" i="2"/>
  <c r="Q1518" i="2"/>
  <c r="M1518" i="2"/>
  <c r="I1518" i="2"/>
  <c r="E1518" i="2"/>
  <c r="AB1518" i="2"/>
  <c r="X1518" i="2"/>
  <c r="T1518" i="2"/>
  <c r="P1518" i="2"/>
  <c r="L1518" i="2"/>
  <c r="H1518" i="2"/>
  <c r="AA1518" i="2"/>
  <c r="W1518" i="2"/>
  <c r="S1518" i="2"/>
  <c r="O1518" i="2"/>
  <c r="K1518" i="2"/>
  <c r="G1518" i="2"/>
  <c r="Z1518" i="2"/>
  <c r="J1518" i="2"/>
  <c r="V1518" i="2"/>
  <c r="AF1518" i="2" s="1"/>
  <c r="F1518" i="2"/>
  <c r="R1518" i="2"/>
  <c r="N1518" i="2"/>
  <c r="AA1715" i="2"/>
  <c r="W1715" i="2"/>
  <c r="S1715" i="2"/>
  <c r="O1715" i="2"/>
  <c r="K1715" i="2"/>
  <c r="G1715" i="2"/>
  <c r="Z1715" i="2"/>
  <c r="V1715" i="2"/>
  <c r="AF1715" i="2" s="1"/>
  <c r="R1715" i="2"/>
  <c r="N1715" i="2"/>
  <c r="J1715" i="2"/>
  <c r="F1715" i="2"/>
  <c r="Y1715" i="2"/>
  <c r="U1715" i="2"/>
  <c r="Q1715" i="2"/>
  <c r="M1715" i="2"/>
  <c r="I1715" i="2"/>
  <c r="E1715" i="2"/>
  <c r="X1715" i="2"/>
  <c r="H1715" i="2"/>
  <c r="T1715" i="2"/>
  <c r="P1715" i="2"/>
  <c r="AB1715" i="2"/>
  <c r="L1715" i="2"/>
  <c r="AA1824" i="2"/>
  <c r="W1824" i="2"/>
  <c r="S1824" i="2"/>
  <c r="O1824" i="2"/>
  <c r="K1824" i="2"/>
  <c r="G1824" i="2"/>
  <c r="Z1824" i="2"/>
  <c r="V1824" i="2"/>
  <c r="AF1824" i="2" s="1"/>
  <c r="R1824" i="2"/>
  <c r="N1824" i="2"/>
  <c r="J1824" i="2"/>
  <c r="F1824" i="2"/>
  <c r="Y1824" i="2"/>
  <c r="U1824" i="2"/>
  <c r="Q1824" i="2"/>
  <c r="M1824" i="2"/>
  <c r="I1824" i="2"/>
  <c r="E1824" i="2"/>
  <c r="T1824" i="2"/>
  <c r="P1824" i="2"/>
  <c r="AB1824" i="2"/>
  <c r="L1824" i="2"/>
  <c r="H1824" i="2"/>
  <c r="X1824" i="2"/>
  <c r="Z1763" i="2"/>
  <c r="V1763" i="2"/>
  <c r="AF1763" i="2" s="1"/>
  <c r="R1763" i="2"/>
  <c r="N1763" i="2"/>
  <c r="J1763" i="2"/>
  <c r="F1763" i="2"/>
  <c r="Y1763" i="2"/>
  <c r="U1763" i="2"/>
  <c r="Q1763" i="2"/>
  <c r="M1763" i="2"/>
  <c r="I1763" i="2"/>
  <c r="E1763" i="2"/>
  <c r="AB1763" i="2"/>
  <c r="X1763" i="2"/>
  <c r="T1763" i="2"/>
  <c r="P1763" i="2"/>
  <c r="L1763" i="2"/>
  <c r="H1763" i="2"/>
  <c r="AA1763" i="2"/>
  <c r="K1763" i="2"/>
  <c r="W1763" i="2"/>
  <c r="G1763" i="2"/>
  <c r="S1763" i="2"/>
  <c r="O1763" i="2"/>
  <c r="AA1980" i="2"/>
  <c r="W1980" i="2"/>
  <c r="S1980" i="2"/>
  <c r="O1980" i="2"/>
  <c r="K1980" i="2"/>
  <c r="G1980" i="2"/>
  <c r="Z1980" i="2"/>
  <c r="V1980" i="2"/>
  <c r="AF1980" i="2" s="1"/>
  <c r="R1980" i="2"/>
  <c r="N1980" i="2"/>
  <c r="J1980" i="2"/>
  <c r="F1980" i="2"/>
  <c r="Y1980" i="2"/>
  <c r="U1980" i="2"/>
  <c r="Q1980" i="2"/>
  <c r="M1980" i="2"/>
  <c r="I1980" i="2"/>
  <c r="E1980" i="2"/>
  <c r="AB1980" i="2"/>
  <c r="L1980" i="2"/>
  <c r="X1980" i="2"/>
  <c r="H1980" i="2"/>
  <c r="T1980" i="2"/>
  <c r="P1980" i="2"/>
  <c r="AB1553" i="2"/>
  <c r="X1553" i="2"/>
  <c r="T1553" i="2"/>
  <c r="P1553" i="2"/>
  <c r="L1553" i="2"/>
  <c r="H1553" i="2"/>
  <c r="AA1553" i="2"/>
  <c r="W1553" i="2"/>
  <c r="S1553" i="2"/>
  <c r="O1553" i="2"/>
  <c r="K1553" i="2"/>
  <c r="G1553" i="2"/>
  <c r="Y1553" i="2"/>
  <c r="Q1553" i="2"/>
  <c r="I1553" i="2"/>
  <c r="V1553" i="2"/>
  <c r="AF1553" i="2" s="1"/>
  <c r="N1553" i="2"/>
  <c r="F1553" i="2"/>
  <c r="U1553" i="2"/>
  <c r="M1553" i="2"/>
  <c r="E1553" i="2"/>
  <c r="J1553" i="2"/>
  <c r="Z1553" i="2"/>
  <c r="R1553" i="2"/>
  <c r="AB1611" i="2"/>
  <c r="X1611" i="2"/>
  <c r="T1611" i="2"/>
  <c r="P1611" i="2"/>
  <c r="L1611" i="2"/>
  <c r="H1611" i="2"/>
  <c r="AA1611" i="2"/>
  <c r="W1611" i="2"/>
  <c r="S1611" i="2"/>
  <c r="O1611" i="2"/>
  <c r="K1611" i="2"/>
  <c r="G1611" i="2"/>
  <c r="U1611" i="2"/>
  <c r="M1611" i="2"/>
  <c r="E1611" i="2"/>
  <c r="Z1611" i="2"/>
  <c r="R1611" i="2"/>
  <c r="J1611" i="2"/>
  <c r="Y1611" i="2"/>
  <c r="Q1611" i="2"/>
  <c r="I1611" i="2"/>
  <c r="V1611" i="2"/>
  <c r="AF1611" i="2" s="1"/>
  <c r="N1611" i="2"/>
  <c r="F1611" i="2"/>
  <c r="Y1685" i="2"/>
  <c r="U1685" i="2"/>
  <c r="Q1685" i="2"/>
  <c r="M1685" i="2"/>
  <c r="I1685" i="2"/>
  <c r="E1685" i="2"/>
  <c r="AB1685" i="2"/>
  <c r="X1685" i="2"/>
  <c r="T1685" i="2"/>
  <c r="P1685" i="2"/>
  <c r="L1685" i="2"/>
  <c r="H1685" i="2"/>
  <c r="AA1685" i="2"/>
  <c r="W1685" i="2"/>
  <c r="S1685" i="2"/>
  <c r="O1685" i="2"/>
  <c r="K1685" i="2"/>
  <c r="G1685" i="2"/>
  <c r="Z1685" i="2"/>
  <c r="J1685" i="2"/>
  <c r="V1685" i="2"/>
  <c r="AF1685" i="2" s="1"/>
  <c r="F1685" i="2"/>
  <c r="R1685" i="2"/>
  <c r="N1685" i="2"/>
  <c r="Y1793" i="2"/>
  <c r="U1793" i="2"/>
  <c r="Q1793" i="2"/>
  <c r="M1793" i="2"/>
  <c r="I1793" i="2"/>
  <c r="E1793" i="2"/>
  <c r="AB1793" i="2"/>
  <c r="X1793" i="2"/>
  <c r="T1793" i="2"/>
  <c r="P1793" i="2"/>
  <c r="L1793" i="2"/>
  <c r="H1793" i="2"/>
  <c r="AA1793" i="2"/>
  <c r="W1793" i="2"/>
  <c r="S1793" i="2"/>
  <c r="O1793" i="2"/>
  <c r="K1793" i="2"/>
  <c r="G1793" i="2"/>
  <c r="V1793" i="2"/>
  <c r="AF1793" i="2" s="1"/>
  <c r="F1793" i="2"/>
  <c r="R1793" i="2"/>
  <c r="N1793" i="2"/>
  <c r="J1793" i="2"/>
  <c r="Z1793" i="2"/>
  <c r="AB1736" i="2"/>
  <c r="X1736" i="2"/>
  <c r="T1736" i="2"/>
  <c r="P1736" i="2"/>
  <c r="L1736" i="2"/>
  <c r="H1736" i="2"/>
  <c r="AA1736" i="2"/>
  <c r="W1736" i="2"/>
  <c r="S1736" i="2"/>
  <c r="O1736" i="2"/>
  <c r="K1736" i="2"/>
  <c r="G1736" i="2"/>
  <c r="Z1736" i="2"/>
  <c r="V1736" i="2"/>
  <c r="AF1736" i="2" s="1"/>
  <c r="R1736" i="2"/>
  <c r="N1736" i="2"/>
  <c r="J1736" i="2"/>
  <c r="F1736" i="2"/>
  <c r="Q1736" i="2"/>
  <c r="M1736" i="2"/>
  <c r="Y1736" i="2"/>
  <c r="I1736" i="2"/>
  <c r="U1736" i="2"/>
  <c r="E1736" i="2"/>
  <c r="AA1884" i="2"/>
  <c r="W1884" i="2"/>
  <c r="S1884" i="2"/>
  <c r="O1884" i="2"/>
  <c r="K1884" i="2"/>
  <c r="G1884" i="2"/>
  <c r="Y1884" i="2"/>
  <c r="T1884" i="2"/>
  <c r="N1884" i="2"/>
  <c r="I1884" i="2"/>
  <c r="X1884" i="2"/>
  <c r="R1884" i="2"/>
  <c r="M1884" i="2"/>
  <c r="H1884" i="2"/>
  <c r="AB1884" i="2"/>
  <c r="V1884" i="2"/>
  <c r="AF1884" i="2" s="1"/>
  <c r="Q1884" i="2"/>
  <c r="L1884" i="2"/>
  <c r="F1884" i="2"/>
  <c r="P1884" i="2"/>
  <c r="J1884" i="2"/>
  <c r="Z1884" i="2"/>
  <c r="E1884" i="2"/>
  <c r="U1884" i="2"/>
  <c r="Z1346" i="2"/>
  <c r="V1346" i="2"/>
  <c r="R1346" i="2"/>
  <c r="N1346" i="2"/>
  <c r="J1346" i="2"/>
  <c r="F1346" i="2"/>
  <c r="Y1346" i="2"/>
  <c r="U1346" i="2"/>
  <c r="Q1346" i="2"/>
  <c r="M1346" i="2"/>
  <c r="I1346" i="2"/>
  <c r="E1346" i="2"/>
  <c r="AA1346" i="2"/>
  <c r="S1346" i="2"/>
  <c r="K1346" i="2"/>
  <c r="X1346" i="2"/>
  <c r="P1346" i="2"/>
  <c r="H1346" i="2"/>
  <c r="W1346" i="2"/>
  <c r="O1346" i="2"/>
  <c r="G1346" i="2"/>
  <c r="T1346" i="2"/>
  <c r="L1346" i="2"/>
  <c r="AB1346" i="2"/>
  <c r="Y1374" i="2"/>
  <c r="U1374" i="2"/>
  <c r="Q1374" i="2"/>
  <c r="K1374" i="2"/>
  <c r="G1374" i="2"/>
  <c r="AB1374" i="2"/>
  <c r="X1374" i="2"/>
  <c r="T1374" i="2"/>
  <c r="P1374" i="2"/>
  <c r="J1374" i="2"/>
  <c r="F1374" i="2"/>
  <c r="AA1374" i="2"/>
  <c r="S1374" i="2"/>
  <c r="I1374" i="2"/>
  <c r="Z1374" i="2"/>
  <c r="R1374" i="2"/>
  <c r="H1374" i="2"/>
  <c r="W1374" i="2"/>
  <c r="M1374" i="2"/>
  <c r="E1374" i="2"/>
  <c r="V1374" i="2"/>
  <c r="AF1374" i="2" s="1"/>
  <c r="L1374" i="2"/>
  <c r="AA1428" i="2"/>
  <c r="W1428" i="2"/>
  <c r="S1428" i="2"/>
  <c r="O1428" i="2"/>
  <c r="K1428" i="2"/>
  <c r="G1428" i="2"/>
  <c r="Z1428" i="2"/>
  <c r="V1428" i="2"/>
  <c r="AF1428" i="2" s="1"/>
  <c r="R1428" i="2"/>
  <c r="N1428" i="2"/>
  <c r="J1428" i="2"/>
  <c r="F1428" i="2"/>
  <c r="Y1428" i="2"/>
  <c r="U1428" i="2"/>
  <c r="Q1428" i="2"/>
  <c r="M1428" i="2"/>
  <c r="I1428" i="2"/>
  <c r="E1428" i="2"/>
  <c r="AB1428" i="2"/>
  <c r="L1428" i="2"/>
  <c r="X1428" i="2"/>
  <c r="H1428" i="2"/>
  <c r="T1428" i="2"/>
  <c r="P1428" i="2"/>
  <c r="Z1588" i="2"/>
  <c r="V1588" i="2"/>
  <c r="AF1588" i="2" s="1"/>
  <c r="R1588" i="2"/>
  <c r="N1588" i="2"/>
  <c r="J1588" i="2"/>
  <c r="F1588" i="2"/>
  <c r="Y1588" i="2"/>
  <c r="U1588" i="2"/>
  <c r="Q1588" i="2"/>
  <c r="M1588" i="2"/>
  <c r="I1588" i="2"/>
  <c r="E1588" i="2"/>
  <c r="AA1588" i="2"/>
  <c r="S1588" i="2"/>
  <c r="K1588" i="2"/>
  <c r="X1588" i="2"/>
  <c r="P1588" i="2"/>
  <c r="H1588" i="2"/>
  <c r="W1588" i="2"/>
  <c r="O1588" i="2"/>
  <c r="G1588" i="2"/>
  <c r="T1588" i="2"/>
  <c r="L1588" i="2"/>
  <c r="AB1588" i="2"/>
  <c r="AA1483" i="2"/>
  <c r="W1483" i="2"/>
  <c r="S1483" i="2"/>
  <c r="O1483" i="2"/>
  <c r="K1483" i="2"/>
  <c r="G1483" i="2"/>
  <c r="Z1483" i="2"/>
  <c r="V1483" i="2"/>
  <c r="AF1483" i="2" s="1"/>
  <c r="R1483" i="2"/>
  <c r="N1483" i="2"/>
  <c r="J1483" i="2"/>
  <c r="F1483" i="2"/>
  <c r="Y1483" i="2"/>
  <c r="U1483" i="2"/>
  <c r="Q1483" i="2"/>
  <c r="M1483" i="2"/>
  <c r="I1483" i="2"/>
  <c r="E1483" i="2"/>
  <c r="X1483" i="2"/>
  <c r="H1483" i="2"/>
  <c r="T1483" i="2"/>
  <c r="P1483" i="2"/>
  <c r="AB1483" i="2"/>
  <c r="L1483" i="2"/>
  <c r="AA1719" i="2"/>
  <c r="W1719" i="2"/>
  <c r="S1719" i="2"/>
  <c r="O1719" i="2"/>
  <c r="K1719" i="2"/>
  <c r="G1719" i="2"/>
  <c r="Z1719" i="2"/>
  <c r="V1719" i="2"/>
  <c r="AF1719" i="2" s="1"/>
  <c r="R1719" i="2"/>
  <c r="N1719" i="2"/>
  <c r="J1719" i="2"/>
  <c r="F1719" i="2"/>
  <c r="Y1719" i="2"/>
  <c r="U1719" i="2"/>
  <c r="Q1719" i="2"/>
  <c r="M1719" i="2"/>
  <c r="I1719" i="2"/>
  <c r="E1719" i="2"/>
  <c r="P1719" i="2"/>
  <c r="AB1719" i="2"/>
  <c r="L1719" i="2"/>
  <c r="X1719" i="2"/>
  <c r="H1719" i="2"/>
  <c r="T1719" i="2"/>
  <c r="AA1517" i="2"/>
  <c r="W1517" i="2"/>
  <c r="S1517" i="2"/>
  <c r="O1517" i="2"/>
  <c r="K1517" i="2"/>
  <c r="G1517" i="2"/>
  <c r="Z1517" i="2"/>
  <c r="V1517" i="2"/>
  <c r="AF1517" i="2" s="1"/>
  <c r="R1517" i="2"/>
  <c r="N1517" i="2"/>
  <c r="J1517" i="2"/>
  <c r="F1517" i="2"/>
  <c r="Y1517" i="2"/>
  <c r="U1517" i="2"/>
  <c r="Q1517" i="2"/>
  <c r="M1517" i="2"/>
  <c r="I1517" i="2"/>
  <c r="E1517" i="2"/>
  <c r="T1517" i="2"/>
  <c r="P1517" i="2"/>
  <c r="AB1517" i="2"/>
  <c r="L1517" i="2"/>
  <c r="X1517" i="2"/>
  <c r="H1517" i="2"/>
  <c r="AA1356" i="2"/>
  <c r="W1356" i="2"/>
  <c r="S1356" i="2"/>
  <c r="M1356" i="2"/>
  <c r="I1356" i="2"/>
  <c r="E1356" i="2"/>
  <c r="Z1356" i="2"/>
  <c r="V1356" i="2"/>
  <c r="AF1356" i="2" s="1"/>
  <c r="R1356" i="2"/>
  <c r="L1356" i="2"/>
  <c r="H1356" i="2"/>
  <c r="Y1356" i="2"/>
  <c r="Q1356" i="2"/>
  <c r="G1356" i="2"/>
  <c r="X1356" i="2"/>
  <c r="P1356" i="2"/>
  <c r="F1356" i="2"/>
  <c r="U1356" i="2"/>
  <c r="K1356" i="2"/>
  <c r="J1356" i="2"/>
  <c r="AB1356" i="2"/>
  <c r="T1356" i="2"/>
  <c r="Z1423" i="2"/>
  <c r="V1423" i="2"/>
  <c r="AF1423" i="2" s="1"/>
  <c r="R1423" i="2"/>
  <c r="N1423" i="2"/>
  <c r="J1423" i="2"/>
  <c r="F1423" i="2"/>
  <c r="Y1423" i="2"/>
  <c r="U1423" i="2"/>
  <c r="Q1423" i="2"/>
  <c r="M1423" i="2"/>
  <c r="I1423" i="2"/>
  <c r="E1423" i="2"/>
  <c r="AB1423" i="2"/>
  <c r="X1423" i="2"/>
  <c r="T1423" i="2"/>
  <c r="P1423" i="2"/>
  <c r="L1423" i="2"/>
  <c r="H1423" i="2"/>
  <c r="S1423" i="2"/>
  <c r="O1423" i="2"/>
  <c r="AA1423" i="2"/>
  <c r="K1423" i="2"/>
  <c r="G1423" i="2"/>
  <c r="W1423" i="2"/>
  <c r="AA1781" i="2"/>
  <c r="W1781" i="2"/>
  <c r="S1781" i="2"/>
  <c r="O1781" i="2"/>
  <c r="K1781" i="2"/>
  <c r="G1781" i="2"/>
  <c r="Z1781" i="2"/>
  <c r="V1781" i="2"/>
  <c r="AF1781" i="2" s="1"/>
  <c r="R1781" i="2"/>
  <c r="N1781" i="2"/>
  <c r="J1781" i="2"/>
  <c r="F1781" i="2"/>
  <c r="Y1781" i="2"/>
  <c r="U1781" i="2"/>
  <c r="Q1781" i="2"/>
  <c r="M1781" i="2"/>
  <c r="I1781" i="2"/>
  <c r="E1781" i="2"/>
  <c r="AB1781" i="2"/>
  <c r="L1781" i="2"/>
  <c r="X1781" i="2"/>
  <c r="H1781" i="2"/>
  <c r="T1781" i="2"/>
  <c r="P1781" i="2"/>
  <c r="Z1361" i="2"/>
  <c r="V1361" i="2"/>
  <c r="AF1361" i="2" s="1"/>
  <c r="R1361" i="2"/>
  <c r="L1361" i="2"/>
  <c r="H1361" i="2"/>
  <c r="Y1361" i="2"/>
  <c r="U1361" i="2"/>
  <c r="Q1361" i="2"/>
  <c r="K1361" i="2"/>
  <c r="G1361" i="2"/>
  <c r="W1361" i="2"/>
  <c r="M1361" i="2"/>
  <c r="E1361" i="2"/>
  <c r="AB1361" i="2"/>
  <c r="T1361" i="2"/>
  <c r="J1361" i="2"/>
  <c r="AA1361" i="2"/>
  <c r="S1361" i="2"/>
  <c r="I1361" i="2"/>
  <c r="F1361" i="2"/>
  <c r="X1361" i="2"/>
  <c r="P1361" i="2"/>
  <c r="Y1422" i="2"/>
  <c r="U1422" i="2"/>
  <c r="Q1422" i="2"/>
  <c r="M1422" i="2"/>
  <c r="I1422" i="2"/>
  <c r="E1422" i="2"/>
  <c r="AB1422" i="2"/>
  <c r="X1422" i="2"/>
  <c r="T1422" i="2"/>
  <c r="P1422" i="2"/>
  <c r="L1422" i="2"/>
  <c r="H1422" i="2"/>
  <c r="AA1422" i="2"/>
  <c r="W1422" i="2"/>
  <c r="S1422" i="2"/>
  <c r="O1422" i="2"/>
  <c r="K1422" i="2"/>
  <c r="G1422" i="2"/>
  <c r="N1422" i="2"/>
  <c r="Z1422" i="2"/>
  <c r="J1422" i="2"/>
  <c r="V1422" i="2"/>
  <c r="AF1422" i="2" s="1"/>
  <c r="F1422" i="2"/>
  <c r="R1422" i="2"/>
  <c r="Y1474" i="2"/>
  <c r="U1474" i="2"/>
  <c r="Q1474" i="2"/>
  <c r="M1474" i="2"/>
  <c r="I1474" i="2"/>
  <c r="E1474" i="2"/>
  <c r="AB1474" i="2"/>
  <c r="X1474" i="2"/>
  <c r="T1474" i="2"/>
  <c r="P1474" i="2"/>
  <c r="L1474" i="2"/>
  <c r="H1474" i="2"/>
  <c r="AA1474" i="2"/>
  <c r="W1474" i="2"/>
  <c r="S1474" i="2"/>
  <c r="O1474" i="2"/>
  <c r="K1474" i="2"/>
  <c r="G1474" i="2"/>
  <c r="R1474" i="2"/>
  <c r="N1474" i="2"/>
  <c r="Z1474" i="2"/>
  <c r="J1474" i="2"/>
  <c r="F1474" i="2"/>
  <c r="V1474" i="2"/>
  <c r="AF1474" i="2" s="1"/>
  <c r="Y1506" i="2"/>
  <c r="U1506" i="2"/>
  <c r="Q1506" i="2"/>
  <c r="M1506" i="2"/>
  <c r="I1506" i="2"/>
  <c r="E1506" i="2"/>
  <c r="AB1506" i="2"/>
  <c r="X1506" i="2"/>
  <c r="T1506" i="2"/>
  <c r="P1506" i="2"/>
  <c r="L1506" i="2"/>
  <c r="H1506" i="2"/>
  <c r="AA1506" i="2"/>
  <c r="W1506" i="2"/>
  <c r="S1506" i="2"/>
  <c r="O1506" i="2"/>
  <c r="K1506" i="2"/>
  <c r="G1506" i="2"/>
  <c r="R1506" i="2"/>
  <c r="N1506" i="2"/>
  <c r="Z1506" i="2"/>
  <c r="J1506" i="2"/>
  <c r="F1506" i="2"/>
  <c r="V1506" i="2"/>
  <c r="AF1506" i="2" s="1"/>
  <c r="Y1539" i="2"/>
  <c r="U1539" i="2"/>
  <c r="Q1539" i="2"/>
  <c r="M1539" i="2"/>
  <c r="I1539" i="2"/>
  <c r="E1539" i="2"/>
  <c r="AB1539" i="2"/>
  <c r="X1539" i="2"/>
  <c r="T1539" i="2"/>
  <c r="P1539" i="2"/>
  <c r="L1539" i="2"/>
  <c r="H1539" i="2"/>
  <c r="AA1539" i="2"/>
  <c r="W1539" i="2"/>
  <c r="S1539" i="2"/>
  <c r="O1539" i="2"/>
  <c r="K1539" i="2"/>
  <c r="G1539" i="2"/>
  <c r="N1539" i="2"/>
  <c r="Z1539" i="2"/>
  <c r="J1539" i="2"/>
  <c r="V1539" i="2"/>
  <c r="AF1539" i="2" s="1"/>
  <c r="F1539" i="2"/>
  <c r="R1539" i="2"/>
  <c r="Z1606" i="2"/>
  <c r="V1606" i="2"/>
  <c r="AF1606" i="2" s="1"/>
  <c r="R1606" i="2"/>
  <c r="N1606" i="2"/>
  <c r="J1606" i="2"/>
  <c r="F1606" i="2"/>
  <c r="Y1606" i="2"/>
  <c r="U1606" i="2"/>
  <c r="Q1606" i="2"/>
  <c r="M1606" i="2"/>
  <c r="I1606" i="2"/>
  <c r="E1606" i="2"/>
  <c r="W1606" i="2"/>
  <c r="O1606" i="2"/>
  <c r="G1606" i="2"/>
  <c r="AB1606" i="2"/>
  <c r="T1606" i="2"/>
  <c r="L1606" i="2"/>
  <c r="AA1606" i="2"/>
  <c r="S1606" i="2"/>
  <c r="K1606" i="2"/>
  <c r="X1606" i="2"/>
  <c r="P1606" i="2"/>
  <c r="H1606" i="2"/>
  <c r="AA1667" i="2"/>
  <c r="W1667" i="2"/>
  <c r="S1667" i="2"/>
  <c r="O1667" i="2"/>
  <c r="K1667" i="2"/>
  <c r="G1667" i="2"/>
  <c r="Z1667" i="2"/>
  <c r="V1667" i="2"/>
  <c r="AF1667" i="2" s="1"/>
  <c r="R1667" i="2"/>
  <c r="N1667" i="2"/>
  <c r="J1667" i="2"/>
  <c r="F1667" i="2"/>
  <c r="Y1667" i="2"/>
  <c r="U1667" i="2"/>
  <c r="Q1667" i="2"/>
  <c r="M1667" i="2"/>
  <c r="I1667" i="2"/>
  <c r="E1667" i="2"/>
  <c r="X1667" i="2"/>
  <c r="H1667" i="2"/>
  <c r="T1667" i="2"/>
  <c r="P1667" i="2"/>
  <c r="AB1667" i="2"/>
  <c r="L1667" i="2"/>
  <c r="AB1439" i="2"/>
  <c r="X1439" i="2"/>
  <c r="T1439" i="2"/>
  <c r="P1439" i="2"/>
  <c r="L1439" i="2"/>
  <c r="H1439" i="2"/>
  <c r="AA1439" i="2"/>
  <c r="W1439" i="2"/>
  <c r="S1439" i="2"/>
  <c r="O1439" i="2"/>
  <c r="K1439" i="2"/>
  <c r="G1439" i="2"/>
  <c r="Z1439" i="2"/>
  <c r="V1439" i="2"/>
  <c r="AF1439" i="2" s="1"/>
  <c r="R1439" i="2"/>
  <c r="N1439" i="2"/>
  <c r="J1439" i="2"/>
  <c r="F1439" i="2"/>
  <c r="U1439" i="2"/>
  <c r="E1439" i="2"/>
  <c r="Q1439" i="2"/>
  <c r="M1439" i="2"/>
  <c r="Y1439" i="2"/>
  <c r="I1439" i="2"/>
  <c r="AA1807" i="2"/>
  <c r="W1807" i="2"/>
  <c r="S1807" i="2"/>
  <c r="O1807" i="2"/>
  <c r="K1807" i="2"/>
  <c r="G1807" i="2"/>
  <c r="Z1807" i="2"/>
  <c r="V1807" i="2"/>
  <c r="AF1807" i="2" s="1"/>
  <c r="R1807" i="2"/>
  <c r="N1807" i="2"/>
  <c r="J1807" i="2"/>
  <c r="F1807" i="2"/>
  <c r="Y1807" i="2"/>
  <c r="U1807" i="2"/>
  <c r="Q1807" i="2"/>
  <c r="M1807" i="2"/>
  <c r="I1807" i="2"/>
  <c r="E1807" i="2"/>
  <c r="T1807" i="2"/>
  <c r="P1807" i="2"/>
  <c r="AB1807" i="2"/>
  <c r="L1807" i="2"/>
  <c r="X1807" i="2"/>
  <c r="H1807" i="2"/>
  <c r="Z1694" i="2"/>
  <c r="V1694" i="2"/>
  <c r="AF1694" i="2" s="1"/>
  <c r="R1694" i="2"/>
  <c r="N1694" i="2"/>
  <c r="J1694" i="2"/>
  <c r="F1694" i="2"/>
  <c r="Y1694" i="2"/>
  <c r="U1694" i="2"/>
  <c r="Q1694" i="2"/>
  <c r="M1694" i="2"/>
  <c r="I1694" i="2"/>
  <c r="E1694" i="2"/>
  <c r="AB1694" i="2"/>
  <c r="X1694" i="2"/>
  <c r="T1694" i="2"/>
  <c r="P1694" i="2"/>
  <c r="L1694" i="2"/>
  <c r="H1694" i="2"/>
  <c r="O1694" i="2"/>
  <c r="AA1694" i="2"/>
  <c r="K1694" i="2"/>
  <c r="W1694" i="2"/>
  <c r="G1694" i="2"/>
  <c r="S1694" i="2"/>
  <c r="Z1757" i="2"/>
  <c r="V1757" i="2"/>
  <c r="AF1757" i="2" s="1"/>
  <c r="R1757" i="2"/>
  <c r="N1757" i="2"/>
  <c r="J1757" i="2"/>
  <c r="F1757" i="2"/>
  <c r="Y1757" i="2"/>
  <c r="U1757" i="2"/>
  <c r="Q1757" i="2"/>
  <c r="M1757" i="2"/>
  <c r="I1757" i="2"/>
  <c r="E1757" i="2"/>
  <c r="AB1757" i="2"/>
  <c r="X1757" i="2"/>
  <c r="T1757" i="2"/>
  <c r="P1757" i="2"/>
  <c r="L1757" i="2"/>
  <c r="H1757" i="2"/>
  <c r="S1757" i="2"/>
  <c r="O1757" i="2"/>
  <c r="AA1757" i="2"/>
  <c r="K1757" i="2"/>
  <c r="W1757" i="2"/>
  <c r="G1757" i="2"/>
  <c r="Z1820" i="2"/>
  <c r="V1820" i="2"/>
  <c r="AF1820" i="2" s="1"/>
  <c r="R1820" i="2"/>
  <c r="N1820" i="2"/>
  <c r="J1820" i="2"/>
  <c r="F1820" i="2"/>
  <c r="Y1820" i="2"/>
  <c r="U1820" i="2"/>
  <c r="Q1820" i="2"/>
  <c r="M1820" i="2"/>
  <c r="I1820" i="2"/>
  <c r="E1820" i="2"/>
  <c r="AB1820" i="2"/>
  <c r="X1820" i="2"/>
  <c r="T1820" i="2"/>
  <c r="P1820" i="2"/>
  <c r="L1820" i="2"/>
  <c r="H1820" i="2"/>
  <c r="AA1820" i="2"/>
  <c r="K1820" i="2"/>
  <c r="W1820" i="2"/>
  <c r="G1820" i="2"/>
  <c r="S1820" i="2"/>
  <c r="O1820" i="2"/>
  <c r="AA1964" i="2"/>
  <c r="W1964" i="2"/>
  <c r="S1964" i="2"/>
  <c r="O1964" i="2"/>
  <c r="K1964" i="2"/>
  <c r="G1964" i="2"/>
  <c r="Z1964" i="2"/>
  <c r="V1964" i="2"/>
  <c r="AF1964" i="2" s="1"/>
  <c r="R1964" i="2"/>
  <c r="N1964" i="2"/>
  <c r="J1964" i="2"/>
  <c r="F1964" i="2"/>
  <c r="Y1964" i="2"/>
  <c r="U1964" i="2"/>
  <c r="Q1964" i="2"/>
  <c r="M1964" i="2"/>
  <c r="I1964" i="2"/>
  <c r="E1964" i="2"/>
  <c r="AB1964" i="2"/>
  <c r="L1964" i="2"/>
  <c r="X1964" i="2"/>
  <c r="H1964" i="2"/>
  <c r="T1964" i="2"/>
  <c r="P1964" i="2"/>
  <c r="AB1583" i="2"/>
  <c r="X1583" i="2"/>
  <c r="T1583" i="2"/>
  <c r="P1583" i="2"/>
  <c r="L1583" i="2"/>
  <c r="H1583" i="2"/>
  <c r="AA1583" i="2"/>
  <c r="W1583" i="2"/>
  <c r="S1583" i="2"/>
  <c r="O1583" i="2"/>
  <c r="K1583" i="2"/>
  <c r="G1583" i="2"/>
  <c r="U1583" i="2"/>
  <c r="M1583" i="2"/>
  <c r="E1583" i="2"/>
  <c r="Z1583" i="2"/>
  <c r="R1583" i="2"/>
  <c r="J1583" i="2"/>
  <c r="Y1583" i="2"/>
  <c r="Q1583" i="2"/>
  <c r="I1583" i="2"/>
  <c r="V1583" i="2"/>
  <c r="AF1583" i="2" s="1"/>
  <c r="N1583" i="2"/>
  <c r="F1583" i="2"/>
  <c r="AB1615" i="2"/>
  <c r="X1615" i="2"/>
  <c r="T1615" i="2"/>
  <c r="P1615" i="2"/>
  <c r="L1615" i="2"/>
  <c r="H1615" i="2"/>
  <c r="AA1615" i="2"/>
  <c r="W1615" i="2"/>
  <c r="S1615" i="2"/>
  <c r="O1615" i="2"/>
  <c r="K1615" i="2"/>
  <c r="G1615" i="2"/>
  <c r="U1615" i="2"/>
  <c r="M1615" i="2"/>
  <c r="E1615" i="2"/>
  <c r="Z1615" i="2"/>
  <c r="R1615" i="2"/>
  <c r="J1615" i="2"/>
  <c r="Y1615" i="2"/>
  <c r="Q1615" i="2"/>
  <c r="I1615" i="2"/>
  <c r="V1615" i="2"/>
  <c r="AF1615" i="2" s="1"/>
  <c r="N1615" i="2"/>
  <c r="F1615" i="2"/>
  <c r="AB1654" i="2"/>
  <c r="X1654" i="2"/>
  <c r="T1654" i="2"/>
  <c r="P1654" i="2"/>
  <c r="L1654" i="2"/>
  <c r="H1654" i="2"/>
  <c r="AA1654" i="2"/>
  <c r="W1654" i="2"/>
  <c r="S1654" i="2"/>
  <c r="O1654" i="2"/>
  <c r="K1654" i="2"/>
  <c r="G1654" i="2"/>
  <c r="U1654" i="2"/>
  <c r="M1654" i="2"/>
  <c r="E1654" i="2"/>
  <c r="Z1654" i="2"/>
  <c r="R1654" i="2"/>
  <c r="J1654" i="2"/>
  <c r="Y1654" i="2"/>
  <c r="Q1654" i="2"/>
  <c r="I1654" i="2"/>
  <c r="V1654" i="2"/>
  <c r="AF1654" i="2" s="1"/>
  <c r="N1654" i="2"/>
  <c r="F1654" i="2"/>
  <c r="Y1693" i="2"/>
  <c r="U1693" i="2"/>
  <c r="Q1693" i="2"/>
  <c r="M1693" i="2"/>
  <c r="I1693" i="2"/>
  <c r="E1693" i="2"/>
  <c r="AB1693" i="2"/>
  <c r="X1693" i="2"/>
  <c r="T1693" i="2"/>
  <c r="P1693" i="2"/>
  <c r="L1693" i="2"/>
  <c r="H1693" i="2"/>
  <c r="AA1693" i="2"/>
  <c r="W1693" i="2"/>
  <c r="S1693" i="2"/>
  <c r="O1693" i="2"/>
  <c r="K1693" i="2"/>
  <c r="G1693" i="2"/>
  <c r="Z1693" i="2"/>
  <c r="J1693" i="2"/>
  <c r="V1693" i="2"/>
  <c r="AF1693" i="2" s="1"/>
  <c r="F1693" i="2"/>
  <c r="R1693" i="2"/>
  <c r="N1693" i="2"/>
  <c r="Y1756" i="2"/>
  <c r="U1756" i="2"/>
  <c r="Q1756" i="2"/>
  <c r="M1756" i="2"/>
  <c r="I1756" i="2"/>
  <c r="E1756" i="2"/>
  <c r="AB1756" i="2"/>
  <c r="X1756" i="2"/>
  <c r="T1756" i="2"/>
  <c r="P1756" i="2"/>
  <c r="L1756" i="2"/>
  <c r="H1756" i="2"/>
  <c r="AA1756" i="2"/>
  <c r="W1756" i="2"/>
  <c r="S1756" i="2"/>
  <c r="O1756" i="2"/>
  <c r="K1756" i="2"/>
  <c r="G1756" i="2"/>
  <c r="N1756" i="2"/>
  <c r="Z1756" i="2"/>
  <c r="J1756" i="2"/>
  <c r="V1756" i="2"/>
  <c r="AF1756" i="2" s="1"/>
  <c r="F1756" i="2"/>
  <c r="R1756" i="2"/>
  <c r="Y1816" i="2"/>
  <c r="U1816" i="2"/>
  <c r="Q1816" i="2"/>
  <c r="M1816" i="2"/>
  <c r="I1816" i="2"/>
  <c r="E1816" i="2"/>
  <c r="AB1816" i="2"/>
  <c r="X1816" i="2"/>
  <c r="T1816" i="2"/>
  <c r="P1816" i="2"/>
  <c r="L1816" i="2"/>
  <c r="H1816" i="2"/>
  <c r="AA1816" i="2"/>
  <c r="W1816" i="2"/>
  <c r="S1816" i="2"/>
  <c r="O1816" i="2"/>
  <c r="K1816" i="2"/>
  <c r="G1816" i="2"/>
  <c r="Z1816" i="2"/>
  <c r="J1816" i="2"/>
  <c r="V1816" i="2"/>
  <c r="AF1816" i="2" s="1"/>
  <c r="F1816" i="2"/>
  <c r="R1816" i="2"/>
  <c r="N1816" i="2"/>
  <c r="Z1872" i="2"/>
  <c r="V1872" i="2"/>
  <c r="AF1872" i="2" s="1"/>
  <c r="R1872" i="2"/>
  <c r="N1872" i="2"/>
  <c r="J1872" i="2"/>
  <c r="F1872" i="2"/>
  <c r="AA1872" i="2"/>
  <c r="U1872" i="2"/>
  <c r="P1872" i="2"/>
  <c r="K1872" i="2"/>
  <c r="E1872" i="2"/>
  <c r="Y1872" i="2"/>
  <c r="T1872" i="2"/>
  <c r="O1872" i="2"/>
  <c r="I1872" i="2"/>
  <c r="X1872" i="2"/>
  <c r="S1872" i="2"/>
  <c r="M1872" i="2"/>
  <c r="H1872" i="2"/>
  <c r="L1872" i="2"/>
  <c r="AB1872" i="2"/>
  <c r="G1872" i="2"/>
  <c r="W1872" i="2"/>
  <c r="Q1872" i="2"/>
  <c r="AB1712" i="2"/>
  <c r="X1712" i="2"/>
  <c r="T1712" i="2"/>
  <c r="P1712" i="2"/>
  <c r="L1712" i="2"/>
  <c r="H1712" i="2"/>
  <c r="AA1712" i="2"/>
  <c r="W1712" i="2"/>
  <c r="S1712" i="2"/>
  <c r="O1712" i="2"/>
  <c r="K1712" i="2"/>
  <c r="G1712" i="2"/>
  <c r="Z1712" i="2"/>
  <c r="V1712" i="2"/>
  <c r="AF1712" i="2" s="1"/>
  <c r="R1712" i="2"/>
  <c r="N1712" i="2"/>
  <c r="J1712" i="2"/>
  <c r="F1712" i="2"/>
  <c r="Q1712" i="2"/>
  <c r="M1712" i="2"/>
  <c r="Y1712" i="2"/>
  <c r="I1712" i="2"/>
  <c r="E1712" i="2"/>
  <c r="U1712" i="2"/>
  <c r="AB1788" i="2"/>
  <c r="X1788" i="2"/>
  <c r="T1788" i="2"/>
  <c r="P1788" i="2"/>
  <c r="L1788" i="2"/>
  <c r="H1788" i="2"/>
  <c r="AA1788" i="2"/>
  <c r="W1788" i="2"/>
  <c r="S1788" i="2"/>
  <c r="O1788" i="2"/>
  <c r="K1788" i="2"/>
  <c r="G1788" i="2"/>
  <c r="Z1788" i="2"/>
  <c r="V1788" i="2"/>
  <c r="AF1788" i="2" s="1"/>
  <c r="R1788" i="2"/>
  <c r="N1788" i="2"/>
  <c r="J1788" i="2"/>
  <c r="F1788" i="2"/>
  <c r="M1788" i="2"/>
  <c r="Y1788" i="2"/>
  <c r="I1788" i="2"/>
  <c r="U1788" i="2"/>
  <c r="E1788" i="2"/>
  <c r="Q1788" i="2"/>
  <c r="Z1859" i="2"/>
  <c r="V1859" i="2"/>
  <c r="AF1859" i="2" s="1"/>
  <c r="R1859" i="2"/>
  <c r="N1859" i="2"/>
  <c r="J1859" i="2"/>
  <c r="F1859" i="2"/>
  <c r="Y1859" i="2"/>
  <c r="T1859" i="2"/>
  <c r="O1859" i="2"/>
  <c r="I1859" i="2"/>
  <c r="X1859" i="2"/>
  <c r="S1859" i="2"/>
  <c r="M1859" i="2"/>
  <c r="H1859" i="2"/>
  <c r="AB1859" i="2"/>
  <c r="W1859" i="2"/>
  <c r="Q1859" i="2"/>
  <c r="L1859" i="2"/>
  <c r="G1859" i="2"/>
  <c r="AA1859" i="2"/>
  <c r="E1859" i="2"/>
  <c r="U1859" i="2"/>
  <c r="P1859" i="2"/>
  <c r="K1859" i="2"/>
  <c r="AA1960" i="2"/>
  <c r="W1960" i="2"/>
  <c r="S1960" i="2"/>
  <c r="O1960" i="2"/>
  <c r="K1960" i="2"/>
  <c r="G1960" i="2"/>
  <c r="Z1960" i="2"/>
  <c r="V1960" i="2"/>
  <c r="AF1960" i="2" s="1"/>
  <c r="R1960" i="2"/>
  <c r="N1960" i="2"/>
  <c r="J1960" i="2"/>
  <c r="F1960" i="2"/>
  <c r="Y1960" i="2"/>
  <c r="U1960" i="2"/>
  <c r="Q1960" i="2"/>
  <c r="M1960" i="2"/>
  <c r="I1960" i="2"/>
  <c r="E1960" i="2"/>
  <c r="T1960" i="2"/>
  <c r="P1960" i="2"/>
  <c r="AB1960" i="2"/>
  <c r="L1960" i="2"/>
  <c r="X1960" i="2"/>
  <c r="H1960" i="2"/>
  <c r="Z1903" i="2"/>
  <c r="V1903" i="2"/>
  <c r="AF1903" i="2" s="1"/>
  <c r="R1903" i="2"/>
  <c r="N1903" i="2"/>
  <c r="J1903" i="2"/>
  <c r="F1903" i="2"/>
  <c r="Y1903" i="2"/>
  <c r="U1903" i="2"/>
  <c r="Q1903" i="2"/>
  <c r="M1903" i="2"/>
  <c r="I1903" i="2"/>
  <c r="E1903" i="2"/>
  <c r="AB1903" i="2"/>
  <c r="X1903" i="2"/>
  <c r="T1903" i="2"/>
  <c r="P1903" i="2"/>
  <c r="L1903" i="2"/>
  <c r="H1903" i="2"/>
  <c r="S1903" i="2"/>
  <c r="O1903" i="2"/>
  <c r="AA1903" i="2"/>
  <c r="K1903" i="2"/>
  <c r="W1903" i="2"/>
  <c r="G1903" i="2"/>
  <c r="Z1967" i="2"/>
  <c r="V1967" i="2"/>
  <c r="AF1967" i="2" s="1"/>
  <c r="R1967" i="2"/>
  <c r="N1967" i="2"/>
  <c r="J1967" i="2"/>
  <c r="F1967" i="2"/>
  <c r="Y1967" i="2"/>
  <c r="U1967" i="2"/>
  <c r="Q1967" i="2"/>
  <c r="M1967" i="2"/>
  <c r="I1967" i="2"/>
  <c r="E1967" i="2"/>
  <c r="AB1967" i="2"/>
  <c r="X1967" i="2"/>
  <c r="T1967" i="2"/>
  <c r="P1967" i="2"/>
  <c r="L1967" i="2"/>
  <c r="H1967" i="2"/>
  <c r="S1967" i="2"/>
  <c r="O1967" i="2"/>
  <c r="AA1967" i="2"/>
  <c r="K1967" i="2"/>
  <c r="W1967" i="2"/>
  <c r="G1967" i="2"/>
  <c r="Y1942" i="2"/>
  <c r="U1942" i="2"/>
  <c r="Q1942" i="2"/>
  <c r="M1942" i="2"/>
  <c r="I1942" i="2"/>
  <c r="E1942" i="2"/>
  <c r="AB1942" i="2"/>
  <c r="X1942" i="2"/>
  <c r="T1942" i="2"/>
  <c r="P1942" i="2"/>
  <c r="L1942" i="2"/>
  <c r="H1942" i="2"/>
  <c r="AA1942" i="2"/>
  <c r="W1942" i="2"/>
  <c r="S1942" i="2"/>
  <c r="O1942" i="2"/>
  <c r="K1942" i="2"/>
  <c r="G1942" i="2"/>
  <c r="N1942" i="2"/>
  <c r="Z1942" i="2"/>
  <c r="J1942" i="2"/>
  <c r="V1942" i="2"/>
  <c r="AF1942" i="2" s="1"/>
  <c r="F1942" i="2"/>
  <c r="R1942" i="2"/>
  <c r="AB1865" i="2"/>
  <c r="X1865" i="2"/>
  <c r="T1865" i="2"/>
  <c r="P1865" i="2"/>
  <c r="L1865" i="2"/>
  <c r="H1865" i="2"/>
  <c r="AA1865" i="2"/>
  <c r="V1865" i="2"/>
  <c r="AF1865" i="2" s="1"/>
  <c r="Q1865" i="2"/>
  <c r="K1865" i="2"/>
  <c r="F1865" i="2"/>
  <c r="Z1865" i="2"/>
  <c r="U1865" i="2"/>
  <c r="O1865" i="2"/>
  <c r="J1865" i="2"/>
  <c r="E1865" i="2"/>
  <c r="Y1865" i="2"/>
  <c r="S1865" i="2"/>
  <c r="N1865" i="2"/>
  <c r="I1865" i="2"/>
  <c r="G1865" i="2"/>
  <c r="W1865" i="2"/>
  <c r="R1865" i="2"/>
  <c r="M1865" i="2"/>
  <c r="AB1925" i="2"/>
  <c r="X1925" i="2"/>
  <c r="T1925" i="2"/>
  <c r="P1925" i="2"/>
  <c r="L1925" i="2"/>
  <c r="H1925" i="2"/>
  <c r="AA1925" i="2"/>
  <c r="W1925" i="2"/>
  <c r="S1925" i="2"/>
  <c r="O1925" i="2"/>
  <c r="K1925" i="2"/>
  <c r="G1925" i="2"/>
  <c r="Z1925" i="2"/>
  <c r="V1925" i="2"/>
  <c r="AF1925" i="2" s="1"/>
  <c r="R1925" i="2"/>
  <c r="N1925" i="2"/>
  <c r="J1925" i="2"/>
  <c r="F1925" i="2"/>
  <c r="M1925" i="2"/>
  <c r="Y1925" i="2"/>
  <c r="I1925" i="2"/>
  <c r="U1925" i="2"/>
  <c r="E1925" i="2"/>
  <c r="Q1925" i="2"/>
  <c r="Z1563" i="2"/>
  <c r="V1563" i="2"/>
  <c r="AF1563" i="2" s="1"/>
  <c r="R1563" i="2"/>
  <c r="N1563" i="2"/>
  <c r="J1563" i="2"/>
  <c r="F1563" i="2"/>
  <c r="Y1563" i="2"/>
  <c r="U1563" i="2"/>
  <c r="Q1563" i="2"/>
  <c r="M1563" i="2"/>
  <c r="I1563" i="2"/>
  <c r="E1563" i="2"/>
  <c r="AA1563" i="2"/>
  <c r="S1563" i="2"/>
  <c r="K1563" i="2"/>
  <c r="X1563" i="2"/>
  <c r="P1563" i="2"/>
  <c r="H1563" i="2"/>
  <c r="W1563" i="2"/>
  <c r="O1563" i="2"/>
  <c r="G1563" i="2"/>
  <c r="T1563" i="2"/>
  <c r="L1563" i="2"/>
  <c r="AB1563" i="2"/>
  <c r="AA1501" i="2"/>
  <c r="W1501" i="2"/>
  <c r="S1501" i="2"/>
  <c r="O1501" i="2"/>
  <c r="K1501" i="2"/>
  <c r="G1501" i="2"/>
  <c r="Z1501" i="2"/>
  <c r="V1501" i="2"/>
  <c r="AF1501" i="2" s="1"/>
  <c r="R1501" i="2"/>
  <c r="N1501" i="2"/>
  <c r="J1501" i="2"/>
  <c r="F1501" i="2"/>
  <c r="Y1501" i="2"/>
  <c r="U1501" i="2"/>
  <c r="Q1501" i="2"/>
  <c r="M1501" i="2"/>
  <c r="I1501" i="2"/>
  <c r="E1501" i="2"/>
  <c r="T1501" i="2"/>
  <c r="P1501" i="2"/>
  <c r="AB1501" i="2"/>
  <c r="L1501" i="2"/>
  <c r="H1501" i="2"/>
  <c r="X1501" i="2"/>
  <c r="Z1395" i="2"/>
  <c r="V1395" i="2"/>
  <c r="AF1395" i="2" s="1"/>
  <c r="R1395" i="2"/>
  <c r="N1395" i="2"/>
  <c r="J1395" i="2"/>
  <c r="F1395" i="2"/>
  <c r="Y1395" i="2"/>
  <c r="U1395" i="2"/>
  <c r="Q1395" i="2"/>
  <c r="M1395" i="2"/>
  <c r="I1395" i="2"/>
  <c r="E1395" i="2"/>
  <c r="AB1395" i="2"/>
  <c r="X1395" i="2"/>
  <c r="T1395" i="2"/>
  <c r="P1395" i="2"/>
  <c r="L1395" i="2"/>
  <c r="H1395" i="2"/>
  <c r="O1395" i="2"/>
  <c r="AA1395" i="2"/>
  <c r="K1395" i="2"/>
  <c r="W1395" i="2"/>
  <c r="G1395" i="2"/>
  <c r="S1395" i="2"/>
  <c r="Y1486" i="2"/>
  <c r="U1486" i="2"/>
  <c r="Q1486" i="2"/>
  <c r="M1486" i="2"/>
  <c r="I1486" i="2"/>
  <c r="E1486" i="2"/>
  <c r="AB1486" i="2"/>
  <c r="X1486" i="2"/>
  <c r="T1486" i="2"/>
  <c r="P1486" i="2"/>
  <c r="L1486" i="2"/>
  <c r="H1486" i="2"/>
  <c r="AA1486" i="2"/>
  <c r="W1486" i="2"/>
  <c r="S1486" i="2"/>
  <c r="O1486" i="2"/>
  <c r="K1486" i="2"/>
  <c r="G1486" i="2"/>
  <c r="Z1486" i="2"/>
  <c r="J1486" i="2"/>
  <c r="V1486" i="2"/>
  <c r="AF1486" i="2" s="1"/>
  <c r="F1486" i="2"/>
  <c r="R1486" i="2"/>
  <c r="N1486" i="2"/>
  <c r="Z1614" i="2"/>
  <c r="V1614" i="2"/>
  <c r="AF1614" i="2" s="1"/>
  <c r="R1614" i="2"/>
  <c r="N1614" i="2"/>
  <c r="J1614" i="2"/>
  <c r="F1614" i="2"/>
  <c r="Y1614" i="2"/>
  <c r="U1614" i="2"/>
  <c r="Q1614" i="2"/>
  <c r="M1614" i="2"/>
  <c r="I1614" i="2"/>
  <c r="E1614" i="2"/>
  <c r="W1614" i="2"/>
  <c r="O1614" i="2"/>
  <c r="G1614" i="2"/>
  <c r="AB1614" i="2"/>
  <c r="T1614" i="2"/>
  <c r="L1614" i="2"/>
  <c r="AA1614" i="2"/>
  <c r="S1614" i="2"/>
  <c r="K1614" i="2"/>
  <c r="P1614" i="2"/>
  <c r="H1614" i="2"/>
  <c r="X1614" i="2"/>
  <c r="AB1433" i="2"/>
  <c r="X1433" i="2"/>
  <c r="T1433" i="2"/>
  <c r="P1433" i="2"/>
  <c r="L1433" i="2"/>
  <c r="H1433" i="2"/>
  <c r="AA1433" i="2"/>
  <c r="W1433" i="2"/>
  <c r="S1433" i="2"/>
  <c r="O1433" i="2"/>
  <c r="K1433" i="2"/>
  <c r="G1433" i="2"/>
  <c r="Z1433" i="2"/>
  <c r="V1433" i="2"/>
  <c r="AF1433" i="2" s="1"/>
  <c r="R1433" i="2"/>
  <c r="N1433" i="2"/>
  <c r="J1433" i="2"/>
  <c r="F1433" i="2"/>
  <c r="U1433" i="2"/>
  <c r="E1433" i="2"/>
  <c r="Q1433" i="2"/>
  <c r="M1433" i="2"/>
  <c r="Y1433" i="2"/>
  <c r="I1433" i="2"/>
  <c r="AA1455" i="2"/>
  <c r="W1455" i="2"/>
  <c r="S1455" i="2"/>
  <c r="O1455" i="2"/>
  <c r="K1455" i="2"/>
  <c r="G1455" i="2"/>
  <c r="Z1455" i="2"/>
  <c r="V1455" i="2"/>
  <c r="AF1455" i="2" s="1"/>
  <c r="R1455" i="2"/>
  <c r="N1455" i="2"/>
  <c r="J1455" i="2"/>
  <c r="F1455" i="2"/>
  <c r="Y1455" i="2"/>
  <c r="U1455" i="2"/>
  <c r="Q1455" i="2"/>
  <c r="M1455" i="2"/>
  <c r="I1455" i="2"/>
  <c r="E1455" i="2"/>
  <c r="P1455" i="2"/>
  <c r="AB1455" i="2"/>
  <c r="L1455" i="2"/>
  <c r="X1455" i="2"/>
  <c r="H1455" i="2"/>
  <c r="T1455" i="2"/>
  <c r="Z1584" i="2"/>
  <c r="V1584" i="2"/>
  <c r="AF1584" i="2" s="1"/>
  <c r="R1584" i="2"/>
  <c r="N1584" i="2"/>
  <c r="J1584" i="2"/>
  <c r="F1584" i="2"/>
  <c r="Y1584" i="2"/>
  <c r="U1584" i="2"/>
  <c r="Q1584" i="2"/>
  <c r="M1584" i="2"/>
  <c r="I1584" i="2"/>
  <c r="E1584" i="2"/>
  <c r="AA1584" i="2"/>
  <c r="S1584" i="2"/>
  <c r="K1584" i="2"/>
  <c r="X1584" i="2"/>
  <c r="P1584" i="2"/>
  <c r="H1584" i="2"/>
  <c r="W1584" i="2"/>
  <c r="O1584" i="2"/>
  <c r="G1584" i="2"/>
  <c r="AB1584" i="2"/>
  <c r="T1584" i="2"/>
  <c r="L1584" i="2"/>
  <c r="AA1378" i="2"/>
  <c r="W1378" i="2"/>
  <c r="S1378" i="2"/>
  <c r="O1378" i="2"/>
  <c r="K1378" i="2"/>
  <c r="G1378" i="2"/>
  <c r="Z1378" i="2"/>
  <c r="V1378" i="2"/>
  <c r="AF1378" i="2" s="1"/>
  <c r="R1378" i="2"/>
  <c r="N1378" i="2"/>
  <c r="J1378" i="2"/>
  <c r="F1378" i="2"/>
  <c r="Y1378" i="2"/>
  <c r="Q1378" i="2"/>
  <c r="I1378" i="2"/>
  <c r="X1378" i="2"/>
  <c r="P1378" i="2"/>
  <c r="H1378" i="2"/>
  <c r="U1378" i="2"/>
  <c r="M1378" i="2"/>
  <c r="E1378" i="2"/>
  <c r="AB1378" i="2"/>
  <c r="T1378" i="2"/>
  <c r="L1378" i="2"/>
  <c r="AA1435" i="2"/>
  <c r="W1435" i="2"/>
  <c r="S1435" i="2"/>
  <c r="O1435" i="2"/>
  <c r="K1435" i="2"/>
  <c r="G1435" i="2"/>
  <c r="Z1435" i="2"/>
  <c r="V1435" i="2"/>
  <c r="AF1435" i="2" s="1"/>
  <c r="R1435" i="2"/>
  <c r="N1435" i="2"/>
  <c r="J1435" i="2"/>
  <c r="F1435" i="2"/>
  <c r="Y1435" i="2"/>
  <c r="U1435" i="2"/>
  <c r="Q1435" i="2"/>
  <c r="M1435" i="2"/>
  <c r="I1435" i="2"/>
  <c r="E1435" i="2"/>
  <c r="AB1435" i="2"/>
  <c r="L1435" i="2"/>
  <c r="X1435" i="2"/>
  <c r="H1435" i="2"/>
  <c r="T1435" i="2"/>
  <c r="P1435" i="2"/>
  <c r="Z1604" i="2"/>
  <c r="V1604" i="2"/>
  <c r="AF1604" i="2" s="1"/>
  <c r="R1604" i="2"/>
  <c r="N1604" i="2"/>
  <c r="J1604" i="2"/>
  <c r="F1604" i="2"/>
  <c r="Y1604" i="2"/>
  <c r="U1604" i="2"/>
  <c r="Q1604" i="2"/>
  <c r="M1604" i="2"/>
  <c r="I1604" i="2"/>
  <c r="E1604" i="2"/>
  <c r="AA1604" i="2"/>
  <c r="S1604" i="2"/>
  <c r="K1604" i="2"/>
  <c r="X1604" i="2"/>
  <c r="P1604" i="2"/>
  <c r="H1604" i="2"/>
  <c r="W1604" i="2"/>
  <c r="O1604" i="2"/>
  <c r="G1604" i="2"/>
  <c r="T1604" i="2"/>
  <c r="L1604" i="2"/>
  <c r="AB1604" i="2"/>
  <c r="AA1459" i="2"/>
  <c r="W1459" i="2"/>
  <c r="S1459" i="2"/>
  <c r="O1459" i="2"/>
  <c r="K1459" i="2"/>
  <c r="G1459" i="2"/>
  <c r="Z1459" i="2"/>
  <c r="V1459" i="2"/>
  <c r="AF1459" i="2" s="1"/>
  <c r="R1459" i="2"/>
  <c r="N1459" i="2"/>
  <c r="J1459" i="2"/>
  <c r="F1459" i="2"/>
  <c r="Y1459" i="2"/>
  <c r="U1459" i="2"/>
  <c r="Q1459" i="2"/>
  <c r="M1459" i="2"/>
  <c r="I1459" i="2"/>
  <c r="E1459" i="2"/>
  <c r="X1459" i="2"/>
  <c r="H1459" i="2"/>
  <c r="T1459" i="2"/>
  <c r="P1459" i="2"/>
  <c r="L1459" i="2"/>
  <c r="AB1459" i="2"/>
  <c r="Z1663" i="2"/>
  <c r="V1663" i="2"/>
  <c r="AF1663" i="2" s="1"/>
  <c r="R1663" i="2"/>
  <c r="N1663" i="2"/>
  <c r="J1663" i="2"/>
  <c r="F1663" i="2"/>
  <c r="Y1663" i="2"/>
  <c r="U1663" i="2"/>
  <c r="Q1663" i="2"/>
  <c r="M1663" i="2"/>
  <c r="I1663" i="2"/>
  <c r="E1663" i="2"/>
  <c r="AA1663" i="2"/>
  <c r="S1663" i="2"/>
  <c r="K1663" i="2"/>
  <c r="X1663" i="2"/>
  <c r="P1663" i="2"/>
  <c r="H1663" i="2"/>
  <c r="W1663" i="2"/>
  <c r="O1663" i="2"/>
  <c r="G1663" i="2"/>
  <c r="L1663" i="2"/>
  <c r="AB1663" i="2"/>
  <c r="T1663" i="2"/>
  <c r="AA1493" i="2"/>
  <c r="W1493" i="2"/>
  <c r="S1493" i="2"/>
  <c r="O1493" i="2"/>
  <c r="K1493" i="2"/>
  <c r="G1493" i="2"/>
  <c r="Z1493" i="2"/>
  <c r="V1493" i="2"/>
  <c r="AF1493" i="2" s="1"/>
  <c r="R1493" i="2"/>
  <c r="N1493" i="2"/>
  <c r="J1493" i="2"/>
  <c r="F1493" i="2"/>
  <c r="Y1493" i="2"/>
  <c r="U1493" i="2"/>
  <c r="Q1493" i="2"/>
  <c r="M1493" i="2"/>
  <c r="I1493" i="2"/>
  <c r="E1493" i="2"/>
  <c r="T1493" i="2"/>
  <c r="P1493" i="2"/>
  <c r="AB1493" i="2"/>
  <c r="L1493" i="2"/>
  <c r="X1493" i="2"/>
  <c r="H1493" i="2"/>
  <c r="AA1818" i="2"/>
  <c r="W1818" i="2"/>
  <c r="S1818" i="2"/>
  <c r="O1818" i="2"/>
  <c r="K1818" i="2"/>
  <c r="G1818" i="2"/>
  <c r="Z1818" i="2"/>
  <c r="V1818" i="2"/>
  <c r="AF1818" i="2" s="1"/>
  <c r="R1818" i="2"/>
  <c r="N1818" i="2"/>
  <c r="J1818" i="2"/>
  <c r="F1818" i="2"/>
  <c r="Y1818" i="2"/>
  <c r="U1818" i="2"/>
  <c r="Q1818" i="2"/>
  <c r="M1818" i="2"/>
  <c r="I1818" i="2"/>
  <c r="E1818" i="2"/>
  <c r="P1818" i="2"/>
  <c r="AB1818" i="2"/>
  <c r="L1818" i="2"/>
  <c r="X1818" i="2"/>
  <c r="H1818" i="2"/>
  <c r="T1818" i="2"/>
  <c r="Z1407" i="2"/>
  <c r="V1407" i="2"/>
  <c r="R1407" i="2"/>
  <c r="N1407" i="2"/>
  <c r="J1407" i="2"/>
  <c r="F1407" i="2"/>
  <c r="Y1407" i="2"/>
  <c r="U1407" i="2"/>
  <c r="Q1407" i="2"/>
  <c r="M1407" i="2"/>
  <c r="I1407" i="2"/>
  <c r="E1407" i="2"/>
  <c r="AB1407" i="2"/>
  <c r="X1407" i="2"/>
  <c r="T1407" i="2"/>
  <c r="P1407" i="2"/>
  <c r="L1407" i="2"/>
  <c r="H1407" i="2"/>
  <c r="S1407" i="2"/>
  <c r="O1407" i="2"/>
  <c r="AA1407" i="2"/>
  <c r="K1407" i="2"/>
  <c r="W1407" i="2"/>
  <c r="G1407" i="2"/>
  <c r="AA1673" i="2"/>
  <c r="W1673" i="2"/>
  <c r="S1673" i="2"/>
  <c r="O1673" i="2"/>
  <c r="K1673" i="2"/>
  <c r="G1673" i="2"/>
  <c r="Z1673" i="2"/>
  <c r="V1673" i="2"/>
  <c r="AF1673" i="2" s="1"/>
  <c r="R1673" i="2"/>
  <c r="N1673" i="2"/>
  <c r="J1673" i="2"/>
  <c r="F1673" i="2"/>
  <c r="Y1673" i="2"/>
  <c r="U1673" i="2"/>
  <c r="Q1673" i="2"/>
  <c r="M1673" i="2"/>
  <c r="I1673" i="2"/>
  <c r="E1673" i="2"/>
  <c r="AB1673" i="2"/>
  <c r="L1673" i="2"/>
  <c r="X1673" i="2"/>
  <c r="H1673" i="2"/>
  <c r="T1673" i="2"/>
  <c r="P1673" i="2"/>
  <c r="AB1348" i="2"/>
  <c r="X1348" i="2"/>
  <c r="T1348" i="2"/>
  <c r="P1348" i="2"/>
  <c r="L1348" i="2"/>
  <c r="H1348" i="2"/>
  <c r="AA1348" i="2"/>
  <c r="W1348" i="2"/>
  <c r="S1348" i="2"/>
  <c r="O1348" i="2"/>
  <c r="K1348" i="2"/>
  <c r="G1348" i="2"/>
  <c r="V1348" i="2"/>
  <c r="N1348" i="2"/>
  <c r="F1348" i="2"/>
  <c r="U1348" i="2"/>
  <c r="M1348" i="2"/>
  <c r="E1348" i="2"/>
  <c r="Z1348" i="2"/>
  <c r="R1348" i="2"/>
  <c r="J1348" i="2"/>
  <c r="Y1348" i="2"/>
  <c r="Q1348" i="2"/>
  <c r="I1348" i="2"/>
  <c r="Y1414" i="2"/>
  <c r="U1414" i="2"/>
  <c r="Q1414" i="2"/>
  <c r="M1414" i="2"/>
  <c r="I1414" i="2"/>
  <c r="E1414" i="2"/>
  <c r="AB1414" i="2"/>
  <c r="X1414" i="2"/>
  <c r="T1414" i="2"/>
  <c r="P1414" i="2"/>
  <c r="L1414" i="2"/>
  <c r="H1414" i="2"/>
  <c r="AA1414" i="2"/>
  <c r="W1414" i="2"/>
  <c r="S1414" i="2"/>
  <c r="O1414" i="2"/>
  <c r="K1414" i="2"/>
  <c r="G1414" i="2"/>
  <c r="Z1414" i="2"/>
  <c r="J1414" i="2"/>
  <c r="V1414" i="2"/>
  <c r="F1414" i="2"/>
  <c r="R1414" i="2"/>
  <c r="N1414" i="2"/>
  <c r="Y1468" i="2"/>
  <c r="U1468" i="2"/>
  <c r="Q1468" i="2"/>
  <c r="M1468" i="2"/>
  <c r="I1468" i="2"/>
  <c r="E1468" i="2"/>
  <c r="AB1468" i="2"/>
  <c r="X1468" i="2"/>
  <c r="T1468" i="2"/>
  <c r="P1468" i="2"/>
  <c r="L1468" i="2"/>
  <c r="H1468" i="2"/>
  <c r="AA1468" i="2"/>
  <c r="W1468" i="2"/>
  <c r="S1468" i="2"/>
  <c r="O1468" i="2"/>
  <c r="K1468" i="2"/>
  <c r="G1468" i="2"/>
  <c r="N1468" i="2"/>
  <c r="Z1468" i="2"/>
  <c r="J1468" i="2"/>
  <c r="V1468" i="2"/>
  <c r="AF1468" i="2" s="1"/>
  <c r="F1468" i="2"/>
  <c r="R1468" i="2"/>
  <c r="Y1500" i="2"/>
  <c r="U1500" i="2"/>
  <c r="Q1500" i="2"/>
  <c r="M1500" i="2"/>
  <c r="I1500" i="2"/>
  <c r="E1500" i="2"/>
  <c r="AB1500" i="2"/>
  <c r="X1500" i="2"/>
  <c r="T1500" i="2"/>
  <c r="P1500" i="2"/>
  <c r="L1500" i="2"/>
  <c r="H1500" i="2"/>
  <c r="AA1500" i="2"/>
  <c r="W1500" i="2"/>
  <c r="S1500" i="2"/>
  <c r="O1500" i="2"/>
  <c r="K1500" i="2"/>
  <c r="G1500" i="2"/>
  <c r="N1500" i="2"/>
  <c r="Z1500" i="2"/>
  <c r="J1500" i="2"/>
  <c r="V1500" i="2"/>
  <c r="AF1500" i="2" s="1"/>
  <c r="F1500" i="2"/>
  <c r="R1500" i="2"/>
  <c r="Y1532" i="2"/>
  <c r="U1532" i="2"/>
  <c r="Q1532" i="2"/>
  <c r="M1532" i="2"/>
  <c r="I1532" i="2"/>
  <c r="E1532" i="2"/>
  <c r="AB1532" i="2"/>
  <c r="X1532" i="2"/>
  <c r="T1532" i="2"/>
  <c r="P1532" i="2"/>
  <c r="L1532" i="2"/>
  <c r="H1532" i="2"/>
  <c r="AA1532" i="2"/>
  <c r="W1532" i="2"/>
  <c r="S1532" i="2"/>
  <c r="O1532" i="2"/>
  <c r="K1532" i="2"/>
  <c r="G1532" i="2"/>
  <c r="N1532" i="2"/>
  <c r="Z1532" i="2"/>
  <c r="J1532" i="2"/>
  <c r="V1532" i="2"/>
  <c r="AF1532" i="2" s="1"/>
  <c r="F1532" i="2"/>
  <c r="R1532" i="2"/>
  <c r="Z1594" i="2"/>
  <c r="V1594" i="2"/>
  <c r="AF1594" i="2" s="1"/>
  <c r="R1594" i="2"/>
  <c r="N1594" i="2"/>
  <c r="J1594" i="2"/>
  <c r="F1594" i="2"/>
  <c r="Y1594" i="2"/>
  <c r="U1594" i="2"/>
  <c r="Q1594" i="2"/>
  <c r="M1594" i="2"/>
  <c r="I1594" i="2"/>
  <c r="E1594" i="2"/>
  <c r="W1594" i="2"/>
  <c r="O1594" i="2"/>
  <c r="G1594" i="2"/>
  <c r="AB1594" i="2"/>
  <c r="T1594" i="2"/>
  <c r="L1594" i="2"/>
  <c r="AA1594" i="2"/>
  <c r="S1594" i="2"/>
  <c r="K1594" i="2"/>
  <c r="X1594" i="2"/>
  <c r="P1594" i="2"/>
  <c r="H1594" i="2"/>
  <c r="Z1657" i="2"/>
  <c r="V1657" i="2"/>
  <c r="AF1657" i="2" s="1"/>
  <c r="R1657" i="2"/>
  <c r="N1657" i="2"/>
  <c r="J1657" i="2"/>
  <c r="F1657" i="2"/>
  <c r="Y1657" i="2"/>
  <c r="U1657" i="2"/>
  <c r="Q1657" i="2"/>
  <c r="M1657" i="2"/>
  <c r="I1657" i="2"/>
  <c r="E1657" i="2"/>
  <c r="W1657" i="2"/>
  <c r="O1657" i="2"/>
  <c r="G1657" i="2"/>
  <c r="AB1657" i="2"/>
  <c r="T1657" i="2"/>
  <c r="L1657" i="2"/>
  <c r="AA1657" i="2"/>
  <c r="S1657" i="2"/>
  <c r="K1657" i="2"/>
  <c r="H1657" i="2"/>
  <c r="X1657" i="2"/>
  <c r="P1657" i="2"/>
  <c r="AA1838" i="2"/>
  <c r="W1838" i="2"/>
  <c r="S1838" i="2"/>
  <c r="O1838" i="2"/>
  <c r="K1838" i="2"/>
  <c r="G1838" i="2"/>
  <c r="Z1838" i="2"/>
  <c r="V1838" i="2"/>
  <c r="AF1838" i="2" s="1"/>
  <c r="R1838" i="2"/>
  <c r="N1838" i="2"/>
  <c r="J1838" i="2"/>
  <c r="F1838" i="2"/>
  <c r="Y1838" i="2"/>
  <c r="U1838" i="2"/>
  <c r="Q1838" i="2"/>
  <c r="M1838" i="2"/>
  <c r="I1838" i="2"/>
  <c r="E1838" i="2"/>
  <c r="X1838" i="2"/>
  <c r="H1838" i="2"/>
  <c r="T1838" i="2"/>
  <c r="P1838" i="2"/>
  <c r="AB1838" i="2"/>
  <c r="L1838" i="2"/>
  <c r="AB1429" i="2"/>
  <c r="X1429" i="2"/>
  <c r="T1429" i="2"/>
  <c r="P1429" i="2"/>
  <c r="L1429" i="2"/>
  <c r="H1429" i="2"/>
  <c r="AA1429" i="2"/>
  <c r="W1429" i="2"/>
  <c r="S1429" i="2"/>
  <c r="O1429" i="2"/>
  <c r="K1429" i="2"/>
  <c r="G1429" i="2"/>
  <c r="Z1429" i="2"/>
  <c r="V1429" i="2"/>
  <c r="AF1429" i="2" s="1"/>
  <c r="R1429" i="2"/>
  <c r="N1429" i="2"/>
  <c r="J1429" i="2"/>
  <c r="F1429" i="2"/>
  <c r="M1429" i="2"/>
  <c r="Y1429" i="2"/>
  <c r="I1429" i="2"/>
  <c r="U1429" i="2"/>
  <c r="E1429" i="2"/>
  <c r="Q1429" i="2"/>
  <c r="AA1784" i="2"/>
  <c r="W1784" i="2"/>
  <c r="S1784" i="2"/>
  <c r="O1784" i="2"/>
  <c r="K1784" i="2"/>
  <c r="G1784" i="2"/>
  <c r="Z1784" i="2"/>
  <c r="V1784" i="2"/>
  <c r="AF1784" i="2" s="1"/>
  <c r="R1784" i="2"/>
  <c r="N1784" i="2"/>
  <c r="J1784" i="2"/>
  <c r="F1784" i="2"/>
  <c r="Y1784" i="2"/>
  <c r="U1784" i="2"/>
  <c r="Q1784" i="2"/>
  <c r="M1784" i="2"/>
  <c r="I1784" i="2"/>
  <c r="E1784" i="2"/>
  <c r="T1784" i="2"/>
  <c r="P1784" i="2"/>
  <c r="AB1784" i="2"/>
  <c r="L1784" i="2"/>
  <c r="X1784" i="2"/>
  <c r="H1784" i="2"/>
  <c r="Z1682" i="2"/>
  <c r="V1682" i="2"/>
  <c r="AF1682" i="2" s="1"/>
  <c r="R1682" i="2"/>
  <c r="N1682" i="2"/>
  <c r="J1682" i="2"/>
  <c r="F1682" i="2"/>
  <c r="Y1682" i="2"/>
  <c r="U1682" i="2"/>
  <c r="Q1682" i="2"/>
  <c r="M1682" i="2"/>
  <c r="I1682" i="2"/>
  <c r="E1682" i="2"/>
  <c r="AB1682" i="2"/>
  <c r="X1682" i="2"/>
  <c r="T1682" i="2"/>
  <c r="P1682" i="2"/>
  <c r="L1682" i="2"/>
  <c r="H1682" i="2"/>
  <c r="W1682" i="2"/>
  <c r="G1682" i="2"/>
  <c r="S1682" i="2"/>
  <c r="O1682" i="2"/>
  <c r="AA1682" i="2"/>
  <c r="K1682" i="2"/>
  <c r="Z1746" i="2"/>
  <c r="V1746" i="2"/>
  <c r="AF1746" i="2" s="1"/>
  <c r="R1746" i="2"/>
  <c r="N1746" i="2"/>
  <c r="J1746" i="2"/>
  <c r="F1746" i="2"/>
  <c r="Y1746" i="2"/>
  <c r="U1746" i="2"/>
  <c r="Q1746" i="2"/>
  <c r="M1746" i="2"/>
  <c r="I1746" i="2"/>
  <c r="E1746" i="2"/>
  <c r="AB1746" i="2"/>
  <c r="X1746" i="2"/>
  <c r="T1746" i="2"/>
  <c r="P1746" i="2"/>
  <c r="L1746" i="2"/>
  <c r="H1746" i="2"/>
  <c r="W1746" i="2"/>
  <c r="G1746" i="2"/>
  <c r="S1746" i="2"/>
  <c r="O1746" i="2"/>
  <c r="AA1746" i="2"/>
  <c r="K1746" i="2"/>
  <c r="Z1810" i="2"/>
  <c r="V1810" i="2"/>
  <c r="AF1810" i="2" s="1"/>
  <c r="R1810" i="2"/>
  <c r="N1810" i="2"/>
  <c r="J1810" i="2"/>
  <c r="F1810" i="2"/>
  <c r="Y1810" i="2"/>
  <c r="U1810" i="2"/>
  <c r="Q1810" i="2"/>
  <c r="M1810" i="2"/>
  <c r="I1810" i="2"/>
  <c r="E1810" i="2"/>
  <c r="AB1810" i="2"/>
  <c r="X1810" i="2"/>
  <c r="T1810" i="2"/>
  <c r="P1810" i="2"/>
  <c r="L1810" i="2"/>
  <c r="H1810" i="2"/>
  <c r="AA1810" i="2"/>
  <c r="K1810" i="2"/>
  <c r="W1810" i="2"/>
  <c r="G1810" i="2"/>
  <c r="S1810" i="2"/>
  <c r="O1810" i="2"/>
  <c r="AA1940" i="2"/>
  <c r="W1940" i="2"/>
  <c r="S1940" i="2"/>
  <c r="O1940" i="2"/>
  <c r="K1940" i="2"/>
  <c r="G1940" i="2"/>
  <c r="Z1940" i="2"/>
  <c r="V1940" i="2"/>
  <c r="AF1940" i="2" s="1"/>
  <c r="R1940" i="2"/>
  <c r="N1940" i="2"/>
  <c r="J1940" i="2"/>
  <c r="F1940" i="2"/>
  <c r="Y1940" i="2"/>
  <c r="U1940" i="2"/>
  <c r="Q1940" i="2"/>
  <c r="M1940" i="2"/>
  <c r="I1940" i="2"/>
  <c r="E1940" i="2"/>
  <c r="AB1940" i="2"/>
  <c r="L1940" i="2"/>
  <c r="X1940" i="2"/>
  <c r="H1940" i="2"/>
  <c r="T1940" i="2"/>
  <c r="P1940" i="2"/>
  <c r="AB1576" i="2"/>
  <c r="X1576" i="2"/>
  <c r="T1576" i="2"/>
  <c r="P1576" i="2"/>
  <c r="L1576" i="2"/>
  <c r="H1576" i="2"/>
  <c r="AA1576" i="2"/>
  <c r="W1576" i="2"/>
  <c r="S1576" i="2"/>
  <c r="O1576" i="2"/>
  <c r="K1576" i="2"/>
  <c r="G1576" i="2"/>
  <c r="Y1576" i="2"/>
  <c r="Q1576" i="2"/>
  <c r="I1576" i="2"/>
  <c r="V1576" i="2"/>
  <c r="AF1576" i="2" s="1"/>
  <c r="N1576" i="2"/>
  <c r="F1576" i="2"/>
  <c r="U1576" i="2"/>
  <c r="M1576" i="2"/>
  <c r="E1576" i="2"/>
  <c r="Z1576" i="2"/>
  <c r="R1576" i="2"/>
  <c r="J1576" i="2"/>
  <c r="AB1609" i="2"/>
  <c r="X1609" i="2"/>
  <c r="T1609" i="2"/>
  <c r="P1609" i="2"/>
  <c r="L1609" i="2"/>
  <c r="H1609" i="2"/>
  <c r="AA1609" i="2"/>
  <c r="W1609" i="2"/>
  <c r="S1609" i="2"/>
  <c r="O1609" i="2"/>
  <c r="K1609" i="2"/>
  <c r="G1609" i="2"/>
  <c r="Y1609" i="2"/>
  <c r="Q1609" i="2"/>
  <c r="I1609" i="2"/>
  <c r="V1609" i="2"/>
  <c r="AF1609" i="2" s="1"/>
  <c r="N1609" i="2"/>
  <c r="F1609" i="2"/>
  <c r="U1609" i="2"/>
  <c r="M1609" i="2"/>
  <c r="E1609" i="2"/>
  <c r="R1609" i="2"/>
  <c r="J1609" i="2"/>
  <c r="Z1609" i="2"/>
  <c r="AB1648" i="2"/>
  <c r="X1648" i="2"/>
  <c r="T1648" i="2"/>
  <c r="P1648" i="2"/>
  <c r="L1648" i="2"/>
  <c r="H1648" i="2"/>
  <c r="AA1648" i="2"/>
  <c r="W1648" i="2"/>
  <c r="S1648" i="2"/>
  <c r="O1648" i="2"/>
  <c r="K1648" i="2"/>
  <c r="G1648" i="2"/>
  <c r="Y1648" i="2"/>
  <c r="Q1648" i="2"/>
  <c r="I1648" i="2"/>
  <c r="V1648" i="2"/>
  <c r="AF1648" i="2" s="1"/>
  <c r="N1648" i="2"/>
  <c r="F1648" i="2"/>
  <c r="U1648" i="2"/>
  <c r="M1648" i="2"/>
  <c r="E1648" i="2"/>
  <c r="R1648" i="2"/>
  <c r="J1648" i="2"/>
  <c r="Z1648" i="2"/>
  <c r="Y1681" i="2"/>
  <c r="U1681" i="2"/>
  <c r="Q1681" i="2"/>
  <c r="M1681" i="2"/>
  <c r="I1681" i="2"/>
  <c r="E1681" i="2"/>
  <c r="AB1681" i="2"/>
  <c r="X1681" i="2"/>
  <c r="T1681" i="2"/>
  <c r="P1681" i="2"/>
  <c r="L1681" i="2"/>
  <c r="H1681" i="2"/>
  <c r="AA1681" i="2"/>
  <c r="W1681" i="2"/>
  <c r="S1681" i="2"/>
  <c r="O1681" i="2"/>
  <c r="K1681" i="2"/>
  <c r="G1681" i="2"/>
  <c r="R1681" i="2"/>
  <c r="N1681" i="2"/>
  <c r="Z1681" i="2"/>
  <c r="J1681" i="2"/>
  <c r="V1681" i="2"/>
  <c r="AF1681" i="2" s="1"/>
  <c r="F1681" i="2"/>
  <c r="Y1745" i="2"/>
  <c r="U1745" i="2"/>
  <c r="Q1745" i="2"/>
  <c r="M1745" i="2"/>
  <c r="I1745" i="2"/>
  <c r="E1745" i="2"/>
  <c r="AB1745" i="2"/>
  <c r="X1745" i="2"/>
  <c r="T1745" i="2"/>
  <c r="P1745" i="2"/>
  <c r="L1745" i="2"/>
  <c r="H1745" i="2"/>
  <c r="AA1745" i="2"/>
  <c r="W1745" i="2"/>
  <c r="S1745" i="2"/>
  <c r="O1745" i="2"/>
  <c r="K1745" i="2"/>
  <c r="G1745" i="2"/>
  <c r="R1745" i="2"/>
  <c r="N1745" i="2"/>
  <c r="Z1745" i="2"/>
  <c r="J1745" i="2"/>
  <c r="V1745" i="2"/>
  <c r="AF1745" i="2" s="1"/>
  <c r="F1745" i="2"/>
  <c r="Y1805" i="2"/>
  <c r="U1805" i="2"/>
  <c r="Q1805" i="2"/>
  <c r="M1805" i="2"/>
  <c r="I1805" i="2"/>
  <c r="E1805" i="2"/>
  <c r="AB1805" i="2"/>
  <c r="X1805" i="2"/>
  <c r="T1805" i="2"/>
  <c r="P1805" i="2"/>
  <c r="L1805" i="2"/>
  <c r="H1805" i="2"/>
  <c r="AA1805" i="2"/>
  <c r="W1805" i="2"/>
  <c r="S1805" i="2"/>
  <c r="O1805" i="2"/>
  <c r="K1805" i="2"/>
  <c r="G1805" i="2"/>
  <c r="N1805" i="2"/>
  <c r="Z1805" i="2"/>
  <c r="J1805" i="2"/>
  <c r="V1805" i="2"/>
  <c r="AF1805" i="2" s="1"/>
  <c r="F1805" i="2"/>
  <c r="R1805" i="2"/>
  <c r="Z1864" i="2"/>
  <c r="V1864" i="2"/>
  <c r="AF1864" i="2" s="1"/>
  <c r="R1864" i="2"/>
  <c r="N1864" i="2"/>
  <c r="J1864" i="2"/>
  <c r="F1864" i="2"/>
  <c r="AA1864" i="2"/>
  <c r="U1864" i="2"/>
  <c r="P1864" i="2"/>
  <c r="K1864" i="2"/>
  <c r="E1864" i="2"/>
  <c r="Y1864" i="2"/>
  <c r="T1864" i="2"/>
  <c r="O1864" i="2"/>
  <c r="I1864" i="2"/>
  <c r="X1864" i="2"/>
  <c r="S1864" i="2"/>
  <c r="M1864" i="2"/>
  <c r="H1864" i="2"/>
  <c r="L1864" i="2"/>
  <c r="AB1864" i="2"/>
  <c r="G1864" i="2"/>
  <c r="W1864" i="2"/>
  <c r="Q1864" i="2"/>
  <c r="AB1700" i="2"/>
  <c r="X1700" i="2"/>
  <c r="T1700" i="2"/>
  <c r="P1700" i="2"/>
  <c r="L1700" i="2"/>
  <c r="H1700" i="2"/>
  <c r="AA1700" i="2"/>
  <c r="W1700" i="2"/>
  <c r="S1700" i="2"/>
  <c r="O1700" i="2"/>
  <c r="K1700" i="2"/>
  <c r="G1700" i="2"/>
  <c r="Z1700" i="2"/>
  <c r="V1700" i="2"/>
  <c r="AF1700" i="2" s="1"/>
  <c r="R1700" i="2"/>
  <c r="N1700" i="2"/>
  <c r="J1700" i="2"/>
  <c r="F1700" i="2"/>
  <c r="Y1700" i="2"/>
  <c r="I1700" i="2"/>
  <c r="U1700" i="2"/>
  <c r="E1700" i="2"/>
  <c r="Q1700" i="2"/>
  <c r="M1700" i="2"/>
  <c r="AB1778" i="2"/>
  <c r="X1778" i="2"/>
  <c r="T1778" i="2"/>
  <c r="P1778" i="2"/>
  <c r="L1778" i="2"/>
  <c r="H1778" i="2"/>
  <c r="AA1778" i="2"/>
  <c r="W1778" i="2"/>
  <c r="S1778" i="2"/>
  <c r="O1778" i="2"/>
  <c r="K1778" i="2"/>
  <c r="G1778" i="2"/>
  <c r="Z1778" i="2"/>
  <c r="V1778" i="2"/>
  <c r="AF1778" i="2" s="1"/>
  <c r="R1778" i="2"/>
  <c r="N1778" i="2"/>
  <c r="J1778" i="2"/>
  <c r="F1778" i="2"/>
  <c r="U1778" i="2"/>
  <c r="E1778" i="2"/>
  <c r="Q1778" i="2"/>
  <c r="M1778" i="2"/>
  <c r="Y1778" i="2"/>
  <c r="I1778" i="2"/>
  <c r="Z1851" i="2"/>
  <c r="V1851" i="2"/>
  <c r="AF1851" i="2" s="1"/>
  <c r="R1851" i="2"/>
  <c r="N1851" i="2"/>
  <c r="J1851" i="2"/>
  <c r="F1851" i="2"/>
  <c r="Y1851" i="2"/>
  <c r="T1851" i="2"/>
  <c r="O1851" i="2"/>
  <c r="I1851" i="2"/>
  <c r="X1851" i="2"/>
  <c r="S1851" i="2"/>
  <c r="M1851" i="2"/>
  <c r="H1851" i="2"/>
  <c r="AB1851" i="2"/>
  <c r="W1851" i="2"/>
  <c r="Q1851" i="2"/>
  <c r="L1851" i="2"/>
  <c r="G1851" i="2"/>
  <c r="AA1851" i="2"/>
  <c r="E1851" i="2"/>
  <c r="U1851" i="2"/>
  <c r="P1851" i="2"/>
  <c r="K1851" i="2"/>
  <c r="AA1936" i="2"/>
  <c r="W1936" i="2"/>
  <c r="S1936" i="2"/>
  <c r="O1936" i="2"/>
  <c r="K1936" i="2"/>
  <c r="G1936" i="2"/>
  <c r="Z1936" i="2"/>
  <c r="V1936" i="2"/>
  <c r="AF1936" i="2" s="1"/>
  <c r="R1936" i="2"/>
  <c r="N1936" i="2"/>
  <c r="J1936" i="2"/>
  <c r="F1936" i="2"/>
  <c r="Y1936" i="2"/>
  <c r="U1936" i="2"/>
  <c r="Q1936" i="2"/>
  <c r="M1936" i="2"/>
  <c r="I1936" i="2"/>
  <c r="E1936" i="2"/>
  <c r="T1936" i="2"/>
  <c r="P1936" i="2"/>
  <c r="AB1936" i="2"/>
  <c r="L1936" i="2"/>
  <c r="X1936" i="2"/>
  <c r="H1936" i="2"/>
  <c r="Z1891" i="2"/>
  <c r="V1891" i="2"/>
  <c r="AF1891" i="2" s="1"/>
  <c r="R1891" i="2"/>
  <c r="N1891" i="2"/>
  <c r="J1891" i="2"/>
  <c r="F1891" i="2"/>
  <c r="Y1891" i="2"/>
  <c r="U1891" i="2"/>
  <c r="Q1891" i="2"/>
  <c r="M1891" i="2"/>
  <c r="I1891" i="2"/>
  <c r="E1891" i="2"/>
  <c r="AB1891" i="2"/>
  <c r="X1891" i="2"/>
  <c r="T1891" i="2"/>
  <c r="P1891" i="2"/>
  <c r="L1891" i="2"/>
  <c r="H1891" i="2"/>
  <c r="AA1891" i="2"/>
  <c r="K1891" i="2"/>
  <c r="W1891" i="2"/>
  <c r="G1891" i="2"/>
  <c r="S1891" i="2"/>
  <c r="O1891" i="2"/>
  <c r="Z1955" i="2"/>
  <c r="V1955" i="2"/>
  <c r="AF1955" i="2" s="1"/>
  <c r="R1955" i="2"/>
  <c r="N1955" i="2"/>
  <c r="J1955" i="2"/>
  <c r="F1955" i="2"/>
  <c r="Y1955" i="2"/>
  <c r="U1955" i="2"/>
  <c r="Q1955" i="2"/>
  <c r="M1955" i="2"/>
  <c r="I1955" i="2"/>
  <c r="E1955" i="2"/>
  <c r="AB1955" i="2"/>
  <c r="X1955" i="2"/>
  <c r="T1955" i="2"/>
  <c r="P1955" i="2"/>
  <c r="L1955" i="2"/>
  <c r="H1955" i="2"/>
  <c r="AA1955" i="2"/>
  <c r="K1955" i="2"/>
  <c r="W1955" i="2"/>
  <c r="G1955" i="2"/>
  <c r="S1955" i="2"/>
  <c r="O1955" i="2"/>
  <c r="Y1930" i="2"/>
  <c r="U1930" i="2"/>
  <c r="Q1930" i="2"/>
  <c r="M1930" i="2"/>
  <c r="I1930" i="2"/>
  <c r="E1930" i="2"/>
  <c r="AB1930" i="2"/>
  <c r="X1930" i="2"/>
  <c r="T1930" i="2"/>
  <c r="P1930" i="2"/>
  <c r="L1930" i="2"/>
  <c r="H1930" i="2"/>
  <c r="AA1930" i="2"/>
  <c r="W1930" i="2"/>
  <c r="S1930" i="2"/>
  <c r="O1930" i="2"/>
  <c r="K1930" i="2"/>
  <c r="G1930" i="2"/>
  <c r="V1930" i="2"/>
  <c r="AF1930" i="2" s="1"/>
  <c r="F1930" i="2"/>
  <c r="R1930" i="2"/>
  <c r="N1930" i="2"/>
  <c r="Z1930" i="2"/>
  <c r="J1930" i="2"/>
  <c r="AB1854" i="2"/>
  <c r="X1854" i="2"/>
  <c r="T1854" i="2"/>
  <c r="P1854" i="2"/>
  <c r="L1854" i="2"/>
  <c r="H1854" i="2"/>
  <c r="AA1854" i="2"/>
  <c r="V1854" i="2"/>
  <c r="AF1854" i="2" s="1"/>
  <c r="Q1854" i="2"/>
  <c r="K1854" i="2"/>
  <c r="F1854" i="2"/>
  <c r="Z1854" i="2"/>
  <c r="U1854" i="2"/>
  <c r="O1854" i="2"/>
  <c r="J1854" i="2"/>
  <c r="E1854" i="2"/>
  <c r="Y1854" i="2"/>
  <c r="S1854" i="2"/>
  <c r="N1854" i="2"/>
  <c r="I1854" i="2"/>
  <c r="M1854" i="2"/>
  <c r="G1854" i="2"/>
  <c r="W1854" i="2"/>
  <c r="R1854" i="2"/>
  <c r="AB1913" i="2"/>
  <c r="X1913" i="2"/>
  <c r="T1913" i="2"/>
  <c r="P1913" i="2"/>
  <c r="L1913" i="2"/>
  <c r="H1913" i="2"/>
  <c r="AA1913" i="2"/>
  <c r="W1913" i="2"/>
  <c r="S1913" i="2"/>
  <c r="O1913" i="2"/>
  <c r="K1913" i="2"/>
  <c r="G1913" i="2"/>
  <c r="Z1913" i="2"/>
  <c r="V1913" i="2"/>
  <c r="AF1913" i="2" s="1"/>
  <c r="R1913" i="2"/>
  <c r="N1913" i="2"/>
  <c r="J1913" i="2"/>
  <c r="F1913" i="2"/>
  <c r="U1913" i="2"/>
  <c r="E1913" i="2"/>
  <c r="Q1913" i="2"/>
  <c r="M1913" i="2"/>
  <c r="I1913" i="2"/>
  <c r="Y1913" i="2"/>
  <c r="AB1977" i="2"/>
  <c r="X1977" i="2"/>
  <c r="T1977" i="2"/>
  <c r="P1977" i="2"/>
  <c r="L1977" i="2"/>
  <c r="H1977" i="2"/>
  <c r="AA1977" i="2"/>
  <c r="W1977" i="2"/>
  <c r="S1977" i="2"/>
  <c r="O1977" i="2"/>
  <c r="K1977" i="2"/>
  <c r="G1977" i="2"/>
  <c r="Z1977" i="2"/>
  <c r="V1977" i="2"/>
  <c r="AF1977" i="2" s="1"/>
  <c r="R1977" i="2"/>
  <c r="N1977" i="2"/>
  <c r="J1977" i="2"/>
  <c r="F1977" i="2"/>
  <c r="U1977" i="2"/>
  <c r="E1977" i="2"/>
  <c r="Q1977" i="2"/>
  <c r="M1977" i="2"/>
  <c r="I1977" i="2"/>
  <c r="Y1977" i="2"/>
  <c r="AB1564" i="2"/>
  <c r="X1564" i="2"/>
  <c r="T1564" i="2"/>
  <c r="P1564" i="2"/>
  <c r="L1564" i="2"/>
  <c r="H1564" i="2"/>
  <c r="AA1564" i="2"/>
  <c r="W1564" i="2"/>
  <c r="S1564" i="2"/>
  <c r="O1564" i="2"/>
  <c r="K1564" i="2"/>
  <c r="G1564" i="2"/>
  <c r="Y1564" i="2"/>
  <c r="Q1564" i="2"/>
  <c r="I1564" i="2"/>
  <c r="V1564" i="2"/>
  <c r="AF1564" i="2" s="1"/>
  <c r="N1564" i="2"/>
  <c r="F1564" i="2"/>
  <c r="U1564" i="2"/>
  <c r="M1564" i="2"/>
  <c r="E1564" i="2"/>
  <c r="Z1564" i="2"/>
  <c r="R1564" i="2"/>
  <c r="J1564" i="2"/>
  <c r="AB1597" i="2"/>
  <c r="X1597" i="2"/>
  <c r="T1597" i="2"/>
  <c r="P1597" i="2"/>
  <c r="L1597" i="2"/>
  <c r="H1597" i="2"/>
  <c r="AA1597" i="2"/>
  <c r="W1597" i="2"/>
  <c r="S1597" i="2"/>
  <c r="O1597" i="2"/>
  <c r="K1597" i="2"/>
  <c r="G1597" i="2"/>
  <c r="Y1597" i="2"/>
  <c r="Q1597" i="2"/>
  <c r="I1597" i="2"/>
  <c r="V1597" i="2"/>
  <c r="AF1597" i="2" s="1"/>
  <c r="N1597" i="2"/>
  <c r="F1597" i="2"/>
  <c r="U1597" i="2"/>
  <c r="M1597" i="2"/>
  <c r="E1597" i="2"/>
  <c r="J1597" i="2"/>
  <c r="Z1597" i="2"/>
  <c r="R1597" i="2"/>
  <c r="AB1635" i="2"/>
  <c r="X1635" i="2"/>
  <c r="T1635" i="2"/>
  <c r="P1635" i="2"/>
  <c r="L1635" i="2"/>
  <c r="H1635" i="2"/>
  <c r="AA1635" i="2"/>
  <c r="W1635" i="2"/>
  <c r="S1635" i="2"/>
  <c r="O1635" i="2"/>
  <c r="K1635" i="2"/>
  <c r="G1635" i="2"/>
  <c r="U1635" i="2"/>
  <c r="M1635" i="2"/>
  <c r="E1635" i="2"/>
  <c r="Z1635" i="2"/>
  <c r="R1635" i="2"/>
  <c r="J1635" i="2"/>
  <c r="Y1635" i="2"/>
  <c r="Q1635" i="2"/>
  <c r="I1635" i="2"/>
  <c r="N1635" i="2"/>
  <c r="F1635" i="2"/>
  <c r="V1635" i="2"/>
  <c r="AF1635" i="2" s="1"/>
  <c r="Y1668" i="2"/>
  <c r="U1668" i="2"/>
  <c r="Q1668" i="2"/>
  <c r="M1668" i="2"/>
  <c r="I1668" i="2"/>
  <c r="E1668" i="2"/>
  <c r="AB1668" i="2"/>
  <c r="X1668" i="2"/>
  <c r="T1668" i="2"/>
  <c r="P1668" i="2"/>
  <c r="L1668" i="2"/>
  <c r="H1668" i="2"/>
  <c r="AA1668" i="2"/>
  <c r="W1668" i="2"/>
  <c r="S1668" i="2"/>
  <c r="O1668" i="2"/>
  <c r="K1668" i="2"/>
  <c r="G1668" i="2"/>
  <c r="N1668" i="2"/>
  <c r="Z1668" i="2"/>
  <c r="J1668" i="2"/>
  <c r="V1668" i="2"/>
  <c r="AF1668" i="2" s="1"/>
  <c r="F1668" i="2"/>
  <c r="R1668" i="2"/>
  <c r="Y1721" i="2"/>
  <c r="U1721" i="2"/>
  <c r="Q1721" i="2"/>
  <c r="M1721" i="2"/>
  <c r="I1721" i="2"/>
  <c r="E1721" i="2"/>
  <c r="AB1721" i="2"/>
  <c r="X1721" i="2"/>
  <c r="T1721" i="2"/>
  <c r="P1721" i="2"/>
  <c r="L1721" i="2"/>
  <c r="H1721" i="2"/>
  <c r="AA1721" i="2"/>
  <c r="W1721" i="2"/>
  <c r="S1721" i="2"/>
  <c r="O1721" i="2"/>
  <c r="K1721" i="2"/>
  <c r="G1721" i="2"/>
  <c r="R1721" i="2"/>
  <c r="N1721" i="2"/>
  <c r="Z1721" i="2"/>
  <c r="J1721" i="2"/>
  <c r="V1721" i="2"/>
  <c r="AF1721" i="2" s="1"/>
  <c r="F1721" i="2"/>
  <c r="Y1779" i="2"/>
  <c r="U1779" i="2"/>
  <c r="Q1779" i="2"/>
  <c r="M1779" i="2"/>
  <c r="I1779" i="2"/>
  <c r="E1779" i="2"/>
  <c r="AB1779" i="2"/>
  <c r="X1779" i="2"/>
  <c r="T1779" i="2"/>
  <c r="P1779" i="2"/>
  <c r="L1779" i="2"/>
  <c r="H1779" i="2"/>
  <c r="AA1779" i="2"/>
  <c r="W1779" i="2"/>
  <c r="S1779" i="2"/>
  <c r="O1779" i="2"/>
  <c r="K1779" i="2"/>
  <c r="G1779" i="2"/>
  <c r="V1779" i="2"/>
  <c r="AF1779" i="2" s="1"/>
  <c r="F1779" i="2"/>
  <c r="R1779" i="2"/>
  <c r="N1779" i="2"/>
  <c r="Z1779" i="2"/>
  <c r="J1779" i="2"/>
  <c r="AA1842" i="2"/>
  <c r="W1842" i="2"/>
  <c r="S1842" i="2"/>
  <c r="O1842" i="2"/>
  <c r="X1842" i="2"/>
  <c r="R1842" i="2"/>
  <c r="M1842" i="2"/>
  <c r="I1842" i="2"/>
  <c r="E1842" i="2"/>
  <c r="AB1842" i="2"/>
  <c r="V1842" i="2"/>
  <c r="AF1842" i="2" s="1"/>
  <c r="Q1842" i="2"/>
  <c r="L1842" i="2"/>
  <c r="H1842" i="2"/>
  <c r="Z1842" i="2"/>
  <c r="U1842" i="2"/>
  <c r="P1842" i="2"/>
  <c r="K1842" i="2"/>
  <c r="G1842" i="2"/>
  <c r="Y1842" i="2"/>
  <c r="F1842" i="2"/>
  <c r="T1842" i="2"/>
  <c r="N1842" i="2"/>
  <c r="J1842" i="2"/>
  <c r="AB1740" i="2"/>
  <c r="X1740" i="2"/>
  <c r="T1740" i="2"/>
  <c r="P1740" i="2"/>
  <c r="L1740" i="2"/>
  <c r="H1740" i="2"/>
  <c r="AA1740" i="2"/>
  <c r="W1740" i="2"/>
  <c r="S1740" i="2"/>
  <c r="O1740" i="2"/>
  <c r="K1740" i="2"/>
  <c r="G1740" i="2"/>
  <c r="Z1740" i="2"/>
  <c r="V1740" i="2"/>
  <c r="AF1740" i="2" s="1"/>
  <c r="R1740" i="2"/>
  <c r="N1740" i="2"/>
  <c r="J1740" i="2"/>
  <c r="F1740" i="2"/>
  <c r="Y1740" i="2"/>
  <c r="I1740" i="2"/>
  <c r="U1740" i="2"/>
  <c r="E1740" i="2"/>
  <c r="Q1740" i="2"/>
  <c r="M1740" i="2"/>
  <c r="AB1822" i="2"/>
  <c r="X1822" i="2"/>
  <c r="T1822" i="2"/>
  <c r="P1822" i="2"/>
  <c r="L1822" i="2"/>
  <c r="H1822" i="2"/>
  <c r="AA1822" i="2"/>
  <c r="W1822" i="2"/>
  <c r="S1822" i="2"/>
  <c r="O1822" i="2"/>
  <c r="K1822" i="2"/>
  <c r="G1822" i="2"/>
  <c r="Z1822" i="2"/>
  <c r="V1822" i="2"/>
  <c r="AF1822" i="2" s="1"/>
  <c r="R1822" i="2"/>
  <c r="N1822" i="2"/>
  <c r="J1822" i="2"/>
  <c r="F1822" i="2"/>
  <c r="M1822" i="2"/>
  <c r="Y1822" i="2"/>
  <c r="I1822" i="2"/>
  <c r="U1822" i="2"/>
  <c r="E1822" i="2"/>
  <c r="Q1822" i="2"/>
  <c r="AA1888" i="2"/>
  <c r="W1888" i="2"/>
  <c r="S1888" i="2"/>
  <c r="O1888" i="2"/>
  <c r="K1888" i="2"/>
  <c r="G1888" i="2"/>
  <c r="Z1888" i="2"/>
  <c r="V1888" i="2"/>
  <c r="AF1888" i="2" s="1"/>
  <c r="R1888" i="2"/>
  <c r="N1888" i="2"/>
  <c r="J1888" i="2"/>
  <c r="F1888" i="2"/>
  <c r="Y1888" i="2"/>
  <c r="U1888" i="2"/>
  <c r="Q1888" i="2"/>
  <c r="M1888" i="2"/>
  <c r="I1888" i="2"/>
  <c r="E1888" i="2"/>
  <c r="T1888" i="2"/>
  <c r="P1888" i="2"/>
  <c r="AB1888" i="2"/>
  <c r="L1888" i="2"/>
  <c r="X1888" i="2"/>
  <c r="H1888" i="2"/>
  <c r="Z1931" i="2"/>
  <c r="V1931" i="2"/>
  <c r="AF1931" i="2" s="1"/>
  <c r="R1931" i="2"/>
  <c r="N1931" i="2"/>
  <c r="J1931" i="2"/>
  <c r="F1931" i="2"/>
  <c r="Y1931" i="2"/>
  <c r="U1931" i="2"/>
  <c r="Q1931" i="2"/>
  <c r="M1931" i="2"/>
  <c r="I1931" i="2"/>
  <c r="E1931" i="2"/>
  <c r="AB1931" i="2"/>
  <c r="X1931" i="2"/>
  <c r="T1931" i="2"/>
  <c r="P1931" i="2"/>
  <c r="L1931" i="2"/>
  <c r="H1931" i="2"/>
  <c r="AA1931" i="2"/>
  <c r="K1931" i="2"/>
  <c r="W1931" i="2"/>
  <c r="G1931" i="2"/>
  <c r="S1931" i="2"/>
  <c r="O1931" i="2"/>
  <c r="Y1906" i="2"/>
  <c r="U1906" i="2"/>
  <c r="Q1906" i="2"/>
  <c r="M1906" i="2"/>
  <c r="I1906" i="2"/>
  <c r="E1906" i="2"/>
  <c r="AB1906" i="2"/>
  <c r="X1906" i="2"/>
  <c r="T1906" i="2"/>
  <c r="P1906" i="2"/>
  <c r="L1906" i="2"/>
  <c r="H1906" i="2"/>
  <c r="AA1906" i="2"/>
  <c r="W1906" i="2"/>
  <c r="S1906" i="2"/>
  <c r="O1906" i="2"/>
  <c r="K1906" i="2"/>
  <c r="G1906" i="2"/>
  <c r="V1906" i="2"/>
  <c r="AF1906" i="2" s="1"/>
  <c r="F1906" i="2"/>
  <c r="R1906" i="2"/>
  <c r="N1906" i="2"/>
  <c r="Z1906" i="2"/>
  <c r="J1906" i="2"/>
  <c r="Y1970" i="2"/>
  <c r="U1970" i="2"/>
  <c r="Q1970" i="2"/>
  <c r="M1970" i="2"/>
  <c r="I1970" i="2"/>
  <c r="E1970" i="2"/>
  <c r="AB1970" i="2"/>
  <c r="X1970" i="2"/>
  <c r="T1970" i="2"/>
  <c r="P1970" i="2"/>
  <c r="L1970" i="2"/>
  <c r="H1970" i="2"/>
  <c r="AA1970" i="2"/>
  <c r="W1970" i="2"/>
  <c r="S1970" i="2"/>
  <c r="O1970" i="2"/>
  <c r="K1970" i="2"/>
  <c r="G1970" i="2"/>
  <c r="V1970" i="2"/>
  <c r="AF1970" i="2" s="1"/>
  <c r="F1970" i="2"/>
  <c r="R1970" i="2"/>
  <c r="N1970" i="2"/>
  <c r="Z1970" i="2"/>
  <c r="J1970" i="2"/>
  <c r="AB1889" i="2"/>
  <c r="X1889" i="2"/>
  <c r="T1889" i="2"/>
  <c r="P1889" i="2"/>
  <c r="L1889" i="2"/>
  <c r="H1889" i="2"/>
  <c r="AA1889" i="2"/>
  <c r="W1889" i="2"/>
  <c r="S1889" i="2"/>
  <c r="O1889" i="2"/>
  <c r="K1889" i="2"/>
  <c r="G1889" i="2"/>
  <c r="Z1889" i="2"/>
  <c r="V1889" i="2"/>
  <c r="AF1889" i="2" s="1"/>
  <c r="R1889" i="2"/>
  <c r="N1889" i="2"/>
  <c r="J1889" i="2"/>
  <c r="F1889" i="2"/>
  <c r="U1889" i="2"/>
  <c r="E1889" i="2"/>
  <c r="Q1889" i="2"/>
  <c r="M1889" i="2"/>
  <c r="I1889" i="2"/>
  <c r="Y1889" i="2"/>
  <c r="AB1953" i="2"/>
  <c r="X1953" i="2"/>
  <c r="T1953" i="2"/>
  <c r="P1953" i="2"/>
  <c r="L1953" i="2"/>
  <c r="H1953" i="2"/>
  <c r="AA1953" i="2"/>
  <c r="W1953" i="2"/>
  <c r="S1953" i="2"/>
  <c r="O1953" i="2"/>
  <c r="K1953" i="2"/>
  <c r="G1953" i="2"/>
  <c r="Z1953" i="2"/>
  <c r="V1953" i="2"/>
  <c r="AF1953" i="2" s="1"/>
  <c r="R1953" i="2"/>
  <c r="N1953" i="2"/>
  <c r="J1953" i="2"/>
  <c r="F1953" i="2"/>
  <c r="U1953" i="2"/>
  <c r="E1953" i="2"/>
  <c r="Q1953" i="2"/>
  <c r="M1953" i="2"/>
  <c r="I1953" i="2"/>
  <c r="Y1953" i="2"/>
  <c r="AA1389" i="2"/>
  <c r="W1389" i="2"/>
  <c r="S1389" i="2"/>
  <c r="O1389" i="2"/>
  <c r="K1389" i="2"/>
  <c r="G1389" i="2"/>
  <c r="Z1389" i="2"/>
  <c r="V1389" i="2"/>
  <c r="AF1389" i="2" s="1"/>
  <c r="R1389" i="2"/>
  <c r="N1389" i="2"/>
  <c r="J1389" i="2"/>
  <c r="F1389" i="2"/>
  <c r="Y1389" i="2"/>
  <c r="U1389" i="2"/>
  <c r="Q1389" i="2"/>
  <c r="M1389" i="2"/>
  <c r="I1389" i="2"/>
  <c r="E1389" i="2"/>
  <c r="P1389" i="2"/>
  <c r="AB1389" i="2"/>
  <c r="L1389" i="2"/>
  <c r="X1389" i="2"/>
  <c r="H1389" i="2"/>
  <c r="T1389" i="2"/>
  <c r="AA1622" i="2"/>
  <c r="W1622" i="2"/>
  <c r="S1622" i="2"/>
  <c r="O1622" i="2"/>
  <c r="K1622" i="2"/>
  <c r="G1622" i="2"/>
  <c r="Z1622" i="2"/>
  <c r="V1622" i="2"/>
  <c r="AF1622" i="2" s="1"/>
  <c r="R1622" i="2"/>
  <c r="N1622" i="2"/>
  <c r="J1622" i="2"/>
  <c r="F1622" i="2"/>
  <c r="Y1622" i="2"/>
  <c r="Q1622" i="2"/>
  <c r="I1622" i="2"/>
  <c r="X1622" i="2"/>
  <c r="P1622" i="2"/>
  <c r="H1622" i="2"/>
  <c r="U1622" i="2"/>
  <c r="M1622" i="2"/>
  <c r="E1622" i="2"/>
  <c r="L1622" i="2"/>
  <c r="AB1622" i="2"/>
  <c r="T1622" i="2"/>
  <c r="AA1364" i="2"/>
  <c r="W1364" i="2"/>
  <c r="S1364" i="2"/>
  <c r="M1364" i="2"/>
  <c r="I1364" i="2"/>
  <c r="E1364" i="2"/>
  <c r="Z1364" i="2"/>
  <c r="V1364" i="2"/>
  <c r="AF1364" i="2" s="1"/>
  <c r="R1364" i="2"/>
  <c r="L1364" i="2"/>
  <c r="H1364" i="2"/>
  <c r="Y1364" i="2"/>
  <c r="Q1364" i="2"/>
  <c r="G1364" i="2"/>
  <c r="X1364" i="2"/>
  <c r="P1364" i="2"/>
  <c r="F1364" i="2"/>
  <c r="U1364" i="2"/>
  <c r="K1364" i="2"/>
  <c r="J1364" i="2"/>
  <c r="AB1364" i="2"/>
  <c r="T1364" i="2"/>
  <c r="Y1430" i="2"/>
  <c r="U1430" i="2"/>
  <c r="Q1430" i="2"/>
  <c r="M1430" i="2"/>
  <c r="I1430" i="2"/>
  <c r="E1430" i="2"/>
  <c r="AB1430" i="2"/>
  <c r="X1430" i="2"/>
  <c r="T1430" i="2"/>
  <c r="P1430" i="2"/>
  <c r="L1430" i="2"/>
  <c r="H1430" i="2"/>
  <c r="AA1430" i="2"/>
  <c r="W1430" i="2"/>
  <c r="S1430" i="2"/>
  <c r="O1430" i="2"/>
  <c r="K1430" i="2"/>
  <c r="G1430" i="2"/>
  <c r="N1430" i="2"/>
  <c r="Z1430" i="2"/>
  <c r="J1430" i="2"/>
  <c r="V1430" i="2"/>
  <c r="AF1430" i="2" s="1"/>
  <c r="F1430" i="2"/>
  <c r="R1430" i="2"/>
  <c r="Z1547" i="2"/>
  <c r="Y1547" i="2"/>
  <c r="U1547" i="2"/>
  <c r="Q1547" i="2"/>
  <c r="M1547" i="2"/>
  <c r="I1547" i="2"/>
  <c r="E1547" i="2"/>
  <c r="X1547" i="2"/>
  <c r="T1547" i="2"/>
  <c r="P1547" i="2"/>
  <c r="L1547" i="2"/>
  <c r="H1547" i="2"/>
  <c r="AB1547" i="2"/>
  <c r="W1547" i="2"/>
  <c r="S1547" i="2"/>
  <c r="O1547" i="2"/>
  <c r="K1547" i="2"/>
  <c r="G1547" i="2"/>
  <c r="N1547" i="2"/>
  <c r="AA1547" i="2"/>
  <c r="J1547" i="2"/>
  <c r="V1547" i="2"/>
  <c r="AF1547" i="2" s="1"/>
  <c r="F1547" i="2"/>
  <c r="R1547" i="2"/>
  <c r="AB1382" i="2"/>
  <c r="X1382" i="2"/>
  <c r="T1382" i="2"/>
  <c r="P1382" i="2"/>
  <c r="L1382" i="2"/>
  <c r="H1382" i="2"/>
  <c r="AA1382" i="2"/>
  <c r="W1382" i="2"/>
  <c r="S1382" i="2"/>
  <c r="O1382" i="2"/>
  <c r="K1382" i="2"/>
  <c r="G1382" i="2"/>
  <c r="Z1382" i="2"/>
  <c r="V1382" i="2"/>
  <c r="AF1382" i="2" s="1"/>
  <c r="R1382" i="2"/>
  <c r="N1382" i="2"/>
  <c r="J1382" i="2"/>
  <c r="F1382" i="2"/>
  <c r="Q1382" i="2"/>
  <c r="M1382" i="2"/>
  <c r="Y1382" i="2"/>
  <c r="I1382" i="2"/>
  <c r="U1382" i="2"/>
  <c r="E1382" i="2"/>
  <c r="Y1620" i="2"/>
  <c r="U1620" i="2"/>
  <c r="Q1620" i="2"/>
  <c r="M1620" i="2"/>
  <c r="I1620" i="2"/>
  <c r="E1620" i="2"/>
  <c r="AB1620" i="2"/>
  <c r="X1620" i="2"/>
  <c r="T1620" i="2"/>
  <c r="P1620" i="2"/>
  <c r="L1620" i="2"/>
  <c r="H1620" i="2"/>
  <c r="Z1620" i="2"/>
  <c r="R1620" i="2"/>
  <c r="J1620" i="2"/>
  <c r="W1620" i="2"/>
  <c r="O1620" i="2"/>
  <c r="G1620" i="2"/>
  <c r="V1620" i="2"/>
  <c r="AF1620" i="2" s="1"/>
  <c r="N1620" i="2"/>
  <c r="F1620" i="2"/>
  <c r="S1620" i="2"/>
  <c r="K1620" i="2"/>
  <c r="AA1620" i="2"/>
  <c r="Z1798" i="2"/>
  <c r="V1798" i="2"/>
  <c r="AF1798" i="2" s="1"/>
  <c r="R1798" i="2"/>
  <c r="N1798" i="2"/>
  <c r="J1798" i="2"/>
  <c r="F1798" i="2"/>
  <c r="Y1798" i="2"/>
  <c r="U1798" i="2"/>
  <c r="Q1798" i="2"/>
  <c r="M1798" i="2"/>
  <c r="I1798" i="2"/>
  <c r="E1798" i="2"/>
  <c r="AB1798" i="2"/>
  <c r="X1798" i="2"/>
  <c r="T1798" i="2"/>
  <c r="P1798" i="2"/>
  <c r="L1798" i="2"/>
  <c r="H1798" i="2"/>
  <c r="S1798" i="2"/>
  <c r="O1798" i="2"/>
  <c r="AA1798" i="2"/>
  <c r="K1798" i="2"/>
  <c r="W1798" i="2"/>
  <c r="G1798" i="2"/>
  <c r="AB1570" i="2"/>
  <c r="X1570" i="2"/>
  <c r="T1570" i="2"/>
  <c r="P1570" i="2"/>
  <c r="L1570" i="2"/>
  <c r="H1570" i="2"/>
  <c r="AA1570" i="2"/>
  <c r="W1570" i="2"/>
  <c r="S1570" i="2"/>
  <c r="O1570" i="2"/>
  <c r="K1570" i="2"/>
  <c r="G1570" i="2"/>
  <c r="U1570" i="2"/>
  <c r="M1570" i="2"/>
  <c r="E1570" i="2"/>
  <c r="Z1570" i="2"/>
  <c r="R1570" i="2"/>
  <c r="J1570" i="2"/>
  <c r="Y1570" i="2"/>
  <c r="Q1570" i="2"/>
  <c r="I1570" i="2"/>
  <c r="V1570" i="2"/>
  <c r="AF1570" i="2" s="1"/>
  <c r="N1570" i="2"/>
  <c r="F1570" i="2"/>
  <c r="AB1631" i="2"/>
  <c r="X1631" i="2"/>
  <c r="T1631" i="2"/>
  <c r="P1631" i="2"/>
  <c r="L1631" i="2"/>
  <c r="H1631" i="2"/>
  <c r="AA1631" i="2"/>
  <c r="W1631" i="2"/>
  <c r="S1631" i="2"/>
  <c r="O1631" i="2"/>
  <c r="K1631" i="2"/>
  <c r="G1631" i="2"/>
  <c r="U1631" i="2"/>
  <c r="M1631" i="2"/>
  <c r="E1631" i="2"/>
  <c r="Z1631" i="2"/>
  <c r="R1631" i="2"/>
  <c r="J1631" i="2"/>
  <c r="Y1631" i="2"/>
  <c r="Q1631" i="2"/>
  <c r="I1631" i="2"/>
  <c r="V1631" i="2"/>
  <c r="AF1631" i="2" s="1"/>
  <c r="N1631" i="2"/>
  <c r="F1631" i="2"/>
  <c r="Y1717" i="2"/>
  <c r="U1717" i="2"/>
  <c r="Q1717" i="2"/>
  <c r="M1717" i="2"/>
  <c r="I1717" i="2"/>
  <c r="E1717" i="2"/>
  <c r="AB1717" i="2"/>
  <c r="X1717" i="2"/>
  <c r="T1717" i="2"/>
  <c r="P1717" i="2"/>
  <c r="L1717" i="2"/>
  <c r="H1717" i="2"/>
  <c r="AA1717" i="2"/>
  <c r="W1717" i="2"/>
  <c r="S1717" i="2"/>
  <c r="O1717" i="2"/>
  <c r="K1717" i="2"/>
  <c r="G1717" i="2"/>
  <c r="Z1717" i="2"/>
  <c r="J1717" i="2"/>
  <c r="V1717" i="2"/>
  <c r="AF1717" i="2" s="1"/>
  <c r="F1717" i="2"/>
  <c r="R1717" i="2"/>
  <c r="N1717" i="2"/>
  <c r="Y1823" i="2"/>
  <c r="U1823" i="2"/>
  <c r="Q1823" i="2"/>
  <c r="M1823" i="2"/>
  <c r="I1823" i="2"/>
  <c r="E1823" i="2"/>
  <c r="AB1823" i="2"/>
  <c r="X1823" i="2"/>
  <c r="T1823" i="2"/>
  <c r="P1823" i="2"/>
  <c r="L1823" i="2"/>
  <c r="H1823" i="2"/>
  <c r="AA1823" i="2"/>
  <c r="W1823" i="2"/>
  <c r="S1823" i="2"/>
  <c r="O1823" i="2"/>
  <c r="K1823" i="2"/>
  <c r="G1823" i="2"/>
  <c r="N1823" i="2"/>
  <c r="Z1823" i="2"/>
  <c r="J1823" i="2"/>
  <c r="V1823" i="2"/>
  <c r="AF1823" i="2" s="1"/>
  <c r="F1823" i="2"/>
  <c r="R1823" i="2"/>
  <c r="AB1782" i="2"/>
  <c r="X1782" i="2"/>
  <c r="T1782" i="2"/>
  <c r="P1782" i="2"/>
  <c r="L1782" i="2"/>
  <c r="H1782" i="2"/>
  <c r="AA1782" i="2"/>
  <c r="W1782" i="2"/>
  <c r="S1782" i="2"/>
  <c r="O1782" i="2"/>
  <c r="K1782" i="2"/>
  <c r="G1782" i="2"/>
  <c r="Z1782" i="2"/>
  <c r="V1782" i="2"/>
  <c r="AF1782" i="2" s="1"/>
  <c r="R1782" i="2"/>
  <c r="N1782" i="2"/>
  <c r="J1782" i="2"/>
  <c r="F1782" i="2"/>
  <c r="M1782" i="2"/>
  <c r="Y1782" i="2"/>
  <c r="I1782" i="2"/>
  <c r="U1782" i="2"/>
  <c r="E1782" i="2"/>
  <c r="Q1782" i="2"/>
  <c r="AA1944" i="2"/>
  <c r="W1944" i="2"/>
  <c r="S1944" i="2"/>
  <c r="O1944" i="2"/>
  <c r="K1944" i="2"/>
  <c r="G1944" i="2"/>
  <c r="Z1944" i="2"/>
  <c r="V1944" i="2"/>
  <c r="AF1944" i="2" s="1"/>
  <c r="R1944" i="2"/>
  <c r="N1944" i="2"/>
  <c r="J1944" i="2"/>
  <c r="F1944" i="2"/>
  <c r="Y1944" i="2"/>
  <c r="U1944" i="2"/>
  <c r="Q1944" i="2"/>
  <c r="M1944" i="2"/>
  <c r="I1944" i="2"/>
  <c r="E1944" i="2"/>
  <c r="T1944" i="2"/>
  <c r="P1944" i="2"/>
  <c r="AB1944" i="2"/>
  <c r="L1944" i="2"/>
  <c r="X1944" i="2"/>
  <c r="H1944" i="2"/>
  <c r="Z1895" i="2"/>
  <c r="V1895" i="2"/>
  <c r="AF1895" i="2" s="1"/>
  <c r="R1895" i="2"/>
  <c r="N1895" i="2"/>
  <c r="J1895" i="2"/>
  <c r="F1895" i="2"/>
  <c r="Y1895" i="2"/>
  <c r="U1895" i="2"/>
  <c r="Q1895" i="2"/>
  <c r="M1895" i="2"/>
  <c r="I1895" i="2"/>
  <c r="E1895" i="2"/>
  <c r="AB1895" i="2"/>
  <c r="X1895" i="2"/>
  <c r="T1895" i="2"/>
  <c r="P1895" i="2"/>
  <c r="L1895" i="2"/>
  <c r="H1895" i="2"/>
  <c r="S1895" i="2"/>
  <c r="O1895" i="2"/>
  <c r="AA1895" i="2"/>
  <c r="K1895" i="2"/>
  <c r="W1895" i="2"/>
  <c r="G1895" i="2"/>
  <c r="AA1711" i="2"/>
  <c r="W1711" i="2"/>
  <c r="S1711" i="2"/>
  <c r="O1711" i="2"/>
  <c r="K1711" i="2"/>
  <c r="G1711" i="2"/>
  <c r="Z1711" i="2"/>
  <c r="V1711" i="2"/>
  <c r="AF1711" i="2" s="1"/>
  <c r="R1711" i="2"/>
  <c r="N1711" i="2"/>
  <c r="J1711" i="2"/>
  <c r="F1711" i="2"/>
  <c r="Y1711" i="2"/>
  <c r="U1711" i="2"/>
  <c r="Q1711" i="2"/>
  <c r="M1711" i="2"/>
  <c r="I1711" i="2"/>
  <c r="E1711" i="2"/>
  <c r="P1711" i="2"/>
  <c r="AB1711" i="2"/>
  <c r="L1711" i="2"/>
  <c r="X1711" i="2"/>
  <c r="H1711" i="2"/>
  <c r="T1711" i="2"/>
  <c r="AA1527" i="2"/>
  <c r="W1527" i="2"/>
  <c r="S1527" i="2"/>
  <c r="O1527" i="2"/>
  <c r="K1527" i="2"/>
  <c r="G1527" i="2"/>
  <c r="Z1527" i="2"/>
  <c r="V1527" i="2"/>
  <c r="AF1527" i="2" s="1"/>
  <c r="R1527" i="2"/>
  <c r="N1527" i="2"/>
  <c r="J1527" i="2"/>
  <c r="F1527" i="2"/>
  <c r="Y1527" i="2"/>
  <c r="U1527" i="2"/>
  <c r="Q1527" i="2"/>
  <c r="M1527" i="2"/>
  <c r="I1527" i="2"/>
  <c r="E1527" i="2"/>
  <c r="P1527" i="2"/>
  <c r="AB1527" i="2"/>
  <c r="L1527" i="2"/>
  <c r="X1527" i="2"/>
  <c r="H1527" i="2"/>
  <c r="T1527" i="2"/>
  <c r="AA1479" i="2"/>
  <c r="W1479" i="2"/>
  <c r="S1479" i="2"/>
  <c r="O1479" i="2"/>
  <c r="K1479" i="2"/>
  <c r="G1479" i="2"/>
  <c r="Z1479" i="2"/>
  <c r="V1479" i="2"/>
  <c r="AF1479" i="2" s="1"/>
  <c r="R1479" i="2"/>
  <c r="N1479" i="2"/>
  <c r="J1479" i="2"/>
  <c r="F1479" i="2"/>
  <c r="Y1479" i="2"/>
  <c r="U1479" i="2"/>
  <c r="Q1479" i="2"/>
  <c r="M1479" i="2"/>
  <c r="I1479" i="2"/>
  <c r="E1479" i="2"/>
  <c r="P1479" i="2"/>
  <c r="AB1479" i="2"/>
  <c r="L1479" i="2"/>
  <c r="X1479" i="2"/>
  <c r="H1479" i="2"/>
  <c r="T1479" i="2"/>
  <c r="AA1473" i="2"/>
  <c r="W1473" i="2"/>
  <c r="S1473" i="2"/>
  <c r="O1473" i="2"/>
  <c r="K1473" i="2"/>
  <c r="G1473" i="2"/>
  <c r="Z1473" i="2"/>
  <c r="V1473" i="2"/>
  <c r="AF1473" i="2" s="1"/>
  <c r="R1473" i="2"/>
  <c r="N1473" i="2"/>
  <c r="J1473" i="2"/>
  <c r="F1473" i="2"/>
  <c r="Y1473" i="2"/>
  <c r="U1473" i="2"/>
  <c r="Q1473" i="2"/>
  <c r="M1473" i="2"/>
  <c r="I1473" i="2"/>
  <c r="E1473" i="2"/>
  <c r="AB1473" i="2"/>
  <c r="L1473" i="2"/>
  <c r="X1473" i="2"/>
  <c r="H1473" i="2"/>
  <c r="T1473" i="2"/>
  <c r="P1473" i="2"/>
  <c r="Z1643" i="2"/>
  <c r="V1643" i="2"/>
  <c r="AF1643" i="2" s="1"/>
  <c r="R1643" i="2"/>
  <c r="N1643" i="2"/>
  <c r="J1643" i="2"/>
  <c r="F1643" i="2"/>
  <c r="Y1643" i="2"/>
  <c r="U1643" i="2"/>
  <c r="Q1643" i="2"/>
  <c r="M1643" i="2"/>
  <c r="I1643" i="2"/>
  <c r="E1643" i="2"/>
  <c r="AA1643" i="2"/>
  <c r="S1643" i="2"/>
  <c r="K1643" i="2"/>
  <c r="X1643" i="2"/>
  <c r="P1643" i="2"/>
  <c r="H1643" i="2"/>
  <c r="W1643" i="2"/>
  <c r="O1643" i="2"/>
  <c r="G1643" i="2"/>
  <c r="T1643" i="2"/>
  <c r="L1643" i="2"/>
  <c r="AB1643" i="2"/>
  <c r="AA1515" i="2"/>
  <c r="W1515" i="2"/>
  <c r="S1515" i="2"/>
  <c r="O1515" i="2"/>
  <c r="K1515" i="2"/>
  <c r="G1515" i="2"/>
  <c r="Z1515" i="2"/>
  <c r="V1515" i="2"/>
  <c r="AF1515" i="2" s="1"/>
  <c r="R1515" i="2"/>
  <c r="N1515" i="2"/>
  <c r="J1515" i="2"/>
  <c r="F1515" i="2"/>
  <c r="Y1515" i="2"/>
  <c r="U1515" i="2"/>
  <c r="Q1515" i="2"/>
  <c r="M1515" i="2"/>
  <c r="I1515" i="2"/>
  <c r="E1515" i="2"/>
  <c r="X1515" i="2"/>
  <c r="H1515" i="2"/>
  <c r="T1515" i="2"/>
  <c r="P1515" i="2"/>
  <c r="AB1515" i="2"/>
  <c r="L1515" i="2"/>
  <c r="AA1347" i="2"/>
  <c r="W1347" i="2"/>
  <c r="S1347" i="2"/>
  <c r="O1347" i="2"/>
  <c r="K1347" i="2"/>
  <c r="G1347" i="2"/>
  <c r="Z1347" i="2"/>
  <c r="V1347" i="2"/>
  <c r="R1347" i="2"/>
  <c r="N1347" i="2"/>
  <c r="J1347" i="2"/>
  <c r="F1347" i="2"/>
  <c r="AB1347" i="2"/>
  <c r="T1347" i="2"/>
  <c r="L1347" i="2"/>
  <c r="Y1347" i="2"/>
  <c r="Q1347" i="2"/>
  <c r="I1347" i="2"/>
  <c r="X1347" i="2"/>
  <c r="P1347" i="2"/>
  <c r="H1347" i="2"/>
  <c r="E1347" i="2"/>
  <c r="U1347" i="2"/>
  <c r="M1347" i="2"/>
  <c r="Z1555" i="2"/>
  <c r="V1555" i="2"/>
  <c r="AF1555" i="2" s="1"/>
  <c r="R1555" i="2"/>
  <c r="N1555" i="2"/>
  <c r="J1555" i="2"/>
  <c r="F1555" i="2"/>
  <c r="Y1555" i="2"/>
  <c r="U1555" i="2"/>
  <c r="Q1555" i="2"/>
  <c r="M1555" i="2"/>
  <c r="I1555" i="2"/>
  <c r="E1555" i="2"/>
  <c r="AA1555" i="2"/>
  <c r="S1555" i="2"/>
  <c r="K1555" i="2"/>
  <c r="X1555" i="2"/>
  <c r="P1555" i="2"/>
  <c r="H1555" i="2"/>
  <c r="W1555" i="2"/>
  <c r="O1555" i="2"/>
  <c r="G1555" i="2"/>
  <c r="AB1555" i="2"/>
  <c r="T1555" i="2"/>
  <c r="L1555" i="2"/>
  <c r="AA1372" i="2"/>
  <c r="W1372" i="2"/>
  <c r="S1372" i="2"/>
  <c r="M1372" i="2"/>
  <c r="I1372" i="2"/>
  <c r="E1372" i="2"/>
  <c r="Z1372" i="2"/>
  <c r="V1372" i="2"/>
  <c r="AF1372" i="2" s="1"/>
  <c r="R1372" i="2"/>
  <c r="L1372" i="2"/>
  <c r="H1372" i="2"/>
  <c r="Y1372" i="2"/>
  <c r="Q1372" i="2"/>
  <c r="G1372" i="2"/>
  <c r="X1372" i="2"/>
  <c r="P1372" i="2"/>
  <c r="F1372" i="2"/>
  <c r="U1372" i="2"/>
  <c r="K1372" i="2"/>
  <c r="J1372" i="2"/>
  <c r="AB1372" i="2"/>
  <c r="T1372" i="2"/>
  <c r="Z1440" i="2"/>
  <c r="V1440" i="2"/>
  <c r="AF1440" i="2" s="1"/>
  <c r="R1440" i="2"/>
  <c r="N1440" i="2"/>
  <c r="J1440" i="2"/>
  <c r="F1440" i="2"/>
  <c r="Y1440" i="2"/>
  <c r="U1440" i="2"/>
  <c r="Q1440" i="2"/>
  <c r="M1440" i="2"/>
  <c r="I1440" i="2"/>
  <c r="E1440" i="2"/>
  <c r="AB1440" i="2"/>
  <c r="X1440" i="2"/>
  <c r="T1440" i="2"/>
  <c r="P1440" i="2"/>
  <c r="L1440" i="2"/>
  <c r="H1440" i="2"/>
  <c r="AA1440" i="2"/>
  <c r="K1440" i="2"/>
  <c r="W1440" i="2"/>
  <c r="G1440" i="2"/>
  <c r="S1440" i="2"/>
  <c r="O1440" i="2"/>
  <c r="AA1811" i="2"/>
  <c r="W1811" i="2"/>
  <c r="S1811" i="2"/>
  <c r="O1811" i="2"/>
  <c r="K1811" i="2"/>
  <c r="G1811" i="2"/>
  <c r="Z1811" i="2"/>
  <c r="V1811" i="2"/>
  <c r="AF1811" i="2" s="1"/>
  <c r="R1811" i="2"/>
  <c r="N1811" i="2"/>
  <c r="J1811" i="2"/>
  <c r="F1811" i="2"/>
  <c r="Y1811" i="2"/>
  <c r="U1811" i="2"/>
  <c r="Q1811" i="2"/>
  <c r="M1811" i="2"/>
  <c r="I1811" i="2"/>
  <c r="E1811" i="2"/>
  <c r="AB1811" i="2"/>
  <c r="L1811" i="2"/>
  <c r="X1811" i="2"/>
  <c r="H1811" i="2"/>
  <c r="T1811" i="2"/>
  <c r="P1811" i="2"/>
  <c r="Z1377" i="2"/>
  <c r="V1377" i="2"/>
  <c r="AF1377" i="2" s="1"/>
  <c r="R1377" i="2"/>
  <c r="L1377" i="2"/>
  <c r="H1377" i="2"/>
  <c r="Y1377" i="2"/>
  <c r="U1377" i="2"/>
  <c r="Q1377" i="2"/>
  <c r="K1377" i="2"/>
  <c r="G1377" i="2"/>
  <c r="W1377" i="2"/>
  <c r="M1377" i="2"/>
  <c r="E1377" i="2"/>
  <c r="AB1377" i="2"/>
  <c r="T1377" i="2"/>
  <c r="J1377" i="2"/>
  <c r="AA1377" i="2"/>
  <c r="S1377" i="2"/>
  <c r="I1377" i="2"/>
  <c r="F1377" i="2"/>
  <c r="X1377" i="2"/>
  <c r="P1377" i="2"/>
  <c r="Y1442" i="2"/>
  <c r="U1442" i="2"/>
  <c r="Q1442" i="2"/>
  <c r="M1442" i="2"/>
  <c r="I1442" i="2"/>
  <c r="E1442" i="2"/>
  <c r="AB1442" i="2"/>
  <c r="X1442" i="2"/>
  <c r="T1442" i="2"/>
  <c r="P1442" i="2"/>
  <c r="L1442" i="2"/>
  <c r="H1442" i="2"/>
  <c r="AA1442" i="2"/>
  <c r="W1442" i="2"/>
  <c r="S1442" i="2"/>
  <c r="O1442" i="2"/>
  <c r="K1442" i="2"/>
  <c r="G1442" i="2"/>
  <c r="R1442" i="2"/>
  <c r="N1442" i="2"/>
  <c r="Z1442" i="2"/>
  <c r="J1442" i="2"/>
  <c r="F1442" i="2"/>
  <c r="V1442" i="2"/>
  <c r="AF1442" i="2" s="1"/>
  <c r="Y1482" i="2"/>
  <c r="U1482" i="2"/>
  <c r="Q1482" i="2"/>
  <c r="M1482" i="2"/>
  <c r="I1482" i="2"/>
  <c r="E1482" i="2"/>
  <c r="AB1482" i="2"/>
  <c r="X1482" i="2"/>
  <c r="T1482" i="2"/>
  <c r="P1482" i="2"/>
  <c r="L1482" i="2"/>
  <c r="H1482" i="2"/>
  <c r="AA1482" i="2"/>
  <c r="W1482" i="2"/>
  <c r="S1482" i="2"/>
  <c r="O1482" i="2"/>
  <c r="K1482" i="2"/>
  <c r="G1482" i="2"/>
  <c r="R1482" i="2"/>
  <c r="N1482" i="2"/>
  <c r="Z1482" i="2"/>
  <c r="J1482" i="2"/>
  <c r="V1482" i="2"/>
  <c r="AF1482" i="2" s="1"/>
  <c r="F1482" i="2"/>
  <c r="Y1514" i="2"/>
  <c r="U1514" i="2"/>
  <c r="Q1514" i="2"/>
  <c r="M1514" i="2"/>
  <c r="I1514" i="2"/>
  <c r="E1514" i="2"/>
  <c r="AB1514" i="2"/>
  <c r="X1514" i="2"/>
  <c r="T1514" i="2"/>
  <c r="P1514" i="2"/>
  <c r="L1514" i="2"/>
  <c r="H1514" i="2"/>
  <c r="AA1514" i="2"/>
  <c r="W1514" i="2"/>
  <c r="S1514" i="2"/>
  <c r="O1514" i="2"/>
  <c r="K1514" i="2"/>
  <c r="G1514" i="2"/>
  <c r="R1514" i="2"/>
  <c r="N1514" i="2"/>
  <c r="Z1514" i="2"/>
  <c r="J1514" i="2"/>
  <c r="V1514" i="2"/>
  <c r="AF1514" i="2" s="1"/>
  <c r="F1514" i="2"/>
  <c r="Z1557" i="2"/>
  <c r="V1557" i="2"/>
  <c r="AF1557" i="2" s="1"/>
  <c r="R1557" i="2"/>
  <c r="N1557" i="2"/>
  <c r="J1557" i="2"/>
  <c r="F1557" i="2"/>
  <c r="Y1557" i="2"/>
  <c r="U1557" i="2"/>
  <c r="Q1557" i="2"/>
  <c r="M1557" i="2"/>
  <c r="I1557" i="2"/>
  <c r="E1557" i="2"/>
  <c r="W1557" i="2"/>
  <c r="O1557" i="2"/>
  <c r="G1557" i="2"/>
  <c r="AB1557" i="2"/>
  <c r="T1557" i="2"/>
  <c r="L1557" i="2"/>
  <c r="AA1557" i="2"/>
  <c r="S1557" i="2"/>
  <c r="K1557" i="2"/>
  <c r="P1557" i="2"/>
  <c r="H1557" i="2"/>
  <c r="X1557" i="2"/>
  <c r="Z1621" i="2"/>
  <c r="V1621" i="2"/>
  <c r="AF1621" i="2" s="1"/>
  <c r="R1621" i="2"/>
  <c r="N1621" i="2"/>
  <c r="J1621" i="2"/>
  <c r="F1621" i="2"/>
  <c r="Y1621" i="2"/>
  <c r="U1621" i="2"/>
  <c r="Q1621" i="2"/>
  <c r="M1621" i="2"/>
  <c r="I1621" i="2"/>
  <c r="E1621" i="2"/>
  <c r="W1621" i="2"/>
  <c r="O1621" i="2"/>
  <c r="G1621" i="2"/>
  <c r="AB1621" i="2"/>
  <c r="T1621" i="2"/>
  <c r="L1621" i="2"/>
  <c r="AA1621" i="2"/>
  <c r="S1621" i="2"/>
  <c r="K1621" i="2"/>
  <c r="P1621" i="2"/>
  <c r="H1621" i="2"/>
  <c r="X1621" i="2"/>
  <c r="AA1699" i="2"/>
  <c r="W1699" i="2"/>
  <c r="S1699" i="2"/>
  <c r="O1699" i="2"/>
  <c r="K1699" i="2"/>
  <c r="G1699" i="2"/>
  <c r="Z1699" i="2"/>
  <c r="V1699" i="2"/>
  <c r="AF1699" i="2" s="1"/>
  <c r="R1699" i="2"/>
  <c r="N1699" i="2"/>
  <c r="J1699" i="2"/>
  <c r="F1699" i="2"/>
  <c r="Y1699" i="2"/>
  <c r="U1699" i="2"/>
  <c r="Q1699" i="2"/>
  <c r="M1699" i="2"/>
  <c r="I1699" i="2"/>
  <c r="E1699" i="2"/>
  <c r="X1699" i="2"/>
  <c r="H1699" i="2"/>
  <c r="T1699" i="2"/>
  <c r="P1699" i="2"/>
  <c r="AB1699" i="2"/>
  <c r="L1699" i="2"/>
  <c r="AB1390" i="2"/>
  <c r="X1390" i="2"/>
  <c r="T1390" i="2"/>
  <c r="P1390" i="2"/>
  <c r="L1390" i="2"/>
  <c r="H1390" i="2"/>
  <c r="AA1390" i="2"/>
  <c r="W1390" i="2"/>
  <c r="S1390" i="2"/>
  <c r="O1390" i="2"/>
  <c r="K1390" i="2"/>
  <c r="G1390" i="2"/>
  <c r="Z1390" i="2"/>
  <c r="V1390" i="2"/>
  <c r="AF1390" i="2" s="1"/>
  <c r="R1390" i="2"/>
  <c r="N1390" i="2"/>
  <c r="J1390" i="2"/>
  <c r="F1390" i="2"/>
  <c r="Q1390" i="2"/>
  <c r="M1390" i="2"/>
  <c r="Y1390" i="2"/>
  <c r="I1390" i="2"/>
  <c r="U1390" i="2"/>
  <c r="E1390" i="2"/>
  <c r="AB1449" i="2"/>
  <c r="X1449" i="2"/>
  <c r="T1449" i="2"/>
  <c r="P1449" i="2"/>
  <c r="L1449" i="2"/>
  <c r="H1449" i="2"/>
  <c r="AA1449" i="2"/>
  <c r="W1449" i="2"/>
  <c r="S1449" i="2"/>
  <c r="O1449" i="2"/>
  <c r="K1449" i="2"/>
  <c r="G1449" i="2"/>
  <c r="Z1449" i="2"/>
  <c r="V1449" i="2"/>
  <c r="AF1449" i="2" s="1"/>
  <c r="R1449" i="2"/>
  <c r="N1449" i="2"/>
  <c r="J1449" i="2"/>
  <c r="F1449" i="2"/>
  <c r="Q1449" i="2"/>
  <c r="M1449" i="2"/>
  <c r="Y1449" i="2"/>
  <c r="I1449" i="2"/>
  <c r="U1449" i="2"/>
  <c r="E1449" i="2"/>
  <c r="Z1879" i="2"/>
  <c r="V1879" i="2"/>
  <c r="AF1879" i="2" s="1"/>
  <c r="R1879" i="2"/>
  <c r="N1879" i="2"/>
  <c r="J1879" i="2"/>
  <c r="F1879" i="2"/>
  <c r="X1879" i="2"/>
  <c r="S1879" i="2"/>
  <c r="M1879" i="2"/>
  <c r="H1879" i="2"/>
  <c r="AB1879" i="2"/>
  <c r="W1879" i="2"/>
  <c r="Q1879" i="2"/>
  <c r="L1879" i="2"/>
  <c r="G1879" i="2"/>
  <c r="AA1879" i="2"/>
  <c r="U1879" i="2"/>
  <c r="P1879" i="2"/>
  <c r="K1879" i="2"/>
  <c r="E1879" i="2"/>
  <c r="Y1879" i="2"/>
  <c r="T1879" i="2"/>
  <c r="O1879" i="2"/>
  <c r="I1879" i="2"/>
  <c r="Z1710" i="2"/>
  <c r="V1710" i="2"/>
  <c r="AF1710" i="2" s="1"/>
  <c r="R1710" i="2"/>
  <c r="N1710" i="2"/>
  <c r="J1710" i="2"/>
  <c r="F1710" i="2"/>
  <c r="Y1710" i="2"/>
  <c r="U1710" i="2"/>
  <c r="Q1710" i="2"/>
  <c r="M1710" i="2"/>
  <c r="I1710" i="2"/>
  <c r="E1710" i="2"/>
  <c r="AB1710" i="2"/>
  <c r="X1710" i="2"/>
  <c r="T1710" i="2"/>
  <c r="P1710" i="2"/>
  <c r="L1710" i="2"/>
  <c r="H1710" i="2"/>
  <c r="O1710" i="2"/>
  <c r="AA1710" i="2"/>
  <c r="K1710" i="2"/>
  <c r="W1710" i="2"/>
  <c r="G1710" i="2"/>
  <c r="S1710" i="2"/>
  <c r="Z1772" i="2"/>
  <c r="V1772" i="2"/>
  <c r="AF1772" i="2" s="1"/>
  <c r="R1772" i="2"/>
  <c r="N1772" i="2"/>
  <c r="J1772" i="2"/>
  <c r="F1772" i="2"/>
  <c r="Y1772" i="2"/>
  <c r="U1772" i="2"/>
  <c r="Q1772" i="2"/>
  <c r="M1772" i="2"/>
  <c r="I1772" i="2"/>
  <c r="E1772" i="2"/>
  <c r="AB1772" i="2"/>
  <c r="X1772" i="2"/>
  <c r="T1772" i="2"/>
  <c r="P1772" i="2"/>
  <c r="L1772" i="2"/>
  <c r="H1772" i="2"/>
  <c r="AA1772" i="2"/>
  <c r="K1772" i="2"/>
  <c r="W1772" i="2"/>
  <c r="G1772" i="2"/>
  <c r="S1772" i="2"/>
  <c r="O1772" i="2"/>
  <c r="Z1840" i="2"/>
  <c r="V1840" i="2"/>
  <c r="AF1840" i="2" s="1"/>
  <c r="R1840" i="2"/>
  <c r="N1840" i="2"/>
  <c r="J1840" i="2"/>
  <c r="F1840" i="2"/>
  <c r="Y1840" i="2"/>
  <c r="U1840" i="2"/>
  <c r="Q1840" i="2"/>
  <c r="M1840" i="2"/>
  <c r="I1840" i="2"/>
  <c r="E1840" i="2"/>
  <c r="AB1840" i="2"/>
  <c r="X1840" i="2"/>
  <c r="T1840" i="2"/>
  <c r="P1840" i="2"/>
  <c r="L1840" i="2"/>
  <c r="H1840" i="2"/>
  <c r="O1840" i="2"/>
  <c r="AA1840" i="2"/>
  <c r="K1840" i="2"/>
  <c r="W1840" i="2"/>
  <c r="G1840" i="2"/>
  <c r="S1840" i="2"/>
  <c r="AB1558" i="2"/>
  <c r="X1558" i="2"/>
  <c r="T1558" i="2"/>
  <c r="P1558" i="2"/>
  <c r="L1558" i="2"/>
  <c r="H1558" i="2"/>
  <c r="AA1558" i="2"/>
  <c r="W1558" i="2"/>
  <c r="S1558" i="2"/>
  <c r="O1558" i="2"/>
  <c r="K1558" i="2"/>
  <c r="G1558" i="2"/>
  <c r="U1558" i="2"/>
  <c r="M1558" i="2"/>
  <c r="E1558" i="2"/>
  <c r="Z1558" i="2"/>
  <c r="R1558" i="2"/>
  <c r="J1558" i="2"/>
  <c r="Y1558" i="2"/>
  <c r="Q1558" i="2"/>
  <c r="I1558" i="2"/>
  <c r="V1558" i="2"/>
  <c r="AF1558" i="2" s="1"/>
  <c r="N1558" i="2"/>
  <c r="F1558" i="2"/>
  <c r="AB1591" i="2"/>
  <c r="X1591" i="2"/>
  <c r="T1591" i="2"/>
  <c r="P1591" i="2"/>
  <c r="L1591" i="2"/>
  <c r="H1591" i="2"/>
  <c r="AA1591" i="2"/>
  <c r="W1591" i="2"/>
  <c r="S1591" i="2"/>
  <c r="O1591" i="2"/>
  <c r="K1591" i="2"/>
  <c r="G1591" i="2"/>
  <c r="U1591" i="2"/>
  <c r="M1591" i="2"/>
  <c r="E1591" i="2"/>
  <c r="Z1591" i="2"/>
  <c r="R1591" i="2"/>
  <c r="J1591" i="2"/>
  <c r="Y1591" i="2"/>
  <c r="Q1591" i="2"/>
  <c r="I1591" i="2"/>
  <c r="F1591" i="2"/>
  <c r="V1591" i="2"/>
  <c r="AF1591" i="2" s="1"/>
  <c r="N1591" i="2"/>
  <c r="AB1627" i="2"/>
  <c r="X1627" i="2"/>
  <c r="T1627" i="2"/>
  <c r="P1627" i="2"/>
  <c r="L1627" i="2"/>
  <c r="H1627" i="2"/>
  <c r="AA1627" i="2"/>
  <c r="W1627" i="2"/>
  <c r="S1627" i="2"/>
  <c r="O1627" i="2"/>
  <c r="K1627" i="2"/>
  <c r="G1627" i="2"/>
  <c r="U1627" i="2"/>
  <c r="M1627" i="2"/>
  <c r="E1627" i="2"/>
  <c r="Z1627" i="2"/>
  <c r="R1627" i="2"/>
  <c r="J1627" i="2"/>
  <c r="Y1627" i="2"/>
  <c r="Q1627" i="2"/>
  <c r="I1627" i="2"/>
  <c r="V1627" i="2"/>
  <c r="AF1627" i="2" s="1"/>
  <c r="N1627" i="2"/>
  <c r="F1627" i="2"/>
  <c r="AB1662" i="2"/>
  <c r="X1662" i="2"/>
  <c r="T1662" i="2"/>
  <c r="P1662" i="2"/>
  <c r="L1662" i="2"/>
  <c r="H1662" i="2"/>
  <c r="AA1662" i="2"/>
  <c r="W1662" i="2"/>
  <c r="S1662" i="2"/>
  <c r="O1662" i="2"/>
  <c r="K1662" i="2"/>
  <c r="G1662" i="2"/>
  <c r="U1662" i="2"/>
  <c r="M1662" i="2"/>
  <c r="E1662" i="2"/>
  <c r="Z1662" i="2"/>
  <c r="R1662" i="2"/>
  <c r="J1662" i="2"/>
  <c r="Y1662" i="2"/>
  <c r="Q1662" i="2"/>
  <c r="I1662" i="2"/>
  <c r="F1662" i="2"/>
  <c r="V1662" i="2"/>
  <c r="AF1662" i="2" s="1"/>
  <c r="N1662" i="2"/>
  <c r="Y1709" i="2"/>
  <c r="U1709" i="2"/>
  <c r="Q1709" i="2"/>
  <c r="M1709" i="2"/>
  <c r="I1709" i="2"/>
  <c r="E1709" i="2"/>
  <c r="AB1709" i="2"/>
  <c r="X1709" i="2"/>
  <c r="T1709" i="2"/>
  <c r="P1709" i="2"/>
  <c r="L1709" i="2"/>
  <c r="H1709" i="2"/>
  <c r="AA1709" i="2"/>
  <c r="W1709" i="2"/>
  <c r="S1709" i="2"/>
  <c r="O1709" i="2"/>
  <c r="K1709" i="2"/>
  <c r="G1709" i="2"/>
  <c r="Z1709" i="2"/>
  <c r="J1709" i="2"/>
  <c r="V1709" i="2"/>
  <c r="AF1709" i="2" s="1"/>
  <c r="F1709" i="2"/>
  <c r="R1709" i="2"/>
  <c r="N1709" i="2"/>
  <c r="Y1768" i="2"/>
  <c r="U1768" i="2"/>
  <c r="Q1768" i="2"/>
  <c r="M1768" i="2"/>
  <c r="I1768" i="2"/>
  <c r="E1768" i="2"/>
  <c r="AB1768" i="2"/>
  <c r="X1768" i="2"/>
  <c r="T1768" i="2"/>
  <c r="P1768" i="2"/>
  <c r="L1768" i="2"/>
  <c r="H1768" i="2"/>
  <c r="AA1768" i="2"/>
  <c r="W1768" i="2"/>
  <c r="S1768" i="2"/>
  <c r="O1768" i="2"/>
  <c r="K1768" i="2"/>
  <c r="G1768" i="2"/>
  <c r="Z1768" i="2"/>
  <c r="J1768" i="2"/>
  <c r="V1768" i="2"/>
  <c r="AF1768" i="2" s="1"/>
  <c r="F1768" i="2"/>
  <c r="R1768" i="2"/>
  <c r="N1768" i="2"/>
  <c r="Y1830" i="2"/>
  <c r="U1830" i="2"/>
  <c r="Q1830" i="2"/>
  <c r="M1830" i="2"/>
  <c r="I1830" i="2"/>
  <c r="E1830" i="2"/>
  <c r="AB1830" i="2"/>
  <c r="X1830" i="2"/>
  <c r="T1830" i="2"/>
  <c r="P1830" i="2"/>
  <c r="L1830" i="2"/>
  <c r="H1830" i="2"/>
  <c r="AA1830" i="2"/>
  <c r="W1830" i="2"/>
  <c r="S1830" i="2"/>
  <c r="O1830" i="2"/>
  <c r="K1830" i="2"/>
  <c r="G1830" i="2"/>
  <c r="N1830" i="2"/>
  <c r="Z1830" i="2"/>
  <c r="J1830" i="2"/>
  <c r="V1830" i="2"/>
  <c r="AF1830" i="2" s="1"/>
  <c r="F1830" i="2"/>
  <c r="R1830" i="2"/>
  <c r="Z1883" i="2"/>
  <c r="V1883" i="2"/>
  <c r="AF1883" i="2" s="1"/>
  <c r="R1883" i="2"/>
  <c r="N1883" i="2"/>
  <c r="J1883" i="2"/>
  <c r="F1883" i="2"/>
  <c r="AA1883" i="2"/>
  <c r="U1883" i="2"/>
  <c r="P1883" i="2"/>
  <c r="K1883" i="2"/>
  <c r="E1883" i="2"/>
  <c r="Y1883" i="2"/>
  <c r="T1883" i="2"/>
  <c r="O1883" i="2"/>
  <c r="I1883" i="2"/>
  <c r="X1883" i="2"/>
  <c r="S1883" i="2"/>
  <c r="M1883" i="2"/>
  <c r="H1883" i="2"/>
  <c r="AB1883" i="2"/>
  <c r="G1883" i="2"/>
  <c r="W1883" i="2"/>
  <c r="Q1883" i="2"/>
  <c r="L1883" i="2"/>
  <c r="AB1728" i="2"/>
  <c r="X1728" i="2"/>
  <c r="T1728" i="2"/>
  <c r="P1728" i="2"/>
  <c r="L1728" i="2"/>
  <c r="H1728" i="2"/>
  <c r="AA1728" i="2"/>
  <c r="W1728" i="2"/>
  <c r="S1728" i="2"/>
  <c r="O1728" i="2"/>
  <c r="K1728" i="2"/>
  <c r="G1728" i="2"/>
  <c r="Z1728" i="2"/>
  <c r="V1728" i="2"/>
  <c r="AF1728" i="2" s="1"/>
  <c r="R1728" i="2"/>
  <c r="N1728" i="2"/>
  <c r="J1728" i="2"/>
  <c r="F1728" i="2"/>
  <c r="Q1728" i="2"/>
  <c r="M1728" i="2"/>
  <c r="Y1728" i="2"/>
  <c r="I1728" i="2"/>
  <c r="E1728" i="2"/>
  <c r="U1728" i="2"/>
  <c r="AB1804" i="2"/>
  <c r="X1804" i="2"/>
  <c r="T1804" i="2"/>
  <c r="P1804" i="2"/>
  <c r="L1804" i="2"/>
  <c r="H1804" i="2"/>
  <c r="AA1804" i="2"/>
  <c r="W1804" i="2"/>
  <c r="S1804" i="2"/>
  <c r="O1804" i="2"/>
  <c r="K1804" i="2"/>
  <c r="G1804" i="2"/>
  <c r="Z1804" i="2"/>
  <c r="V1804" i="2"/>
  <c r="AF1804" i="2" s="1"/>
  <c r="R1804" i="2"/>
  <c r="N1804" i="2"/>
  <c r="J1804" i="2"/>
  <c r="F1804" i="2"/>
  <c r="M1804" i="2"/>
  <c r="Y1804" i="2"/>
  <c r="I1804" i="2"/>
  <c r="U1804" i="2"/>
  <c r="E1804" i="2"/>
  <c r="Q1804" i="2"/>
  <c r="Z1870" i="2"/>
  <c r="V1870" i="2"/>
  <c r="AF1870" i="2" s="1"/>
  <c r="R1870" i="2"/>
  <c r="N1870" i="2"/>
  <c r="J1870" i="2"/>
  <c r="F1870" i="2"/>
  <c r="Y1870" i="2"/>
  <c r="T1870" i="2"/>
  <c r="O1870" i="2"/>
  <c r="I1870" i="2"/>
  <c r="X1870" i="2"/>
  <c r="S1870" i="2"/>
  <c r="M1870" i="2"/>
  <c r="H1870" i="2"/>
  <c r="AB1870" i="2"/>
  <c r="W1870" i="2"/>
  <c r="Q1870" i="2"/>
  <c r="L1870" i="2"/>
  <c r="G1870" i="2"/>
  <c r="U1870" i="2"/>
  <c r="P1870" i="2"/>
  <c r="K1870" i="2"/>
  <c r="AA1870" i="2"/>
  <c r="E1870" i="2"/>
  <c r="Z1919" i="2"/>
  <c r="V1919" i="2"/>
  <c r="AF1919" i="2" s="1"/>
  <c r="R1919" i="2"/>
  <c r="N1919" i="2"/>
  <c r="J1919" i="2"/>
  <c r="F1919" i="2"/>
  <c r="Y1919" i="2"/>
  <c r="U1919" i="2"/>
  <c r="Q1919" i="2"/>
  <c r="M1919" i="2"/>
  <c r="I1919" i="2"/>
  <c r="E1919" i="2"/>
  <c r="AB1919" i="2"/>
  <c r="X1919" i="2"/>
  <c r="T1919" i="2"/>
  <c r="P1919" i="2"/>
  <c r="L1919" i="2"/>
  <c r="H1919" i="2"/>
  <c r="S1919" i="2"/>
  <c r="O1919" i="2"/>
  <c r="AA1919" i="2"/>
  <c r="K1919" i="2"/>
  <c r="W1919" i="2"/>
  <c r="G1919" i="2"/>
  <c r="Y1894" i="2"/>
  <c r="U1894" i="2"/>
  <c r="Q1894" i="2"/>
  <c r="M1894" i="2"/>
  <c r="I1894" i="2"/>
  <c r="E1894" i="2"/>
  <c r="AB1894" i="2"/>
  <c r="X1894" i="2"/>
  <c r="T1894" i="2"/>
  <c r="P1894" i="2"/>
  <c r="L1894" i="2"/>
  <c r="H1894" i="2"/>
  <c r="AA1894" i="2"/>
  <c r="W1894" i="2"/>
  <c r="S1894" i="2"/>
  <c r="O1894" i="2"/>
  <c r="K1894" i="2"/>
  <c r="G1894" i="2"/>
  <c r="N1894" i="2"/>
  <c r="Z1894" i="2"/>
  <c r="J1894" i="2"/>
  <c r="V1894" i="2"/>
  <c r="AF1894" i="2" s="1"/>
  <c r="F1894" i="2"/>
  <c r="R1894" i="2"/>
  <c r="Y1958" i="2"/>
  <c r="U1958" i="2"/>
  <c r="Q1958" i="2"/>
  <c r="M1958" i="2"/>
  <c r="I1958" i="2"/>
  <c r="E1958" i="2"/>
  <c r="AB1958" i="2"/>
  <c r="X1958" i="2"/>
  <c r="T1958" i="2"/>
  <c r="P1958" i="2"/>
  <c r="L1958" i="2"/>
  <c r="H1958" i="2"/>
  <c r="AA1958" i="2"/>
  <c r="W1958" i="2"/>
  <c r="S1958" i="2"/>
  <c r="O1958" i="2"/>
  <c r="K1958" i="2"/>
  <c r="G1958" i="2"/>
  <c r="N1958" i="2"/>
  <c r="Z1958" i="2"/>
  <c r="J1958" i="2"/>
  <c r="V1958" i="2"/>
  <c r="AF1958" i="2" s="1"/>
  <c r="F1958" i="2"/>
  <c r="R1958" i="2"/>
  <c r="AB1877" i="2"/>
  <c r="X1877" i="2"/>
  <c r="T1877" i="2"/>
  <c r="P1877" i="2"/>
  <c r="L1877" i="2"/>
  <c r="H1877" i="2"/>
  <c r="Y1877" i="2"/>
  <c r="S1877" i="2"/>
  <c r="N1877" i="2"/>
  <c r="I1877" i="2"/>
  <c r="W1877" i="2"/>
  <c r="R1877" i="2"/>
  <c r="M1877" i="2"/>
  <c r="G1877" i="2"/>
  <c r="AA1877" i="2"/>
  <c r="V1877" i="2"/>
  <c r="AF1877" i="2" s="1"/>
  <c r="Q1877" i="2"/>
  <c r="K1877" i="2"/>
  <c r="F1877" i="2"/>
  <c r="Z1877" i="2"/>
  <c r="E1877" i="2"/>
  <c r="U1877" i="2"/>
  <c r="O1877" i="2"/>
  <c r="J1877" i="2"/>
  <c r="AB1941" i="2"/>
  <c r="X1941" i="2"/>
  <c r="T1941" i="2"/>
  <c r="P1941" i="2"/>
  <c r="L1941" i="2"/>
  <c r="H1941" i="2"/>
  <c r="AA1941" i="2"/>
  <c r="W1941" i="2"/>
  <c r="S1941" i="2"/>
  <c r="O1941" i="2"/>
  <c r="K1941" i="2"/>
  <c r="G1941" i="2"/>
  <c r="Z1941" i="2"/>
  <c r="V1941" i="2"/>
  <c r="AF1941" i="2" s="1"/>
  <c r="R1941" i="2"/>
  <c r="N1941" i="2"/>
  <c r="J1941" i="2"/>
  <c r="F1941" i="2"/>
  <c r="M1941" i="2"/>
  <c r="Y1941" i="2"/>
  <c r="I1941" i="2"/>
  <c r="U1941" i="2"/>
  <c r="E1941" i="2"/>
  <c r="Q1941" i="2"/>
  <c r="AA1548" i="2"/>
  <c r="W1548" i="2"/>
  <c r="S1548" i="2"/>
  <c r="O1548" i="2"/>
  <c r="K1548" i="2"/>
  <c r="G1548" i="2"/>
  <c r="X1548" i="2"/>
  <c r="R1548" i="2"/>
  <c r="M1548" i="2"/>
  <c r="H1548" i="2"/>
  <c r="AB1548" i="2"/>
  <c r="V1548" i="2"/>
  <c r="AF1548" i="2" s="1"/>
  <c r="Q1548" i="2"/>
  <c r="L1548" i="2"/>
  <c r="F1548" i="2"/>
  <c r="Z1548" i="2"/>
  <c r="U1548" i="2"/>
  <c r="P1548" i="2"/>
  <c r="J1548" i="2"/>
  <c r="E1548" i="2"/>
  <c r="T1548" i="2"/>
  <c r="N1548" i="2"/>
  <c r="I1548" i="2"/>
  <c r="Y1548" i="2"/>
  <c r="AA1416" i="2"/>
  <c r="W1416" i="2"/>
  <c r="S1416" i="2"/>
  <c r="O1416" i="2"/>
  <c r="K1416" i="2"/>
  <c r="G1416" i="2"/>
  <c r="Z1416" i="2"/>
  <c r="V1416" i="2"/>
  <c r="R1416" i="2"/>
  <c r="N1416" i="2"/>
  <c r="J1416" i="2"/>
  <c r="F1416" i="2"/>
  <c r="Y1416" i="2"/>
  <c r="U1416" i="2"/>
  <c r="Q1416" i="2"/>
  <c r="M1416" i="2"/>
  <c r="I1416" i="2"/>
  <c r="E1416" i="2"/>
  <c r="X1416" i="2"/>
  <c r="H1416" i="2"/>
  <c r="T1416" i="2"/>
  <c r="P1416" i="2"/>
  <c r="L1416" i="2"/>
  <c r="AB1416" i="2"/>
  <c r="AA1671" i="2"/>
  <c r="W1671" i="2"/>
  <c r="S1671" i="2"/>
  <c r="O1671" i="2"/>
  <c r="K1671" i="2"/>
  <c r="G1671" i="2"/>
  <c r="Z1671" i="2"/>
  <c r="V1671" i="2"/>
  <c r="AF1671" i="2" s="1"/>
  <c r="R1671" i="2"/>
  <c r="N1671" i="2"/>
  <c r="J1671" i="2"/>
  <c r="F1671" i="2"/>
  <c r="Y1671" i="2"/>
  <c r="U1671" i="2"/>
  <c r="Q1671" i="2"/>
  <c r="M1671" i="2"/>
  <c r="I1671" i="2"/>
  <c r="E1671" i="2"/>
  <c r="P1671" i="2"/>
  <c r="AB1671" i="2"/>
  <c r="L1671" i="2"/>
  <c r="X1671" i="2"/>
  <c r="H1671" i="2"/>
  <c r="T1671" i="2"/>
  <c r="Z1448" i="2"/>
  <c r="V1448" i="2"/>
  <c r="AF1448" i="2" s="1"/>
  <c r="R1448" i="2"/>
  <c r="N1448" i="2"/>
  <c r="J1448" i="2"/>
  <c r="F1448" i="2"/>
  <c r="Y1448" i="2"/>
  <c r="U1448" i="2"/>
  <c r="Q1448" i="2"/>
  <c r="M1448" i="2"/>
  <c r="I1448" i="2"/>
  <c r="E1448" i="2"/>
  <c r="AB1448" i="2"/>
  <c r="X1448" i="2"/>
  <c r="T1448" i="2"/>
  <c r="P1448" i="2"/>
  <c r="L1448" i="2"/>
  <c r="H1448" i="2"/>
  <c r="AA1448" i="2"/>
  <c r="K1448" i="2"/>
  <c r="W1448" i="2"/>
  <c r="G1448" i="2"/>
  <c r="S1448" i="2"/>
  <c r="O1448" i="2"/>
  <c r="Z1369" i="2"/>
  <c r="V1369" i="2"/>
  <c r="AF1369" i="2" s="1"/>
  <c r="R1369" i="2"/>
  <c r="L1369" i="2"/>
  <c r="H1369" i="2"/>
  <c r="Y1369" i="2"/>
  <c r="U1369" i="2"/>
  <c r="Q1369" i="2"/>
  <c r="K1369" i="2"/>
  <c r="G1369" i="2"/>
  <c r="W1369" i="2"/>
  <c r="M1369" i="2"/>
  <c r="E1369" i="2"/>
  <c r="AB1369" i="2"/>
  <c r="T1369" i="2"/>
  <c r="J1369" i="2"/>
  <c r="AA1369" i="2"/>
  <c r="S1369" i="2"/>
  <c r="I1369" i="2"/>
  <c r="F1369" i="2"/>
  <c r="X1369" i="2"/>
  <c r="P1369" i="2"/>
  <c r="Y1502" i="2"/>
  <c r="U1502" i="2"/>
  <c r="Q1502" i="2"/>
  <c r="M1502" i="2"/>
  <c r="I1502" i="2"/>
  <c r="E1502" i="2"/>
  <c r="AB1502" i="2"/>
  <c r="X1502" i="2"/>
  <c r="T1502" i="2"/>
  <c r="P1502" i="2"/>
  <c r="L1502" i="2"/>
  <c r="H1502" i="2"/>
  <c r="AA1502" i="2"/>
  <c r="W1502" i="2"/>
  <c r="S1502" i="2"/>
  <c r="O1502" i="2"/>
  <c r="K1502" i="2"/>
  <c r="G1502" i="2"/>
  <c r="Z1502" i="2"/>
  <c r="J1502" i="2"/>
  <c r="V1502" i="2"/>
  <c r="AF1502" i="2" s="1"/>
  <c r="F1502" i="2"/>
  <c r="R1502" i="2"/>
  <c r="N1502" i="2"/>
  <c r="Z1661" i="2"/>
  <c r="V1661" i="2"/>
  <c r="AF1661" i="2" s="1"/>
  <c r="R1661" i="2"/>
  <c r="N1661" i="2"/>
  <c r="J1661" i="2"/>
  <c r="F1661" i="2"/>
  <c r="Y1661" i="2"/>
  <c r="U1661" i="2"/>
  <c r="Q1661" i="2"/>
  <c r="M1661" i="2"/>
  <c r="I1661" i="2"/>
  <c r="E1661" i="2"/>
  <c r="W1661" i="2"/>
  <c r="O1661" i="2"/>
  <c r="G1661" i="2"/>
  <c r="AB1661" i="2"/>
  <c r="T1661" i="2"/>
  <c r="L1661" i="2"/>
  <c r="AA1661" i="2"/>
  <c r="S1661" i="2"/>
  <c r="K1661" i="2"/>
  <c r="X1661" i="2"/>
  <c r="P1661" i="2"/>
  <c r="H1661" i="2"/>
  <c r="AA1791" i="2"/>
  <c r="W1791" i="2"/>
  <c r="S1791" i="2"/>
  <c r="O1791" i="2"/>
  <c r="K1791" i="2"/>
  <c r="G1791" i="2"/>
  <c r="Z1791" i="2"/>
  <c r="V1791" i="2"/>
  <c r="AF1791" i="2" s="1"/>
  <c r="R1791" i="2"/>
  <c r="N1791" i="2"/>
  <c r="J1791" i="2"/>
  <c r="F1791" i="2"/>
  <c r="Y1791" i="2"/>
  <c r="U1791" i="2"/>
  <c r="Q1791" i="2"/>
  <c r="M1791" i="2"/>
  <c r="I1791" i="2"/>
  <c r="E1791" i="2"/>
  <c r="T1791" i="2"/>
  <c r="P1791" i="2"/>
  <c r="AB1791" i="2"/>
  <c r="L1791" i="2"/>
  <c r="X1791" i="2"/>
  <c r="H1791" i="2"/>
  <c r="AA1743" i="2"/>
  <c r="W1743" i="2"/>
  <c r="S1743" i="2"/>
  <c r="O1743" i="2"/>
  <c r="K1743" i="2"/>
  <c r="G1743" i="2"/>
  <c r="Z1743" i="2"/>
  <c r="V1743" i="2"/>
  <c r="AF1743" i="2" s="1"/>
  <c r="R1743" i="2"/>
  <c r="N1743" i="2"/>
  <c r="J1743" i="2"/>
  <c r="F1743" i="2"/>
  <c r="Y1743" i="2"/>
  <c r="U1743" i="2"/>
  <c r="Q1743" i="2"/>
  <c r="M1743" i="2"/>
  <c r="I1743" i="2"/>
  <c r="E1743" i="2"/>
  <c r="P1743" i="2"/>
  <c r="AB1743" i="2"/>
  <c r="L1743" i="2"/>
  <c r="X1743" i="2"/>
  <c r="H1743" i="2"/>
  <c r="T1743" i="2"/>
  <c r="AB1351" i="2"/>
  <c r="X1351" i="2"/>
  <c r="T1351" i="2"/>
  <c r="P1351" i="2"/>
  <c r="K1351" i="2"/>
  <c r="G1351" i="2"/>
  <c r="AA1351" i="2"/>
  <c r="W1351" i="2"/>
  <c r="S1351" i="2"/>
  <c r="O1351" i="2"/>
  <c r="J1351" i="2"/>
  <c r="F1351" i="2"/>
  <c r="Z1351" i="2"/>
  <c r="R1351" i="2"/>
  <c r="I1351" i="2"/>
  <c r="Y1351" i="2"/>
  <c r="Q1351" i="2"/>
  <c r="H1351" i="2"/>
  <c r="V1351" i="2"/>
  <c r="AF1351" i="2" s="1"/>
  <c r="M1351" i="2"/>
  <c r="E1351" i="2"/>
  <c r="L1351" i="2"/>
  <c r="U1351" i="2"/>
  <c r="AA1511" i="2"/>
  <c r="W1511" i="2"/>
  <c r="S1511" i="2"/>
  <c r="O1511" i="2"/>
  <c r="K1511" i="2"/>
  <c r="G1511" i="2"/>
  <c r="Z1511" i="2"/>
  <c r="V1511" i="2"/>
  <c r="AF1511" i="2" s="1"/>
  <c r="R1511" i="2"/>
  <c r="N1511" i="2"/>
  <c r="J1511" i="2"/>
  <c r="F1511" i="2"/>
  <c r="Y1511" i="2"/>
  <c r="U1511" i="2"/>
  <c r="Q1511" i="2"/>
  <c r="M1511" i="2"/>
  <c r="I1511" i="2"/>
  <c r="E1511" i="2"/>
  <c r="P1511" i="2"/>
  <c r="AB1511" i="2"/>
  <c r="L1511" i="2"/>
  <c r="X1511" i="2"/>
  <c r="H1511" i="2"/>
  <c r="T1511" i="2"/>
  <c r="AA1481" i="2"/>
  <c r="W1481" i="2"/>
  <c r="S1481" i="2"/>
  <c r="O1481" i="2"/>
  <c r="K1481" i="2"/>
  <c r="G1481" i="2"/>
  <c r="Z1481" i="2"/>
  <c r="V1481" i="2"/>
  <c r="AF1481" i="2" s="1"/>
  <c r="R1481" i="2"/>
  <c r="N1481" i="2"/>
  <c r="J1481" i="2"/>
  <c r="F1481" i="2"/>
  <c r="Y1481" i="2"/>
  <c r="U1481" i="2"/>
  <c r="Q1481" i="2"/>
  <c r="M1481" i="2"/>
  <c r="I1481" i="2"/>
  <c r="E1481" i="2"/>
  <c r="AB1481" i="2"/>
  <c r="L1481" i="2"/>
  <c r="X1481" i="2"/>
  <c r="H1481" i="2"/>
  <c r="T1481" i="2"/>
  <c r="P1481" i="2"/>
  <c r="Z1659" i="2"/>
  <c r="V1659" i="2"/>
  <c r="AF1659" i="2" s="1"/>
  <c r="R1659" i="2"/>
  <c r="N1659" i="2"/>
  <c r="J1659" i="2"/>
  <c r="F1659" i="2"/>
  <c r="Y1659" i="2"/>
  <c r="U1659" i="2"/>
  <c r="Q1659" i="2"/>
  <c r="M1659" i="2"/>
  <c r="I1659" i="2"/>
  <c r="E1659" i="2"/>
  <c r="AA1659" i="2"/>
  <c r="S1659" i="2"/>
  <c r="K1659" i="2"/>
  <c r="X1659" i="2"/>
  <c r="P1659" i="2"/>
  <c r="H1659" i="2"/>
  <c r="W1659" i="2"/>
  <c r="O1659" i="2"/>
  <c r="G1659" i="2"/>
  <c r="T1659" i="2"/>
  <c r="L1659" i="2"/>
  <c r="AB1659" i="2"/>
  <c r="AA1491" i="2"/>
  <c r="W1491" i="2"/>
  <c r="S1491" i="2"/>
  <c r="O1491" i="2"/>
  <c r="K1491" i="2"/>
  <c r="G1491" i="2"/>
  <c r="Z1491" i="2"/>
  <c r="V1491" i="2"/>
  <c r="AF1491" i="2" s="1"/>
  <c r="R1491" i="2"/>
  <c r="N1491" i="2"/>
  <c r="J1491" i="2"/>
  <c r="F1491" i="2"/>
  <c r="Y1491" i="2"/>
  <c r="U1491" i="2"/>
  <c r="Q1491" i="2"/>
  <c r="M1491" i="2"/>
  <c r="I1491" i="2"/>
  <c r="E1491" i="2"/>
  <c r="X1491" i="2"/>
  <c r="H1491" i="2"/>
  <c r="T1491" i="2"/>
  <c r="P1491" i="2"/>
  <c r="L1491" i="2"/>
  <c r="AB1491" i="2"/>
  <c r="AA1735" i="2"/>
  <c r="W1735" i="2"/>
  <c r="S1735" i="2"/>
  <c r="O1735" i="2"/>
  <c r="K1735" i="2"/>
  <c r="G1735" i="2"/>
  <c r="Z1735" i="2"/>
  <c r="V1735" i="2"/>
  <c r="AF1735" i="2" s="1"/>
  <c r="R1735" i="2"/>
  <c r="N1735" i="2"/>
  <c r="J1735" i="2"/>
  <c r="F1735" i="2"/>
  <c r="Y1735" i="2"/>
  <c r="U1735" i="2"/>
  <c r="Q1735" i="2"/>
  <c r="M1735" i="2"/>
  <c r="I1735" i="2"/>
  <c r="E1735" i="2"/>
  <c r="P1735" i="2"/>
  <c r="AB1735" i="2"/>
  <c r="L1735" i="2"/>
  <c r="X1735" i="2"/>
  <c r="H1735" i="2"/>
  <c r="T1735" i="2"/>
  <c r="AA1525" i="2"/>
  <c r="W1525" i="2"/>
  <c r="S1525" i="2"/>
  <c r="O1525" i="2"/>
  <c r="K1525" i="2"/>
  <c r="G1525" i="2"/>
  <c r="Z1525" i="2"/>
  <c r="V1525" i="2"/>
  <c r="AF1525" i="2" s="1"/>
  <c r="R1525" i="2"/>
  <c r="N1525" i="2"/>
  <c r="J1525" i="2"/>
  <c r="F1525" i="2"/>
  <c r="Y1525" i="2"/>
  <c r="U1525" i="2"/>
  <c r="Q1525" i="2"/>
  <c r="M1525" i="2"/>
  <c r="I1525" i="2"/>
  <c r="E1525" i="2"/>
  <c r="T1525" i="2"/>
  <c r="P1525" i="2"/>
  <c r="AB1525" i="2"/>
  <c r="L1525" i="2"/>
  <c r="X1525" i="2"/>
  <c r="H1525" i="2"/>
  <c r="AA1360" i="2"/>
  <c r="W1360" i="2"/>
  <c r="S1360" i="2"/>
  <c r="M1360" i="2"/>
  <c r="I1360" i="2"/>
  <c r="E1360" i="2"/>
  <c r="Z1360" i="2"/>
  <c r="V1360" i="2"/>
  <c r="AF1360" i="2" s="1"/>
  <c r="R1360" i="2"/>
  <c r="L1360" i="2"/>
  <c r="H1360" i="2"/>
  <c r="Y1360" i="2"/>
  <c r="Q1360" i="2"/>
  <c r="G1360" i="2"/>
  <c r="X1360" i="2"/>
  <c r="P1360" i="2"/>
  <c r="F1360" i="2"/>
  <c r="U1360" i="2"/>
  <c r="K1360" i="2"/>
  <c r="J1360" i="2"/>
  <c r="AB1360" i="2"/>
  <c r="T1360" i="2"/>
  <c r="Z1427" i="2"/>
  <c r="V1427" i="2"/>
  <c r="AF1427" i="2" s="1"/>
  <c r="R1427" i="2"/>
  <c r="N1427" i="2"/>
  <c r="J1427" i="2"/>
  <c r="F1427" i="2"/>
  <c r="Y1427" i="2"/>
  <c r="U1427" i="2"/>
  <c r="Q1427" i="2"/>
  <c r="M1427" i="2"/>
  <c r="I1427" i="2"/>
  <c r="E1427" i="2"/>
  <c r="AB1427" i="2"/>
  <c r="X1427" i="2"/>
  <c r="T1427" i="2"/>
  <c r="P1427" i="2"/>
  <c r="L1427" i="2"/>
  <c r="H1427" i="2"/>
  <c r="AA1427" i="2"/>
  <c r="K1427" i="2"/>
  <c r="W1427" i="2"/>
  <c r="G1427" i="2"/>
  <c r="S1427" i="2"/>
  <c r="O1427" i="2"/>
  <c r="AA1787" i="2"/>
  <c r="W1787" i="2"/>
  <c r="S1787" i="2"/>
  <c r="O1787" i="2"/>
  <c r="K1787" i="2"/>
  <c r="G1787" i="2"/>
  <c r="Z1787" i="2"/>
  <c r="V1787" i="2"/>
  <c r="AF1787" i="2" s="1"/>
  <c r="R1787" i="2"/>
  <c r="N1787" i="2"/>
  <c r="J1787" i="2"/>
  <c r="F1787" i="2"/>
  <c r="Y1787" i="2"/>
  <c r="U1787" i="2"/>
  <c r="Q1787" i="2"/>
  <c r="M1787" i="2"/>
  <c r="I1787" i="2"/>
  <c r="E1787" i="2"/>
  <c r="AB1787" i="2"/>
  <c r="L1787" i="2"/>
  <c r="X1787" i="2"/>
  <c r="H1787" i="2"/>
  <c r="T1787" i="2"/>
  <c r="P1787" i="2"/>
  <c r="Z1365" i="2"/>
  <c r="V1365" i="2"/>
  <c r="AF1365" i="2" s="1"/>
  <c r="R1365" i="2"/>
  <c r="L1365" i="2"/>
  <c r="H1365" i="2"/>
  <c r="Y1365" i="2"/>
  <c r="U1365" i="2"/>
  <c r="Q1365" i="2"/>
  <c r="K1365" i="2"/>
  <c r="G1365" i="2"/>
  <c r="W1365" i="2"/>
  <c r="M1365" i="2"/>
  <c r="E1365" i="2"/>
  <c r="AB1365" i="2"/>
  <c r="T1365" i="2"/>
  <c r="J1365" i="2"/>
  <c r="AA1365" i="2"/>
  <c r="S1365" i="2"/>
  <c r="I1365" i="2"/>
  <c r="F1365" i="2"/>
  <c r="X1365" i="2"/>
  <c r="P1365" i="2"/>
  <c r="Y1426" i="2"/>
  <c r="U1426" i="2"/>
  <c r="Q1426" i="2"/>
  <c r="M1426" i="2"/>
  <c r="I1426" i="2"/>
  <c r="E1426" i="2"/>
  <c r="AB1426" i="2"/>
  <c r="X1426" i="2"/>
  <c r="T1426" i="2"/>
  <c r="P1426" i="2"/>
  <c r="L1426" i="2"/>
  <c r="H1426" i="2"/>
  <c r="AA1426" i="2"/>
  <c r="W1426" i="2"/>
  <c r="S1426" i="2"/>
  <c r="O1426" i="2"/>
  <c r="K1426" i="2"/>
  <c r="G1426" i="2"/>
  <c r="V1426" i="2"/>
  <c r="AF1426" i="2" s="1"/>
  <c r="F1426" i="2"/>
  <c r="R1426" i="2"/>
  <c r="N1426" i="2"/>
  <c r="Z1426" i="2"/>
  <c r="J1426" i="2"/>
  <c r="Y1476" i="2"/>
  <c r="U1476" i="2"/>
  <c r="Q1476" i="2"/>
  <c r="M1476" i="2"/>
  <c r="I1476" i="2"/>
  <c r="E1476" i="2"/>
  <c r="AB1476" i="2"/>
  <c r="X1476" i="2"/>
  <c r="T1476" i="2"/>
  <c r="P1476" i="2"/>
  <c r="L1476" i="2"/>
  <c r="H1476" i="2"/>
  <c r="AA1476" i="2"/>
  <c r="W1476" i="2"/>
  <c r="S1476" i="2"/>
  <c r="O1476" i="2"/>
  <c r="K1476" i="2"/>
  <c r="G1476" i="2"/>
  <c r="N1476" i="2"/>
  <c r="Z1476" i="2"/>
  <c r="J1476" i="2"/>
  <c r="V1476" i="2"/>
  <c r="AF1476" i="2" s="1"/>
  <c r="F1476" i="2"/>
  <c r="R1476" i="2"/>
  <c r="Y1508" i="2"/>
  <c r="U1508" i="2"/>
  <c r="Q1508" i="2"/>
  <c r="M1508" i="2"/>
  <c r="I1508" i="2"/>
  <c r="E1508" i="2"/>
  <c r="AB1508" i="2"/>
  <c r="X1508" i="2"/>
  <c r="T1508" i="2"/>
  <c r="P1508" i="2"/>
  <c r="L1508" i="2"/>
  <c r="H1508" i="2"/>
  <c r="AA1508" i="2"/>
  <c r="W1508" i="2"/>
  <c r="S1508" i="2"/>
  <c r="O1508" i="2"/>
  <c r="K1508" i="2"/>
  <c r="G1508" i="2"/>
  <c r="N1508" i="2"/>
  <c r="Z1508" i="2"/>
  <c r="J1508" i="2"/>
  <c r="V1508" i="2"/>
  <c r="AF1508" i="2" s="1"/>
  <c r="F1508" i="2"/>
  <c r="R1508" i="2"/>
  <c r="Y1543" i="2"/>
  <c r="U1543" i="2"/>
  <c r="Q1543" i="2"/>
  <c r="M1543" i="2"/>
  <c r="I1543" i="2"/>
  <c r="E1543" i="2"/>
  <c r="AB1543" i="2"/>
  <c r="X1543" i="2"/>
  <c r="T1543" i="2"/>
  <c r="P1543" i="2"/>
  <c r="L1543" i="2"/>
  <c r="H1543" i="2"/>
  <c r="AA1543" i="2"/>
  <c r="W1543" i="2"/>
  <c r="S1543" i="2"/>
  <c r="O1543" i="2"/>
  <c r="K1543" i="2"/>
  <c r="G1543" i="2"/>
  <c r="V1543" i="2"/>
  <c r="AF1543" i="2" s="1"/>
  <c r="F1543" i="2"/>
  <c r="R1543" i="2"/>
  <c r="N1543" i="2"/>
  <c r="Z1543" i="2"/>
  <c r="J1543" i="2"/>
  <c r="Z1610" i="2"/>
  <c r="V1610" i="2"/>
  <c r="AF1610" i="2" s="1"/>
  <c r="R1610" i="2"/>
  <c r="N1610" i="2"/>
  <c r="J1610" i="2"/>
  <c r="F1610" i="2"/>
  <c r="Y1610" i="2"/>
  <c r="U1610" i="2"/>
  <c r="Q1610" i="2"/>
  <c r="M1610" i="2"/>
  <c r="I1610" i="2"/>
  <c r="E1610" i="2"/>
  <c r="W1610" i="2"/>
  <c r="O1610" i="2"/>
  <c r="G1610" i="2"/>
  <c r="AB1610" i="2"/>
  <c r="T1610" i="2"/>
  <c r="L1610" i="2"/>
  <c r="AA1610" i="2"/>
  <c r="S1610" i="2"/>
  <c r="K1610" i="2"/>
  <c r="X1610" i="2"/>
  <c r="P1610" i="2"/>
  <c r="H1610" i="2"/>
  <c r="AA1675" i="2"/>
  <c r="W1675" i="2"/>
  <c r="S1675" i="2"/>
  <c r="O1675" i="2"/>
  <c r="K1675" i="2"/>
  <c r="G1675" i="2"/>
  <c r="Z1675" i="2"/>
  <c r="V1675" i="2"/>
  <c r="AF1675" i="2" s="1"/>
  <c r="R1675" i="2"/>
  <c r="N1675" i="2"/>
  <c r="J1675" i="2"/>
  <c r="F1675" i="2"/>
  <c r="Y1675" i="2"/>
  <c r="U1675" i="2"/>
  <c r="Q1675" i="2"/>
  <c r="M1675" i="2"/>
  <c r="I1675" i="2"/>
  <c r="E1675" i="2"/>
  <c r="X1675" i="2"/>
  <c r="H1675" i="2"/>
  <c r="T1675" i="2"/>
  <c r="P1675" i="2"/>
  <c r="AB1675" i="2"/>
  <c r="L1675" i="2"/>
  <c r="AB1441" i="2"/>
  <c r="X1441" i="2"/>
  <c r="T1441" i="2"/>
  <c r="P1441" i="2"/>
  <c r="L1441" i="2"/>
  <c r="H1441" i="2"/>
  <c r="AA1441" i="2"/>
  <c r="W1441" i="2"/>
  <c r="S1441" i="2"/>
  <c r="O1441" i="2"/>
  <c r="K1441" i="2"/>
  <c r="G1441" i="2"/>
  <c r="Z1441" i="2"/>
  <c r="V1441" i="2"/>
  <c r="AF1441" i="2" s="1"/>
  <c r="R1441" i="2"/>
  <c r="N1441" i="2"/>
  <c r="J1441" i="2"/>
  <c r="F1441" i="2"/>
  <c r="Q1441" i="2"/>
  <c r="M1441" i="2"/>
  <c r="Y1441" i="2"/>
  <c r="I1441" i="2"/>
  <c r="U1441" i="2"/>
  <c r="E1441" i="2"/>
  <c r="AA1815" i="2"/>
  <c r="W1815" i="2"/>
  <c r="S1815" i="2"/>
  <c r="O1815" i="2"/>
  <c r="K1815" i="2"/>
  <c r="G1815" i="2"/>
  <c r="Z1815" i="2"/>
  <c r="V1815" i="2"/>
  <c r="AF1815" i="2" s="1"/>
  <c r="R1815" i="2"/>
  <c r="N1815" i="2"/>
  <c r="J1815" i="2"/>
  <c r="F1815" i="2"/>
  <c r="Y1815" i="2"/>
  <c r="U1815" i="2"/>
  <c r="Q1815" i="2"/>
  <c r="M1815" i="2"/>
  <c r="I1815" i="2"/>
  <c r="E1815" i="2"/>
  <c r="T1815" i="2"/>
  <c r="P1815" i="2"/>
  <c r="AB1815" i="2"/>
  <c r="L1815" i="2"/>
  <c r="X1815" i="2"/>
  <c r="H1815" i="2"/>
  <c r="Z1698" i="2"/>
  <c r="V1698" i="2"/>
  <c r="AF1698" i="2" s="1"/>
  <c r="R1698" i="2"/>
  <c r="N1698" i="2"/>
  <c r="J1698" i="2"/>
  <c r="F1698" i="2"/>
  <c r="Y1698" i="2"/>
  <c r="U1698" i="2"/>
  <c r="Q1698" i="2"/>
  <c r="M1698" i="2"/>
  <c r="I1698" i="2"/>
  <c r="E1698" i="2"/>
  <c r="AB1698" i="2"/>
  <c r="X1698" i="2"/>
  <c r="T1698" i="2"/>
  <c r="P1698" i="2"/>
  <c r="L1698" i="2"/>
  <c r="H1698" i="2"/>
  <c r="W1698" i="2"/>
  <c r="G1698" i="2"/>
  <c r="S1698" i="2"/>
  <c r="O1698" i="2"/>
  <c r="AA1698" i="2"/>
  <c r="K1698" i="2"/>
  <c r="Z1760" i="2"/>
  <c r="V1760" i="2"/>
  <c r="AF1760" i="2" s="1"/>
  <c r="R1760" i="2"/>
  <c r="N1760" i="2"/>
  <c r="J1760" i="2"/>
  <c r="F1760" i="2"/>
  <c r="Y1760" i="2"/>
  <c r="U1760" i="2"/>
  <c r="Q1760" i="2"/>
  <c r="M1760" i="2"/>
  <c r="I1760" i="2"/>
  <c r="E1760" i="2"/>
  <c r="AB1760" i="2"/>
  <c r="X1760" i="2"/>
  <c r="T1760" i="2"/>
  <c r="P1760" i="2"/>
  <c r="L1760" i="2"/>
  <c r="H1760" i="2"/>
  <c r="O1760" i="2"/>
  <c r="AA1760" i="2"/>
  <c r="K1760" i="2"/>
  <c r="W1760" i="2"/>
  <c r="G1760" i="2"/>
  <c r="S1760" i="2"/>
  <c r="Z1827" i="2"/>
  <c r="V1827" i="2"/>
  <c r="AF1827" i="2" s="1"/>
  <c r="R1827" i="2"/>
  <c r="N1827" i="2"/>
  <c r="J1827" i="2"/>
  <c r="F1827" i="2"/>
  <c r="Y1827" i="2"/>
  <c r="U1827" i="2"/>
  <c r="Q1827" i="2"/>
  <c r="M1827" i="2"/>
  <c r="I1827" i="2"/>
  <c r="E1827" i="2"/>
  <c r="AB1827" i="2"/>
  <c r="X1827" i="2"/>
  <c r="T1827" i="2"/>
  <c r="P1827" i="2"/>
  <c r="L1827" i="2"/>
  <c r="H1827" i="2"/>
  <c r="AA1827" i="2"/>
  <c r="K1827" i="2"/>
  <c r="W1827" i="2"/>
  <c r="G1827" i="2"/>
  <c r="S1827" i="2"/>
  <c r="O1827" i="2"/>
  <c r="AA1972" i="2"/>
  <c r="W1972" i="2"/>
  <c r="S1972" i="2"/>
  <c r="O1972" i="2"/>
  <c r="K1972" i="2"/>
  <c r="G1972" i="2"/>
  <c r="Z1972" i="2"/>
  <c r="V1972" i="2"/>
  <c r="AF1972" i="2" s="1"/>
  <c r="R1972" i="2"/>
  <c r="N1972" i="2"/>
  <c r="J1972" i="2"/>
  <c r="F1972" i="2"/>
  <c r="Y1972" i="2"/>
  <c r="U1972" i="2"/>
  <c r="Q1972" i="2"/>
  <c r="M1972" i="2"/>
  <c r="I1972" i="2"/>
  <c r="E1972" i="2"/>
  <c r="AB1972" i="2"/>
  <c r="L1972" i="2"/>
  <c r="X1972" i="2"/>
  <c r="H1972" i="2"/>
  <c r="T1972" i="2"/>
  <c r="P1972" i="2"/>
  <c r="AB1549" i="2"/>
  <c r="X1549" i="2"/>
  <c r="T1549" i="2"/>
  <c r="P1549" i="2"/>
  <c r="L1549" i="2"/>
  <c r="H1549" i="2"/>
  <c r="W1549" i="2"/>
  <c r="R1549" i="2"/>
  <c r="M1549" i="2"/>
  <c r="G1549" i="2"/>
  <c r="AA1549" i="2"/>
  <c r="V1549" i="2"/>
  <c r="AF1549" i="2" s="1"/>
  <c r="Q1549" i="2"/>
  <c r="K1549" i="2"/>
  <c r="F1549" i="2"/>
  <c r="Z1549" i="2"/>
  <c r="U1549" i="2"/>
  <c r="O1549" i="2"/>
  <c r="J1549" i="2"/>
  <c r="E1549" i="2"/>
  <c r="N1549" i="2"/>
  <c r="I1549" i="2"/>
  <c r="Y1549" i="2"/>
  <c r="S1549" i="2"/>
  <c r="AB1585" i="2"/>
  <c r="X1585" i="2"/>
  <c r="T1585" i="2"/>
  <c r="P1585" i="2"/>
  <c r="L1585" i="2"/>
  <c r="H1585" i="2"/>
  <c r="AA1585" i="2"/>
  <c r="W1585" i="2"/>
  <c r="S1585" i="2"/>
  <c r="O1585" i="2"/>
  <c r="K1585" i="2"/>
  <c r="G1585" i="2"/>
  <c r="Y1585" i="2"/>
  <c r="Q1585" i="2"/>
  <c r="I1585" i="2"/>
  <c r="V1585" i="2"/>
  <c r="AF1585" i="2" s="1"/>
  <c r="N1585" i="2"/>
  <c r="F1585" i="2"/>
  <c r="U1585" i="2"/>
  <c r="M1585" i="2"/>
  <c r="E1585" i="2"/>
  <c r="Z1585" i="2"/>
  <c r="R1585" i="2"/>
  <c r="J1585" i="2"/>
  <c r="AB1619" i="2"/>
  <c r="X1619" i="2"/>
  <c r="T1619" i="2"/>
  <c r="P1619" i="2"/>
  <c r="L1619" i="2"/>
  <c r="H1619" i="2"/>
  <c r="AA1619" i="2"/>
  <c r="W1619" i="2"/>
  <c r="S1619" i="2"/>
  <c r="O1619" i="2"/>
  <c r="K1619" i="2"/>
  <c r="G1619" i="2"/>
  <c r="U1619" i="2"/>
  <c r="M1619" i="2"/>
  <c r="E1619" i="2"/>
  <c r="Z1619" i="2"/>
  <c r="R1619" i="2"/>
  <c r="J1619" i="2"/>
  <c r="Y1619" i="2"/>
  <c r="Q1619" i="2"/>
  <c r="I1619" i="2"/>
  <c r="N1619" i="2"/>
  <c r="F1619" i="2"/>
  <c r="V1619" i="2"/>
  <c r="AF1619" i="2" s="1"/>
  <c r="AB1656" i="2"/>
  <c r="X1656" i="2"/>
  <c r="T1656" i="2"/>
  <c r="P1656" i="2"/>
  <c r="L1656" i="2"/>
  <c r="H1656" i="2"/>
  <c r="AA1656" i="2"/>
  <c r="W1656" i="2"/>
  <c r="S1656" i="2"/>
  <c r="O1656" i="2"/>
  <c r="K1656" i="2"/>
  <c r="G1656" i="2"/>
  <c r="Y1656" i="2"/>
  <c r="Q1656" i="2"/>
  <c r="I1656" i="2"/>
  <c r="V1656" i="2"/>
  <c r="AF1656" i="2" s="1"/>
  <c r="N1656" i="2"/>
  <c r="F1656" i="2"/>
  <c r="U1656" i="2"/>
  <c r="M1656" i="2"/>
  <c r="E1656" i="2"/>
  <c r="Z1656" i="2"/>
  <c r="R1656" i="2"/>
  <c r="J1656" i="2"/>
  <c r="Y1697" i="2"/>
  <c r="U1697" i="2"/>
  <c r="Q1697" i="2"/>
  <c r="M1697" i="2"/>
  <c r="I1697" i="2"/>
  <c r="E1697" i="2"/>
  <c r="AB1697" i="2"/>
  <c r="X1697" i="2"/>
  <c r="T1697" i="2"/>
  <c r="P1697" i="2"/>
  <c r="L1697" i="2"/>
  <c r="H1697" i="2"/>
  <c r="AA1697" i="2"/>
  <c r="W1697" i="2"/>
  <c r="S1697" i="2"/>
  <c r="O1697" i="2"/>
  <c r="K1697" i="2"/>
  <c r="G1697" i="2"/>
  <c r="R1697" i="2"/>
  <c r="N1697" i="2"/>
  <c r="Z1697" i="2"/>
  <c r="J1697" i="2"/>
  <c r="V1697" i="2"/>
  <c r="AF1697" i="2" s="1"/>
  <c r="F1697" i="2"/>
  <c r="Y1759" i="2"/>
  <c r="U1759" i="2"/>
  <c r="Q1759" i="2"/>
  <c r="M1759" i="2"/>
  <c r="I1759" i="2"/>
  <c r="E1759" i="2"/>
  <c r="AB1759" i="2"/>
  <c r="X1759" i="2"/>
  <c r="T1759" i="2"/>
  <c r="P1759" i="2"/>
  <c r="L1759" i="2"/>
  <c r="H1759" i="2"/>
  <c r="AA1759" i="2"/>
  <c r="W1759" i="2"/>
  <c r="S1759" i="2"/>
  <c r="O1759" i="2"/>
  <c r="K1759" i="2"/>
  <c r="G1759" i="2"/>
  <c r="Z1759" i="2"/>
  <c r="J1759" i="2"/>
  <c r="V1759" i="2"/>
  <c r="AF1759" i="2" s="1"/>
  <c r="F1759" i="2"/>
  <c r="R1759" i="2"/>
  <c r="N1759" i="2"/>
  <c r="Y1819" i="2"/>
  <c r="U1819" i="2"/>
  <c r="Q1819" i="2"/>
  <c r="M1819" i="2"/>
  <c r="I1819" i="2"/>
  <c r="E1819" i="2"/>
  <c r="AB1819" i="2"/>
  <c r="X1819" i="2"/>
  <c r="T1819" i="2"/>
  <c r="P1819" i="2"/>
  <c r="L1819" i="2"/>
  <c r="H1819" i="2"/>
  <c r="AA1819" i="2"/>
  <c r="W1819" i="2"/>
  <c r="S1819" i="2"/>
  <c r="O1819" i="2"/>
  <c r="K1819" i="2"/>
  <c r="G1819" i="2"/>
  <c r="V1819" i="2"/>
  <c r="AF1819" i="2" s="1"/>
  <c r="F1819" i="2"/>
  <c r="R1819" i="2"/>
  <c r="N1819" i="2"/>
  <c r="Z1819" i="2"/>
  <c r="J1819" i="2"/>
  <c r="Y1874" i="2"/>
  <c r="U1874" i="2"/>
  <c r="Q1874" i="2"/>
  <c r="M1874" i="2"/>
  <c r="I1874" i="2"/>
  <c r="E1874" i="2"/>
  <c r="AA1874" i="2"/>
  <c r="V1874" i="2"/>
  <c r="AF1874" i="2" s="1"/>
  <c r="P1874" i="2"/>
  <c r="K1874" i="2"/>
  <c r="F1874" i="2"/>
  <c r="Z1874" i="2"/>
  <c r="T1874" i="2"/>
  <c r="O1874" i="2"/>
  <c r="J1874" i="2"/>
  <c r="X1874" i="2"/>
  <c r="S1874" i="2"/>
  <c r="N1874" i="2"/>
  <c r="H1874" i="2"/>
  <c r="R1874" i="2"/>
  <c r="L1874" i="2"/>
  <c r="AB1874" i="2"/>
  <c r="G1874" i="2"/>
  <c r="W1874" i="2"/>
  <c r="AB1716" i="2"/>
  <c r="X1716" i="2"/>
  <c r="T1716" i="2"/>
  <c r="P1716" i="2"/>
  <c r="L1716" i="2"/>
  <c r="H1716" i="2"/>
  <c r="AA1716" i="2"/>
  <c r="W1716" i="2"/>
  <c r="S1716" i="2"/>
  <c r="O1716" i="2"/>
  <c r="K1716" i="2"/>
  <c r="G1716" i="2"/>
  <c r="Z1716" i="2"/>
  <c r="V1716" i="2"/>
  <c r="AF1716" i="2" s="1"/>
  <c r="R1716" i="2"/>
  <c r="N1716" i="2"/>
  <c r="J1716" i="2"/>
  <c r="F1716" i="2"/>
  <c r="Y1716" i="2"/>
  <c r="I1716" i="2"/>
  <c r="U1716" i="2"/>
  <c r="E1716" i="2"/>
  <c r="Q1716" i="2"/>
  <c r="M1716" i="2"/>
  <c r="AB1792" i="2"/>
  <c r="X1792" i="2"/>
  <c r="T1792" i="2"/>
  <c r="P1792" i="2"/>
  <c r="L1792" i="2"/>
  <c r="H1792" i="2"/>
  <c r="AA1792" i="2"/>
  <c r="W1792" i="2"/>
  <c r="S1792" i="2"/>
  <c r="O1792" i="2"/>
  <c r="K1792" i="2"/>
  <c r="G1792" i="2"/>
  <c r="Z1792" i="2"/>
  <c r="V1792" i="2"/>
  <c r="AF1792" i="2" s="1"/>
  <c r="R1792" i="2"/>
  <c r="N1792" i="2"/>
  <c r="J1792" i="2"/>
  <c r="F1792" i="2"/>
  <c r="U1792" i="2"/>
  <c r="E1792" i="2"/>
  <c r="Q1792" i="2"/>
  <c r="M1792" i="2"/>
  <c r="Y1792" i="2"/>
  <c r="I1792" i="2"/>
  <c r="Y1861" i="2"/>
  <c r="U1861" i="2"/>
  <c r="Q1861" i="2"/>
  <c r="M1861" i="2"/>
  <c r="I1861" i="2"/>
  <c r="E1861" i="2"/>
  <c r="Z1861" i="2"/>
  <c r="T1861" i="2"/>
  <c r="O1861" i="2"/>
  <c r="J1861" i="2"/>
  <c r="X1861" i="2"/>
  <c r="S1861" i="2"/>
  <c r="N1861" i="2"/>
  <c r="H1861" i="2"/>
  <c r="AB1861" i="2"/>
  <c r="W1861" i="2"/>
  <c r="R1861" i="2"/>
  <c r="L1861" i="2"/>
  <c r="G1861" i="2"/>
  <c r="K1861" i="2"/>
  <c r="AA1861" i="2"/>
  <c r="F1861" i="2"/>
  <c r="V1861" i="2"/>
  <c r="AF1861" i="2" s="1"/>
  <c r="P1861" i="2"/>
  <c r="AA1968" i="2"/>
  <c r="W1968" i="2"/>
  <c r="S1968" i="2"/>
  <c r="O1968" i="2"/>
  <c r="K1968" i="2"/>
  <c r="G1968" i="2"/>
  <c r="Z1968" i="2"/>
  <c r="V1968" i="2"/>
  <c r="AF1968" i="2" s="1"/>
  <c r="R1968" i="2"/>
  <c r="N1968" i="2"/>
  <c r="J1968" i="2"/>
  <c r="F1968" i="2"/>
  <c r="Y1968" i="2"/>
  <c r="U1968" i="2"/>
  <c r="Q1968" i="2"/>
  <c r="M1968" i="2"/>
  <c r="I1968" i="2"/>
  <c r="E1968" i="2"/>
  <c r="T1968" i="2"/>
  <c r="P1968" i="2"/>
  <c r="AB1968" i="2"/>
  <c r="L1968" i="2"/>
  <c r="X1968" i="2"/>
  <c r="H1968" i="2"/>
  <c r="Z1907" i="2"/>
  <c r="V1907" i="2"/>
  <c r="AF1907" i="2" s="1"/>
  <c r="R1907" i="2"/>
  <c r="N1907" i="2"/>
  <c r="J1907" i="2"/>
  <c r="F1907" i="2"/>
  <c r="Y1907" i="2"/>
  <c r="U1907" i="2"/>
  <c r="Q1907" i="2"/>
  <c r="M1907" i="2"/>
  <c r="I1907" i="2"/>
  <c r="E1907" i="2"/>
  <c r="AB1907" i="2"/>
  <c r="X1907" i="2"/>
  <c r="T1907" i="2"/>
  <c r="P1907" i="2"/>
  <c r="L1907" i="2"/>
  <c r="H1907" i="2"/>
  <c r="AA1907" i="2"/>
  <c r="K1907" i="2"/>
  <c r="W1907" i="2"/>
  <c r="G1907" i="2"/>
  <c r="S1907" i="2"/>
  <c r="O1907" i="2"/>
  <c r="Z1971" i="2"/>
  <c r="V1971" i="2"/>
  <c r="AF1971" i="2" s="1"/>
  <c r="R1971" i="2"/>
  <c r="N1971" i="2"/>
  <c r="J1971" i="2"/>
  <c r="F1971" i="2"/>
  <c r="Y1971" i="2"/>
  <c r="U1971" i="2"/>
  <c r="Q1971" i="2"/>
  <c r="M1971" i="2"/>
  <c r="I1971" i="2"/>
  <c r="E1971" i="2"/>
  <c r="AB1971" i="2"/>
  <c r="X1971" i="2"/>
  <c r="T1971" i="2"/>
  <c r="P1971" i="2"/>
  <c r="L1971" i="2"/>
  <c r="H1971" i="2"/>
  <c r="AA1971" i="2"/>
  <c r="K1971" i="2"/>
  <c r="W1971" i="2"/>
  <c r="G1971" i="2"/>
  <c r="S1971" i="2"/>
  <c r="O1971" i="2"/>
  <c r="Y1946" i="2"/>
  <c r="U1946" i="2"/>
  <c r="Q1946" i="2"/>
  <c r="M1946" i="2"/>
  <c r="I1946" i="2"/>
  <c r="E1946" i="2"/>
  <c r="AB1946" i="2"/>
  <c r="X1946" i="2"/>
  <c r="T1946" i="2"/>
  <c r="P1946" i="2"/>
  <c r="L1946" i="2"/>
  <c r="H1946" i="2"/>
  <c r="AA1946" i="2"/>
  <c r="W1946" i="2"/>
  <c r="S1946" i="2"/>
  <c r="O1946" i="2"/>
  <c r="K1946" i="2"/>
  <c r="G1946" i="2"/>
  <c r="V1946" i="2"/>
  <c r="AF1946" i="2" s="1"/>
  <c r="F1946" i="2"/>
  <c r="R1946" i="2"/>
  <c r="N1946" i="2"/>
  <c r="Z1946" i="2"/>
  <c r="J1946" i="2"/>
  <c r="AB1869" i="2"/>
  <c r="X1869" i="2"/>
  <c r="T1869" i="2"/>
  <c r="P1869" i="2"/>
  <c r="L1869" i="2"/>
  <c r="H1869" i="2"/>
  <c r="Y1869" i="2"/>
  <c r="S1869" i="2"/>
  <c r="N1869" i="2"/>
  <c r="I1869" i="2"/>
  <c r="W1869" i="2"/>
  <c r="R1869" i="2"/>
  <c r="M1869" i="2"/>
  <c r="G1869" i="2"/>
  <c r="AA1869" i="2"/>
  <c r="V1869" i="2"/>
  <c r="AF1869" i="2" s="1"/>
  <c r="Q1869" i="2"/>
  <c r="K1869" i="2"/>
  <c r="F1869" i="2"/>
  <c r="Z1869" i="2"/>
  <c r="E1869" i="2"/>
  <c r="U1869" i="2"/>
  <c r="O1869" i="2"/>
  <c r="J1869" i="2"/>
  <c r="AB1929" i="2"/>
  <c r="X1929" i="2"/>
  <c r="T1929" i="2"/>
  <c r="P1929" i="2"/>
  <c r="L1929" i="2"/>
  <c r="H1929" i="2"/>
  <c r="AA1929" i="2"/>
  <c r="W1929" i="2"/>
  <c r="S1929" i="2"/>
  <c r="O1929" i="2"/>
  <c r="K1929" i="2"/>
  <c r="G1929" i="2"/>
  <c r="Z1929" i="2"/>
  <c r="V1929" i="2"/>
  <c r="AF1929" i="2" s="1"/>
  <c r="R1929" i="2"/>
  <c r="N1929" i="2"/>
  <c r="J1929" i="2"/>
  <c r="F1929" i="2"/>
  <c r="U1929" i="2"/>
  <c r="E1929" i="2"/>
  <c r="Q1929" i="2"/>
  <c r="M1929" i="2"/>
  <c r="I1929" i="2"/>
  <c r="Y1929" i="2"/>
  <c r="AB1572" i="2"/>
  <c r="X1572" i="2"/>
  <c r="T1572" i="2"/>
  <c r="P1572" i="2"/>
  <c r="L1572" i="2"/>
  <c r="H1572" i="2"/>
  <c r="AA1572" i="2"/>
  <c r="W1572" i="2"/>
  <c r="S1572" i="2"/>
  <c r="O1572" i="2"/>
  <c r="K1572" i="2"/>
  <c r="G1572" i="2"/>
  <c r="Y1572" i="2"/>
  <c r="Q1572" i="2"/>
  <c r="I1572" i="2"/>
  <c r="V1572" i="2"/>
  <c r="AF1572" i="2" s="1"/>
  <c r="N1572" i="2"/>
  <c r="F1572" i="2"/>
  <c r="U1572" i="2"/>
  <c r="M1572" i="2"/>
  <c r="E1572" i="2"/>
  <c r="J1572" i="2"/>
  <c r="Z1572" i="2"/>
  <c r="R1572" i="2"/>
  <c r="AB1605" i="2"/>
  <c r="X1605" i="2"/>
  <c r="T1605" i="2"/>
  <c r="P1605" i="2"/>
  <c r="L1605" i="2"/>
  <c r="H1605" i="2"/>
  <c r="AA1605" i="2"/>
  <c r="W1605" i="2"/>
  <c r="S1605" i="2"/>
  <c r="O1605" i="2"/>
  <c r="K1605" i="2"/>
  <c r="G1605" i="2"/>
  <c r="Y1605" i="2"/>
  <c r="Q1605" i="2"/>
  <c r="I1605" i="2"/>
  <c r="V1605" i="2"/>
  <c r="AF1605" i="2" s="1"/>
  <c r="N1605" i="2"/>
  <c r="F1605" i="2"/>
  <c r="U1605" i="2"/>
  <c r="M1605" i="2"/>
  <c r="E1605" i="2"/>
  <c r="Z1605" i="2"/>
  <c r="R1605" i="2"/>
  <c r="J1605" i="2"/>
  <c r="AB1644" i="2"/>
  <c r="X1644" i="2"/>
  <c r="T1644" i="2"/>
  <c r="P1644" i="2"/>
  <c r="L1644" i="2"/>
  <c r="H1644" i="2"/>
  <c r="AA1644" i="2"/>
  <c r="W1644" i="2"/>
  <c r="S1644" i="2"/>
  <c r="O1644" i="2"/>
  <c r="K1644" i="2"/>
  <c r="G1644" i="2"/>
  <c r="Y1644" i="2"/>
  <c r="Q1644" i="2"/>
  <c r="I1644" i="2"/>
  <c r="V1644" i="2"/>
  <c r="AF1644" i="2" s="1"/>
  <c r="N1644" i="2"/>
  <c r="F1644" i="2"/>
  <c r="U1644" i="2"/>
  <c r="M1644" i="2"/>
  <c r="E1644" i="2"/>
  <c r="Z1644" i="2"/>
  <c r="R1644" i="2"/>
  <c r="J1644" i="2"/>
  <c r="Y1676" i="2"/>
  <c r="U1676" i="2"/>
  <c r="Q1676" i="2"/>
  <c r="M1676" i="2"/>
  <c r="I1676" i="2"/>
  <c r="E1676" i="2"/>
  <c r="AB1676" i="2"/>
  <c r="X1676" i="2"/>
  <c r="T1676" i="2"/>
  <c r="P1676" i="2"/>
  <c r="L1676" i="2"/>
  <c r="H1676" i="2"/>
  <c r="AA1676" i="2"/>
  <c r="W1676" i="2"/>
  <c r="S1676" i="2"/>
  <c r="O1676" i="2"/>
  <c r="K1676" i="2"/>
  <c r="G1676" i="2"/>
  <c r="N1676" i="2"/>
  <c r="Z1676" i="2"/>
  <c r="J1676" i="2"/>
  <c r="V1676" i="2"/>
  <c r="AF1676" i="2" s="1"/>
  <c r="F1676" i="2"/>
  <c r="R1676" i="2"/>
  <c r="Y1737" i="2"/>
  <c r="U1737" i="2"/>
  <c r="Q1737" i="2"/>
  <c r="M1737" i="2"/>
  <c r="I1737" i="2"/>
  <c r="E1737" i="2"/>
  <c r="AB1737" i="2"/>
  <c r="X1737" i="2"/>
  <c r="T1737" i="2"/>
  <c r="P1737" i="2"/>
  <c r="L1737" i="2"/>
  <c r="H1737" i="2"/>
  <c r="AA1737" i="2"/>
  <c r="W1737" i="2"/>
  <c r="S1737" i="2"/>
  <c r="O1737" i="2"/>
  <c r="K1737" i="2"/>
  <c r="G1737" i="2"/>
  <c r="R1737" i="2"/>
  <c r="N1737" i="2"/>
  <c r="Z1737" i="2"/>
  <c r="J1737" i="2"/>
  <c r="V1737" i="2"/>
  <c r="AF1737" i="2" s="1"/>
  <c r="F1737" i="2"/>
  <c r="Y1797" i="2"/>
  <c r="U1797" i="2"/>
  <c r="Q1797" i="2"/>
  <c r="M1797" i="2"/>
  <c r="I1797" i="2"/>
  <c r="E1797" i="2"/>
  <c r="AB1797" i="2"/>
  <c r="X1797" i="2"/>
  <c r="T1797" i="2"/>
  <c r="P1797" i="2"/>
  <c r="L1797" i="2"/>
  <c r="H1797" i="2"/>
  <c r="AA1797" i="2"/>
  <c r="W1797" i="2"/>
  <c r="S1797" i="2"/>
  <c r="O1797" i="2"/>
  <c r="K1797" i="2"/>
  <c r="G1797" i="2"/>
  <c r="N1797" i="2"/>
  <c r="Z1797" i="2"/>
  <c r="J1797" i="2"/>
  <c r="V1797" i="2"/>
  <c r="AF1797" i="2" s="1"/>
  <c r="F1797" i="2"/>
  <c r="R1797" i="2"/>
  <c r="Y1855" i="2"/>
  <c r="U1855" i="2"/>
  <c r="Q1855" i="2"/>
  <c r="M1855" i="2"/>
  <c r="I1855" i="2"/>
  <c r="E1855" i="2"/>
  <c r="AA1855" i="2"/>
  <c r="V1855" i="2"/>
  <c r="AF1855" i="2" s="1"/>
  <c r="P1855" i="2"/>
  <c r="K1855" i="2"/>
  <c r="F1855" i="2"/>
  <c r="Z1855" i="2"/>
  <c r="T1855" i="2"/>
  <c r="O1855" i="2"/>
  <c r="J1855" i="2"/>
  <c r="X1855" i="2"/>
  <c r="S1855" i="2"/>
  <c r="N1855" i="2"/>
  <c r="H1855" i="2"/>
  <c r="W1855" i="2"/>
  <c r="R1855" i="2"/>
  <c r="L1855" i="2"/>
  <c r="AB1855" i="2"/>
  <c r="G1855" i="2"/>
  <c r="AB1692" i="2"/>
  <c r="X1692" i="2"/>
  <c r="T1692" i="2"/>
  <c r="P1692" i="2"/>
  <c r="L1692" i="2"/>
  <c r="H1692" i="2"/>
  <c r="AA1692" i="2"/>
  <c r="W1692" i="2"/>
  <c r="S1692" i="2"/>
  <c r="O1692" i="2"/>
  <c r="K1692" i="2"/>
  <c r="G1692" i="2"/>
  <c r="Z1692" i="2"/>
  <c r="V1692" i="2"/>
  <c r="AF1692" i="2" s="1"/>
  <c r="R1692" i="2"/>
  <c r="N1692" i="2"/>
  <c r="J1692" i="2"/>
  <c r="F1692" i="2"/>
  <c r="Y1692" i="2"/>
  <c r="I1692" i="2"/>
  <c r="U1692" i="2"/>
  <c r="E1692" i="2"/>
  <c r="Q1692" i="2"/>
  <c r="M1692" i="2"/>
  <c r="AB1767" i="2"/>
  <c r="X1767" i="2"/>
  <c r="T1767" i="2"/>
  <c r="P1767" i="2"/>
  <c r="L1767" i="2"/>
  <c r="H1767" i="2"/>
  <c r="AA1767" i="2"/>
  <c r="W1767" i="2"/>
  <c r="S1767" i="2"/>
  <c r="O1767" i="2"/>
  <c r="K1767" i="2"/>
  <c r="G1767" i="2"/>
  <c r="Z1767" i="2"/>
  <c r="V1767" i="2"/>
  <c r="AF1767" i="2" s="1"/>
  <c r="R1767" i="2"/>
  <c r="N1767" i="2"/>
  <c r="J1767" i="2"/>
  <c r="F1767" i="2"/>
  <c r="Y1767" i="2"/>
  <c r="I1767" i="2"/>
  <c r="U1767" i="2"/>
  <c r="E1767" i="2"/>
  <c r="Q1767" i="2"/>
  <c r="M1767" i="2"/>
  <c r="AB1839" i="2"/>
  <c r="X1839" i="2"/>
  <c r="T1839" i="2"/>
  <c r="P1839" i="2"/>
  <c r="L1839" i="2"/>
  <c r="H1839" i="2"/>
  <c r="AA1839" i="2"/>
  <c r="W1839" i="2"/>
  <c r="S1839" i="2"/>
  <c r="O1839" i="2"/>
  <c r="K1839" i="2"/>
  <c r="G1839" i="2"/>
  <c r="Z1839" i="2"/>
  <c r="V1839" i="2"/>
  <c r="AF1839" i="2" s="1"/>
  <c r="R1839" i="2"/>
  <c r="N1839" i="2"/>
  <c r="J1839" i="2"/>
  <c r="F1839" i="2"/>
  <c r="Y1839" i="2"/>
  <c r="I1839" i="2"/>
  <c r="U1839" i="2"/>
  <c r="E1839" i="2"/>
  <c r="Q1839" i="2"/>
  <c r="M1839" i="2"/>
  <c r="AA1920" i="2"/>
  <c r="W1920" i="2"/>
  <c r="S1920" i="2"/>
  <c r="O1920" i="2"/>
  <c r="K1920" i="2"/>
  <c r="G1920" i="2"/>
  <c r="Z1920" i="2"/>
  <c r="V1920" i="2"/>
  <c r="AF1920" i="2" s="1"/>
  <c r="R1920" i="2"/>
  <c r="N1920" i="2"/>
  <c r="J1920" i="2"/>
  <c r="F1920" i="2"/>
  <c r="Y1920" i="2"/>
  <c r="U1920" i="2"/>
  <c r="Q1920" i="2"/>
  <c r="M1920" i="2"/>
  <c r="I1920" i="2"/>
  <c r="E1920" i="2"/>
  <c r="T1920" i="2"/>
  <c r="P1920" i="2"/>
  <c r="AB1920" i="2"/>
  <c r="L1920" i="2"/>
  <c r="X1920" i="2"/>
  <c r="H1920" i="2"/>
  <c r="Z1947" i="2"/>
  <c r="V1947" i="2"/>
  <c r="AF1947" i="2" s="1"/>
  <c r="R1947" i="2"/>
  <c r="N1947" i="2"/>
  <c r="J1947" i="2"/>
  <c r="F1947" i="2"/>
  <c r="Y1947" i="2"/>
  <c r="U1947" i="2"/>
  <c r="Q1947" i="2"/>
  <c r="M1947" i="2"/>
  <c r="I1947" i="2"/>
  <c r="E1947" i="2"/>
  <c r="AB1947" i="2"/>
  <c r="X1947" i="2"/>
  <c r="T1947" i="2"/>
  <c r="P1947" i="2"/>
  <c r="L1947" i="2"/>
  <c r="H1947" i="2"/>
  <c r="AA1947" i="2"/>
  <c r="K1947" i="2"/>
  <c r="W1947" i="2"/>
  <c r="G1947" i="2"/>
  <c r="S1947" i="2"/>
  <c r="O1947" i="2"/>
  <c r="Y1922" i="2"/>
  <c r="U1922" i="2"/>
  <c r="Q1922" i="2"/>
  <c r="M1922" i="2"/>
  <c r="I1922" i="2"/>
  <c r="E1922" i="2"/>
  <c r="AB1922" i="2"/>
  <c r="X1922" i="2"/>
  <c r="T1922" i="2"/>
  <c r="P1922" i="2"/>
  <c r="L1922" i="2"/>
  <c r="H1922" i="2"/>
  <c r="AA1922" i="2"/>
  <c r="W1922" i="2"/>
  <c r="S1922" i="2"/>
  <c r="O1922" i="2"/>
  <c r="K1922" i="2"/>
  <c r="G1922" i="2"/>
  <c r="V1922" i="2"/>
  <c r="AF1922" i="2" s="1"/>
  <c r="F1922" i="2"/>
  <c r="R1922" i="2"/>
  <c r="N1922" i="2"/>
  <c r="Z1922" i="2"/>
  <c r="J1922" i="2"/>
  <c r="AB1850" i="2"/>
  <c r="X1850" i="2"/>
  <c r="T1850" i="2"/>
  <c r="P1850" i="2"/>
  <c r="L1850" i="2"/>
  <c r="H1850" i="2"/>
  <c r="Y1850" i="2"/>
  <c r="S1850" i="2"/>
  <c r="N1850" i="2"/>
  <c r="I1850" i="2"/>
  <c r="W1850" i="2"/>
  <c r="R1850" i="2"/>
  <c r="M1850" i="2"/>
  <c r="G1850" i="2"/>
  <c r="AA1850" i="2"/>
  <c r="V1850" i="2"/>
  <c r="AF1850" i="2" s="1"/>
  <c r="Q1850" i="2"/>
  <c r="K1850" i="2"/>
  <c r="F1850" i="2"/>
  <c r="J1850" i="2"/>
  <c r="Z1850" i="2"/>
  <c r="E1850" i="2"/>
  <c r="U1850" i="2"/>
  <c r="O1850" i="2"/>
  <c r="AB1905" i="2"/>
  <c r="X1905" i="2"/>
  <c r="T1905" i="2"/>
  <c r="P1905" i="2"/>
  <c r="L1905" i="2"/>
  <c r="H1905" i="2"/>
  <c r="AA1905" i="2"/>
  <c r="W1905" i="2"/>
  <c r="S1905" i="2"/>
  <c r="O1905" i="2"/>
  <c r="K1905" i="2"/>
  <c r="G1905" i="2"/>
  <c r="Z1905" i="2"/>
  <c r="V1905" i="2"/>
  <c r="AF1905" i="2" s="1"/>
  <c r="R1905" i="2"/>
  <c r="N1905" i="2"/>
  <c r="J1905" i="2"/>
  <c r="F1905" i="2"/>
  <c r="U1905" i="2"/>
  <c r="E1905" i="2"/>
  <c r="Q1905" i="2"/>
  <c r="M1905" i="2"/>
  <c r="I1905" i="2"/>
  <c r="Y1905" i="2"/>
  <c r="AB1969" i="2"/>
  <c r="X1969" i="2"/>
  <c r="T1969" i="2"/>
  <c r="P1969" i="2"/>
  <c r="L1969" i="2"/>
  <c r="H1969" i="2"/>
  <c r="AA1969" i="2"/>
  <c r="W1969" i="2"/>
  <c r="S1969" i="2"/>
  <c r="O1969" i="2"/>
  <c r="K1969" i="2"/>
  <c r="G1969" i="2"/>
  <c r="Z1969" i="2"/>
  <c r="V1969" i="2"/>
  <c r="AF1969" i="2" s="1"/>
  <c r="R1969" i="2"/>
  <c r="N1969" i="2"/>
  <c r="J1969" i="2"/>
  <c r="F1969" i="2"/>
  <c r="U1969" i="2"/>
  <c r="E1969" i="2"/>
  <c r="Q1969" i="2"/>
  <c r="M1969" i="2"/>
  <c r="I1969" i="2"/>
  <c r="Y1969" i="2"/>
  <c r="AB1363" i="2"/>
  <c r="X1363" i="2"/>
  <c r="T1363" i="2"/>
  <c r="P1363" i="2"/>
  <c r="J1363" i="2"/>
  <c r="F1363" i="2"/>
  <c r="AA1363" i="2"/>
  <c r="W1363" i="2"/>
  <c r="S1363" i="2"/>
  <c r="M1363" i="2"/>
  <c r="I1363" i="2"/>
  <c r="E1363" i="2"/>
  <c r="Z1363" i="2"/>
  <c r="R1363" i="2"/>
  <c r="H1363" i="2"/>
  <c r="Y1363" i="2"/>
  <c r="Q1363" i="2"/>
  <c r="G1363" i="2"/>
  <c r="V1363" i="2"/>
  <c r="AF1363" i="2" s="1"/>
  <c r="L1363" i="2"/>
  <c r="K1363" i="2"/>
  <c r="U1363" i="2"/>
  <c r="AA1751" i="2"/>
  <c r="W1751" i="2"/>
  <c r="S1751" i="2"/>
  <c r="O1751" i="2"/>
  <c r="K1751" i="2"/>
  <c r="G1751" i="2"/>
  <c r="Z1751" i="2"/>
  <c r="V1751" i="2"/>
  <c r="AF1751" i="2" s="1"/>
  <c r="R1751" i="2"/>
  <c r="N1751" i="2"/>
  <c r="J1751" i="2"/>
  <c r="F1751" i="2"/>
  <c r="Y1751" i="2"/>
  <c r="U1751" i="2"/>
  <c r="Q1751" i="2"/>
  <c r="M1751" i="2"/>
  <c r="I1751" i="2"/>
  <c r="E1751" i="2"/>
  <c r="P1751" i="2"/>
  <c r="AB1751" i="2"/>
  <c r="L1751" i="2"/>
  <c r="X1751" i="2"/>
  <c r="H1751" i="2"/>
  <c r="T1751" i="2"/>
  <c r="Z1411" i="2"/>
  <c r="V1411" i="2"/>
  <c r="R1411" i="2"/>
  <c r="N1411" i="2"/>
  <c r="J1411" i="2"/>
  <c r="F1411" i="2"/>
  <c r="Y1411" i="2"/>
  <c r="U1411" i="2"/>
  <c r="Q1411" i="2"/>
  <c r="M1411" i="2"/>
  <c r="I1411" i="2"/>
  <c r="E1411" i="2"/>
  <c r="AB1411" i="2"/>
  <c r="X1411" i="2"/>
  <c r="T1411" i="2"/>
  <c r="P1411" i="2"/>
  <c r="L1411" i="2"/>
  <c r="H1411" i="2"/>
  <c r="O1411" i="2"/>
  <c r="AA1411" i="2"/>
  <c r="K1411" i="2"/>
  <c r="W1411" i="2"/>
  <c r="G1411" i="2"/>
  <c r="S1411" i="2"/>
  <c r="Y1470" i="2"/>
  <c r="U1470" i="2"/>
  <c r="Q1470" i="2"/>
  <c r="M1470" i="2"/>
  <c r="I1470" i="2"/>
  <c r="E1470" i="2"/>
  <c r="AB1470" i="2"/>
  <c r="X1470" i="2"/>
  <c r="T1470" i="2"/>
  <c r="P1470" i="2"/>
  <c r="L1470" i="2"/>
  <c r="H1470" i="2"/>
  <c r="AA1470" i="2"/>
  <c r="W1470" i="2"/>
  <c r="S1470" i="2"/>
  <c r="O1470" i="2"/>
  <c r="K1470" i="2"/>
  <c r="G1470" i="2"/>
  <c r="Z1470" i="2"/>
  <c r="J1470" i="2"/>
  <c r="V1470" i="2"/>
  <c r="AF1470" i="2" s="1"/>
  <c r="F1470" i="2"/>
  <c r="R1470" i="2"/>
  <c r="N1470" i="2"/>
  <c r="Z1598" i="2"/>
  <c r="V1598" i="2"/>
  <c r="AF1598" i="2" s="1"/>
  <c r="R1598" i="2"/>
  <c r="N1598" i="2"/>
  <c r="J1598" i="2"/>
  <c r="F1598" i="2"/>
  <c r="Y1598" i="2"/>
  <c r="U1598" i="2"/>
  <c r="Q1598" i="2"/>
  <c r="M1598" i="2"/>
  <c r="I1598" i="2"/>
  <c r="E1598" i="2"/>
  <c r="W1598" i="2"/>
  <c r="O1598" i="2"/>
  <c r="G1598" i="2"/>
  <c r="AB1598" i="2"/>
  <c r="T1598" i="2"/>
  <c r="L1598" i="2"/>
  <c r="AA1598" i="2"/>
  <c r="S1598" i="2"/>
  <c r="K1598" i="2"/>
  <c r="P1598" i="2"/>
  <c r="H1598" i="2"/>
  <c r="X1598" i="2"/>
  <c r="AB1413" i="2"/>
  <c r="X1413" i="2"/>
  <c r="T1413" i="2"/>
  <c r="P1413" i="2"/>
  <c r="L1413" i="2"/>
  <c r="H1413" i="2"/>
  <c r="AA1413" i="2"/>
  <c r="W1413" i="2"/>
  <c r="S1413" i="2"/>
  <c r="O1413" i="2"/>
  <c r="K1413" i="2"/>
  <c r="G1413" i="2"/>
  <c r="Z1413" i="2"/>
  <c r="V1413" i="2"/>
  <c r="R1413" i="2"/>
  <c r="N1413" i="2"/>
  <c r="J1413" i="2"/>
  <c r="F1413" i="2"/>
  <c r="Y1413" i="2"/>
  <c r="I1413" i="2"/>
  <c r="U1413" i="2"/>
  <c r="E1413" i="2"/>
  <c r="Q1413" i="2"/>
  <c r="M1413" i="2"/>
  <c r="Z1702" i="2"/>
  <c r="V1702" i="2"/>
  <c r="AF1702" i="2" s="1"/>
  <c r="R1702" i="2"/>
  <c r="N1702" i="2"/>
  <c r="J1702" i="2"/>
  <c r="F1702" i="2"/>
  <c r="Y1702" i="2"/>
  <c r="U1702" i="2"/>
  <c r="Q1702" i="2"/>
  <c r="M1702" i="2"/>
  <c r="I1702" i="2"/>
  <c r="E1702" i="2"/>
  <c r="AB1702" i="2"/>
  <c r="X1702" i="2"/>
  <c r="T1702" i="2"/>
  <c r="P1702" i="2"/>
  <c r="L1702" i="2"/>
  <c r="H1702" i="2"/>
  <c r="O1702" i="2"/>
  <c r="AA1702" i="2"/>
  <c r="K1702" i="2"/>
  <c r="W1702" i="2"/>
  <c r="G1702" i="2"/>
  <c r="S1702" i="2"/>
  <c r="Z1834" i="2"/>
  <c r="V1834" i="2"/>
  <c r="AF1834" i="2" s="1"/>
  <c r="R1834" i="2"/>
  <c r="N1834" i="2"/>
  <c r="J1834" i="2"/>
  <c r="F1834" i="2"/>
  <c r="Y1834" i="2"/>
  <c r="U1834" i="2"/>
  <c r="Q1834" i="2"/>
  <c r="M1834" i="2"/>
  <c r="I1834" i="2"/>
  <c r="E1834" i="2"/>
  <c r="AB1834" i="2"/>
  <c r="X1834" i="2"/>
  <c r="T1834" i="2"/>
  <c r="P1834" i="2"/>
  <c r="L1834" i="2"/>
  <c r="H1834" i="2"/>
  <c r="AA1834" i="2"/>
  <c r="K1834" i="2"/>
  <c r="W1834" i="2"/>
  <c r="G1834" i="2"/>
  <c r="S1834" i="2"/>
  <c r="O1834" i="2"/>
  <c r="AB1587" i="2"/>
  <c r="X1587" i="2"/>
  <c r="T1587" i="2"/>
  <c r="P1587" i="2"/>
  <c r="L1587" i="2"/>
  <c r="H1587" i="2"/>
  <c r="AA1587" i="2"/>
  <c r="W1587" i="2"/>
  <c r="S1587" i="2"/>
  <c r="O1587" i="2"/>
  <c r="K1587" i="2"/>
  <c r="G1587" i="2"/>
  <c r="U1587" i="2"/>
  <c r="M1587" i="2"/>
  <c r="E1587" i="2"/>
  <c r="Z1587" i="2"/>
  <c r="R1587" i="2"/>
  <c r="J1587" i="2"/>
  <c r="Y1587" i="2"/>
  <c r="Q1587" i="2"/>
  <c r="I1587" i="2"/>
  <c r="N1587" i="2"/>
  <c r="F1587" i="2"/>
  <c r="V1587" i="2"/>
  <c r="AF1587" i="2" s="1"/>
  <c r="AB1650" i="2"/>
  <c r="X1650" i="2"/>
  <c r="T1650" i="2"/>
  <c r="P1650" i="2"/>
  <c r="L1650" i="2"/>
  <c r="H1650" i="2"/>
  <c r="AA1650" i="2"/>
  <c r="W1650" i="2"/>
  <c r="S1650" i="2"/>
  <c r="O1650" i="2"/>
  <c r="K1650" i="2"/>
  <c r="G1650" i="2"/>
  <c r="U1650" i="2"/>
  <c r="M1650" i="2"/>
  <c r="E1650" i="2"/>
  <c r="Z1650" i="2"/>
  <c r="R1650" i="2"/>
  <c r="J1650" i="2"/>
  <c r="Y1650" i="2"/>
  <c r="Q1650" i="2"/>
  <c r="I1650" i="2"/>
  <c r="V1650" i="2"/>
  <c r="AF1650" i="2" s="1"/>
  <c r="N1650" i="2"/>
  <c r="F1650" i="2"/>
  <c r="Y1749" i="2"/>
  <c r="U1749" i="2"/>
  <c r="Q1749" i="2"/>
  <c r="M1749" i="2"/>
  <c r="I1749" i="2"/>
  <c r="E1749" i="2"/>
  <c r="AB1749" i="2"/>
  <c r="X1749" i="2"/>
  <c r="T1749" i="2"/>
  <c r="P1749" i="2"/>
  <c r="L1749" i="2"/>
  <c r="H1749" i="2"/>
  <c r="AA1749" i="2"/>
  <c r="W1749" i="2"/>
  <c r="S1749" i="2"/>
  <c r="O1749" i="2"/>
  <c r="K1749" i="2"/>
  <c r="G1749" i="2"/>
  <c r="Z1749" i="2"/>
  <c r="J1749" i="2"/>
  <c r="V1749" i="2"/>
  <c r="AF1749" i="2" s="1"/>
  <c r="F1749" i="2"/>
  <c r="R1749" i="2"/>
  <c r="N1749" i="2"/>
  <c r="Z1853" i="2"/>
  <c r="V1853" i="2"/>
  <c r="AF1853" i="2" s="1"/>
  <c r="R1853" i="2"/>
  <c r="N1853" i="2"/>
  <c r="J1853" i="2"/>
  <c r="F1853" i="2"/>
  <c r="AA1853" i="2"/>
  <c r="U1853" i="2"/>
  <c r="P1853" i="2"/>
  <c r="K1853" i="2"/>
  <c r="E1853" i="2"/>
  <c r="Y1853" i="2"/>
  <c r="T1853" i="2"/>
  <c r="O1853" i="2"/>
  <c r="I1853" i="2"/>
  <c r="X1853" i="2"/>
  <c r="S1853" i="2"/>
  <c r="M1853" i="2"/>
  <c r="H1853" i="2"/>
  <c r="Q1853" i="2"/>
  <c r="L1853" i="2"/>
  <c r="AB1853" i="2"/>
  <c r="G1853" i="2"/>
  <c r="W1853" i="2"/>
  <c r="AB1688" i="2"/>
  <c r="X1688" i="2"/>
  <c r="T1688" i="2"/>
  <c r="P1688" i="2"/>
  <c r="L1688" i="2"/>
  <c r="H1688" i="2"/>
  <c r="AA1688" i="2"/>
  <c r="W1688" i="2"/>
  <c r="S1688" i="2"/>
  <c r="O1688" i="2"/>
  <c r="K1688" i="2"/>
  <c r="G1688" i="2"/>
  <c r="Z1688" i="2"/>
  <c r="V1688" i="2"/>
  <c r="AF1688" i="2" s="1"/>
  <c r="R1688" i="2"/>
  <c r="N1688" i="2"/>
  <c r="J1688" i="2"/>
  <c r="F1688" i="2"/>
  <c r="Q1688" i="2"/>
  <c r="M1688" i="2"/>
  <c r="Y1688" i="2"/>
  <c r="I1688" i="2"/>
  <c r="U1688" i="2"/>
  <c r="E1688" i="2"/>
  <c r="AB1812" i="2"/>
  <c r="X1812" i="2"/>
  <c r="T1812" i="2"/>
  <c r="P1812" i="2"/>
  <c r="L1812" i="2"/>
  <c r="H1812" i="2"/>
  <c r="AA1812" i="2"/>
  <c r="W1812" i="2"/>
  <c r="S1812" i="2"/>
  <c r="O1812" i="2"/>
  <c r="K1812" i="2"/>
  <c r="G1812" i="2"/>
  <c r="Z1812" i="2"/>
  <c r="V1812" i="2"/>
  <c r="AF1812" i="2" s="1"/>
  <c r="R1812" i="2"/>
  <c r="N1812" i="2"/>
  <c r="J1812" i="2"/>
  <c r="F1812" i="2"/>
  <c r="M1812" i="2"/>
  <c r="Y1812" i="2"/>
  <c r="I1812" i="2"/>
  <c r="U1812" i="2"/>
  <c r="E1812" i="2"/>
  <c r="Q1812" i="2"/>
  <c r="Z1927" i="2"/>
  <c r="V1927" i="2"/>
  <c r="AF1927" i="2" s="1"/>
  <c r="R1927" i="2"/>
  <c r="N1927" i="2"/>
  <c r="J1927" i="2"/>
  <c r="F1927" i="2"/>
  <c r="Y1927" i="2"/>
  <c r="U1927" i="2"/>
  <c r="Q1927" i="2"/>
  <c r="M1927" i="2"/>
  <c r="I1927" i="2"/>
  <c r="E1927" i="2"/>
  <c r="AB1927" i="2"/>
  <c r="X1927" i="2"/>
  <c r="T1927" i="2"/>
  <c r="P1927" i="2"/>
  <c r="L1927" i="2"/>
  <c r="H1927" i="2"/>
  <c r="S1927" i="2"/>
  <c r="O1927" i="2"/>
  <c r="AA1927" i="2"/>
  <c r="K1927" i="2"/>
  <c r="W1927" i="2"/>
  <c r="G1927" i="2"/>
  <c r="AA1487" i="2"/>
  <c r="W1487" i="2"/>
  <c r="S1487" i="2"/>
  <c r="O1487" i="2"/>
  <c r="K1487" i="2"/>
  <c r="G1487" i="2"/>
  <c r="Z1487" i="2"/>
  <c r="V1487" i="2"/>
  <c r="AF1487" i="2" s="1"/>
  <c r="R1487" i="2"/>
  <c r="N1487" i="2"/>
  <c r="J1487" i="2"/>
  <c r="F1487" i="2"/>
  <c r="Y1487" i="2"/>
  <c r="U1487" i="2"/>
  <c r="Q1487" i="2"/>
  <c r="M1487" i="2"/>
  <c r="I1487" i="2"/>
  <c r="E1487" i="2"/>
  <c r="P1487" i="2"/>
  <c r="AB1487" i="2"/>
  <c r="L1487" i="2"/>
  <c r="X1487" i="2"/>
  <c r="H1487" i="2"/>
  <c r="T1487" i="2"/>
  <c r="AA1503" i="2"/>
  <c r="W1503" i="2"/>
  <c r="S1503" i="2"/>
  <c r="O1503" i="2"/>
  <c r="K1503" i="2"/>
  <c r="G1503" i="2"/>
  <c r="Z1503" i="2"/>
  <c r="V1503" i="2"/>
  <c r="AF1503" i="2" s="1"/>
  <c r="R1503" i="2"/>
  <c r="N1503" i="2"/>
  <c r="J1503" i="2"/>
  <c r="F1503" i="2"/>
  <c r="Y1503" i="2"/>
  <c r="U1503" i="2"/>
  <c r="Q1503" i="2"/>
  <c r="M1503" i="2"/>
  <c r="I1503" i="2"/>
  <c r="E1503" i="2"/>
  <c r="P1503" i="2"/>
  <c r="AB1503" i="2"/>
  <c r="L1503" i="2"/>
  <c r="X1503" i="2"/>
  <c r="H1503" i="2"/>
  <c r="T1503" i="2"/>
  <c r="AB1355" i="2"/>
  <c r="X1355" i="2"/>
  <c r="T1355" i="2"/>
  <c r="P1355" i="2"/>
  <c r="J1355" i="2"/>
  <c r="F1355" i="2"/>
  <c r="AA1355" i="2"/>
  <c r="W1355" i="2"/>
  <c r="S1355" i="2"/>
  <c r="M1355" i="2"/>
  <c r="I1355" i="2"/>
  <c r="E1355" i="2"/>
  <c r="Z1355" i="2"/>
  <c r="R1355" i="2"/>
  <c r="H1355" i="2"/>
  <c r="Y1355" i="2"/>
  <c r="Q1355" i="2"/>
  <c r="G1355" i="2"/>
  <c r="V1355" i="2"/>
  <c r="AF1355" i="2" s="1"/>
  <c r="L1355" i="2"/>
  <c r="K1355" i="2"/>
  <c r="U1355" i="2"/>
  <c r="AA1505" i="2"/>
  <c r="W1505" i="2"/>
  <c r="S1505" i="2"/>
  <c r="O1505" i="2"/>
  <c r="K1505" i="2"/>
  <c r="G1505" i="2"/>
  <c r="Z1505" i="2"/>
  <c r="V1505" i="2"/>
  <c r="AF1505" i="2" s="1"/>
  <c r="R1505" i="2"/>
  <c r="N1505" i="2"/>
  <c r="J1505" i="2"/>
  <c r="F1505" i="2"/>
  <c r="Y1505" i="2"/>
  <c r="U1505" i="2"/>
  <c r="Q1505" i="2"/>
  <c r="M1505" i="2"/>
  <c r="I1505" i="2"/>
  <c r="E1505" i="2"/>
  <c r="AB1505" i="2"/>
  <c r="L1505" i="2"/>
  <c r="X1505" i="2"/>
  <c r="H1505" i="2"/>
  <c r="T1505" i="2"/>
  <c r="P1505" i="2"/>
  <c r="AA1392" i="2"/>
  <c r="W1392" i="2"/>
  <c r="S1392" i="2"/>
  <c r="O1392" i="2"/>
  <c r="K1392" i="2"/>
  <c r="G1392" i="2"/>
  <c r="Z1392" i="2"/>
  <c r="V1392" i="2"/>
  <c r="AF1392" i="2" s="1"/>
  <c r="R1392" i="2"/>
  <c r="N1392" i="2"/>
  <c r="J1392" i="2"/>
  <c r="F1392" i="2"/>
  <c r="Y1392" i="2"/>
  <c r="U1392" i="2"/>
  <c r="Q1392" i="2"/>
  <c r="M1392" i="2"/>
  <c r="I1392" i="2"/>
  <c r="E1392" i="2"/>
  <c r="X1392" i="2"/>
  <c r="H1392" i="2"/>
  <c r="T1392" i="2"/>
  <c r="P1392" i="2"/>
  <c r="L1392" i="2"/>
  <c r="AB1392" i="2"/>
  <c r="Z1592" i="2"/>
  <c r="V1592" i="2"/>
  <c r="AF1592" i="2" s="1"/>
  <c r="R1592" i="2"/>
  <c r="N1592" i="2"/>
  <c r="J1592" i="2"/>
  <c r="F1592" i="2"/>
  <c r="Y1592" i="2"/>
  <c r="U1592" i="2"/>
  <c r="Q1592" i="2"/>
  <c r="M1592" i="2"/>
  <c r="I1592" i="2"/>
  <c r="E1592" i="2"/>
  <c r="AA1592" i="2"/>
  <c r="S1592" i="2"/>
  <c r="K1592" i="2"/>
  <c r="X1592" i="2"/>
  <c r="P1592" i="2"/>
  <c r="H1592" i="2"/>
  <c r="W1592" i="2"/>
  <c r="O1592" i="2"/>
  <c r="G1592" i="2"/>
  <c r="L1592" i="2"/>
  <c r="AB1592" i="2"/>
  <c r="T1592" i="2"/>
  <c r="AA1453" i="2"/>
  <c r="W1453" i="2"/>
  <c r="S1453" i="2"/>
  <c r="O1453" i="2"/>
  <c r="K1453" i="2"/>
  <c r="G1453" i="2"/>
  <c r="Z1453" i="2"/>
  <c r="V1453" i="2"/>
  <c r="AF1453" i="2" s="1"/>
  <c r="R1453" i="2"/>
  <c r="N1453" i="2"/>
  <c r="J1453" i="2"/>
  <c r="F1453" i="2"/>
  <c r="Y1453" i="2"/>
  <c r="U1453" i="2"/>
  <c r="Q1453" i="2"/>
  <c r="M1453" i="2"/>
  <c r="I1453" i="2"/>
  <c r="E1453" i="2"/>
  <c r="T1453" i="2"/>
  <c r="P1453" i="2"/>
  <c r="AB1453" i="2"/>
  <c r="L1453" i="2"/>
  <c r="X1453" i="2"/>
  <c r="H1453" i="2"/>
  <c r="Z1628" i="2"/>
  <c r="V1628" i="2"/>
  <c r="AF1628" i="2" s="1"/>
  <c r="R1628" i="2"/>
  <c r="N1628" i="2"/>
  <c r="J1628" i="2"/>
  <c r="F1628" i="2"/>
  <c r="Y1628" i="2"/>
  <c r="U1628" i="2"/>
  <c r="Q1628" i="2"/>
  <c r="M1628" i="2"/>
  <c r="I1628" i="2"/>
  <c r="E1628" i="2"/>
  <c r="AA1628" i="2"/>
  <c r="S1628" i="2"/>
  <c r="K1628" i="2"/>
  <c r="X1628" i="2"/>
  <c r="P1628" i="2"/>
  <c r="H1628" i="2"/>
  <c r="W1628" i="2"/>
  <c r="O1628" i="2"/>
  <c r="G1628" i="2"/>
  <c r="AB1628" i="2"/>
  <c r="T1628" i="2"/>
  <c r="L1628" i="2"/>
  <c r="Z1388" i="2"/>
  <c r="V1388" i="2"/>
  <c r="AF1388" i="2" s="1"/>
  <c r="R1388" i="2"/>
  <c r="N1388" i="2"/>
  <c r="J1388" i="2"/>
  <c r="F1388" i="2"/>
  <c r="Y1388" i="2"/>
  <c r="U1388" i="2"/>
  <c r="Q1388" i="2"/>
  <c r="M1388" i="2"/>
  <c r="I1388" i="2"/>
  <c r="E1388" i="2"/>
  <c r="AB1388" i="2"/>
  <c r="X1388" i="2"/>
  <c r="T1388" i="2"/>
  <c r="P1388" i="2"/>
  <c r="L1388" i="2"/>
  <c r="H1388" i="2"/>
  <c r="O1388" i="2"/>
  <c r="AA1388" i="2"/>
  <c r="K1388" i="2"/>
  <c r="W1388" i="2"/>
  <c r="G1388" i="2"/>
  <c r="S1388" i="2"/>
  <c r="Z1452" i="2"/>
  <c r="V1452" i="2"/>
  <c r="AF1452" i="2" s="1"/>
  <c r="R1452" i="2"/>
  <c r="N1452" i="2"/>
  <c r="J1452" i="2"/>
  <c r="F1452" i="2"/>
  <c r="Y1452" i="2"/>
  <c r="U1452" i="2"/>
  <c r="Q1452" i="2"/>
  <c r="M1452" i="2"/>
  <c r="I1452" i="2"/>
  <c r="E1452" i="2"/>
  <c r="AB1452" i="2"/>
  <c r="X1452" i="2"/>
  <c r="T1452" i="2"/>
  <c r="P1452" i="2"/>
  <c r="L1452" i="2"/>
  <c r="H1452" i="2"/>
  <c r="S1452" i="2"/>
  <c r="O1452" i="2"/>
  <c r="AA1452" i="2"/>
  <c r="K1452" i="2"/>
  <c r="W1452" i="2"/>
  <c r="G1452" i="2"/>
  <c r="Y1878" i="2"/>
  <c r="U1878" i="2"/>
  <c r="Q1878" i="2"/>
  <c r="M1878" i="2"/>
  <c r="I1878" i="2"/>
  <c r="E1878" i="2"/>
  <c r="X1878" i="2"/>
  <c r="S1878" i="2"/>
  <c r="N1878" i="2"/>
  <c r="H1878" i="2"/>
  <c r="AB1878" i="2"/>
  <c r="W1878" i="2"/>
  <c r="R1878" i="2"/>
  <c r="L1878" i="2"/>
  <c r="G1878" i="2"/>
  <c r="AA1878" i="2"/>
  <c r="V1878" i="2"/>
  <c r="AF1878" i="2" s="1"/>
  <c r="P1878" i="2"/>
  <c r="K1878" i="2"/>
  <c r="F1878" i="2"/>
  <c r="O1878" i="2"/>
  <c r="J1878" i="2"/>
  <c r="Z1878" i="2"/>
  <c r="T1878" i="2"/>
  <c r="Y1394" i="2"/>
  <c r="U1394" i="2"/>
  <c r="Q1394" i="2"/>
  <c r="M1394" i="2"/>
  <c r="I1394" i="2"/>
  <c r="E1394" i="2"/>
  <c r="AB1394" i="2"/>
  <c r="X1394" i="2"/>
  <c r="T1394" i="2"/>
  <c r="P1394" i="2"/>
  <c r="L1394" i="2"/>
  <c r="H1394" i="2"/>
  <c r="AA1394" i="2"/>
  <c r="W1394" i="2"/>
  <c r="S1394" i="2"/>
  <c r="O1394" i="2"/>
  <c r="K1394" i="2"/>
  <c r="G1394" i="2"/>
  <c r="Z1394" i="2"/>
  <c r="J1394" i="2"/>
  <c r="V1394" i="2"/>
  <c r="AF1394" i="2" s="1"/>
  <c r="F1394" i="2"/>
  <c r="R1394" i="2"/>
  <c r="N1394" i="2"/>
  <c r="Y1458" i="2"/>
  <c r="U1458" i="2"/>
  <c r="Q1458" i="2"/>
  <c r="M1458" i="2"/>
  <c r="I1458" i="2"/>
  <c r="E1458" i="2"/>
  <c r="AB1458" i="2"/>
  <c r="X1458" i="2"/>
  <c r="T1458" i="2"/>
  <c r="P1458" i="2"/>
  <c r="L1458" i="2"/>
  <c r="H1458" i="2"/>
  <c r="AA1458" i="2"/>
  <c r="W1458" i="2"/>
  <c r="S1458" i="2"/>
  <c r="O1458" i="2"/>
  <c r="K1458" i="2"/>
  <c r="G1458" i="2"/>
  <c r="R1458" i="2"/>
  <c r="N1458" i="2"/>
  <c r="Z1458" i="2"/>
  <c r="J1458" i="2"/>
  <c r="V1458" i="2"/>
  <c r="AF1458" i="2" s="1"/>
  <c r="F1458" i="2"/>
  <c r="Y1490" i="2"/>
  <c r="U1490" i="2"/>
  <c r="Q1490" i="2"/>
  <c r="M1490" i="2"/>
  <c r="I1490" i="2"/>
  <c r="E1490" i="2"/>
  <c r="AB1490" i="2"/>
  <c r="X1490" i="2"/>
  <c r="T1490" i="2"/>
  <c r="P1490" i="2"/>
  <c r="L1490" i="2"/>
  <c r="H1490" i="2"/>
  <c r="AA1490" i="2"/>
  <c r="W1490" i="2"/>
  <c r="S1490" i="2"/>
  <c r="O1490" i="2"/>
  <c r="K1490" i="2"/>
  <c r="G1490" i="2"/>
  <c r="R1490" i="2"/>
  <c r="N1490" i="2"/>
  <c r="Z1490" i="2"/>
  <c r="J1490" i="2"/>
  <c r="V1490" i="2"/>
  <c r="AF1490" i="2" s="1"/>
  <c r="F1490" i="2"/>
  <c r="Y1522" i="2"/>
  <c r="U1522" i="2"/>
  <c r="Q1522" i="2"/>
  <c r="M1522" i="2"/>
  <c r="I1522" i="2"/>
  <c r="E1522" i="2"/>
  <c r="AB1522" i="2"/>
  <c r="X1522" i="2"/>
  <c r="T1522" i="2"/>
  <c r="P1522" i="2"/>
  <c r="L1522" i="2"/>
  <c r="H1522" i="2"/>
  <c r="AA1522" i="2"/>
  <c r="W1522" i="2"/>
  <c r="S1522" i="2"/>
  <c r="O1522" i="2"/>
  <c r="K1522" i="2"/>
  <c r="G1522" i="2"/>
  <c r="R1522" i="2"/>
  <c r="N1522" i="2"/>
  <c r="Z1522" i="2"/>
  <c r="J1522" i="2"/>
  <c r="V1522" i="2"/>
  <c r="AF1522" i="2" s="1"/>
  <c r="F1522" i="2"/>
  <c r="Z1573" i="2"/>
  <c r="V1573" i="2"/>
  <c r="AF1573" i="2" s="1"/>
  <c r="R1573" i="2"/>
  <c r="N1573" i="2"/>
  <c r="J1573" i="2"/>
  <c r="F1573" i="2"/>
  <c r="Y1573" i="2"/>
  <c r="U1573" i="2"/>
  <c r="Q1573" i="2"/>
  <c r="M1573" i="2"/>
  <c r="I1573" i="2"/>
  <c r="E1573" i="2"/>
  <c r="W1573" i="2"/>
  <c r="O1573" i="2"/>
  <c r="G1573" i="2"/>
  <c r="AB1573" i="2"/>
  <c r="T1573" i="2"/>
  <c r="L1573" i="2"/>
  <c r="AA1573" i="2"/>
  <c r="S1573" i="2"/>
  <c r="K1573" i="2"/>
  <c r="P1573" i="2"/>
  <c r="H1573" i="2"/>
  <c r="X1573" i="2"/>
  <c r="Z1637" i="2"/>
  <c r="V1637" i="2"/>
  <c r="AF1637" i="2" s="1"/>
  <c r="R1637" i="2"/>
  <c r="N1637" i="2"/>
  <c r="J1637" i="2"/>
  <c r="F1637" i="2"/>
  <c r="Y1637" i="2"/>
  <c r="U1637" i="2"/>
  <c r="Q1637" i="2"/>
  <c r="M1637" i="2"/>
  <c r="I1637" i="2"/>
  <c r="E1637" i="2"/>
  <c r="W1637" i="2"/>
  <c r="O1637" i="2"/>
  <c r="G1637" i="2"/>
  <c r="AB1637" i="2"/>
  <c r="T1637" i="2"/>
  <c r="L1637" i="2"/>
  <c r="AA1637" i="2"/>
  <c r="S1637" i="2"/>
  <c r="K1637" i="2"/>
  <c r="P1637" i="2"/>
  <c r="H1637" i="2"/>
  <c r="X1637" i="2"/>
  <c r="AA1731" i="2"/>
  <c r="W1731" i="2"/>
  <c r="S1731" i="2"/>
  <c r="O1731" i="2"/>
  <c r="K1731" i="2"/>
  <c r="G1731" i="2"/>
  <c r="Z1731" i="2"/>
  <c r="V1731" i="2"/>
  <c r="AF1731" i="2" s="1"/>
  <c r="R1731" i="2"/>
  <c r="N1731" i="2"/>
  <c r="J1731" i="2"/>
  <c r="F1731" i="2"/>
  <c r="Y1731" i="2"/>
  <c r="U1731" i="2"/>
  <c r="Q1731" i="2"/>
  <c r="M1731" i="2"/>
  <c r="I1731" i="2"/>
  <c r="E1731" i="2"/>
  <c r="X1731" i="2"/>
  <c r="H1731" i="2"/>
  <c r="T1731" i="2"/>
  <c r="P1731" i="2"/>
  <c r="AB1731" i="2"/>
  <c r="L1731" i="2"/>
  <c r="AB1405" i="2"/>
  <c r="X1405" i="2"/>
  <c r="T1405" i="2"/>
  <c r="P1405" i="2"/>
  <c r="L1405" i="2"/>
  <c r="H1405" i="2"/>
  <c r="AA1405" i="2"/>
  <c r="W1405" i="2"/>
  <c r="S1405" i="2"/>
  <c r="O1405" i="2"/>
  <c r="K1405" i="2"/>
  <c r="G1405" i="2"/>
  <c r="Z1405" i="2"/>
  <c r="V1405" i="2"/>
  <c r="R1405" i="2"/>
  <c r="N1405" i="2"/>
  <c r="J1405" i="2"/>
  <c r="F1405" i="2"/>
  <c r="Q1405" i="2"/>
  <c r="M1405" i="2"/>
  <c r="Y1405" i="2"/>
  <c r="I1405" i="2"/>
  <c r="U1405" i="2"/>
  <c r="E1405" i="2"/>
  <c r="AB1546" i="2"/>
  <c r="X1546" i="2"/>
  <c r="T1546" i="2"/>
  <c r="P1546" i="2"/>
  <c r="L1546" i="2"/>
  <c r="H1546" i="2"/>
  <c r="AA1546" i="2"/>
  <c r="W1546" i="2"/>
  <c r="S1546" i="2"/>
  <c r="O1546" i="2"/>
  <c r="K1546" i="2"/>
  <c r="G1546" i="2"/>
  <c r="Z1546" i="2"/>
  <c r="V1546" i="2"/>
  <c r="AF1546" i="2" s="1"/>
  <c r="R1546" i="2"/>
  <c r="N1546" i="2"/>
  <c r="J1546" i="2"/>
  <c r="F1546" i="2"/>
  <c r="M1546" i="2"/>
  <c r="Y1546" i="2"/>
  <c r="I1546" i="2"/>
  <c r="U1546" i="2"/>
  <c r="E1546" i="2"/>
  <c r="Q1546" i="2"/>
  <c r="Y1554" i="2"/>
  <c r="U1554" i="2"/>
  <c r="Q1554" i="2"/>
  <c r="M1554" i="2"/>
  <c r="I1554" i="2"/>
  <c r="E1554" i="2"/>
  <c r="AB1554" i="2"/>
  <c r="X1554" i="2"/>
  <c r="T1554" i="2"/>
  <c r="P1554" i="2"/>
  <c r="L1554" i="2"/>
  <c r="H1554" i="2"/>
  <c r="V1554" i="2"/>
  <c r="AF1554" i="2" s="1"/>
  <c r="N1554" i="2"/>
  <c r="F1554" i="2"/>
  <c r="AA1554" i="2"/>
  <c r="S1554" i="2"/>
  <c r="K1554" i="2"/>
  <c r="Z1554" i="2"/>
  <c r="R1554" i="2"/>
  <c r="J1554" i="2"/>
  <c r="G1554" i="2"/>
  <c r="W1554" i="2"/>
  <c r="O1554" i="2"/>
  <c r="Z1726" i="2"/>
  <c r="V1726" i="2"/>
  <c r="AF1726" i="2" s="1"/>
  <c r="R1726" i="2"/>
  <c r="N1726" i="2"/>
  <c r="J1726" i="2"/>
  <c r="F1726" i="2"/>
  <c r="Y1726" i="2"/>
  <c r="U1726" i="2"/>
  <c r="Q1726" i="2"/>
  <c r="M1726" i="2"/>
  <c r="I1726" i="2"/>
  <c r="E1726" i="2"/>
  <c r="AB1726" i="2"/>
  <c r="X1726" i="2"/>
  <c r="T1726" i="2"/>
  <c r="P1726" i="2"/>
  <c r="L1726" i="2"/>
  <c r="H1726" i="2"/>
  <c r="O1726" i="2"/>
  <c r="AA1726" i="2"/>
  <c r="K1726" i="2"/>
  <c r="W1726" i="2"/>
  <c r="G1726" i="2"/>
  <c r="S1726" i="2"/>
  <c r="Z1790" i="2"/>
  <c r="V1790" i="2"/>
  <c r="AF1790" i="2" s="1"/>
  <c r="R1790" i="2"/>
  <c r="N1790" i="2"/>
  <c r="J1790" i="2"/>
  <c r="F1790" i="2"/>
  <c r="Y1790" i="2"/>
  <c r="U1790" i="2"/>
  <c r="Q1790" i="2"/>
  <c r="M1790" i="2"/>
  <c r="I1790" i="2"/>
  <c r="E1790" i="2"/>
  <c r="AB1790" i="2"/>
  <c r="X1790" i="2"/>
  <c r="T1790" i="2"/>
  <c r="P1790" i="2"/>
  <c r="L1790" i="2"/>
  <c r="H1790" i="2"/>
  <c r="S1790" i="2"/>
  <c r="O1790" i="2"/>
  <c r="AA1790" i="2"/>
  <c r="K1790" i="2"/>
  <c r="W1790" i="2"/>
  <c r="G1790" i="2"/>
  <c r="AA1900" i="2"/>
  <c r="W1900" i="2"/>
  <c r="S1900" i="2"/>
  <c r="O1900" i="2"/>
  <c r="K1900" i="2"/>
  <c r="G1900" i="2"/>
  <c r="Z1900" i="2"/>
  <c r="V1900" i="2"/>
  <c r="AF1900" i="2" s="1"/>
  <c r="R1900" i="2"/>
  <c r="N1900" i="2"/>
  <c r="J1900" i="2"/>
  <c r="F1900" i="2"/>
  <c r="Y1900" i="2"/>
  <c r="U1900" i="2"/>
  <c r="Q1900" i="2"/>
  <c r="M1900" i="2"/>
  <c r="I1900" i="2"/>
  <c r="E1900" i="2"/>
  <c r="AB1900" i="2"/>
  <c r="L1900" i="2"/>
  <c r="X1900" i="2"/>
  <c r="H1900" i="2"/>
  <c r="T1900" i="2"/>
  <c r="P1900" i="2"/>
  <c r="AB1566" i="2"/>
  <c r="X1566" i="2"/>
  <c r="T1566" i="2"/>
  <c r="P1566" i="2"/>
  <c r="L1566" i="2"/>
  <c r="H1566" i="2"/>
  <c r="AA1566" i="2"/>
  <c r="W1566" i="2"/>
  <c r="S1566" i="2"/>
  <c r="O1566" i="2"/>
  <c r="K1566" i="2"/>
  <c r="G1566" i="2"/>
  <c r="U1566" i="2"/>
  <c r="M1566" i="2"/>
  <c r="E1566" i="2"/>
  <c r="Z1566" i="2"/>
  <c r="R1566" i="2"/>
  <c r="J1566" i="2"/>
  <c r="Y1566" i="2"/>
  <c r="Q1566" i="2"/>
  <c r="I1566" i="2"/>
  <c r="F1566" i="2"/>
  <c r="V1566" i="2"/>
  <c r="AF1566" i="2" s="1"/>
  <c r="N1566" i="2"/>
  <c r="AB1599" i="2"/>
  <c r="X1599" i="2"/>
  <c r="T1599" i="2"/>
  <c r="P1599" i="2"/>
  <c r="L1599" i="2"/>
  <c r="H1599" i="2"/>
  <c r="AA1599" i="2"/>
  <c r="W1599" i="2"/>
  <c r="S1599" i="2"/>
  <c r="O1599" i="2"/>
  <c r="K1599" i="2"/>
  <c r="G1599" i="2"/>
  <c r="U1599" i="2"/>
  <c r="M1599" i="2"/>
  <c r="E1599" i="2"/>
  <c r="Z1599" i="2"/>
  <c r="R1599" i="2"/>
  <c r="J1599" i="2"/>
  <c r="Y1599" i="2"/>
  <c r="Q1599" i="2"/>
  <c r="I1599" i="2"/>
  <c r="V1599" i="2"/>
  <c r="AF1599" i="2" s="1"/>
  <c r="N1599" i="2"/>
  <c r="F1599" i="2"/>
  <c r="AB1638" i="2"/>
  <c r="X1638" i="2"/>
  <c r="T1638" i="2"/>
  <c r="P1638" i="2"/>
  <c r="L1638" i="2"/>
  <c r="H1638" i="2"/>
  <c r="AA1638" i="2"/>
  <c r="W1638" i="2"/>
  <c r="S1638" i="2"/>
  <c r="O1638" i="2"/>
  <c r="K1638" i="2"/>
  <c r="G1638" i="2"/>
  <c r="U1638" i="2"/>
  <c r="M1638" i="2"/>
  <c r="E1638" i="2"/>
  <c r="Z1638" i="2"/>
  <c r="R1638" i="2"/>
  <c r="J1638" i="2"/>
  <c r="Y1638" i="2"/>
  <c r="Q1638" i="2"/>
  <c r="I1638" i="2"/>
  <c r="V1638" i="2"/>
  <c r="AF1638" i="2" s="1"/>
  <c r="N1638" i="2"/>
  <c r="F1638" i="2"/>
  <c r="Y1670" i="2"/>
  <c r="U1670" i="2"/>
  <c r="Q1670" i="2"/>
  <c r="M1670" i="2"/>
  <c r="I1670" i="2"/>
  <c r="E1670" i="2"/>
  <c r="AB1670" i="2"/>
  <c r="X1670" i="2"/>
  <c r="T1670" i="2"/>
  <c r="P1670" i="2"/>
  <c r="L1670" i="2"/>
  <c r="H1670" i="2"/>
  <c r="AA1670" i="2"/>
  <c r="W1670" i="2"/>
  <c r="S1670" i="2"/>
  <c r="O1670" i="2"/>
  <c r="K1670" i="2"/>
  <c r="G1670" i="2"/>
  <c r="Z1670" i="2"/>
  <c r="J1670" i="2"/>
  <c r="V1670" i="2"/>
  <c r="AF1670" i="2" s="1"/>
  <c r="F1670" i="2"/>
  <c r="R1670" i="2"/>
  <c r="N1670" i="2"/>
  <c r="Y1725" i="2"/>
  <c r="U1725" i="2"/>
  <c r="Q1725" i="2"/>
  <c r="M1725" i="2"/>
  <c r="I1725" i="2"/>
  <c r="E1725" i="2"/>
  <c r="AB1725" i="2"/>
  <c r="X1725" i="2"/>
  <c r="T1725" i="2"/>
  <c r="P1725" i="2"/>
  <c r="L1725" i="2"/>
  <c r="H1725" i="2"/>
  <c r="AA1725" i="2"/>
  <c r="W1725" i="2"/>
  <c r="S1725" i="2"/>
  <c r="O1725" i="2"/>
  <c r="K1725" i="2"/>
  <c r="G1725" i="2"/>
  <c r="Z1725" i="2"/>
  <c r="J1725" i="2"/>
  <c r="V1725" i="2"/>
  <c r="AF1725" i="2" s="1"/>
  <c r="F1725" i="2"/>
  <c r="R1725" i="2"/>
  <c r="N1725" i="2"/>
  <c r="Y1786" i="2"/>
  <c r="U1786" i="2"/>
  <c r="Q1786" i="2"/>
  <c r="M1786" i="2"/>
  <c r="I1786" i="2"/>
  <c r="E1786" i="2"/>
  <c r="AB1786" i="2"/>
  <c r="X1786" i="2"/>
  <c r="T1786" i="2"/>
  <c r="P1786" i="2"/>
  <c r="L1786" i="2"/>
  <c r="H1786" i="2"/>
  <c r="AA1786" i="2"/>
  <c r="W1786" i="2"/>
  <c r="S1786" i="2"/>
  <c r="O1786" i="2"/>
  <c r="K1786" i="2"/>
  <c r="G1786" i="2"/>
  <c r="V1786" i="2"/>
  <c r="AF1786" i="2" s="1"/>
  <c r="F1786" i="2"/>
  <c r="R1786" i="2"/>
  <c r="N1786" i="2"/>
  <c r="Z1786" i="2"/>
  <c r="J1786" i="2"/>
  <c r="Y1847" i="2"/>
  <c r="U1847" i="2"/>
  <c r="Q1847" i="2"/>
  <c r="M1847" i="2"/>
  <c r="I1847" i="2"/>
  <c r="E1847" i="2"/>
  <c r="AA1847" i="2"/>
  <c r="V1847" i="2"/>
  <c r="AF1847" i="2" s="1"/>
  <c r="P1847" i="2"/>
  <c r="K1847" i="2"/>
  <c r="F1847" i="2"/>
  <c r="Z1847" i="2"/>
  <c r="T1847" i="2"/>
  <c r="O1847" i="2"/>
  <c r="J1847" i="2"/>
  <c r="X1847" i="2"/>
  <c r="S1847" i="2"/>
  <c r="N1847" i="2"/>
  <c r="H1847" i="2"/>
  <c r="W1847" i="2"/>
  <c r="R1847" i="2"/>
  <c r="L1847" i="2"/>
  <c r="AB1847" i="2"/>
  <c r="G1847" i="2"/>
  <c r="AB1680" i="2"/>
  <c r="X1680" i="2"/>
  <c r="T1680" i="2"/>
  <c r="P1680" i="2"/>
  <c r="L1680" i="2"/>
  <c r="H1680" i="2"/>
  <c r="AA1680" i="2"/>
  <c r="W1680" i="2"/>
  <c r="S1680" i="2"/>
  <c r="O1680" i="2"/>
  <c r="K1680" i="2"/>
  <c r="G1680" i="2"/>
  <c r="Z1680" i="2"/>
  <c r="V1680" i="2"/>
  <c r="AF1680" i="2" s="1"/>
  <c r="R1680" i="2"/>
  <c r="N1680" i="2"/>
  <c r="J1680" i="2"/>
  <c r="F1680" i="2"/>
  <c r="Q1680" i="2"/>
  <c r="M1680" i="2"/>
  <c r="Y1680" i="2"/>
  <c r="I1680" i="2"/>
  <c r="E1680" i="2"/>
  <c r="U1680" i="2"/>
  <c r="AB1744" i="2"/>
  <c r="X1744" i="2"/>
  <c r="T1744" i="2"/>
  <c r="P1744" i="2"/>
  <c r="L1744" i="2"/>
  <c r="H1744" i="2"/>
  <c r="AA1744" i="2"/>
  <c r="W1744" i="2"/>
  <c r="S1744" i="2"/>
  <c r="O1744" i="2"/>
  <c r="K1744" i="2"/>
  <c r="G1744" i="2"/>
  <c r="Z1744" i="2"/>
  <c r="V1744" i="2"/>
  <c r="AF1744" i="2" s="1"/>
  <c r="R1744" i="2"/>
  <c r="N1744" i="2"/>
  <c r="J1744" i="2"/>
  <c r="F1744" i="2"/>
  <c r="Q1744" i="2"/>
  <c r="M1744" i="2"/>
  <c r="Y1744" i="2"/>
  <c r="I1744" i="2"/>
  <c r="E1744" i="2"/>
  <c r="U1744" i="2"/>
  <c r="AB1825" i="2"/>
  <c r="X1825" i="2"/>
  <c r="T1825" i="2"/>
  <c r="P1825" i="2"/>
  <c r="L1825" i="2"/>
  <c r="H1825" i="2"/>
  <c r="AA1825" i="2"/>
  <c r="W1825" i="2"/>
  <c r="S1825" i="2"/>
  <c r="O1825" i="2"/>
  <c r="K1825" i="2"/>
  <c r="G1825" i="2"/>
  <c r="Z1825" i="2"/>
  <c r="V1825" i="2"/>
  <c r="AF1825" i="2" s="1"/>
  <c r="R1825" i="2"/>
  <c r="N1825" i="2"/>
  <c r="J1825" i="2"/>
  <c r="F1825" i="2"/>
  <c r="U1825" i="2"/>
  <c r="E1825" i="2"/>
  <c r="Q1825" i="2"/>
  <c r="M1825" i="2"/>
  <c r="Y1825" i="2"/>
  <c r="I1825" i="2"/>
  <c r="AA1896" i="2"/>
  <c r="W1896" i="2"/>
  <c r="S1896" i="2"/>
  <c r="O1896" i="2"/>
  <c r="K1896" i="2"/>
  <c r="G1896" i="2"/>
  <c r="Z1896" i="2"/>
  <c r="V1896" i="2"/>
  <c r="AF1896" i="2" s="1"/>
  <c r="R1896" i="2"/>
  <c r="N1896" i="2"/>
  <c r="J1896" i="2"/>
  <c r="F1896" i="2"/>
  <c r="Y1896" i="2"/>
  <c r="U1896" i="2"/>
  <c r="Q1896" i="2"/>
  <c r="M1896" i="2"/>
  <c r="I1896" i="2"/>
  <c r="E1896" i="2"/>
  <c r="T1896" i="2"/>
  <c r="P1896" i="2"/>
  <c r="AB1896" i="2"/>
  <c r="L1896" i="2"/>
  <c r="X1896" i="2"/>
  <c r="H1896" i="2"/>
  <c r="Z1935" i="2"/>
  <c r="V1935" i="2"/>
  <c r="AF1935" i="2" s="1"/>
  <c r="R1935" i="2"/>
  <c r="N1935" i="2"/>
  <c r="J1935" i="2"/>
  <c r="F1935" i="2"/>
  <c r="Y1935" i="2"/>
  <c r="U1935" i="2"/>
  <c r="Q1935" i="2"/>
  <c r="M1935" i="2"/>
  <c r="I1935" i="2"/>
  <c r="E1935" i="2"/>
  <c r="AB1935" i="2"/>
  <c r="X1935" i="2"/>
  <c r="T1935" i="2"/>
  <c r="P1935" i="2"/>
  <c r="L1935" i="2"/>
  <c r="H1935" i="2"/>
  <c r="S1935" i="2"/>
  <c r="O1935" i="2"/>
  <c r="AA1935" i="2"/>
  <c r="K1935" i="2"/>
  <c r="W1935" i="2"/>
  <c r="G1935" i="2"/>
  <c r="Y1910" i="2"/>
  <c r="U1910" i="2"/>
  <c r="Q1910" i="2"/>
  <c r="M1910" i="2"/>
  <c r="I1910" i="2"/>
  <c r="E1910" i="2"/>
  <c r="AB1910" i="2"/>
  <c r="X1910" i="2"/>
  <c r="T1910" i="2"/>
  <c r="P1910" i="2"/>
  <c r="L1910" i="2"/>
  <c r="H1910" i="2"/>
  <c r="AA1910" i="2"/>
  <c r="W1910" i="2"/>
  <c r="S1910" i="2"/>
  <c r="O1910" i="2"/>
  <c r="K1910" i="2"/>
  <c r="G1910" i="2"/>
  <c r="N1910" i="2"/>
  <c r="Z1910" i="2"/>
  <c r="J1910" i="2"/>
  <c r="V1910" i="2"/>
  <c r="AF1910" i="2" s="1"/>
  <c r="F1910" i="2"/>
  <c r="R1910" i="2"/>
  <c r="Y1974" i="2"/>
  <c r="U1974" i="2"/>
  <c r="Q1974" i="2"/>
  <c r="M1974" i="2"/>
  <c r="I1974" i="2"/>
  <c r="E1974" i="2"/>
  <c r="AB1974" i="2"/>
  <c r="X1974" i="2"/>
  <c r="T1974" i="2"/>
  <c r="P1974" i="2"/>
  <c r="L1974" i="2"/>
  <c r="H1974" i="2"/>
  <c r="AA1974" i="2"/>
  <c r="W1974" i="2"/>
  <c r="S1974" i="2"/>
  <c r="O1974" i="2"/>
  <c r="K1974" i="2"/>
  <c r="G1974" i="2"/>
  <c r="N1974" i="2"/>
  <c r="Z1974" i="2"/>
  <c r="J1974" i="2"/>
  <c r="V1974" i="2"/>
  <c r="AF1974" i="2" s="1"/>
  <c r="F1974" i="2"/>
  <c r="R1974" i="2"/>
  <c r="AB1893" i="2"/>
  <c r="X1893" i="2"/>
  <c r="T1893" i="2"/>
  <c r="P1893" i="2"/>
  <c r="L1893" i="2"/>
  <c r="H1893" i="2"/>
  <c r="AA1893" i="2"/>
  <c r="W1893" i="2"/>
  <c r="S1893" i="2"/>
  <c r="O1893" i="2"/>
  <c r="K1893" i="2"/>
  <c r="G1893" i="2"/>
  <c r="Z1893" i="2"/>
  <c r="V1893" i="2"/>
  <c r="AF1893" i="2" s="1"/>
  <c r="R1893" i="2"/>
  <c r="N1893" i="2"/>
  <c r="J1893" i="2"/>
  <c r="F1893" i="2"/>
  <c r="M1893" i="2"/>
  <c r="Y1893" i="2"/>
  <c r="I1893" i="2"/>
  <c r="U1893" i="2"/>
  <c r="E1893" i="2"/>
  <c r="Q1893" i="2"/>
  <c r="AB1957" i="2"/>
  <c r="X1957" i="2"/>
  <c r="T1957" i="2"/>
  <c r="P1957" i="2"/>
  <c r="L1957" i="2"/>
  <c r="H1957" i="2"/>
  <c r="AA1957" i="2"/>
  <c r="W1957" i="2"/>
  <c r="S1957" i="2"/>
  <c r="O1957" i="2"/>
  <c r="K1957" i="2"/>
  <c r="G1957" i="2"/>
  <c r="Z1957" i="2"/>
  <c r="V1957" i="2"/>
  <c r="AF1957" i="2" s="1"/>
  <c r="R1957" i="2"/>
  <c r="N1957" i="2"/>
  <c r="J1957" i="2"/>
  <c r="F1957" i="2"/>
  <c r="M1957" i="2"/>
  <c r="Y1957" i="2"/>
  <c r="I1957" i="2"/>
  <c r="U1957" i="2"/>
  <c r="E1957" i="2"/>
  <c r="Q1957" i="2"/>
  <c r="Z1600" i="2"/>
  <c r="V1600" i="2"/>
  <c r="AF1600" i="2" s="1"/>
  <c r="R1600" i="2"/>
  <c r="N1600" i="2"/>
  <c r="J1600" i="2"/>
  <c r="F1600" i="2"/>
  <c r="Y1600" i="2"/>
  <c r="U1600" i="2"/>
  <c r="Q1600" i="2"/>
  <c r="M1600" i="2"/>
  <c r="I1600" i="2"/>
  <c r="E1600" i="2"/>
  <c r="AA1600" i="2"/>
  <c r="S1600" i="2"/>
  <c r="K1600" i="2"/>
  <c r="X1600" i="2"/>
  <c r="P1600" i="2"/>
  <c r="H1600" i="2"/>
  <c r="W1600" i="2"/>
  <c r="O1600" i="2"/>
  <c r="G1600" i="2"/>
  <c r="AB1600" i="2"/>
  <c r="T1600" i="2"/>
  <c r="L1600" i="2"/>
  <c r="AA1499" i="2"/>
  <c r="W1499" i="2"/>
  <c r="S1499" i="2"/>
  <c r="O1499" i="2"/>
  <c r="K1499" i="2"/>
  <c r="G1499" i="2"/>
  <c r="Z1499" i="2"/>
  <c r="V1499" i="2"/>
  <c r="AF1499" i="2" s="1"/>
  <c r="R1499" i="2"/>
  <c r="N1499" i="2"/>
  <c r="J1499" i="2"/>
  <c r="F1499" i="2"/>
  <c r="Y1499" i="2"/>
  <c r="U1499" i="2"/>
  <c r="Q1499" i="2"/>
  <c r="M1499" i="2"/>
  <c r="I1499" i="2"/>
  <c r="E1499" i="2"/>
  <c r="X1499" i="2"/>
  <c r="H1499" i="2"/>
  <c r="T1499" i="2"/>
  <c r="P1499" i="2"/>
  <c r="AB1499" i="2"/>
  <c r="L1499" i="2"/>
  <c r="Y1843" i="2"/>
  <c r="U1843" i="2"/>
  <c r="Q1843" i="2"/>
  <c r="M1843" i="2"/>
  <c r="I1843" i="2"/>
  <c r="E1843" i="2"/>
  <c r="X1843" i="2"/>
  <c r="S1843" i="2"/>
  <c r="N1843" i="2"/>
  <c r="H1843" i="2"/>
  <c r="AB1843" i="2"/>
  <c r="W1843" i="2"/>
  <c r="R1843" i="2"/>
  <c r="L1843" i="2"/>
  <c r="G1843" i="2"/>
  <c r="AA1843" i="2"/>
  <c r="V1843" i="2"/>
  <c r="AF1843" i="2" s="1"/>
  <c r="P1843" i="2"/>
  <c r="K1843" i="2"/>
  <c r="F1843" i="2"/>
  <c r="T1843" i="2"/>
  <c r="O1843" i="2"/>
  <c r="J1843" i="2"/>
  <c r="Z1843" i="2"/>
  <c r="AA1795" i="2"/>
  <c r="W1795" i="2"/>
  <c r="S1795" i="2"/>
  <c r="O1795" i="2"/>
  <c r="K1795" i="2"/>
  <c r="G1795" i="2"/>
  <c r="Z1795" i="2"/>
  <c r="V1795" i="2"/>
  <c r="AF1795" i="2" s="1"/>
  <c r="R1795" i="2"/>
  <c r="N1795" i="2"/>
  <c r="J1795" i="2"/>
  <c r="F1795" i="2"/>
  <c r="Y1795" i="2"/>
  <c r="U1795" i="2"/>
  <c r="Q1795" i="2"/>
  <c r="M1795" i="2"/>
  <c r="I1795" i="2"/>
  <c r="E1795" i="2"/>
  <c r="AB1795" i="2"/>
  <c r="L1795" i="2"/>
  <c r="X1795" i="2"/>
  <c r="H1795" i="2"/>
  <c r="T1795" i="2"/>
  <c r="P1795" i="2"/>
  <c r="Y1418" i="2"/>
  <c r="U1418" i="2"/>
  <c r="Q1418" i="2"/>
  <c r="M1418" i="2"/>
  <c r="I1418" i="2"/>
  <c r="E1418" i="2"/>
  <c r="AB1418" i="2"/>
  <c r="X1418" i="2"/>
  <c r="T1418" i="2"/>
  <c r="P1418" i="2"/>
  <c r="L1418" i="2"/>
  <c r="H1418" i="2"/>
  <c r="AA1418" i="2"/>
  <c r="W1418" i="2"/>
  <c r="S1418" i="2"/>
  <c r="O1418" i="2"/>
  <c r="K1418" i="2"/>
  <c r="G1418" i="2"/>
  <c r="V1418" i="2"/>
  <c r="AF1418" i="2" s="1"/>
  <c r="F1418" i="2"/>
  <c r="R1418" i="2"/>
  <c r="N1418" i="2"/>
  <c r="Z1418" i="2"/>
  <c r="J1418" i="2"/>
  <c r="Y1526" i="2"/>
  <c r="U1526" i="2"/>
  <c r="Q1526" i="2"/>
  <c r="M1526" i="2"/>
  <c r="I1526" i="2"/>
  <c r="E1526" i="2"/>
  <c r="AB1526" i="2"/>
  <c r="X1526" i="2"/>
  <c r="T1526" i="2"/>
  <c r="P1526" i="2"/>
  <c r="L1526" i="2"/>
  <c r="H1526" i="2"/>
  <c r="AA1526" i="2"/>
  <c r="W1526" i="2"/>
  <c r="S1526" i="2"/>
  <c r="O1526" i="2"/>
  <c r="K1526" i="2"/>
  <c r="G1526" i="2"/>
  <c r="Z1526" i="2"/>
  <c r="J1526" i="2"/>
  <c r="V1526" i="2"/>
  <c r="AF1526" i="2" s="1"/>
  <c r="F1526" i="2"/>
  <c r="R1526" i="2"/>
  <c r="N1526" i="2"/>
  <c r="AA1747" i="2"/>
  <c r="W1747" i="2"/>
  <c r="S1747" i="2"/>
  <c r="O1747" i="2"/>
  <c r="K1747" i="2"/>
  <c r="G1747" i="2"/>
  <c r="Z1747" i="2"/>
  <c r="V1747" i="2"/>
  <c r="AF1747" i="2" s="1"/>
  <c r="R1747" i="2"/>
  <c r="N1747" i="2"/>
  <c r="J1747" i="2"/>
  <c r="F1747" i="2"/>
  <c r="Y1747" i="2"/>
  <c r="U1747" i="2"/>
  <c r="Q1747" i="2"/>
  <c r="M1747" i="2"/>
  <c r="I1747" i="2"/>
  <c r="E1747" i="2"/>
  <c r="X1747" i="2"/>
  <c r="H1747" i="2"/>
  <c r="T1747" i="2"/>
  <c r="P1747" i="2"/>
  <c r="AB1747" i="2"/>
  <c r="L1747" i="2"/>
  <c r="Z1750" i="2"/>
  <c r="V1750" i="2"/>
  <c r="AF1750" i="2" s="1"/>
  <c r="R1750" i="2"/>
  <c r="N1750" i="2"/>
  <c r="J1750" i="2"/>
  <c r="F1750" i="2"/>
  <c r="Y1750" i="2"/>
  <c r="U1750" i="2"/>
  <c r="Q1750" i="2"/>
  <c r="M1750" i="2"/>
  <c r="I1750" i="2"/>
  <c r="E1750" i="2"/>
  <c r="AB1750" i="2"/>
  <c r="X1750" i="2"/>
  <c r="T1750" i="2"/>
  <c r="P1750" i="2"/>
  <c r="L1750" i="2"/>
  <c r="H1750" i="2"/>
  <c r="O1750" i="2"/>
  <c r="AA1750" i="2"/>
  <c r="K1750" i="2"/>
  <c r="W1750" i="2"/>
  <c r="G1750" i="2"/>
  <c r="S1750" i="2"/>
  <c r="AA1519" i="2"/>
  <c r="W1519" i="2"/>
  <c r="S1519" i="2"/>
  <c r="O1519" i="2"/>
  <c r="K1519" i="2"/>
  <c r="G1519" i="2"/>
  <c r="Z1519" i="2"/>
  <c r="V1519" i="2"/>
  <c r="AF1519" i="2" s="1"/>
  <c r="R1519" i="2"/>
  <c r="N1519" i="2"/>
  <c r="J1519" i="2"/>
  <c r="F1519" i="2"/>
  <c r="Y1519" i="2"/>
  <c r="U1519" i="2"/>
  <c r="Q1519" i="2"/>
  <c r="M1519" i="2"/>
  <c r="I1519" i="2"/>
  <c r="E1519" i="2"/>
  <c r="P1519" i="2"/>
  <c r="AB1519" i="2"/>
  <c r="L1519" i="2"/>
  <c r="X1519" i="2"/>
  <c r="H1519" i="2"/>
  <c r="T1519" i="2"/>
  <c r="AA1535" i="2"/>
  <c r="W1535" i="2"/>
  <c r="S1535" i="2"/>
  <c r="O1535" i="2"/>
  <c r="K1535" i="2"/>
  <c r="G1535" i="2"/>
  <c r="Z1535" i="2"/>
  <c r="V1535" i="2"/>
  <c r="AF1535" i="2" s="1"/>
  <c r="R1535" i="2"/>
  <c r="N1535" i="2"/>
  <c r="J1535" i="2"/>
  <c r="F1535" i="2"/>
  <c r="Y1535" i="2"/>
  <c r="U1535" i="2"/>
  <c r="Q1535" i="2"/>
  <c r="M1535" i="2"/>
  <c r="I1535" i="2"/>
  <c r="E1535" i="2"/>
  <c r="P1535" i="2"/>
  <c r="AB1535" i="2"/>
  <c r="L1535" i="2"/>
  <c r="X1535" i="2"/>
  <c r="H1535" i="2"/>
  <c r="T1535" i="2"/>
  <c r="AB1359" i="2"/>
  <c r="X1359" i="2"/>
  <c r="T1359" i="2"/>
  <c r="P1359" i="2"/>
  <c r="J1359" i="2"/>
  <c r="F1359" i="2"/>
  <c r="AA1359" i="2"/>
  <c r="W1359" i="2"/>
  <c r="S1359" i="2"/>
  <c r="M1359" i="2"/>
  <c r="I1359" i="2"/>
  <c r="E1359" i="2"/>
  <c r="Z1359" i="2"/>
  <c r="R1359" i="2"/>
  <c r="H1359" i="2"/>
  <c r="Y1359" i="2"/>
  <c r="Q1359" i="2"/>
  <c r="G1359" i="2"/>
  <c r="V1359" i="2"/>
  <c r="AF1359" i="2" s="1"/>
  <c r="L1359" i="2"/>
  <c r="K1359" i="2"/>
  <c r="U1359" i="2"/>
  <c r="AA1513" i="2"/>
  <c r="W1513" i="2"/>
  <c r="S1513" i="2"/>
  <c r="O1513" i="2"/>
  <c r="K1513" i="2"/>
  <c r="G1513" i="2"/>
  <c r="Z1513" i="2"/>
  <c r="V1513" i="2"/>
  <c r="AF1513" i="2" s="1"/>
  <c r="R1513" i="2"/>
  <c r="N1513" i="2"/>
  <c r="J1513" i="2"/>
  <c r="F1513" i="2"/>
  <c r="Y1513" i="2"/>
  <c r="U1513" i="2"/>
  <c r="Q1513" i="2"/>
  <c r="M1513" i="2"/>
  <c r="I1513" i="2"/>
  <c r="E1513" i="2"/>
  <c r="AB1513" i="2"/>
  <c r="L1513" i="2"/>
  <c r="X1513" i="2"/>
  <c r="H1513" i="2"/>
  <c r="T1513" i="2"/>
  <c r="P1513" i="2"/>
  <c r="Z1350" i="2"/>
  <c r="V1350" i="2"/>
  <c r="AF1350" i="2" s="1"/>
  <c r="R1350" i="2"/>
  <c r="N1350" i="2"/>
  <c r="J1350" i="2"/>
  <c r="F1350" i="2"/>
  <c r="Y1350" i="2"/>
  <c r="U1350" i="2"/>
  <c r="Q1350" i="2"/>
  <c r="M1350" i="2"/>
  <c r="I1350" i="2"/>
  <c r="E1350" i="2"/>
  <c r="W1350" i="2"/>
  <c r="O1350" i="2"/>
  <c r="G1350" i="2"/>
  <c r="AB1350" i="2"/>
  <c r="T1350" i="2"/>
  <c r="L1350" i="2"/>
  <c r="AA1350" i="2"/>
  <c r="S1350" i="2"/>
  <c r="K1350" i="2"/>
  <c r="P1350" i="2"/>
  <c r="H1350" i="2"/>
  <c r="X1350" i="2"/>
  <c r="AA1523" i="2"/>
  <c r="W1523" i="2"/>
  <c r="S1523" i="2"/>
  <c r="O1523" i="2"/>
  <c r="K1523" i="2"/>
  <c r="G1523" i="2"/>
  <c r="Z1523" i="2"/>
  <c r="V1523" i="2"/>
  <c r="AF1523" i="2" s="1"/>
  <c r="R1523" i="2"/>
  <c r="N1523" i="2"/>
  <c r="J1523" i="2"/>
  <c r="F1523" i="2"/>
  <c r="Y1523" i="2"/>
  <c r="U1523" i="2"/>
  <c r="Q1523" i="2"/>
  <c r="M1523" i="2"/>
  <c r="I1523" i="2"/>
  <c r="E1523" i="2"/>
  <c r="X1523" i="2"/>
  <c r="H1523" i="2"/>
  <c r="T1523" i="2"/>
  <c r="P1523" i="2"/>
  <c r="L1523" i="2"/>
  <c r="AB1523" i="2"/>
  <c r="AA1424" i="2"/>
  <c r="W1424" i="2"/>
  <c r="S1424" i="2"/>
  <c r="O1424" i="2"/>
  <c r="K1424" i="2"/>
  <c r="G1424" i="2"/>
  <c r="Z1424" i="2"/>
  <c r="V1424" i="2"/>
  <c r="AF1424" i="2" s="1"/>
  <c r="R1424" i="2"/>
  <c r="N1424" i="2"/>
  <c r="J1424" i="2"/>
  <c r="F1424" i="2"/>
  <c r="Y1424" i="2"/>
  <c r="U1424" i="2"/>
  <c r="Q1424" i="2"/>
  <c r="M1424" i="2"/>
  <c r="I1424" i="2"/>
  <c r="E1424" i="2"/>
  <c r="T1424" i="2"/>
  <c r="P1424" i="2"/>
  <c r="AB1424" i="2"/>
  <c r="L1424" i="2"/>
  <c r="X1424" i="2"/>
  <c r="H1424" i="2"/>
  <c r="Z1571" i="2"/>
  <c r="V1571" i="2"/>
  <c r="AF1571" i="2" s="1"/>
  <c r="R1571" i="2"/>
  <c r="N1571" i="2"/>
  <c r="J1571" i="2"/>
  <c r="F1571" i="2"/>
  <c r="Y1571" i="2"/>
  <c r="U1571" i="2"/>
  <c r="Q1571" i="2"/>
  <c r="M1571" i="2"/>
  <c r="I1571" i="2"/>
  <c r="E1571" i="2"/>
  <c r="AA1571" i="2"/>
  <c r="S1571" i="2"/>
  <c r="K1571" i="2"/>
  <c r="X1571" i="2"/>
  <c r="P1571" i="2"/>
  <c r="H1571" i="2"/>
  <c r="W1571" i="2"/>
  <c r="O1571" i="2"/>
  <c r="G1571" i="2"/>
  <c r="AB1571" i="2"/>
  <c r="T1571" i="2"/>
  <c r="L1571" i="2"/>
  <c r="AA1376" i="2"/>
  <c r="W1376" i="2"/>
  <c r="S1376" i="2"/>
  <c r="M1376" i="2"/>
  <c r="I1376" i="2"/>
  <c r="E1376" i="2"/>
  <c r="Z1376" i="2"/>
  <c r="V1376" i="2"/>
  <c r="AF1376" i="2" s="1"/>
  <c r="R1376" i="2"/>
  <c r="L1376" i="2"/>
  <c r="H1376" i="2"/>
  <c r="Y1376" i="2"/>
  <c r="Q1376" i="2"/>
  <c r="G1376" i="2"/>
  <c r="X1376" i="2"/>
  <c r="P1376" i="2"/>
  <c r="F1376" i="2"/>
  <c r="U1376" i="2"/>
  <c r="K1376" i="2"/>
  <c r="J1376" i="2"/>
  <c r="AB1376" i="2"/>
  <c r="T1376" i="2"/>
  <c r="Z1446" i="2"/>
  <c r="V1446" i="2"/>
  <c r="AF1446" i="2" s="1"/>
  <c r="R1446" i="2"/>
  <c r="N1446" i="2"/>
  <c r="J1446" i="2"/>
  <c r="F1446" i="2"/>
  <c r="Y1446" i="2"/>
  <c r="U1446" i="2"/>
  <c r="Q1446" i="2"/>
  <c r="M1446" i="2"/>
  <c r="I1446" i="2"/>
  <c r="E1446" i="2"/>
  <c r="AB1446" i="2"/>
  <c r="X1446" i="2"/>
  <c r="T1446" i="2"/>
  <c r="P1446" i="2"/>
  <c r="L1446" i="2"/>
  <c r="H1446" i="2"/>
  <c r="O1446" i="2"/>
  <c r="AA1446" i="2"/>
  <c r="K1446" i="2"/>
  <c r="W1446" i="2"/>
  <c r="G1446" i="2"/>
  <c r="S1446" i="2"/>
  <c r="AA1821" i="2"/>
  <c r="W1821" i="2"/>
  <c r="S1821" i="2"/>
  <c r="O1821" i="2"/>
  <c r="K1821" i="2"/>
  <c r="G1821" i="2"/>
  <c r="Z1821" i="2"/>
  <c r="V1821" i="2"/>
  <c r="AF1821" i="2" s="1"/>
  <c r="R1821" i="2"/>
  <c r="N1821" i="2"/>
  <c r="J1821" i="2"/>
  <c r="F1821" i="2"/>
  <c r="Y1821" i="2"/>
  <c r="U1821" i="2"/>
  <c r="Q1821" i="2"/>
  <c r="M1821" i="2"/>
  <c r="I1821" i="2"/>
  <c r="E1821" i="2"/>
  <c r="AB1821" i="2"/>
  <c r="L1821" i="2"/>
  <c r="X1821" i="2"/>
  <c r="H1821" i="2"/>
  <c r="T1821" i="2"/>
  <c r="P1821" i="2"/>
  <c r="AB1379" i="2"/>
  <c r="X1379" i="2"/>
  <c r="T1379" i="2"/>
  <c r="P1379" i="2"/>
  <c r="L1379" i="2"/>
  <c r="H1379" i="2"/>
  <c r="AA1379" i="2"/>
  <c r="W1379" i="2"/>
  <c r="S1379" i="2"/>
  <c r="O1379" i="2"/>
  <c r="K1379" i="2"/>
  <c r="G1379" i="2"/>
  <c r="U1379" i="2"/>
  <c r="M1379" i="2"/>
  <c r="E1379" i="2"/>
  <c r="Z1379" i="2"/>
  <c r="R1379" i="2"/>
  <c r="J1379" i="2"/>
  <c r="Y1379" i="2"/>
  <c r="Q1379" i="2"/>
  <c r="I1379" i="2"/>
  <c r="V1379" i="2"/>
  <c r="AF1379" i="2" s="1"/>
  <c r="N1379" i="2"/>
  <c r="F1379" i="2"/>
  <c r="Y1445" i="2"/>
  <c r="U1445" i="2"/>
  <c r="Q1445" i="2"/>
  <c r="M1445" i="2"/>
  <c r="I1445" i="2"/>
  <c r="E1445" i="2"/>
  <c r="AB1445" i="2"/>
  <c r="X1445" i="2"/>
  <c r="T1445" i="2"/>
  <c r="P1445" i="2"/>
  <c r="L1445" i="2"/>
  <c r="H1445" i="2"/>
  <c r="AA1445" i="2"/>
  <c r="W1445" i="2"/>
  <c r="S1445" i="2"/>
  <c r="O1445" i="2"/>
  <c r="K1445" i="2"/>
  <c r="G1445" i="2"/>
  <c r="Z1445" i="2"/>
  <c r="J1445" i="2"/>
  <c r="V1445" i="2"/>
  <c r="AF1445" i="2" s="1"/>
  <c r="F1445" i="2"/>
  <c r="R1445" i="2"/>
  <c r="N1445" i="2"/>
  <c r="Y1484" i="2"/>
  <c r="U1484" i="2"/>
  <c r="Q1484" i="2"/>
  <c r="M1484" i="2"/>
  <c r="I1484" i="2"/>
  <c r="E1484" i="2"/>
  <c r="AB1484" i="2"/>
  <c r="X1484" i="2"/>
  <c r="T1484" i="2"/>
  <c r="P1484" i="2"/>
  <c r="L1484" i="2"/>
  <c r="H1484" i="2"/>
  <c r="AA1484" i="2"/>
  <c r="W1484" i="2"/>
  <c r="S1484" i="2"/>
  <c r="O1484" i="2"/>
  <c r="K1484" i="2"/>
  <c r="G1484" i="2"/>
  <c r="N1484" i="2"/>
  <c r="Z1484" i="2"/>
  <c r="J1484" i="2"/>
  <c r="V1484" i="2"/>
  <c r="AF1484" i="2" s="1"/>
  <c r="F1484" i="2"/>
  <c r="R1484" i="2"/>
  <c r="Y1516" i="2"/>
  <c r="U1516" i="2"/>
  <c r="Q1516" i="2"/>
  <c r="M1516" i="2"/>
  <c r="I1516" i="2"/>
  <c r="E1516" i="2"/>
  <c r="AB1516" i="2"/>
  <c r="X1516" i="2"/>
  <c r="T1516" i="2"/>
  <c r="P1516" i="2"/>
  <c r="L1516" i="2"/>
  <c r="H1516" i="2"/>
  <c r="AA1516" i="2"/>
  <c r="W1516" i="2"/>
  <c r="S1516" i="2"/>
  <c r="O1516" i="2"/>
  <c r="K1516" i="2"/>
  <c r="G1516" i="2"/>
  <c r="N1516" i="2"/>
  <c r="Z1516" i="2"/>
  <c r="J1516" i="2"/>
  <c r="V1516" i="2"/>
  <c r="AF1516" i="2" s="1"/>
  <c r="F1516" i="2"/>
  <c r="R1516" i="2"/>
  <c r="Z1561" i="2"/>
  <c r="V1561" i="2"/>
  <c r="AF1561" i="2" s="1"/>
  <c r="R1561" i="2"/>
  <c r="N1561" i="2"/>
  <c r="J1561" i="2"/>
  <c r="F1561" i="2"/>
  <c r="Y1561" i="2"/>
  <c r="U1561" i="2"/>
  <c r="Q1561" i="2"/>
  <c r="M1561" i="2"/>
  <c r="I1561" i="2"/>
  <c r="E1561" i="2"/>
  <c r="W1561" i="2"/>
  <c r="O1561" i="2"/>
  <c r="G1561" i="2"/>
  <c r="AB1561" i="2"/>
  <c r="T1561" i="2"/>
  <c r="L1561" i="2"/>
  <c r="AA1561" i="2"/>
  <c r="S1561" i="2"/>
  <c r="K1561" i="2"/>
  <c r="H1561" i="2"/>
  <c r="X1561" i="2"/>
  <c r="P1561" i="2"/>
  <c r="Z1626" i="2"/>
  <c r="V1626" i="2"/>
  <c r="AF1626" i="2" s="1"/>
  <c r="R1626" i="2"/>
  <c r="N1626" i="2"/>
  <c r="J1626" i="2"/>
  <c r="F1626" i="2"/>
  <c r="Y1626" i="2"/>
  <c r="U1626" i="2"/>
  <c r="Q1626" i="2"/>
  <c r="M1626" i="2"/>
  <c r="I1626" i="2"/>
  <c r="E1626" i="2"/>
  <c r="W1626" i="2"/>
  <c r="O1626" i="2"/>
  <c r="G1626" i="2"/>
  <c r="AB1626" i="2"/>
  <c r="T1626" i="2"/>
  <c r="L1626" i="2"/>
  <c r="AA1626" i="2"/>
  <c r="S1626" i="2"/>
  <c r="K1626" i="2"/>
  <c r="X1626" i="2"/>
  <c r="P1626" i="2"/>
  <c r="H1626" i="2"/>
  <c r="AA1707" i="2"/>
  <c r="W1707" i="2"/>
  <c r="S1707" i="2"/>
  <c r="O1707" i="2"/>
  <c r="K1707" i="2"/>
  <c r="G1707" i="2"/>
  <c r="Z1707" i="2"/>
  <c r="V1707" i="2"/>
  <c r="AF1707" i="2" s="1"/>
  <c r="R1707" i="2"/>
  <c r="N1707" i="2"/>
  <c r="J1707" i="2"/>
  <c r="F1707" i="2"/>
  <c r="Y1707" i="2"/>
  <c r="U1707" i="2"/>
  <c r="Q1707" i="2"/>
  <c r="M1707" i="2"/>
  <c r="I1707" i="2"/>
  <c r="E1707" i="2"/>
  <c r="X1707" i="2"/>
  <c r="H1707" i="2"/>
  <c r="T1707" i="2"/>
  <c r="P1707" i="2"/>
  <c r="AB1707" i="2"/>
  <c r="L1707" i="2"/>
  <c r="AB1393" i="2"/>
  <c r="X1393" i="2"/>
  <c r="T1393" i="2"/>
  <c r="P1393" i="2"/>
  <c r="L1393" i="2"/>
  <c r="H1393" i="2"/>
  <c r="AA1393" i="2"/>
  <c r="W1393" i="2"/>
  <c r="S1393" i="2"/>
  <c r="O1393" i="2"/>
  <c r="K1393" i="2"/>
  <c r="G1393" i="2"/>
  <c r="Z1393" i="2"/>
  <c r="V1393" i="2"/>
  <c r="AF1393" i="2" s="1"/>
  <c r="R1393" i="2"/>
  <c r="N1393" i="2"/>
  <c r="J1393" i="2"/>
  <c r="F1393" i="2"/>
  <c r="Y1393" i="2"/>
  <c r="I1393" i="2"/>
  <c r="U1393" i="2"/>
  <c r="E1393" i="2"/>
  <c r="Q1393" i="2"/>
  <c r="M1393" i="2"/>
  <c r="AB1451" i="2"/>
  <c r="X1451" i="2"/>
  <c r="T1451" i="2"/>
  <c r="P1451" i="2"/>
  <c r="L1451" i="2"/>
  <c r="H1451" i="2"/>
  <c r="AA1451" i="2"/>
  <c r="W1451" i="2"/>
  <c r="S1451" i="2"/>
  <c r="O1451" i="2"/>
  <c r="K1451" i="2"/>
  <c r="G1451" i="2"/>
  <c r="Z1451" i="2"/>
  <c r="V1451" i="2"/>
  <c r="AF1451" i="2" s="1"/>
  <c r="R1451" i="2"/>
  <c r="N1451" i="2"/>
  <c r="J1451" i="2"/>
  <c r="F1451" i="2"/>
  <c r="M1451" i="2"/>
  <c r="Y1451" i="2"/>
  <c r="I1451" i="2"/>
  <c r="U1451" i="2"/>
  <c r="E1451" i="2"/>
  <c r="Q1451" i="2"/>
  <c r="Z1887" i="2"/>
  <c r="V1887" i="2"/>
  <c r="AF1887" i="2" s="1"/>
  <c r="R1887" i="2"/>
  <c r="N1887" i="2"/>
  <c r="J1887" i="2"/>
  <c r="F1887" i="2"/>
  <c r="Y1887" i="2"/>
  <c r="U1887" i="2"/>
  <c r="AB1887" i="2"/>
  <c r="X1887" i="2"/>
  <c r="T1887" i="2"/>
  <c r="S1887" i="2"/>
  <c r="M1887" i="2"/>
  <c r="H1887" i="2"/>
  <c r="Q1887" i="2"/>
  <c r="L1887" i="2"/>
  <c r="G1887" i="2"/>
  <c r="AA1887" i="2"/>
  <c r="P1887" i="2"/>
  <c r="K1887" i="2"/>
  <c r="E1887" i="2"/>
  <c r="W1887" i="2"/>
  <c r="O1887" i="2"/>
  <c r="I1887" i="2"/>
  <c r="Z1714" i="2"/>
  <c r="V1714" i="2"/>
  <c r="AF1714" i="2" s="1"/>
  <c r="R1714" i="2"/>
  <c r="N1714" i="2"/>
  <c r="J1714" i="2"/>
  <c r="F1714" i="2"/>
  <c r="Y1714" i="2"/>
  <c r="U1714" i="2"/>
  <c r="Q1714" i="2"/>
  <c r="M1714" i="2"/>
  <c r="I1714" i="2"/>
  <c r="E1714" i="2"/>
  <c r="AB1714" i="2"/>
  <c r="X1714" i="2"/>
  <c r="T1714" i="2"/>
  <c r="P1714" i="2"/>
  <c r="L1714" i="2"/>
  <c r="H1714" i="2"/>
  <c r="W1714" i="2"/>
  <c r="G1714" i="2"/>
  <c r="S1714" i="2"/>
  <c r="O1714" i="2"/>
  <c r="AA1714" i="2"/>
  <c r="K1714" i="2"/>
  <c r="Z1776" i="2"/>
  <c r="V1776" i="2"/>
  <c r="AF1776" i="2" s="1"/>
  <c r="R1776" i="2"/>
  <c r="N1776" i="2"/>
  <c r="J1776" i="2"/>
  <c r="F1776" i="2"/>
  <c r="Y1776" i="2"/>
  <c r="U1776" i="2"/>
  <c r="Q1776" i="2"/>
  <c r="M1776" i="2"/>
  <c r="I1776" i="2"/>
  <c r="E1776" i="2"/>
  <c r="AB1776" i="2"/>
  <c r="X1776" i="2"/>
  <c r="T1776" i="2"/>
  <c r="P1776" i="2"/>
  <c r="L1776" i="2"/>
  <c r="H1776" i="2"/>
  <c r="S1776" i="2"/>
  <c r="O1776" i="2"/>
  <c r="AA1776" i="2"/>
  <c r="K1776" i="2"/>
  <c r="W1776" i="2"/>
  <c r="G1776" i="2"/>
  <c r="AA1845" i="2"/>
  <c r="W1845" i="2"/>
  <c r="S1845" i="2"/>
  <c r="O1845" i="2"/>
  <c r="K1845" i="2"/>
  <c r="G1845" i="2"/>
  <c r="AB1845" i="2"/>
  <c r="V1845" i="2"/>
  <c r="AF1845" i="2" s="1"/>
  <c r="Q1845" i="2"/>
  <c r="L1845" i="2"/>
  <c r="F1845" i="2"/>
  <c r="Z1845" i="2"/>
  <c r="U1845" i="2"/>
  <c r="P1845" i="2"/>
  <c r="J1845" i="2"/>
  <c r="E1845" i="2"/>
  <c r="Y1845" i="2"/>
  <c r="T1845" i="2"/>
  <c r="N1845" i="2"/>
  <c r="I1845" i="2"/>
  <c r="X1845" i="2"/>
  <c r="R1845" i="2"/>
  <c r="M1845" i="2"/>
  <c r="H1845" i="2"/>
  <c r="AB1560" i="2"/>
  <c r="X1560" i="2"/>
  <c r="T1560" i="2"/>
  <c r="P1560" i="2"/>
  <c r="L1560" i="2"/>
  <c r="H1560" i="2"/>
  <c r="AA1560" i="2"/>
  <c r="W1560" i="2"/>
  <c r="S1560" i="2"/>
  <c r="O1560" i="2"/>
  <c r="K1560" i="2"/>
  <c r="G1560" i="2"/>
  <c r="Y1560" i="2"/>
  <c r="Q1560" i="2"/>
  <c r="I1560" i="2"/>
  <c r="V1560" i="2"/>
  <c r="AF1560" i="2" s="1"/>
  <c r="N1560" i="2"/>
  <c r="F1560" i="2"/>
  <c r="U1560" i="2"/>
  <c r="M1560" i="2"/>
  <c r="E1560" i="2"/>
  <c r="Z1560" i="2"/>
  <c r="R1560" i="2"/>
  <c r="J1560" i="2"/>
  <c r="AB1593" i="2"/>
  <c r="X1593" i="2"/>
  <c r="T1593" i="2"/>
  <c r="P1593" i="2"/>
  <c r="L1593" i="2"/>
  <c r="H1593" i="2"/>
  <c r="AA1593" i="2"/>
  <c r="W1593" i="2"/>
  <c r="S1593" i="2"/>
  <c r="O1593" i="2"/>
  <c r="K1593" i="2"/>
  <c r="G1593" i="2"/>
  <c r="Y1593" i="2"/>
  <c r="Q1593" i="2"/>
  <c r="I1593" i="2"/>
  <c r="V1593" i="2"/>
  <c r="AF1593" i="2" s="1"/>
  <c r="N1593" i="2"/>
  <c r="F1593" i="2"/>
  <c r="U1593" i="2"/>
  <c r="M1593" i="2"/>
  <c r="E1593" i="2"/>
  <c r="R1593" i="2"/>
  <c r="J1593" i="2"/>
  <c r="Z1593" i="2"/>
  <c r="AB1629" i="2"/>
  <c r="X1629" i="2"/>
  <c r="T1629" i="2"/>
  <c r="P1629" i="2"/>
  <c r="L1629" i="2"/>
  <c r="H1629" i="2"/>
  <c r="AA1629" i="2"/>
  <c r="W1629" i="2"/>
  <c r="S1629" i="2"/>
  <c r="O1629" i="2"/>
  <c r="K1629" i="2"/>
  <c r="G1629" i="2"/>
  <c r="Y1629" i="2"/>
  <c r="Q1629" i="2"/>
  <c r="I1629" i="2"/>
  <c r="V1629" i="2"/>
  <c r="AF1629" i="2" s="1"/>
  <c r="N1629" i="2"/>
  <c r="F1629" i="2"/>
  <c r="U1629" i="2"/>
  <c r="M1629" i="2"/>
  <c r="E1629" i="2"/>
  <c r="J1629" i="2"/>
  <c r="Z1629" i="2"/>
  <c r="R1629" i="2"/>
  <c r="AB1664" i="2"/>
  <c r="X1664" i="2"/>
  <c r="T1664" i="2"/>
  <c r="P1664" i="2"/>
  <c r="L1664" i="2"/>
  <c r="H1664" i="2"/>
  <c r="AA1664" i="2"/>
  <c r="W1664" i="2"/>
  <c r="S1664" i="2"/>
  <c r="O1664" i="2"/>
  <c r="K1664" i="2"/>
  <c r="G1664" i="2"/>
  <c r="Y1664" i="2"/>
  <c r="Q1664" i="2"/>
  <c r="I1664" i="2"/>
  <c r="V1664" i="2"/>
  <c r="AF1664" i="2" s="1"/>
  <c r="N1664" i="2"/>
  <c r="F1664" i="2"/>
  <c r="U1664" i="2"/>
  <c r="M1664" i="2"/>
  <c r="E1664" i="2"/>
  <c r="R1664" i="2"/>
  <c r="J1664" i="2"/>
  <c r="Z1664" i="2"/>
  <c r="Y1713" i="2"/>
  <c r="U1713" i="2"/>
  <c r="Q1713" i="2"/>
  <c r="M1713" i="2"/>
  <c r="I1713" i="2"/>
  <c r="E1713" i="2"/>
  <c r="AB1713" i="2"/>
  <c r="X1713" i="2"/>
  <c r="T1713" i="2"/>
  <c r="P1713" i="2"/>
  <c r="L1713" i="2"/>
  <c r="H1713" i="2"/>
  <c r="AA1713" i="2"/>
  <c r="W1713" i="2"/>
  <c r="S1713" i="2"/>
  <c r="O1713" i="2"/>
  <c r="K1713" i="2"/>
  <c r="G1713" i="2"/>
  <c r="R1713" i="2"/>
  <c r="N1713" i="2"/>
  <c r="Z1713" i="2"/>
  <c r="J1713" i="2"/>
  <c r="V1713" i="2"/>
  <c r="AF1713" i="2" s="1"/>
  <c r="F1713" i="2"/>
  <c r="Y1771" i="2"/>
  <c r="U1771" i="2"/>
  <c r="Q1771" i="2"/>
  <c r="M1771" i="2"/>
  <c r="I1771" i="2"/>
  <c r="E1771" i="2"/>
  <c r="AB1771" i="2"/>
  <c r="X1771" i="2"/>
  <c r="T1771" i="2"/>
  <c r="P1771" i="2"/>
  <c r="L1771" i="2"/>
  <c r="H1771" i="2"/>
  <c r="AA1771" i="2"/>
  <c r="W1771" i="2"/>
  <c r="S1771" i="2"/>
  <c r="O1771" i="2"/>
  <c r="K1771" i="2"/>
  <c r="G1771" i="2"/>
  <c r="V1771" i="2"/>
  <c r="AF1771" i="2" s="1"/>
  <c r="F1771" i="2"/>
  <c r="R1771" i="2"/>
  <c r="N1771" i="2"/>
  <c r="Z1771" i="2"/>
  <c r="J1771" i="2"/>
  <c r="Y1833" i="2"/>
  <c r="U1833" i="2"/>
  <c r="Q1833" i="2"/>
  <c r="M1833" i="2"/>
  <c r="I1833" i="2"/>
  <c r="E1833" i="2"/>
  <c r="AB1833" i="2"/>
  <c r="X1833" i="2"/>
  <c r="T1833" i="2"/>
  <c r="P1833" i="2"/>
  <c r="L1833" i="2"/>
  <c r="H1833" i="2"/>
  <c r="AA1833" i="2"/>
  <c r="W1833" i="2"/>
  <c r="S1833" i="2"/>
  <c r="O1833" i="2"/>
  <c r="K1833" i="2"/>
  <c r="G1833" i="2"/>
  <c r="V1833" i="2"/>
  <c r="AF1833" i="2" s="1"/>
  <c r="F1833" i="2"/>
  <c r="R1833" i="2"/>
  <c r="N1833" i="2"/>
  <c r="Z1833" i="2"/>
  <c r="J1833" i="2"/>
  <c r="AB1732" i="2"/>
  <c r="X1732" i="2"/>
  <c r="T1732" i="2"/>
  <c r="P1732" i="2"/>
  <c r="L1732" i="2"/>
  <c r="H1732" i="2"/>
  <c r="AA1732" i="2"/>
  <c r="W1732" i="2"/>
  <c r="S1732" i="2"/>
  <c r="O1732" i="2"/>
  <c r="K1732" i="2"/>
  <c r="G1732" i="2"/>
  <c r="Z1732" i="2"/>
  <c r="V1732" i="2"/>
  <c r="AF1732" i="2" s="1"/>
  <c r="R1732" i="2"/>
  <c r="N1732" i="2"/>
  <c r="J1732" i="2"/>
  <c r="F1732" i="2"/>
  <c r="Y1732" i="2"/>
  <c r="I1732" i="2"/>
  <c r="U1732" i="2"/>
  <c r="E1732" i="2"/>
  <c r="Q1732" i="2"/>
  <c r="M1732" i="2"/>
  <c r="AB1808" i="2"/>
  <c r="X1808" i="2"/>
  <c r="T1808" i="2"/>
  <c r="P1808" i="2"/>
  <c r="L1808" i="2"/>
  <c r="H1808" i="2"/>
  <c r="AA1808" i="2"/>
  <c r="W1808" i="2"/>
  <c r="S1808" i="2"/>
  <c r="O1808" i="2"/>
  <c r="K1808" i="2"/>
  <c r="G1808" i="2"/>
  <c r="Z1808" i="2"/>
  <c r="V1808" i="2"/>
  <c r="AF1808" i="2" s="1"/>
  <c r="R1808" i="2"/>
  <c r="N1808" i="2"/>
  <c r="J1808" i="2"/>
  <c r="F1808" i="2"/>
  <c r="U1808" i="2"/>
  <c r="E1808" i="2"/>
  <c r="Q1808" i="2"/>
  <c r="M1808" i="2"/>
  <c r="Y1808" i="2"/>
  <c r="I1808" i="2"/>
  <c r="AA1876" i="2"/>
  <c r="W1876" i="2"/>
  <c r="S1876" i="2"/>
  <c r="O1876" i="2"/>
  <c r="K1876" i="2"/>
  <c r="G1876" i="2"/>
  <c r="Y1876" i="2"/>
  <c r="T1876" i="2"/>
  <c r="N1876" i="2"/>
  <c r="I1876" i="2"/>
  <c r="X1876" i="2"/>
  <c r="R1876" i="2"/>
  <c r="M1876" i="2"/>
  <c r="H1876" i="2"/>
  <c r="AB1876" i="2"/>
  <c r="V1876" i="2"/>
  <c r="AF1876" i="2" s="1"/>
  <c r="Q1876" i="2"/>
  <c r="L1876" i="2"/>
  <c r="F1876" i="2"/>
  <c r="P1876" i="2"/>
  <c r="J1876" i="2"/>
  <c r="Z1876" i="2"/>
  <c r="E1876" i="2"/>
  <c r="U1876" i="2"/>
  <c r="Z1923" i="2"/>
  <c r="V1923" i="2"/>
  <c r="AF1923" i="2" s="1"/>
  <c r="R1923" i="2"/>
  <c r="N1923" i="2"/>
  <c r="J1923" i="2"/>
  <c r="F1923" i="2"/>
  <c r="Y1923" i="2"/>
  <c r="U1923" i="2"/>
  <c r="Q1923" i="2"/>
  <c r="M1923" i="2"/>
  <c r="I1923" i="2"/>
  <c r="E1923" i="2"/>
  <c r="AB1923" i="2"/>
  <c r="X1923" i="2"/>
  <c r="T1923" i="2"/>
  <c r="P1923" i="2"/>
  <c r="L1923" i="2"/>
  <c r="H1923" i="2"/>
  <c r="AA1923" i="2"/>
  <c r="K1923" i="2"/>
  <c r="W1923" i="2"/>
  <c r="G1923" i="2"/>
  <c r="S1923" i="2"/>
  <c r="O1923" i="2"/>
  <c r="Y1898" i="2"/>
  <c r="U1898" i="2"/>
  <c r="Q1898" i="2"/>
  <c r="M1898" i="2"/>
  <c r="I1898" i="2"/>
  <c r="E1898" i="2"/>
  <c r="AB1898" i="2"/>
  <c r="X1898" i="2"/>
  <c r="T1898" i="2"/>
  <c r="P1898" i="2"/>
  <c r="L1898" i="2"/>
  <c r="H1898" i="2"/>
  <c r="AA1898" i="2"/>
  <c r="W1898" i="2"/>
  <c r="S1898" i="2"/>
  <c r="O1898" i="2"/>
  <c r="K1898" i="2"/>
  <c r="G1898" i="2"/>
  <c r="V1898" i="2"/>
  <c r="AF1898" i="2" s="1"/>
  <c r="F1898" i="2"/>
  <c r="R1898" i="2"/>
  <c r="N1898" i="2"/>
  <c r="Z1898" i="2"/>
  <c r="J1898" i="2"/>
  <c r="Y1962" i="2"/>
  <c r="U1962" i="2"/>
  <c r="Q1962" i="2"/>
  <c r="M1962" i="2"/>
  <c r="I1962" i="2"/>
  <c r="E1962" i="2"/>
  <c r="AB1962" i="2"/>
  <c r="X1962" i="2"/>
  <c r="T1962" i="2"/>
  <c r="P1962" i="2"/>
  <c r="L1962" i="2"/>
  <c r="H1962" i="2"/>
  <c r="AA1962" i="2"/>
  <c r="W1962" i="2"/>
  <c r="S1962" i="2"/>
  <c r="O1962" i="2"/>
  <c r="K1962" i="2"/>
  <c r="G1962" i="2"/>
  <c r="V1962" i="2"/>
  <c r="AF1962" i="2" s="1"/>
  <c r="F1962" i="2"/>
  <c r="R1962" i="2"/>
  <c r="N1962" i="2"/>
  <c r="Z1962" i="2"/>
  <c r="J1962" i="2"/>
  <c r="AB1881" i="2"/>
  <c r="X1881" i="2"/>
  <c r="T1881" i="2"/>
  <c r="P1881" i="2"/>
  <c r="L1881" i="2"/>
  <c r="H1881" i="2"/>
  <c r="AA1881" i="2"/>
  <c r="V1881" i="2"/>
  <c r="AF1881" i="2" s="1"/>
  <c r="Q1881" i="2"/>
  <c r="K1881" i="2"/>
  <c r="F1881" i="2"/>
  <c r="Z1881" i="2"/>
  <c r="U1881" i="2"/>
  <c r="O1881" i="2"/>
  <c r="J1881" i="2"/>
  <c r="E1881" i="2"/>
  <c r="Y1881" i="2"/>
  <c r="S1881" i="2"/>
  <c r="N1881" i="2"/>
  <c r="I1881" i="2"/>
  <c r="G1881" i="2"/>
  <c r="W1881" i="2"/>
  <c r="R1881" i="2"/>
  <c r="M1881" i="2"/>
  <c r="AB1945" i="2"/>
  <c r="X1945" i="2"/>
  <c r="T1945" i="2"/>
  <c r="P1945" i="2"/>
  <c r="L1945" i="2"/>
  <c r="H1945" i="2"/>
  <c r="AA1945" i="2"/>
  <c r="W1945" i="2"/>
  <c r="S1945" i="2"/>
  <c r="O1945" i="2"/>
  <c r="K1945" i="2"/>
  <c r="G1945" i="2"/>
  <c r="Z1945" i="2"/>
  <c r="V1945" i="2"/>
  <c r="AF1945" i="2" s="1"/>
  <c r="R1945" i="2"/>
  <c r="N1945" i="2"/>
  <c r="J1945" i="2"/>
  <c r="F1945" i="2"/>
  <c r="U1945" i="2"/>
  <c r="E1945" i="2"/>
  <c r="Q1945" i="2"/>
  <c r="M1945" i="2"/>
  <c r="I1945" i="2"/>
  <c r="Y1945" i="2"/>
  <c r="A376" i="2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l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D2200" i="2"/>
  <c r="D2138" i="2"/>
  <c r="D2073" i="2"/>
  <c r="D2009" i="2"/>
  <c r="D2233" i="2"/>
  <c r="D2150" i="2"/>
  <c r="D2090" i="2"/>
  <c r="D2026" i="2"/>
  <c r="D2178" i="2"/>
  <c r="D2114" i="2"/>
  <c r="D2051" i="2"/>
  <c r="D1987" i="2"/>
  <c r="D2221" i="2"/>
  <c r="D2000" i="2"/>
  <c r="D2072" i="2"/>
  <c r="D2149" i="2"/>
  <c r="D2004" i="2"/>
  <c r="D2554" i="2"/>
  <c r="D2539" i="2"/>
  <c r="D2375" i="2"/>
  <c r="D2422" i="2"/>
  <c r="D2250" i="2"/>
  <c r="D2209" i="2"/>
  <c r="D2420" i="2"/>
  <c r="D2152" i="2"/>
  <c r="D2085" i="2"/>
  <c r="D2021" i="2"/>
  <c r="D2164" i="2"/>
  <c r="D2102" i="2"/>
  <c r="D2038" i="2"/>
  <c r="D2192" i="2"/>
  <c r="D2128" i="2"/>
  <c r="D2063" i="2"/>
  <c r="D1999" i="2"/>
  <c r="D2024" i="2"/>
  <c r="D2126" i="2"/>
  <c r="D2172" i="2"/>
  <c r="D2028" i="2"/>
  <c r="D2199" i="2"/>
  <c r="D2071" i="2"/>
  <c r="D2008" i="2"/>
  <c r="D2124" i="2"/>
  <c r="D2565" i="2"/>
  <c r="D2545" i="2"/>
  <c r="D2381" i="2"/>
  <c r="D2446" i="2"/>
  <c r="D2256" i="2"/>
  <c r="D2222" i="2"/>
  <c r="D2444" i="2"/>
  <c r="D2163" i="2"/>
  <c r="D2097" i="2"/>
  <c r="D2033" i="2"/>
  <c r="D2175" i="2"/>
  <c r="D2111" i="2"/>
  <c r="D2050" i="2"/>
  <c r="D1986" i="2"/>
  <c r="D2201" i="2"/>
  <c r="D2139" i="2"/>
  <c r="D2075" i="2"/>
  <c r="D2011" i="2"/>
  <c r="D2492" i="2"/>
  <c r="D2048" i="2"/>
  <c r="D2151" i="2"/>
  <c r="D2198" i="2"/>
  <c r="D2546" i="2"/>
  <c r="D2614" i="2"/>
  <c r="D2393" i="2"/>
  <c r="D2514" i="2"/>
  <c r="D2268" i="2"/>
  <c r="D2236" i="2"/>
  <c r="D2497" i="2"/>
  <c r="D2186" i="2"/>
  <c r="D2122" i="2"/>
  <c r="D2057" i="2"/>
  <c r="D1993" i="2"/>
  <c r="D2196" i="2"/>
  <c r="D2134" i="2"/>
  <c r="D2074" i="2"/>
  <c r="D2010" i="2"/>
  <c r="D2426" i="2"/>
  <c r="D2162" i="2"/>
  <c r="D2099" i="2"/>
  <c r="D2035" i="2"/>
  <c r="D2096" i="2"/>
  <c r="D2206" i="2"/>
  <c r="D2117" i="2"/>
  <c r="D2601" i="2"/>
  <c r="D2463" i="2"/>
  <c r="D2494" i="2"/>
  <c r="D2338" i="2"/>
  <c r="D2242" i="2"/>
  <c r="D2214" i="2"/>
  <c r="D2136" i="2"/>
  <c r="D2069" i="2"/>
  <c r="D2005" i="2"/>
  <c r="D2358" i="2"/>
  <c r="D2217" i="2"/>
  <c r="D2148" i="2"/>
  <c r="D2086" i="2"/>
  <c r="D2022" i="2"/>
  <c r="D2176" i="2"/>
  <c r="D2112" i="2"/>
  <c r="D2047" i="2"/>
  <c r="D1983" i="2"/>
  <c r="D2204" i="2"/>
  <c r="D1992" i="2"/>
  <c r="D2140" i="2"/>
  <c r="D1996" i="2"/>
  <c r="D2169" i="2"/>
  <c r="D2023" i="2"/>
  <c r="D2229" i="2"/>
  <c r="D2044" i="2"/>
  <c r="D2607" i="2"/>
  <c r="D2489" i="2"/>
  <c r="D2469" i="2"/>
  <c r="D2405" i="2"/>
  <c r="D2512" i="2"/>
  <c r="D2225" i="2"/>
  <c r="D2345" i="2"/>
  <c r="D2280" i="2"/>
  <c r="D2205" i="2"/>
  <c r="D2368" i="2"/>
  <c r="D2243" i="2"/>
  <c r="D2147" i="2"/>
  <c r="D2081" i="2"/>
  <c r="D2017" i="2"/>
  <c r="D2249" i="2"/>
  <c r="D2159" i="2"/>
  <c r="D2098" i="2"/>
  <c r="D2034" i="2"/>
  <c r="D2295" i="2"/>
  <c r="D2187" i="2"/>
  <c r="D2123" i="2"/>
  <c r="D2059" i="2"/>
  <c r="D1995" i="2"/>
  <c r="D2016" i="2"/>
  <c r="D2119" i="2"/>
  <c r="D2573" i="2"/>
  <c r="D2559" i="2"/>
  <c r="D2484" i="2"/>
  <c r="D2417" i="2"/>
  <c r="D2536" i="2"/>
  <c r="D2462" i="2"/>
  <c r="D2324" i="2"/>
  <c r="D2260" i="2"/>
  <c r="D2228" i="2"/>
  <c r="D2460" i="2"/>
  <c r="D2216" i="2"/>
  <c r="D2291" i="2"/>
  <c r="D2170" i="2"/>
  <c r="D2105" i="2"/>
  <c r="D2041" i="2"/>
  <c r="D2297" i="2"/>
  <c r="D2182" i="2"/>
  <c r="D2118" i="2"/>
  <c r="D2058" i="2"/>
  <c r="D1994" i="2"/>
  <c r="D2348" i="2"/>
  <c r="D2208" i="2"/>
  <c r="D2146" i="2"/>
  <c r="D2083" i="2"/>
  <c r="D2019" i="2"/>
  <c r="D2060" i="2"/>
  <c r="D2167" i="2"/>
  <c r="D2285" i="2"/>
  <c r="D2084" i="2"/>
  <c r="D2195" i="2"/>
  <c r="D2585" i="2"/>
  <c r="D2526" i="2"/>
  <c r="D2571" i="2"/>
  <c r="D2608" i="2"/>
  <c r="D2511" i="2"/>
  <c r="D2455" i="2"/>
  <c r="D2423" i="2"/>
  <c r="D2391" i="2"/>
  <c r="D2566" i="2"/>
  <c r="D2482" i="2"/>
  <c r="D2416" i="2"/>
  <c r="D2508" i="2"/>
  <c r="D2363" i="2"/>
  <c r="D2330" i="2"/>
  <c r="D2298" i="2"/>
  <c r="D2266" i="2"/>
  <c r="D2234" i="2"/>
  <c r="D2483" i="2"/>
  <c r="D2371" i="2"/>
  <c r="D2315" i="2"/>
  <c r="D2184" i="2"/>
  <c r="D2120" i="2"/>
  <c r="D2053" i="2"/>
  <c r="D1989" i="2"/>
  <c r="D2321" i="2"/>
  <c r="D2194" i="2"/>
  <c r="D2132" i="2"/>
  <c r="D2070" i="2"/>
  <c r="D2006" i="2"/>
  <c r="D2394" i="2"/>
  <c r="D2239" i="2"/>
  <c r="D2160" i="2"/>
  <c r="D2095" i="2"/>
  <c r="D2031" i="2"/>
  <c r="D2088" i="2"/>
  <c r="D2190" i="2"/>
  <c r="D2535" i="2"/>
  <c r="D2108" i="2"/>
  <c r="D2277" i="2"/>
  <c r="D2235" i="2"/>
  <c r="D2137" i="2"/>
  <c r="D1991" i="2"/>
  <c r="D2237" i="2"/>
  <c r="D2142" i="2"/>
  <c r="D2553" i="2"/>
  <c r="D2597" i="2"/>
  <c r="D2537" i="2"/>
  <c r="D2583" i="2"/>
  <c r="D2520" i="2"/>
  <c r="D2461" i="2"/>
  <c r="D2429" i="2"/>
  <c r="D2397" i="2"/>
  <c r="D2578" i="2"/>
  <c r="D2490" i="2"/>
  <c r="D2440" i="2"/>
  <c r="D2544" i="2"/>
  <c r="D2369" i="2"/>
  <c r="D2336" i="2"/>
  <c r="D2304" i="2"/>
  <c r="D2272" i="2"/>
  <c r="D2240" i="2"/>
  <c r="D2523" i="2"/>
  <c r="D2384" i="2"/>
  <c r="D2339" i="2"/>
  <c r="D2213" i="2"/>
  <c r="D2131" i="2"/>
  <c r="D2065" i="2"/>
  <c r="D2001" i="2"/>
  <c r="D2350" i="2"/>
  <c r="D2211" i="2"/>
  <c r="D2143" i="2"/>
  <c r="D2082" i="2"/>
  <c r="D2018" i="2"/>
  <c r="D2263" i="2"/>
  <c r="D2171" i="2"/>
  <c r="D2107" i="2"/>
  <c r="D2043" i="2"/>
  <c r="D2193" i="2"/>
  <c r="D1984" i="2"/>
  <c r="D2261" i="2"/>
  <c r="D2580" i="2"/>
  <c r="D2611" i="2"/>
  <c r="D2557" i="2"/>
  <c r="D2498" i="2"/>
  <c r="D2598" i="2"/>
  <c r="D2499" i="2"/>
  <c r="D2541" i="2"/>
  <c r="D2473" i="2"/>
  <c r="D2441" i="2"/>
  <c r="D2409" i="2"/>
  <c r="D2377" i="2"/>
  <c r="D2516" i="2"/>
  <c r="D2504" i="2"/>
  <c r="D2372" i="2"/>
  <c r="D2430" i="2"/>
  <c r="D2349" i="2"/>
  <c r="D2316" i="2"/>
  <c r="D2284" i="2"/>
  <c r="D2252" i="2"/>
  <c r="D2215" i="2"/>
  <c r="D2428" i="2"/>
  <c r="D2442" i="2"/>
  <c r="D2259" i="2"/>
  <c r="D2154" i="2"/>
  <c r="D2089" i="2"/>
  <c r="D2025" i="2"/>
  <c r="D2507" i="2"/>
  <c r="D2265" i="2"/>
  <c r="D2166" i="2"/>
  <c r="D2106" i="2"/>
  <c r="D2042" i="2"/>
  <c r="D2311" i="2"/>
  <c r="D2197" i="2"/>
  <c r="D2130" i="2"/>
  <c r="D2067" i="2"/>
  <c r="D2003" i="2"/>
  <c r="D2333" i="2"/>
  <c r="D2032" i="2"/>
  <c r="D2135" i="2"/>
  <c r="D2181" i="2"/>
  <c r="D2036" i="2"/>
  <c r="D2039" i="2"/>
  <c r="D2592" i="2"/>
  <c r="D2569" i="2"/>
  <c r="D2506" i="2"/>
  <c r="D2532" i="2"/>
  <c r="D2549" i="2"/>
  <c r="D2479" i="2"/>
  <c r="D2447" i="2"/>
  <c r="D2415" i="2"/>
  <c r="D2383" i="2"/>
  <c r="D2528" i="2"/>
  <c r="D2612" i="2"/>
  <c r="D2382" i="2"/>
  <c r="D2454" i="2"/>
  <c r="D2355" i="2"/>
  <c r="D2322" i="2"/>
  <c r="D2290" i="2"/>
  <c r="D2258" i="2"/>
  <c r="D2226" i="2"/>
  <c r="D2452" i="2"/>
  <c r="D2587" i="2"/>
  <c r="D2283" i="2"/>
  <c r="D2168" i="2"/>
  <c r="D2101" i="2"/>
  <c r="D2037" i="2"/>
  <c r="D2289" i="2"/>
  <c r="D2180" i="2"/>
  <c r="D2116" i="2"/>
  <c r="D2054" i="2"/>
  <c r="D1990" i="2"/>
  <c r="D2335" i="2"/>
  <c r="D2202" i="2"/>
  <c r="D2144" i="2"/>
  <c r="D2079" i="2"/>
  <c r="D2015" i="2"/>
  <c r="D2555" i="2"/>
  <c r="D2056" i="2"/>
  <c r="D2158" i="2"/>
  <c r="D2253" i="2"/>
  <c r="D2068" i="2"/>
  <c r="D2450" i="2"/>
  <c r="D2319" i="2"/>
  <c r="D2103" i="2"/>
  <c r="D2076" i="2"/>
  <c r="D2188" i="2"/>
  <c r="D2618" i="2"/>
  <c r="D2581" i="2"/>
  <c r="D2522" i="2"/>
  <c r="D2567" i="2"/>
  <c r="D2599" i="2"/>
  <c r="D2501" i="2"/>
  <c r="D2453" i="2"/>
  <c r="D2421" i="2"/>
  <c r="D2389" i="2"/>
  <c r="D2562" i="2"/>
  <c r="D2370" i="2"/>
  <c r="D2408" i="2"/>
  <c r="D2478" i="2"/>
  <c r="D2361" i="2"/>
  <c r="D2328" i="2"/>
  <c r="D2296" i="2"/>
  <c r="D2264" i="2"/>
  <c r="D2232" i="2"/>
  <c r="D2476" i="2"/>
  <c r="D2223" i="2"/>
  <c r="D2307" i="2"/>
  <c r="D2179" i="2"/>
  <c r="D2115" i="2"/>
  <c r="D2049" i="2"/>
  <c r="D1985" i="2"/>
  <c r="D2313" i="2"/>
  <c r="D2191" i="2"/>
  <c r="D2127" i="2"/>
  <c r="D2066" i="2"/>
  <c r="D2002" i="2"/>
  <c r="D2364" i="2"/>
  <c r="D2231" i="2"/>
  <c r="D2155" i="2"/>
  <c r="D2091" i="2"/>
  <c r="D2027" i="2"/>
  <c r="D2080" i="2"/>
  <c r="D2183" i="2"/>
  <c r="D2354" i="2"/>
  <c r="D2100" i="2"/>
  <c r="D2207" i="2"/>
  <c r="D2600" i="2"/>
  <c r="D2577" i="2"/>
  <c r="D2515" i="2"/>
  <c r="D2563" i="2"/>
  <c r="D2591" i="2"/>
  <c r="D2487" i="2"/>
  <c r="D2451" i="2"/>
  <c r="D2419" i="2"/>
  <c r="D2387" i="2"/>
  <c r="D2558" i="2"/>
  <c r="D2400" i="2"/>
  <c r="D2470" i="2"/>
  <c r="D2359" i="2"/>
  <c r="D2326" i="2"/>
  <c r="D2294" i="2"/>
  <c r="D2262" i="2"/>
  <c r="D2230" i="2"/>
  <c r="D2468" i="2"/>
  <c r="D2220" i="2"/>
  <c r="D2299" i="2"/>
  <c r="D2161" i="2"/>
  <c r="D2093" i="2"/>
  <c r="D2029" i="2"/>
  <c r="D2273" i="2"/>
  <c r="D2173" i="2"/>
  <c r="D2109" i="2"/>
  <c r="D2046" i="2"/>
  <c r="D1982" i="2"/>
  <c r="D2287" i="2"/>
  <c r="D2153" i="2"/>
  <c r="D2007" i="2"/>
  <c r="D2418" i="2"/>
  <c r="D2110" i="2"/>
  <c r="D2092" i="2"/>
  <c r="D2064" i="2"/>
  <c r="D2212" i="2"/>
  <c r="D2210" i="2"/>
  <c r="D2078" i="2"/>
  <c r="D2458" i="2"/>
  <c r="D2087" i="2"/>
  <c r="D2040" i="2"/>
  <c r="D2052" i="2"/>
  <c r="D2245" i="2"/>
  <c r="D2584" i="2"/>
  <c r="D2615" i="2"/>
  <c r="D2561" i="2"/>
  <c r="D2500" i="2"/>
  <c r="D2613" i="2"/>
  <c r="D2502" i="2"/>
  <c r="D2542" i="2"/>
  <c r="D2475" i="2"/>
  <c r="D2443" i="2"/>
  <c r="D2411" i="2"/>
  <c r="D2379" i="2"/>
  <c r="D2517" i="2"/>
  <c r="D2524" i="2"/>
  <c r="D2374" i="2"/>
  <c r="D2438" i="2"/>
  <c r="D2351" i="2"/>
  <c r="D2318" i="2"/>
  <c r="D2286" i="2"/>
  <c r="D2254" i="2"/>
  <c r="D2219" i="2"/>
  <c r="D2436" i="2"/>
  <c r="D2474" i="2"/>
  <c r="D2267" i="2"/>
  <c r="D2145" i="2"/>
  <c r="D2077" i="2"/>
  <c r="D2013" i="2"/>
  <c r="D2402" i="2"/>
  <c r="D2241" i="2"/>
  <c r="D2157" i="2"/>
  <c r="D2094" i="2"/>
  <c r="D2030" i="2"/>
  <c r="D2255" i="2"/>
  <c r="D2121" i="2"/>
  <c r="D2104" i="2"/>
  <c r="D2012" i="2"/>
  <c r="D2061" i="2"/>
  <c r="D2141" i="2"/>
  <c r="D2014" i="2"/>
  <c r="D2224" i="2"/>
  <c r="D2362" i="2"/>
  <c r="D2317" i="2"/>
  <c r="D2165" i="2"/>
  <c r="D2020" i="2"/>
  <c r="D2309" i="2"/>
  <c r="D2568" i="2"/>
  <c r="D2605" i="2"/>
  <c r="D2547" i="2"/>
  <c r="D2586" i="2"/>
  <c r="D2486" i="2"/>
  <c r="D2531" i="2"/>
  <c r="D2467" i="2"/>
  <c r="D2435" i="2"/>
  <c r="D2403" i="2"/>
  <c r="D2610" i="2"/>
  <c r="D2509" i="2"/>
  <c r="D2464" i="2"/>
  <c r="D2218" i="2"/>
  <c r="D2406" i="2"/>
  <c r="D2342" i="2"/>
  <c r="D2310" i="2"/>
  <c r="D2278" i="2"/>
  <c r="D2246" i="2"/>
  <c r="D2203" i="2"/>
  <c r="D2404" i="2"/>
  <c r="D2360" i="2"/>
  <c r="D2129" i="2"/>
  <c r="D1997" i="2"/>
  <c r="D2337" i="2"/>
  <c r="D2133" i="2"/>
  <c r="D1988" i="2"/>
  <c r="D2341" i="2"/>
  <c r="D2550" i="2"/>
  <c r="D2593" i="2"/>
  <c r="D2533" i="2"/>
  <c r="D2579" i="2"/>
  <c r="D2519" i="2"/>
  <c r="D2459" i="2"/>
  <c r="D2427" i="2"/>
  <c r="D2395" i="2"/>
  <c r="D2574" i="2"/>
  <c r="D2488" i="2"/>
  <c r="D2432" i="2"/>
  <c r="D2534" i="2"/>
  <c r="D2367" i="2"/>
  <c r="D2334" i="2"/>
  <c r="D2302" i="2"/>
  <c r="D2270" i="2"/>
  <c r="D2238" i="2"/>
  <c r="D2505" i="2"/>
  <c r="D2380" i="2"/>
  <c r="D2331" i="2"/>
  <c r="D2177" i="2"/>
  <c r="D2113" i="2"/>
  <c r="D2045" i="2"/>
  <c r="D1981" i="2"/>
  <c r="D2305" i="2"/>
  <c r="D2189" i="2"/>
  <c r="D2125" i="2"/>
  <c r="D2062" i="2"/>
  <c r="D1998" i="2"/>
  <c r="D2356" i="2"/>
  <c r="D2185" i="2"/>
  <c r="D2055" i="2"/>
  <c r="D2174" i="2"/>
  <c r="D2156" i="2"/>
  <c r="D2292" i="2" l="1"/>
  <c r="D2392" i="2"/>
  <c r="D2449" i="2"/>
  <c r="D2510" i="2"/>
  <c r="D2386" i="2"/>
  <c r="D2434" i="2"/>
  <c r="D2248" i="2"/>
  <c r="D2414" i="2"/>
  <c r="D2373" i="2"/>
  <c r="D2538" i="2"/>
  <c r="D2274" i="2"/>
  <c r="D2399" i="2"/>
  <c r="D2346" i="2"/>
  <c r="D2323" i="2"/>
  <c r="D2332" i="2"/>
  <c r="D2457" i="2"/>
  <c r="D2281" i="2"/>
  <c r="D2275" i="2"/>
  <c r="D2320" i="2"/>
  <c r="D2445" i="2"/>
  <c r="D2301" i="2"/>
  <c r="D2466" i="2"/>
  <c r="D2251" i="2"/>
  <c r="D2314" i="2"/>
  <c r="D2439" i="2"/>
  <c r="D2576" i="2"/>
  <c r="D2325" i="2"/>
  <c r="D2357" i="2"/>
  <c r="D2385" i="2"/>
  <c r="D2556" i="2"/>
  <c r="D2596" i="2"/>
  <c r="D2269" i="2"/>
  <c r="D2412" i="2"/>
  <c r="D2312" i="2"/>
  <c r="D2472" i="2"/>
  <c r="D2437" i="2"/>
  <c r="D2493" i="2"/>
  <c r="D2293" i="2"/>
  <c r="D2388" i="2"/>
  <c r="D2595" i="2"/>
  <c r="D2606" i="2"/>
  <c r="D2485" i="2"/>
  <c r="D2529" i="2"/>
  <c r="D2548" i="2"/>
  <c r="D2616" i="2"/>
  <c r="D2480" i="2"/>
  <c r="D2594" i="2"/>
  <c r="D2551" i="2"/>
  <c r="D2271" i="2"/>
  <c r="D2390" i="2"/>
  <c r="D2582" i="2"/>
  <c r="D2527" i="2"/>
  <c r="D2560" i="2"/>
  <c r="D2247" i="2"/>
  <c r="D2376" i="2"/>
  <c r="D2300" i="2"/>
  <c r="D2424" i="2"/>
  <c r="D2425" i="2"/>
  <c r="D2575" i="2"/>
  <c r="D2327" i="2"/>
  <c r="D2353" i="2"/>
  <c r="D2525" i="2"/>
  <c r="D2477" i="2"/>
  <c r="D2503" i="2"/>
  <c r="D2303" i="2"/>
  <c r="D2257" i="2"/>
  <c r="D2347" i="2"/>
  <c r="D2513" i="2"/>
  <c r="D2471" i="2"/>
  <c r="D2496" i="2"/>
  <c r="D2590" i="2"/>
  <c r="D2572" i="2"/>
  <c r="D2344" i="2"/>
  <c r="D2306" i="2"/>
  <c r="D2448" i="2"/>
  <c r="D2431" i="2"/>
  <c r="D2540" i="2"/>
  <c r="D2329" i="2"/>
  <c r="D2365" i="2"/>
  <c r="D2570" i="2"/>
  <c r="D2518" i="2"/>
  <c r="D2589" i="2"/>
  <c r="D2552" i="2"/>
  <c r="D2288" i="2"/>
  <c r="D2378" i="2"/>
  <c r="D2413" i="2"/>
  <c r="D2521" i="2"/>
  <c r="D2588" i="2"/>
  <c r="D2410" i="2"/>
  <c r="D2282" i="2"/>
  <c r="D2343" i="2"/>
  <c r="D2407" i="2"/>
  <c r="D2491" i="2"/>
  <c r="D2609" i="2"/>
  <c r="D2279" i="2"/>
  <c r="D2352" i="2"/>
  <c r="D2276" i="2"/>
  <c r="D2396" i="2"/>
  <c r="D2398" i="2"/>
  <c r="D2602" i="2"/>
  <c r="D2366" i="2"/>
  <c r="D2227" i="2"/>
  <c r="D2244" i="2"/>
  <c r="D2530" i="2"/>
  <c r="D2543" i="2"/>
  <c r="AA2356" i="2"/>
  <c r="W2356" i="2"/>
  <c r="S2356" i="2"/>
  <c r="O2356" i="2"/>
  <c r="K2356" i="2"/>
  <c r="G2356" i="2"/>
  <c r="Z2356" i="2"/>
  <c r="V2356" i="2"/>
  <c r="AF2356" i="2" s="1"/>
  <c r="R2356" i="2"/>
  <c r="N2356" i="2"/>
  <c r="J2356" i="2"/>
  <c r="F2356" i="2"/>
  <c r="Y2356" i="2"/>
  <c r="U2356" i="2"/>
  <c r="Q2356" i="2"/>
  <c r="M2356" i="2"/>
  <c r="I2356" i="2"/>
  <c r="E2356" i="2"/>
  <c r="AB2356" i="2"/>
  <c r="L2356" i="2"/>
  <c r="X2356" i="2"/>
  <c r="H2356" i="2"/>
  <c r="T2356" i="2"/>
  <c r="P2356" i="2"/>
  <c r="Z2505" i="2"/>
  <c r="V2505" i="2"/>
  <c r="AF2505" i="2" s="1"/>
  <c r="R2505" i="2"/>
  <c r="N2505" i="2"/>
  <c r="J2505" i="2"/>
  <c r="F2505" i="2"/>
  <c r="X2505" i="2"/>
  <c r="S2505" i="2"/>
  <c r="M2505" i="2"/>
  <c r="H2505" i="2"/>
  <c r="AB2505" i="2"/>
  <c r="W2505" i="2"/>
  <c r="Q2505" i="2"/>
  <c r="L2505" i="2"/>
  <c r="G2505" i="2"/>
  <c r="AA2505" i="2"/>
  <c r="U2505" i="2"/>
  <c r="P2505" i="2"/>
  <c r="K2505" i="2"/>
  <c r="E2505" i="2"/>
  <c r="O2505" i="2"/>
  <c r="I2505" i="2"/>
  <c r="Y2505" i="2"/>
  <c r="T2505" i="2"/>
  <c r="Y2334" i="2"/>
  <c r="U2334" i="2"/>
  <c r="Q2334" i="2"/>
  <c r="M2334" i="2"/>
  <c r="I2334" i="2"/>
  <c r="E2334" i="2"/>
  <c r="AB2334" i="2"/>
  <c r="X2334" i="2"/>
  <c r="T2334" i="2"/>
  <c r="P2334" i="2"/>
  <c r="L2334" i="2"/>
  <c r="H2334" i="2"/>
  <c r="AA2334" i="2"/>
  <c r="W2334" i="2"/>
  <c r="S2334" i="2"/>
  <c r="O2334" i="2"/>
  <c r="K2334" i="2"/>
  <c r="G2334" i="2"/>
  <c r="V2334" i="2"/>
  <c r="AF2334" i="2" s="1"/>
  <c r="F2334" i="2"/>
  <c r="R2334" i="2"/>
  <c r="N2334" i="2"/>
  <c r="Z2334" i="2"/>
  <c r="J2334" i="2"/>
  <c r="Z2488" i="2"/>
  <c r="V2488" i="2"/>
  <c r="AF2488" i="2" s="1"/>
  <c r="R2488" i="2"/>
  <c r="N2488" i="2"/>
  <c r="J2488" i="2"/>
  <c r="F2488" i="2"/>
  <c r="Y2488" i="2"/>
  <c r="U2488" i="2"/>
  <c r="Q2488" i="2"/>
  <c r="M2488" i="2"/>
  <c r="I2488" i="2"/>
  <c r="E2488" i="2"/>
  <c r="AB2488" i="2"/>
  <c r="X2488" i="2"/>
  <c r="T2488" i="2"/>
  <c r="P2488" i="2"/>
  <c r="L2488" i="2"/>
  <c r="H2488" i="2"/>
  <c r="S2488" i="2"/>
  <c r="O2488" i="2"/>
  <c r="AA2488" i="2"/>
  <c r="K2488" i="2"/>
  <c r="W2488" i="2"/>
  <c r="G2488" i="2"/>
  <c r="Y2459" i="2"/>
  <c r="U2459" i="2"/>
  <c r="Q2459" i="2"/>
  <c r="M2459" i="2"/>
  <c r="I2459" i="2"/>
  <c r="E2459" i="2"/>
  <c r="AB2459" i="2"/>
  <c r="X2459" i="2"/>
  <c r="T2459" i="2"/>
  <c r="P2459" i="2"/>
  <c r="L2459" i="2"/>
  <c r="H2459" i="2"/>
  <c r="AA2459" i="2"/>
  <c r="W2459" i="2"/>
  <c r="S2459" i="2"/>
  <c r="O2459" i="2"/>
  <c r="K2459" i="2"/>
  <c r="G2459" i="2"/>
  <c r="V2459" i="2"/>
  <c r="AF2459" i="2" s="1"/>
  <c r="F2459" i="2"/>
  <c r="R2459" i="2"/>
  <c r="N2459" i="2"/>
  <c r="J2459" i="2"/>
  <c r="Z2459" i="2"/>
  <c r="AA2337" i="2"/>
  <c r="W2337" i="2"/>
  <c r="S2337" i="2"/>
  <c r="O2337" i="2"/>
  <c r="K2337" i="2"/>
  <c r="G2337" i="2"/>
  <c r="Z2337" i="2"/>
  <c r="V2337" i="2"/>
  <c r="AF2337" i="2" s="1"/>
  <c r="R2337" i="2"/>
  <c r="N2337" i="2"/>
  <c r="J2337" i="2"/>
  <c r="F2337" i="2"/>
  <c r="Y2337" i="2"/>
  <c r="U2337" i="2"/>
  <c r="Q2337" i="2"/>
  <c r="M2337" i="2"/>
  <c r="I2337" i="2"/>
  <c r="E2337" i="2"/>
  <c r="X2337" i="2"/>
  <c r="H2337" i="2"/>
  <c r="T2337" i="2"/>
  <c r="P2337" i="2"/>
  <c r="AB2337" i="2"/>
  <c r="L2337" i="2"/>
  <c r="AA2404" i="2"/>
  <c r="W2404" i="2"/>
  <c r="S2404" i="2"/>
  <c r="O2404" i="2"/>
  <c r="K2404" i="2"/>
  <c r="G2404" i="2"/>
  <c r="Z2404" i="2"/>
  <c r="V2404" i="2"/>
  <c r="AF2404" i="2" s="1"/>
  <c r="R2404" i="2"/>
  <c r="N2404" i="2"/>
  <c r="J2404" i="2"/>
  <c r="F2404" i="2"/>
  <c r="Y2404" i="2"/>
  <c r="U2404" i="2"/>
  <c r="Q2404" i="2"/>
  <c r="M2404" i="2"/>
  <c r="I2404" i="2"/>
  <c r="E2404" i="2"/>
  <c r="AB2404" i="2"/>
  <c r="L2404" i="2"/>
  <c r="X2404" i="2"/>
  <c r="H2404" i="2"/>
  <c r="T2404" i="2"/>
  <c r="P2404" i="2"/>
  <c r="Y2310" i="2"/>
  <c r="U2310" i="2"/>
  <c r="Q2310" i="2"/>
  <c r="M2310" i="2"/>
  <c r="I2310" i="2"/>
  <c r="E2310" i="2"/>
  <c r="AB2310" i="2"/>
  <c r="X2310" i="2"/>
  <c r="T2310" i="2"/>
  <c r="P2310" i="2"/>
  <c r="L2310" i="2"/>
  <c r="H2310" i="2"/>
  <c r="AA2310" i="2"/>
  <c r="W2310" i="2"/>
  <c r="S2310" i="2"/>
  <c r="O2310" i="2"/>
  <c r="K2310" i="2"/>
  <c r="G2310" i="2"/>
  <c r="V2310" i="2"/>
  <c r="AF2310" i="2" s="1"/>
  <c r="F2310" i="2"/>
  <c r="R2310" i="2"/>
  <c r="N2310" i="2"/>
  <c r="Z2310" i="2"/>
  <c r="J2310" i="2"/>
  <c r="AA2464" i="2"/>
  <c r="W2464" i="2"/>
  <c r="S2464" i="2"/>
  <c r="O2464" i="2"/>
  <c r="K2464" i="2"/>
  <c r="G2464" i="2"/>
  <c r="Z2464" i="2"/>
  <c r="V2464" i="2"/>
  <c r="AF2464" i="2" s="1"/>
  <c r="R2464" i="2"/>
  <c r="N2464" i="2"/>
  <c r="J2464" i="2"/>
  <c r="F2464" i="2"/>
  <c r="Y2464" i="2"/>
  <c r="U2464" i="2"/>
  <c r="Q2464" i="2"/>
  <c r="M2464" i="2"/>
  <c r="I2464" i="2"/>
  <c r="E2464" i="2"/>
  <c r="T2464" i="2"/>
  <c r="P2464" i="2"/>
  <c r="AB2464" i="2"/>
  <c r="L2464" i="2"/>
  <c r="H2464" i="2"/>
  <c r="X2464" i="2"/>
  <c r="Y2435" i="2"/>
  <c r="U2435" i="2"/>
  <c r="Q2435" i="2"/>
  <c r="M2435" i="2"/>
  <c r="I2435" i="2"/>
  <c r="E2435" i="2"/>
  <c r="AB2435" i="2"/>
  <c r="X2435" i="2"/>
  <c r="T2435" i="2"/>
  <c r="P2435" i="2"/>
  <c r="L2435" i="2"/>
  <c r="H2435" i="2"/>
  <c r="AA2435" i="2"/>
  <c r="W2435" i="2"/>
  <c r="S2435" i="2"/>
  <c r="O2435" i="2"/>
  <c r="K2435" i="2"/>
  <c r="G2435" i="2"/>
  <c r="V2435" i="2"/>
  <c r="AF2435" i="2" s="1"/>
  <c r="F2435" i="2"/>
  <c r="R2435" i="2"/>
  <c r="N2435" i="2"/>
  <c r="Z2435" i="2"/>
  <c r="J2435" i="2"/>
  <c r="Z2586" i="2"/>
  <c r="V2586" i="2"/>
  <c r="AF2586" i="2" s="1"/>
  <c r="R2586" i="2"/>
  <c r="N2586" i="2"/>
  <c r="J2586" i="2"/>
  <c r="F2586" i="2"/>
  <c r="Y2586" i="2"/>
  <c r="U2586" i="2"/>
  <c r="Q2586" i="2"/>
  <c r="M2586" i="2"/>
  <c r="I2586" i="2"/>
  <c r="E2586" i="2"/>
  <c r="AB2586" i="2"/>
  <c r="X2586" i="2"/>
  <c r="T2586" i="2"/>
  <c r="P2586" i="2"/>
  <c r="L2586" i="2"/>
  <c r="H2586" i="2"/>
  <c r="O2586" i="2"/>
  <c r="AA2586" i="2"/>
  <c r="K2586" i="2"/>
  <c r="W2586" i="2"/>
  <c r="G2586" i="2"/>
  <c r="S2586" i="2"/>
  <c r="AB2568" i="2"/>
  <c r="X2568" i="2"/>
  <c r="T2568" i="2"/>
  <c r="P2568" i="2"/>
  <c r="L2568" i="2"/>
  <c r="H2568" i="2"/>
  <c r="AA2568" i="2"/>
  <c r="W2568" i="2"/>
  <c r="S2568" i="2"/>
  <c r="O2568" i="2"/>
  <c r="K2568" i="2"/>
  <c r="G2568" i="2"/>
  <c r="V2568" i="2"/>
  <c r="AF2568" i="2" s="1"/>
  <c r="N2568" i="2"/>
  <c r="F2568" i="2"/>
  <c r="U2568" i="2"/>
  <c r="M2568" i="2"/>
  <c r="E2568" i="2"/>
  <c r="Z2568" i="2"/>
  <c r="R2568" i="2"/>
  <c r="J2568" i="2"/>
  <c r="I2568" i="2"/>
  <c r="Y2568" i="2"/>
  <c r="Q2568" i="2"/>
  <c r="AA2165" i="2"/>
  <c r="W2165" i="2"/>
  <c r="S2165" i="2"/>
  <c r="O2165" i="2"/>
  <c r="K2165" i="2"/>
  <c r="G2165" i="2"/>
  <c r="Z2165" i="2"/>
  <c r="V2165" i="2"/>
  <c r="AF2165" i="2" s="1"/>
  <c r="R2165" i="2"/>
  <c r="N2165" i="2"/>
  <c r="J2165" i="2"/>
  <c r="F2165" i="2"/>
  <c r="Y2165" i="2"/>
  <c r="U2165" i="2"/>
  <c r="Q2165" i="2"/>
  <c r="M2165" i="2"/>
  <c r="I2165" i="2"/>
  <c r="E2165" i="2"/>
  <c r="AB2165" i="2"/>
  <c r="L2165" i="2"/>
  <c r="X2165" i="2"/>
  <c r="H2165" i="2"/>
  <c r="T2165" i="2"/>
  <c r="P2165" i="2"/>
  <c r="Y2014" i="2"/>
  <c r="U2014" i="2"/>
  <c r="Q2014" i="2"/>
  <c r="M2014" i="2"/>
  <c r="I2014" i="2"/>
  <c r="E2014" i="2"/>
  <c r="AB2014" i="2"/>
  <c r="X2014" i="2"/>
  <c r="T2014" i="2"/>
  <c r="P2014" i="2"/>
  <c r="L2014" i="2"/>
  <c r="H2014" i="2"/>
  <c r="AA2014" i="2"/>
  <c r="W2014" i="2"/>
  <c r="S2014" i="2"/>
  <c r="O2014" i="2"/>
  <c r="K2014" i="2"/>
  <c r="G2014" i="2"/>
  <c r="N2014" i="2"/>
  <c r="Z2014" i="2"/>
  <c r="J2014" i="2"/>
  <c r="V2014" i="2"/>
  <c r="AF2014" i="2" s="1"/>
  <c r="F2014" i="2"/>
  <c r="R2014" i="2"/>
  <c r="AA2104" i="2"/>
  <c r="W2104" i="2"/>
  <c r="S2104" i="2"/>
  <c r="O2104" i="2"/>
  <c r="K2104" i="2"/>
  <c r="G2104" i="2"/>
  <c r="Z2104" i="2"/>
  <c r="V2104" i="2"/>
  <c r="AF2104" i="2" s="1"/>
  <c r="R2104" i="2"/>
  <c r="N2104" i="2"/>
  <c r="J2104" i="2"/>
  <c r="F2104" i="2"/>
  <c r="Y2104" i="2"/>
  <c r="U2104" i="2"/>
  <c r="Q2104" i="2"/>
  <c r="M2104" i="2"/>
  <c r="I2104" i="2"/>
  <c r="E2104" i="2"/>
  <c r="T2104" i="2"/>
  <c r="P2104" i="2"/>
  <c r="AB2104" i="2"/>
  <c r="L2104" i="2"/>
  <c r="H2104" i="2"/>
  <c r="X2104" i="2"/>
  <c r="Y2094" i="2"/>
  <c r="U2094" i="2"/>
  <c r="Q2094" i="2"/>
  <c r="M2094" i="2"/>
  <c r="I2094" i="2"/>
  <c r="E2094" i="2"/>
  <c r="AB2094" i="2"/>
  <c r="X2094" i="2"/>
  <c r="T2094" i="2"/>
  <c r="P2094" i="2"/>
  <c r="L2094" i="2"/>
  <c r="H2094" i="2"/>
  <c r="AA2094" i="2"/>
  <c r="W2094" i="2"/>
  <c r="S2094" i="2"/>
  <c r="O2094" i="2"/>
  <c r="K2094" i="2"/>
  <c r="G2094" i="2"/>
  <c r="N2094" i="2"/>
  <c r="Z2094" i="2"/>
  <c r="J2094" i="2"/>
  <c r="V2094" i="2"/>
  <c r="AF2094" i="2" s="1"/>
  <c r="F2094" i="2"/>
  <c r="R2094" i="2"/>
  <c r="AB2013" i="2"/>
  <c r="X2013" i="2"/>
  <c r="T2013" i="2"/>
  <c r="P2013" i="2"/>
  <c r="L2013" i="2"/>
  <c r="H2013" i="2"/>
  <c r="AA2013" i="2"/>
  <c r="W2013" i="2"/>
  <c r="S2013" i="2"/>
  <c r="O2013" i="2"/>
  <c r="K2013" i="2"/>
  <c r="G2013" i="2"/>
  <c r="Z2013" i="2"/>
  <c r="V2013" i="2"/>
  <c r="AF2013" i="2" s="1"/>
  <c r="R2013" i="2"/>
  <c r="N2013" i="2"/>
  <c r="J2013" i="2"/>
  <c r="F2013" i="2"/>
  <c r="M2013" i="2"/>
  <c r="Y2013" i="2"/>
  <c r="I2013" i="2"/>
  <c r="U2013" i="2"/>
  <c r="E2013" i="2"/>
  <c r="Q2013" i="2"/>
  <c r="AA2474" i="2"/>
  <c r="W2474" i="2"/>
  <c r="S2474" i="2"/>
  <c r="O2474" i="2"/>
  <c r="K2474" i="2"/>
  <c r="G2474" i="2"/>
  <c r="Z2474" i="2"/>
  <c r="V2474" i="2"/>
  <c r="AF2474" i="2" s="1"/>
  <c r="R2474" i="2"/>
  <c r="N2474" i="2"/>
  <c r="J2474" i="2"/>
  <c r="F2474" i="2"/>
  <c r="Y2474" i="2"/>
  <c r="U2474" i="2"/>
  <c r="Q2474" i="2"/>
  <c r="M2474" i="2"/>
  <c r="I2474" i="2"/>
  <c r="E2474" i="2"/>
  <c r="P2474" i="2"/>
  <c r="AB2474" i="2"/>
  <c r="L2474" i="2"/>
  <c r="X2474" i="2"/>
  <c r="H2474" i="2"/>
  <c r="T2474" i="2"/>
  <c r="Y2286" i="2"/>
  <c r="U2286" i="2"/>
  <c r="Q2286" i="2"/>
  <c r="M2286" i="2"/>
  <c r="I2286" i="2"/>
  <c r="E2286" i="2"/>
  <c r="AB2286" i="2"/>
  <c r="X2286" i="2"/>
  <c r="T2286" i="2"/>
  <c r="P2286" i="2"/>
  <c r="L2286" i="2"/>
  <c r="H2286" i="2"/>
  <c r="AA2286" i="2"/>
  <c r="W2286" i="2"/>
  <c r="S2286" i="2"/>
  <c r="O2286" i="2"/>
  <c r="K2286" i="2"/>
  <c r="G2286" i="2"/>
  <c r="V2286" i="2"/>
  <c r="AF2286" i="2" s="1"/>
  <c r="F2286" i="2"/>
  <c r="R2286" i="2"/>
  <c r="N2286" i="2"/>
  <c r="J2286" i="2"/>
  <c r="Z2286" i="2"/>
  <c r="Z2374" i="2"/>
  <c r="V2374" i="2"/>
  <c r="AF2374" i="2" s="1"/>
  <c r="R2374" i="2"/>
  <c r="N2374" i="2"/>
  <c r="J2374" i="2"/>
  <c r="F2374" i="2"/>
  <c r="Y2374" i="2"/>
  <c r="U2374" i="2"/>
  <c r="Q2374" i="2"/>
  <c r="M2374" i="2"/>
  <c r="I2374" i="2"/>
  <c r="E2374" i="2"/>
  <c r="AB2374" i="2"/>
  <c r="T2374" i="2"/>
  <c r="L2374" i="2"/>
  <c r="AA2374" i="2"/>
  <c r="S2374" i="2"/>
  <c r="K2374" i="2"/>
  <c r="X2374" i="2"/>
  <c r="P2374" i="2"/>
  <c r="H2374" i="2"/>
  <c r="O2374" i="2"/>
  <c r="G2374" i="2"/>
  <c r="W2374" i="2"/>
  <c r="Y2411" i="2"/>
  <c r="U2411" i="2"/>
  <c r="Q2411" i="2"/>
  <c r="M2411" i="2"/>
  <c r="I2411" i="2"/>
  <c r="E2411" i="2"/>
  <c r="AB2411" i="2"/>
  <c r="X2411" i="2"/>
  <c r="T2411" i="2"/>
  <c r="P2411" i="2"/>
  <c r="L2411" i="2"/>
  <c r="H2411" i="2"/>
  <c r="AA2411" i="2"/>
  <c r="W2411" i="2"/>
  <c r="S2411" i="2"/>
  <c r="O2411" i="2"/>
  <c r="K2411" i="2"/>
  <c r="G2411" i="2"/>
  <c r="V2411" i="2"/>
  <c r="AF2411" i="2" s="1"/>
  <c r="F2411" i="2"/>
  <c r="R2411" i="2"/>
  <c r="N2411" i="2"/>
  <c r="Z2411" i="2"/>
  <c r="J2411" i="2"/>
  <c r="AA2502" i="2"/>
  <c r="W2502" i="2"/>
  <c r="S2502" i="2"/>
  <c r="O2502" i="2"/>
  <c r="K2502" i="2"/>
  <c r="G2502" i="2"/>
  <c r="Y2502" i="2"/>
  <c r="T2502" i="2"/>
  <c r="N2502" i="2"/>
  <c r="I2502" i="2"/>
  <c r="X2502" i="2"/>
  <c r="R2502" i="2"/>
  <c r="M2502" i="2"/>
  <c r="H2502" i="2"/>
  <c r="AB2502" i="2"/>
  <c r="V2502" i="2"/>
  <c r="AF2502" i="2" s="1"/>
  <c r="Q2502" i="2"/>
  <c r="L2502" i="2"/>
  <c r="F2502" i="2"/>
  <c r="Z2502" i="2"/>
  <c r="E2502" i="2"/>
  <c r="U2502" i="2"/>
  <c r="P2502" i="2"/>
  <c r="J2502" i="2"/>
  <c r="Y2615" i="2"/>
  <c r="U2615" i="2"/>
  <c r="Q2615" i="2"/>
  <c r="M2615" i="2"/>
  <c r="I2615" i="2"/>
  <c r="E2615" i="2"/>
  <c r="AB2615" i="2"/>
  <c r="X2615" i="2"/>
  <c r="T2615" i="2"/>
  <c r="P2615" i="2"/>
  <c r="L2615" i="2"/>
  <c r="H2615" i="2"/>
  <c r="AA2615" i="2"/>
  <c r="W2615" i="2"/>
  <c r="S2615" i="2"/>
  <c r="O2615" i="2"/>
  <c r="K2615" i="2"/>
  <c r="G2615" i="2"/>
  <c r="N2615" i="2"/>
  <c r="Z2615" i="2"/>
  <c r="J2615" i="2"/>
  <c r="V2615" i="2"/>
  <c r="AF2615" i="2" s="1"/>
  <c r="F2615" i="2"/>
  <c r="R2615" i="2"/>
  <c r="AA2052" i="2"/>
  <c r="W2052" i="2"/>
  <c r="S2052" i="2"/>
  <c r="O2052" i="2"/>
  <c r="K2052" i="2"/>
  <c r="G2052" i="2"/>
  <c r="Z2052" i="2"/>
  <c r="V2052" i="2"/>
  <c r="AF2052" i="2" s="1"/>
  <c r="R2052" i="2"/>
  <c r="N2052" i="2"/>
  <c r="J2052" i="2"/>
  <c r="F2052" i="2"/>
  <c r="Y2052" i="2"/>
  <c r="U2052" i="2"/>
  <c r="Q2052" i="2"/>
  <c r="M2052" i="2"/>
  <c r="I2052" i="2"/>
  <c r="E2052" i="2"/>
  <c r="AB2052" i="2"/>
  <c r="L2052" i="2"/>
  <c r="X2052" i="2"/>
  <c r="H2052" i="2"/>
  <c r="T2052" i="2"/>
  <c r="P2052" i="2"/>
  <c r="Y2078" i="2"/>
  <c r="U2078" i="2"/>
  <c r="Q2078" i="2"/>
  <c r="M2078" i="2"/>
  <c r="I2078" i="2"/>
  <c r="E2078" i="2"/>
  <c r="AB2078" i="2"/>
  <c r="X2078" i="2"/>
  <c r="T2078" i="2"/>
  <c r="P2078" i="2"/>
  <c r="L2078" i="2"/>
  <c r="H2078" i="2"/>
  <c r="AA2078" i="2"/>
  <c r="W2078" i="2"/>
  <c r="S2078" i="2"/>
  <c r="O2078" i="2"/>
  <c r="K2078" i="2"/>
  <c r="G2078" i="2"/>
  <c r="R2078" i="2"/>
  <c r="N2078" i="2"/>
  <c r="Z2078" i="2"/>
  <c r="J2078" i="2"/>
  <c r="V2078" i="2"/>
  <c r="F2078" i="2"/>
  <c r="AA2092" i="2"/>
  <c r="W2092" i="2"/>
  <c r="S2092" i="2"/>
  <c r="O2092" i="2"/>
  <c r="K2092" i="2"/>
  <c r="G2092" i="2"/>
  <c r="Z2092" i="2"/>
  <c r="V2092" i="2"/>
  <c r="AF2092" i="2" s="1"/>
  <c r="R2092" i="2"/>
  <c r="N2092" i="2"/>
  <c r="J2092" i="2"/>
  <c r="F2092" i="2"/>
  <c r="Y2092" i="2"/>
  <c r="U2092" i="2"/>
  <c r="Q2092" i="2"/>
  <c r="M2092" i="2"/>
  <c r="I2092" i="2"/>
  <c r="E2092" i="2"/>
  <c r="AB2092" i="2"/>
  <c r="L2092" i="2"/>
  <c r="X2092" i="2"/>
  <c r="H2092" i="2"/>
  <c r="T2092" i="2"/>
  <c r="P2092" i="2"/>
  <c r="Z2153" i="2"/>
  <c r="V2153" i="2"/>
  <c r="AF2153" i="2" s="1"/>
  <c r="R2153" i="2"/>
  <c r="N2153" i="2"/>
  <c r="J2153" i="2"/>
  <c r="F2153" i="2"/>
  <c r="Y2153" i="2"/>
  <c r="U2153" i="2"/>
  <c r="Q2153" i="2"/>
  <c r="M2153" i="2"/>
  <c r="I2153" i="2"/>
  <c r="E2153" i="2"/>
  <c r="AB2153" i="2"/>
  <c r="X2153" i="2"/>
  <c r="T2153" i="2"/>
  <c r="P2153" i="2"/>
  <c r="L2153" i="2"/>
  <c r="H2153" i="2"/>
  <c r="O2153" i="2"/>
  <c r="AA2153" i="2"/>
  <c r="K2153" i="2"/>
  <c r="W2153" i="2"/>
  <c r="G2153" i="2"/>
  <c r="S2153" i="2"/>
  <c r="Y2109" i="2"/>
  <c r="U2109" i="2"/>
  <c r="Q2109" i="2"/>
  <c r="M2109" i="2"/>
  <c r="I2109" i="2"/>
  <c r="E2109" i="2"/>
  <c r="AB2109" i="2"/>
  <c r="X2109" i="2"/>
  <c r="T2109" i="2"/>
  <c r="P2109" i="2"/>
  <c r="L2109" i="2"/>
  <c r="H2109" i="2"/>
  <c r="AA2109" i="2"/>
  <c r="W2109" i="2"/>
  <c r="S2109" i="2"/>
  <c r="O2109" i="2"/>
  <c r="K2109" i="2"/>
  <c r="G2109" i="2"/>
  <c r="R2109" i="2"/>
  <c r="N2109" i="2"/>
  <c r="Z2109" i="2"/>
  <c r="J2109" i="2"/>
  <c r="F2109" i="2"/>
  <c r="V2109" i="2"/>
  <c r="AF2109" i="2" s="1"/>
  <c r="AB2093" i="2"/>
  <c r="X2093" i="2"/>
  <c r="T2093" i="2"/>
  <c r="P2093" i="2"/>
  <c r="L2093" i="2"/>
  <c r="H2093" i="2"/>
  <c r="AA2093" i="2"/>
  <c r="W2093" i="2"/>
  <c r="S2093" i="2"/>
  <c r="O2093" i="2"/>
  <c r="K2093" i="2"/>
  <c r="G2093" i="2"/>
  <c r="Z2093" i="2"/>
  <c r="V2093" i="2"/>
  <c r="AF2093" i="2" s="1"/>
  <c r="R2093" i="2"/>
  <c r="N2093" i="2"/>
  <c r="J2093" i="2"/>
  <c r="F2093" i="2"/>
  <c r="M2093" i="2"/>
  <c r="Y2093" i="2"/>
  <c r="I2093" i="2"/>
  <c r="U2093" i="2"/>
  <c r="E2093" i="2"/>
  <c r="Q2093" i="2"/>
  <c r="AA2468" i="2"/>
  <c r="W2468" i="2"/>
  <c r="S2468" i="2"/>
  <c r="O2468" i="2"/>
  <c r="K2468" i="2"/>
  <c r="G2468" i="2"/>
  <c r="Z2468" i="2"/>
  <c r="V2468" i="2"/>
  <c r="AF2468" i="2" s="1"/>
  <c r="R2468" i="2"/>
  <c r="N2468" i="2"/>
  <c r="J2468" i="2"/>
  <c r="F2468" i="2"/>
  <c r="Y2468" i="2"/>
  <c r="U2468" i="2"/>
  <c r="Q2468" i="2"/>
  <c r="M2468" i="2"/>
  <c r="I2468" i="2"/>
  <c r="E2468" i="2"/>
  <c r="AB2468" i="2"/>
  <c r="L2468" i="2"/>
  <c r="X2468" i="2"/>
  <c r="H2468" i="2"/>
  <c r="T2468" i="2"/>
  <c r="P2468" i="2"/>
  <c r="Y2326" i="2"/>
  <c r="U2326" i="2"/>
  <c r="Q2326" i="2"/>
  <c r="M2326" i="2"/>
  <c r="I2326" i="2"/>
  <c r="E2326" i="2"/>
  <c r="AB2326" i="2"/>
  <c r="X2326" i="2"/>
  <c r="T2326" i="2"/>
  <c r="P2326" i="2"/>
  <c r="L2326" i="2"/>
  <c r="H2326" i="2"/>
  <c r="AA2326" i="2"/>
  <c r="W2326" i="2"/>
  <c r="S2326" i="2"/>
  <c r="O2326" i="2"/>
  <c r="K2326" i="2"/>
  <c r="G2326" i="2"/>
  <c r="V2326" i="2"/>
  <c r="AF2326" i="2" s="1"/>
  <c r="F2326" i="2"/>
  <c r="R2326" i="2"/>
  <c r="N2326" i="2"/>
  <c r="Z2326" i="2"/>
  <c r="J2326" i="2"/>
  <c r="Y2451" i="2"/>
  <c r="U2451" i="2"/>
  <c r="Q2451" i="2"/>
  <c r="M2451" i="2"/>
  <c r="I2451" i="2"/>
  <c r="E2451" i="2"/>
  <c r="AB2451" i="2"/>
  <c r="X2451" i="2"/>
  <c r="T2451" i="2"/>
  <c r="P2451" i="2"/>
  <c r="L2451" i="2"/>
  <c r="H2451" i="2"/>
  <c r="AA2451" i="2"/>
  <c r="W2451" i="2"/>
  <c r="S2451" i="2"/>
  <c r="O2451" i="2"/>
  <c r="K2451" i="2"/>
  <c r="G2451" i="2"/>
  <c r="V2451" i="2"/>
  <c r="AF2451" i="2" s="1"/>
  <c r="F2451" i="2"/>
  <c r="R2451" i="2"/>
  <c r="N2451" i="2"/>
  <c r="Z2451" i="2"/>
  <c r="J2451" i="2"/>
  <c r="AB2600" i="2"/>
  <c r="X2600" i="2"/>
  <c r="T2600" i="2"/>
  <c r="P2600" i="2"/>
  <c r="L2600" i="2"/>
  <c r="H2600" i="2"/>
  <c r="AA2600" i="2"/>
  <c r="W2600" i="2"/>
  <c r="S2600" i="2"/>
  <c r="O2600" i="2"/>
  <c r="K2600" i="2"/>
  <c r="G2600" i="2"/>
  <c r="Z2600" i="2"/>
  <c r="V2600" i="2"/>
  <c r="AF2600" i="2" s="1"/>
  <c r="R2600" i="2"/>
  <c r="N2600" i="2"/>
  <c r="J2600" i="2"/>
  <c r="F2600" i="2"/>
  <c r="Y2600" i="2"/>
  <c r="I2600" i="2"/>
  <c r="U2600" i="2"/>
  <c r="E2600" i="2"/>
  <c r="Q2600" i="2"/>
  <c r="M2600" i="2"/>
  <c r="AA2354" i="2"/>
  <c r="W2354" i="2"/>
  <c r="S2354" i="2"/>
  <c r="O2354" i="2"/>
  <c r="K2354" i="2"/>
  <c r="G2354" i="2"/>
  <c r="Z2354" i="2"/>
  <c r="V2354" i="2"/>
  <c r="AF2354" i="2" s="1"/>
  <c r="R2354" i="2"/>
  <c r="N2354" i="2"/>
  <c r="J2354" i="2"/>
  <c r="F2354" i="2"/>
  <c r="Y2354" i="2"/>
  <c r="U2354" i="2"/>
  <c r="Q2354" i="2"/>
  <c r="M2354" i="2"/>
  <c r="I2354" i="2"/>
  <c r="E2354" i="2"/>
  <c r="P2354" i="2"/>
  <c r="AB2354" i="2"/>
  <c r="L2354" i="2"/>
  <c r="X2354" i="2"/>
  <c r="H2354" i="2"/>
  <c r="T2354" i="2"/>
  <c r="Z2091" i="2"/>
  <c r="V2091" i="2"/>
  <c r="AF2091" i="2" s="1"/>
  <c r="R2091" i="2"/>
  <c r="N2091" i="2"/>
  <c r="J2091" i="2"/>
  <c r="F2091" i="2"/>
  <c r="Y2091" i="2"/>
  <c r="U2091" i="2"/>
  <c r="Q2091" i="2"/>
  <c r="M2091" i="2"/>
  <c r="I2091" i="2"/>
  <c r="E2091" i="2"/>
  <c r="AB2091" i="2"/>
  <c r="X2091" i="2"/>
  <c r="T2091" i="2"/>
  <c r="P2091" i="2"/>
  <c r="L2091" i="2"/>
  <c r="H2091" i="2"/>
  <c r="AA2091" i="2"/>
  <c r="K2091" i="2"/>
  <c r="W2091" i="2"/>
  <c r="G2091" i="2"/>
  <c r="S2091" i="2"/>
  <c r="O2091" i="2"/>
  <c r="Y2002" i="2"/>
  <c r="U2002" i="2"/>
  <c r="Q2002" i="2"/>
  <c r="M2002" i="2"/>
  <c r="I2002" i="2"/>
  <c r="E2002" i="2"/>
  <c r="AB2002" i="2"/>
  <c r="X2002" i="2"/>
  <c r="T2002" i="2"/>
  <c r="P2002" i="2"/>
  <c r="L2002" i="2"/>
  <c r="H2002" i="2"/>
  <c r="AA2002" i="2"/>
  <c r="W2002" i="2"/>
  <c r="S2002" i="2"/>
  <c r="O2002" i="2"/>
  <c r="K2002" i="2"/>
  <c r="G2002" i="2"/>
  <c r="V2002" i="2"/>
  <c r="AF2002" i="2" s="1"/>
  <c r="F2002" i="2"/>
  <c r="R2002" i="2"/>
  <c r="N2002" i="2"/>
  <c r="Z2002" i="2"/>
  <c r="J2002" i="2"/>
  <c r="AA2313" i="2"/>
  <c r="W2313" i="2"/>
  <c r="S2313" i="2"/>
  <c r="O2313" i="2"/>
  <c r="K2313" i="2"/>
  <c r="G2313" i="2"/>
  <c r="Z2313" i="2"/>
  <c r="V2313" i="2"/>
  <c r="AF2313" i="2" s="1"/>
  <c r="R2313" i="2"/>
  <c r="N2313" i="2"/>
  <c r="J2313" i="2"/>
  <c r="F2313" i="2"/>
  <c r="Y2313" i="2"/>
  <c r="U2313" i="2"/>
  <c r="Q2313" i="2"/>
  <c r="M2313" i="2"/>
  <c r="I2313" i="2"/>
  <c r="E2313" i="2"/>
  <c r="X2313" i="2"/>
  <c r="H2313" i="2"/>
  <c r="T2313" i="2"/>
  <c r="P2313" i="2"/>
  <c r="L2313" i="2"/>
  <c r="AB2313" i="2"/>
  <c r="AB2179" i="2"/>
  <c r="X2179" i="2"/>
  <c r="T2179" i="2"/>
  <c r="P2179" i="2"/>
  <c r="L2179" i="2"/>
  <c r="H2179" i="2"/>
  <c r="AA2179" i="2"/>
  <c r="W2179" i="2"/>
  <c r="S2179" i="2"/>
  <c r="O2179" i="2"/>
  <c r="K2179" i="2"/>
  <c r="G2179" i="2"/>
  <c r="Z2179" i="2"/>
  <c r="V2179" i="2"/>
  <c r="AF2179" i="2" s="1"/>
  <c r="R2179" i="2"/>
  <c r="N2179" i="2"/>
  <c r="J2179" i="2"/>
  <c r="F2179" i="2"/>
  <c r="U2179" i="2"/>
  <c r="E2179" i="2"/>
  <c r="Q2179" i="2"/>
  <c r="M2179" i="2"/>
  <c r="Y2179" i="2"/>
  <c r="I2179" i="2"/>
  <c r="Y2232" i="2"/>
  <c r="U2232" i="2"/>
  <c r="Q2232" i="2"/>
  <c r="M2232" i="2"/>
  <c r="I2232" i="2"/>
  <c r="E2232" i="2"/>
  <c r="AB2232" i="2"/>
  <c r="X2232" i="2"/>
  <c r="T2232" i="2"/>
  <c r="P2232" i="2"/>
  <c r="L2232" i="2"/>
  <c r="H2232" i="2"/>
  <c r="AA2232" i="2"/>
  <c r="W2232" i="2"/>
  <c r="S2232" i="2"/>
  <c r="O2232" i="2"/>
  <c r="K2232" i="2"/>
  <c r="G2232" i="2"/>
  <c r="R2232" i="2"/>
  <c r="N2232" i="2"/>
  <c r="Z2232" i="2"/>
  <c r="J2232" i="2"/>
  <c r="F2232" i="2"/>
  <c r="V2232" i="2"/>
  <c r="AF2232" i="2" s="1"/>
  <c r="Y2361" i="2"/>
  <c r="U2361" i="2"/>
  <c r="Q2361" i="2"/>
  <c r="M2361" i="2"/>
  <c r="I2361" i="2"/>
  <c r="E2361" i="2"/>
  <c r="AB2361" i="2"/>
  <c r="X2361" i="2"/>
  <c r="T2361" i="2"/>
  <c r="P2361" i="2"/>
  <c r="L2361" i="2"/>
  <c r="H2361" i="2"/>
  <c r="AA2361" i="2"/>
  <c r="W2361" i="2"/>
  <c r="S2361" i="2"/>
  <c r="O2361" i="2"/>
  <c r="K2361" i="2"/>
  <c r="G2361" i="2"/>
  <c r="Z2361" i="2"/>
  <c r="J2361" i="2"/>
  <c r="V2361" i="2"/>
  <c r="AF2361" i="2" s="1"/>
  <c r="F2361" i="2"/>
  <c r="R2361" i="2"/>
  <c r="N2361" i="2"/>
  <c r="Z2562" i="2"/>
  <c r="V2562" i="2"/>
  <c r="AF2562" i="2" s="1"/>
  <c r="R2562" i="2"/>
  <c r="N2562" i="2"/>
  <c r="J2562" i="2"/>
  <c r="F2562" i="2"/>
  <c r="Y2562" i="2"/>
  <c r="U2562" i="2"/>
  <c r="Q2562" i="2"/>
  <c r="M2562" i="2"/>
  <c r="I2562" i="2"/>
  <c r="E2562" i="2"/>
  <c r="X2562" i="2"/>
  <c r="P2562" i="2"/>
  <c r="H2562" i="2"/>
  <c r="W2562" i="2"/>
  <c r="O2562" i="2"/>
  <c r="G2562" i="2"/>
  <c r="AB2562" i="2"/>
  <c r="T2562" i="2"/>
  <c r="L2562" i="2"/>
  <c r="AA2562" i="2"/>
  <c r="S2562" i="2"/>
  <c r="K2562" i="2"/>
  <c r="Z2501" i="2"/>
  <c r="V2501" i="2"/>
  <c r="AF2501" i="2" s="1"/>
  <c r="R2501" i="2"/>
  <c r="N2501" i="2"/>
  <c r="J2501" i="2"/>
  <c r="F2501" i="2"/>
  <c r="AA2501" i="2"/>
  <c r="U2501" i="2"/>
  <c r="P2501" i="2"/>
  <c r="K2501" i="2"/>
  <c r="E2501" i="2"/>
  <c r="Y2501" i="2"/>
  <c r="T2501" i="2"/>
  <c r="O2501" i="2"/>
  <c r="I2501" i="2"/>
  <c r="X2501" i="2"/>
  <c r="S2501" i="2"/>
  <c r="M2501" i="2"/>
  <c r="H2501" i="2"/>
  <c r="Q2501" i="2"/>
  <c r="L2501" i="2"/>
  <c r="AB2501" i="2"/>
  <c r="G2501" i="2"/>
  <c r="W2501" i="2"/>
  <c r="AB2522" i="2"/>
  <c r="X2522" i="2"/>
  <c r="T2522" i="2"/>
  <c r="P2522" i="2"/>
  <c r="L2522" i="2"/>
  <c r="H2522" i="2"/>
  <c r="Y2522" i="2"/>
  <c r="S2522" i="2"/>
  <c r="N2522" i="2"/>
  <c r="I2522" i="2"/>
  <c r="W2522" i="2"/>
  <c r="R2522" i="2"/>
  <c r="M2522" i="2"/>
  <c r="G2522" i="2"/>
  <c r="AA2522" i="2"/>
  <c r="V2522" i="2"/>
  <c r="AF2522" i="2" s="1"/>
  <c r="Q2522" i="2"/>
  <c r="K2522" i="2"/>
  <c r="F2522" i="2"/>
  <c r="Z2522" i="2"/>
  <c r="E2522" i="2"/>
  <c r="U2522" i="2"/>
  <c r="O2522" i="2"/>
  <c r="J2522" i="2"/>
  <c r="AA2319" i="2"/>
  <c r="W2319" i="2"/>
  <c r="S2319" i="2"/>
  <c r="O2319" i="2"/>
  <c r="K2319" i="2"/>
  <c r="G2319" i="2"/>
  <c r="Z2319" i="2"/>
  <c r="V2319" i="2"/>
  <c r="AF2319" i="2" s="1"/>
  <c r="R2319" i="2"/>
  <c r="N2319" i="2"/>
  <c r="J2319" i="2"/>
  <c r="F2319" i="2"/>
  <c r="Y2319" i="2"/>
  <c r="U2319" i="2"/>
  <c r="Q2319" i="2"/>
  <c r="M2319" i="2"/>
  <c r="I2319" i="2"/>
  <c r="E2319" i="2"/>
  <c r="AB2319" i="2"/>
  <c r="L2319" i="2"/>
  <c r="X2319" i="2"/>
  <c r="H2319" i="2"/>
  <c r="T2319" i="2"/>
  <c r="P2319" i="2"/>
  <c r="AA2158" i="2"/>
  <c r="W2158" i="2"/>
  <c r="S2158" i="2"/>
  <c r="O2158" i="2"/>
  <c r="K2158" i="2"/>
  <c r="G2158" i="2"/>
  <c r="Z2158" i="2"/>
  <c r="V2158" i="2"/>
  <c r="AF2158" i="2" s="1"/>
  <c r="R2158" i="2"/>
  <c r="N2158" i="2"/>
  <c r="J2158" i="2"/>
  <c r="F2158" i="2"/>
  <c r="Y2158" i="2"/>
  <c r="U2158" i="2"/>
  <c r="Q2158" i="2"/>
  <c r="M2158" i="2"/>
  <c r="I2158" i="2"/>
  <c r="E2158" i="2"/>
  <c r="X2158" i="2"/>
  <c r="H2158" i="2"/>
  <c r="T2158" i="2"/>
  <c r="P2158" i="2"/>
  <c r="L2158" i="2"/>
  <c r="AB2158" i="2"/>
  <c r="Z2079" i="2"/>
  <c r="V2079" i="2"/>
  <c r="AF2079" i="2" s="1"/>
  <c r="R2079" i="2"/>
  <c r="N2079" i="2"/>
  <c r="J2079" i="2"/>
  <c r="F2079" i="2"/>
  <c r="Y2079" i="2"/>
  <c r="U2079" i="2"/>
  <c r="Q2079" i="2"/>
  <c r="M2079" i="2"/>
  <c r="I2079" i="2"/>
  <c r="E2079" i="2"/>
  <c r="AB2079" i="2"/>
  <c r="X2079" i="2"/>
  <c r="T2079" i="2"/>
  <c r="P2079" i="2"/>
  <c r="L2079" i="2"/>
  <c r="H2079" i="2"/>
  <c r="S2079" i="2"/>
  <c r="O2079" i="2"/>
  <c r="AA2079" i="2"/>
  <c r="K2079" i="2"/>
  <c r="W2079" i="2"/>
  <c r="G2079" i="2"/>
  <c r="Y1990" i="2"/>
  <c r="U1990" i="2"/>
  <c r="Q1990" i="2"/>
  <c r="M1990" i="2"/>
  <c r="I1990" i="2"/>
  <c r="E1990" i="2"/>
  <c r="AB1990" i="2"/>
  <c r="X1990" i="2"/>
  <c r="T1990" i="2"/>
  <c r="P1990" i="2"/>
  <c r="L1990" i="2"/>
  <c r="H1990" i="2"/>
  <c r="AA1990" i="2"/>
  <c r="W1990" i="2"/>
  <c r="S1990" i="2"/>
  <c r="O1990" i="2"/>
  <c r="K1990" i="2"/>
  <c r="G1990" i="2"/>
  <c r="N1990" i="2"/>
  <c r="Z1990" i="2"/>
  <c r="J1990" i="2"/>
  <c r="V1990" i="2"/>
  <c r="AF1990" i="2" s="1"/>
  <c r="F1990" i="2"/>
  <c r="R1990" i="2"/>
  <c r="AA2289" i="2"/>
  <c r="W2289" i="2"/>
  <c r="S2289" i="2"/>
  <c r="O2289" i="2"/>
  <c r="K2289" i="2"/>
  <c r="G2289" i="2"/>
  <c r="Z2289" i="2"/>
  <c r="V2289" i="2"/>
  <c r="AF2289" i="2" s="1"/>
  <c r="R2289" i="2"/>
  <c r="N2289" i="2"/>
  <c r="J2289" i="2"/>
  <c r="F2289" i="2"/>
  <c r="Y2289" i="2"/>
  <c r="U2289" i="2"/>
  <c r="Q2289" i="2"/>
  <c r="M2289" i="2"/>
  <c r="I2289" i="2"/>
  <c r="E2289" i="2"/>
  <c r="X2289" i="2"/>
  <c r="H2289" i="2"/>
  <c r="T2289" i="2"/>
  <c r="P2289" i="2"/>
  <c r="AB2289" i="2"/>
  <c r="L2289" i="2"/>
  <c r="AA2283" i="2"/>
  <c r="W2283" i="2"/>
  <c r="S2283" i="2"/>
  <c r="O2283" i="2"/>
  <c r="K2283" i="2"/>
  <c r="G2283" i="2"/>
  <c r="Z2283" i="2"/>
  <c r="V2283" i="2"/>
  <c r="AF2283" i="2" s="1"/>
  <c r="R2283" i="2"/>
  <c r="N2283" i="2"/>
  <c r="J2283" i="2"/>
  <c r="F2283" i="2"/>
  <c r="Y2283" i="2"/>
  <c r="U2283" i="2"/>
  <c r="Q2283" i="2"/>
  <c r="M2283" i="2"/>
  <c r="I2283" i="2"/>
  <c r="E2283" i="2"/>
  <c r="T2283" i="2"/>
  <c r="P2283" i="2"/>
  <c r="AB2283" i="2"/>
  <c r="L2283" i="2"/>
  <c r="X2283" i="2"/>
  <c r="H2283" i="2"/>
  <c r="Y2258" i="2"/>
  <c r="U2258" i="2"/>
  <c r="Q2258" i="2"/>
  <c r="M2258" i="2"/>
  <c r="I2258" i="2"/>
  <c r="E2258" i="2"/>
  <c r="AB2258" i="2"/>
  <c r="X2258" i="2"/>
  <c r="T2258" i="2"/>
  <c r="P2258" i="2"/>
  <c r="L2258" i="2"/>
  <c r="H2258" i="2"/>
  <c r="AA2258" i="2"/>
  <c r="W2258" i="2"/>
  <c r="S2258" i="2"/>
  <c r="O2258" i="2"/>
  <c r="K2258" i="2"/>
  <c r="G2258" i="2"/>
  <c r="N2258" i="2"/>
  <c r="Z2258" i="2"/>
  <c r="J2258" i="2"/>
  <c r="V2258" i="2"/>
  <c r="AF2258" i="2" s="1"/>
  <c r="F2258" i="2"/>
  <c r="R2258" i="2"/>
  <c r="AA2454" i="2"/>
  <c r="W2454" i="2"/>
  <c r="S2454" i="2"/>
  <c r="O2454" i="2"/>
  <c r="K2454" i="2"/>
  <c r="G2454" i="2"/>
  <c r="Z2454" i="2"/>
  <c r="V2454" i="2"/>
  <c r="AF2454" i="2" s="1"/>
  <c r="R2454" i="2"/>
  <c r="N2454" i="2"/>
  <c r="J2454" i="2"/>
  <c r="F2454" i="2"/>
  <c r="Y2454" i="2"/>
  <c r="U2454" i="2"/>
  <c r="Q2454" i="2"/>
  <c r="M2454" i="2"/>
  <c r="I2454" i="2"/>
  <c r="E2454" i="2"/>
  <c r="X2454" i="2"/>
  <c r="H2454" i="2"/>
  <c r="T2454" i="2"/>
  <c r="P2454" i="2"/>
  <c r="L2454" i="2"/>
  <c r="AB2454" i="2"/>
  <c r="AB2383" i="2"/>
  <c r="X2383" i="2"/>
  <c r="T2383" i="2"/>
  <c r="P2383" i="2"/>
  <c r="L2383" i="2"/>
  <c r="H2383" i="2"/>
  <c r="AA2383" i="2"/>
  <c r="W2383" i="2"/>
  <c r="S2383" i="2"/>
  <c r="O2383" i="2"/>
  <c r="K2383" i="2"/>
  <c r="G2383" i="2"/>
  <c r="Z2383" i="2"/>
  <c r="R2383" i="2"/>
  <c r="J2383" i="2"/>
  <c r="Y2383" i="2"/>
  <c r="Q2383" i="2"/>
  <c r="I2383" i="2"/>
  <c r="V2383" i="2"/>
  <c r="AF2383" i="2" s="1"/>
  <c r="N2383" i="2"/>
  <c r="F2383" i="2"/>
  <c r="E2383" i="2"/>
  <c r="U2383" i="2"/>
  <c r="M2383" i="2"/>
  <c r="AA2549" i="2"/>
  <c r="W2549" i="2"/>
  <c r="S2549" i="2"/>
  <c r="O2549" i="2"/>
  <c r="K2549" i="2"/>
  <c r="G2549" i="2"/>
  <c r="Z2549" i="2"/>
  <c r="V2549" i="2"/>
  <c r="AF2549" i="2" s="1"/>
  <c r="R2549" i="2"/>
  <c r="N2549" i="2"/>
  <c r="J2549" i="2"/>
  <c r="F2549" i="2"/>
  <c r="U2549" i="2"/>
  <c r="M2549" i="2"/>
  <c r="E2549" i="2"/>
  <c r="AB2549" i="2"/>
  <c r="T2549" i="2"/>
  <c r="L2549" i="2"/>
  <c r="Y2549" i="2"/>
  <c r="Q2549" i="2"/>
  <c r="I2549" i="2"/>
  <c r="X2549" i="2"/>
  <c r="P2549" i="2"/>
  <c r="H2549" i="2"/>
  <c r="Y2569" i="2"/>
  <c r="U2569" i="2"/>
  <c r="Q2569" i="2"/>
  <c r="M2569" i="2"/>
  <c r="I2569" i="2"/>
  <c r="E2569" i="2"/>
  <c r="AB2569" i="2"/>
  <c r="X2569" i="2"/>
  <c r="T2569" i="2"/>
  <c r="P2569" i="2"/>
  <c r="L2569" i="2"/>
  <c r="H2569" i="2"/>
  <c r="AA2569" i="2"/>
  <c r="S2569" i="2"/>
  <c r="K2569" i="2"/>
  <c r="Z2569" i="2"/>
  <c r="R2569" i="2"/>
  <c r="J2569" i="2"/>
  <c r="W2569" i="2"/>
  <c r="O2569" i="2"/>
  <c r="G2569" i="2"/>
  <c r="F2569" i="2"/>
  <c r="V2569" i="2"/>
  <c r="AF2569" i="2" s="1"/>
  <c r="N2569" i="2"/>
  <c r="Z2039" i="2"/>
  <c r="V2039" i="2"/>
  <c r="AF2039" i="2" s="1"/>
  <c r="R2039" i="2"/>
  <c r="N2039" i="2"/>
  <c r="J2039" i="2"/>
  <c r="F2039" i="2"/>
  <c r="Y2039" i="2"/>
  <c r="U2039" i="2"/>
  <c r="Q2039" i="2"/>
  <c r="M2039" i="2"/>
  <c r="I2039" i="2"/>
  <c r="E2039" i="2"/>
  <c r="AB2039" i="2"/>
  <c r="X2039" i="2"/>
  <c r="T2039" i="2"/>
  <c r="P2039" i="2"/>
  <c r="L2039" i="2"/>
  <c r="H2039" i="2"/>
  <c r="S2039" i="2"/>
  <c r="O2039" i="2"/>
  <c r="AA2039" i="2"/>
  <c r="K2039" i="2"/>
  <c r="W2039" i="2"/>
  <c r="G2039" i="2"/>
  <c r="AA2032" i="2"/>
  <c r="W2032" i="2"/>
  <c r="S2032" i="2"/>
  <c r="O2032" i="2"/>
  <c r="K2032" i="2"/>
  <c r="G2032" i="2"/>
  <c r="Z2032" i="2"/>
  <c r="V2032" i="2"/>
  <c r="AF2032" i="2" s="1"/>
  <c r="R2032" i="2"/>
  <c r="N2032" i="2"/>
  <c r="J2032" i="2"/>
  <c r="F2032" i="2"/>
  <c r="Y2032" i="2"/>
  <c r="U2032" i="2"/>
  <c r="Q2032" i="2"/>
  <c r="M2032" i="2"/>
  <c r="I2032" i="2"/>
  <c r="E2032" i="2"/>
  <c r="T2032" i="2"/>
  <c r="P2032" i="2"/>
  <c r="AB2032" i="2"/>
  <c r="L2032" i="2"/>
  <c r="X2032" i="2"/>
  <c r="H2032" i="2"/>
  <c r="Z2130" i="2"/>
  <c r="V2130" i="2"/>
  <c r="AF2130" i="2" s="1"/>
  <c r="R2130" i="2"/>
  <c r="N2130" i="2"/>
  <c r="J2130" i="2"/>
  <c r="F2130" i="2"/>
  <c r="Y2130" i="2"/>
  <c r="U2130" i="2"/>
  <c r="Q2130" i="2"/>
  <c r="M2130" i="2"/>
  <c r="I2130" i="2"/>
  <c r="E2130" i="2"/>
  <c r="AB2130" i="2"/>
  <c r="X2130" i="2"/>
  <c r="T2130" i="2"/>
  <c r="P2130" i="2"/>
  <c r="L2130" i="2"/>
  <c r="H2130" i="2"/>
  <c r="O2130" i="2"/>
  <c r="AA2130" i="2"/>
  <c r="K2130" i="2"/>
  <c r="W2130" i="2"/>
  <c r="G2130" i="2"/>
  <c r="S2130" i="2"/>
  <c r="Y2106" i="2"/>
  <c r="U2106" i="2"/>
  <c r="Q2106" i="2"/>
  <c r="M2106" i="2"/>
  <c r="I2106" i="2"/>
  <c r="E2106" i="2"/>
  <c r="AB2106" i="2"/>
  <c r="X2106" i="2"/>
  <c r="T2106" i="2"/>
  <c r="P2106" i="2"/>
  <c r="L2106" i="2"/>
  <c r="H2106" i="2"/>
  <c r="AA2106" i="2"/>
  <c r="W2106" i="2"/>
  <c r="S2106" i="2"/>
  <c r="O2106" i="2"/>
  <c r="K2106" i="2"/>
  <c r="G2106" i="2"/>
  <c r="V2106" i="2"/>
  <c r="AF2106" i="2" s="1"/>
  <c r="F2106" i="2"/>
  <c r="R2106" i="2"/>
  <c r="N2106" i="2"/>
  <c r="Z2106" i="2"/>
  <c r="J2106" i="2"/>
  <c r="AB2025" i="2"/>
  <c r="X2025" i="2"/>
  <c r="T2025" i="2"/>
  <c r="P2025" i="2"/>
  <c r="L2025" i="2"/>
  <c r="H2025" i="2"/>
  <c r="AA2025" i="2"/>
  <c r="W2025" i="2"/>
  <c r="S2025" i="2"/>
  <c r="O2025" i="2"/>
  <c r="K2025" i="2"/>
  <c r="G2025" i="2"/>
  <c r="Z2025" i="2"/>
  <c r="V2025" i="2"/>
  <c r="AF2025" i="2" s="1"/>
  <c r="R2025" i="2"/>
  <c r="N2025" i="2"/>
  <c r="J2025" i="2"/>
  <c r="F2025" i="2"/>
  <c r="U2025" i="2"/>
  <c r="E2025" i="2"/>
  <c r="Q2025" i="2"/>
  <c r="M2025" i="2"/>
  <c r="I2025" i="2"/>
  <c r="Y2025" i="2"/>
  <c r="AA2442" i="2"/>
  <c r="W2442" i="2"/>
  <c r="S2442" i="2"/>
  <c r="O2442" i="2"/>
  <c r="K2442" i="2"/>
  <c r="G2442" i="2"/>
  <c r="Z2442" i="2"/>
  <c r="V2442" i="2"/>
  <c r="AF2442" i="2" s="1"/>
  <c r="R2442" i="2"/>
  <c r="N2442" i="2"/>
  <c r="J2442" i="2"/>
  <c r="F2442" i="2"/>
  <c r="Y2442" i="2"/>
  <c r="U2442" i="2"/>
  <c r="Q2442" i="2"/>
  <c r="M2442" i="2"/>
  <c r="I2442" i="2"/>
  <c r="E2442" i="2"/>
  <c r="P2442" i="2"/>
  <c r="AB2442" i="2"/>
  <c r="L2442" i="2"/>
  <c r="X2442" i="2"/>
  <c r="H2442" i="2"/>
  <c r="T2442" i="2"/>
  <c r="Y2284" i="2"/>
  <c r="U2284" i="2"/>
  <c r="Q2284" i="2"/>
  <c r="M2284" i="2"/>
  <c r="I2284" i="2"/>
  <c r="E2284" i="2"/>
  <c r="AB2284" i="2"/>
  <c r="X2284" i="2"/>
  <c r="T2284" i="2"/>
  <c r="P2284" i="2"/>
  <c r="L2284" i="2"/>
  <c r="H2284" i="2"/>
  <c r="AA2284" i="2"/>
  <c r="W2284" i="2"/>
  <c r="S2284" i="2"/>
  <c r="O2284" i="2"/>
  <c r="K2284" i="2"/>
  <c r="G2284" i="2"/>
  <c r="Z2284" i="2"/>
  <c r="J2284" i="2"/>
  <c r="V2284" i="2"/>
  <c r="AF2284" i="2" s="1"/>
  <c r="F2284" i="2"/>
  <c r="R2284" i="2"/>
  <c r="N2284" i="2"/>
  <c r="AA2372" i="2"/>
  <c r="W2372" i="2"/>
  <c r="S2372" i="2"/>
  <c r="O2372" i="2"/>
  <c r="K2372" i="2"/>
  <c r="G2372" i="2"/>
  <c r="Z2372" i="2"/>
  <c r="V2372" i="2"/>
  <c r="AF2372" i="2" s="1"/>
  <c r="R2372" i="2"/>
  <c r="N2372" i="2"/>
  <c r="J2372" i="2"/>
  <c r="F2372" i="2"/>
  <c r="AB2372" i="2"/>
  <c r="T2372" i="2"/>
  <c r="L2372" i="2"/>
  <c r="Y2372" i="2"/>
  <c r="Q2372" i="2"/>
  <c r="I2372" i="2"/>
  <c r="X2372" i="2"/>
  <c r="P2372" i="2"/>
  <c r="H2372" i="2"/>
  <c r="M2372" i="2"/>
  <c r="E2372" i="2"/>
  <c r="U2372" i="2"/>
  <c r="Y2409" i="2"/>
  <c r="U2409" i="2"/>
  <c r="Q2409" i="2"/>
  <c r="M2409" i="2"/>
  <c r="I2409" i="2"/>
  <c r="E2409" i="2"/>
  <c r="AB2409" i="2"/>
  <c r="X2409" i="2"/>
  <c r="T2409" i="2"/>
  <c r="P2409" i="2"/>
  <c r="L2409" i="2"/>
  <c r="H2409" i="2"/>
  <c r="AA2409" i="2"/>
  <c r="W2409" i="2"/>
  <c r="S2409" i="2"/>
  <c r="O2409" i="2"/>
  <c r="K2409" i="2"/>
  <c r="G2409" i="2"/>
  <c r="Z2409" i="2"/>
  <c r="J2409" i="2"/>
  <c r="V2409" i="2"/>
  <c r="AF2409" i="2" s="1"/>
  <c r="F2409" i="2"/>
  <c r="R2409" i="2"/>
  <c r="N2409" i="2"/>
  <c r="Z2499" i="2"/>
  <c r="V2499" i="2"/>
  <c r="AF2499" i="2" s="1"/>
  <c r="R2499" i="2"/>
  <c r="N2499" i="2"/>
  <c r="J2499" i="2"/>
  <c r="F2499" i="2"/>
  <c r="Y2499" i="2"/>
  <c r="T2499" i="2"/>
  <c r="O2499" i="2"/>
  <c r="I2499" i="2"/>
  <c r="X2499" i="2"/>
  <c r="S2499" i="2"/>
  <c r="M2499" i="2"/>
  <c r="H2499" i="2"/>
  <c r="AB2499" i="2"/>
  <c r="W2499" i="2"/>
  <c r="Q2499" i="2"/>
  <c r="L2499" i="2"/>
  <c r="G2499" i="2"/>
  <c r="AA2499" i="2"/>
  <c r="E2499" i="2"/>
  <c r="U2499" i="2"/>
  <c r="P2499" i="2"/>
  <c r="K2499" i="2"/>
  <c r="Z2611" i="2"/>
  <c r="V2611" i="2"/>
  <c r="AF2611" i="2" s="1"/>
  <c r="R2611" i="2"/>
  <c r="N2611" i="2"/>
  <c r="I2611" i="2"/>
  <c r="E2611" i="2"/>
  <c r="Y2611" i="2"/>
  <c r="U2611" i="2"/>
  <c r="Q2611" i="2"/>
  <c r="M2611" i="2"/>
  <c r="H2611" i="2"/>
  <c r="AB2611" i="2"/>
  <c r="X2611" i="2"/>
  <c r="T2611" i="2"/>
  <c r="P2611" i="2"/>
  <c r="K2611" i="2"/>
  <c r="G2611" i="2"/>
  <c r="O2611" i="2"/>
  <c r="AA2611" i="2"/>
  <c r="J2611" i="2"/>
  <c r="W2611" i="2"/>
  <c r="F2611" i="2"/>
  <c r="S2611" i="2"/>
  <c r="AA1984" i="2"/>
  <c r="W1984" i="2"/>
  <c r="S1984" i="2"/>
  <c r="O1984" i="2"/>
  <c r="K1984" i="2"/>
  <c r="G1984" i="2"/>
  <c r="Z1984" i="2"/>
  <c r="V1984" i="2"/>
  <c r="AF1984" i="2" s="1"/>
  <c r="R1984" i="2"/>
  <c r="N1984" i="2"/>
  <c r="J1984" i="2"/>
  <c r="F1984" i="2"/>
  <c r="Y1984" i="2"/>
  <c r="U1984" i="2"/>
  <c r="Q1984" i="2"/>
  <c r="M1984" i="2"/>
  <c r="I1984" i="2"/>
  <c r="E1984" i="2"/>
  <c r="T1984" i="2"/>
  <c r="P1984" i="2"/>
  <c r="AB1984" i="2"/>
  <c r="L1984" i="2"/>
  <c r="X1984" i="2"/>
  <c r="H1984" i="2"/>
  <c r="Z2171" i="2"/>
  <c r="V2171" i="2"/>
  <c r="AF2171" i="2" s="1"/>
  <c r="R2171" i="2"/>
  <c r="N2171" i="2"/>
  <c r="J2171" i="2"/>
  <c r="F2171" i="2"/>
  <c r="Y2171" i="2"/>
  <c r="U2171" i="2"/>
  <c r="Q2171" i="2"/>
  <c r="M2171" i="2"/>
  <c r="I2171" i="2"/>
  <c r="E2171" i="2"/>
  <c r="AB2171" i="2"/>
  <c r="X2171" i="2"/>
  <c r="T2171" i="2"/>
  <c r="P2171" i="2"/>
  <c r="L2171" i="2"/>
  <c r="H2171" i="2"/>
  <c r="AA2171" i="2"/>
  <c r="K2171" i="2"/>
  <c r="W2171" i="2"/>
  <c r="G2171" i="2"/>
  <c r="S2171" i="2"/>
  <c r="O2171" i="2"/>
  <c r="Y2143" i="2"/>
  <c r="U2143" i="2"/>
  <c r="Q2143" i="2"/>
  <c r="M2143" i="2"/>
  <c r="I2143" i="2"/>
  <c r="E2143" i="2"/>
  <c r="AB2143" i="2"/>
  <c r="X2143" i="2"/>
  <c r="T2143" i="2"/>
  <c r="P2143" i="2"/>
  <c r="L2143" i="2"/>
  <c r="H2143" i="2"/>
  <c r="AA2143" i="2"/>
  <c r="W2143" i="2"/>
  <c r="S2143" i="2"/>
  <c r="O2143" i="2"/>
  <c r="K2143" i="2"/>
  <c r="G2143" i="2"/>
  <c r="N2143" i="2"/>
  <c r="Z2143" i="2"/>
  <c r="J2143" i="2"/>
  <c r="V2143" i="2"/>
  <c r="AF2143" i="2" s="1"/>
  <c r="F2143" i="2"/>
  <c r="R2143" i="2"/>
  <c r="AB2065" i="2"/>
  <c r="X2065" i="2"/>
  <c r="T2065" i="2"/>
  <c r="P2065" i="2"/>
  <c r="L2065" i="2"/>
  <c r="H2065" i="2"/>
  <c r="AA2065" i="2"/>
  <c r="W2065" i="2"/>
  <c r="S2065" i="2"/>
  <c r="O2065" i="2"/>
  <c r="K2065" i="2"/>
  <c r="G2065" i="2"/>
  <c r="Z2065" i="2"/>
  <c r="V2065" i="2"/>
  <c r="R2065" i="2"/>
  <c r="N2065" i="2"/>
  <c r="J2065" i="2"/>
  <c r="F2065" i="2"/>
  <c r="M2065" i="2"/>
  <c r="Y2065" i="2"/>
  <c r="I2065" i="2"/>
  <c r="U2065" i="2"/>
  <c r="E2065" i="2"/>
  <c r="Q2065" i="2"/>
  <c r="Z2384" i="2"/>
  <c r="V2384" i="2"/>
  <c r="AF2384" i="2" s="1"/>
  <c r="R2384" i="2"/>
  <c r="N2384" i="2"/>
  <c r="J2384" i="2"/>
  <c r="F2384" i="2"/>
  <c r="Y2384" i="2"/>
  <c r="U2384" i="2"/>
  <c r="Q2384" i="2"/>
  <c r="M2384" i="2"/>
  <c r="I2384" i="2"/>
  <c r="E2384" i="2"/>
  <c r="X2384" i="2"/>
  <c r="P2384" i="2"/>
  <c r="H2384" i="2"/>
  <c r="W2384" i="2"/>
  <c r="O2384" i="2"/>
  <c r="G2384" i="2"/>
  <c r="AB2384" i="2"/>
  <c r="T2384" i="2"/>
  <c r="L2384" i="2"/>
  <c r="K2384" i="2"/>
  <c r="AA2384" i="2"/>
  <c r="S2384" i="2"/>
  <c r="Y2304" i="2"/>
  <c r="U2304" i="2"/>
  <c r="Q2304" i="2"/>
  <c r="M2304" i="2"/>
  <c r="I2304" i="2"/>
  <c r="E2304" i="2"/>
  <c r="AB2304" i="2"/>
  <c r="X2304" i="2"/>
  <c r="T2304" i="2"/>
  <c r="P2304" i="2"/>
  <c r="L2304" i="2"/>
  <c r="H2304" i="2"/>
  <c r="AA2304" i="2"/>
  <c r="W2304" i="2"/>
  <c r="S2304" i="2"/>
  <c r="O2304" i="2"/>
  <c r="K2304" i="2"/>
  <c r="G2304" i="2"/>
  <c r="R2304" i="2"/>
  <c r="N2304" i="2"/>
  <c r="Z2304" i="2"/>
  <c r="J2304" i="2"/>
  <c r="V2304" i="2"/>
  <c r="AF2304" i="2" s="1"/>
  <c r="F2304" i="2"/>
  <c r="AA2440" i="2"/>
  <c r="W2440" i="2"/>
  <c r="S2440" i="2"/>
  <c r="O2440" i="2"/>
  <c r="K2440" i="2"/>
  <c r="G2440" i="2"/>
  <c r="Z2440" i="2"/>
  <c r="V2440" i="2"/>
  <c r="AF2440" i="2" s="1"/>
  <c r="R2440" i="2"/>
  <c r="N2440" i="2"/>
  <c r="J2440" i="2"/>
  <c r="F2440" i="2"/>
  <c r="Y2440" i="2"/>
  <c r="U2440" i="2"/>
  <c r="Q2440" i="2"/>
  <c r="M2440" i="2"/>
  <c r="I2440" i="2"/>
  <c r="E2440" i="2"/>
  <c r="T2440" i="2"/>
  <c r="P2440" i="2"/>
  <c r="AB2440" i="2"/>
  <c r="L2440" i="2"/>
  <c r="X2440" i="2"/>
  <c r="H2440" i="2"/>
  <c r="Y2429" i="2"/>
  <c r="U2429" i="2"/>
  <c r="Q2429" i="2"/>
  <c r="M2429" i="2"/>
  <c r="I2429" i="2"/>
  <c r="E2429" i="2"/>
  <c r="AB2429" i="2"/>
  <c r="X2429" i="2"/>
  <c r="T2429" i="2"/>
  <c r="P2429" i="2"/>
  <c r="L2429" i="2"/>
  <c r="H2429" i="2"/>
  <c r="AA2429" i="2"/>
  <c r="W2429" i="2"/>
  <c r="S2429" i="2"/>
  <c r="O2429" i="2"/>
  <c r="K2429" i="2"/>
  <c r="G2429" i="2"/>
  <c r="R2429" i="2"/>
  <c r="N2429" i="2"/>
  <c r="Z2429" i="2"/>
  <c r="J2429" i="2"/>
  <c r="V2429" i="2"/>
  <c r="AF2429" i="2" s="1"/>
  <c r="F2429" i="2"/>
  <c r="AA2583" i="2"/>
  <c r="W2583" i="2"/>
  <c r="S2583" i="2"/>
  <c r="O2583" i="2"/>
  <c r="K2583" i="2"/>
  <c r="G2583" i="2"/>
  <c r="Z2583" i="2"/>
  <c r="V2583" i="2"/>
  <c r="AF2583" i="2" s="1"/>
  <c r="R2583" i="2"/>
  <c r="N2583" i="2"/>
  <c r="J2583" i="2"/>
  <c r="F2583" i="2"/>
  <c r="AB2583" i="2"/>
  <c r="T2583" i="2"/>
  <c r="L2583" i="2"/>
  <c r="Y2583" i="2"/>
  <c r="Q2583" i="2"/>
  <c r="I2583" i="2"/>
  <c r="X2583" i="2"/>
  <c r="P2583" i="2"/>
  <c r="H2583" i="2"/>
  <c r="M2583" i="2"/>
  <c r="E2583" i="2"/>
  <c r="U2583" i="2"/>
  <c r="AB2553" i="2"/>
  <c r="X2553" i="2"/>
  <c r="T2553" i="2"/>
  <c r="P2553" i="2"/>
  <c r="L2553" i="2"/>
  <c r="H2553" i="2"/>
  <c r="AA2553" i="2"/>
  <c r="W2553" i="2"/>
  <c r="S2553" i="2"/>
  <c r="O2553" i="2"/>
  <c r="K2553" i="2"/>
  <c r="G2553" i="2"/>
  <c r="Y2553" i="2"/>
  <c r="Q2553" i="2"/>
  <c r="I2553" i="2"/>
  <c r="V2553" i="2"/>
  <c r="AF2553" i="2" s="1"/>
  <c r="N2553" i="2"/>
  <c r="F2553" i="2"/>
  <c r="U2553" i="2"/>
  <c r="M2553" i="2"/>
  <c r="E2553" i="2"/>
  <c r="Z2553" i="2"/>
  <c r="R2553" i="2"/>
  <c r="J2553" i="2"/>
  <c r="Z1991" i="2"/>
  <c r="V1991" i="2"/>
  <c r="AF1991" i="2" s="1"/>
  <c r="R1991" i="2"/>
  <c r="N1991" i="2"/>
  <c r="J1991" i="2"/>
  <c r="F1991" i="2"/>
  <c r="Y1991" i="2"/>
  <c r="U1991" i="2"/>
  <c r="Q1991" i="2"/>
  <c r="M1991" i="2"/>
  <c r="I1991" i="2"/>
  <c r="E1991" i="2"/>
  <c r="AB1991" i="2"/>
  <c r="X1991" i="2"/>
  <c r="T1991" i="2"/>
  <c r="P1991" i="2"/>
  <c r="L1991" i="2"/>
  <c r="H1991" i="2"/>
  <c r="S1991" i="2"/>
  <c r="O1991" i="2"/>
  <c r="AA1991" i="2"/>
  <c r="K1991" i="2"/>
  <c r="W1991" i="2"/>
  <c r="G1991" i="2"/>
  <c r="AA2108" i="2"/>
  <c r="W2108" i="2"/>
  <c r="S2108" i="2"/>
  <c r="O2108" i="2"/>
  <c r="K2108" i="2"/>
  <c r="G2108" i="2"/>
  <c r="Z2108" i="2"/>
  <c r="V2108" i="2"/>
  <c r="AF2108" i="2" s="1"/>
  <c r="R2108" i="2"/>
  <c r="N2108" i="2"/>
  <c r="J2108" i="2"/>
  <c r="F2108" i="2"/>
  <c r="Y2108" i="2"/>
  <c r="U2108" i="2"/>
  <c r="Q2108" i="2"/>
  <c r="M2108" i="2"/>
  <c r="I2108" i="2"/>
  <c r="E2108" i="2"/>
  <c r="AB2108" i="2"/>
  <c r="L2108" i="2"/>
  <c r="X2108" i="2"/>
  <c r="H2108" i="2"/>
  <c r="T2108" i="2"/>
  <c r="P2108" i="2"/>
  <c r="Z2031" i="2"/>
  <c r="V2031" i="2"/>
  <c r="AF2031" i="2" s="1"/>
  <c r="R2031" i="2"/>
  <c r="N2031" i="2"/>
  <c r="J2031" i="2"/>
  <c r="F2031" i="2"/>
  <c r="Y2031" i="2"/>
  <c r="U2031" i="2"/>
  <c r="Q2031" i="2"/>
  <c r="M2031" i="2"/>
  <c r="I2031" i="2"/>
  <c r="E2031" i="2"/>
  <c r="AB2031" i="2"/>
  <c r="X2031" i="2"/>
  <c r="T2031" i="2"/>
  <c r="P2031" i="2"/>
  <c r="L2031" i="2"/>
  <c r="H2031" i="2"/>
  <c r="S2031" i="2"/>
  <c r="O2031" i="2"/>
  <c r="AA2031" i="2"/>
  <c r="K2031" i="2"/>
  <c r="W2031" i="2"/>
  <c r="G2031" i="2"/>
  <c r="AA2394" i="2"/>
  <c r="W2394" i="2"/>
  <c r="S2394" i="2"/>
  <c r="O2394" i="2"/>
  <c r="K2394" i="2"/>
  <c r="G2394" i="2"/>
  <c r="Z2394" i="2"/>
  <c r="V2394" i="2"/>
  <c r="AF2394" i="2" s="1"/>
  <c r="R2394" i="2"/>
  <c r="N2394" i="2"/>
  <c r="J2394" i="2"/>
  <c r="F2394" i="2"/>
  <c r="Y2394" i="2"/>
  <c r="U2394" i="2"/>
  <c r="Q2394" i="2"/>
  <c r="M2394" i="2"/>
  <c r="I2394" i="2"/>
  <c r="E2394" i="2"/>
  <c r="P2394" i="2"/>
  <c r="AB2394" i="2"/>
  <c r="L2394" i="2"/>
  <c r="X2394" i="2"/>
  <c r="H2394" i="2"/>
  <c r="T2394" i="2"/>
  <c r="Y2194" i="2"/>
  <c r="U2194" i="2"/>
  <c r="Q2194" i="2"/>
  <c r="M2194" i="2"/>
  <c r="I2194" i="2"/>
  <c r="E2194" i="2"/>
  <c r="AB2194" i="2"/>
  <c r="X2194" i="2"/>
  <c r="T2194" i="2"/>
  <c r="P2194" i="2"/>
  <c r="L2194" i="2"/>
  <c r="H2194" i="2"/>
  <c r="AA2194" i="2"/>
  <c r="W2194" i="2"/>
  <c r="S2194" i="2"/>
  <c r="O2194" i="2"/>
  <c r="K2194" i="2"/>
  <c r="G2194" i="2"/>
  <c r="Z2194" i="2"/>
  <c r="J2194" i="2"/>
  <c r="V2194" i="2"/>
  <c r="AF2194" i="2" s="1"/>
  <c r="F2194" i="2"/>
  <c r="R2194" i="2"/>
  <c r="N2194" i="2"/>
  <c r="AB2120" i="2"/>
  <c r="X2120" i="2"/>
  <c r="T2120" i="2"/>
  <c r="P2120" i="2"/>
  <c r="L2120" i="2"/>
  <c r="H2120" i="2"/>
  <c r="AA2120" i="2"/>
  <c r="W2120" i="2"/>
  <c r="S2120" i="2"/>
  <c r="O2120" i="2"/>
  <c r="K2120" i="2"/>
  <c r="G2120" i="2"/>
  <c r="Z2120" i="2"/>
  <c r="V2120" i="2"/>
  <c r="AF2120" i="2" s="1"/>
  <c r="R2120" i="2"/>
  <c r="N2120" i="2"/>
  <c r="J2120" i="2"/>
  <c r="F2120" i="2"/>
  <c r="Y2120" i="2"/>
  <c r="I2120" i="2"/>
  <c r="U2120" i="2"/>
  <c r="E2120" i="2"/>
  <c r="Q2120" i="2"/>
  <c r="M2120" i="2"/>
  <c r="AA2483" i="2"/>
  <c r="W2483" i="2"/>
  <c r="S2483" i="2"/>
  <c r="O2483" i="2"/>
  <c r="K2483" i="2"/>
  <c r="G2483" i="2"/>
  <c r="Z2483" i="2"/>
  <c r="V2483" i="2"/>
  <c r="AF2483" i="2" s="1"/>
  <c r="R2483" i="2"/>
  <c r="N2483" i="2"/>
  <c r="J2483" i="2"/>
  <c r="F2483" i="2"/>
  <c r="Y2483" i="2"/>
  <c r="U2483" i="2"/>
  <c r="Q2483" i="2"/>
  <c r="M2483" i="2"/>
  <c r="I2483" i="2"/>
  <c r="E2483" i="2"/>
  <c r="AB2483" i="2"/>
  <c r="L2483" i="2"/>
  <c r="X2483" i="2"/>
  <c r="H2483" i="2"/>
  <c r="T2483" i="2"/>
  <c r="P2483" i="2"/>
  <c r="Y2330" i="2"/>
  <c r="U2330" i="2"/>
  <c r="Q2330" i="2"/>
  <c r="M2330" i="2"/>
  <c r="I2330" i="2"/>
  <c r="E2330" i="2"/>
  <c r="AB2330" i="2"/>
  <c r="X2330" i="2"/>
  <c r="T2330" i="2"/>
  <c r="P2330" i="2"/>
  <c r="L2330" i="2"/>
  <c r="H2330" i="2"/>
  <c r="AA2330" i="2"/>
  <c r="W2330" i="2"/>
  <c r="S2330" i="2"/>
  <c r="O2330" i="2"/>
  <c r="K2330" i="2"/>
  <c r="G2330" i="2"/>
  <c r="N2330" i="2"/>
  <c r="Z2330" i="2"/>
  <c r="J2330" i="2"/>
  <c r="V2330" i="2"/>
  <c r="AF2330" i="2" s="1"/>
  <c r="F2330" i="2"/>
  <c r="R2330" i="2"/>
  <c r="Z2482" i="2"/>
  <c r="V2482" i="2"/>
  <c r="AF2482" i="2" s="1"/>
  <c r="R2482" i="2"/>
  <c r="N2482" i="2"/>
  <c r="J2482" i="2"/>
  <c r="F2482" i="2"/>
  <c r="Y2482" i="2"/>
  <c r="U2482" i="2"/>
  <c r="Q2482" i="2"/>
  <c r="M2482" i="2"/>
  <c r="I2482" i="2"/>
  <c r="E2482" i="2"/>
  <c r="AB2482" i="2"/>
  <c r="X2482" i="2"/>
  <c r="T2482" i="2"/>
  <c r="P2482" i="2"/>
  <c r="L2482" i="2"/>
  <c r="H2482" i="2"/>
  <c r="AA2482" i="2"/>
  <c r="K2482" i="2"/>
  <c r="W2482" i="2"/>
  <c r="G2482" i="2"/>
  <c r="S2482" i="2"/>
  <c r="O2482" i="2"/>
  <c r="Y2455" i="2"/>
  <c r="U2455" i="2"/>
  <c r="Q2455" i="2"/>
  <c r="M2455" i="2"/>
  <c r="I2455" i="2"/>
  <c r="E2455" i="2"/>
  <c r="AB2455" i="2"/>
  <c r="X2455" i="2"/>
  <c r="T2455" i="2"/>
  <c r="P2455" i="2"/>
  <c r="L2455" i="2"/>
  <c r="H2455" i="2"/>
  <c r="AA2455" i="2"/>
  <c r="W2455" i="2"/>
  <c r="S2455" i="2"/>
  <c r="O2455" i="2"/>
  <c r="K2455" i="2"/>
  <c r="G2455" i="2"/>
  <c r="N2455" i="2"/>
  <c r="Z2455" i="2"/>
  <c r="J2455" i="2"/>
  <c r="V2455" i="2"/>
  <c r="AF2455" i="2" s="1"/>
  <c r="F2455" i="2"/>
  <c r="R2455" i="2"/>
  <c r="AA2285" i="2"/>
  <c r="W2285" i="2"/>
  <c r="S2285" i="2"/>
  <c r="O2285" i="2"/>
  <c r="K2285" i="2"/>
  <c r="G2285" i="2"/>
  <c r="Z2285" i="2"/>
  <c r="V2285" i="2"/>
  <c r="AF2285" i="2" s="1"/>
  <c r="R2285" i="2"/>
  <c r="N2285" i="2"/>
  <c r="J2285" i="2"/>
  <c r="F2285" i="2"/>
  <c r="Y2285" i="2"/>
  <c r="U2285" i="2"/>
  <c r="Q2285" i="2"/>
  <c r="M2285" i="2"/>
  <c r="I2285" i="2"/>
  <c r="E2285" i="2"/>
  <c r="P2285" i="2"/>
  <c r="AB2285" i="2"/>
  <c r="L2285" i="2"/>
  <c r="X2285" i="2"/>
  <c r="H2285" i="2"/>
  <c r="T2285" i="2"/>
  <c r="Z2083" i="2"/>
  <c r="V2083" i="2"/>
  <c r="AF2083" i="2" s="1"/>
  <c r="R2083" i="2"/>
  <c r="N2083" i="2"/>
  <c r="J2083" i="2"/>
  <c r="F2083" i="2"/>
  <c r="Y2083" i="2"/>
  <c r="U2083" i="2"/>
  <c r="Q2083" i="2"/>
  <c r="M2083" i="2"/>
  <c r="I2083" i="2"/>
  <c r="E2083" i="2"/>
  <c r="AB2083" i="2"/>
  <c r="X2083" i="2"/>
  <c r="T2083" i="2"/>
  <c r="P2083" i="2"/>
  <c r="L2083" i="2"/>
  <c r="H2083" i="2"/>
  <c r="AA2083" i="2"/>
  <c r="K2083" i="2"/>
  <c r="W2083" i="2"/>
  <c r="G2083" i="2"/>
  <c r="S2083" i="2"/>
  <c r="O2083" i="2"/>
  <c r="Y1994" i="2"/>
  <c r="U1994" i="2"/>
  <c r="Q1994" i="2"/>
  <c r="M1994" i="2"/>
  <c r="I1994" i="2"/>
  <c r="E1994" i="2"/>
  <c r="AB1994" i="2"/>
  <c r="X1994" i="2"/>
  <c r="T1994" i="2"/>
  <c r="P1994" i="2"/>
  <c r="L1994" i="2"/>
  <c r="H1994" i="2"/>
  <c r="AA1994" i="2"/>
  <c r="W1994" i="2"/>
  <c r="S1994" i="2"/>
  <c r="O1994" i="2"/>
  <c r="K1994" i="2"/>
  <c r="G1994" i="2"/>
  <c r="V1994" i="2"/>
  <c r="AF1994" i="2" s="1"/>
  <c r="F1994" i="2"/>
  <c r="R1994" i="2"/>
  <c r="N1994" i="2"/>
  <c r="Z1994" i="2"/>
  <c r="J1994" i="2"/>
  <c r="AA2297" i="2"/>
  <c r="W2297" i="2"/>
  <c r="S2297" i="2"/>
  <c r="O2297" i="2"/>
  <c r="K2297" i="2"/>
  <c r="G2297" i="2"/>
  <c r="Z2297" i="2"/>
  <c r="V2297" i="2"/>
  <c r="AF2297" i="2" s="1"/>
  <c r="R2297" i="2"/>
  <c r="N2297" i="2"/>
  <c r="J2297" i="2"/>
  <c r="F2297" i="2"/>
  <c r="Y2297" i="2"/>
  <c r="U2297" i="2"/>
  <c r="Q2297" i="2"/>
  <c r="M2297" i="2"/>
  <c r="I2297" i="2"/>
  <c r="E2297" i="2"/>
  <c r="X2297" i="2"/>
  <c r="H2297" i="2"/>
  <c r="T2297" i="2"/>
  <c r="P2297" i="2"/>
  <c r="AB2297" i="2"/>
  <c r="L2297" i="2"/>
  <c r="AA2291" i="2"/>
  <c r="W2291" i="2"/>
  <c r="S2291" i="2"/>
  <c r="O2291" i="2"/>
  <c r="K2291" i="2"/>
  <c r="G2291" i="2"/>
  <c r="Z2291" i="2"/>
  <c r="V2291" i="2"/>
  <c r="AF2291" i="2" s="1"/>
  <c r="R2291" i="2"/>
  <c r="N2291" i="2"/>
  <c r="J2291" i="2"/>
  <c r="F2291" i="2"/>
  <c r="Y2291" i="2"/>
  <c r="U2291" i="2"/>
  <c r="Q2291" i="2"/>
  <c r="M2291" i="2"/>
  <c r="I2291" i="2"/>
  <c r="E2291" i="2"/>
  <c r="T2291" i="2"/>
  <c r="P2291" i="2"/>
  <c r="AB2291" i="2"/>
  <c r="L2291" i="2"/>
  <c r="H2291" i="2"/>
  <c r="X2291" i="2"/>
  <c r="Y2260" i="2"/>
  <c r="U2260" i="2"/>
  <c r="Q2260" i="2"/>
  <c r="M2260" i="2"/>
  <c r="I2260" i="2"/>
  <c r="E2260" i="2"/>
  <c r="AB2260" i="2"/>
  <c r="X2260" i="2"/>
  <c r="T2260" i="2"/>
  <c r="P2260" i="2"/>
  <c r="L2260" i="2"/>
  <c r="H2260" i="2"/>
  <c r="AA2260" i="2"/>
  <c r="W2260" i="2"/>
  <c r="S2260" i="2"/>
  <c r="O2260" i="2"/>
  <c r="K2260" i="2"/>
  <c r="G2260" i="2"/>
  <c r="Z2260" i="2"/>
  <c r="J2260" i="2"/>
  <c r="V2260" i="2"/>
  <c r="AF2260" i="2" s="1"/>
  <c r="F2260" i="2"/>
  <c r="R2260" i="2"/>
  <c r="N2260" i="2"/>
  <c r="AA2462" i="2"/>
  <c r="W2462" i="2"/>
  <c r="S2462" i="2"/>
  <c r="O2462" i="2"/>
  <c r="K2462" i="2"/>
  <c r="G2462" i="2"/>
  <c r="Z2462" i="2"/>
  <c r="V2462" i="2"/>
  <c r="AF2462" i="2" s="1"/>
  <c r="R2462" i="2"/>
  <c r="N2462" i="2"/>
  <c r="J2462" i="2"/>
  <c r="F2462" i="2"/>
  <c r="Y2462" i="2"/>
  <c r="U2462" i="2"/>
  <c r="Q2462" i="2"/>
  <c r="M2462" i="2"/>
  <c r="I2462" i="2"/>
  <c r="E2462" i="2"/>
  <c r="X2462" i="2"/>
  <c r="H2462" i="2"/>
  <c r="T2462" i="2"/>
  <c r="P2462" i="2"/>
  <c r="AB2462" i="2"/>
  <c r="L2462" i="2"/>
  <c r="Y2385" i="2"/>
  <c r="U2385" i="2"/>
  <c r="AB2385" i="2"/>
  <c r="X2385" i="2"/>
  <c r="T2385" i="2"/>
  <c r="P2385" i="2"/>
  <c r="L2385" i="2"/>
  <c r="H2385" i="2"/>
  <c r="AA2385" i="2"/>
  <c r="W2385" i="2"/>
  <c r="S2385" i="2"/>
  <c r="O2385" i="2"/>
  <c r="K2385" i="2"/>
  <c r="G2385" i="2"/>
  <c r="Z2385" i="2"/>
  <c r="N2385" i="2"/>
  <c r="F2385" i="2"/>
  <c r="V2385" i="2"/>
  <c r="AF2385" i="2" s="1"/>
  <c r="M2385" i="2"/>
  <c r="E2385" i="2"/>
  <c r="R2385" i="2"/>
  <c r="J2385" i="2"/>
  <c r="Q2385" i="2"/>
  <c r="I2385" i="2"/>
  <c r="AA2556" i="2"/>
  <c r="W2556" i="2"/>
  <c r="S2556" i="2"/>
  <c r="O2556" i="2"/>
  <c r="K2556" i="2"/>
  <c r="G2556" i="2"/>
  <c r="Z2556" i="2"/>
  <c r="V2556" i="2"/>
  <c r="AF2556" i="2" s="1"/>
  <c r="R2556" i="2"/>
  <c r="N2556" i="2"/>
  <c r="J2556" i="2"/>
  <c r="F2556" i="2"/>
  <c r="U2556" i="2"/>
  <c r="M2556" i="2"/>
  <c r="E2556" i="2"/>
  <c r="AB2556" i="2"/>
  <c r="T2556" i="2"/>
  <c r="L2556" i="2"/>
  <c r="Y2556" i="2"/>
  <c r="Q2556" i="2"/>
  <c r="I2556" i="2"/>
  <c r="X2556" i="2"/>
  <c r="P2556" i="2"/>
  <c r="H2556" i="2"/>
  <c r="Y2573" i="2"/>
  <c r="U2573" i="2"/>
  <c r="Q2573" i="2"/>
  <c r="M2573" i="2"/>
  <c r="I2573" i="2"/>
  <c r="E2573" i="2"/>
  <c r="AB2573" i="2"/>
  <c r="X2573" i="2"/>
  <c r="T2573" i="2"/>
  <c r="P2573" i="2"/>
  <c r="L2573" i="2"/>
  <c r="H2573" i="2"/>
  <c r="AA2573" i="2"/>
  <c r="S2573" i="2"/>
  <c r="K2573" i="2"/>
  <c r="Z2573" i="2"/>
  <c r="R2573" i="2"/>
  <c r="J2573" i="2"/>
  <c r="W2573" i="2"/>
  <c r="O2573" i="2"/>
  <c r="G2573" i="2"/>
  <c r="V2573" i="2"/>
  <c r="AF2573" i="2" s="1"/>
  <c r="N2573" i="2"/>
  <c r="F2573" i="2"/>
  <c r="AA2119" i="2"/>
  <c r="W2119" i="2"/>
  <c r="S2119" i="2"/>
  <c r="O2119" i="2"/>
  <c r="K2119" i="2"/>
  <c r="G2119" i="2"/>
  <c r="Z2119" i="2"/>
  <c r="V2119" i="2"/>
  <c r="AF2119" i="2" s="1"/>
  <c r="R2119" i="2"/>
  <c r="N2119" i="2"/>
  <c r="J2119" i="2"/>
  <c r="F2119" i="2"/>
  <c r="Y2119" i="2"/>
  <c r="U2119" i="2"/>
  <c r="Q2119" i="2"/>
  <c r="M2119" i="2"/>
  <c r="I2119" i="2"/>
  <c r="E2119" i="2"/>
  <c r="X2119" i="2"/>
  <c r="H2119" i="2"/>
  <c r="T2119" i="2"/>
  <c r="P2119" i="2"/>
  <c r="AB2119" i="2"/>
  <c r="L2119" i="2"/>
  <c r="Z1995" i="2"/>
  <c r="V1995" i="2"/>
  <c r="AF1995" i="2" s="1"/>
  <c r="R1995" i="2"/>
  <c r="N1995" i="2"/>
  <c r="J1995" i="2"/>
  <c r="F1995" i="2"/>
  <c r="Y1995" i="2"/>
  <c r="U1995" i="2"/>
  <c r="Q1995" i="2"/>
  <c r="M1995" i="2"/>
  <c r="I1995" i="2"/>
  <c r="E1995" i="2"/>
  <c r="AB1995" i="2"/>
  <c r="X1995" i="2"/>
  <c r="T1995" i="2"/>
  <c r="P1995" i="2"/>
  <c r="L1995" i="2"/>
  <c r="H1995" i="2"/>
  <c r="AA1995" i="2"/>
  <c r="K1995" i="2"/>
  <c r="W1995" i="2"/>
  <c r="G1995" i="2"/>
  <c r="S1995" i="2"/>
  <c r="O1995" i="2"/>
  <c r="AA2295" i="2"/>
  <c r="W2295" i="2"/>
  <c r="S2295" i="2"/>
  <c r="O2295" i="2"/>
  <c r="K2295" i="2"/>
  <c r="G2295" i="2"/>
  <c r="Z2295" i="2"/>
  <c r="V2295" i="2"/>
  <c r="AF2295" i="2" s="1"/>
  <c r="R2295" i="2"/>
  <c r="N2295" i="2"/>
  <c r="J2295" i="2"/>
  <c r="F2295" i="2"/>
  <c r="Y2295" i="2"/>
  <c r="U2295" i="2"/>
  <c r="Q2295" i="2"/>
  <c r="M2295" i="2"/>
  <c r="I2295" i="2"/>
  <c r="E2295" i="2"/>
  <c r="AB2295" i="2"/>
  <c r="L2295" i="2"/>
  <c r="X2295" i="2"/>
  <c r="H2295" i="2"/>
  <c r="T2295" i="2"/>
  <c r="P2295" i="2"/>
  <c r="AA2249" i="2"/>
  <c r="W2249" i="2"/>
  <c r="S2249" i="2"/>
  <c r="O2249" i="2"/>
  <c r="K2249" i="2"/>
  <c r="G2249" i="2"/>
  <c r="Z2249" i="2"/>
  <c r="V2249" i="2"/>
  <c r="AF2249" i="2" s="1"/>
  <c r="R2249" i="2"/>
  <c r="N2249" i="2"/>
  <c r="J2249" i="2"/>
  <c r="F2249" i="2"/>
  <c r="Y2249" i="2"/>
  <c r="U2249" i="2"/>
  <c r="Q2249" i="2"/>
  <c r="M2249" i="2"/>
  <c r="I2249" i="2"/>
  <c r="E2249" i="2"/>
  <c r="X2249" i="2"/>
  <c r="H2249" i="2"/>
  <c r="T2249" i="2"/>
  <c r="P2249" i="2"/>
  <c r="L2249" i="2"/>
  <c r="AB2249" i="2"/>
  <c r="AB2147" i="2"/>
  <c r="X2147" i="2"/>
  <c r="T2147" i="2"/>
  <c r="P2147" i="2"/>
  <c r="L2147" i="2"/>
  <c r="H2147" i="2"/>
  <c r="AA2147" i="2"/>
  <c r="W2147" i="2"/>
  <c r="S2147" i="2"/>
  <c r="O2147" i="2"/>
  <c r="K2147" i="2"/>
  <c r="G2147" i="2"/>
  <c r="Z2147" i="2"/>
  <c r="V2147" i="2"/>
  <c r="AF2147" i="2" s="1"/>
  <c r="R2147" i="2"/>
  <c r="N2147" i="2"/>
  <c r="J2147" i="2"/>
  <c r="F2147" i="2"/>
  <c r="U2147" i="2"/>
  <c r="E2147" i="2"/>
  <c r="Q2147" i="2"/>
  <c r="M2147" i="2"/>
  <c r="Y2147" i="2"/>
  <c r="I2147" i="2"/>
  <c r="AB2205" i="2"/>
  <c r="X2205" i="2"/>
  <c r="T2205" i="2"/>
  <c r="P2205" i="2"/>
  <c r="L2205" i="2"/>
  <c r="H2205" i="2"/>
  <c r="Y2205" i="2"/>
  <c r="S2205" i="2"/>
  <c r="N2205" i="2"/>
  <c r="I2205" i="2"/>
  <c r="W2205" i="2"/>
  <c r="R2205" i="2"/>
  <c r="M2205" i="2"/>
  <c r="G2205" i="2"/>
  <c r="AA2205" i="2"/>
  <c r="V2205" i="2"/>
  <c r="AF2205" i="2" s="1"/>
  <c r="Q2205" i="2"/>
  <c r="K2205" i="2"/>
  <c r="F2205" i="2"/>
  <c r="U2205" i="2"/>
  <c r="O2205" i="2"/>
  <c r="J2205" i="2"/>
  <c r="Z2205" i="2"/>
  <c r="E2205" i="2"/>
  <c r="Y2345" i="2"/>
  <c r="U2345" i="2"/>
  <c r="Q2345" i="2"/>
  <c r="M2345" i="2"/>
  <c r="I2345" i="2"/>
  <c r="E2345" i="2"/>
  <c r="AB2345" i="2"/>
  <c r="X2345" i="2"/>
  <c r="T2345" i="2"/>
  <c r="P2345" i="2"/>
  <c r="L2345" i="2"/>
  <c r="H2345" i="2"/>
  <c r="AA2345" i="2"/>
  <c r="W2345" i="2"/>
  <c r="S2345" i="2"/>
  <c r="O2345" i="2"/>
  <c r="K2345" i="2"/>
  <c r="G2345" i="2"/>
  <c r="Z2345" i="2"/>
  <c r="J2345" i="2"/>
  <c r="V2345" i="2"/>
  <c r="AF2345" i="2" s="1"/>
  <c r="F2345" i="2"/>
  <c r="R2345" i="2"/>
  <c r="N2345" i="2"/>
  <c r="AA2512" i="2"/>
  <c r="W2512" i="2"/>
  <c r="S2512" i="2"/>
  <c r="O2512" i="2"/>
  <c r="K2512" i="2"/>
  <c r="G2512" i="2"/>
  <c r="AB2512" i="2"/>
  <c r="V2512" i="2"/>
  <c r="AF2512" i="2" s="1"/>
  <c r="Q2512" i="2"/>
  <c r="L2512" i="2"/>
  <c r="F2512" i="2"/>
  <c r="Z2512" i="2"/>
  <c r="U2512" i="2"/>
  <c r="P2512" i="2"/>
  <c r="J2512" i="2"/>
  <c r="E2512" i="2"/>
  <c r="Y2512" i="2"/>
  <c r="T2512" i="2"/>
  <c r="N2512" i="2"/>
  <c r="I2512" i="2"/>
  <c r="R2512" i="2"/>
  <c r="M2512" i="2"/>
  <c r="H2512" i="2"/>
  <c r="X2512" i="2"/>
  <c r="Y2469" i="2"/>
  <c r="U2469" i="2"/>
  <c r="Q2469" i="2"/>
  <c r="M2469" i="2"/>
  <c r="I2469" i="2"/>
  <c r="E2469" i="2"/>
  <c r="AB2469" i="2"/>
  <c r="X2469" i="2"/>
  <c r="T2469" i="2"/>
  <c r="P2469" i="2"/>
  <c r="L2469" i="2"/>
  <c r="H2469" i="2"/>
  <c r="AA2469" i="2"/>
  <c r="W2469" i="2"/>
  <c r="S2469" i="2"/>
  <c r="O2469" i="2"/>
  <c r="K2469" i="2"/>
  <c r="G2469" i="2"/>
  <c r="R2469" i="2"/>
  <c r="N2469" i="2"/>
  <c r="Z2469" i="2"/>
  <c r="J2469" i="2"/>
  <c r="F2469" i="2"/>
  <c r="V2469" i="2"/>
  <c r="AF2469" i="2" s="1"/>
  <c r="AB2493" i="2"/>
  <c r="X2493" i="2"/>
  <c r="T2493" i="2"/>
  <c r="P2493" i="2"/>
  <c r="L2493" i="2"/>
  <c r="H2493" i="2"/>
  <c r="W2493" i="2"/>
  <c r="R2493" i="2"/>
  <c r="M2493" i="2"/>
  <c r="G2493" i="2"/>
  <c r="AA2493" i="2"/>
  <c r="V2493" i="2"/>
  <c r="AF2493" i="2" s="1"/>
  <c r="Q2493" i="2"/>
  <c r="K2493" i="2"/>
  <c r="F2493" i="2"/>
  <c r="Z2493" i="2"/>
  <c r="U2493" i="2"/>
  <c r="O2493" i="2"/>
  <c r="J2493" i="2"/>
  <c r="E2493" i="2"/>
  <c r="N2493" i="2"/>
  <c r="I2493" i="2"/>
  <c r="Y2493" i="2"/>
  <c r="S2493" i="2"/>
  <c r="Z2169" i="2"/>
  <c r="V2169" i="2"/>
  <c r="AF2169" i="2" s="1"/>
  <c r="R2169" i="2"/>
  <c r="N2169" i="2"/>
  <c r="J2169" i="2"/>
  <c r="F2169" i="2"/>
  <c r="Y2169" i="2"/>
  <c r="U2169" i="2"/>
  <c r="Q2169" i="2"/>
  <c r="M2169" i="2"/>
  <c r="I2169" i="2"/>
  <c r="E2169" i="2"/>
  <c r="AB2169" i="2"/>
  <c r="X2169" i="2"/>
  <c r="T2169" i="2"/>
  <c r="P2169" i="2"/>
  <c r="L2169" i="2"/>
  <c r="H2169" i="2"/>
  <c r="O2169" i="2"/>
  <c r="AA2169" i="2"/>
  <c r="K2169" i="2"/>
  <c r="W2169" i="2"/>
  <c r="G2169" i="2"/>
  <c r="S2169" i="2"/>
  <c r="AA1992" i="2"/>
  <c r="W1992" i="2"/>
  <c r="S1992" i="2"/>
  <c r="O1992" i="2"/>
  <c r="K1992" i="2"/>
  <c r="G1992" i="2"/>
  <c r="Z1992" i="2"/>
  <c r="V1992" i="2"/>
  <c r="AF1992" i="2" s="1"/>
  <c r="R1992" i="2"/>
  <c r="N1992" i="2"/>
  <c r="J1992" i="2"/>
  <c r="F1992" i="2"/>
  <c r="Y1992" i="2"/>
  <c r="U1992" i="2"/>
  <c r="Q1992" i="2"/>
  <c r="M1992" i="2"/>
  <c r="I1992" i="2"/>
  <c r="E1992" i="2"/>
  <c r="T1992" i="2"/>
  <c r="P1992" i="2"/>
  <c r="AB1992" i="2"/>
  <c r="L1992" i="2"/>
  <c r="X1992" i="2"/>
  <c r="H1992" i="2"/>
  <c r="Z2112" i="2"/>
  <c r="V2112" i="2"/>
  <c r="AF2112" i="2" s="1"/>
  <c r="R2112" i="2"/>
  <c r="N2112" i="2"/>
  <c r="J2112" i="2"/>
  <c r="F2112" i="2"/>
  <c r="Y2112" i="2"/>
  <c r="U2112" i="2"/>
  <c r="Q2112" i="2"/>
  <c r="M2112" i="2"/>
  <c r="I2112" i="2"/>
  <c r="E2112" i="2"/>
  <c r="AB2112" i="2"/>
  <c r="X2112" i="2"/>
  <c r="T2112" i="2"/>
  <c r="P2112" i="2"/>
  <c r="L2112" i="2"/>
  <c r="H2112" i="2"/>
  <c r="S2112" i="2"/>
  <c r="O2112" i="2"/>
  <c r="AA2112" i="2"/>
  <c r="K2112" i="2"/>
  <c r="W2112" i="2"/>
  <c r="G2112" i="2"/>
  <c r="Y2086" i="2"/>
  <c r="U2086" i="2"/>
  <c r="Q2086" i="2"/>
  <c r="M2086" i="2"/>
  <c r="I2086" i="2"/>
  <c r="E2086" i="2"/>
  <c r="AB2086" i="2"/>
  <c r="X2086" i="2"/>
  <c r="T2086" i="2"/>
  <c r="P2086" i="2"/>
  <c r="L2086" i="2"/>
  <c r="H2086" i="2"/>
  <c r="AA2086" i="2"/>
  <c r="W2086" i="2"/>
  <c r="S2086" i="2"/>
  <c r="O2086" i="2"/>
  <c r="K2086" i="2"/>
  <c r="G2086" i="2"/>
  <c r="N2086" i="2"/>
  <c r="Z2086" i="2"/>
  <c r="J2086" i="2"/>
  <c r="V2086" i="2"/>
  <c r="AF2086" i="2" s="1"/>
  <c r="F2086" i="2"/>
  <c r="R2086" i="2"/>
  <c r="AB2005" i="2"/>
  <c r="X2005" i="2"/>
  <c r="T2005" i="2"/>
  <c r="P2005" i="2"/>
  <c r="L2005" i="2"/>
  <c r="H2005" i="2"/>
  <c r="AA2005" i="2"/>
  <c r="W2005" i="2"/>
  <c r="S2005" i="2"/>
  <c r="O2005" i="2"/>
  <c r="K2005" i="2"/>
  <c r="G2005" i="2"/>
  <c r="Z2005" i="2"/>
  <c r="V2005" i="2"/>
  <c r="AF2005" i="2" s="1"/>
  <c r="R2005" i="2"/>
  <c r="N2005" i="2"/>
  <c r="J2005" i="2"/>
  <c r="F2005" i="2"/>
  <c r="M2005" i="2"/>
  <c r="Y2005" i="2"/>
  <c r="I2005" i="2"/>
  <c r="U2005" i="2"/>
  <c r="E2005" i="2"/>
  <c r="Q2005" i="2"/>
  <c r="AA2344" i="2"/>
  <c r="W2344" i="2"/>
  <c r="S2344" i="2"/>
  <c r="O2344" i="2"/>
  <c r="K2344" i="2"/>
  <c r="G2344" i="2"/>
  <c r="Z2344" i="2"/>
  <c r="V2344" i="2"/>
  <c r="AF2344" i="2" s="1"/>
  <c r="R2344" i="2"/>
  <c r="N2344" i="2"/>
  <c r="J2344" i="2"/>
  <c r="F2344" i="2"/>
  <c r="Y2344" i="2"/>
  <c r="U2344" i="2"/>
  <c r="Q2344" i="2"/>
  <c r="M2344" i="2"/>
  <c r="I2344" i="2"/>
  <c r="E2344" i="2"/>
  <c r="T2344" i="2"/>
  <c r="P2344" i="2"/>
  <c r="AB2344" i="2"/>
  <c r="L2344" i="2"/>
  <c r="X2344" i="2"/>
  <c r="H2344" i="2"/>
  <c r="Y2274" i="2"/>
  <c r="U2274" i="2"/>
  <c r="Q2274" i="2"/>
  <c r="M2274" i="2"/>
  <c r="I2274" i="2"/>
  <c r="E2274" i="2"/>
  <c r="AB2274" i="2"/>
  <c r="X2274" i="2"/>
  <c r="T2274" i="2"/>
  <c r="P2274" i="2"/>
  <c r="L2274" i="2"/>
  <c r="H2274" i="2"/>
  <c r="AA2274" i="2"/>
  <c r="W2274" i="2"/>
  <c r="S2274" i="2"/>
  <c r="O2274" i="2"/>
  <c r="K2274" i="2"/>
  <c r="G2274" i="2"/>
  <c r="N2274" i="2"/>
  <c r="Z2274" i="2"/>
  <c r="J2274" i="2"/>
  <c r="V2274" i="2"/>
  <c r="AF2274" i="2" s="1"/>
  <c r="F2274" i="2"/>
  <c r="R2274" i="2"/>
  <c r="AA2595" i="2"/>
  <c r="W2595" i="2"/>
  <c r="S2595" i="2"/>
  <c r="O2595" i="2"/>
  <c r="K2595" i="2"/>
  <c r="G2595" i="2"/>
  <c r="Z2595" i="2"/>
  <c r="V2595" i="2"/>
  <c r="AF2595" i="2" s="1"/>
  <c r="R2595" i="2"/>
  <c r="N2595" i="2"/>
  <c r="J2595" i="2"/>
  <c r="F2595" i="2"/>
  <c r="Y2595" i="2"/>
  <c r="U2595" i="2"/>
  <c r="Q2595" i="2"/>
  <c r="M2595" i="2"/>
  <c r="I2595" i="2"/>
  <c r="E2595" i="2"/>
  <c r="P2595" i="2"/>
  <c r="AB2595" i="2"/>
  <c r="L2595" i="2"/>
  <c r="X2595" i="2"/>
  <c r="H2595" i="2"/>
  <c r="T2595" i="2"/>
  <c r="Y2399" i="2"/>
  <c r="U2399" i="2"/>
  <c r="Q2399" i="2"/>
  <c r="M2399" i="2"/>
  <c r="I2399" i="2"/>
  <c r="E2399" i="2"/>
  <c r="AB2399" i="2"/>
  <c r="X2399" i="2"/>
  <c r="T2399" i="2"/>
  <c r="P2399" i="2"/>
  <c r="L2399" i="2"/>
  <c r="H2399" i="2"/>
  <c r="AA2399" i="2"/>
  <c r="W2399" i="2"/>
  <c r="S2399" i="2"/>
  <c r="O2399" i="2"/>
  <c r="K2399" i="2"/>
  <c r="G2399" i="2"/>
  <c r="N2399" i="2"/>
  <c r="Z2399" i="2"/>
  <c r="J2399" i="2"/>
  <c r="V2399" i="2"/>
  <c r="AF2399" i="2" s="1"/>
  <c r="F2399" i="2"/>
  <c r="R2399" i="2"/>
  <c r="Z2601" i="2"/>
  <c r="V2601" i="2"/>
  <c r="AF2601" i="2" s="1"/>
  <c r="R2601" i="2"/>
  <c r="N2601" i="2"/>
  <c r="I2601" i="2"/>
  <c r="E2601" i="2"/>
  <c r="Y2601" i="2"/>
  <c r="U2601" i="2"/>
  <c r="Q2601" i="2"/>
  <c r="M2601" i="2"/>
  <c r="H2601" i="2"/>
  <c r="AB2601" i="2"/>
  <c r="X2601" i="2"/>
  <c r="T2601" i="2"/>
  <c r="P2601" i="2"/>
  <c r="K2601" i="2"/>
  <c r="G2601" i="2"/>
  <c r="AA2601" i="2"/>
  <c r="J2601" i="2"/>
  <c r="W2601" i="2"/>
  <c r="F2601" i="2"/>
  <c r="S2601" i="2"/>
  <c r="O2601" i="2"/>
  <c r="AA2117" i="2"/>
  <c r="W2117" i="2"/>
  <c r="S2117" i="2"/>
  <c r="O2117" i="2"/>
  <c r="K2117" i="2"/>
  <c r="G2117" i="2"/>
  <c r="Z2117" i="2"/>
  <c r="V2117" i="2"/>
  <c r="AF2117" i="2" s="1"/>
  <c r="R2117" i="2"/>
  <c r="N2117" i="2"/>
  <c r="J2117" i="2"/>
  <c r="F2117" i="2"/>
  <c r="Y2117" i="2"/>
  <c r="U2117" i="2"/>
  <c r="Q2117" i="2"/>
  <c r="M2117" i="2"/>
  <c r="I2117" i="2"/>
  <c r="E2117" i="2"/>
  <c r="AB2117" i="2"/>
  <c r="L2117" i="2"/>
  <c r="X2117" i="2"/>
  <c r="H2117" i="2"/>
  <c r="T2117" i="2"/>
  <c r="P2117" i="2"/>
  <c r="Z2099" i="2"/>
  <c r="V2099" i="2"/>
  <c r="AF2099" i="2" s="1"/>
  <c r="R2099" i="2"/>
  <c r="N2099" i="2"/>
  <c r="J2099" i="2"/>
  <c r="F2099" i="2"/>
  <c r="Y2099" i="2"/>
  <c r="U2099" i="2"/>
  <c r="Q2099" i="2"/>
  <c r="M2099" i="2"/>
  <c r="I2099" i="2"/>
  <c r="E2099" i="2"/>
  <c r="AB2099" i="2"/>
  <c r="X2099" i="2"/>
  <c r="T2099" i="2"/>
  <c r="P2099" i="2"/>
  <c r="L2099" i="2"/>
  <c r="H2099" i="2"/>
  <c r="AA2099" i="2"/>
  <c r="K2099" i="2"/>
  <c r="W2099" i="2"/>
  <c r="G2099" i="2"/>
  <c r="S2099" i="2"/>
  <c r="O2099" i="2"/>
  <c r="Y2010" i="2"/>
  <c r="U2010" i="2"/>
  <c r="Q2010" i="2"/>
  <c r="M2010" i="2"/>
  <c r="I2010" i="2"/>
  <c r="E2010" i="2"/>
  <c r="AB2010" i="2"/>
  <c r="X2010" i="2"/>
  <c r="T2010" i="2"/>
  <c r="P2010" i="2"/>
  <c r="L2010" i="2"/>
  <c r="H2010" i="2"/>
  <c r="AA2010" i="2"/>
  <c r="W2010" i="2"/>
  <c r="S2010" i="2"/>
  <c r="O2010" i="2"/>
  <c r="K2010" i="2"/>
  <c r="G2010" i="2"/>
  <c r="V2010" i="2"/>
  <c r="AF2010" i="2" s="1"/>
  <c r="F2010" i="2"/>
  <c r="R2010" i="2"/>
  <c r="N2010" i="2"/>
  <c r="Z2010" i="2"/>
  <c r="J2010" i="2"/>
  <c r="AA2329" i="2"/>
  <c r="W2329" i="2"/>
  <c r="S2329" i="2"/>
  <c r="O2329" i="2"/>
  <c r="K2329" i="2"/>
  <c r="G2329" i="2"/>
  <c r="Z2329" i="2"/>
  <c r="V2329" i="2"/>
  <c r="AF2329" i="2" s="1"/>
  <c r="R2329" i="2"/>
  <c r="N2329" i="2"/>
  <c r="J2329" i="2"/>
  <c r="F2329" i="2"/>
  <c r="Y2329" i="2"/>
  <c r="U2329" i="2"/>
  <c r="Q2329" i="2"/>
  <c r="M2329" i="2"/>
  <c r="I2329" i="2"/>
  <c r="E2329" i="2"/>
  <c r="X2329" i="2"/>
  <c r="H2329" i="2"/>
  <c r="T2329" i="2"/>
  <c r="P2329" i="2"/>
  <c r="AB2329" i="2"/>
  <c r="L2329" i="2"/>
  <c r="AB2186" i="2"/>
  <c r="X2186" i="2"/>
  <c r="T2186" i="2"/>
  <c r="P2186" i="2"/>
  <c r="L2186" i="2"/>
  <c r="H2186" i="2"/>
  <c r="AA2186" i="2"/>
  <c r="W2186" i="2"/>
  <c r="S2186" i="2"/>
  <c r="O2186" i="2"/>
  <c r="K2186" i="2"/>
  <c r="G2186" i="2"/>
  <c r="Z2186" i="2"/>
  <c r="V2186" i="2"/>
  <c r="AF2186" i="2" s="1"/>
  <c r="R2186" i="2"/>
  <c r="N2186" i="2"/>
  <c r="J2186" i="2"/>
  <c r="F2186" i="2"/>
  <c r="U2186" i="2"/>
  <c r="E2186" i="2"/>
  <c r="Q2186" i="2"/>
  <c r="M2186" i="2"/>
  <c r="Y2186" i="2"/>
  <c r="I2186" i="2"/>
  <c r="Y2236" i="2"/>
  <c r="U2236" i="2"/>
  <c r="Q2236" i="2"/>
  <c r="M2236" i="2"/>
  <c r="I2236" i="2"/>
  <c r="E2236" i="2"/>
  <c r="AB2236" i="2"/>
  <c r="X2236" i="2"/>
  <c r="T2236" i="2"/>
  <c r="P2236" i="2"/>
  <c r="L2236" i="2"/>
  <c r="H2236" i="2"/>
  <c r="AA2236" i="2"/>
  <c r="W2236" i="2"/>
  <c r="S2236" i="2"/>
  <c r="O2236" i="2"/>
  <c r="K2236" i="2"/>
  <c r="G2236" i="2"/>
  <c r="Z2236" i="2"/>
  <c r="J2236" i="2"/>
  <c r="V2236" i="2"/>
  <c r="AF2236" i="2" s="1"/>
  <c r="F2236" i="2"/>
  <c r="R2236" i="2"/>
  <c r="N2236" i="2"/>
  <c r="Y2365" i="2"/>
  <c r="U2365" i="2"/>
  <c r="Q2365" i="2"/>
  <c r="M2365" i="2"/>
  <c r="I2365" i="2"/>
  <c r="E2365" i="2"/>
  <c r="AB2365" i="2"/>
  <c r="X2365" i="2"/>
  <c r="T2365" i="2"/>
  <c r="P2365" i="2"/>
  <c r="L2365" i="2"/>
  <c r="H2365" i="2"/>
  <c r="AA2365" i="2"/>
  <c r="W2365" i="2"/>
  <c r="S2365" i="2"/>
  <c r="O2365" i="2"/>
  <c r="K2365" i="2"/>
  <c r="G2365" i="2"/>
  <c r="R2365" i="2"/>
  <c r="N2365" i="2"/>
  <c r="Z2365" i="2"/>
  <c r="J2365" i="2"/>
  <c r="F2365" i="2"/>
  <c r="V2365" i="2"/>
  <c r="AF2365" i="2" s="1"/>
  <c r="Z2570" i="2"/>
  <c r="V2570" i="2"/>
  <c r="AF2570" i="2" s="1"/>
  <c r="R2570" i="2"/>
  <c r="N2570" i="2"/>
  <c r="J2570" i="2"/>
  <c r="F2570" i="2"/>
  <c r="Y2570" i="2"/>
  <c r="U2570" i="2"/>
  <c r="Q2570" i="2"/>
  <c r="M2570" i="2"/>
  <c r="I2570" i="2"/>
  <c r="E2570" i="2"/>
  <c r="X2570" i="2"/>
  <c r="P2570" i="2"/>
  <c r="H2570" i="2"/>
  <c r="W2570" i="2"/>
  <c r="O2570" i="2"/>
  <c r="G2570" i="2"/>
  <c r="AB2570" i="2"/>
  <c r="T2570" i="2"/>
  <c r="L2570" i="2"/>
  <c r="K2570" i="2"/>
  <c r="AA2570" i="2"/>
  <c r="S2570" i="2"/>
  <c r="AA2518" i="2"/>
  <c r="W2518" i="2"/>
  <c r="S2518" i="2"/>
  <c r="O2518" i="2"/>
  <c r="K2518" i="2"/>
  <c r="G2518" i="2"/>
  <c r="Z2518" i="2"/>
  <c r="U2518" i="2"/>
  <c r="P2518" i="2"/>
  <c r="J2518" i="2"/>
  <c r="E2518" i="2"/>
  <c r="Y2518" i="2"/>
  <c r="T2518" i="2"/>
  <c r="N2518" i="2"/>
  <c r="I2518" i="2"/>
  <c r="X2518" i="2"/>
  <c r="R2518" i="2"/>
  <c r="M2518" i="2"/>
  <c r="H2518" i="2"/>
  <c r="V2518" i="2"/>
  <c r="AF2518" i="2" s="1"/>
  <c r="Q2518" i="2"/>
  <c r="L2518" i="2"/>
  <c r="AB2518" i="2"/>
  <c r="F2518" i="2"/>
  <c r="AB2529" i="2"/>
  <c r="X2529" i="2"/>
  <c r="T2529" i="2"/>
  <c r="P2529" i="2"/>
  <c r="L2529" i="2"/>
  <c r="H2529" i="2"/>
  <c r="AA2529" i="2"/>
  <c r="V2529" i="2"/>
  <c r="AF2529" i="2" s="1"/>
  <c r="Q2529" i="2"/>
  <c r="K2529" i="2"/>
  <c r="F2529" i="2"/>
  <c r="Z2529" i="2"/>
  <c r="U2529" i="2"/>
  <c r="O2529" i="2"/>
  <c r="J2529" i="2"/>
  <c r="E2529" i="2"/>
  <c r="Y2529" i="2"/>
  <c r="S2529" i="2"/>
  <c r="N2529" i="2"/>
  <c r="I2529" i="2"/>
  <c r="W2529" i="2"/>
  <c r="R2529" i="2"/>
  <c r="M2529" i="2"/>
  <c r="G2529" i="2"/>
  <c r="AA2492" i="2"/>
  <c r="W2492" i="2"/>
  <c r="S2492" i="2"/>
  <c r="O2492" i="2"/>
  <c r="K2492" i="2"/>
  <c r="G2492" i="2"/>
  <c r="X2492" i="2"/>
  <c r="R2492" i="2"/>
  <c r="M2492" i="2"/>
  <c r="H2492" i="2"/>
  <c r="AB2492" i="2"/>
  <c r="V2492" i="2"/>
  <c r="AF2492" i="2" s="1"/>
  <c r="Q2492" i="2"/>
  <c r="L2492" i="2"/>
  <c r="F2492" i="2"/>
  <c r="Z2492" i="2"/>
  <c r="U2492" i="2"/>
  <c r="P2492" i="2"/>
  <c r="J2492" i="2"/>
  <c r="E2492" i="2"/>
  <c r="T2492" i="2"/>
  <c r="N2492" i="2"/>
  <c r="I2492" i="2"/>
  <c r="Y2492" i="2"/>
  <c r="Y2201" i="2"/>
  <c r="U2201" i="2"/>
  <c r="Q2201" i="2"/>
  <c r="M2201" i="2"/>
  <c r="I2201" i="2"/>
  <c r="E2201" i="2"/>
  <c r="AB2201" i="2"/>
  <c r="W2201" i="2"/>
  <c r="R2201" i="2"/>
  <c r="L2201" i="2"/>
  <c r="G2201" i="2"/>
  <c r="AA2201" i="2"/>
  <c r="V2201" i="2"/>
  <c r="AF2201" i="2" s="1"/>
  <c r="P2201" i="2"/>
  <c r="K2201" i="2"/>
  <c r="F2201" i="2"/>
  <c r="Z2201" i="2"/>
  <c r="T2201" i="2"/>
  <c r="O2201" i="2"/>
  <c r="J2201" i="2"/>
  <c r="S2201" i="2"/>
  <c r="N2201" i="2"/>
  <c r="H2201" i="2"/>
  <c r="X2201" i="2"/>
  <c r="Y2111" i="2"/>
  <c r="U2111" i="2"/>
  <c r="Q2111" i="2"/>
  <c r="M2111" i="2"/>
  <c r="I2111" i="2"/>
  <c r="E2111" i="2"/>
  <c r="AB2111" i="2"/>
  <c r="X2111" i="2"/>
  <c r="T2111" i="2"/>
  <c r="P2111" i="2"/>
  <c r="L2111" i="2"/>
  <c r="H2111" i="2"/>
  <c r="AA2111" i="2"/>
  <c r="W2111" i="2"/>
  <c r="S2111" i="2"/>
  <c r="O2111" i="2"/>
  <c r="K2111" i="2"/>
  <c r="G2111" i="2"/>
  <c r="N2111" i="2"/>
  <c r="Z2111" i="2"/>
  <c r="J2111" i="2"/>
  <c r="V2111" i="2"/>
  <c r="AF2111" i="2" s="1"/>
  <c r="F2111" i="2"/>
  <c r="R2111" i="2"/>
  <c r="AB2097" i="2"/>
  <c r="X2097" i="2"/>
  <c r="T2097" i="2"/>
  <c r="P2097" i="2"/>
  <c r="L2097" i="2"/>
  <c r="H2097" i="2"/>
  <c r="AA2097" i="2"/>
  <c r="W2097" i="2"/>
  <c r="S2097" i="2"/>
  <c r="O2097" i="2"/>
  <c r="K2097" i="2"/>
  <c r="G2097" i="2"/>
  <c r="Z2097" i="2"/>
  <c r="V2097" i="2"/>
  <c r="AF2097" i="2" s="1"/>
  <c r="R2097" i="2"/>
  <c r="N2097" i="2"/>
  <c r="J2097" i="2"/>
  <c r="F2097" i="2"/>
  <c r="U2097" i="2"/>
  <c r="E2097" i="2"/>
  <c r="Q2097" i="2"/>
  <c r="M2097" i="2"/>
  <c r="Y2097" i="2"/>
  <c r="I2097" i="2"/>
  <c r="AA2444" i="2"/>
  <c r="W2444" i="2"/>
  <c r="S2444" i="2"/>
  <c r="O2444" i="2"/>
  <c r="K2444" i="2"/>
  <c r="G2444" i="2"/>
  <c r="Z2444" i="2"/>
  <c r="V2444" i="2"/>
  <c r="AF2444" i="2" s="1"/>
  <c r="R2444" i="2"/>
  <c r="N2444" i="2"/>
  <c r="J2444" i="2"/>
  <c r="F2444" i="2"/>
  <c r="Y2444" i="2"/>
  <c r="U2444" i="2"/>
  <c r="Q2444" i="2"/>
  <c r="M2444" i="2"/>
  <c r="I2444" i="2"/>
  <c r="E2444" i="2"/>
  <c r="AB2444" i="2"/>
  <c r="L2444" i="2"/>
  <c r="X2444" i="2"/>
  <c r="H2444" i="2"/>
  <c r="T2444" i="2"/>
  <c r="P2444" i="2"/>
  <c r="Y2320" i="2"/>
  <c r="U2320" i="2"/>
  <c r="Q2320" i="2"/>
  <c r="M2320" i="2"/>
  <c r="I2320" i="2"/>
  <c r="E2320" i="2"/>
  <c r="AB2320" i="2"/>
  <c r="X2320" i="2"/>
  <c r="T2320" i="2"/>
  <c r="P2320" i="2"/>
  <c r="L2320" i="2"/>
  <c r="H2320" i="2"/>
  <c r="AA2320" i="2"/>
  <c r="W2320" i="2"/>
  <c r="S2320" i="2"/>
  <c r="O2320" i="2"/>
  <c r="K2320" i="2"/>
  <c r="G2320" i="2"/>
  <c r="R2320" i="2"/>
  <c r="N2320" i="2"/>
  <c r="Z2320" i="2"/>
  <c r="J2320" i="2"/>
  <c r="V2320" i="2"/>
  <c r="AF2320" i="2" s="1"/>
  <c r="F2320" i="2"/>
  <c r="Z2548" i="2"/>
  <c r="V2548" i="2"/>
  <c r="AF2548" i="2" s="1"/>
  <c r="R2548" i="2"/>
  <c r="N2548" i="2"/>
  <c r="J2548" i="2"/>
  <c r="F2548" i="2"/>
  <c r="Y2548" i="2"/>
  <c r="U2548" i="2"/>
  <c r="Q2548" i="2"/>
  <c r="M2548" i="2"/>
  <c r="I2548" i="2"/>
  <c r="E2548" i="2"/>
  <c r="AA2548" i="2"/>
  <c r="S2548" i="2"/>
  <c r="K2548" i="2"/>
  <c r="X2548" i="2"/>
  <c r="P2548" i="2"/>
  <c r="H2548" i="2"/>
  <c r="W2548" i="2"/>
  <c r="O2548" i="2"/>
  <c r="G2548" i="2"/>
  <c r="AB2548" i="2"/>
  <c r="T2548" i="2"/>
  <c r="L2548" i="2"/>
  <c r="Y2445" i="2"/>
  <c r="U2445" i="2"/>
  <c r="Q2445" i="2"/>
  <c r="M2445" i="2"/>
  <c r="I2445" i="2"/>
  <c r="E2445" i="2"/>
  <c r="AB2445" i="2"/>
  <c r="X2445" i="2"/>
  <c r="T2445" i="2"/>
  <c r="P2445" i="2"/>
  <c r="L2445" i="2"/>
  <c r="H2445" i="2"/>
  <c r="AA2445" i="2"/>
  <c r="W2445" i="2"/>
  <c r="S2445" i="2"/>
  <c r="O2445" i="2"/>
  <c r="K2445" i="2"/>
  <c r="G2445" i="2"/>
  <c r="R2445" i="2"/>
  <c r="N2445" i="2"/>
  <c r="Z2445" i="2"/>
  <c r="J2445" i="2"/>
  <c r="V2445" i="2"/>
  <c r="AF2445" i="2" s="1"/>
  <c r="F2445" i="2"/>
  <c r="Z2616" i="2"/>
  <c r="V2616" i="2"/>
  <c r="AF2616" i="2" s="1"/>
  <c r="R2616" i="2"/>
  <c r="N2616" i="2"/>
  <c r="J2616" i="2"/>
  <c r="F2616" i="2"/>
  <c r="Y2616" i="2"/>
  <c r="U2616" i="2"/>
  <c r="Q2616" i="2"/>
  <c r="M2616" i="2"/>
  <c r="I2616" i="2"/>
  <c r="E2616" i="2"/>
  <c r="AB2616" i="2"/>
  <c r="X2616" i="2"/>
  <c r="T2616" i="2"/>
  <c r="P2616" i="2"/>
  <c r="L2616" i="2"/>
  <c r="H2616" i="2"/>
  <c r="S2616" i="2"/>
  <c r="O2616" i="2"/>
  <c r="AA2616" i="2"/>
  <c r="K2616" i="2"/>
  <c r="W2616" i="2"/>
  <c r="G2616" i="2"/>
  <c r="AB2588" i="2"/>
  <c r="X2588" i="2"/>
  <c r="T2588" i="2"/>
  <c r="P2588" i="2"/>
  <c r="L2588" i="2"/>
  <c r="H2588" i="2"/>
  <c r="AA2588" i="2"/>
  <c r="W2588" i="2"/>
  <c r="S2588" i="2"/>
  <c r="O2588" i="2"/>
  <c r="K2588" i="2"/>
  <c r="G2588" i="2"/>
  <c r="Z2588" i="2"/>
  <c r="V2588" i="2"/>
  <c r="AF2588" i="2" s="1"/>
  <c r="R2588" i="2"/>
  <c r="N2588" i="2"/>
  <c r="J2588" i="2"/>
  <c r="F2588" i="2"/>
  <c r="Q2588" i="2"/>
  <c r="M2588" i="2"/>
  <c r="Y2588" i="2"/>
  <c r="I2588" i="2"/>
  <c r="E2588" i="2"/>
  <c r="U2588" i="2"/>
  <c r="Z2071" i="2"/>
  <c r="V2071" i="2"/>
  <c r="R2071" i="2"/>
  <c r="N2071" i="2"/>
  <c r="J2071" i="2"/>
  <c r="F2071" i="2"/>
  <c r="Y2071" i="2"/>
  <c r="U2071" i="2"/>
  <c r="Q2071" i="2"/>
  <c r="M2071" i="2"/>
  <c r="I2071" i="2"/>
  <c r="E2071" i="2"/>
  <c r="AB2071" i="2"/>
  <c r="X2071" i="2"/>
  <c r="T2071" i="2"/>
  <c r="P2071" i="2"/>
  <c r="L2071" i="2"/>
  <c r="H2071" i="2"/>
  <c r="AA2071" i="2"/>
  <c r="K2071" i="2"/>
  <c r="W2071" i="2"/>
  <c r="G2071" i="2"/>
  <c r="S2071" i="2"/>
  <c r="O2071" i="2"/>
  <c r="AA2126" i="2"/>
  <c r="W2126" i="2"/>
  <c r="S2126" i="2"/>
  <c r="O2126" i="2"/>
  <c r="K2126" i="2"/>
  <c r="G2126" i="2"/>
  <c r="Z2126" i="2"/>
  <c r="V2126" i="2"/>
  <c r="AF2126" i="2" s="1"/>
  <c r="R2126" i="2"/>
  <c r="N2126" i="2"/>
  <c r="J2126" i="2"/>
  <c r="F2126" i="2"/>
  <c r="Y2126" i="2"/>
  <c r="U2126" i="2"/>
  <c r="Q2126" i="2"/>
  <c r="M2126" i="2"/>
  <c r="I2126" i="2"/>
  <c r="E2126" i="2"/>
  <c r="X2126" i="2"/>
  <c r="H2126" i="2"/>
  <c r="T2126" i="2"/>
  <c r="P2126" i="2"/>
  <c r="L2126" i="2"/>
  <c r="AB2126" i="2"/>
  <c r="Z2063" i="2"/>
  <c r="V2063" i="2"/>
  <c r="R2063" i="2"/>
  <c r="N2063" i="2"/>
  <c r="J2063" i="2"/>
  <c r="F2063" i="2"/>
  <c r="Y2063" i="2"/>
  <c r="U2063" i="2"/>
  <c r="Q2063" i="2"/>
  <c r="M2063" i="2"/>
  <c r="I2063" i="2"/>
  <c r="E2063" i="2"/>
  <c r="AB2063" i="2"/>
  <c r="X2063" i="2"/>
  <c r="T2063" i="2"/>
  <c r="P2063" i="2"/>
  <c r="L2063" i="2"/>
  <c r="H2063" i="2"/>
  <c r="S2063" i="2"/>
  <c r="O2063" i="2"/>
  <c r="AA2063" i="2"/>
  <c r="K2063" i="2"/>
  <c r="G2063" i="2"/>
  <c r="W2063" i="2"/>
  <c r="Y2038" i="2"/>
  <c r="U2038" i="2"/>
  <c r="Q2038" i="2"/>
  <c r="M2038" i="2"/>
  <c r="I2038" i="2"/>
  <c r="E2038" i="2"/>
  <c r="AB2038" i="2"/>
  <c r="X2038" i="2"/>
  <c r="T2038" i="2"/>
  <c r="P2038" i="2"/>
  <c r="L2038" i="2"/>
  <c r="H2038" i="2"/>
  <c r="AA2038" i="2"/>
  <c r="W2038" i="2"/>
  <c r="S2038" i="2"/>
  <c r="O2038" i="2"/>
  <c r="K2038" i="2"/>
  <c r="G2038" i="2"/>
  <c r="N2038" i="2"/>
  <c r="Z2038" i="2"/>
  <c r="J2038" i="2"/>
  <c r="V2038" i="2"/>
  <c r="AF2038" i="2" s="1"/>
  <c r="F2038" i="2"/>
  <c r="R2038" i="2"/>
  <c r="AA2466" i="2"/>
  <c r="W2466" i="2"/>
  <c r="S2466" i="2"/>
  <c r="O2466" i="2"/>
  <c r="K2466" i="2"/>
  <c r="G2466" i="2"/>
  <c r="Z2466" i="2"/>
  <c r="V2466" i="2"/>
  <c r="AF2466" i="2" s="1"/>
  <c r="R2466" i="2"/>
  <c r="N2466" i="2"/>
  <c r="J2466" i="2"/>
  <c r="F2466" i="2"/>
  <c r="Y2466" i="2"/>
  <c r="U2466" i="2"/>
  <c r="Q2466" i="2"/>
  <c r="M2466" i="2"/>
  <c r="I2466" i="2"/>
  <c r="E2466" i="2"/>
  <c r="P2466" i="2"/>
  <c r="AB2466" i="2"/>
  <c r="L2466" i="2"/>
  <c r="X2466" i="2"/>
  <c r="H2466" i="2"/>
  <c r="T2466" i="2"/>
  <c r="AA2251" i="2"/>
  <c r="W2251" i="2"/>
  <c r="S2251" i="2"/>
  <c r="O2251" i="2"/>
  <c r="K2251" i="2"/>
  <c r="G2251" i="2"/>
  <c r="Z2251" i="2"/>
  <c r="V2251" i="2"/>
  <c r="AF2251" i="2" s="1"/>
  <c r="R2251" i="2"/>
  <c r="N2251" i="2"/>
  <c r="J2251" i="2"/>
  <c r="F2251" i="2"/>
  <c r="Y2251" i="2"/>
  <c r="U2251" i="2"/>
  <c r="Q2251" i="2"/>
  <c r="M2251" i="2"/>
  <c r="I2251" i="2"/>
  <c r="E2251" i="2"/>
  <c r="T2251" i="2"/>
  <c r="P2251" i="2"/>
  <c r="AB2251" i="2"/>
  <c r="L2251" i="2"/>
  <c r="X2251" i="2"/>
  <c r="H2251" i="2"/>
  <c r="Y2250" i="2"/>
  <c r="U2250" i="2"/>
  <c r="Q2250" i="2"/>
  <c r="M2250" i="2"/>
  <c r="I2250" i="2"/>
  <c r="E2250" i="2"/>
  <c r="AB2250" i="2"/>
  <c r="X2250" i="2"/>
  <c r="T2250" i="2"/>
  <c r="P2250" i="2"/>
  <c r="L2250" i="2"/>
  <c r="H2250" i="2"/>
  <c r="AA2250" i="2"/>
  <c r="W2250" i="2"/>
  <c r="S2250" i="2"/>
  <c r="O2250" i="2"/>
  <c r="K2250" i="2"/>
  <c r="G2250" i="2"/>
  <c r="N2250" i="2"/>
  <c r="Z2250" i="2"/>
  <c r="J2250" i="2"/>
  <c r="V2250" i="2"/>
  <c r="AF2250" i="2" s="1"/>
  <c r="F2250" i="2"/>
  <c r="R2250" i="2"/>
  <c r="AA2422" i="2"/>
  <c r="W2422" i="2"/>
  <c r="S2422" i="2"/>
  <c r="O2422" i="2"/>
  <c r="K2422" i="2"/>
  <c r="G2422" i="2"/>
  <c r="Z2422" i="2"/>
  <c r="V2422" i="2"/>
  <c r="AF2422" i="2" s="1"/>
  <c r="R2422" i="2"/>
  <c r="N2422" i="2"/>
  <c r="J2422" i="2"/>
  <c r="F2422" i="2"/>
  <c r="Y2422" i="2"/>
  <c r="U2422" i="2"/>
  <c r="Q2422" i="2"/>
  <c r="M2422" i="2"/>
  <c r="I2422" i="2"/>
  <c r="E2422" i="2"/>
  <c r="X2422" i="2"/>
  <c r="H2422" i="2"/>
  <c r="T2422" i="2"/>
  <c r="P2422" i="2"/>
  <c r="L2422" i="2"/>
  <c r="AB2422" i="2"/>
  <c r="AB2375" i="2"/>
  <c r="X2375" i="2"/>
  <c r="T2375" i="2"/>
  <c r="P2375" i="2"/>
  <c r="L2375" i="2"/>
  <c r="H2375" i="2"/>
  <c r="AA2375" i="2"/>
  <c r="W2375" i="2"/>
  <c r="S2375" i="2"/>
  <c r="O2375" i="2"/>
  <c r="K2375" i="2"/>
  <c r="G2375" i="2"/>
  <c r="Z2375" i="2"/>
  <c r="R2375" i="2"/>
  <c r="J2375" i="2"/>
  <c r="Y2375" i="2"/>
  <c r="Q2375" i="2"/>
  <c r="I2375" i="2"/>
  <c r="V2375" i="2"/>
  <c r="AF2375" i="2" s="1"/>
  <c r="N2375" i="2"/>
  <c r="F2375" i="2"/>
  <c r="U2375" i="2"/>
  <c r="M2375" i="2"/>
  <c r="E2375" i="2"/>
  <c r="Z2539" i="2"/>
  <c r="V2539" i="2"/>
  <c r="AF2539" i="2" s="1"/>
  <c r="R2539" i="2"/>
  <c r="N2539" i="2"/>
  <c r="J2539" i="2"/>
  <c r="F2539" i="2"/>
  <c r="AA2539" i="2"/>
  <c r="U2539" i="2"/>
  <c r="P2539" i="2"/>
  <c r="K2539" i="2"/>
  <c r="E2539" i="2"/>
  <c r="Y2539" i="2"/>
  <c r="T2539" i="2"/>
  <c r="O2539" i="2"/>
  <c r="I2539" i="2"/>
  <c r="X2539" i="2"/>
  <c r="S2539" i="2"/>
  <c r="M2539" i="2"/>
  <c r="H2539" i="2"/>
  <c r="W2539" i="2"/>
  <c r="Q2539" i="2"/>
  <c r="L2539" i="2"/>
  <c r="AB2539" i="2"/>
  <c r="G2539" i="2"/>
  <c r="Y2554" i="2"/>
  <c r="U2554" i="2"/>
  <c r="Q2554" i="2"/>
  <c r="M2554" i="2"/>
  <c r="I2554" i="2"/>
  <c r="E2554" i="2"/>
  <c r="AB2554" i="2"/>
  <c r="X2554" i="2"/>
  <c r="T2554" i="2"/>
  <c r="P2554" i="2"/>
  <c r="L2554" i="2"/>
  <c r="H2554" i="2"/>
  <c r="V2554" i="2"/>
  <c r="AF2554" i="2" s="1"/>
  <c r="N2554" i="2"/>
  <c r="F2554" i="2"/>
  <c r="AA2554" i="2"/>
  <c r="S2554" i="2"/>
  <c r="K2554" i="2"/>
  <c r="Z2554" i="2"/>
  <c r="R2554" i="2"/>
  <c r="J2554" i="2"/>
  <c r="W2554" i="2"/>
  <c r="O2554" i="2"/>
  <c r="G2554" i="2"/>
  <c r="AA2004" i="2"/>
  <c r="W2004" i="2"/>
  <c r="S2004" i="2"/>
  <c r="O2004" i="2"/>
  <c r="K2004" i="2"/>
  <c r="G2004" i="2"/>
  <c r="Z2004" i="2"/>
  <c r="V2004" i="2"/>
  <c r="AF2004" i="2" s="1"/>
  <c r="R2004" i="2"/>
  <c r="N2004" i="2"/>
  <c r="J2004" i="2"/>
  <c r="F2004" i="2"/>
  <c r="Y2004" i="2"/>
  <c r="U2004" i="2"/>
  <c r="Q2004" i="2"/>
  <c r="M2004" i="2"/>
  <c r="I2004" i="2"/>
  <c r="E2004" i="2"/>
  <c r="AB2004" i="2"/>
  <c r="L2004" i="2"/>
  <c r="X2004" i="2"/>
  <c r="H2004" i="2"/>
  <c r="T2004" i="2"/>
  <c r="P2004" i="2"/>
  <c r="AA2000" i="2"/>
  <c r="W2000" i="2"/>
  <c r="S2000" i="2"/>
  <c r="O2000" i="2"/>
  <c r="K2000" i="2"/>
  <c r="G2000" i="2"/>
  <c r="Z2000" i="2"/>
  <c r="V2000" i="2"/>
  <c r="AF2000" i="2" s="1"/>
  <c r="R2000" i="2"/>
  <c r="N2000" i="2"/>
  <c r="J2000" i="2"/>
  <c r="F2000" i="2"/>
  <c r="Y2000" i="2"/>
  <c r="U2000" i="2"/>
  <c r="Q2000" i="2"/>
  <c r="M2000" i="2"/>
  <c r="I2000" i="2"/>
  <c r="E2000" i="2"/>
  <c r="T2000" i="2"/>
  <c r="P2000" i="2"/>
  <c r="AB2000" i="2"/>
  <c r="L2000" i="2"/>
  <c r="X2000" i="2"/>
  <c r="H2000" i="2"/>
  <c r="Z2114" i="2"/>
  <c r="V2114" i="2"/>
  <c r="AF2114" i="2" s="1"/>
  <c r="R2114" i="2"/>
  <c r="N2114" i="2"/>
  <c r="J2114" i="2"/>
  <c r="F2114" i="2"/>
  <c r="Y2114" i="2"/>
  <c r="U2114" i="2"/>
  <c r="Q2114" i="2"/>
  <c r="M2114" i="2"/>
  <c r="I2114" i="2"/>
  <c r="E2114" i="2"/>
  <c r="AB2114" i="2"/>
  <c r="X2114" i="2"/>
  <c r="T2114" i="2"/>
  <c r="P2114" i="2"/>
  <c r="L2114" i="2"/>
  <c r="H2114" i="2"/>
  <c r="O2114" i="2"/>
  <c r="AA2114" i="2"/>
  <c r="K2114" i="2"/>
  <c r="W2114" i="2"/>
  <c r="G2114" i="2"/>
  <c r="S2114" i="2"/>
  <c r="Y2090" i="2"/>
  <c r="U2090" i="2"/>
  <c r="Q2090" i="2"/>
  <c r="M2090" i="2"/>
  <c r="I2090" i="2"/>
  <c r="E2090" i="2"/>
  <c r="AB2090" i="2"/>
  <c r="X2090" i="2"/>
  <c r="T2090" i="2"/>
  <c r="P2090" i="2"/>
  <c r="L2090" i="2"/>
  <c r="H2090" i="2"/>
  <c r="AA2090" i="2"/>
  <c r="W2090" i="2"/>
  <c r="S2090" i="2"/>
  <c r="O2090" i="2"/>
  <c r="K2090" i="2"/>
  <c r="G2090" i="2"/>
  <c r="V2090" i="2"/>
  <c r="AF2090" i="2" s="1"/>
  <c r="F2090" i="2"/>
  <c r="R2090" i="2"/>
  <c r="N2090" i="2"/>
  <c r="Z2090" i="2"/>
  <c r="J2090" i="2"/>
  <c r="AB2009" i="2"/>
  <c r="X2009" i="2"/>
  <c r="T2009" i="2"/>
  <c r="P2009" i="2"/>
  <c r="L2009" i="2"/>
  <c r="H2009" i="2"/>
  <c r="AA2009" i="2"/>
  <c r="W2009" i="2"/>
  <c r="S2009" i="2"/>
  <c r="O2009" i="2"/>
  <c r="K2009" i="2"/>
  <c r="G2009" i="2"/>
  <c r="Z2009" i="2"/>
  <c r="V2009" i="2"/>
  <c r="AF2009" i="2" s="1"/>
  <c r="R2009" i="2"/>
  <c r="N2009" i="2"/>
  <c r="J2009" i="2"/>
  <c r="F2009" i="2"/>
  <c r="U2009" i="2"/>
  <c r="E2009" i="2"/>
  <c r="Q2009" i="2"/>
  <c r="M2009" i="2"/>
  <c r="I2009" i="2"/>
  <c r="Y2009" i="2"/>
  <c r="AA2352" i="2"/>
  <c r="W2352" i="2"/>
  <c r="S2352" i="2"/>
  <c r="O2352" i="2"/>
  <c r="K2352" i="2"/>
  <c r="G2352" i="2"/>
  <c r="Z2352" i="2"/>
  <c r="V2352" i="2"/>
  <c r="AF2352" i="2" s="1"/>
  <c r="R2352" i="2"/>
  <c r="N2352" i="2"/>
  <c r="J2352" i="2"/>
  <c r="F2352" i="2"/>
  <c r="Y2352" i="2"/>
  <c r="U2352" i="2"/>
  <c r="Q2352" i="2"/>
  <c r="M2352" i="2"/>
  <c r="I2352" i="2"/>
  <c r="E2352" i="2"/>
  <c r="T2352" i="2"/>
  <c r="P2352" i="2"/>
  <c r="AB2352" i="2"/>
  <c r="L2352" i="2"/>
  <c r="X2352" i="2"/>
  <c r="H2352" i="2"/>
  <c r="Y2276" i="2"/>
  <c r="U2276" i="2"/>
  <c r="Q2276" i="2"/>
  <c r="M2276" i="2"/>
  <c r="I2276" i="2"/>
  <c r="E2276" i="2"/>
  <c r="AB2276" i="2"/>
  <c r="X2276" i="2"/>
  <c r="T2276" i="2"/>
  <c r="P2276" i="2"/>
  <c r="L2276" i="2"/>
  <c r="H2276" i="2"/>
  <c r="AA2276" i="2"/>
  <c r="W2276" i="2"/>
  <c r="S2276" i="2"/>
  <c r="O2276" i="2"/>
  <c r="K2276" i="2"/>
  <c r="G2276" i="2"/>
  <c r="Z2276" i="2"/>
  <c r="J2276" i="2"/>
  <c r="V2276" i="2"/>
  <c r="AF2276" i="2" s="1"/>
  <c r="F2276" i="2"/>
  <c r="R2276" i="2"/>
  <c r="N2276" i="2"/>
  <c r="D2604" i="2"/>
  <c r="D2401" i="2"/>
  <c r="D2481" i="2"/>
  <c r="D2603" i="2"/>
  <c r="Z2185" i="2"/>
  <c r="V2185" i="2"/>
  <c r="AF2185" i="2" s="1"/>
  <c r="R2185" i="2"/>
  <c r="N2185" i="2"/>
  <c r="J2185" i="2"/>
  <c r="F2185" i="2"/>
  <c r="Y2185" i="2"/>
  <c r="U2185" i="2"/>
  <c r="Q2185" i="2"/>
  <c r="M2185" i="2"/>
  <c r="I2185" i="2"/>
  <c r="E2185" i="2"/>
  <c r="AB2185" i="2"/>
  <c r="X2185" i="2"/>
  <c r="T2185" i="2"/>
  <c r="P2185" i="2"/>
  <c r="L2185" i="2"/>
  <c r="H2185" i="2"/>
  <c r="O2185" i="2"/>
  <c r="AA2185" i="2"/>
  <c r="K2185" i="2"/>
  <c r="W2185" i="2"/>
  <c r="G2185" i="2"/>
  <c r="S2185" i="2"/>
  <c r="AB2113" i="2"/>
  <c r="X2113" i="2"/>
  <c r="T2113" i="2"/>
  <c r="P2113" i="2"/>
  <c r="L2113" i="2"/>
  <c r="H2113" i="2"/>
  <c r="AA2113" i="2"/>
  <c r="W2113" i="2"/>
  <c r="S2113" i="2"/>
  <c r="O2113" i="2"/>
  <c r="K2113" i="2"/>
  <c r="G2113" i="2"/>
  <c r="Z2113" i="2"/>
  <c r="V2113" i="2"/>
  <c r="AF2113" i="2" s="1"/>
  <c r="R2113" i="2"/>
  <c r="N2113" i="2"/>
  <c r="J2113" i="2"/>
  <c r="F2113" i="2"/>
  <c r="Y2113" i="2"/>
  <c r="I2113" i="2"/>
  <c r="U2113" i="2"/>
  <c r="E2113" i="2"/>
  <c r="Q2113" i="2"/>
  <c r="M2113" i="2"/>
  <c r="AA2174" i="2"/>
  <c r="W2174" i="2"/>
  <c r="S2174" i="2"/>
  <c r="O2174" i="2"/>
  <c r="K2174" i="2"/>
  <c r="G2174" i="2"/>
  <c r="Z2174" i="2"/>
  <c r="V2174" i="2"/>
  <c r="AF2174" i="2" s="1"/>
  <c r="R2174" i="2"/>
  <c r="N2174" i="2"/>
  <c r="J2174" i="2"/>
  <c r="F2174" i="2"/>
  <c r="Y2174" i="2"/>
  <c r="U2174" i="2"/>
  <c r="Q2174" i="2"/>
  <c r="M2174" i="2"/>
  <c r="I2174" i="2"/>
  <c r="E2174" i="2"/>
  <c r="X2174" i="2"/>
  <c r="H2174" i="2"/>
  <c r="T2174" i="2"/>
  <c r="P2174" i="2"/>
  <c r="AB2174" i="2"/>
  <c r="L2174" i="2"/>
  <c r="Y1998" i="2"/>
  <c r="U1998" i="2"/>
  <c r="Q1998" i="2"/>
  <c r="M1998" i="2"/>
  <c r="I1998" i="2"/>
  <c r="E1998" i="2"/>
  <c r="AB1998" i="2"/>
  <c r="X1998" i="2"/>
  <c r="T1998" i="2"/>
  <c r="P1998" i="2"/>
  <c r="L1998" i="2"/>
  <c r="H1998" i="2"/>
  <c r="AA1998" i="2"/>
  <c r="W1998" i="2"/>
  <c r="S1998" i="2"/>
  <c r="O1998" i="2"/>
  <c r="K1998" i="2"/>
  <c r="G1998" i="2"/>
  <c r="N1998" i="2"/>
  <c r="Z1998" i="2"/>
  <c r="J1998" i="2"/>
  <c r="V1998" i="2"/>
  <c r="AF1998" i="2" s="1"/>
  <c r="F1998" i="2"/>
  <c r="R1998" i="2"/>
  <c r="AA2305" i="2"/>
  <c r="W2305" i="2"/>
  <c r="S2305" i="2"/>
  <c r="O2305" i="2"/>
  <c r="K2305" i="2"/>
  <c r="G2305" i="2"/>
  <c r="Z2305" i="2"/>
  <c r="V2305" i="2"/>
  <c r="AF2305" i="2" s="1"/>
  <c r="R2305" i="2"/>
  <c r="N2305" i="2"/>
  <c r="J2305" i="2"/>
  <c r="F2305" i="2"/>
  <c r="Y2305" i="2"/>
  <c r="U2305" i="2"/>
  <c r="Q2305" i="2"/>
  <c r="M2305" i="2"/>
  <c r="I2305" i="2"/>
  <c r="E2305" i="2"/>
  <c r="X2305" i="2"/>
  <c r="H2305" i="2"/>
  <c r="T2305" i="2"/>
  <c r="P2305" i="2"/>
  <c r="AB2305" i="2"/>
  <c r="L2305" i="2"/>
  <c r="AB2177" i="2"/>
  <c r="X2177" i="2"/>
  <c r="T2177" i="2"/>
  <c r="P2177" i="2"/>
  <c r="L2177" i="2"/>
  <c r="H2177" i="2"/>
  <c r="AA2177" i="2"/>
  <c r="W2177" i="2"/>
  <c r="S2177" i="2"/>
  <c r="O2177" i="2"/>
  <c r="K2177" i="2"/>
  <c r="G2177" i="2"/>
  <c r="Z2177" i="2"/>
  <c r="V2177" i="2"/>
  <c r="AF2177" i="2" s="1"/>
  <c r="R2177" i="2"/>
  <c r="N2177" i="2"/>
  <c r="J2177" i="2"/>
  <c r="F2177" i="2"/>
  <c r="Y2177" i="2"/>
  <c r="I2177" i="2"/>
  <c r="U2177" i="2"/>
  <c r="E2177" i="2"/>
  <c r="Q2177" i="2"/>
  <c r="M2177" i="2"/>
  <c r="Y2238" i="2"/>
  <c r="U2238" i="2"/>
  <c r="Q2238" i="2"/>
  <c r="M2238" i="2"/>
  <c r="I2238" i="2"/>
  <c r="E2238" i="2"/>
  <c r="AB2238" i="2"/>
  <c r="X2238" i="2"/>
  <c r="T2238" i="2"/>
  <c r="P2238" i="2"/>
  <c r="L2238" i="2"/>
  <c r="H2238" i="2"/>
  <c r="AA2238" i="2"/>
  <c r="W2238" i="2"/>
  <c r="S2238" i="2"/>
  <c r="O2238" i="2"/>
  <c r="K2238" i="2"/>
  <c r="G2238" i="2"/>
  <c r="V2238" i="2"/>
  <c r="AF2238" i="2" s="1"/>
  <c r="F2238" i="2"/>
  <c r="R2238" i="2"/>
  <c r="N2238" i="2"/>
  <c r="Z2238" i="2"/>
  <c r="J2238" i="2"/>
  <c r="Y2367" i="2"/>
  <c r="U2367" i="2"/>
  <c r="Q2367" i="2"/>
  <c r="M2367" i="2"/>
  <c r="I2367" i="2"/>
  <c r="E2367" i="2"/>
  <c r="AB2367" i="2"/>
  <c r="X2367" i="2"/>
  <c r="T2367" i="2"/>
  <c r="P2367" i="2"/>
  <c r="L2367" i="2"/>
  <c r="H2367" i="2"/>
  <c r="AA2367" i="2"/>
  <c r="W2367" i="2"/>
  <c r="S2367" i="2"/>
  <c r="O2367" i="2"/>
  <c r="K2367" i="2"/>
  <c r="G2367" i="2"/>
  <c r="N2367" i="2"/>
  <c r="Z2367" i="2"/>
  <c r="J2367" i="2"/>
  <c r="V2367" i="2"/>
  <c r="AF2367" i="2" s="1"/>
  <c r="F2367" i="2"/>
  <c r="R2367" i="2"/>
  <c r="Z2574" i="2"/>
  <c r="V2574" i="2"/>
  <c r="AF2574" i="2" s="1"/>
  <c r="R2574" i="2"/>
  <c r="N2574" i="2"/>
  <c r="J2574" i="2"/>
  <c r="F2574" i="2"/>
  <c r="Y2574" i="2"/>
  <c r="U2574" i="2"/>
  <c r="Q2574" i="2"/>
  <c r="M2574" i="2"/>
  <c r="I2574" i="2"/>
  <c r="E2574" i="2"/>
  <c r="X2574" i="2"/>
  <c r="P2574" i="2"/>
  <c r="H2574" i="2"/>
  <c r="W2574" i="2"/>
  <c r="O2574" i="2"/>
  <c r="G2574" i="2"/>
  <c r="AB2574" i="2"/>
  <c r="T2574" i="2"/>
  <c r="L2574" i="2"/>
  <c r="AA2574" i="2"/>
  <c r="S2574" i="2"/>
  <c r="K2574" i="2"/>
  <c r="Y2519" i="2"/>
  <c r="U2519" i="2"/>
  <c r="Q2519" i="2"/>
  <c r="M2519" i="2"/>
  <c r="I2519" i="2"/>
  <c r="E2519" i="2"/>
  <c r="AA2519" i="2"/>
  <c r="V2519" i="2"/>
  <c r="AF2519" i="2" s="1"/>
  <c r="P2519" i="2"/>
  <c r="K2519" i="2"/>
  <c r="F2519" i="2"/>
  <c r="Z2519" i="2"/>
  <c r="T2519" i="2"/>
  <c r="O2519" i="2"/>
  <c r="J2519" i="2"/>
  <c r="X2519" i="2"/>
  <c r="S2519" i="2"/>
  <c r="N2519" i="2"/>
  <c r="H2519" i="2"/>
  <c r="R2519" i="2"/>
  <c r="L2519" i="2"/>
  <c r="AB2519" i="2"/>
  <c r="G2519" i="2"/>
  <c r="W2519" i="2"/>
  <c r="AB2533" i="2"/>
  <c r="X2533" i="2"/>
  <c r="T2533" i="2"/>
  <c r="P2533" i="2"/>
  <c r="L2533" i="2"/>
  <c r="H2533" i="2"/>
  <c r="Y2533" i="2"/>
  <c r="S2533" i="2"/>
  <c r="N2533" i="2"/>
  <c r="I2533" i="2"/>
  <c r="W2533" i="2"/>
  <c r="R2533" i="2"/>
  <c r="M2533" i="2"/>
  <c r="G2533" i="2"/>
  <c r="AA2533" i="2"/>
  <c r="V2533" i="2"/>
  <c r="AF2533" i="2" s="1"/>
  <c r="Q2533" i="2"/>
  <c r="K2533" i="2"/>
  <c r="F2533" i="2"/>
  <c r="U2533" i="2"/>
  <c r="O2533" i="2"/>
  <c r="J2533" i="2"/>
  <c r="E2533" i="2"/>
  <c r="Z2533" i="2"/>
  <c r="AA2341" i="2"/>
  <c r="W2341" i="2"/>
  <c r="S2341" i="2"/>
  <c r="O2341" i="2"/>
  <c r="K2341" i="2"/>
  <c r="G2341" i="2"/>
  <c r="Z2341" i="2"/>
  <c r="V2341" i="2"/>
  <c r="AF2341" i="2" s="1"/>
  <c r="R2341" i="2"/>
  <c r="N2341" i="2"/>
  <c r="J2341" i="2"/>
  <c r="F2341" i="2"/>
  <c r="Y2341" i="2"/>
  <c r="U2341" i="2"/>
  <c r="Q2341" i="2"/>
  <c r="M2341" i="2"/>
  <c r="I2341" i="2"/>
  <c r="E2341" i="2"/>
  <c r="P2341" i="2"/>
  <c r="AB2341" i="2"/>
  <c r="L2341" i="2"/>
  <c r="X2341" i="2"/>
  <c r="H2341" i="2"/>
  <c r="T2341" i="2"/>
  <c r="AB1997" i="2"/>
  <c r="X1997" i="2"/>
  <c r="T1997" i="2"/>
  <c r="P1997" i="2"/>
  <c r="L1997" i="2"/>
  <c r="H1997" i="2"/>
  <c r="AA1997" i="2"/>
  <c r="W1997" i="2"/>
  <c r="S1997" i="2"/>
  <c r="O1997" i="2"/>
  <c r="K1997" i="2"/>
  <c r="G1997" i="2"/>
  <c r="Z1997" i="2"/>
  <c r="V1997" i="2"/>
  <c r="AF1997" i="2" s="1"/>
  <c r="R1997" i="2"/>
  <c r="N1997" i="2"/>
  <c r="J1997" i="2"/>
  <c r="F1997" i="2"/>
  <c r="M1997" i="2"/>
  <c r="Y1997" i="2"/>
  <c r="I1997" i="2"/>
  <c r="U1997" i="2"/>
  <c r="E1997" i="2"/>
  <c r="Q1997" i="2"/>
  <c r="AB2203" i="2"/>
  <c r="X2203" i="2"/>
  <c r="T2203" i="2"/>
  <c r="P2203" i="2"/>
  <c r="L2203" i="2"/>
  <c r="H2203" i="2"/>
  <c r="W2203" i="2"/>
  <c r="R2203" i="2"/>
  <c r="M2203" i="2"/>
  <c r="G2203" i="2"/>
  <c r="AA2203" i="2"/>
  <c r="V2203" i="2"/>
  <c r="AF2203" i="2" s="1"/>
  <c r="Q2203" i="2"/>
  <c r="K2203" i="2"/>
  <c r="F2203" i="2"/>
  <c r="Z2203" i="2"/>
  <c r="U2203" i="2"/>
  <c r="O2203" i="2"/>
  <c r="J2203" i="2"/>
  <c r="E2203" i="2"/>
  <c r="I2203" i="2"/>
  <c r="Y2203" i="2"/>
  <c r="S2203" i="2"/>
  <c r="N2203" i="2"/>
  <c r="Y2342" i="2"/>
  <c r="U2342" i="2"/>
  <c r="Q2342" i="2"/>
  <c r="M2342" i="2"/>
  <c r="I2342" i="2"/>
  <c r="E2342" i="2"/>
  <c r="X2342" i="2"/>
  <c r="T2342" i="2"/>
  <c r="P2342" i="2"/>
  <c r="L2342" i="2"/>
  <c r="H2342" i="2"/>
  <c r="AA2342" i="2"/>
  <c r="W2342" i="2"/>
  <c r="S2342" i="2"/>
  <c r="O2342" i="2"/>
  <c r="K2342" i="2"/>
  <c r="G2342" i="2"/>
  <c r="V2342" i="2"/>
  <c r="AF2342" i="2" s="1"/>
  <c r="F2342" i="2"/>
  <c r="R2342" i="2"/>
  <c r="N2342" i="2"/>
  <c r="Z2342" i="2"/>
  <c r="J2342" i="2"/>
  <c r="AA2509" i="2"/>
  <c r="W2509" i="2"/>
  <c r="S2509" i="2"/>
  <c r="O2509" i="2"/>
  <c r="K2509" i="2"/>
  <c r="G2509" i="2"/>
  <c r="AB2509" i="2"/>
  <c r="V2509" i="2"/>
  <c r="AF2509" i="2" s="1"/>
  <c r="Q2509" i="2"/>
  <c r="L2509" i="2"/>
  <c r="F2509" i="2"/>
  <c r="Z2509" i="2"/>
  <c r="U2509" i="2"/>
  <c r="P2509" i="2"/>
  <c r="J2509" i="2"/>
  <c r="E2509" i="2"/>
  <c r="Y2509" i="2"/>
  <c r="T2509" i="2"/>
  <c r="N2509" i="2"/>
  <c r="I2509" i="2"/>
  <c r="X2509" i="2"/>
  <c r="R2509" i="2"/>
  <c r="M2509" i="2"/>
  <c r="H2509" i="2"/>
  <c r="Y2467" i="2"/>
  <c r="U2467" i="2"/>
  <c r="Q2467" i="2"/>
  <c r="M2467" i="2"/>
  <c r="I2467" i="2"/>
  <c r="E2467" i="2"/>
  <c r="AB2467" i="2"/>
  <c r="X2467" i="2"/>
  <c r="T2467" i="2"/>
  <c r="P2467" i="2"/>
  <c r="L2467" i="2"/>
  <c r="H2467" i="2"/>
  <c r="AA2467" i="2"/>
  <c r="W2467" i="2"/>
  <c r="S2467" i="2"/>
  <c r="O2467" i="2"/>
  <c r="K2467" i="2"/>
  <c r="G2467" i="2"/>
  <c r="V2467" i="2"/>
  <c r="AF2467" i="2" s="1"/>
  <c r="F2467" i="2"/>
  <c r="R2467" i="2"/>
  <c r="N2467" i="2"/>
  <c r="Z2467" i="2"/>
  <c r="J2467" i="2"/>
  <c r="AA2317" i="2"/>
  <c r="W2317" i="2"/>
  <c r="S2317" i="2"/>
  <c r="O2317" i="2"/>
  <c r="K2317" i="2"/>
  <c r="G2317" i="2"/>
  <c r="Z2317" i="2"/>
  <c r="V2317" i="2"/>
  <c r="AF2317" i="2" s="1"/>
  <c r="R2317" i="2"/>
  <c r="N2317" i="2"/>
  <c r="J2317" i="2"/>
  <c r="F2317" i="2"/>
  <c r="Y2317" i="2"/>
  <c r="U2317" i="2"/>
  <c r="Q2317" i="2"/>
  <c r="M2317" i="2"/>
  <c r="I2317" i="2"/>
  <c r="E2317" i="2"/>
  <c r="P2317" i="2"/>
  <c r="AB2317" i="2"/>
  <c r="L2317" i="2"/>
  <c r="X2317" i="2"/>
  <c r="H2317" i="2"/>
  <c r="T2317" i="2"/>
  <c r="Y2141" i="2"/>
  <c r="U2141" i="2"/>
  <c r="Q2141" i="2"/>
  <c r="M2141" i="2"/>
  <c r="I2141" i="2"/>
  <c r="E2141" i="2"/>
  <c r="AB2141" i="2"/>
  <c r="X2141" i="2"/>
  <c r="T2141" i="2"/>
  <c r="P2141" i="2"/>
  <c r="L2141" i="2"/>
  <c r="H2141" i="2"/>
  <c r="AA2141" i="2"/>
  <c r="W2141" i="2"/>
  <c r="S2141" i="2"/>
  <c r="O2141" i="2"/>
  <c r="K2141" i="2"/>
  <c r="G2141" i="2"/>
  <c r="R2141" i="2"/>
  <c r="N2141" i="2"/>
  <c r="Z2141" i="2"/>
  <c r="J2141" i="2"/>
  <c r="F2141" i="2"/>
  <c r="V2141" i="2"/>
  <c r="AF2141" i="2" s="1"/>
  <c r="Z2121" i="2"/>
  <c r="V2121" i="2"/>
  <c r="AF2121" i="2" s="1"/>
  <c r="R2121" i="2"/>
  <c r="N2121" i="2"/>
  <c r="J2121" i="2"/>
  <c r="F2121" i="2"/>
  <c r="Y2121" i="2"/>
  <c r="U2121" i="2"/>
  <c r="Q2121" i="2"/>
  <c r="M2121" i="2"/>
  <c r="I2121" i="2"/>
  <c r="E2121" i="2"/>
  <c r="AB2121" i="2"/>
  <c r="X2121" i="2"/>
  <c r="T2121" i="2"/>
  <c r="P2121" i="2"/>
  <c r="L2121" i="2"/>
  <c r="H2121" i="2"/>
  <c r="O2121" i="2"/>
  <c r="AA2121" i="2"/>
  <c r="K2121" i="2"/>
  <c r="W2121" i="2"/>
  <c r="G2121" i="2"/>
  <c r="S2121" i="2"/>
  <c r="Y2157" i="2"/>
  <c r="U2157" i="2"/>
  <c r="Q2157" i="2"/>
  <c r="M2157" i="2"/>
  <c r="I2157" i="2"/>
  <c r="E2157" i="2"/>
  <c r="AB2157" i="2"/>
  <c r="X2157" i="2"/>
  <c r="T2157" i="2"/>
  <c r="P2157" i="2"/>
  <c r="L2157" i="2"/>
  <c r="H2157" i="2"/>
  <c r="AA2157" i="2"/>
  <c r="W2157" i="2"/>
  <c r="S2157" i="2"/>
  <c r="O2157" i="2"/>
  <c r="K2157" i="2"/>
  <c r="G2157" i="2"/>
  <c r="R2157" i="2"/>
  <c r="N2157" i="2"/>
  <c r="Z2157" i="2"/>
  <c r="J2157" i="2"/>
  <c r="V2157" i="2"/>
  <c r="AF2157" i="2" s="1"/>
  <c r="F2157" i="2"/>
  <c r="AB2077" i="2"/>
  <c r="X2077" i="2"/>
  <c r="T2077" i="2"/>
  <c r="P2077" i="2"/>
  <c r="L2077" i="2"/>
  <c r="H2077" i="2"/>
  <c r="AA2077" i="2"/>
  <c r="W2077" i="2"/>
  <c r="S2077" i="2"/>
  <c r="O2077" i="2"/>
  <c r="K2077" i="2"/>
  <c r="G2077" i="2"/>
  <c r="Z2077" i="2"/>
  <c r="V2077" i="2"/>
  <c r="R2077" i="2"/>
  <c r="N2077" i="2"/>
  <c r="J2077" i="2"/>
  <c r="F2077" i="2"/>
  <c r="Q2077" i="2"/>
  <c r="M2077" i="2"/>
  <c r="Y2077" i="2"/>
  <c r="I2077" i="2"/>
  <c r="U2077" i="2"/>
  <c r="E2077" i="2"/>
  <c r="AA2436" i="2"/>
  <c r="W2436" i="2"/>
  <c r="S2436" i="2"/>
  <c r="O2436" i="2"/>
  <c r="K2436" i="2"/>
  <c r="G2436" i="2"/>
  <c r="Z2436" i="2"/>
  <c r="V2436" i="2"/>
  <c r="AF2436" i="2" s="1"/>
  <c r="R2436" i="2"/>
  <c r="N2436" i="2"/>
  <c r="J2436" i="2"/>
  <c r="F2436" i="2"/>
  <c r="Y2436" i="2"/>
  <c r="U2436" i="2"/>
  <c r="Q2436" i="2"/>
  <c r="M2436" i="2"/>
  <c r="I2436" i="2"/>
  <c r="E2436" i="2"/>
  <c r="AB2436" i="2"/>
  <c r="L2436" i="2"/>
  <c r="X2436" i="2"/>
  <c r="H2436" i="2"/>
  <c r="T2436" i="2"/>
  <c r="P2436" i="2"/>
  <c r="Y2318" i="2"/>
  <c r="U2318" i="2"/>
  <c r="Q2318" i="2"/>
  <c r="M2318" i="2"/>
  <c r="I2318" i="2"/>
  <c r="E2318" i="2"/>
  <c r="AB2318" i="2"/>
  <c r="X2318" i="2"/>
  <c r="T2318" i="2"/>
  <c r="P2318" i="2"/>
  <c r="L2318" i="2"/>
  <c r="H2318" i="2"/>
  <c r="AA2318" i="2"/>
  <c r="W2318" i="2"/>
  <c r="S2318" i="2"/>
  <c r="O2318" i="2"/>
  <c r="K2318" i="2"/>
  <c r="G2318" i="2"/>
  <c r="V2318" i="2"/>
  <c r="AF2318" i="2" s="1"/>
  <c r="F2318" i="2"/>
  <c r="R2318" i="2"/>
  <c r="N2318" i="2"/>
  <c r="J2318" i="2"/>
  <c r="Z2318" i="2"/>
  <c r="Z2524" i="2"/>
  <c r="V2524" i="2"/>
  <c r="AF2524" i="2" s="1"/>
  <c r="R2524" i="2"/>
  <c r="N2524" i="2"/>
  <c r="J2524" i="2"/>
  <c r="F2524" i="2"/>
  <c r="X2524" i="2"/>
  <c r="S2524" i="2"/>
  <c r="M2524" i="2"/>
  <c r="H2524" i="2"/>
  <c r="AB2524" i="2"/>
  <c r="W2524" i="2"/>
  <c r="Q2524" i="2"/>
  <c r="L2524" i="2"/>
  <c r="G2524" i="2"/>
  <c r="AA2524" i="2"/>
  <c r="U2524" i="2"/>
  <c r="P2524" i="2"/>
  <c r="K2524" i="2"/>
  <c r="E2524" i="2"/>
  <c r="Y2524" i="2"/>
  <c r="T2524" i="2"/>
  <c r="O2524" i="2"/>
  <c r="I2524" i="2"/>
  <c r="Y2443" i="2"/>
  <c r="U2443" i="2"/>
  <c r="Q2443" i="2"/>
  <c r="M2443" i="2"/>
  <c r="I2443" i="2"/>
  <c r="E2443" i="2"/>
  <c r="AB2443" i="2"/>
  <c r="X2443" i="2"/>
  <c r="T2443" i="2"/>
  <c r="P2443" i="2"/>
  <c r="L2443" i="2"/>
  <c r="H2443" i="2"/>
  <c r="AA2443" i="2"/>
  <c r="W2443" i="2"/>
  <c r="S2443" i="2"/>
  <c r="O2443" i="2"/>
  <c r="K2443" i="2"/>
  <c r="G2443" i="2"/>
  <c r="V2443" i="2"/>
  <c r="AF2443" i="2" s="1"/>
  <c r="F2443" i="2"/>
  <c r="R2443" i="2"/>
  <c r="N2443" i="2"/>
  <c r="Z2443" i="2"/>
  <c r="J2443" i="2"/>
  <c r="Z2613" i="2"/>
  <c r="V2613" i="2"/>
  <c r="AF2613" i="2" s="1"/>
  <c r="R2613" i="2"/>
  <c r="N2613" i="2"/>
  <c r="J2613" i="2"/>
  <c r="F2613" i="2"/>
  <c r="Y2613" i="2"/>
  <c r="U2613" i="2"/>
  <c r="Q2613" i="2"/>
  <c r="M2613" i="2"/>
  <c r="I2613" i="2"/>
  <c r="E2613" i="2"/>
  <c r="AB2613" i="2"/>
  <c r="X2613" i="2"/>
  <c r="T2613" i="2"/>
  <c r="P2613" i="2"/>
  <c r="L2613" i="2"/>
  <c r="H2613" i="2"/>
  <c r="W2613" i="2"/>
  <c r="G2613" i="2"/>
  <c r="S2613" i="2"/>
  <c r="O2613" i="2"/>
  <c r="AA2613" i="2"/>
  <c r="K2613" i="2"/>
  <c r="AB2584" i="2"/>
  <c r="X2584" i="2"/>
  <c r="T2584" i="2"/>
  <c r="P2584" i="2"/>
  <c r="L2584" i="2"/>
  <c r="H2584" i="2"/>
  <c r="AA2584" i="2"/>
  <c r="W2584" i="2"/>
  <c r="S2584" i="2"/>
  <c r="O2584" i="2"/>
  <c r="K2584" i="2"/>
  <c r="G2584" i="2"/>
  <c r="V2584" i="2"/>
  <c r="AF2584" i="2" s="1"/>
  <c r="N2584" i="2"/>
  <c r="F2584" i="2"/>
  <c r="U2584" i="2"/>
  <c r="M2584" i="2"/>
  <c r="E2584" i="2"/>
  <c r="Z2584" i="2"/>
  <c r="R2584" i="2"/>
  <c r="J2584" i="2"/>
  <c r="I2584" i="2"/>
  <c r="Y2584" i="2"/>
  <c r="Q2584" i="2"/>
  <c r="AA2040" i="2"/>
  <c r="W2040" i="2"/>
  <c r="S2040" i="2"/>
  <c r="O2040" i="2"/>
  <c r="K2040" i="2"/>
  <c r="G2040" i="2"/>
  <c r="Z2040" i="2"/>
  <c r="V2040" i="2"/>
  <c r="AF2040" i="2" s="1"/>
  <c r="R2040" i="2"/>
  <c r="N2040" i="2"/>
  <c r="J2040" i="2"/>
  <c r="F2040" i="2"/>
  <c r="Y2040" i="2"/>
  <c r="U2040" i="2"/>
  <c r="Q2040" i="2"/>
  <c r="M2040" i="2"/>
  <c r="I2040" i="2"/>
  <c r="E2040" i="2"/>
  <c r="T2040" i="2"/>
  <c r="P2040" i="2"/>
  <c r="AB2040" i="2"/>
  <c r="L2040" i="2"/>
  <c r="X2040" i="2"/>
  <c r="H2040" i="2"/>
  <c r="Y2210" i="2"/>
  <c r="U2210" i="2"/>
  <c r="Q2210" i="2"/>
  <c r="M2210" i="2"/>
  <c r="I2210" i="2"/>
  <c r="E2210" i="2"/>
  <c r="AA2210" i="2"/>
  <c r="V2210" i="2"/>
  <c r="AF2210" i="2" s="1"/>
  <c r="P2210" i="2"/>
  <c r="K2210" i="2"/>
  <c r="F2210" i="2"/>
  <c r="Z2210" i="2"/>
  <c r="T2210" i="2"/>
  <c r="O2210" i="2"/>
  <c r="J2210" i="2"/>
  <c r="X2210" i="2"/>
  <c r="S2210" i="2"/>
  <c r="N2210" i="2"/>
  <c r="H2210" i="2"/>
  <c r="L2210" i="2"/>
  <c r="AB2210" i="2"/>
  <c r="G2210" i="2"/>
  <c r="W2210" i="2"/>
  <c r="R2210" i="2"/>
  <c r="AA2110" i="2"/>
  <c r="W2110" i="2"/>
  <c r="S2110" i="2"/>
  <c r="O2110" i="2"/>
  <c r="K2110" i="2"/>
  <c r="G2110" i="2"/>
  <c r="Z2110" i="2"/>
  <c r="V2110" i="2"/>
  <c r="AF2110" i="2" s="1"/>
  <c r="R2110" i="2"/>
  <c r="N2110" i="2"/>
  <c r="J2110" i="2"/>
  <c r="F2110" i="2"/>
  <c r="Y2110" i="2"/>
  <c r="U2110" i="2"/>
  <c r="Q2110" i="2"/>
  <c r="M2110" i="2"/>
  <c r="I2110" i="2"/>
  <c r="E2110" i="2"/>
  <c r="X2110" i="2"/>
  <c r="H2110" i="2"/>
  <c r="T2110" i="2"/>
  <c r="P2110" i="2"/>
  <c r="AB2110" i="2"/>
  <c r="L2110" i="2"/>
  <c r="AA2287" i="2"/>
  <c r="W2287" i="2"/>
  <c r="S2287" i="2"/>
  <c r="O2287" i="2"/>
  <c r="K2287" i="2"/>
  <c r="G2287" i="2"/>
  <c r="Z2287" i="2"/>
  <c r="V2287" i="2"/>
  <c r="AF2287" i="2" s="1"/>
  <c r="R2287" i="2"/>
  <c r="N2287" i="2"/>
  <c r="J2287" i="2"/>
  <c r="F2287" i="2"/>
  <c r="Y2287" i="2"/>
  <c r="U2287" i="2"/>
  <c r="Q2287" i="2"/>
  <c r="M2287" i="2"/>
  <c r="I2287" i="2"/>
  <c r="E2287" i="2"/>
  <c r="AB2287" i="2"/>
  <c r="L2287" i="2"/>
  <c r="X2287" i="2"/>
  <c r="H2287" i="2"/>
  <c r="T2287" i="2"/>
  <c r="P2287" i="2"/>
  <c r="Y2173" i="2"/>
  <c r="U2173" i="2"/>
  <c r="Q2173" i="2"/>
  <c r="M2173" i="2"/>
  <c r="I2173" i="2"/>
  <c r="E2173" i="2"/>
  <c r="AB2173" i="2"/>
  <c r="X2173" i="2"/>
  <c r="T2173" i="2"/>
  <c r="P2173" i="2"/>
  <c r="L2173" i="2"/>
  <c r="H2173" i="2"/>
  <c r="AA2173" i="2"/>
  <c r="W2173" i="2"/>
  <c r="S2173" i="2"/>
  <c r="O2173" i="2"/>
  <c r="K2173" i="2"/>
  <c r="G2173" i="2"/>
  <c r="R2173" i="2"/>
  <c r="N2173" i="2"/>
  <c r="Z2173" i="2"/>
  <c r="J2173" i="2"/>
  <c r="F2173" i="2"/>
  <c r="V2173" i="2"/>
  <c r="AF2173" i="2" s="1"/>
  <c r="AB2161" i="2"/>
  <c r="X2161" i="2"/>
  <c r="T2161" i="2"/>
  <c r="P2161" i="2"/>
  <c r="L2161" i="2"/>
  <c r="H2161" i="2"/>
  <c r="AA2161" i="2"/>
  <c r="W2161" i="2"/>
  <c r="S2161" i="2"/>
  <c r="O2161" i="2"/>
  <c r="K2161" i="2"/>
  <c r="G2161" i="2"/>
  <c r="Z2161" i="2"/>
  <c r="V2161" i="2"/>
  <c r="AF2161" i="2" s="1"/>
  <c r="R2161" i="2"/>
  <c r="N2161" i="2"/>
  <c r="J2161" i="2"/>
  <c r="F2161" i="2"/>
  <c r="Y2161" i="2"/>
  <c r="I2161" i="2"/>
  <c r="U2161" i="2"/>
  <c r="E2161" i="2"/>
  <c r="Q2161" i="2"/>
  <c r="M2161" i="2"/>
  <c r="Y2230" i="2"/>
  <c r="U2230" i="2"/>
  <c r="Q2230" i="2"/>
  <c r="M2230" i="2"/>
  <c r="I2230" i="2"/>
  <c r="E2230" i="2"/>
  <c r="AB2230" i="2"/>
  <c r="X2230" i="2"/>
  <c r="T2230" i="2"/>
  <c r="P2230" i="2"/>
  <c r="L2230" i="2"/>
  <c r="H2230" i="2"/>
  <c r="AA2230" i="2"/>
  <c r="W2230" i="2"/>
  <c r="S2230" i="2"/>
  <c r="O2230" i="2"/>
  <c r="K2230" i="2"/>
  <c r="G2230" i="2"/>
  <c r="V2230" i="2"/>
  <c r="AF2230" i="2" s="1"/>
  <c r="F2230" i="2"/>
  <c r="R2230" i="2"/>
  <c r="N2230" i="2"/>
  <c r="Z2230" i="2"/>
  <c r="J2230" i="2"/>
  <c r="Y2359" i="2"/>
  <c r="U2359" i="2"/>
  <c r="Q2359" i="2"/>
  <c r="M2359" i="2"/>
  <c r="I2359" i="2"/>
  <c r="E2359" i="2"/>
  <c r="AB2359" i="2"/>
  <c r="X2359" i="2"/>
  <c r="T2359" i="2"/>
  <c r="P2359" i="2"/>
  <c r="L2359" i="2"/>
  <c r="H2359" i="2"/>
  <c r="AA2359" i="2"/>
  <c r="W2359" i="2"/>
  <c r="S2359" i="2"/>
  <c r="O2359" i="2"/>
  <c r="K2359" i="2"/>
  <c r="G2359" i="2"/>
  <c r="N2359" i="2"/>
  <c r="Z2359" i="2"/>
  <c r="J2359" i="2"/>
  <c r="V2359" i="2"/>
  <c r="AF2359" i="2" s="1"/>
  <c r="F2359" i="2"/>
  <c r="R2359" i="2"/>
  <c r="Z2558" i="2"/>
  <c r="V2558" i="2"/>
  <c r="AF2558" i="2" s="1"/>
  <c r="R2558" i="2"/>
  <c r="N2558" i="2"/>
  <c r="J2558" i="2"/>
  <c r="F2558" i="2"/>
  <c r="Y2558" i="2"/>
  <c r="U2558" i="2"/>
  <c r="Q2558" i="2"/>
  <c r="M2558" i="2"/>
  <c r="I2558" i="2"/>
  <c r="E2558" i="2"/>
  <c r="X2558" i="2"/>
  <c r="P2558" i="2"/>
  <c r="H2558" i="2"/>
  <c r="W2558" i="2"/>
  <c r="O2558" i="2"/>
  <c r="G2558" i="2"/>
  <c r="AB2558" i="2"/>
  <c r="T2558" i="2"/>
  <c r="L2558" i="2"/>
  <c r="AA2558" i="2"/>
  <c r="S2558" i="2"/>
  <c r="K2558" i="2"/>
  <c r="Y2487" i="2"/>
  <c r="U2487" i="2"/>
  <c r="Q2487" i="2"/>
  <c r="M2487" i="2"/>
  <c r="I2487" i="2"/>
  <c r="E2487" i="2"/>
  <c r="AB2487" i="2"/>
  <c r="X2487" i="2"/>
  <c r="T2487" i="2"/>
  <c r="P2487" i="2"/>
  <c r="L2487" i="2"/>
  <c r="H2487" i="2"/>
  <c r="AA2487" i="2"/>
  <c r="W2487" i="2"/>
  <c r="S2487" i="2"/>
  <c r="O2487" i="2"/>
  <c r="K2487" i="2"/>
  <c r="G2487" i="2"/>
  <c r="N2487" i="2"/>
  <c r="Z2487" i="2"/>
  <c r="J2487" i="2"/>
  <c r="V2487" i="2"/>
  <c r="AF2487" i="2" s="1"/>
  <c r="F2487" i="2"/>
  <c r="R2487" i="2"/>
  <c r="AB2515" i="2"/>
  <c r="X2515" i="2"/>
  <c r="T2515" i="2"/>
  <c r="P2515" i="2"/>
  <c r="L2515" i="2"/>
  <c r="H2515" i="2"/>
  <c r="W2515" i="2"/>
  <c r="R2515" i="2"/>
  <c r="M2515" i="2"/>
  <c r="G2515" i="2"/>
  <c r="AA2515" i="2"/>
  <c r="V2515" i="2"/>
  <c r="AF2515" i="2" s="1"/>
  <c r="Q2515" i="2"/>
  <c r="K2515" i="2"/>
  <c r="F2515" i="2"/>
  <c r="Z2515" i="2"/>
  <c r="U2515" i="2"/>
  <c r="O2515" i="2"/>
  <c r="J2515" i="2"/>
  <c r="E2515" i="2"/>
  <c r="Y2515" i="2"/>
  <c r="S2515" i="2"/>
  <c r="N2515" i="2"/>
  <c r="I2515" i="2"/>
  <c r="AA2183" i="2"/>
  <c r="W2183" i="2"/>
  <c r="S2183" i="2"/>
  <c r="O2183" i="2"/>
  <c r="K2183" i="2"/>
  <c r="G2183" i="2"/>
  <c r="Z2183" i="2"/>
  <c r="V2183" i="2"/>
  <c r="AF2183" i="2" s="1"/>
  <c r="R2183" i="2"/>
  <c r="N2183" i="2"/>
  <c r="J2183" i="2"/>
  <c r="F2183" i="2"/>
  <c r="Y2183" i="2"/>
  <c r="U2183" i="2"/>
  <c r="Q2183" i="2"/>
  <c r="M2183" i="2"/>
  <c r="I2183" i="2"/>
  <c r="E2183" i="2"/>
  <c r="X2183" i="2"/>
  <c r="H2183" i="2"/>
  <c r="T2183" i="2"/>
  <c r="P2183" i="2"/>
  <c r="AB2183" i="2"/>
  <c r="L2183" i="2"/>
  <c r="Z2155" i="2"/>
  <c r="V2155" i="2"/>
  <c r="AF2155" i="2" s="1"/>
  <c r="R2155" i="2"/>
  <c r="N2155" i="2"/>
  <c r="J2155" i="2"/>
  <c r="F2155" i="2"/>
  <c r="Y2155" i="2"/>
  <c r="U2155" i="2"/>
  <c r="Q2155" i="2"/>
  <c r="M2155" i="2"/>
  <c r="I2155" i="2"/>
  <c r="E2155" i="2"/>
  <c r="AB2155" i="2"/>
  <c r="X2155" i="2"/>
  <c r="T2155" i="2"/>
  <c r="P2155" i="2"/>
  <c r="L2155" i="2"/>
  <c r="H2155" i="2"/>
  <c r="AA2155" i="2"/>
  <c r="K2155" i="2"/>
  <c r="W2155" i="2"/>
  <c r="G2155" i="2"/>
  <c r="S2155" i="2"/>
  <c r="O2155" i="2"/>
  <c r="Y2066" i="2"/>
  <c r="U2066" i="2"/>
  <c r="Q2066" i="2"/>
  <c r="M2066" i="2"/>
  <c r="I2066" i="2"/>
  <c r="E2066" i="2"/>
  <c r="AB2066" i="2"/>
  <c r="X2066" i="2"/>
  <c r="T2066" i="2"/>
  <c r="P2066" i="2"/>
  <c r="L2066" i="2"/>
  <c r="H2066" i="2"/>
  <c r="AA2066" i="2"/>
  <c r="W2066" i="2"/>
  <c r="S2066" i="2"/>
  <c r="O2066" i="2"/>
  <c r="K2066" i="2"/>
  <c r="G2066" i="2"/>
  <c r="N2066" i="2"/>
  <c r="Z2066" i="2"/>
  <c r="J2066" i="2"/>
  <c r="V2066" i="2"/>
  <c r="F2066" i="2"/>
  <c r="R2066" i="2"/>
  <c r="AB1985" i="2"/>
  <c r="X1985" i="2"/>
  <c r="T1985" i="2"/>
  <c r="P1985" i="2"/>
  <c r="L1985" i="2"/>
  <c r="H1985" i="2"/>
  <c r="AA1985" i="2"/>
  <c r="W1985" i="2"/>
  <c r="S1985" i="2"/>
  <c r="O1985" i="2"/>
  <c r="K1985" i="2"/>
  <c r="G1985" i="2"/>
  <c r="Z1985" i="2"/>
  <c r="V1985" i="2"/>
  <c r="AF1985" i="2" s="1"/>
  <c r="R1985" i="2"/>
  <c r="N1985" i="2"/>
  <c r="J1985" i="2"/>
  <c r="F1985" i="2"/>
  <c r="U1985" i="2"/>
  <c r="E1985" i="2"/>
  <c r="Q1985" i="2"/>
  <c r="M1985" i="2"/>
  <c r="I1985" i="2"/>
  <c r="Y1985" i="2"/>
  <c r="AA2307" i="2"/>
  <c r="W2307" i="2"/>
  <c r="S2307" i="2"/>
  <c r="O2307" i="2"/>
  <c r="K2307" i="2"/>
  <c r="G2307" i="2"/>
  <c r="Z2307" i="2"/>
  <c r="V2307" i="2"/>
  <c r="AF2307" i="2" s="1"/>
  <c r="R2307" i="2"/>
  <c r="N2307" i="2"/>
  <c r="J2307" i="2"/>
  <c r="F2307" i="2"/>
  <c r="Y2307" i="2"/>
  <c r="U2307" i="2"/>
  <c r="Q2307" i="2"/>
  <c r="M2307" i="2"/>
  <c r="I2307" i="2"/>
  <c r="E2307" i="2"/>
  <c r="T2307" i="2"/>
  <c r="P2307" i="2"/>
  <c r="AB2307" i="2"/>
  <c r="L2307" i="2"/>
  <c r="X2307" i="2"/>
  <c r="H2307" i="2"/>
  <c r="Y2264" i="2"/>
  <c r="U2264" i="2"/>
  <c r="Q2264" i="2"/>
  <c r="M2264" i="2"/>
  <c r="I2264" i="2"/>
  <c r="E2264" i="2"/>
  <c r="AB2264" i="2"/>
  <c r="X2264" i="2"/>
  <c r="T2264" i="2"/>
  <c r="P2264" i="2"/>
  <c r="L2264" i="2"/>
  <c r="H2264" i="2"/>
  <c r="AA2264" i="2"/>
  <c r="W2264" i="2"/>
  <c r="S2264" i="2"/>
  <c r="O2264" i="2"/>
  <c r="K2264" i="2"/>
  <c r="G2264" i="2"/>
  <c r="R2264" i="2"/>
  <c r="N2264" i="2"/>
  <c r="Z2264" i="2"/>
  <c r="J2264" i="2"/>
  <c r="F2264" i="2"/>
  <c r="V2264" i="2"/>
  <c r="AF2264" i="2" s="1"/>
  <c r="AA2478" i="2"/>
  <c r="W2478" i="2"/>
  <c r="S2478" i="2"/>
  <c r="O2478" i="2"/>
  <c r="K2478" i="2"/>
  <c r="G2478" i="2"/>
  <c r="Z2478" i="2"/>
  <c r="V2478" i="2"/>
  <c r="AF2478" i="2" s="1"/>
  <c r="R2478" i="2"/>
  <c r="N2478" i="2"/>
  <c r="J2478" i="2"/>
  <c r="F2478" i="2"/>
  <c r="Y2478" i="2"/>
  <c r="U2478" i="2"/>
  <c r="Q2478" i="2"/>
  <c r="M2478" i="2"/>
  <c r="I2478" i="2"/>
  <c r="E2478" i="2"/>
  <c r="X2478" i="2"/>
  <c r="H2478" i="2"/>
  <c r="T2478" i="2"/>
  <c r="P2478" i="2"/>
  <c r="AB2478" i="2"/>
  <c r="L2478" i="2"/>
  <c r="Y2389" i="2"/>
  <c r="U2389" i="2"/>
  <c r="Q2389" i="2"/>
  <c r="M2389" i="2"/>
  <c r="I2389" i="2"/>
  <c r="E2389" i="2"/>
  <c r="AB2389" i="2"/>
  <c r="X2389" i="2"/>
  <c r="T2389" i="2"/>
  <c r="P2389" i="2"/>
  <c r="L2389" i="2"/>
  <c r="H2389" i="2"/>
  <c r="AA2389" i="2"/>
  <c r="W2389" i="2"/>
  <c r="S2389" i="2"/>
  <c r="O2389" i="2"/>
  <c r="K2389" i="2"/>
  <c r="G2389" i="2"/>
  <c r="R2389" i="2"/>
  <c r="N2389" i="2"/>
  <c r="Z2389" i="2"/>
  <c r="J2389" i="2"/>
  <c r="V2389" i="2"/>
  <c r="AF2389" i="2" s="1"/>
  <c r="F2389" i="2"/>
  <c r="AA2599" i="2"/>
  <c r="W2599" i="2"/>
  <c r="S2599" i="2"/>
  <c r="O2599" i="2"/>
  <c r="K2599" i="2"/>
  <c r="G2599" i="2"/>
  <c r="Z2599" i="2"/>
  <c r="V2599" i="2"/>
  <c r="AF2599" i="2" s="1"/>
  <c r="R2599" i="2"/>
  <c r="N2599" i="2"/>
  <c r="J2599" i="2"/>
  <c r="F2599" i="2"/>
  <c r="Y2599" i="2"/>
  <c r="U2599" i="2"/>
  <c r="Q2599" i="2"/>
  <c r="M2599" i="2"/>
  <c r="I2599" i="2"/>
  <c r="E2599" i="2"/>
  <c r="X2599" i="2"/>
  <c r="H2599" i="2"/>
  <c r="T2599" i="2"/>
  <c r="P2599" i="2"/>
  <c r="AB2599" i="2"/>
  <c r="L2599" i="2"/>
  <c r="Y2581" i="2"/>
  <c r="U2581" i="2"/>
  <c r="Q2581" i="2"/>
  <c r="M2581" i="2"/>
  <c r="I2581" i="2"/>
  <c r="E2581" i="2"/>
  <c r="AB2581" i="2"/>
  <c r="X2581" i="2"/>
  <c r="T2581" i="2"/>
  <c r="P2581" i="2"/>
  <c r="L2581" i="2"/>
  <c r="H2581" i="2"/>
  <c r="AA2581" i="2"/>
  <c r="S2581" i="2"/>
  <c r="K2581" i="2"/>
  <c r="Z2581" i="2"/>
  <c r="R2581" i="2"/>
  <c r="J2581" i="2"/>
  <c r="W2581" i="2"/>
  <c r="O2581" i="2"/>
  <c r="G2581" i="2"/>
  <c r="N2581" i="2"/>
  <c r="F2581" i="2"/>
  <c r="V2581" i="2"/>
  <c r="AF2581" i="2" s="1"/>
  <c r="AA2188" i="2"/>
  <c r="W2188" i="2"/>
  <c r="S2188" i="2"/>
  <c r="O2188" i="2"/>
  <c r="K2188" i="2"/>
  <c r="G2188" i="2"/>
  <c r="Z2188" i="2"/>
  <c r="V2188" i="2"/>
  <c r="AF2188" i="2" s="1"/>
  <c r="R2188" i="2"/>
  <c r="N2188" i="2"/>
  <c r="J2188" i="2"/>
  <c r="F2188" i="2"/>
  <c r="Y2188" i="2"/>
  <c r="U2188" i="2"/>
  <c r="Q2188" i="2"/>
  <c r="M2188" i="2"/>
  <c r="I2188" i="2"/>
  <c r="E2188" i="2"/>
  <c r="AB2188" i="2"/>
  <c r="L2188" i="2"/>
  <c r="X2188" i="2"/>
  <c r="H2188" i="2"/>
  <c r="T2188" i="2"/>
  <c r="P2188" i="2"/>
  <c r="AA2450" i="2"/>
  <c r="W2450" i="2"/>
  <c r="S2450" i="2"/>
  <c r="O2450" i="2"/>
  <c r="K2450" i="2"/>
  <c r="G2450" i="2"/>
  <c r="Z2450" i="2"/>
  <c r="V2450" i="2"/>
  <c r="AF2450" i="2" s="1"/>
  <c r="R2450" i="2"/>
  <c r="N2450" i="2"/>
  <c r="J2450" i="2"/>
  <c r="F2450" i="2"/>
  <c r="Y2450" i="2"/>
  <c r="U2450" i="2"/>
  <c r="Q2450" i="2"/>
  <c r="M2450" i="2"/>
  <c r="I2450" i="2"/>
  <c r="E2450" i="2"/>
  <c r="P2450" i="2"/>
  <c r="AB2450" i="2"/>
  <c r="L2450" i="2"/>
  <c r="X2450" i="2"/>
  <c r="H2450" i="2"/>
  <c r="T2450" i="2"/>
  <c r="AA2056" i="2"/>
  <c r="W2056" i="2"/>
  <c r="S2056" i="2"/>
  <c r="O2056" i="2"/>
  <c r="K2056" i="2"/>
  <c r="G2056" i="2"/>
  <c r="Z2056" i="2"/>
  <c r="V2056" i="2"/>
  <c r="AF2056" i="2" s="1"/>
  <c r="R2056" i="2"/>
  <c r="N2056" i="2"/>
  <c r="J2056" i="2"/>
  <c r="F2056" i="2"/>
  <c r="Y2056" i="2"/>
  <c r="U2056" i="2"/>
  <c r="Q2056" i="2"/>
  <c r="M2056" i="2"/>
  <c r="I2056" i="2"/>
  <c r="E2056" i="2"/>
  <c r="T2056" i="2"/>
  <c r="P2056" i="2"/>
  <c r="AB2056" i="2"/>
  <c r="L2056" i="2"/>
  <c r="X2056" i="2"/>
  <c r="H2056" i="2"/>
  <c r="Z2144" i="2"/>
  <c r="V2144" i="2"/>
  <c r="AF2144" i="2" s="1"/>
  <c r="R2144" i="2"/>
  <c r="N2144" i="2"/>
  <c r="J2144" i="2"/>
  <c r="F2144" i="2"/>
  <c r="Y2144" i="2"/>
  <c r="U2144" i="2"/>
  <c r="Q2144" i="2"/>
  <c r="M2144" i="2"/>
  <c r="I2144" i="2"/>
  <c r="E2144" i="2"/>
  <c r="AB2144" i="2"/>
  <c r="X2144" i="2"/>
  <c r="T2144" i="2"/>
  <c r="P2144" i="2"/>
  <c r="L2144" i="2"/>
  <c r="H2144" i="2"/>
  <c r="S2144" i="2"/>
  <c r="O2144" i="2"/>
  <c r="AA2144" i="2"/>
  <c r="K2144" i="2"/>
  <c r="W2144" i="2"/>
  <c r="G2144" i="2"/>
  <c r="Y2054" i="2"/>
  <c r="U2054" i="2"/>
  <c r="Q2054" i="2"/>
  <c r="M2054" i="2"/>
  <c r="I2054" i="2"/>
  <c r="E2054" i="2"/>
  <c r="AB2054" i="2"/>
  <c r="X2054" i="2"/>
  <c r="T2054" i="2"/>
  <c r="P2054" i="2"/>
  <c r="L2054" i="2"/>
  <c r="H2054" i="2"/>
  <c r="AA2054" i="2"/>
  <c r="W2054" i="2"/>
  <c r="S2054" i="2"/>
  <c r="O2054" i="2"/>
  <c r="K2054" i="2"/>
  <c r="G2054" i="2"/>
  <c r="N2054" i="2"/>
  <c r="Z2054" i="2"/>
  <c r="J2054" i="2"/>
  <c r="V2054" i="2"/>
  <c r="AF2054" i="2" s="1"/>
  <c r="F2054" i="2"/>
  <c r="R2054" i="2"/>
  <c r="AB2037" i="2"/>
  <c r="X2037" i="2"/>
  <c r="T2037" i="2"/>
  <c r="P2037" i="2"/>
  <c r="L2037" i="2"/>
  <c r="H2037" i="2"/>
  <c r="AA2037" i="2"/>
  <c r="W2037" i="2"/>
  <c r="S2037" i="2"/>
  <c r="O2037" i="2"/>
  <c r="K2037" i="2"/>
  <c r="G2037" i="2"/>
  <c r="Z2037" i="2"/>
  <c r="V2037" i="2"/>
  <c r="AF2037" i="2" s="1"/>
  <c r="R2037" i="2"/>
  <c r="N2037" i="2"/>
  <c r="J2037" i="2"/>
  <c r="F2037" i="2"/>
  <c r="M2037" i="2"/>
  <c r="Y2037" i="2"/>
  <c r="I2037" i="2"/>
  <c r="U2037" i="2"/>
  <c r="E2037" i="2"/>
  <c r="Q2037" i="2"/>
  <c r="AA2587" i="2"/>
  <c r="W2587" i="2"/>
  <c r="S2587" i="2"/>
  <c r="O2587" i="2"/>
  <c r="K2587" i="2"/>
  <c r="G2587" i="2"/>
  <c r="Z2587" i="2"/>
  <c r="V2587" i="2"/>
  <c r="AF2587" i="2" s="1"/>
  <c r="R2587" i="2"/>
  <c r="N2587" i="2"/>
  <c r="J2587" i="2"/>
  <c r="F2587" i="2"/>
  <c r="Y2587" i="2"/>
  <c r="U2587" i="2"/>
  <c r="Q2587" i="2"/>
  <c r="M2587" i="2"/>
  <c r="I2587" i="2"/>
  <c r="E2587" i="2"/>
  <c r="P2587" i="2"/>
  <c r="AB2587" i="2"/>
  <c r="L2587" i="2"/>
  <c r="X2587" i="2"/>
  <c r="H2587" i="2"/>
  <c r="T2587" i="2"/>
  <c r="Y2290" i="2"/>
  <c r="U2290" i="2"/>
  <c r="Q2290" i="2"/>
  <c r="M2290" i="2"/>
  <c r="I2290" i="2"/>
  <c r="E2290" i="2"/>
  <c r="AB2290" i="2"/>
  <c r="X2290" i="2"/>
  <c r="T2290" i="2"/>
  <c r="P2290" i="2"/>
  <c r="L2290" i="2"/>
  <c r="H2290" i="2"/>
  <c r="AA2290" i="2"/>
  <c r="W2290" i="2"/>
  <c r="S2290" i="2"/>
  <c r="O2290" i="2"/>
  <c r="K2290" i="2"/>
  <c r="G2290" i="2"/>
  <c r="N2290" i="2"/>
  <c r="Z2290" i="2"/>
  <c r="J2290" i="2"/>
  <c r="V2290" i="2"/>
  <c r="AF2290" i="2" s="1"/>
  <c r="F2290" i="2"/>
  <c r="R2290" i="2"/>
  <c r="Z2382" i="2"/>
  <c r="V2382" i="2"/>
  <c r="AF2382" i="2" s="1"/>
  <c r="R2382" i="2"/>
  <c r="N2382" i="2"/>
  <c r="J2382" i="2"/>
  <c r="F2382" i="2"/>
  <c r="Y2382" i="2"/>
  <c r="U2382" i="2"/>
  <c r="Q2382" i="2"/>
  <c r="M2382" i="2"/>
  <c r="I2382" i="2"/>
  <c r="E2382" i="2"/>
  <c r="AB2382" i="2"/>
  <c r="T2382" i="2"/>
  <c r="L2382" i="2"/>
  <c r="AA2382" i="2"/>
  <c r="S2382" i="2"/>
  <c r="K2382" i="2"/>
  <c r="X2382" i="2"/>
  <c r="P2382" i="2"/>
  <c r="H2382" i="2"/>
  <c r="W2382" i="2"/>
  <c r="O2382" i="2"/>
  <c r="G2382" i="2"/>
  <c r="Y2415" i="2"/>
  <c r="U2415" i="2"/>
  <c r="Q2415" i="2"/>
  <c r="M2415" i="2"/>
  <c r="I2415" i="2"/>
  <c r="E2415" i="2"/>
  <c r="AB2415" i="2"/>
  <c r="X2415" i="2"/>
  <c r="T2415" i="2"/>
  <c r="P2415" i="2"/>
  <c r="L2415" i="2"/>
  <c r="H2415" i="2"/>
  <c r="AA2415" i="2"/>
  <c r="W2415" i="2"/>
  <c r="S2415" i="2"/>
  <c r="O2415" i="2"/>
  <c r="K2415" i="2"/>
  <c r="G2415" i="2"/>
  <c r="N2415" i="2"/>
  <c r="Z2415" i="2"/>
  <c r="J2415" i="2"/>
  <c r="V2415" i="2"/>
  <c r="AF2415" i="2" s="1"/>
  <c r="F2415" i="2"/>
  <c r="R2415" i="2"/>
  <c r="AA2532" i="2"/>
  <c r="W2532" i="2"/>
  <c r="S2532" i="2"/>
  <c r="O2532" i="2"/>
  <c r="K2532" i="2"/>
  <c r="G2532" i="2"/>
  <c r="Y2532" i="2"/>
  <c r="T2532" i="2"/>
  <c r="N2532" i="2"/>
  <c r="I2532" i="2"/>
  <c r="X2532" i="2"/>
  <c r="R2532" i="2"/>
  <c r="M2532" i="2"/>
  <c r="H2532" i="2"/>
  <c r="AB2532" i="2"/>
  <c r="V2532" i="2"/>
  <c r="AF2532" i="2" s="1"/>
  <c r="Q2532" i="2"/>
  <c r="L2532" i="2"/>
  <c r="F2532" i="2"/>
  <c r="J2532" i="2"/>
  <c r="Z2532" i="2"/>
  <c r="E2532" i="2"/>
  <c r="U2532" i="2"/>
  <c r="P2532" i="2"/>
  <c r="AA2036" i="2"/>
  <c r="W2036" i="2"/>
  <c r="S2036" i="2"/>
  <c r="O2036" i="2"/>
  <c r="K2036" i="2"/>
  <c r="G2036" i="2"/>
  <c r="Z2036" i="2"/>
  <c r="V2036" i="2"/>
  <c r="AF2036" i="2" s="1"/>
  <c r="R2036" i="2"/>
  <c r="N2036" i="2"/>
  <c r="J2036" i="2"/>
  <c r="F2036" i="2"/>
  <c r="Y2036" i="2"/>
  <c r="U2036" i="2"/>
  <c r="Q2036" i="2"/>
  <c r="M2036" i="2"/>
  <c r="I2036" i="2"/>
  <c r="E2036" i="2"/>
  <c r="AB2036" i="2"/>
  <c r="L2036" i="2"/>
  <c r="X2036" i="2"/>
  <c r="H2036" i="2"/>
  <c r="T2036" i="2"/>
  <c r="P2036" i="2"/>
  <c r="AA2333" i="2"/>
  <c r="W2333" i="2"/>
  <c r="S2333" i="2"/>
  <c r="O2333" i="2"/>
  <c r="K2333" i="2"/>
  <c r="G2333" i="2"/>
  <c r="Z2333" i="2"/>
  <c r="V2333" i="2"/>
  <c r="AF2333" i="2" s="1"/>
  <c r="R2333" i="2"/>
  <c r="N2333" i="2"/>
  <c r="J2333" i="2"/>
  <c r="F2333" i="2"/>
  <c r="Y2333" i="2"/>
  <c r="U2333" i="2"/>
  <c r="Q2333" i="2"/>
  <c r="M2333" i="2"/>
  <c r="I2333" i="2"/>
  <c r="E2333" i="2"/>
  <c r="P2333" i="2"/>
  <c r="AB2333" i="2"/>
  <c r="L2333" i="2"/>
  <c r="X2333" i="2"/>
  <c r="H2333" i="2"/>
  <c r="T2333" i="2"/>
  <c r="Z2197" i="2"/>
  <c r="V2197" i="2"/>
  <c r="AF2197" i="2" s="1"/>
  <c r="R2197" i="2"/>
  <c r="N2197" i="2"/>
  <c r="J2197" i="2"/>
  <c r="F2197" i="2"/>
  <c r="Y2197" i="2"/>
  <c r="U2197" i="2"/>
  <c r="Q2197" i="2"/>
  <c r="M2197" i="2"/>
  <c r="I2197" i="2"/>
  <c r="E2197" i="2"/>
  <c r="AB2197" i="2"/>
  <c r="X2197" i="2"/>
  <c r="T2197" i="2"/>
  <c r="P2197" i="2"/>
  <c r="L2197" i="2"/>
  <c r="H2197" i="2"/>
  <c r="AA2197" i="2"/>
  <c r="K2197" i="2"/>
  <c r="W2197" i="2"/>
  <c r="G2197" i="2"/>
  <c r="S2197" i="2"/>
  <c r="O2197" i="2"/>
  <c r="Y2166" i="2"/>
  <c r="U2166" i="2"/>
  <c r="Q2166" i="2"/>
  <c r="M2166" i="2"/>
  <c r="I2166" i="2"/>
  <c r="E2166" i="2"/>
  <c r="AB2166" i="2"/>
  <c r="X2166" i="2"/>
  <c r="T2166" i="2"/>
  <c r="P2166" i="2"/>
  <c r="L2166" i="2"/>
  <c r="H2166" i="2"/>
  <c r="AA2166" i="2"/>
  <c r="W2166" i="2"/>
  <c r="S2166" i="2"/>
  <c r="O2166" i="2"/>
  <c r="K2166" i="2"/>
  <c r="G2166" i="2"/>
  <c r="R2166" i="2"/>
  <c r="N2166" i="2"/>
  <c r="Z2166" i="2"/>
  <c r="J2166" i="2"/>
  <c r="V2166" i="2"/>
  <c r="AF2166" i="2" s="1"/>
  <c r="F2166" i="2"/>
  <c r="AB2089" i="2"/>
  <c r="X2089" i="2"/>
  <c r="T2089" i="2"/>
  <c r="P2089" i="2"/>
  <c r="L2089" i="2"/>
  <c r="H2089" i="2"/>
  <c r="AA2089" i="2"/>
  <c r="W2089" i="2"/>
  <c r="S2089" i="2"/>
  <c r="O2089" i="2"/>
  <c r="K2089" i="2"/>
  <c r="G2089" i="2"/>
  <c r="Z2089" i="2"/>
  <c r="V2089" i="2"/>
  <c r="AF2089" i="2" s="1"/>
  <c r="R2089" i="2"/>
  <c r="N2089" i="2"/>
  <c r="J2089" i="2"/>
  <c r="F2089" i="2"/>
  <c r="U2089" i="2"/>
  <c r="E2089" i="2"/>
  <c r="Q2089" i="2"/>
  <c r="M2089" i="2"/>
  <c r="Y2089" i="2"/>
  <c r="I2089" i="2"/>
  <c r="AA2428" i="2"/>
  <c r="W2428" i="2"/>
  <c r="S2428" i="2"/>
  <c r="O2428" i="2"/>
  <c r="K2428" i="2"/>
  <c r="G2428" i="2"/>
  <c r="Z2428" i="2"/>
  <c r="V2428" i="2"/>
  <c r="AF2428" i="2" s="1"/>
  <c r="R2428" i="2"/>
  <c r="N2428" i="2"/>
  <c r="J2428" i="2"/>
  <c r="F2428" i="2"/>
  <c r="Y2428" i="2"/>
  <c r="U2428" i="2"/>
  <c r="Q2428" i="2"/>
  <c r="M2428" i="2"/>
  <c r="I2428" i="2"/>
  <c r="E2428" i="2"/>
  <c r="AB2428" i="2"/>
  <c r="L2428" i="2"/>
  <c r="X2428" i="2"/>
  <c r="H2428" i="2"/>
  <c r="T2428" i="2"/>
  <c r="P2428" i="2"/>
  <c r="Y2316" i="2"/>
  <c r="U2316" i="2"/>
  <c r="Q2316" i="2"/>
  <c r="M2316" i="2"/>
  <c r="I2316" i="2"/>
  <c r="E2316" i="2"/>
  <c r="AB2316" i="2"/>
  <c r="X2316" i="2"/>
  <c r="T2316" i="2"/>
  <c r="P2316" i="2"/>
  <c r="L2316" i="2"/>
  <c r="H2316" i="2"/>
  <c r="AA2316" i="2"/>
  <c r="W2316" i="2"/>
  <c r="S2316" i="2"/>
  <c r="O2316" i="2"/>
  <c r="K2316" i="2"/>
  <c r="G2316" i="2"/>
  <c r="Z2316" i="2"/>
  <c r="J2316" i="2"/>
  <c r="V2316" i="2"/>
  <c r="AF2316" i="2" s="1"/>
  <c r="F2316" i="2"/>
  <c r="R2316" i="2"/>
  <c r="N2316" i="2"/>
  <c r="Y2504" i="2"/>
  <c r="U2504" i="2"/>
  <c r="Q2504" i="2"/>
  <c r="M2504" i="2"/>
  <c r="I2504" i="2"/>
  <c r="E2504" i="2"/>
  <c r="X2504" i="2"/>
  <c r="S2504" i="2"/>
  <c r="N2504" i="2"/>
  <c r="H2504" i="2"/>
  <c r="AB2504" i="2"/>
  <c r="W2504" i="2"/>
  <c r="R2504" i="2"/>
  <c r="L2504" i="2"/>
  <c r="G2504" i="2"/>
  <c r="AA2504" i="2"/>
  <c r="V2504" i="2"/>
  <c r="AF2504" i="2" s="1"/>
  <c r="P2504" i="2"/>
  <c r="K2504" i="2"/>
  <c r="F2504" i="2"/>
  <c r="Z2504" i="2"/>
  <c r="T2504" i="2"/>
  <c r="O2504" i="2"/>
  <c r="J2504" i="2"/>
  <c r="Y2441" i="2"/>
  <c r="U2441" i="2"/>
  <c r="Q2441" i="2"/>
  <c r="M2441" i="2"/>
  <c r="I2441" i="2"/>
  <c r="E2441" i="2"/>
  <c r="AB2441" i="2"/>
  <c r="X2441" i="2"/>
  <c r="T2441" i="2"/>
  <c r="P2441" i="2"/>
  <c r="L2441" i="2"/>
  <c r="H2441" i="2"/>
  <c r="AA2441" i="2"/>
  <c r="W2441" i="2"/>
  <c r="S2441" i="2"/>
  <c r="O2441" i="2"/>
  <c r="K2441" i="2"/>
  <c r="G2441" i="2"/>
  <c r="Z2441" i="2"/>
  <c r="J2441" i="2"/>
  <c r="V2441" i="2"/>
  <c r="AF2441" i="2" s="1"/>
  <c r="F2441" i="2"/>
  <c r="R2441" i="2"/>
  <c r="N2441" i="2"/>
  <c r="Z2598" i="2"/>
  <c r="V2598" i="2"/>
  <c r="AF2598" i="2" s="1"/>
  <c r="R2598" i="2"/>
  <c r="N2598" i="2"/>
  <c r="J2598" i="2"/>
  <c r="F2598" i="2"/>
  <c r="Y2598" i="2"/>
  <c r="U2598" i="2"/>
  <c r="Q2598" i="2"/>
  <c r="M2598" i="2"/>
  <c r="I2598" i="2"/>
  <c r="E2598" i="2"/>
  <c r="AB2598" i="2"/>
  <c r="X2598" i="2"/>
  <c r="T2598" i="2"/>
  <c r="P2598" i="2"/>
  <c r="L2598" i="2"/>
  <c r="H2598" i="2"/>
  <c r="W2598" i="2"/>
  <c r="G2598" i="2"/>
  <c r="S2598" i="2"/>
  <c r="O2598" i="2"/>
  <c r="K2598" i="2"/>
  <c r="AA2598" i="2"/>
  <c r="AB2580" i="2"/>
  <c r="X2580" i="2"/>
  <c r="T2580" i="2"/>
  <c r="P2580" i="2"/>
  <c r="L2580" i="2"/>
  <c r="H2580" i="2"/>
  <c r="AA2580" i="2"/>
  <c r="W2580" i="2"/>
  <c r="S2580" i="2"/>
  <c r="O2580" i="2"/>
  <c r="K2580" i="2"/>
  <c r="G2580" i="2"/>
  <c r="V2580" i="2"/>
  <c r="AF2580" i="2" s="1"/>
  <c r="N2580" i="2"/>
  <c r="F2580" i="2"/>
  <c r="U2580" i="2"/>
  <c r="M2580" i="2"/>
  <c r="E2580" i="2"/>
  <c r="Z2580" i="2"/>
  <c r="R2580" i="2"/>
  <c r="J2580" i="2"/>
  <c r="Q2580" i="2"/>
  <c r="I2580" i="2"/>
  <c r="Y2580" i="2"/>
  <c r="AA2193" i="2"/>
  <c r="W2193" i="2"/>
  <c r="S2193" i="2"/>
  <c r="O2193" i="2"/>
  <c r="K2193" i="2"/>
  <c r="G2193" i="2"/>
  <c r="Z2193" i="2"/>
  <c r="V2193" i="2"/>
  <c r="AF2193" i="2" s="1"/>
  <c r="R2193" i="2"/>
  <c r="N2193" i="2"/>
  <c r="J2193" i="2"/>
  <c r="F2193" i="2"/>
  <c r="Y2193" i="2"/>
  <c r="U2193" i="2"/>
  <c r="Q2193" i="2"/>
  <c r="M2193" i="2"/>
  <c r="I2193" i="2"/>
  <c r="E2193" i="2"/>
  <c r="T2193" i="2"/>
  <c r="P2193" i="2"/>
  <c r="AB2193" i="2"/>
  <c r="L2193" i="2"/>
  <c r="X2193" i="2"/>
  <c r="H2193" i="2"/>
  <c r="AA2263" i="2"/>
  <c r="W2263" i="2"/>
  <c r="S2263" i="2"/>
  <c r="O2263" i="2"/>
  <c r="K2263" i="2"/>
  <c r="G2263" i="2"/>
  <c r="Z2263" i="2"/>
  <c r="V2263" i="2"/>
  <c r="AF2263" i="2" s="1"/>
  <c r="R2263" i="2"/>
  <c r="N2263" i="2"/>
  <c r="J2263" i="2"/>
  <c r="F2263" i="2"/>
  <c r="Y2263" i="2"/>
  <c r="U2263" i="2"/>
  <c r="Q2263" i="2"/>
  <c r="M2263" i="2"/>
  <c r="I2263" i="2"/>
  <c r="E2263" i="2"/>
  <c r="AB2263" i="2"/>
  <c r="L2263" i="2"/>
  <c r="X2263" i="2"/>
  <c r="H2263" i="2"/>
  <c r="T2263" i="2"/>
  <c r="P2263" i="2"/>
  <c r="Z2211" i="2"/>
  <c r="V2211" i="2"/>
  <c r="AF2211" i="2" s="1"/>
  <c r="R2211" i="2"/>
  <c r="N2211" i="2"/>
  <c r="J2211" i="2"/>
  <c r="F2211" i="2"/>
  <c r="AA2211" i="2"/>
  <c r="U2211" i="2"/>
  <c r="P2211" i="2"/>
  <c r="K2211" i="2"/>
  <c r="E2211" i="2"/>
  <c r="Y2211" i="2"/>
  <c r="T2211" i="2"/>
  <c r="O2211" i="2"/>
  <c r="I2211" i="2"/>
  <c r="X2211" i="2"/>
  <c r="S2211" i="2"/>
  <c r="M2211" i="2"/>
  <c r="H2211" i="2"/>
  <c r="W2211" i="2"/>
  <c r="Q2211" i="2"/>
  <c r="L2211" i="2"/>
  <c r="AB2211" i="2"/>
  <c r="G2211" i="2"/>
  <c r="AB2131" i="2"/>
  <c r="X2131" i="2"/>
  <c r="T2131" i="2"/>
  <c r="P2131" i="2"/>
  <c r="L2131" i="2"/>
  <c r="H2131" i="2"/>
  <c r="AA2131" i="2"/>
  <c r="W2131" i="2"/>
  <c r="S2131" i="2"/>
  <c r="O2131" i="2"/>
  <c r="K2131" i="2"/>
  <c r="G2131" i="2"/>
  <c r="Z2131" i="2"/>
  <c r="V2131" i="2"/>
  <c r="AF2131" i="2" s="1"/>
  <c r="R2131" i="2"/>
  <c r="N2131" i="2"/>
  <c r="J2131" i="2"/>
  <c r="F2131" i="2"/>
  <c r="U2131" i="2"/>
  <c r="E2131" i="2"/>
  <c r="Q2131" i="2"/>
  <c r="M2131" i="2"/>
  <c r="Y2131" i="2"/>
  <c r="I2131" i="2"/>
  <c r="Y2523" i="2"/>
  <c r="U2523" i="2"/>
  <c r="Q2523" i="2"/>
  <c r="M2523" i="2"/>
  <c r="I2523" i="2"/>
  <c r="E2523" i="2"/>
  <c r="X2523" i="2"/>
  <c r="S2523" i="2"/>
  <c r="N2523" i="2"/>
  <c r="H2523" i="2"/>
  <c r="AB2523" i="2"/>
  <c r="W2523" i="2"/>
  <c r="R2523" i="2"/>
  <c r="L2523" i="2"/>
  <c r="G2523" i="2"/>
  <c r="AA2523" i="2"/>
  <c r="V2523" i="2"/>
  <c r="AF2523" i="2" s="1"/>
  <c r="P2523" i="2"/>
  <c r="K2523" i="2"/>
  <c r="F2523" i="2"/>
  <c r="O2523" i="2"/>
  <c r="J2523" i="2"/>
  <c r="Z2523" i="2"/>
  <c r="T2523" i="2"/>
  <c r="Y2336" i="2"/>
  <c r="U2336" i="2"/>
  <c r="Q2336" i="2"/>
  <c r="M2336" i="2"/>
  <c r="I2336" i="2"/>
  <c r="E2336" i="2"/>
  <c r="AB2336" i="2"/>
  <c r="X2336" i="2"/>
  <c r="T2336" i="2"/>
  <c r="P2336" i="2"/>
  <c r="L2336" i="2"/>
  <c r="H2336" i="2"/>
  <c r="AA2336" i="2"/>
  <c r="W2336" i="2"/>
  <c r="S2336" i="2"/>
  <c r="O2336" i="2"/>
  <c r="K2336" i="2"/>
  <c r="G2336" i="2"/>
  <c r="R2336" i="2"/>
  <c r="N2336" i="2"/>
  <c r="Z2336" i="2"/>
  <c r="J2336" i="2"/>
  <c r="V2336" i="2"/>
  <c r="AF2336" i="2" s="1"/>
  <c r="F2336" i="2"/>
  <c r="Z2490" i="2"/>
  <c r="V2490" i="2"/>
  <c r="AF2490" i="2" s="1"/>
  <c r="R2490" i="2"/>
  <c r="N2490" i="2"/>
  <c r="J2490" i="2"/>
  <c r="F2490" i="2"/>
  <c r="Y2490" i="2"/>
  <c r="U2490" i="2"/>
  <c r="Q2490" i="2"/>
  <c r="M2490" i="2"/>
  <c r="I2490" i="2"/>
  <c r="E2490" i="2"/>
  <c r="AB2490" i="2"/>
  <c r="X2490" i="2"/>
  <c r="T2490" i="2"/>
  <c r="P2490" i="2"/>
  <c r="L2490" i="2"/>
  <c r="H2490" i="2"/>
  <c r="O2490" i="2"/>
  <c r="AA2490" i="2"/>
  <c r="K2490" i="2"/>
  <c r="W2490" i="2"/>
  <c r="G2490" i="2"/>
  <c r="S2490" i="2"/>
  <c r="Y2461" i="2"/>
  <c r="U2461" i="2"/>
  <c r="Q2461" i="2"/>
  <c r="M2461" i="2"/>
  <c r="I2461" i="2"/>
  <c r="E2461" i="2"/>
  <c r="AB2461" i="2"/>
  <c r="X2461" i="2"/>
  <c r="T2461" i="2"/>
  <c r="P2461" i="2"/>
  <c r="L2461" i="2"/>
  <c r="H2461" i="2"/>
  <c r="AA2461" i="2"/>
  <c r="W2461" i="2"/>
  <c r="S2461" i="2"/>
  <c r="O2461" i="2"/>
  <c r="K2461" i="2"/>
  <c r="G2461" i="2"/>
  <c r="R2461" i="2"/>
  <c r="N2461" i="2"/>
  <c r="Z2461" i="2"/>
  <c r="J2461" i="2"/>
  <c r="V2461" i="2"/>
  <c r="AF2461" i="2" s="1"/>
  <c r="F2461" i="2"/>
  <c r="Z2137" i="2"/>
  <c r="V2137" i="2"/>
  <c r="AF2137" i="2" s="1"/>
  <c r="R2137" i="2"/>
  <c r="N2137" i="2"/>
  <c r="J2137" i="2"/>
  <c r="F2137" i="2"/>
  <c r="Y2137" i="2"/>
  <c r="U2137" i="2"/>
  <c r="Q2137" i="2"/>
  <c r="M2137" i="2"/>
  <c r="I2137" i="2"/>
  <c r="E2137" i="2"/>
  <c r="AB2137" i="2"/>
  <c r="X2137" i="2"/>
  <c r="T2137" i="2"/>
  <c r="P2137" i="2"/>
  <c r="L2137" i="2"/>
  <c r="H2137" i="2"/>
  <c r="O2137" i="2"/>
  <c r="AA2137" i="2"/>
  <c r="K2137" i="2"/>
  <c r="W2137" i="2"/>
  <c r="G2137" i="2"/>
  <c r="S2137" i="2"/>
  <c r="Z2535" i="2"/>
  <c r="V2535" i="2"/>
  <c r="AF2535" i="2" s="1"/>
  <c r="R2535" i="2"/>
  <c r="N2535" i="2"/>
  <c r="J2535" i="2"/>
  <c r="F2535" i="2"/>
  <c r="X2535" i="2"/>
  <c r="S2535" i="2"/>
  <c r="M2535" i="2"/>
  <c r="H2535" i="2"/>
  <c r="AB2535" i="2"/>
  <c r="W2535" i="2"/>
  <c r="Q2535" i="2"/>
  <c r="L2535" i="2"/>
  <c r="G2535" i="2"/>
  <c r="AA2535" i="2"/>
  <c r="U2535" i="2"/>
  <c r="P2535" i="2"/>
  <c r="K2535" i="2"/>
  <c r="E2535" i="2"/>
  <c r="T2535" i="2"/>
  <c r="O2535" i="2"/>
  <c r="I2535" i="2"/>
  <c r="Y2535" i="2"/>
  <c r="Z2095" i="2"/>
  <c r="V2095" i="2"/>
  <c r="AF2095" i="2" s="1"/>
  <c r="R2095" i="2"/>
  <c r="N2095" i="2"/>
  <c r="J2095" i="2"/>
  <c r="F2095" i="2"/>
  <c r="Y2095" i="2"/>
  <c r="U2095" i="2"/>
  <c r="Q2095" i="2"/>
  <c r="M2095" i="2"/>
  <c r="I2095" i="2"/>
  <c r="E2095" i="2"/>
  <c r="AB2095" i="2"/>
  <c r="X2095" i="2"/>
  <c r="T2095" i="2"/>
  <c r="P2095" i="2"/>
  <c r="L2095" i="2"/>
  <c r="H2095" i="2"/>
  <c r="S2095" i="2"/>
  <c r="O2095" i="2"/>
  <c r="AA2095" i="2"/>
  <c r="K2095" i="2"/>
  <c r="W2095" i="2"/>
  <c r="G2095" i="2"/>
  <c r="Y2006" i="2"/>
  <c r="U2006" i="2"/>
  <c r="Q2006" i="2"/>
  <c r="M2006" i="2"/>
  <c r="I2006" i="2"/>
  <c r="E2006" i="2"/>
  <c r="AB2006" i="2"/>
  <c r="X2006" i="2"/>
  <c r="T2006" i="2"/>
  <c r="P2006" i="2"/>
  <c r="L2006" i="2"/>
  <c r="H2006" i="2"/>
  <c r="AA2006" i="2"/>
  <c r="W2006" i="2"/>
  <c r="S2006" i="2"/>
  <c r="O2006" i="2"/>
  <c r="K2006" i="2"/>
  <c r="G2006" i="2"/>
  <c r="N2006" i="2"/>
  <c r="Z2006" i="2"/>
  <c r="J2006" i="2"/>
  <c r="V2006" i="2"/>
  <c r="AF2006" i="2" s="1"/>
  <c r="F2006" i="2"/>
  <c r="R2006" i="2"/>
  <c r="AA2321" i="2"/>
  <c r="W2321" i="2"/>
  <c r="S2321" i="2"/>
  <c r="O2321" i="2"/>
  <c r="K2321" i="2"/>
  <c r="G2321" i="2"/>
  <c r="Z2321" i="2"/>
  <c r="V2321" i="2"/>
  <c r="AF2321" i="2" s="1"/>
  <c r="R2321" i="2"/>
  <c r="N2321" i="2"/>
  <c r="J2321" i="2"/>
  <c r="F2321" i="2"/>
  <c r="Y2321" i="2"/>
  <c r="U2321" i="2"/>
  <c r="Q2321" i="2"/>
  <c r="M2321" i="2"/>
  <c r="I2321" i="2"/>
  <c r="E2321" i="2"/>
  <c r="X2321" i="2"/>
  <c r="H2321" i="2"/>
  <c r="T2321" i="2"/>
  <c r="P2321" i="2"/>
  <c r="AB2321" i="2"/>
  <c r="L2321" i="2"/>
  <c r="AB2184" i="2"/>
  <c r="X2184" i="2"/>
  <c r="T2184" i="2"/>
  <c r="P2184" i="2"/>
  <c r="L2184" i="2"/>
  <c r="H2184" i="2"/>
  <c r="AA2184" i="2"/>
  <c r="W2184" i="2"/>
  <c r="S2184" i="2"/>
  <c r="O2184" i="2"/>
  <c r="K2184" i="2"/>
  <c r="G2184" i="2"/>
  <c r="Z2184" i="2"/>
  <c r="V2184" i="2"/>
  <c r="AF2184" i="2" s="1"/>
  <c r="R2184" i="2"/>
  <c r="N2184" i="2"/>
  <c r="J2184" i="2"/>
  <c r="F2184" i="2"/>
  <c r="Y2184" i="2"/>
  <c r="I2184" i="2"/>
  <c r="U2184" i="2"/>
  <c r="E2184" i="2"/>
  <c r="Q2184" i="2"/>
  <c r="M2184" i="2"/>
  <c r="Y2234" i="2"/>
  <c r="U2234" i="2"/>
  <c r="Q2234" i="2"/>
  <c r="M2234" i="2"/>
  <c r="I2234" i="2"/>
  <c r="E2234" i="2"/>
  <c r="AB2234" i="2"/>
  <c r="X2234" i="2"/>
  <c r="T2234" i="2"/>
  <c r="P2234" i="2"/>
  <c r="L2234" i="2"/>
  <c r="H2234" i="2"/>
  <c r="AA2234" i="2"/>
  <c r="W2234" i="2"/>
  <c r="S2234" i="2"/>
  <c r="O2234" i="2"/>
  <c r="K2234" i="2"/>
  <c r="G2234" i="2"/>
  <c r="N2234" i="2"/>
  <c r="Z2234" i="2"/>
  <c r="J2234" i="2"/>
  <c r="V2234" i="2"/>
  <c r="AF2234" i="2" s="1"/>
  <c r="F2234" i="2"/>
  <c r="R2234" i="2"/>
  <c r="Y2363" i="2"/>
  <c r="U2363" i="2"/>
  <c r="Q2363" i="2"/>
  <c r="M2363" i="2"/>
  <c r="I2363" i="2"/>
  <c r="E2363" i="2"/>
  <c r="AB2363" i="2"/>
  <c r="X2363" i="2"/>
  <c r="T2363" i="2"/>
  <c r="P2363" i="2"/>
  <c r="L2363" i="2"/>
  <c r="H2363" i="2"/>
  <c r="AA2363" i="2"/>
  <c r="W2363" i="2"/>
  <c r="S2363" i="2"/>
  <c r="O2363" i="2"/>
  <c r="K2363" i="2"/>
  <c r="G2363" i="2"/>
  <c r="V2363" i="2"/>
  <c r="AF2363" i="2" s="1"/>
  <c r="F2363" i="2"/>
  <c r="R2363" i="2"/>
  <c r="N2363" i="2"/>
  <c r="Z2363" i="2"/>
  <c r="J2363" i="2"/>
  <c r="Z2566" i="2"/>
  <c r="V2566" i="2"/>
  <c r="AF2566" i="2" s="1"/>
  <c r="R2566" i="2"/>
  <c r="N2566" i="2"/>
  <c r="J2566" i="2"/>
  <c r="F2566" i="2"/>
  <c r="Y2566" i="2"/>
  <c r="U2566" i="2"/>
  <c r="Q2566" i="2"/>
  <c r="M2566" i="2"/>
  <c r="I2566" i="2"/>
  <c r="E2566" i="2"/>
  <c r="X2566" i="2"/>
  <c r="P2566" i="2"/>
  <c r="H2566" i="2"/>
  <c r="W2566" i="2"/>
  <c r="O2566" i="2"/>
  <c r="G2566" i="2"/>
  <c r="AB2566" i="2"/>
  <c r="T2566" i="2"/>
  <c r="L2566" i="2"/>
  <c r="S2566" i="2"/>
  <c r="K2566" i="2"/>
  <c r="AA2566" i="2"/>
  <c r="Y2511" i="2"/>
  <c r="U2511" i="2"/>
  <c r="Q2511" i="2"/>
  <c r="M2511" i="2"/>
  <c r="I2511" i="2"/>
  <c r="E2511" i="2"/>
  <c r="AA2511" i="2"/>
  <c r="V2511" i="2"/>
  <c r="AF2511" i="2" s="1"/>
  <c r="P2511" i="2"/>
  <c r="K2511" i="2"/>
  <c r="F2511" i="2"/>
  <c r="Z2511" i="2"/>
  <c r="T2511" i="2"/>
  <c r="O2511" i="2"/>
  <c r="J2511" i="2"/>
  <c r="X2511" i="2"/>
  <c r="S2511" i="2"/>
  <c r="N2511" i="2"/>
  <c r="H2511" i="2"/>
  <c r="W2511" i="2"/>
  <c r="R2511" i="2"/>
  <c r="L2511" i="2"/>
  <c r="AB2511" i="2"/>
  <c r="G2511" i="2"/>
  <c r="AB2526" i="2"/>
  <c r="X2526" i="2"/>
  <c r="T2526" i="2"/>
  <c r="P2526" i="2"/>
  <c r="L2526" i="2"/>
  <c r="H2526" i="2"/>
  <c r="AA2526" i="2"/>
  <c r="V2526" i="2"/>
  <c r="AF2526" i="2" s="1"/>
  <c r="Q2526" i="2"/>
  <c r="K2526" i="2"/>
  <c r="F2526" i="2"/>
  <c r="Z2526" i="2"/>
  <c r="U2526" i="2"/>
  <c r="O2526" i="2"/>
  <c r="J2526" i="2"/>
  <c r="E2526" i="2"/>
  <c r="Y2526" i="2"/>
  <c r="S2526" i="2"/>
  <c r="N2526" i="2"/>
  <c r="I2526" i="2"/>
  <c r="G2526" i="2"/>
  <c r="W2526" i="2"/>
  <c r="R2526" i="2"/>
  <c r="M2526" i="2"/>
  <c r="AA2167" i="2"/>
  <c r="W2167" i="2"/>
  <c r="S2167" i="2"/>
  <c r="O2167" i="2"/>
  <c r="K2167" i="2"/>
  <c r="G2167" i="2"/>
  <c r="Z2167" i="2"/>
  <c r="V2167" i="2"/>
  <c r="AF2167" i="2" s="1"/>
  <c r="R2167" i="2"/>
  <c r="N2167" i="2"/>
  <c r="J2167" i="2"/>
  <c r="F2167" i="2"/>
  <c r="Y2167" i="2"/>
  <c r="U2167" i="2"/>
  <c r="Q2167" i="2"/>
  <c r="M2167" i="2"/>
  <c r="I2167" i="2"/>
  <c r="E2167" i="2"/>
  <c r="X2167" i="2"/>
  <c r="H2167" i="2"/>
  <c r="T2167" i="2"/>
  <c r="P2167" i="2"/>
  <c r="AB2167" i="2"/>
  <c r="L2167" i="2"/>
  <c r="Z2146" i="2"/>
  <c r="V2146" i="2"/>
  <c r="AF2146" i="2" s="1"/>
  <c r="R2146" i="2"/>
  <c r="N2146" i="2"/>
  <c r="J2146" i="2"/>
  <c r="F2146" i="2"/>
  <c r="Y2146" i="2"/>
  <c r="U2146" i="2"/>
  <c r="Q2146" i="2"/>
  <c r="M2146" i="2"/>
  <c r="I2146" i="2"/>
  <c r="E2146" i="2"/>
  <c r="AB2146" i="2"/>
  <c r="X2146" i="2"/>
  <c r="T2146" i="2"/>
  <c r="P2146" i="2"/>
  <c r="L2146" i="2"/>
  <c r="H2146" i="2"/>
  <c r="O2146" i="2"/>
  <c r="AA2146" i="2"/>
  <c r="K2146" i="2"/>
  <c r="W2146" i="2"/>
  <c r="G2146" i="2"/>
  <c r="S2146" i="2"/>
  <c r="Y2058" i="2"/>
  <c r="U2058" i="2"/>
  <c r="Q2058" i="2"/>
  <c r="M2058" i="2"/>
  <c r="I2058" i="2"/>
  <c r="E2058" i="2"/>
  <c r="AB2058" i="2"/>
  <c r="X2058" i="2"/>
  <c r="T2058" i="2"/>
  <c r="P2058" i="2"/>
  <c r="L2058" i="2"/>
  <c r="H2058" i="2"/>
  <c r="AA2058" i="2"/>
  <c r="W2058" i="2"/>
  <c r="S2058" i="2"/>
  <c r="O2058" i="2"/>
  <c r="K2058" i="2"/>
  <c r="G2058" i="2"/>
  <c r="V2058" i="2"/>
  <c r="F2058" i="2"/>
  <c r="R2058" i="2"/>
  <c r="N2058" i="2"/>
  <c r="J2058" i="2"/>
  <c r="Z2058" i="2"/>
  <c r="AB2041" i="2"/>
  <c r="X2041" i="2"/>
  <c r="T2041" i="2"/>
  <c r="P2041" i="2"/>
  <c r="L2041" i="2"/>
  <c r="H2041" i="2"/>
  <c r="AA2041" i="2"/>
  <c r="W2041" i="2"/>
  <c r="S2041" i="2"/>
  <c r="O2041" i="2"/>
  <c r="K2041" i="2"/>
  <c r="G2041" i="2"/>
  <c r="Z2041" i="2"/>
  <c r="V2041" i="2"/>
  <c r="AF2041" i="2" s="1"/>
  <c r="R2041" i="2"/>
  <c r="N2041" i="2"/>
  <c r="J2041" i="2"/>
  <c r="F2041" i="2"/>
  <c r="U2041" i="2"/>
  <c r="E2041" i="2"/>
  <c r="Q2041" i="2"/>
  <c r="M2041" i="2"/>
  <c r="I2041" i="2"/>
  <c r="Y2041" i="2"/>
  <c r="Z2216" i="2"/>
  <c r="V2216" i="2"/>
  <c r="AF2216" i="2" s="1"/>
  <c r="R2216" i="2"/>
  <c r="N2216" i="2"/>
  <c r="J2216" i="2"/>
  <c r="F2216" i="2"/>
  <c r="Y2216" i="2"/>
  <c r="U2216" i="2"/>
  <c r="Q2216" i="2"/>
  <c r="M2216" i="2"/>
  <c r="I2216" i="2"/>
  <c r="E2216" i="2"/>
  <c r="AB2216" i="2"/>
  <c r="X2216" i="2"/>
  <c r="T2216" i="2"/>
  <c r="P2216" i="2"/>
  <c r="L2216" i="2"/>
  <c r="H2216" i="2"/>
  <c r="W2216" i="2"/>
  <c r="G2216" i="2"/>
  <c r="S2216" i="2"/>
  <c r="O2216" i="2"/>
  <c r="AA2216" i="2"/>
  <c r="K2216" i="2"/>
  <c r="Y2292" i="2"/>
  <c r="U2292" i="2"/>
  <c r="Q2292" i="2"/>
  <c r="M2292" i="2"/>
  <c r="I2292" i="2"/>
  <c r="E2292" i="2"/>
  <c r="AB2292" i="2"/>
  <c r="X2292" i="2"/>
  <c r="T2292" i="2"/>
  <c r="P2292" i="2"/>
  <c r="L2292" i="2"/>
  <c r="H2292" i="2"/>
  <c r="AA2292" i="2"/>
  <c r="W2292" i="2"/>
  <c r="S2292" i="2"/>
  <c r="O2292" i="2"/>
  <c r="K2292" i="2"/>
  <c r="G2292" i="2"/>
  <c r="Z2292" i="2"/>
  <c r="J2292" i="2"/>
  <c r="V2292" i="2"/>
  <c r="AF2292" i="2" s="1"/>
  <c r="F2292" i="2"/>
  <c r="R2292" i="2"/>
  <c r="N2292" i="2"/>
  <c r="AA2392" i="2"/>
  <c r="W2392" i="2"/>
  <c r="S2392" i="2"/>
  <c r="O2392" i="2"/>
  <c r="K2392" i="2"/>
  <c r="G2392" i="2"/>
  <c r="Z2392" i="2"/>
  <c r="V2392" i="2"/>
  <c r="AF2392" i="2" s="1"/>
  <c r="R2392" i="2"/>
  <c r="N2392" i="2"/>
  <c r="J2392" i="2"/>
  <c r="F2392" i="2"/>
  <c r="Y2392" i="2"/>
  <c r="U2392" i="2"/>
  <c r="Q2392" i="2"/>
  <c r="M2392" i="2"/>
  <c r="I2392" i="2"/>
  <c r="E2392" i="2"/>
  <c r="T2392" i="2"/>
  <c r="P2392" i="2"/>
  <c r="AB2392" i="2"/>
  <c r="L2392" i="2"/>
  <c r="X2392" i="2"/>
  <c r="H2392" i="2"/>
  <c r="Y2417" i="2"/>
  <c r="U2417" i="2"/>
  <c r="Q2417" i="2"/>
  <c r="M2417" i="2"/>
  <c r="I2417" i="2"/>
  <c r="E2417" i="2"/>
  <c r="AB2417" i="2"/>
  <c r="X2417" i="2"/>
  <c r="T2417" i="2"/>
  <c r="P2417" i="2"/>
  <c r="L2417" i="2"/>
  <c r="H2417" i="2"/>
  <c r="AA2417" i="2"/>
  <c r="W2417" i="2"/>
  <c r="S2417" i="2"/>
  <c r="O2417" i="2"/>
  <c r="K2417" i="2"/>
  <c r="G2417" i="2"/>
  <c r="Z2417" i="2"/>
  <c r="J2417" i="2"/>
  <c r="V2417" i="2"/>
  <c r="AF2417" i="2" s="1"/>
  <c r="F2417" i="2"/>
  <c r="R2417" i="2"/>
  <c r="N2417" i="2"/>
  <c r="AA2559" i="2"/>
  <c r="W2559" i="2"/>
  <c r="S2559" i="2"/>
  <c r="O2559" i="2"/>
  <c r="K2559" i="2"/>
  <c r="G2559" i="2"/>
  <c r="Z2559" i="2"/>
  <c r="V2559" i="2"/>
  <c r="AF2559" i="2" s="1"/>
  <c r="R2559" i="2"/>
  <c r="N2559" i="2"/>
  <c r="J2559" i="2"/>
  <c r="F2559" i="2"/>
  <c r="AB2559" i="2"/>
  <c r="T2559" i="2"/>
  <c r="L2559" i="2"/>
  <c r="Y2559" i="2"/>
  <c r="Q2559" i="2"/>
  <c r="I2559" i="2"/>
  <c r="X2559" i="2"/>
  <c r="P2559" i="2"/>
  <c r="H2559" i="2"/>
  <c r="U2559" i="2"/>
  <c r="M2559" i="2"/>
  <c r="E2559" i="2"/>
  <c r="AA2386" i="2"/>
  <c r="W2386" i="2"/>
  <c r="S2386" i="2"/>
  <c r="O2386" i="2"/>
  <c r="K2386" i="2"/>
  <c r="G2386" i="2"/>
  <c r="Z2386" i="2"/>
  <c r="V2386" i="2"/>
  <c r="AF2386" i="2" s="1"/>
  <c r="R2386" i="2"/>
  <c r="N2386" i="2"/>
  <c r="J2386" i="2"/>
  <c r="F2386" i="2"/>
  <c r="Y2386" i="2"/>
  <c r="U2386" i="2"/>
  <c r="Q2386" i="2"/>
  <c r="M2386" i="2"/>
  <c r="I2386" i="2"/>
  <c r="E2386" i="2"/>
  <c r="P2386" i="2"/>
  <c r="AB2386" i="2"/>
  <c r="L2386" i="2"/>
  <c r="X2386" i="2"/>
  <c r="H2386" i="2"/>
  <c r="T2386" i="2"/>
  <c r="Z2059" i="2"/>
  <c r="V2059" i="2"/>
  <c r="R2059" i="2"/>
  <c r="N2059" i="2"/>
  <c r="J2059" i="2"/>
  <c r="F2059" i="2"/>
  <c r="Y2059" i="2"/>
  <c r="U2059" i="2"/>
  <c r="Q2059" i="2"/>
  <c r="M2059" i="2"/>
  <c r="I2059" i="2"/>
  <c r="E2059" i="2"/>
  <c r="AB2059" i="2"/>
  <c r="X2059" i="2"/>
  <c r="T2059" i="2"/>
  <c r="P2059" i="2"/>
  <c r="L2059" i="2"/>
  <c r="H2059" i="2"/>
  <c r="W2059" i="2"/>
  <c r="G2059" i="2"/>
  <c r="S2059" i="2"/>
  <c r="O2059" i="2"/>
  <c r="K2059" i="2"/>
  <c r="AA2059" i="2"/>
  <c r="Y2034" i="2"/>
  <c r="U2034" i="2"/>
  <c r="Q2034" i="2"/>
  <c r="M2034" i="2"/>
  <c r="I2034" i="2"/>
  <c r="E2034" i="2"/>
  <c r="AB2034" i="2"/>
  <c r="X2034" i="2"/>
  <c r="T2034" i="2"/>
  <c r="P2034" i="2"/>
  <c r="L2034" i="2"/>
  <c r="H2034" i="2"/>
  <c r="AA2034" i="2"/>
  <c r="W2034" i="2"/>
  <c r="S2034" i="2"/>
  <c r="O2034" i="2"/>
  <c r="K2034" i="2"/>
  <c r="G2034" i="2"/>
  <c r="V2034" i="2"/>
  <c r="AF2034" i="2" s="1"/>
  <c r="F2034" i="2"/>
  <c r="R2034" i="2"/>
  <c r="N2034" i="2"/>
  <c r="Z2034" i="2"/>
  <c r="J2034" i="2"/>
  <c r="AA2434" i="2"/>
  <c r="W2434" i="2"/>
  <c r="S2434" i="2"/>
  <c r="O2434" i="2"/>
  <c r="K2434" i="2"/>
  <c r="G2434" i="2"/>
  <c r="Z2434" i="2"/>
  <c r="V2434" i="2"/>
  <c r="AF2434" i="2" s="1"/>
  <c r="R2434" i="2"/>
  <c r="N2434" i="2"/>
  <c r="J2434" i="2"/>
  <c r="F2434" i="2"/>
  <c r="Y2434" i="2"/>
  <c r="U2434" i="2"/>
  <c r="Q2434" i="2"/>
  <c r="M2434" i="2"/>
  <c r="I2434" i="2"/>
  <c r="E2434" i="2"/>
  <c r="P2434" i="2"/>
  <c r="AB2434" i="2"/>
  <c r="L2434" i="2"/>
  <c r="X2434" i="2"/>
  <c r="H2434" i="2"/>
  <c r="T2434" i="2"/>
  <c r="AA2243" i="2"/>
  <c r="W2243" i="2"/>
  <c r="S2243" i="2"/>
  <c r="O2243" i="2"/>
  <c r="K2243" i="2"/>
  <c r="G2243" i="2"/>
  <c r="Z2243" i="2"/>
  <c r="V2243" i="2"/>
  <c r="AF2243" i="2" s="1"/>
  <c r="R2243" i="2"/>
  <c r="N2243" i="2"/>
  <c r="J2243" i="2"/>
  <c r="F2243" i="2"/>
  <c r="Y2243" i="2"/>
  <c r="U2243" i="2"/>
  <c r="Q2243" i="2"/>
  <c r="M2243" i="2"/>
  <c r="I2243" i="2"/>
  <c r="E2243" i="2"/>
  <c r="T2243" i="2"/>
  <c r="P2243" i="2"/>
  <c r="AB2243" i="2"/>
  <c r="L2243" i="2"/>
  <c r="X2243" i="2"/>
  <c r="H2243" i="2"/>
  <c r="Y2248" i="2"/>
  <c r="U2248" i="2"/>
  <c r="Q2248" i="2"/>
  <c r="M2248" i="2"/>
  <c r="I2248" i="2"/>
  <c r="E2248" i="2"/>
  <c r="AB2248" i="2"/>
  <c r="X2248" i="2"/>
  <c r="T2248" i="2"/>
  <c r="P2248" i="2"/>
  <c r="L2248" i="2"/>
  <c r="H2248" i="2"/>
  <c r="AA2248" i="2"/>
  <c r="W2248" i="2"/>
  <c r="S2248" i="2"/>
  <c r="O2248" i="2"/>
  <c r="K2248" i="2"/>
  <c r="G2248" i="2"/>
  <c r="R2248" i="2"/>
  <c r="N2248" i="2"/>
  <c r="Z2248" i="2"/>
  <c r="J2248" i="2"/>
  <c r="V2248" i="2"/>
  <c r="AF2248" i="2" s="1"/>
  <c r="F2248" i="2"/>
  <c r="AA2414" i="2"/>
  <c r="W2414" i="2"/>
  <c r="S2414" i="2"/>
  <c r="O2414" i="2"/>
  <c r="K2414" i="2"/>
  <c r="G2414" i="2"/>
  <c r="Z2414" i="2"/>
  <c r="V2414" i="2"/>
  <c r="AF2414" i="2" s="1"/>
  <c r="R2414" i="2"/>
  <c r="N2414" i="2"/>
  <c r="J2414" i="2"/>
  <c r="F2414" i="2"/>
  <c r="Y2414" i="2"/>
  <c r="U2414" i="2"/>
  <c r="Q2414" i="2"/>
  <c r="M2414" i="2"/>
  <c r="I2414" i="2"/>
  <c r="E2414" i="2"/>
  <c r="X2414" i="2"/>
  <c r="H2414" i="2"/>
  <c r="T2414" i="2"/>
  <c r="P2414" i="2"/>
  <c r="AB2414" i="2"/>
  <c r="L2414" i="2"/>
  <c r="AB2373" i="2"/>
  <c r="X2373" i="2"/>
  <c r="T2373" i="2"/>
  <c r="P2373" i="2"/>
  <c r="L2373" i="2"/>
  <c r="H2373" i="2"/>
  <c r="AA2373" i="2"/>
  <c r="W2373" i="2"/>
  <c r="S2373" i="2"/>
  <c r="O2373" i="2"/>
  <c r="K2373" i="2"/>
  <c r="G2373" i="2"/>
  <c r="V2373" i="2"/>
  <c r="AF2373" i="2" s="1"/>
  <c r="N2373" i="2"/>
  <c r="F2373" i="2"/>
  <c r="U2373" i="2"/>
  <c r="M2373" i="2"/>
  <c r="E2373" i="2"/>
  <c r="Z2373" i="2"/>
  <c r="R2373" i="2"/>
  <c r="J2373" i="2"/>
  <c r="I2373" i="2"/>
  <c r="Y2373" i="2"/>
  <c r="Q2373" i="2"/>
  <c r="Y2538" i="2"/>
  <c r="U2538" i="2"/>
  <c r="Q2538" i="2"/>
  <c r="M2538" i="2"/>
  <c r="I2538" i="2"/>
  <c r="E2538" i="2"/>
  <c r="AA2538" i="2"/>
  <c r="V2538" i="2"/>
  <c r="AF2538" i="2" s="1"/>
  <c r="P2538" i="2"/>
  <c r="K2538" i="2"/>
  <c r="F2538" i="2"/>
  <c r="Z2538" i="2"/>
  <c r="T2538" i="2"/>
  <c r="O2538" i="2"/>
  <c r="J2538" i="2"/>
  <c r="X2538" i="2"/>
  <c r="S2538" i="2"/>
  <c r="N2538" i="2"/>
  <c r="H2538" i="2"/>
  <c r="L2538" i="2"/>
  <c r="AB2538" i="2"/>
  <c r="G2538" i="2"/>
  <c r="W2538" i="2"/>
  <c r="R2538" i="2"/>
  <c r="Y2551" i="2"/>
  <c r="U2551" i="2"/>
  <c r="Q2551" i="2"/>
  <c r="M2551" i="2"/>
  <c r="I2551" i="2"/>
  <c r="E2551" i="2"/>
  <c r="AB2551" i="2"/>
  <c r="X2551" i="2"/>
  <c r="T2551" i="2"/>
  <c r="P2551" i="2"/>
  <c r="L2551" i="2"/>
  <c r="H2551" i="2"/>
  <c r="V2551" i="2"/>
  <c r="AF2551" i="2" s="1"/>
  <c r="N2551" i="2"/>
  <c r="F2551" i="2"/>
  <c r="AA2551" i="2"/>
  <c r="S2551" i="2"/>
  <c r="K2551" i="2"/>
  <c r="Z2551" i="2"/>
  <c r="R2551" i="2"/>
  <c r="J2551" i="2"/>
  <c r="W2551" i="2"/>
  <c r="O2551" i="2"/>
  <c r="G2551" i="2"/>
  <c r="AA2044" i="2"/>
  <c r="W2044" i="2"/>
  <c r="S2044" i="2"/>
  <c r="O2044" i="2"/>
  <c r="K2044" i="2"/>
  <c r="G2044" i="2"/>
  <c r="Z2044" i="2"/>
  <c r="V2044" i="2"/>
  <c r="AF2044" i="2" s="1"/>
  <c r="R2044" i="2"/>
  <c r="N2044" i="2"/>
  <c r="J2044" i="2"/>
  <c r="F2044" i="2"/>
  <c r="Y2044" i="2"/>
  <c r="U2044" i="2"/>
  <c r="Q2044" i="2"/>
  <c r="M2044" i="2"/>
  <c r="I2044" i="2"/>
  <c r="E2044" i="2"/>
  <c r="AB2044" i="2"/>
  <c r="L2044" i="2"/>
  <c r="X2044" i="2"/>
  <c r="H2044" i="2"/>
  <c r="T2044" i="2"/>
  <c r="P2044" i="2"/>
  <c r="AA1996" i="2"/>
  <c r="W1996" i="2"/>
  <c r="S1996" i="2"/>
  <c r="O1996" i="2"/>
  <c r="K1996" i="2"/>
  <c r="G1996" i="2"/>
  <c r="Z1996" i="2"/>
  <c r="V1996" i="2"/>
  <c r="AF1996" i="2" s="1"/>
  <c r="R1996" i="2"/>
  <c r="N1996" i="2"/>
  <c r="J1996" i="2"/>
  <c r="F1996" i="2"/>
  <c r="Y1996" i="2"/>
  <c r="U1996" i="2"/>
  <c r="Q1996" i="2"/>
  <c r="M1996" i="2"/>
  <c r="I1996" i="2"/>
  <c r="E1996" i="2"/>
  <c r="AB1996" i="2"/>
  <c r="L1996" i="2"/>
  <c r="X1996" i="2"/>
  <c r="H1996" i="2"/>
  <c r="T1996" i="2"/>
  <c r="P1996" i="2"/>
  <c r="Z2204" i="2"/>
  <c r="V2204" i="2"/>
  <c r="AF2204" i="2" s="1"/>
  <c r="R2204" i="2"/>
  <c r="N2204" i="2"/>
  <c r="J2204" i="2"/>
  <c r="F2204" i="2"/>
  <c r="X2204" i="2"/>
  <c r="S2204" i="2"/>
  <c r="M2204" i="2"/>
  <c r="H2204" i="2"/>
  <c r="AB2204" i="2"/>
  <c r="W2204" i="2"/>
  <c r="Q2204" i="2"/>
  <c r="L2204" i="2"/>
  <c r="G2204" i="2"/>
  <c r="AA2204" i="2"/>
  <c r="U2204" i="2"/>
  <c r="P2204" i="2"/>
  <c r="K2204" i="2"/>
  <c r="E2204" i="2"/>
  <c r="Y2204" i="2"/>
  <c r="T2204" i="2"/>
  <c r="O2204" i="2"/>
  <c r="I2204" i="2"/>
  <c r="Z2176" i="2"/>
  <c r="V2176" i="2"/>
  <c r="AF2176" i="2" s="1"/>
  <c r="R2176" i="2"/>
  <c r="N2176" i="2"/>
  <c r="J2176" i="2"/>
  <c r="F2176" i="2"/>
  <c r="Y2176" i="2"/>
  <c r="U2176" i="2"/>
  <c r="Q2176" i="2"/>
  <c r="M2176" i="2"/>
  <c r="I2176" i="2"/>
  <c r="E2176" i="2"/>
  <c r="AB2176" i="2"/>
  <c r="X2176" i="2"/>
  <c r="T2176" i="2"/>
  <c r="P2176" i="2"/>
  <c r="L2176" i="2"/>
  <c r="H2176" i="2"/>
  <c r="S2176" i="2"/>
  <c r="O2176" i="2"/>
  <c r="AA2176" i="2"/>
  <c r="K2176" i="2"/>
  <c r="W2176" i="2"/>
  <c r="G2176" i="2"/>
  <c r="Y2148" i="2"/>
  <c r="U2148" i="2"/>
  <c r="Q2148" i="2"/>
  <c r="M2148" i="2"/>
  <c r="I2148" i="2"/>
  <c r="E2148" i="2"/>
  <c r="AB2148" i="2"/>
  <c r="X2148" i="2"/>
  <c r="T2148" i="2"/>
  <c r="P2148" i="2"/>
  <c r="L2148" i="2"/>
  <c r="H2148" i="2"/>
  <c r="AA2148" i="2"/>
  <c r="W2148" i="2"/>
  <c r="S2148" i="2"/>
  <c r="O2148" i="2"/>
  <c r="K2148" i="2"/>
  <c r="G2148" i="2"/>
  <c r="V2148" i="2"/>
  <c r="AF2148" i="2" s="1"/>
  <c r="F2148" i="2"/>
  <c r="R2148" i="2"/>
  <c r="N2148" i="2"/>
  <c r="Z2148" i="2"/>
  <c r="J2148" i="2"/>
  <c r="AB2069" i="2"/>
  <c r="X2069" i="2"/>
  <c r="T2069" i="2"/>
  <c r="P2069" i="2"/>
  <c r="L2069" i="2"/>
  <c r="H2069" i="2"/>
  <c r="AA2069" i="2"/>
  <c r="W2069" i="2"/>
  <c r="S2069" i="2"/>
  <c r="O2069" i="2"/>
  <c r="K2069" i="2"/>
  <c r="G2069" i="2"/>
  <c r="Z2069" i="2"/>
  <c r="V2069" i="2"/>
  <c r="R2069" i="2"/>
  <c r="N2069" i="2"/>
  <c r="J2069" i="2"/>
  <c r="F2069" i="2"/>
  <c r="Y2069" i="2"/>
  <c r="I2069" i="2"/>
  <c r="U2069" i="2"/>
  <c r="E2069" i="2"/>
  <c r="Q2069" i="2"/>
  <c r="M2069" i="2"/>
  <c r="AA2388" i="2"/>
  <c r="W2388" i="2"/>
  <c r="S2388" i="2"/>
  <c r="O2388" i="2"/>
  <c r="K2388" i="2"/>
  <c r="G2388" i="2"/>
  <c r="Z2388" i="2"/>
  <c r="V2388" i="2"/>
  <c r="AF2388" i="2" s="1"/>
  <c r="R2388" i="2"/>
  <c r="N2388" i="2"/>
  <c r="J2388" i="2"/>
  <c r="F2388" i="2"/>
  <c r="Y2388" i="2"/>
  <c r="U2388" i="2"/>
  <c r="Q2388" i="2"/>
  <c r="M2388" i="2"/>
  <c r="I2388" i="2"/>
  <c r="E2388" i="2"/>
  <c r="AB2388" i="2"/>
  <c r="L2388" i="2"/>
  <c r="X2388" i="2"/>
  <c r="H2388" i="2"/>
  <c r="T2388" i="2"/>
  <c r="P2388" i="2"/>
  <c r="Y2306" i="2"/>
  <c r="U2306" i="2"/>
  <c r="Q2306" i="2"/>
  <c r="M2306" i="2"/>
  <c r="I2306" i="2"/>
  <c r="E2306" i="2"/>
  <c r="AB2306" i="2"/>
  <c r="X2306" i="2"/>
  <c r="T2306" i="2"/>
  <c r="P2306" i="2"/>
  <c r="L2306" i="2"/>
  <c r="H2306" i="2"/>
  <c r="AA2306" i="2"/>
  <c r="W2306" i="2"/>
  <c r="S2306" i="2"/>
  <c r="O2306" i="2"/>
  <c r="K2306" i="2"/>
  <c r="G2306" i="2"/>
  <c r="N2306" i="2"/>
  <c r="Z2306" i="2"/>
  <c r="J2306" i="2"/>
  <c r="V2306" i="2"/>
  <c r="AF2306" i="2" s="1"/>
  <c r="F2306" i="2"/>
  <c r="R2306" i="2"/>
  <c r="AA2448" i="2"/>
  <c r="W2448" i="2"/>
  <c r="S2448" i="2"/>
  <c r="O2448" i="2"/>
  <c r="K2448" i="2"/>
  <c r="G2448" i="2"/>
  <c r="Z2448" i="2"/>
  <c r="V2448" i="2"/>
  <c r="AF2448" i="2" s="1"/>
  <c r="R2448" i="2"/>
  <c r="N2448" i="2"/>
  <c r="J2448" i="2"/>
  <c r="F2448" i="2"/>
  <c r="Y2448" i="2"/>
  <c r="U2448" i="2"/>
  <c r="Q2448" i="2"/>
  <c r="M2448" i="2"/>
  <c r="I2448" i="2"/>
  <c r="E2448" i="2"/>
  <c r="T2448" i="2"/>
  <c r="P2448" i="2"/>
  <c r="AB2448" i="2"/>
  <c r="L2448" i="2"/>
  <c r="X2448" i="2"/>
  <c r="H2448" i="2"/>
  <c r="Y2431" i="2"/>
  <c r="U2431" i="2"/>
  <c r="Q2431" i="2"/>
  <c r="M2431" i="2"/>
  <c r="I2431" i="2"/>
  <c r="E2431" i="2"/>
  <c r="AB2431" i="2"/>
  <c r="X2431" i="2"/>
  <c r="T2431" i="2"/>
  <c r="P2431" i="2"/>
  <c r="L2431" i="2"/>
  <c r="H2431" i="2"/>
  <c r="AA2431" i="2"/>
  <c r="W2431" i="2"/>
  <c r="S2431" i="2"/>
  <c r="O2431" i="2"/>
  <c r="K2431" i="2"/>
  <c r="G2431" i="2"/>
  <c r="N2431" i="2"/>
  <c r="Z2431" i="2"/>
  <c r="J2431" i="2"/>
  <c r="V2431" i="2"/>
  <c r="AF2431" i="2" s="1"/>
  <c r="F2431" i="2"/>
  <c r="R2431" i="2"/>
  <c r="AB2606" i="2"/>
  <c r="X2606" i="2"/>
  <c r="T2606" i="2"/>
  <c r="P2606" i="2"/>
  <c r="K2606" i="2"/>
  <c r="G2606" i="2"/>
  <c r="AA2606" i="2"/>
  <c r="W2606" i="2"/>
  <c r="S2606" i="2"/>
  <c r="O2606" i="2"/>
  <c r="J2606" i="2"/>
  <c r="F2606" i="2"/>
  <c r="Z2606" i="2"/>
  <c r="V2606" i="2"/>
  <c r="AF2606" i="2" s="1"/>
  <c r="R2606" i="2"/>
  <c r="N2606" i="2"/>
  <c r="I2606" i="2"/>
  <c r="E2606" i="2"/>
  <c r="U2606" i="2"/>
  <c r="Q2606" i="2"/>
  <c r="M2606" i="2"/>
  <c r="Y2606" i="2"/>
  <c r="H2606" i="2"/>
  <c r="AB2560" i="2"/>
  <c r="X2560" i="2"/>
  <c r="T2560" i="2"/>
  <c r="P2560" i="2"/>
  <c r="L2560" i="2"/>
  <c r="H2560" i="2"/>
  <c r="AA2560" i="2"/>
  <c r="W2560" i="2"/>
  <c r="S2560" i="2"/>
  <c r="O2560" i="2"/>
  <c r="K2560" i="2"/>
  <c r="G2560" i="2"/>
  <c r="V2560" i="2"/>
  <c r="AF2560" i="2" s="1"/>
  <c r="N2560" i="2"/>
  <c r="F2560" i="2"/>
  <c r="U2560" i="2"/>
  <c r="M2560" i="2"/>
  <c r="E2560" i="2"/>
  <c r="Z2560" i="2"/>
  <c r="R2560" i="2"/>
  <c r="J2560" i="2"/>
  <c r="Y2560" i="2"/>
  <c r="Q2560" i="2"/>
  <c r="I2560" i="2"/>
  <c r="Y2206" i="2"/>
  <c r="U2206" i="2"/>
  <c r="Q2206" i="2"/>
  <c r="M2206" i="2"/>
  <c r="I2206" i="2"/>
  <c r="E2206" i="2"/>
  <c r="X2206" i="2"/>
  <c r="S2206" i="2"/>
  <c r="N2206" i="2"/>
  <c r="H2206" i="2"/>
  <c r="AB2206" i="2"/>
  <c r="W2206" i="2"/>
  <c r="R2206" i="2"/>
  <c r="L2206" i="2"/>
  <c r="G2206" i="2"/>
  <c r="AA2206" i="2"/>
  <c r="V2206" i="2"/>
  <c r="AF2206" i="2" s="1"/>
  <c r="P2206" i="2"/>
  <c r="K2206" i="2"/>
  <c r="F2206" i="2"/>
  <c r="J2206" i="2"/>
  <c r="Z2206" i="2"/>
  <c r="T2206" i="2"/>
  <c r="O2206" i="2"/>
  <c r="Z2162" i="2"/>
  <c r="V2162" i="2"/>
  <c r="AF2162" i="2" s="1"/>
  <c r="R2162" i="2"/>
  <c r="N2162" i="2"/>
  <c r="J2162" i="2"/>
  <c r="F2162" i="2"/>
  <c r="Y2162" i="2"/>
  <c r="U2162" i="2"/>
  <c r="Q2162" i="2"/>
  <c r="M2162" i="2"/>
  <c r="I2162" i="2"/>
  <c r="E2162" i="2"/>
  <c r="AB2162" i="2"/>
  <c r="X2162" i="2"/>
  <c r="T2162" i="2"/>
  <c r="P2162" i="2"/>
  <c r="L2162" i="2"/>
  <c r="H2162" i="2"/>
  <c r="O2162" i="2"/>
  <c r="AA2162" i="2"/>
  <c r="K2162" i="2"/>
  <c r="W2162" i="2"/>
  <c r="G2162" i="2"/>
  <c r="S2162" i="2"/>
  <c r="Y2074" i="2"/>
  <c r="U2074" i="2"/>
  <c r="Q2074" i="2"/>
  <c r="M2074" i="2"/>
  <c r="I2074" i="2"/>
  <c r="E2074" i="2"/>
  <c r="AB2074" i="2"/>
  <c r="X2074" i="2"/>
  <c r="T2074" i="2"/>
  <c r="P2074" i="2"/>
  <c r="L2074" i="2"/>
  <c r="H2074" i="2"/>
  <c r="AA2074" i="2"/>
  <c r="W2074" i="2"/>
  <c r="S2074" i="2"/>
  <c r="O2074" i="2"/>
  <c r="K2074" i="2"/>
  <c r="G2074" i="2"/>
  <c r="V2074" i="2"/>
  <c r="F2074" i="2"/>
  <c r="R2074" i="2"/>
  <c r="N2074" i="2"/>
  <c r="Z2074" i="2"/>
  <c r="J2074" i="2"/>
  <c r="AB1993" i="2"/>
  <c r="X1993" i="2"/>
  <c r="T1993" i="2"/>
  <c r="P1993" i="2"/>
  <c r="L1993" i="2"/>
  <c r="H1993" i="2"/>
  <c r="AA1993" i="2"/>
  <c r="W1993" i="2"/>
  <c r="S1993" i="2"/>
  <c r="O1993" i="2"/>
  <c r="K1993" i="2"/>
  <c r="G1993" i="2"/>
  <c r="Z1993" i="2"/>
  <c r="V1993" i="2"/>
  <c r="AF1993" i="2" s="1"/>
  <c r="R1993" i="2"/>
  <c r="N1993" i="2"/>
  <c r="J1993" i="2"/>
  <c r="F1993" i="2"/>
  <c r="U1993" i="2"/>
  <c r="E1993" i="2"/>
  <c r="Q1993" i="2"/>
  <c r="M1993" i="2"/>
  <c r="I1993" i="2"/>
  <c r="Y1993" i="2"/>
  <c r="AA2323" i="2"/>
  <c r="W2323" i="2"/>
  <c r="S2323" i="2"/>
  <c r="O2323" i="2"/>
  <c r="K2323" i="2"/>
  <c r="G2323" i="2"/>
  <c r="Z2323" i="2"/>
  <c r="V2323" i="2"/>
  <c r="AF2323" i="2" s="1"/>
  <c r="R2323" i="2"/>
  <c r="N2323" i="2"/>
  <c r="J2323" i="2"/>
  <c r="F2323" i="2"/>
  <c r="Y2323" i="2"/>
  <c r="U2323" i="2"/>
  <c r="Q2323" i="2"/>
  <c r="M2323" i="2"/>
  <c r="I2323" i="2"/>
  <c r="E2323" i="2"/>
  <c r="T2323" i="2"/>
  <c r="P2323" i="2"/>
  <c r="AB2323" i="2"/>
  <c r="L2323" i="2"/>
  <c r="H2323" i="2"/>
  <c r="X2323" i="2"/>
  <c r="Y2268" i="2"/>
  <c r="U2268" i="2"/>
  <c r="Q2268" i="2"/>
  <c r="M2268" i="2"/>
  <c r="I2268" i="2"/>
  <c r="E2268" i="2"/>
  <c r="AB2268" i="2"/>
  <c r="X2268" i="2"/>
  <c r="T2268" i="2"/>
  <c r="P2268" i="2"/>
  <c r="L2268" i="2"/>
  <c r="H2268" i="2"/>
  <c r="AA2268" i="2"/>
  <c r="W2268" i="2"/>
  <c r="S2268" i="2"/>
  <c r="O2268" i="2"/>
  <c r="K2268" i="2"/>
  <c r="G2268" i="2"/>
  <c r="Z2268" i="2"/>
  <c r="J2268" i="2"/>
  <c r="V2268" i="2"/>
  <c r="AF2268" i="2" s="1"/>
  <c r="F2268" i="2"/>
  <c r="R2268" i="2"/>
  <c r="N2268" i="2"/>
  <c r="AA2514" i="2"/>
  <c r="W2514" i="2"/>
  <c r="S2514" i="2"/>
  <c r="O2514" i="2"/>
  <c r="K2514" i="2"/>
  <c r="G2514" i="2"/>
  <c r="X2514" i="2"/>
  <c r="R2514" i="2"/>
  <c r="M2514" i="2"/>
  <c r="H2514" i="2"/>
  <c r="AB2514" i="2"/>
  <c r="V2514" i="2"/>
  <c r="AF2514" i="2" s="1"/>
  <c r="Q2514" i="2"/>
  <c r="L2514" i="2"/>
  <c r="F2514" i="2"/>
  <c r="Z2514" i="2"/>
  <c r="U2514" i="2"/>
  <c r="P2514" i="2"/>
  <c r="J2514" i="2"/>
  <c r="E2514" i="2"/>
  <c r="I2514" i="2"/>
  <c r="Y2514" i="2"/>
  <c r="T2514" i="2"/>
  <c r="N2514" i="2"/>
  <c r="Y2393" i="2"/>
  <c r="U2393" i="2"/>
  <c r="Q2393" i="2"/>
  <c r="M2393" i="2"/>
  <c r="I2393" i="2"/>
  <c r="E2393" i="2"/>
  <c r="AB2393" i="2"/>
  <c r="X2393" i="2"/>
  <c r="T2393" i="2"/>
  <c r="P2393" i="2"/>
  <c r="L2393" i="2"/>
  <c r="H2393" i="2"/>
  <c r="AA2393" i="2"/>
  <c r="W2393" i="2"/>
  <c r="S2393" i="2"/>
  <c r="O2393" i="2"/>
  <c r="K2393" i="2"/>
  <c r="G2393" i="2"/>
  <c r="Z2393" i="2"/>
  <c r="J2393" i="2"/>
  <c r="V2393" i="2"/>
  <c r="AF2393" i="2" s="1"/>
  <c r="F2393" i="2"/>
  <c r="R2393" i="2"/>
  <c r="N2393" i="2"/>
  <c r="AA2614" i="2"/>
  <c r="W2614" i="2"/>
  <c r="S2614" i="2"/>
  <c r="O2614" i="2"/>
  <c r="K2614" i="2"/>
  <c r="G2614" i="2"/>
  <c r="Z2614" i="2"/>
  <c r="V2614" i="2"/>
  <c r="AF2614" i="2" s="1"/>
  <c r="R2614" i="2"/>
  <c r="N2614" i="2"/>
  <c r="J2614" i="2"/>
  <c r="F2614" i="2"/>
  <c r="Y2614" i="2"/>
  <c r="U2614" i="2"/>
  <c r="Q2614" i="2"/>
  <c r="M2614" i="2"/>
  <c r="I2614" i="2"/>
  <c r="E2614" i="2"/>
  <c r="X2614" i="2"/>
  <c r="H2614" i="2"/>
  <c r="T2614" i="2"/>
  <c r="P2614" i="2"/>
  <c r="AB2614" i="2"/>
  <c r="L2614" i="2"/>
  <c r="Y2589" i="2"/>
  <c r="U2589" i="2"/>
  <c r="Q2589" i="2"/>
  <c r="M2589" i="2"/>
  <c r="I2589" i="2"/>
  <c r="E2589" i="2"/>
  <c r="AB2589" i="2"/>
  <c r="X2589" i="2"/>
  <c r="T2589" i="2"/>
  <c r="P2589" i="2"/>
  <c r="L2589" i="2"/>
  <c r="H2589" i="2"/>
  <c r="AA2589" i="2"/>
  <c r="W2589" i="2"/>
  <c r="S2589" i="2"/>
  <c r="O2589" i="2"/>
  <c r="K2589" i="2"/>
  <c r="G2589" i="2"/>
  <c r="R2589" i="2"/>
  <c r="N2589" i="2"/>
  <c r="Z2589" i="2"/>
  <c r="J2589" i="2"/>
  <c r="V2589" i="2"/>
  <c r="AF2589" i="2" s="1"/>
  <c r="F2589" i="2"/>
  <c r="AB2198" i="2"/>
  <c r="X2198" i="2"/>
  <c r="T2198" i="2"/>
  <c r="P2198" i="2"/>
  <c r="L2198" i="2"/>
  <c r="AA2198" i="2"/>
  <c r="V2198" i="2"/>
  <c r="AF2198" i="2" s="1"/>
  <c r="Q2198" i="2"/>
  <c r="K2198" i="2"/>
  <c r="G2198" i="2"/>
  <c r="Z2198" i="2"/>
  <c r="U2198" i="2"/>
  <c r="O2198" i="2"/>
  <c r="J2198" i="2"/>
  <c r="F2198" i="2"/>
  <c r="Y2198" i="2"/>
  <c r="S2198" i="2"/>
  <c r="N2198" i="2"/>
  <c r="I2198" i="2"/>
  <c r="E2198" i="2"/>
  <c r="M2198" i="2"/>
  <c r="H2198" i="2"/>
  <c r="W2198" i="2"/>
  <c r="R2198" i="2"/>
  <c r="Z2011" i="2"/>
  <c r="V2011" i="2"/>
  <c r="AF2011" i="2" s="1"/>
  <c r="R2011" i="2"/>
  <c r="N2011" i="2"/>
  <c r="J2011" i="2"/>
  <c r="F2011" i="2"/>
  <c r="Y2011" i="2"/>
  <c r="U2011" i="2"/>
  <c r="Q2011" i="2"/>
  <c r="M2011" i="2"/>
  <c r="I2011" i="2"/>
  <c r="E2011" i="2"/>
  <c r="AB2011" i="2"/>
  <c r="X2011" i="2"/>
  <c r="T2011" i="2"/>
  <c r="P2011" i="2"/>
  <c r="L2011" i="2"/>
  <c r="H2011" i="2"/>
  <c r="AA2011" i="2"/>
  <c r="K2011" i="2"/>
  <c r="W2011" i="2"/>
  <c r="G2011" i="2"/>
  <c r="S2011" i="2"/>
  <c r="O2011" i="2"/>
  <c r="AA2327" i="2"/>
  <c r="W2327" i="2"/>
  <c r="S2327" i="2"/>
  <c r="O2327" i="2"/>
  <c r="K2327" i="2"/>
  <c r="G2327" i="2"/>
  <c r="Z2327" i="2"/>
  <c r="V2327" i="2"/>
  <c r="AF2327" i="2" s="1"/>
  <c r="R2327" i="2"/>
  <c r="N2327" i="2"/>
  <c r="J2327" i="2"/>
  <c r="F2327" i="2"/>
  <c r="Y2327" i="2"/>
  <c r="U2327" i="2"/>
  <c r="Q2327" i="2"/>
  <c r="M2327" i="2"/>
  <c r="I2327" i="2"/>
  <c r="E2327" i="2"/>
  <c r="AB2327" i="2"/>
  <c r="L2327" i="2"/>
  <c r="X2327" i="2"/>
  <c r="H2327" i="2"/>
  <c r="T2327" i="2"/>
  <c r="P2327" i="2"/>
  <c r="Y2175" i="2"/>
  <c r="U2175" i="2"/>
  <c r="Q2175" i="2"/>
  <c r="M2175" i="2"/>
  <c r="I2175" i="2"/>
  <c r="E2175" i="2"/>
  <c r="AB2175" i="2"/>
  <c r="X2175" i="2"/>
  <c r="T2175" i="2"/>
  <c r="P2175" i="2"/>
  <c r="L2175" i="2"/>
  <c r="H2175" i="2"/>
  <c r="AA2175" i="2"/>
  <c r="W2175" i="2"/>
  <c r="S2175" i="2"/>
  <c r="O2175" i="2"/>
  <c r="K2175" i="2"/>
  <c r="G2175" i="2"/>
  <c r="N2175" i="2"/>
  <c r="Z2175" i="2"/>
  <c r="J2175" i="2"/>
  <c r="V2175" i="2"/>
  <c r="AF2175" i="2" s="1"/>
  <c r="F2175" i="2"/>
  <c r="R2175" i="2"/>
  <c r="AB2163" i="2"/>
  <c r="X2163" i="2"/>
  <c r="T2163" i="2"/>
  <c r="P2163" i="2"/>
  <c r="L2163" i="2"/>
  <c r="H2163" i="2"/>
  <c r="AA2163" i="2"/>
  <c r="W2163" i="2"/>
  <c r="S2163" i="2"/>
  <c r="O2163" i="2"/>
  <c r="K2163" i="2"/>
  <c r="G2163" i="2"/>
  <c r="Z2163" i="2"/>
  <c r="V2163" i="2"/>
  <c r="AF2163" i="2" s="1"/>
  <c r="R2163" i="2"/>
  <c r="N2163" i="2"/>
  <c r="J2163" i="2"/>
  <c r="F2163" i="2"/>
  <c r="U2163" i="2"/>
  <c r="E2163" i="2"/>
  <c r="Q2163" i="2"/>
  <c r="M2163" i="2"/>
  <c r="Y2163" i="2"/>
  <c r="I2163" i="2"/>
  <c r="Y2222" i="2"/>
  <c r="U2222" i="2"/>
  <c r="Q2222" i="2"/>
  <c r="M2222" i="2"/>
  <c r="I2222" i="2"/>
  <c r="E2222" i="2"/>
  <c r="AB2222" i="2"/>
  <c r="X2222" i="2"/>
  <c r="T2222" i="2"/>
  <c r="P2222" i="2"/>
  <c r="L2222" i="2"/>
  <c r="H2222" i="2"/>
  <c r="AA2222" i="2"/>
  <c r="W2222" i="2"/>
  <c r="S2222" i="2"/>
  <c r="O2222" i="2"/>
  <c r="K2222" i="2"/>
  <c r="G2222" i="2"/>
  <c r="V2222" i="2"/>
  <c r="AF2222" i="2" s="1"/>
  <c r="F2222" i="2"/>
  <c r="R2222" i="2"/>
  <c r="N2222" i="2"/>
  <c r="Z2222" i="2"/>
  <c r="J2222" i="2"/>
  <c r="Y2353" i="2"/>
  <c r="U2353" i="2"/>
  <c r="Q2353" i="2"/>
  <c r="M2353" i="2"/>
  <c r="I2353" i="2"/>
  <c r="E2353" i="2"/>
  <c r="AB2353" i="2"/>
  <c r="X2353" i="2"/>
  <c r="T2353" i="2"/>
  <c r="P2353" i="2"/>
  <c r="L2353" i="2"/>
  <c r="H2353" i="2"/>
  <c r="AA2353" i="2"/>
  <c r="W2353" i="2"/>
  <c r="S2353" i="2"/>
  <c r="O2353" i="2"/>
  <c r="K2353" i="2"/>
  <c r="G2353" i="2"/>
  <c r="Z2353" i="2"/>
  <c r="J2353" i="2"/>
  <c r="V2353" i="2"/>
  <c r="AF2353" i="2" s="1"/>
  <c r="F2353" i="2"/>
  <c r="R2353" i="2"/>
  <c r="N2353" i="2"/>
  <c r="AA2525" i="2"/>
  <c r="W2525" i="2"/>
  <c r="S2525" i="2"/>
  <c r="O2525" i="2"/>
  <c r="K2525" i="2"/>
  <c r="G2525" i="2"/>
  <c r="AB2525" i="2"/>
  <c r="V2525" i="2"/>
  <c r="AF2525" i="2" s="1"/>
  <c r="Q2525" i="2"/>
  <c r="L2525" i="2"/>
  <c r="F2525" i="2"/>
  <c r="Z2525" i="2"/>
  <c r="U2525" i="2"/>
  <c r="P2525" i="2"/>
  <c r="J2525" i="2"/>
  <c r="E2525" i="2"/>
  <c r="Y2525" i="2"/>
  <c r="T2525" i="2"/>
  <c r="N2525" i="2"/>
  <c r="I2525" i="2"/>
  <c r="R2525" i="2"/>
  <c r="M2525" i="2"/>
  <c r="H2525" i="2"/>
  <c r="X2525" i="2"/>
  <c r="Y2477" i="2"/>
  <c r="U2477" i="2"/>
  <c r="Q2477" i="2"/>
  <c r="M2477" i="2"/>
  <c r="I2477" i="2"/>
  <c r="E2477" i="2"/>
  <c r="AB2477" i="2"/>
  <c r="X2477" i="2"/>
  <c r="T2477" i="2"/>
  <c r="P2477" i="2"/>
  <c r="L2477" i="2"/>
  <c r="H2477" i="2"/>
  <c r="AA2477" i="2"/>
  <c r="W2477" i="2"/>
  <c r="S2477" i="2"/>
  <c r="O2477" i="2"/>
  <c r="K2477" i="2"/>
  <c r="G2477" i="2"/>
  <c r="R2477" i="2"/>
  <c r="N2477" i="2"/>
  <c r="Z2477" i="2"/>
  <c r="J2477" i="2"/>
  <c r="V2477" i="2"/>
  <c r="AF2477" i="2" s="1"/>
  <c r="F2477" i="2"/>
  <c r="AB2503" i="2"/>
  <c r="X2503" i="2"/>
  <c r="T2503" i="2"/>
  <c r="P2503" i="2"/>
  <c r="L2503" i="2"/>
  <c r="H2503" i="2"/>
  <c r="Y2503" i="2"/>
  <c r="S2503" i="2"/>
  <c r="N2503" i="2"/>
  <c r="I2503" i="2"/>
  <c r="W2503" i="2"/>
  <c r="R2503" i="2"/>
  <c r="M2503" i="2"/>
  <c r="G2503" i="2"/>
  <c r="AA2503" i="2"/>
  <c r="V2503" i="2"/>
  <c r="AF2503" i="2" s="1"/>
  <c r="Q2503" i="2"/>
  <c r="K2503" i="2"/>
  <c r="F2503" i="2"/>
  <c r="O2503" i="2"/>
  <c r="J2503" i="2"/>
  <c r="Z2503" i="2"/>
  <c r="E2503" i="2"/>
  <c r="U2503" i="2"/>
  <c r="Z2199" i="2"/>
  <c r="V2199" i="2"/>
  <c r="AF2199" i="2" s="1"/>
  <c r="R2199" i="2"/>
  <c r="N2199" i="2"/>
  <c r="J2199" i="2"/>
  <c r="F2199" i="2"/>
  <c r="AB2199" i="2"/>
  <c r="W2199" i="2"/>
  <c r="Q2199" i="2"/>
  <c r="L2199" i="2"/>
  <c r="G2199" i="2"/>
  <c r="AA2199" i="2"/>
  <c r="U2199" i="2"/>
  <c r="P2199" i="2"/>
  <c r="K2199" i="2"/>
  <c r="E2199" i="2"/>
  <c r="Y2199" i="2"/>
  <c r="T2199" i="2"/>
  <c r="O2199" i="2"/>
  <c r="I2199" i="2"/>
  <c r="H2199" i="2"/>
  <c r="X2199" i="2"/>
  <c r="S2199" i="2"/>
  <c r="M2199" i="2"/>
  <c r="AA2024" i="2"/>
  <c r="W2024" i="2"/>
  <c r="S2024" i="2"/>
  <c r="O2024" i="2"/>
  <c r="K2024" i="2"/>
  <c r="G2024" i="2"/>
  <c r="Z2024" i="2"/>
  <c r="V2024" i="2"/>
  <c r="AF2024" i="2" s="1"/>
  <c r="R2024" i="2"/>
  <c r="N2024" i="2"/>
  <c r="J2024" i="2"/>
  <c r="F2024" i="2"/>
  <c r="Y2024" i="2"/>
  <c r="U2024" i="2"/>
  <c r="Q2024" i="2"/>
  <c r="M2024" i="2"/>
  <c r="I2024" i="2"/>
  <c r="E2024" i="2"/>
  <c r="T2024" i="2"/>
  <c r="P2024" i="2"/>
  <c r="AB2024" i="2"/>
  <c r="L2024" i="2"/>
  <c r="X2024" i="2"/>
  <c r="H2024" i="2"/>
  <c r="Z2128" i="2"/>
  <c r="V2128" i="2"/>
  <c r="AF2128" i="2" s="1"/>
  <c r="R2128" i="2"/>
  <c r="N2128" i="2"/>
  <c r="J2128" i="2"/>
  <c r="F2128" i="2"/>
  <c r="Y2128" i="2"/>
  <c r="U2128" i="2"/>
  <c r="Q2128" i="2"/>
  <c r="M2128" i="2"/>
  <c r="I2128" i="2"/>
  <c r="E2128" i="2"/>
  <c r="AB2128" i="2"/>
  <c r="X2128" i="2"/>
  <c r="T2128" i="2"/>
  <c r="P2128" i="2"/>
  <c r="L2128" i="2"/>
  <c r="H2128" i="2"/>
  <c r="S2128" i="2"/>
  <c r="O2128" i="2"/>
  <c r="AA2128" i="2"/>
  <c r="K2128" i="2"/>
  <c r="G2128" i="2"/>
  <c r="W2128" i="2"/>
  <c r="Y2102" i="2"/>
  <c r="U2102" i="2"/>
  <c r="Q2102" i="2"/>
  <c r="M2102" i="2"/>
  <c r="I2102" i="2"/>
  <c r="E2102" i="2"/>
  <c r="AB2102" i="2"/>
  <c r="X2102" i="2"/>
  <c r="T2102" i="2"/>
  <c r="P2102" i="2"/>
  <c r="L2102" i="2"/>
  <c r="H2102" i="2"/>
  <c r="AA2102" i="2"/>
  <c r="W2102" i="2"/>
  <c r="S2102" i="2"/>
  <c r="O2102" i="2"/>
  <c r="K2102" i="2"/>
  <c r="G2102" i="2"/>
  <c r="N2102" i="2"/>
  <c r="Z2102" i="2"/>
  <c r="J2102" i="2"/>
  <c r="V2102" i="2"/>
  <c r="AF2102" i="2" s="1"/>
  <c r="F2102" i="2"/>
  <c r="R2102" i="2"/>
  <c r="AB2021" i="2"/>
  <c r="X2021" i="2"/>
  <c r="T2021" i="2"/>
  <c r="P2021" i="2"/>
  <c r="L2021" i="2"/>
  <c r="H2021" i="2"/>
  <c r="AA2021" i="2"/>
  <c r="W2021" i="2"/>
  <c r="S2021" i="2"/>
  <c r="O2021" i="2"/>
  <c r="K2021" i="2"/>
  <c r="G2021" i="2"/>
  <c r="Z2021" i="2"/>
  <c r="V2021" i="2"/>
  <c r="AF2021" i="2" s="1"/>
  <c r="R2021" i="2"/>
  <c r="N2021" i="2"/>
  <c r="J2021" i="2"/>
  <c r="F2021" i="2"/>
  <c r="M2021" i="2"/>
  <c r="Y2021" i="2"/>
  <c r="I2021" i="2"/>
  <c r="U2021" i="2"/>
  <c r="E2021" i="2"/>
  <c r="Q2021" i="2"/>
  <c r="AA2410" i="2"/>
  <c r="W2410" i="2"/>
  <c r="S2410" i="2"/>
  <c r="O2410" i="2"/>
  <c r="K2410" i="2"/>
  <c r="G2410" i="2"/>
  <c r="Z2410" i="2"/>
  <c r="V2410" i="2"/>
  <c r="AF2410" i="2" s="1"/>
  <c r="R2410" i="2"/>
  <c r="N2410" i="2"/>
  <c r="J2410" i="2"/>
  <c r="F2410" i="2"/>
  <c r="Y2410" i="2"/>
  <c r="U2410" i="2"/>
  <c r="Q2410" i="2"/>
  <c r="M2410" i="2"/>
  <c r="I2410" i="2"/>
  <c r="E2410" i="2"/>
  <c r="P2410" i="2"/>
  <c r="AB2410" i="2"/>
  <c r="L2410" i="2"/>
  <c r="X2410" i="2"/>
  <c r="H2410" i="2"/>
  <c r="T2410" i="2"/>
  <c r="Y2282" i="2"/>
  <c r="U2282" i="2"/>
  <c r="Q2282" i="2"/>
  <c r="M2282" i="2"/>
  <c r="I2282" i="2"/>
  <c r="E2282" i="2"/>
  <c r="AB2282" i="2"/>
  <c r="X2282" i="2"/>
  <c r="T2282" i="2"/>
  <c r="P2282" i="2"/>
  <c r="L2282" i="2"/>
  <c r="H2282" i="2"/>
  <c r="AA2282" i="2"/>
  <c r="W2282" i="2"/>
  <c r="S2282" i="2"/>
  <c r="O2282" i="2"/>
  <c r="K2282" i="2"/>
  <c r="G2282" i="2"/>
  <c r="N2282" i="2"/>
  <c r="Z2282" i="2"/>
  <c r="J2282" i="2"/>
  <c r="V2282" i="2"/>
  <c r="AF2282" i="2" s="1"/>
  <c r="F2282" i="2"/>
  <c r="R2282" i="2"/>
  <c r="X2343" i="2"/>
  <c r="T2343" i="2"/>
  <c r="P2343" i="2"/>
  <c r="L2343" i="2"/>
  <c r="H2343" i="2"/>
  <c r="AA2343" i="2"/>
  <c r="W2343" i="2"/>
  <c r="S2343" i="2"/>
  <c r="O2343" i="2"/>
  <c r="K2343" i="2"/>
  <c r="G2343" i="2"/>
  <c r="Z2343" i="2"/>
  <c r="V2343" i="2"/>
  <c r="AF2343" i="2" s="1"/>
  <c r="R2343" i="2"/>
  <c r="N2343" i="2"/>
  <c r="J2343" i="2"/>
  <c r="F2343" i="2"/>
  <c r="M2343" i="2"/>
  <c r="Y2343" i="2"/>
  <c r="I2343" i="2"/>
  <c r="U2343" i="2"/>
  <c r="E2343" i="2"/>
  <c r="Q2343" i="2"/>
  <c r="Y2407" i="2"/>
  <c r="U2407" i="2"/>
  <c r="Q2407" i="2"/>
  <c r="M2407" i="2"/>
  <c r="I2407" i="2"/>
  <c r="E2407" i="2"/>
  <c r="AB2407" i="2"/>
  <c r="X2407" i="2"/>
  <c r="T2407" i="2"/>
  <c r="P2407" i="2"/>
  <c r="L2407" i="2"/>
  <c r="H2407" i="2"/>
  <c r="AA2407" i="2"/>
  <c r="W2407" i="2"/>
  <c r="S2407" i="2"/>
  <c r="O2407" i="2"/>
  <c r="K2407" i="2"/>
  <c r="G2407" i="2"/>
  <c r="N2407" i="2"/>
  <c r="Z2407" i="2"/>
  <c r="J2407" i="2"/>
  <c r="V2407" i="2"/>
  <c r="AF2407" i="2" s="1"/>
  <c r="F2407" i="2"/>
  <c r="R2407" i="2"/>
  <c r="Y2491" i="2"/>
  <c r="U2491" i="2"/>
  <c r="Q2491" i="2"/>
  <c r="M2491" i="2"/>
  <c r="AB2491" i="2"/>
  <c r="W2491" i="2"/>
  <c r="R2491" i="2"/>
  <c r="L2491" i="2"/>
  <c r="H2491" i="2"/>
  <c r="AA2491" i="2"/>
  <c r="V2491" i="2"/>
  <c r="AF2491" i="2" s="1"/>
  <c r="P2491" i="2"/>
  <c r="K2491" i="2"/>
  <c r="G2491" i="2"/>
  <c r="Z2491" i="2"/>
  <c r="T2491" i="2"/>
  <c r="O2491" i="2"/>
  <c r="J2491" i="2"/>
  <c r="F2491" i="2"/>
  <c r="X2491" i="2"/>
  <c r="E2491" i="2"/>
  <c r="S2491" i="2"/>
  <c r="N2491" i="2"/>
  <c r="I2491" i="2"/>
  <c r="Z2609" i="2"/>
  <c r="V2609" i="2"/>
  <c r="AF2609" i="2" s="1"/>
  <c r="R2609" i="2"/>
  <c r="N2609" i="2"/>
  <c r="I2609" i="2"/>
  <c r="E2609" i="2"/>
  <c r="Y2609" i="2"/>
  <c r="U2609" i="2"/>
  <c r="Q2609" i="2"/>
  <c r="M2609" i="2"/>
  <c r="H2609" i="2"/>
  <c r="AB2609" i="2"/>
  <c r="X2609" i="2"/>
  <c r="T2609" i="2"/>
  <c r="P2609" i="2"/>
  <c r="K2609" i="2"/>
  <c r="G2609" i="2"/>
  <c r="AA2609" i="2"/>
  <c r="J2609" i="2"/>
  <c r="W2609" i="2"/>
  <c r="F2609" i="2"/>
  <c r="S2609" i="2"/>
  <c r="O2609" i="2"/>
  <c r="AA2149" i="2"/>
  <c r="W2149" i="2"/>
  <c r="S2149" i="2"/>
  <c r="O2149" i="2"/>
  <c r="K2149" i="2"/>
  <c r="G2149" i="2"/>
  <c r="Z2149" i="2"/>
  <c r="V2149" i="2"/>
  <c r="AF2149" i="2" s="1"/>
  <c r="R2149" i="2"/>
  <c r="N2149" i="2"/>
  <c r="J2149" i="2"/>
  <c r="F2149" i="2"/>
  <c r="Y2149" i="2"/>
  <c r="U2149" i="2"/>
  <c r="Q2149" i="2"/>
  <c r="M2149" i="2"/>
  <c r="I2149" i="2"/>
  <c r="E2149" i="2"/>
  <c r="AB2149" i="2"/>
  <c r="L2149" i="2"/>
  <c r="X2149" i="2"/>
  <c r="H2149" i="2"/>
  <c r="T2149" i="2"/>
  <c r="P2149" i="2"/>
  <c r="AA2221" i="2"/>
  <c r="W2221" i="2"/>
  <c r="S2221" i="2"/>
  <c r="O2221" i="2"/>
  <c r="K2221" i="2"/>
  <c r="G2221" i="2"/>
  <c r="Z2221" i="2"/>
  <c r="V2221" i="2"/>
  <c r="AF2221" i="2" s="1"/>
  <c r="R2221" i="2"/>
  <c r="N2221" i="2"/>
  <c r="J2221" i="2"/>
  <c r="F2221" i="2"/>
  <c r="Y2221" i="2"/>
  <c r="U2221" i="2"/>
  <c r="Q2221" i="2"/>
  <c r="M2221" i="2"/>
  <c r="I2221" i="2"/>
  <c r="E2221" i="2"/>
  <c r="P2221" i="2"/>
  <c r="AB2221" i="2"/>
  <c r="L2221" i="2"/>
  <c r="X2221" i="2"/>
  <c r="H2221" i="2"/>
  <c r="T2221" i="2"/>
  <c r="Z2178" i="2"/>
  <c r="V2178" i="2"/>
  <c r="AF2178" i="2" s="1"/>
  <c r="R2178" i="2"/>
  <c r="N2178" i="2"/>
  <c r="J2178" i="2"/>
  <c r="F2178" i="2"/>
  <c r="Y2178" i="2"/>
  <c r="U2178" i="2"/>
  <c r="Q2178" i="2"/>
  <c r="M2178" i="2"/>
  <c r="I2178" i="2"/>
  <c r="E2178" i="2"/>
  <c r="AB2178" i="2"/>
  <c r="X2178" i="2"/>
  <c r="T2178" i="2"/>
  <c r="P2178" i="2"/>
  <c r="L2178" i="2"/>
  <c r="H2178" i="2"/>
  <c r="O2178" i="2"/>
  <c r="AA2178" i="2"/>
  <c r="K2178" i="2"/>
  <c r="W2178" i="2"/>
  <c r="G2178" i="2"/>
  <c r="S2178" i="2"/>
  <c r="Y2150" i="2"/>
  <c r="U2150" i="2"/>
  <c r="Q2150" i="2"/>
  <c r="M2150" i="2"/>
  <c r="I2150" i="2"/>
  <c r="E2150" i="2"/>
  <c r="AB2150" i="2"/>
  <c r="X2150" i="2"/>
  <c r="T2150" i="2"/>
  <c r="P2150" i="2"/>
  <c r="L2150" i="2"/>
  <c r="H2150" i="2"/>
  <c r="AA2150" i="2"/>
  <c r="W2150" i="2"/>
  <c r="S2150" i="2"/>
  <c r="O2150" i="2"/>
  <c r="K2150" i="2"/>
  <c r="G2150" i="2"/>
  <c r="R2150" i="2"/>
  <c r="N2150" i="2"/>
  <c r="Z2150" i="2"/>
  <c r="J2150" i="2"/>
  <c r="V2150" i="2"/>
  <c r="AF2150" i="2" s="1"/>
  <c r="F2150" i="2"/>
  <c r="AB2073" i="2"/>
  <c r="X2073" i="2"/>
  <c r="T2073" i="2"/>
  <c r="P2073" i="2"/>
  <c r="L2073" i="2"/>
  <c r="H2073" i="2"/>
  <c r="AA2073" i="2"/>
  <c r="W2073" i="2"/>
  <c r="S2073" i="2"/>
  <c r="O2073" i="2"/>
  <c r="K2073" i="2"/>
  <c r="G2073" i="2"/>
  <c r="Z2073" i="2"/>
  <c r="V2073" i="2"/>
  <c r="R2073" i="2"/>
  <c r="N2073" i="2"/>
  <c r="J2073" i="2"/>
  <c r="F2073" i="2"/>
  <c r="U2073" i="2"/>
  <c r="E2073" i="2"/>
  <c r="Q2073" i="2"/>
  <c r="M2073" i="2"/>
  <c r="Y2073" i="2"/>
  <c r="I2073" i="2"/>
  <c r="AA2396" i="2"/>
  <c r="W2396" i="2"/>
  <c r="S2396" i="2"/>
  <c r="O2396" i="2"/>
  <c r="K2396" i="2"/>
  <c r="G2396" i="2"/>
  <c r="Z2396" i="2"/>
  <c r="V2396" i="2"/>
  <c r="AF2396" i="2" s="1"/>
  <c r="R2396" i="2"/>
  <c r="N2396" i="2"/>
  <c r="J2396" i="2"/>
  <c r="F2396" i="2"/>
  <c r="Y2396" i="2"/>
  <c r="U2396" i="2"/>
  <c r="Q2396" i="2"/>
  <c r="M2396" i="2"/>
  <c r="I2396" i="2"/>
  <c r="E2396" i="2"/>
  <c r="AB2396" i="2"/>
  <c r="L2396" i="2"/>
  <c r="X2396" i="2"/>
  <c r="H2396" i="2"/>
  <c r="T2396" i="2"/>
  <c r="P2396" i="2"/>
  <c r="D2308" i="2"/>
  <c r="D2456" i="2"/>
  <c r="D2433" i="2"/>
  <c r="D2617" i="2"/>
  <c r="D2564" i="2"/>
  <c r="AA2156" i="2"/>
  <c r="W2156" i="2"/>
  <c r="S2156" i="2"/>
  <c r="O2156" i="2"/>
  <c r="K2156" i="2"/>
  <c r="G2156" i="2"/>
  <c r="Z2156" i="2"/>
  <c r="V2156" i="2"/>
  <c r="AF2156" i="2" s="1"/>
  <c r="R2156" i="2"/>
  <c r="N2156" i="2"/>
  <c r="J2156" i="2"/>
  <c r="F2156" i="2"/>
  <c r="Y2156" i="2"/>
  <c r="U2156" i="2"/>
  <c r="Q2156" i="2"/>
  <c r="M2156" i="2"/>
  <c r="I2156" i="2"/>
  <c r="E2156" i="2"/>
  <c r="AB2156" i="2"/>
  <c r="L2156" i="2"/>
  <c r="X2156" i="2"/>
  <c r="H2156" i="2"/>
  <c r="T2156" i="2"/>
  <c r="P2156" i="2"/>
  <c r="Y2189" i="2"/>
  <c r="U2189" i="2"/>
  <c r="Q2189" i="2"/>
  <c r="M2189" i="2"/>
  <c r="I2189" i="2"/>
  <c r="E2189" i="2"/>
  <c r="AB2189" i="2"/>
  <c r="X2189" i="2"/>
  <c r="T2189" i="2"/>
  <c r="P2189" i="2"/>
  <c r="L2189" i="2"/>
  <c r="H2189" i="2"/>
  <c r="AA2189" i="2"/>
  <c r="W2189" i="2"/>
  <c r="S2189" i="2"/>
  <c r="O2189" i="2"/>
  <c r="K2189" i="2"/>
  <c r="G2189" i="2"/>
  <c r="R2189" i="2"/>
  <c r="N2189" i="2"/>
  <c r="Z2189" i="2"/>
  <c r="J2189" i="2"/>
  <c r="V2189" i="2"/>
  <c r="AF2189" i="2" s="1"/>
  <c r="F2189" i="2"/>
  <c r="Z2055" i="2"/>
  <c r="V2055" i="2"/>
  <c r="AF2055" i="2" s="1"/>
  <c r="R2055" i="2"/>
  <c r="N2055" i="2"/>
  <c r="J2055" i="2"/>
  <c r="F2055" i="2"/>
  <c r="Y2055" i="2"/>
  <c r="U2055" i="2"/>
  <c r="Q2055" i="2"/>
  <c r="M2055" i="2"/>
  <c r="I2055" i="2"/>
  <c r="E2055" i="2"/>
  <c r="AB2055" i="2"/>
  <c r="X2055" i="2"/>
  <c r="T2055" i="2"/>
  <c r="P2055" i="2"/>
  <c r="L2055" i="2"/>
  <c r="H2055" i="2"/>
  <c r="S2055" i="2"/>
  <c r="O2055" i="2"/>
  <c r="AA2055" i="2"/>
  <c r="K2055" i="2"/>
  <c r="W2055" i="2"/>
  <c r="G2055" i="2"/>
  <c r="Y2062" i="2"/>
  <c r="U2062" i="2"/>
  <c r="Q2062" i="2"/>
  <c r="M2062" i="2"/>
  <c r="I2062" i="2"/>
  <c r="E2062" i="2"/>
  <c r="AB2062" i="2"/>
  <c r="X2062" i="2"/>
  <c r="T2062" i="2"/>
  <c r="P2062" i="2"/>
  <c r="L2062" i="2"/>
  <c r="H2062" i="2"/>
  <c r="AA2062" i="2"/>
  <c r="W2062" i="2"/>
  <c r="S2062" i="2"/>
  <c r="O2062" i="2"/>
  <c r="K2062" i="2"/>
  <c r="G2062" i="2"/>
  <c r="R2062" i="2"/>
  <c r="N2062" i="2"/>
  <c r="Z2062" i="2"/>
  <c r="J2062" i="2"/>
  <c r="F2062" i="2"/>
  <c r="V2062" i="2"/>
  <c r="AB1981" i="2"/>
  <c r="X1981" i="2"/>
  <c r="T1981" i="2"/>
  <c r="P1981" i="2"/>
  <c r="L1981" i="2"/>
  <c r="H1981" i="2"/>
  <c r="AA1981" i="2"/>
  <c r="W1981" i="2"/>
  <c r="S1981" i="2"/>
  <c r="O1981" i="2"/>
  <c r="K1981" i="2"/>
  <c r="G1981" i="2"/>
  <c r="Z1981" i="2"/>
  <c r="V1981" i="2"/>
  <c r="AF1981" i="2" s="1"/>
  <c r="R1981" i="2"/>
  <c r="N1981" i="2"/>
  <c r="J1981" i="2"/>
  <c r="F1981" i="2"/>
  <c r="M1981" i="2"/>
  <c r="Y1981" i="2"/>
  <c r="I1981" i="2"/>
  <c r="U1981" i="2"/>
  <c r="E1981" i="2"/>
  <c r="Q1981" i="2"/>
  <c r="AA2331" i="2"/>
  <c r="W2331" i="2"/>
  <c r="S2331" i="2"/>
  <c r="O2331" i="2"/>
  <c r="K2331" i="2"/>
  <c r="G2331" i="2"/>
  <c r="Z2331" i="2"/>
  <c r="V2331" i="2"/>
  <c r="AF2331" i="2" s="1"/>
  <c r="R2331" i="2"/>
  <c r="N2331" i="2"/>
  <c r="J2331" i="2"/>
  <c r="F2331" i="2"/>
  <c r="Y2331" i="2"/>
  <c r="U2331" i="2"/>
  <c r="Q2331" i="2"/>
  <c r="M2331" i="2"/>
  <c r="I2331" i="2"/>
  <c r="E2331" i="2"/>
  <c r="T2331" i="2"/>
  <c r="P2331" i="2"/>
  <c r="AB2331" i="2"/>
  <c r="L2331" i="2"/>
  <c r="X2331" i="2"/>
  <c r="H2331" i="2"/>
  <c r="Y2270" i="2"/>
  <c r="U2270" i="2"/>
  <c r="Q2270" i="2"/>
  <c r="M2270" i="2"/>
  <c r="I2270" i="2"/>
  <c r="E2270" i="2"/>
  <c r="AB2270" i="2"/>
  <c r="X2270" i="2"/>
  <c r="T2270" i="2"/>
  <c r="P2270" i="2"/>
  <c r="L2270" i="2"/>
  <c r="H2270" i="2"/>
  <c r="AA2270" i="2"/>
  <c r="W2270" i="2"/>
  <c r="S2270" i="2"/>
  <c r="O2270" i="2"/>
  <c r="K2270" i="2"/>
  <c r="G2270" i="2"/>
  <c r="V2270" i="2"/>
  <c r="AF2270" i="2" s="1"/>
  <c r="F2270" i="2"/>
  <c r="R2270" i="2"/>
  <c r="N2270" i="2"/>
  <c r="Z2270" i="2"/>
  <c r="J2270" i="2"/>
  <c r="Y2534" i="2"/>
  <c r="U2534" i="2"/>
  <c r="Q2534" i="2"/>
  <c r="M2534" i="2"/>
  <c r="I2534" i="2"/>
  <c r="E2534" i="2"/>
  <c r="X2534" i="2"/>
  <c r="S2534" i="2"/>
  <c r="N2534" i="2"/>
  <c r="H2534" i="2"/>
  <c r="AB2534" i="2"/>
  <c r="W2534" i="2"/>
  <c r="R2534" i="2"/>
  <c r="L2534" i="2"/>
  <c r="G2534" i="2"/>
  <c r="AA2534" i="2"/>
  <c r="V2534" i="2"/>
  <c r="AF2534" i="2" s="1"/>
  <c r="P2534" i="2"/>
  <c r="K2534" i="2"/>
  <c r="F2534" i="2"/>
  <c r="J2534" i="2"/>
  <c r="Z2534" i="2"/>
  <c r="T2534" i="2"/>
  <c r="O2534" i="2"/>
  <c r="Y2395" i="2"/>
  <c r="U2395" i="2"/>
  <c r="Q2395" i="2"/>
  <c r="M2395" i="2"/>
  <c r="I2395" i="2"/>
  <c r="E2395" i="2"/>
  <c r="AB2395" i="2"/>
  <c r="X2395" i="2"/>
  <c r="T2395" i="2"/>
  <c r="P2395" i="2"/>
  <c r="L2395" i="2"/>
  <c r="H2395" i="2"/>
  <c r="AA2395" i="2"/>
  <c r="W2395" i="2"/>
  <c r="S2395" i="2"/>
  <c r="O2395" i="2"/>
  <c r="K2395" i="2"/>
  <c r="G2395" i="2"/>
  <c r="V2395" i="2"/>
  <c r="AF2395" i="2" s="1"/>
  <c r="F2395" i="2"/>
  <c r="R2395" i="2"/>
  <c r="N2395" i="2"/>
  <c r="J2395" i="2"/>
  <c r="Z2395" i="2"/>
  <c r="Y2593" i="2"/>
  <c r="U2593" i="2"/>
  <c r="Q2593" i="2"/>
  <c r="M2593" i="2"/>
  <c r="I2593" i="2"/>
  <c r="E2593" i="2"/>
  <c r="AB2593" i="2"/>
  <c r="X2593" i="2"/>
  <c r="T2593" i="2"/>
  <c r="P2593" i="2"/>
  <c r="L2593" i="2"/>
  <c r="H2593" i="2"/>
  <c r="AA2593" i="2"/>
  <c r="W2593" i="2"/>
  <c r="S2593" i="2"/>
  <c r="O2593" i="2"/>
  <c r="K2593" i="2"/>
  <c r="G2593" i="2"/>
  <c r="Z2593" i="2"/>
  <c r="J2593" i="2"/>
  <c r="V2593" i="2"/>
  <c r="AF2593" i="2" s="1"/>
  <c r="F2593" i="2"/>
  <c r="R2593" i="2"/>
  <c r="N2593" i="2"/>
  <c r="AA1988" i="2"/>
  <c r="W1988" i="2"/>
  <c r="S1988" i="2"/>
  <c r="O1988" i="2"/>
  <c r="K1988" i="2"/>
  <c r="G1988" i="2"/>
  <c r="Z1988" i="2"/>
  <c r="V1988" i="2"/>
  <c r="AF1988" i="2" s="1"/>
  <c r="R1988" i="2"/>
  <c r="N1988" i="2"/>
  <c r="J1988" i="2"/>
  <c r="F1988" i="2"/>
  <c r="Y1988" i="2"/>
  <c r="U1988" i="2"/>
  <c r="Q1988" i="2"/>
  <c r="M1988" i="2"/>
  <c r="I1988" i="2"/>
  <c r="E1988" i="2"/>
  <c r="AB1988" i="2"/>
  <c r="L1988" i="2"/>
  <c r="X1988" i="2"/>
  <c r="H1988" i="2"/>
  <c r="T1988" i="2"/>
  <c r="P1988" i="2"/>
  <c r="AB2129" i="2"/>
  <c r="X2129" i="2"/>
  <c r="T2129" i="2"/>
  <c r="P2129" i="2"/>
  <c r="L2129" i="2"/>
  <c r="H2129" i="2"/>
  <c r="AA2129" i="2"/>
  <c r="W2129" i="2"/>
  <c r="S2129" i="2"/>
  <c r="O2129" i="2"/>
  <c r="K2129" i="2"/>
  <c r="G2129" i="2"/>
  <c r="Z2129" i="2"/>
  <c r="V2129" i="2"/>
  <c r="AF2129" i="2" s="1"/>
  <c r="R2129" i="2"/>
  <c r="N2129" i="2"/>
  <c r="J2129" i="2"/>
  <c r="F2129" i="2"/>
  <c r="Y2129" i="2"/>
  <c r="I2129" i="2"/>
  <c r="U2129" i="2"/>
  <c r="E2129" i="2"/>
  <c r="Q2129" i="2"/>
  <c r="M2129" i="2"/>
  <c r="Y2246" i="2"/>
  <c r="U2246" i="2"/>
  <c r="Q2246" i="2"/>
  <c r="M2246" i="2"/>
  <c r="I2246" i="2"/>
  <c r="E2246" i="2"/>
  <c r="AB2246" i="2"/>
  <c r="X2246" i="2"/>
  <c r="T2246" i="2"/>
  <c r="P2246" i="2"/>
  <c r="L2246" i="2"/>
  <c r="H2246" i="2"/>
  <c r="AA2246" i="2"/>
  <c r="W2246" i="2"/>
  <c r="S2246" i="2"/>
  <c r="O2246" i="2"/>
  <c r="K2246" i="2"/>
  <c r="G2246" i="2"/>
  <c r="V2246" i="2"/>
  <c r="AF2246" i="2" s="1"/>
  <c r="F2246" i="2"/>
  <c r="R2246" i="2"/>
  <c r="N2246" i="2"/>
  <c r="Z2246" i="2"/>
  <c r="J2246" i="2"/>
  <c r="AA2406" i="2"/>
  <c r="W2406" i="2"/>
  <c r="S2406" i="2"/>
  <c r="O2406" i="2"/>
  <c r="K2406" i="2"/>
  <c r="G2406" i="2"/>
  <c r="Z2406" i="2"/>
  <c r="V2406" i="2"/>
  <c r="AF2406" i="2" s="1"/>
  <c r="R2406" i="2"/>
  <c r="N2406" i="2"/>
  <c r="J2406" i="2"/>
  <c r="F2406" i="2"/>
  <c r="Y2406" i="2"/>
  <c r="U2406" i="2"/>
  <c r="Q2406" i="2"/>
  <c r="M2406" i="2"/>
  <c r="I2406" i="2"/>
  <c r="E2406" i="2"/>
  <c r="X2406" i="2"/>
  <c r="H2406" i="2"/>
  <c r="T2406" i="2"/>
  <c r="P2406" i="2"/>
  <c r="AB2406" i="2"/>
  <c r="L2406" i="2"/>
  <c r="AB2610" i="2"/>
  <c r="X2610" i="2"/>
  <c r="T2610" i="2"/>
  <c r="P2610" i="2"/>
  <c r="K2610" i="2"/>
  <c r="G2610" i="2"/>
  <c r="AA2610" i="2"/>
  <c r="W2610" i="2"/>
  <c r="S2610" i="2"/>
  <c r="O2610" i="2"/>
  <c r="J2610" i="2"/>
  <c r="F2610" i="2"/>
  <c r="Z2610" i="2"/>
  <c r="V2610" i="2"/>
  <c r="AF2610" i="2" s="1"/>
  <c r="R2610" i="2"/>
  <c r="N2610" i="2"/>
  <c r="I2610" i="2"/>
  <c r="E2610" i="2"/>
  <c r="M2610" i="2"/>
  <c r="Y2610" i="2"/>
  <c r="H2610" i="2"/>
  <c r="U2610" i="2"/>
  <c r="Q2610" i="2"/>
  <c r="Z2531" i="2"/>
  <c r="V2531" i="2"/>
  <c r="AF2531" i="2" s="1"/>
  <c r="R2531" i="2"/>
  <c r="N2531" i="2"/>
  <c r="J2531" i="2"/>
  <c r="F2531" i="2"/>
  <c r="AA2531" i="2"/>
  <c r="U2531" i="2"/>
  <c r="P2531" i="2"/>
  <c r="K2531" i="2"/>
  <c r="E2531" i="2"/>
  <c r="Y2531" i="2"/>
  <c r="T2531" i="2"/>
  <c r="O2531" i="2"/>
  <c r="I2531" i="2"/>
  <c r="X2531" i="2"/>
  <c r="S2531" i="2"/>
  <c r="M2531" i="2"/>
  <c r="H2531" i="2"/>
  <c r="W2531" i="2"/>
  <c r="Q2531" i="2"/>
  <c r="L2531" i="2"/>
  <c r="AB2531" i="2"/>
  <c r="G2531" i="2"/>
  <c r="Y2547" i="2"/>
  <c r="U2547" i="2"/>
  <c r="Q2547" i="2"/>
  <c r="M2547" i="2"/>
  <c r="I2547" i="2"/>
  <c r="E2547" i="2"/>
  <c r="AB2547" i="2"/>
  <c r="X2547" i="2"/>
  <c r="T2547" i="2"/>
  <c r="P2547" i="2"/>
  <c r="L2547" i="2"/>
  <c r="H2547" i="2"/>
  <c r="V2547" i="2"/>
  <c r="AF2547" i="2" s="1"/>
  <c r="N2547" i="2"/>
  <c r="F2547" i="2"/>
  <c r="AA2547" i="2"/>
  <c r="S2547" i="2"/>
  <c r="K2547" i="2"/>
  <c r="Z2547" i="2"/>
  <c r="R2547" i="2"/>
  <c r="J2547" i="2"/>
  <c r="G2547" i="2"/>
  <c r="W2547" i="2"/>
  <c r="O2547" i="2"/>
  <c r="AA2309" i="2"/>
  <c r="W2309" i="2"/>
  <c r="S2309" i="2"/>
  <c r="O2309" i="2"/>
  <c r="K2309" i="2"/>
  <c r="G2309" i="2"/>
  <c r="Z2309" i="2"/>
  <c r="V2309" i="2"/>
  <c r="AF2309" i="2" s="1"/>
  <c r="R2309" i="2"/>
  <c r="N2309" i="2"/>
  <c r="J2309" i="2"/>
  <c r="F2309" i="2"/>
  <c r="Y2309" i="2"/>
  <c r="U2309" i="2"/>
  <c r="Q2309" i="2"/>
  <c r="M2309" i="2"/>
  <c r="I2309" i="2"/>
  <c r="E2309" i="2"/>
  <c r="P2309" i="2"/>
  <c r="AB2309" i="2"/>
  <c r="L2309" i="2"/>
  <c r="X2309" i="2"/>
  <c r="H2309" i="2"/>
  <c r="T2309" i="2"/>
  <c r="AA2362" i="2"/>
  <c r="W2362" i="2"/>
  <c r="S2362" i="2"/>
  <c r="O2362" i="2"/>
  <c r="K2362" i="2"/>
  <c r="G2362" i="2"/>
  <c r="Z2362" i="2"/>
  <c r="V2362" i="2"/>
  <c r="AF2362" i="2" s="1"/>
  <c r="R2362" i="2"/>
  <c r="N2362" i="2"/>
  <c r="J2362" i="2"/>
  <c r="F2362" i="2"/>
  <c r="Y2362" i="2"/>
  <c r="U2362" i="2"/>
  <c r="Q2362" i="2"/>
  <c r="M2362" i="2"/>
  <c r="I2362" i="2"/>
  <c r="E2362" i="2"/>
  <c r="P2362" i="2"/>
  <c r="AB2362" i="2"/>
  <c r="L2362" i="2"/>
  <c r="X2362" i="2"/>
  <c r="H2362" i="2"/>
  <c r="T2362" i="2"/>
  <c r="AB2061" i="2"/>
  <c r="X2061" i="2"/>
  <c r="T2061" i="2"/>
  <c r="P2061" i="2"/>
  <c r="L2061" i="2"/>
  <c r="H2061" i="2"/>
  <c r="AA2061" i="2"/>
  <c r="W2061" i="2"/>
  <c r="S2061" i="2"/>
  <c r="O2061" i="2"/>
  <c r="K2061" i="2"/>
  <c r="G2061" i="2"/>
  <c r="Z2061" i="2"/>
  <c r="V2061" i="2"/>
  <c r="R2061" i="2"/>
  <c r="N2061" i="2"/>
  <c r="J2061" i="2"/>
  <c r="F2061" i="2"/>
  <c r="Q2061" i="2"/>
  <c r="M2061" i="2"/>
  <c r="Y2061" i="2"/>
  <c r="I2061" i="2"/>
  <c r="E2061" i="2"/>
  <c r="U2061" i="2"/>
  <c r="AA2255" i="2"/>
  <c r="W2255" i="2"/>
  <c r="S2255" i="2"/>
  <c r="O2255" i="2"/>
  <c r="K2255" i="2"/>
  <c r="G2255" i="2"/>
  <c r="Z2255" i="2"/>
  <c r="V2255" i="2"/>
  <c r="AF2255" i="2" s="1"/>
  <c r="R2255" i="2"/>
  <c r="N2255" i="2"/>
  <c r="J2255" i="2"/>
  <c r="F2255" i="2"/>
  <c r="Y2255" i="2"/>
  <c r="U2255" i="2"/>
  <c r="Q2255" i="2"/>
  <c r="M2255" i="2"/>
  <c r="I2255" i="2"/>
  <c r="E2255" i="2"/>
  <c r="AB2255" i="2"/>
  <c r="L2255" i="2"/>
  <c r="X2255" i="2"/>
  <c r="H2255" i="2"/>
  <c r="T2255" i="2"/>
  <c r="P2255" i="2"/>
  <c r="AA2241" i="2"/>
  <c r="W2241" i="2"/>
  <c r="S2241" i="2"/>
  <c r="O2241" i="2"/>
  <c r="K2241" i="2"/>
  <c r="G2241" i="2"/>
  <c r="Z2241" i="2"/>
  <c r="V2241" i="2"/>
  <c r="AF2241" i="2" s="1"/>
  <c r="R2241" i="2"/>
  <c r="N2241" i="2"/>
  <c r="J2241" i="2"/>
  <c r="F2241" i="2"/>
  <c r="Y2241" i="2"/>
  <c r="U2241" i="2"/>
  <c r="Q2241" i="2"/>
  <c r="M2241" i="2"/>
  <c r="I2241" i="2"/>
  <c r="E2241" i="2"/>
  <c r="X2241" i="2"/>
  <c r="H2241" i="2"/>
  <c r="T2241" i="2"/>
  <c r="P2241" i="2"/>
  <c r="AB2241" i="2"/>
  <c r="L2241" i="2"/>
  <c r="AB2145" i="2"/>
  <c r="X2145" i="2"/>
  <c r="T2145" i="2"/>
  <c r="P2145" i="2"/>
  <c r="L2145" i="2"/>
  <c r="H2145" i="2"/>
  <c r="AA2145" i="2"/>
  <c r="W2145" i="2"/>
  <c r="S2145" i="2"/>
  <c r="O2145" i="2"/>
  <c r="K2145" i="2"/>
  <c r="G2145" i="2"/>
  <c r="Z2145" i="2"/>
  <c r="V2145" i="2"/>
  <c r="AF2145" i="2" s="1"/>
  <c r="R2145" i="2"/>
  <c r="N2145" i="2"/>
  <c r="J2145" i="2"/>
  <c r="F2145" i="2"/>
  <c r="Y2145" i="2"/>
  <c r="I2145" i="2"/>
  <c r="U2145" i="2"/>
  <c r="E2145" i="2"/>
  <c r="Q2145" i="2"/>
  <c r="M2145" i="2"/>
  <c r="Y2219" i="2"/>
  <c r="U2219" i="2"/>
  <c r="Q2219" i="2"/>
  <c r="M2219" i="2"/>
  <c r="I2219" i="2"/>
  <c r="E2219" i="2"/>
  <c r="AB2219" i="2"/>
  <c r="X2219" i="2"/>
  <c r="T2219" i="2"/>
  <c r="P2219" i="2"/>
  <c r="L2219" i="2"/>
  <c r="H2219" i="2"/>
  <c r="AA2219" i="2"/>
  <c r="W2219" i="2"/>
  <c r="S2219" i="2"/>
  <c r="O2219" i="2"/>
  <c r="K2219" i="2"/>
  <c r="G2219" i="2"/>
  <c r="Z2219" i="2"/>
  <c r="J2219" i="2"/>
  <c r="V2219" i="2"/>
  <c r="AF2219" i="2" s="1"/>
  <c r="F2219" i="2"/>
  <c r="R2219" i="2"/>
  <c r="N2219" i="2"/>
  <c r="Y2351" i="2"/>
  <c r="U2351" i="2"/>
  <c r="Q2351" i="2"/>
  <c r="M2351" i="2"/>
  <c r="I2351" i="2"/>
  <c r="E2351" i="2"/>
  <c r="AB2351" i="2"/>
  <c r="X2351" i="2"/>
  <c r="T2351" i="2"/>
  <c r="P2351" i="2"/>
  <c r="L2351" i="2"/>
  <c r="H2351" i="2"/>
  <c r="AA2351" i="2"/>
  <c r="W2351" i="2"/>
  <c r="S2351" i="2"/>
  <c r="O2351" i="2"/>
  <c r="K2351" i="2"/>
  <c r="G2351" i="2"/>
  <c r="N2351" i="2"/>
  <c r="Z2351" i="2"/>
  <c r="J2351" i="2"/>
  <c r="V2351" i="2"/>
  <c r="AF2351" i="2" s="1"/>
  <c r="F2351" i="2"/>
  <c r="R2351" i="2"/>
  <c r="Z2517" i="2"/>
  <c r="V2517" i="2"/>
  <c r="AF2517" i="2" s="1"/>
  <c r="R2517" i="2"/>
  <c r="N2517" i="2"/>
  <c r="J2517" i="2"/>
  <c r="F2517" i="2"/>
  <c r="AB2517" i="2"/>
  <c r="W2517" i="2"/>
  <c r="Q2517" i="2"/>
  <c r="L2517" i="2"/>
  <c r="G2517" i="2"/>
  <c r="AA2517" i="2"/>
  <c r="U2517" i="2"/>
  <c r="P2517" i="2"/>
  <c r="K2517" i="2"/>
  <c r="E2517" i="2"/>
  <c r="Y2517" i="2"/>
  <c r="T2517" i="2"/>
  <c r="O2517" i="2"/>
  <c r="I2517" i="2"/>
  <c r="M2517" i="2"/>
  <c r="H2517" i="2"/>
  <c r="X2517" i="2"/>
  <c r="S2517" i="2"/>
  <c r="Y2475" i="2"/>
  <c r="U2475" i="2"/>
  <c r="Q2475" i="2"/>
  <c r="M2475" i="2"/>
  <c r="I2475" i="2"/>
  <c r="E2475" i="2"/>
  <c r="AB2475" i="2"/>
  <c r="X2475" i="2"/>
  <c r="T2475" i="2"/>
  <c r="P2475" i="2"/>
  <c r="L2475" i="2"/>
  <c r="H2475" i="2"/>
  <c r="AA2475" i="2"/>
  <c r="W2475" i="2"/>
  <c r="S2475" i="2"/>
  <c r="O2475" i="2"/>
  <c r="K2475" i="2"/>
  <c r="G2475" i="2"/>
  <c r="V2475" i="2"/>
  <c r="AF2475" i="2" s="1"/>
  <c r="F2475" i="2"/>
  <c r="R2475" i="2"/>
  <c r="N2475" i="2"/>
  <c r="Z2475" i="2"/>
  <c r="J2475" i="2"/>
  <c r="AB2500" i="2"/>
  <c r="X2500" i="2"/>
  <c r="T2500" i="2"/>
  <c r="P2500" i="2"/>
  <c r="L2500" i="2"/>
  <c r="H2500" i="2"/>
  <c r="Z2500" i="2"/>
  <c r="U2500" i="2"/>
  <c r="O2500" i="2"/>
  <c r="J2500" i="2"/>
  <c r="E2500" i="2"/>
  <c r="Y2500" i="2"/>
  <c r="S2500" i="2"/>
  <c r="N2500" i="2"/>
  <c r="I2500" i="2"/>
  <c r="W2500" i="2"/>
  <c r="R2500" i="2"/>
  <c r="M2500" i="2"/>
  <c r="G2500" i="2"/>
  <c r="V2500" i="2"/>
  <c r="AF2500" i="2" s="1"/>
  <c r="Q2500" i="2"/>
  <c r="K2500" i="2"/>
  <c r="AA2500" i="2"/>
  <c r="F2500" i="2"/>
  <c r="Z2087" i="2"/>
  <c r="V2087" i="2"/>
  <c r="AF2087" i="2" s="1"/>
  <c r="R2087" i="2"/>
  <c r="N2087" i="2"/>
  <c r="J2087" i="2"/>
  <c r="F2087" i="2"/>
  <c r="Y2087" i="2"/>
  <c r="U2087" i="2"/>
  <c r="Q2087" i="2"/>
  <c r="M2087" i="2"/>
  <c r="I2087" i="2"/>
  <c r="E2087" i="2"/>
  <c r="AB2087" i="2"/>
  <c r="X2087" i="2"/>
  <c r="T2087" i="2"/>
  <c r="P2087" i="2"/>
  <c r="L2087" i="2"/>
  <c r="H2087" i="2"/>
  <c r="S2087" i="2"/>
  <c r="O2087" i="2"/>
  <c r="AA2087" i="2"/>
  <c r="K2087" i="2"/>
  <c r="W2087" i="2"/>
  <c r="G2087" i="2"/>
  <c r="AA2212" i="2"/>
  <c r="W2212" i="2"/>
  <c r="S2212" i="2"/>
  <c r="O2212" i="2"/>
  <c r="K2212" i="2"/>
  <c r="G2212" i="2"/>
  <c r="Y2212" i="2"/>
  <c r="T2212" i="2"/>
  <c r="N2212" i="2"/>
  <c r="I2212" i="2"/>
  <c r="X2212" i="2"/>
  <c r="R2212" i="2"/>
  <c r="M2212" i="2"/>
  <c r="H2212" i="2"/>
  <c r="AB2212" i="2"/>
  <c r="V2212" i="2"/>
  <c r="AF2212" i="2" s="1"/>
  <c r="Q2212" i="2"/>
  <c r="L2212" i="2"/>
  <c r="F2212" i="2"/>
  <c r="J2212" i="2"/>
  <c r="Z2212" i="2"/>
  <c r="E2212" i="2"/>
  <c r="U2212" i="2"/>
  <c r="P2212" i="2"/>
  <c r="AA2418" i="2"/>
  <c r="W2418" i="2"/>
  <c r="S2418" i="2"/>
  <c r="O2418" i="2"/>
  <c r="K2418" i="2"/>
  <c r="G2418" i="2"/>
  <c r="Z2418" i="2"/>
  <c r="V2418" i="2"/>
  <c r="AF2418" i="2" s="1"/>
  <c r="R2418" i="2"/>
  <c r="N2418" i="2"/>
  <c r="J2418" i="2"/>
  <c r="F2418" i="2"/>
  <c r="Y2418" i="2"/>
  <c r="U2418" i="2"/>
  <c r="Q2418" i="2"/>
  <c r="M2418" i="2"/>
  <c r="I2418" i="2"/>
  <c r="E2418" i="2"/>
  <c r="P2418" i="2"/>
  <c r="AB2418" i="2"/>
  <c r="L2418" i="2"/>
  <c r="X2418" i="2"/>
  <c r="H2418" i="2"/>
  <c r="T2418" i="2"/>
  <c r="Y1982" i="2"/>
  <c r="U1982" i="2"/>
  <c r="Q1982" i="2"/>
  <c r="M1982" i="2"/>
  <c r="I1982" i="2"/>
  <c r="E1982" i="2"/>
  <c r="AB1982" i="2"/>
  <c r="X1982" i="2"/>
  <c r="T1982" i="2"/>
  <c r="P1982" i="2"/>
  <c r="L1982" i="2"/>
  <c r="H1982" i="2"/>
  <c r="AA1982" i="2"/>
  <c r="W1982" i="2"/>
  <c r="S1982" i="2"/>
  <c r="O1982" i="2"/>
  <c r="K1982" i="2"/>
  <c r="G1982" i="2"/>
  <c r="N1982" i="2"/>
  <c r="Z1982" i="2"/>
  <c r="J1982" i="2"/>
  <c r="V1982" i="2"/>
  <c r="AF1982" i="2" s="1"/>
  <c r="F1982" i="2"/>
  <c r="R1982" i="2"/>
  <c r="AA2273" i="2"/>
  <c r="W2273" i="2"/>
  <c r="S2273" i="2"/>
  <c r="O2273" i="2"/>
  <c r="K2273" i="2"/>
  <c r="G2273" i="2"/>
  <c r="Z2273" i="2"/>
  <c r="V2273" i="2"/>
  <c r="AF2273" i="2" s="1"/>
  <c r="R2273" i="2"/>
  <c r="N2273" i="2"/>
  <c r="J2273" i="2"/>
  <c r="F2273" i="2"/>
  <c r="Y2273" i="2"/>
  <c r="U2273" i="2"/>
  <c r="Q2273" i="2"/>
  <c r="M2273" i="2"/>
  <c r="I2273" i="2"/>
  <c r="E2273" i="2"/>
  <c r="X2273" i="2"/>
  <c r="H2273" i="2"/>
  <c r="T2273" i="2"/>
  <c r="P2273" i="2"/>
  <c r="AB2273" i="2"/>
  <c r="L2273" i="2"/>
  <c r="AA2299" i="2"/>
  <c r="W2299" i="2"/>
  <c r="S2299" i="2"/>
  <c r="O2299" i="2"/>
  <c r="K2299" i="2"/>
  <c r="G2299" i="2"/>
  <c r="Z2299" i="2"/>
  <c r="V2299" i="2"/>
  <c r="AF2299" i="2" s="1"/>
  <c r="R2299" i="2"/>
  <c r="N2299" i="2"/>
  <c r="J2299" i="2"/>
  <c r="F2299" i="2"/>
  <c r="Y2299" i="2"/>
  <c r="U2299" i="2"/>
  <c r="Q2299" i="2"/>
  <c r="M2299" i="2"/>
  <c r="I2299" i="2"/>
  <c r="E2299" i="2"/>
  <c r="T2299" i="2"/>
  <c r="P2299" i="2"/>
  <c r="AB2299" i="2"/>
  <c r="L2299" i="2"/>
  <c r="X2299" i="2"/>
  <c r="H2299" i="2"/>
  <c r="Y2262" i="2"/>
  <c r="U2262" i="2"/>
  <c r="Q2262" i="2"/>
  <c r="M2262" i="2"/>
  <c r="I2262" i="2"/>
  <c r="E2262" i="2"/>
  <c r="AB2262" i="2"/>
  <c r="X2262" i="2"/>
  <c r="T2262" i="2"/>
  <c r="P2262" i="2"/>
  <c r="L2262" i="2"/>
  <c r="H2262" i="2"/>
  <c r="AA2262" i="2"/>
  <c r="W2262" i="2"/>
  <c r="S2262" i="2"/>
  <c r="O2262" i="2"/>
  <c r="K2262" i="2"/>
  <c r="G2262" i="2"/>
  <c r="V2262" i="2"/>
  <c r="AF2262" i="2" s="1"/>
  <c r="F2262" i="2"/>
  <c r="R2262" i="2"/>
  <c r="N2262" i="2"/>
  <c r="Z2262" i="2"/>
  <c r="J2262" i="2"/>
  <c r="AA2470" i="2"/>
  <c r="W2470" i="2"/>
  <c r="S2470" i="2"/>
  <c r="O2470" i="2"/>
  <c r="K2470" i="2"/>
  <c r="G2470" i="2"/>
  <c r="Z2470" i="2"/>
  <c r="V2470" i="2"/>
  <c r="AF2470" i="2" s="1"/>
  <c r="R2470" i="2"/>
  <c r="N2470" i="2"/>
  <c r="J2470" i="2"/>
  <c r="F2470" i="2"/>
  <c r="Y2470" i="2"/>
  <c r="U2470" i="2"/>
  <c r="Q2470" i="2"/>
  <c r="M2470" i="2"/>
  <c r="I2470" i="2"/>
  <c r="E2470" i="2"/>
  <c r="X2470" i="2"/>
  <c r="H2470" i="2"/>
  <c r="T2470" i="2"/>
  <c r="P2470" i="2"/>
  <c r="AB2470" i="2"/>
  <c r="L2470" i="2"/>
  <c r="Y2387" i="2"/>
  <c r="U2387" i="2"/>
  <c r="Q2387" i="2"/>
  <c r="M2387" i="2"/>
  <c r="I2387" i="2"/>
  <c r="E2387" i="2"/>
  <c r="AB2387" i="2"/>
  <c r="X2387" i="2"/>
  <c r="T2387" i="2"/>
  <c r="P2387" i="2"/>
  <c r="L2387" i="2"/>
  <c r="H2387" i="2"/>
  <c r="AA2387" i="2"/>
  <c r="W2387" i="2"/>
  <c r="S2387" i="2"/>
  <c r="O2387" i="2"/>
  <c r="K2387" i="2"/>
  <c r="G2387" i="2"/>
  <c r="V2387" i="2"/>
  <c r="AF2387" i="2" s="1"/>
  <c r="F2387" i="2"/>
  <c r="R2387" i="2"/>
  <c r="N2387" i="2"/>
  <c r="Z2387" i="2"/>
  <c r="J2387" i="2"/>
  <c r="AA2591" i="2"/>
  <c r="W2591" i="2"/>
  <c r="S2591" i="2"/>
  <c r="O2591" i="2"/>
  <c r="K2591" i="2"/>
  <c r="G2591" i="2"/>
  <c r="Z2591" i="2"/>
  <c r="V2591" i="2"/>
  <c r="AF2591" i="2" s="1"/>
  <c r="R2591" i="2"/>
  <c r="N2591" i="2"/>
  <c r="J2591" i="2"/>
  <c r="F2591" i="2"/>
  <c r="Y2591" i="2"/>
  <c r="U2591" i="2"/>
  <c r="Q2591" i="2"/>
  <c r="M2591" i="2"/>
  <c r="I2591" i="2"/>
  <c r="E2591" i="2"/>
  <c r="X2591" i="2"/>
  <c r="H2591" i="2"/>
  <c r="T2591" i="2"/>
  <c r="P2591" i="2"/>
  <c r="AB2591" i="2"/>
  <c r="L2591" i="2"/>
  <c r="Y2577" i="2"/>
  <c r="U2577" i="2"/>
  <c r="Q2577" i="2"/>
  <c r="M2577" i="2"/>
  <c r="I2577" i="2"/>
  <c r="E2577" i="2"/>
  <c r="AB2577" i="2"/>
  <c r="X2577" i="2"/>
  <c r="T2577" i="2"/>
  <c r="P2577" i="2"/>
  <c r="L2577" i="2"/>
  <c r="H2577" i="2"/>
  <c r="AA2577" i="2"/>
  <c r="S2577" i="2"/>
  <c r="K2577" i="2"/>
  <c r="Z2577" i="2"/>
  <c r="R2577" i="2"/>
  <c r="J2577" i="2"/>
  <c r="W2577" i="2"/>
  <c r="O2577" i="2"/>
  <c r="G2577" i="2"/>
  <c r="V2577" i="2"/>
  <c r="AF2577" i="2" s="1"/>
  <c r="N2577" i="2"/>
  <c r="F2577" i="2"/>
  <c r="Z2207" i="2"/>
  <c r="V2207" i="2"/>
  <c r="AF2207" i="2" s="1"/>
  <c r="R2207" i="2"/>
  <c r="N2207" i="2"/>
  <c r="J2207" i="2"/>
  <c r="F2207" i="2"/>
  <c r="X2207" i="2"/>
  <c r="S2207" i="2"/>
  <c r="M2207" i="2"/>
  <c r="H2207" i="2"/>
  <c r="AB2207" i="2"/>
  <c r="W2207" i="2"/>
  <c r="Q2207" i="2"/>
  <c r="L2207" i="2"/>
  <c r="G2207" i="2"/>
  <c r="AA2207" i="2"/>
  <c r="U2207" i="2"/>
  <c r="P2207" i="2"/>
  <c r="K2207" i="2"/>
  <c r="E2207" i="2"/>
  <c r="T2207" i="2"/>
  <c r="O2207" i="2"/>
  <c r="I2207" i="2"/>
  <c r="Y2207" i="2"/>
  <c r="AA2080" i="2"/>
  <c r="W2080" i="2"/>
  <c r="S2080" i="2"/>
  <c r="O2080" i="2"/>
  <c r="K2080" i="2"/>
  <c r="G2080" i="2"/>
  <c r="Z2080" i="2"/>
  <c r="V2080" i="2"/>
  <c r="AF2080" i="2" s="1"/>
  <c r="R2080" i="2"/>
  <c r="N2080" i="2"/>
  <c r="J2080" i="2"/>
  <c r="F2080" i="2"/>
  <c r="Y2080" i="2"/>
  <c r="U2080" i="2"/>
  <c r="Q2080" i="2"/>
  <c r="M2080" i="2"/>
  <c r="I2080" i="2"/>
  <c r="E2080" i="2"/>
  <c r="T2080" i="2"/>
  <c r="P2080" i="2"/>
  <c r="AB2080" i="2"/>
  <c r="L2080" i="2"/>
  <c r="H2080" i="2"/>
  <c r="X2080" i="2"/>
  <c r="AA2231" i="2"/>
  <c r="W2231" i="2"/>
  <c r="S2231" i="2"/>
  <c r="O2231" i="2"/>
  <c r="K2231" i="2"/>
  <c r="G2231" i="2"/>
  <c r="Z2231" i="2"/>
  <c r="V2231" i="2"/>
  <c r="AF2231" i="2" s="1"/>
  <c r="R2231" i="2"/>
  <c r="N2231" i="2"/>
  <c r="J2231" i="2"/>
  <c r="F2231" i="2"/>
  <c r="Y2231" i="2"/>
  <c r="U2231" i="2"/>
  <c r="Q2231" i="2"/>
  <c r="M2231" i="2"/>
  <c r="I2231" i="2"/>
  <c r="E2231" i="2"/>
  <c r="AB2231" i="2"/>
  <c r="L2231" i="2"/>
  <c r="X2231" i="2"/>
  <c r="H2231" i="2"/>
  <c r="T2231" i="2"/>
  <c r="P2231" i="2"/>
  <c r="Y2127" i="2"/>
  <c r="U2127" i="2"/>
  <c r="Q2127" i="2"/>
  <c r="M2127" i="2"/>
  <c r="I2127" i="2"/>
  <c r="E2127" i="2"/>
  <c r="AB2127" i="2"/>
  <c r="X2127" i="2"/>
  <c r="T2127" i="2"/>
  <c r="P2127" i="2"/>
  <c r="L2127" i="2"/>
  <c r="H2127" i="2"/>
  <c r="AA2127" i="2"/>
  <c r="W2127" i="2"/>
  <c r="S2127" i="2"/>
  <c r="O2127" i="2"/>
  <c r="K2127" i="2"/>
  <c r="G2127" i="2"/>
  <c r="N2127" i="2"/>
  <c r="Z2127" i="2"/>
  <c r="J2127" i="2"/>
  <c r="V2127" i="2"/>
  <c r="AF2127" i="2" s="1"/>
  <c r="F2127" i="2"/>
  <c r="R2127" i="2"/>
  <c r="AB2049" i="2"/>
  <c r="X2049" i="2"/>
  <c r="T2049" i="2"/>
  <c r="P2049" i="2"/>
  <c r="L2049" i="2"/>
  <c r="H2049" i="2"/>
  <c r="AA2049" i="2"/>
  <c r="W2049" i="2"/>
  <c r="S2049" i="2"/>
  <c r="O2049" i="2"/>
  <c r="K2049" i="2"/>
  <c r="G2049" i="2"/>
  <c r="Z2049" i="2"/>
  <c r="V2049" i="2"/>
  <c r="AF2049" i="2" s="1"/>
  <c r="R2049" i="2"/>
  <c r="N2049" i="2"/>
  <c r="J2049" i="2"/>
  <c r="F2049" i="2"/>
  <c r="U2049" i="2"/>
  <c r="E2049" i="2"/>
  <c r="Q2049" i="2"/>
  <c r="M2049" i="2"/>
  <c r="I2049" i="2"/>
  <c r="Y2049" i="2"/>
  <c r="Z2223" i="2"/>
  <c r="V2223" i="2"/>
  <c r="AF2223" i="2" s="1"/>
  <c r="R2223" i="2"/>
  <c r="N2223" i="2"/>
  <c r="J2223" i="2"/>
  <c r="F2223" i="2"/>
  <c r="Y2223" i="2"/>
  <c r="U2223" i="2"/>
  <c r="Q2223" i="2"/>
  <c r="M2223" i="2"/>
  <c r="I2223" i="2"/>
  <c r="E2223" i="2"/>
  <c r="AB2223" i="2"/>
  <c r="X2223" i="2"/>
  <c r="T2223" i="2"/>
  <c r="P2223" i="2"/>
  <c r="L2223" i="2"/>
  <c r="H2223" i="2"/>
  <c r="AA2223" i="2"/>
  <c r="K2223" i="2"/>
  <c r="W2223" i="2"/>
  <c r="G2223" i="2"/>
  <c r="S2223" i="2"/>
  <c r="O2223" i="2"/>
  <c r="Y2296" i="2"/>
  <c r="U2296" i="2"/>
  <c r="Q2296" i="2"/>
  <c r="M2296" i="2"/>
  <c r="I2296" i="2"/>
  <c r="E2296" i="2"/>
  <c r="AB2296" i="2"/>
  <c r="X2296" i="2"/>
  <c r="T2296" i="2"/>
  <c r="P2296" i="2"/>
  <c r="L2296" i="2"/>
  <c r="H2296" i="2"/>
  <c r="AA2296" i="2"/>
  <c r="W2296" i="2"/>
  <c r="S2296" i="2"/>
  <c r="O2296" i="2"/>
  <c r="K2296" i="2"/>
  <c r="G2296" i="2"/>
  <c r="R2296" i="2"/>
  <c r="N2296" i="2"/>
  <c r="Z2296" i="2"/>
  <c r="J2296" i="2"/>
  <c r="F2296" i="2"/>
  <c r="V2296" i="2"/>
  <c r="AF2296" i="2" s="1"/>
  <c r="AA2408" i="2"/>
  <c r="W2408" i="2"/>
  <c r="S2408" i="2"/>
  <c r="O2408" i="2"/>
  <c r="K2408" i="2"/>
  <c r="G2408" i="2"/>
  <c r="Z2408" i="2"/>
  <c r="V2408" i="2"/>
  <c r="AF2408" i="2" s="1"/>
  <c r="R2408" i="2"/>
  <c r="N2408" i="2"/>
  <c r="J2408" i="2"/>
  <c r="F2408" i="2"/>
  <c r="Y2408" i="2"/>
  <c r="U2408" i="2"/>
  <c r="Q2408" i="2"/>
  <c r="M2408" i="2"/>
  <c r="I2408" i="2"/>
  <c r="E2408" i="2"/>
  <c r="T2408" i="2"/>
  <c r="P2408" i="2"/>
  <c r="AB2408" i="2"/>
  <c r="L2408" i="2"/>
  <c r="X2408" i="2"/>
  <c r="H2408" i="2"/>
  <c r="Y2421" i="2"/>
  <c r="U2421" i="2"/>
  <c r="Q2421" i="2"/>
  <c r="M2421" i="2"/>
  <c r="I2421" i="2"/>
  <c r="E2421" i="2"/>
  <c r="AB2421" i="2"/>
  <c r="X2421" i="2"/>
  <c r="T2421" i="2"/>
  <c r="P2421" i="2"/>
  <c r="L2421" i="2"/>
  <c r="H2421" i="2"/>
  <c r="AA2421" i="2"/>
  <c r="W2421" i="2"/>
  <c r="S2421" i="2"/>
  <c r="O2421" i="2"/>
  <c r="K2421" i="2"/>
  <c r="G2421" i="2"/>
  <c r="R2421" i="2"/>
  <c r="N2421" i="2"/>
  <c r="Z2421" i="2"/>
  <c r="J2421" i="2"/>
  <c r="V2421" i="2"/>
  <c r="AF2421" i="2" s="1"/>
  <c r="F2421" i="2"/>
  <c r="AA2567" i="2"/>
  <c r="W2567" i="2"/>
  <c r="S2567" i="2"/>
  <c r="O2567" i="2"/>
  <c r="K2567" i="2"/>
  <c r="G2567" i="2"/>
  <c r="Z2567" i="2"/>
  <c r="V2567" i="2"/>
  <c r="AF2567" i="2" s="1"/>
  <c r="R2567" i="2"/>
  <c r="N2567" i="2"/>
  <c r="J2567" i="2"/>
  <c r="F2567" i="2"/>
  <c r="AB2567" i="2"/>
  <c r="T2567" i="2"/>
  <c r="L2567" i="2"/>
  <c r="Y2567" i="2"/>
  <c r="Q2567" i="2"/>
  <c r="I2567" i="2"/>
  <c r="X2567" i="2"/>
  <c r="P2567" i="2"/>
  <c r="H2567" i="2"/>
  <c r="M2567" i="2"/>
  <c r="E2567" i="2"/>
  <c r="U2567" i="2"/>
  <c r="AA2076" i="2"/>
  <c r="W2076" i="2"/>
  <c r="S2076" i="2"/>
  <c r="O2076" i="2"/>
  <c r="K2076" i="2"/>
  <c r="G2076" i="2"/>
  <c r="Z2076" i="2"/>
  <c r="V2076" i="2"/>
  <c r="R2076" i="2"/>
  <c r="N2076" i="2"/>
  <c r="J2076" i="2"/>
  <c r="F2076" i="2"/>
  <c r="Y2076" i="2"/>
  <c r="U2076" i="2"/>
  <c r="Q2076" i="2"/>
  <c r="M2076" i="2"/>
  <c r="I2076" i="2"/>
  <c r="E2076" i="2"/>
  <c r="T2076" i="2"/>
  <c r="P2076" i="2"/>
  <c r="AB2076" i="2"/>
  <c r="L2076" i="2"/>
  <c r="X2076" i="2"/>
  <c r="H2076" i="2"/>
  <c r="AA2068" i="2"/>
  <c r="W2068" i="2"/>
  <c r="S2068" i="2"/>
  <c r="O2068" i="2"/>
  <c r="K2068" i="2"/>
  <c r="G2068" i="2"/>
  <c r="Z2068" i="2"/>
  <c r="V2068" i="2"/>
  <c r="R2068" i="2"/>
  <c r="N2068" i="2"/>
  <c r="J2068" i="2"/>
  <c r="F2068" i="2"/>
  <c r="Y2068" i="2"/>
  <c r="U2068" i="2"/>
  <c r="Q2068" i="2"/>
  <c r="M2068" i="2"/>
  <c r="I2068" i="2"/>
  <c r="E2068" i="2"/>
  <c r="AB2068" i="2"/>
  <c r="L2068" i="2"/>
  <c r="X2068" i="2"/>
  <c r="H2068" i="2"/>
  <c r="T2068" i="2"/>
  <c r="P2068" i="2"/>
  <c r="Z2555" i="2"/>
  <c r="V2555" i="2"/>
  <c r="AF2555" i="2" s="1"/>
  <c r="R2555" i="2"/>
  <c r="N2555" i="2"/>
  <c r="J2555" i="2"/>
  <c r="F2555" i="2"/>
  <c r="Y2555" i="2"/>
  <c r="U2555" i="2"/>
  <c r="Q2555" i="2"/>
  <c r="M2555" i="2"/>
  <c r="I2555" i="2"/>
  <c r="E2555" i="2"/>
  <c r="AA2555" i="2"/>
  <c r="S2555" i="2"/>
  <c r="K2555" i="2"/>
  <c r="X2555" i="2"/>
  <c r="P2555" i="2"/>
  <c r="H2555" i="2"/>
  <c r="W2555" i="2"/>
  <c r="O2555" i="2"/>
  <c r="G2555" i="2"/>
  <c r="AB2555" i="2"/>
  <c r="T2555" i="2"/>
  <c r="L2555" i="2"/>
  <c r="Z2202" i="2"/>
  <c r="V2202" i="2"/>
  <c r="AF2202" i="2" s="1"/>
  <c r="R2202" i="2"/>
  <c r="N2202" i="2"/>
  <c r="J2202" i="2"/>
  <c r="F2202" i="2"/>
  <c r="AB2202" i="2"/>
  <c r="W2202" i="2"/>
  <c r="Q2202" i="2"/>
  <c r="L2202" i="2"/>
  <c r="G2202" i="2"/>
  <c r="AA2202" i="2"/>
  <c r="U2202" i="2"/>
  <c r="P2202" i="2"/>
  <c r="K2202" i="2"/>
  <c r="E2202" i="2"/>
  <c r="Y2202" i="2"/>
  <c r="T2202" i="2"/>
  <c r="O2202" i="2"/>
  <c r="I2202" i="2"/>
  <c r="M2202" i="2"/>
  <c r="H2202" i="2"/>
  <c r="X2202" i="2"/>
  <c r="S2202" i="2"/>
  <c r="Y2116" i="2"/>
  <c r="U2116" i="2"/>
  <c r="Q2116" i="2"/>
  <c r="M2116" i="2"/>
  <c r="I2116" i="2"/>
  <c r="E2116" i="2"/>
  <c r="AB2116" i="2"/>
  <c r="X2116" i="2"/>
  <c r="T2116" i="2"/>
  <c r="P2116" i="2"/>
  <c r="L2116" i="2"/>
  <c r="H2116" i="2"/>
  <c r="AA2116" i="2"/>
  <c r="W2116" i="2"/>
  <c r="S2116" i="2"/>
  <c r="O2116" i="2"/>
  <c r="K2116" i="2"/>
  <c r="G2116" i="2"/>
  <c r="V2116" i="2"/>
  <c r="AF2116" i="2" s="1"/>
  <c r="F2116" i="2"/>
  <c r="R2116" i="2"/>
  <c r="N2116" i="2"/>
  <c r="Z2116" i="2"/>
  <c r="J2116" i="2"/>
  <c r="AB2101" i="2"/>
  <c r="X2101" i="2"/>
  <c r="T2101" i="2"/>
  <c r="P2101" i="2"/>
  <c r="L2101" i="2"/>
  <c r="H2101" i="2"/>
  <c r="AA2101" i="2"/>
  <c r="W2101" i="2"/>
  <c r="S2101" i="2"/>
  <c r="O2101" i="2"/>
  <c r="K2101" i="2"/>
  <c r="G2101" i="2"/>
  <c r="Z2101" i="2"/>
  <c r="V2101" i="2"/>
  <c r="AF2101" i="2" s="1"/>
  <c r="R2101" i="2"/>
  <c r="N2101" i="2"/>
  <c r="J2101" i="2"/>
  <c r="F2101" i="2"/>
  <c r="M2101" i="2"/>
  <c r="Y2101" i="2"/>
  <c r="I2101" i="2"/>
  <c r="U2101" i="2"/>
  <c r="E2101" i="2"/>
  <c r="Q2101" i="2"/>
  <c r="AA2452" i="2"/>
  <c r="W2452" i="2"/>
  <c r="S2452" i="2"/>
  <c r="O2452" i="2"/>
  <c r="K2452" i="2"/>
  <c r="G2452" i="2"/>
  <c r="Z2452" i="2"/>
  <c r="V2452" i="2"/>
  <c r="AF2452" i="2" s="1"/>
  <c r="R2452" i="2"/>
  <c r="N2452" i="2"/>
  <c r="J2452" i="2"/>
  <c r="F2452" i="2"/>
  <c r="Y2452" i="2"/>
  <c r="U2452" i="2"/>
  <c r="Q2452" i="2"/>
  <c r="M2452" i="2"/>
  <c r="I2452" i="2"/>
  <c r="E2452" i="2"/>
  <c r="AB2452" i="2"/>
  <c r="L2452" i="2"/>
  <c r="X2452" i="2"/>
  <c r="H2452" i="2"/>
  <c r="T2452" i="2"/>
  <c r="P2452" i="2"/>
  <c r="Y2322" i="2"/>
  <c r="U2322" i="2"/>
  <c r="Q2322" i="2"/>
  <c r="M2322" i="2"/>
  <c r="I2322" i="2"/>
  <c r="E2322" i="2"/>
  <c r="AB2322" i="2"/>
  <c r="X2322" i="2"/>
  <c r="T2322" i="2"/>
  <c r="P2322" i="2"/>
  <c r="L2322" i="2"/>
  <c r="H2322" i="2"/>
  <c r="AA2322" i="2"/>
  <c r="W2322" i="2"/>
  <c r="S2322" i="2"/>
  <c r="O2322" i="2"/>
  <c r="K2322" i="2"/>
  <c r="G2322" i="2"/>
  <c r="N2322" i="2"/>
  <c r="Z2322" i="2"/>
  <c r="J2322" i="2"/>
  <c r="V2322" i="2"/>
  <c r="AF2322" i="2" s="1"/>
  <c r="F2322" i="2"/>
  <c r="R2322" i="2"/>
  <c r="Y2612" i="2"/>
  <c r="U2612" i="2"/>
  <c r="Q2612" i="2"/>
  <c r="K2612" i="2"/>
  <c r="G2612" i="2"/>
  <c r="AB2612" i="2"/>
  <c r="X2612" i="2"/>
  <c r="T2612" i="2"/>
  <c r="O2612" i="2"/>
  <c r="J2612" i="2"/>
  <c r="F2612" i="2"/>
  <c r="AA2612" i="2"/>
  <c r="W2612" i="2"/>
  <c r="S2612" i="2"/>
  <c r="N2612" i="2"/>
  <c r="I2612" i="2"/>
  <c r="E2612" i="2"/>
  <c r="R2612" i="2"/>
  <c r="M2612" i="2"/>
  <c r="Z2612" i="2"/>
  <c r="H2612" i="2"/>
  <c r="V2612" i="2"/>
  <c r="AF2612" i="2" s="1"/>
  <c r="Y2447" i="2"/>
  <c r="U2447" i="2"/>
  <c r="Q2447" i="2"/>
  <c r="M2447" i="2"/>
  <c r="I2447" i="2"/>
  <c r="E2447" i="2"/>
  <c r="AB2447" i="2"/>
  <c r="X2447" i="2"/>
  <c r="T2447" i="2"/>
  <c r="P2447" i="2"/>
  <c r="L2447" i="2"/>
  <c r="H2447" i="2"/>
  <c r="AA2447" i="2"/>
  <c r="W2447" i="2"/>
  <c r="S2447" i="2"/>
  <c r="O2447" i="2"/>
  <c r="K2447" i="2"/>
  <c r="G2447" i="2"/>
  <c r="N2447" i="2"/>
  <c r="Z2447" i="2"/>
  <c r="J2447" i="2"/>
  <c r="V2447" i="2"/>
  <c r="AF2447" i="2" s="1"/>
  <c r="F2447" i="2"/>
  <c r="R2447" i="2"/>
  <c r="AB2592" i="2"/>
  <c r="X2592" i="2"/>
  <c r="T2592" i="2"/>
  <c r="P2592" i="2"/>
  <c r="L2592" i="2"/>
  <c r="H2592" i="2"/>
  <c r="AA2592" i="2"/>
  <c r="W2592" i="2"/>
  <c r="S2592" i="2"/>
  <c r="O2592" i="2"/>
  <c r="K2592" i="2"/>
  <c r="G2592" i="2"/>
  <c r="Z2592" i="2"/>
  <c r="V2592" i="2"/>
  <c r="AF2592" i="2" s="1"/>
  <c r="R2592" i="2"/>
  <c r="N2592" i="2"/>
  <c r="J2592" i="2"/>
  <c r="F2592" i="2"/>
  <c r="Y2592" i="2"/>
  <c r="I2592" i="2"/>
  <c r="U2592" i="2"/>
  <c r="E2592" i="2"/>
  <c r="Q2592" i="2"/>
  <c r="M2592" i="2"/>
  <c r="AA2181" i="2"/>
  <c r="W2181" i="2"/>
  <c r="S2181" i="2"/>
  <c r="O2181" i="2"/>
  <c r="K2181" i="2"/>
  <c r="G2181" i="2"/>
  <c r="Z2181" i="2"/>
  <c r="V2181" i="2"/>
  <c r="AF2181" i="2" s="1"/>
  <c r="R2181" i="2"/>
  <c r="N2181" i="2"/>
  <c r="J2181" i="2"/>
  <c r="F2181" i="2"/>
  <c r="Y2181" i="2"/>
  <c r="U2181" i="2"/>
  <c r="Q2181" i="2"/>
  <c r="M2181" i="2"/>
  <c r="I2181" i="2"/>
  <c r="E2181" i="2"/>
  <c r="AB2181" i="2"/>
  <c r="L2181" i="2"/>
  <c r="X2181" i="2"/>
  <c r="H2181" i="2"/>
  <c r="T2181" i="2"/>
  <c r="P2181" i="2"/>
  <c r="Z2003" i="2"/>
  <c r="V2003" i="2"/>
  <c r="AF2003" i="2" s="1"/>
  <c r="R2003" i="2"/>
  <c r="N2003" i="2"/>
  <c r="J2003" i="2"/>
  <c r="F2003" i="2"/>
  <c r="Y2003" i="2"/>
  <c r="U2003" i="2"/>
  <c r="Q2003" i="2"/>
  <c r="M2003" i="2"/>
  <c r="I2003" i="2"/>
  <c r="E2003" i="2"/>
  <c r="AB2003" i="2"/>
  <c r="X2003" i="2"/>
  <c r="T2003" i="2"/>
  <c r="P2003" i="2"/>
  <c r="L2003" i="2"/>
  <c r="H2003" i="2"/>
  <c r="AA2003" i="2"/>
  <c r="K2003" i="2"/>
  <c r="W2003" i="2"/>
  <c r="G2003" i="2"/>
  <c r="S2003" i="2"/>
  <c r="O2003" i="2"/>
  <c r="AA2311" i="2"/>
  <c r="W2311" i="2"/>
  <c r="S2311" i="2"/>
  <c r="O2311" i="2"/>
  <c r="K2311" i="2"/>
  <c r="G2311" i="2"/>
  <c r="Z2311" i="2"/>
  <c r="V2311" i="2"/>
  <c r="AF2311" i="2" s="1"/>
  <c r="R2311" i="2"/>
  <c r="N2311" i="2"/>
  <c r="J2311" i="2"/>
  <c r="F2311" i="2"/>
  <c r="Y2311" i="2"/>
  <c r="U2311" i="2"/>
  <c r="Q2311" i="2"/>
  <c r="M2311" i="2"/>
  <c r="I2311" i="2"/>
  <c r="E2311" i="2"/>
  <c r="AB2311" i="2"/>
  <c r="L2311" i="2"/>
  <c r="X2311" i="2"/>
  <c r="H2311" i="2"/>
  <c r="T2311" i="2"/>
  <c r="P2311" i="2"/>
  <c r="AA2265" i="2"/>
  <c r="W2265" i="2"/>
  <c r="S2265" i="2"/>
  <c r="O2265" i="2"/>
  <c r="K2265" i="2"/>
  <c r="G2265" i="2"/>
  <c r="Z2265" i="2"/>
  <c r="V2265" i="2"/>
  <c r="AF2265" i="2" s="1"/>
  <c r="R2265" i="2"/>
  <c r="N2265" i="2"/>
  <c r="J2265" i="2"/>
  <c r="F2265" i="2"/>
  <c r="Y2265" i="2"/>
  <c r="U2265" i="2"/>
  <c r="Q2265" i="2"/>
  <c r="M2265" i="2"/>
  <c r="I2265" i="2"/>
  <c r="E2265" i="2"/>
  <c r="X2265" i="2"/>
  <c r="H2265" i="2"/>
  <c r="T2265" i="2"/>
  <c r="P2265" i="2"/>
  <c r="AB2265" i="2"/>
  <c r="L2265" i="2"/>
  <c r="AB2154" i="2"/>
  <c r="X2154" i="2"/>
  <c r="T2154" i="2"/>
  <c r="P2154" i="2"/>
  <c r="L2154" i="2"/>
  <c r="H2154" i="2"/>
  <c r="AA2154" i="2"/>
  <c r="W2154" i="2"/>
  <c r="S2154" i="2"/>
  <c r="O2154" i="2"/>
  <c r="K2154" i="2"/>
  <c r="G2154" i="2"/>
  <c r="Z2154" i="2"/>
  <c r="V2154" i="2"/>
  <c r="AF2154" i="2" s="1"/>
  <c r="R2154" i="2"/>
  <c r="N2154" i="2"/>
  <c r="J2154" i="2"/>
  <c r="F2154" i="2"/>
  <c r="U2154" i="2"/>
  <c r="E2154" i="2"/>
  <c r="Q2154" i="2"/>
  <c r="M2154" i="2"/>
  <c r="Y2154" i="2"/>
  <c r="I2154" i="2"/>
  <c r="Y2215" i="2"/>
  <c r="U2215" i="2"/>
  <c r="Q2215" i="2"/>
  <c r="AB2215" i="2"/>
  <c r="X2215" i="2"/>
  <c r="T2215" i="2"/>
  <c r="P2215" i="2"/>
  <c r="L2215" i="2"/>
  <c r="H2215" i="2"/>
  <c r="AA2215" i="2"/>
  <c r="W2215" i="2"/>
  <c r="S2215" i="2"/>
  <c r="O2215" i="2"/>
  <c r="R2215" i="2"/>
  <c r="J2215" i="2"/>
  <c r="E2215" i="2"/>
  <c r="N2215" i="2"/>
  <c r="I2215" i="2"/>
  <c r="Z2215" i="2"/>
  <c r="M2215" i="2"/>
  <c r="G2215" i="2"/>
  <c r="K2215" i="2"/>
  <c r="F2215" i="2"/>
  <c r="V2215" i="2"/>
  <c r="AF2215" i="2" s="1"/>
  <c r="Y2349" i="2"/>
  <c r="U2349" i="2"/>
  <c r="Q2349" i="2"/>
  <c r="M2349" i="2"/>
  <c r="I2349" i="2"/>
  <c r="E2349" i="2"/>
  <c r="AB2349" i="2"/>
  <c r="X2349" i="2"/>
  <c r="T2349" i="2"/>
  <c r="P2349" i="2"/>
  <c r="L2349" i="2"/>
  <c r="H2349" i="2"/>
  <c r="AA2349" i="2"/>
  <c r="W2349" i="2"/>
  <c r="S2349" i="2"/>
  <c r="O2349" i="2"/>
  <c r="K2349" i="2"/>
  <c r="G2349" i="2"/>
  <c r="R2349" i="2"/>
  <c r="N2349" i="2"/>
  <c r="Z2349" i="2"/>
  <c r="J2349" i="2"/>
  <c r="V2349" i="2"/>
  <c r="AF2349" i="2" s="1"/>
  <c r="F2349" i="2"/>
  <c r="Y2516" i="2"/>
  <c r="U2516" i="2"/>
  <c r="Q2516" i="2"/>
  <c r="M2516" i="2"/>
  <c r="I2516" i="2"/>
  <c r="E2516" i="2"/>
  <c r="AB2516" i="2"/>
  <c r="W2516" i="2"/>
  <c r="R2516" i="2"/>
  <c r="L2516" i="2"/>
  <c r="G2516" i="2"/>
  <c r="AA2516" i="2"/>
  <c r="V2516" i="2"/>
  <c r="AF2516" i="2" s="1"/>
  <c r="P2516" i="2"/>
  <c r="K2516" i="2"/>
  <c r="F2516" i="2"/>
  <c r="Z2516" i="2"/>
  <c r="T2516" i="2"/>
  <c r="O2516" i="2"/>
  <c r="J2516" i="2"/>
  <c r="S2516" i="2"/>
  <c r="N2516" i="2"/>
  <c r="H2516" i="2"/>
  <c r="X2516" i="2"/>
  <c r="Y2473" i="2"/>
  <c r="U2473" i="2"/>
  <c r="Q2473" i="2"/>
  <c r="M2473" i="2"/>
  <c r="I2473" i="2"/>
  <c r="E2473" i="2"/>
  <c r="AB2473" i="2"/>
  <c r="X2473" i="2"/>
  <c r="T2473" i="2"/>
  <c r="P2473" i="2"/>
  <c r="L2473" i="2"/>
  <c r="H2473" i="2"/>
  <c r="AA2473" i="2"/>
  <c r="W2473" i="2"/>
  <c r="S2473" i="2"/>
  <c r="O2473" i="2"/>
  <c r="K2473" i="2"/>
  <c r="G2473" i="2"/>
  <c r="Z2473" i="2"/>
  <c r="J2473" i="2"/>
  <c r="V2473" i="2"/>
  <c r="AF2473" i="2" s="1"/>
  <c r="F2473" i="2"/>
  <c r="R2473" i="2"/>
  <c r="N2473" i="2"/>
  <c r="AB2498" i="2"/>
  <c r="X2498" i="2"/>
  <c r="T2498" i="2"/>
  <c r="P2498" i="2"/>
  <c r="L2498" i="2"/>
  <c r="H2498" i="2"/>
  <c r="Y2498" i="2"/>
  <c r="S2498" i="2"/>
  <c r="N2498" i="2"/>
  <c r="I2498" i="2"/>
  <c r="W2498" i="2"/>
  <c r="R2498" i="2"/>
  <c r="M2498" i="2"/>
  <c r="G2498" i="2"/>
  <c r="AA2498" i="2"/>
  <c r="V2498" i="2"/>
  <c r="AF2498" i="2" s="1"/>
  <c r="Q2498" i="2"/>
  <c r="K2498" i="2"/>
  <c r="F2498" i="2"/>
  <c r="J2498" i="2"/>
  <c r="Z2498" i="2"/>
  <c r="E2498" i="2"/>
  <c r="U2498" i="2"/>
  <c r="O2498" i="2"/>
  <c r="Z2043" i="2"/>
  <c r="V2043" i="2"/>
  <c r="AF2043" i="2" s="1"/>
  <c r="R2043" i="2"/>
  <c r="N2043" i="2"/>
  <c r="J2043" i="2"/>
  <c r="F2043" i="2"/>
  <c r="Y2043" i="2"/>
  <c r="U2043" i="2"/>
  <c r="Q2043" i="2"/>
  <c r="M2043" i="2"/>
  <c r="I2043" i="2"/>
  <c r="E2043" i="2"/>
  <c r="AB2043" i="2"/>
  <c r="X2043" i="2"/>
  <c r="T2043" i="2"/>
  <c r="P2043" i="2"/>
  <c r="L2043" i="2"/>
  <c r="H2043" i="2"/>
  <c r="AA2043" i="2"/>
  <c r="K2043" i="2"/>
  <c r="W2043" i="2"/>
  <c r="G2043" i="2"/>
  <c r="S2043" i="2"/>
  <c r="O2043" i="2"/>
  <c r="Y2018" i="2"/>
  <c r="U2018" i="2"/>
  <c r="Q2018" i="2"/>
  <c r="M2018" i="2"/>
  <c r="I2018" i="2"/>
  <c r="E2018" i="2"/>
  <c r="AB2018" i="2"/>
  <c r="X2018" i="2"/>
  <c r="T2018" i="2"/>
  <c r="P2018" i="2"/>
  <c r="L2018" i="2"/>
  <c r="H2018" i="2"/>
  <c r="AA2018" i="2"/>
  <c r="W2018" i="2"/>
  <c r="S2018" i="2"/>
  <c r="O2018" i="2"/>
  <c r="K2018" i="2"/>
  <c r="G2018" i="2"/>
  <c r="V2018" i="2"/>
  <c r="AF2018" i="2" s="1"/>
  <c r="F2018" i="2"/>
  <c r="R2018" i="2"/>
  <c r="N2018" i="2"/>
  <c r="Z2018" i="2"/>
  <c r="J2018" i="2"/>
  <c r="AA2350" i="2"/>
  <c r="W2350" i="2"/>
  <c r="S2350" i="2"/>
  <c r="O2350" i="2"/>
  <c r="K2350" i="2"/>
  <c r="G2350" i="2"/>
  <c r="Z2350" i="2"/>
  <c r="V2350" i="2"/>
  <c r="AF2350" i="2" s="1"/>
  <c r="R2350" i="2"/>
  <c r="N2350" i="2"/>
  <c r="J2350" i="2"/>
  <c r="F2350" i="2"/>
  <c r="Y2350" i="2"/>
  <c r="U2350" i="2"/>
  <c r="Q2350" i="2"/>
  <c r="M2350" i="2"/>
  <c r="I2350" i="2"/>
  <c r="E2350" i="2"/>
  <c r="X2350" i="2"/>
  <c r="H2350" i="2"/>
  <c r="T2350" i="2"/>
  <c r="P2350" i="2"/>
  <c r="L2350" i="2"/>
  <c r="AB2350" i="2"/>
  <c r="Y2213" i="2"/>
  <c r="U2213" i="2"/>
  <c r="Q2213" i="2"/>
  <c r="M2213" i="2"/>
  <c r="I2213" i="2"/>
  <c r="E2213" i="2"/>
  <c r="Z2213" i="2"/>
  <c r="T2213" i="2"/>
  <c r="O2213" i="2"/>
  <c r="J2213" i="2"/>
  <c r="X2213" i="2"/>
  <c r="S2213" i="2"/>
  <c r="N2213" i="2"/>
  <c r="H2213" i="2"/>
  <c r="AB2213" i="2"/>
  <c r="W2213" i="2"/>
  <c r="R2213" i="2"/>
  <c r="L2213" i="2"/>
  <c r="G2213" i="2"/>
  <c r="AA2213" i="2"/>
  <c r="F2213" i="2"/>
  <c r="V2213" i="2"/>
  <c r="AF2213" i="2" s="1"/>
  <c r="P2213" i="2"/>
  <c r="K2213" i="2"/>
  <c r="Y2240" i="2"/>
  <c r="U2240" i="2"/>
  <c r="Q2240" i="2"/>
  <c r="M2240" i="2"/>
  <c r="I2240" i="2"/>
  <c r="E2240" i="2"/>
  <c r="AB2240" i="2"/>
  <c r="X2240" i="2"/>
  <c r="T2240" i="2"/>
  <c r="P2240" i="2"/>
  <c r="L2240" i="2"/>
  <c r="H2240" i="2"/>
  <c r="AA2240" i="2"/>
  <c r="W2240" i="2"/>
  <c r="S2240" i="2"/>
  <c r="O2240" i="2"/>
  <c r="K2240" i="2"/>
  <c r="G2240" i="2"/>
  <c r="R2240" i="2"/>
  <c r="N2240" i="2"/>
  <c r="Z2240" i="2"/>
  <c r="J2240" i="2"/>
  <c r="V2240" i="2"/>
  <c r="AF2240" i="2" s="1"/>
  <c r="F2240" i="2"/>
  <c r="AA2369" i="2"/>
  <c r="W2369" i="2"/>
  <c r="S2369" i="2"/>
  <c r="O2369" i="2"/>
  <c r="K2369" i="2"/>
  <c r="G2369" i="2"/>
  <c r="Z2369" i="2"/>
  <c r="V2369" i="2"/>
  <c r="AF2369" i="2" s="1"/>
  <c r="R2369" i="2"/>
  <c r="N2369" i="2"/>
  <c r="J2369" i="2"/>
  <c r="F2369" i="2"/>
  <c r="U2369" i="2"/>
  <c r="M2369" i="2"/>
  <c r="E2369" i="2"/>
  <c r="AB2369" i="2"/>
  <c r="T2369" i="2"/>
  <c r="L2369" i="2"/>
  <c r="Y2369" i="2"/>
  <c r="Q2369" i="2"/>
  <c r="I2369" i="2"/>
  <c r="H2369" i="2"/>
  <c r="X2369" i="2"/>
  <c r="P2369" i="2"/>
  <c r="Z2578" i="2"/>
  <c r="V2578" i="2"/>
  <c r="AF2578" i="2" s="1"/>
  <c r="R2578" i="2"/>
  <c r="N2578" i="2"/>
  <c r="J2578" i="2"/>
  <c r="F2578" i="2"/>
  <c r="Y2578" i="2"/>
  <c r="U2578" i="2"/>
  <c r="Q2578" i="2"/>
  <c r="M2578" i="2"/>
  <c r="I2578" i="2"/>
  <c r="E2578" i="2"/>
  <c r="X2578" i="2"/>
  <c r="P2578" i="2"/>
  <c r="H2578" i="2"/>
  <c r="W2578" i="2"/>
  <c r="O2578" i="2"/>
  <c r="G2578" i="2"/>
  <c r="AB2578" i="2"/>
  <c r="T2578" i="2"/>
  <c r="L2578" i="2"/>
  <c r="AA2578" i="2"/>
  <c r="S2578" i="2"/>
  <c r="K2578" i="2"/>
  <c r="Z2520" i="2"/>
  <c r="V2520" i="2"/>
  <c r="AF2520" i="2" s="1"/>
  <c r="R2520" i="2"/>
  <c r="N2520" i="2"/>
  <c r="J2520" i="2"/>
  <c r="F2520" i="2"/>
  <c r="AA2520" i="2"/>
  <c r="U2520" i="2"/>
  <c r="P2520" i="2"/>
  <c r="K2520" i="2"/>
  <c r="E2520" i="2"/>
  <c r="Y2520" i="2"/>
  <c r="T2520" i="2"/>
  <c r="O2520" i="2"/>
  <c r="I2520" i="2"/>
  <c r="X2520" i="2"/>
  <c r="S2520" i="2"/>
  <c r="M2520" i="2"/>
  <c r="H2520" i="2"/>
  <c r="AB2520" i="2"/>
  <c r="G2520" i="2"/>
  <c r="W2520" i="2"/>
  <c r="Q2520" i="2"/>
  <c r="L2520" i="2"/>
  <c r="AB2537" i="2"/>
  <c r="X2537" i="2"/>
  <c r="T2537" i="2"/>
  <c r="P2537" i="2"/>
  <c r="L2537" i="2"/>
  <c r="H2537" i="2"/>
  <c r="AA2537" i="2"/>
  <c r="V2537" i="2"/>
  <c r="AF2537" i="2" s="1"/>
  <c r="Q2537" i="2"/>
  <c r="K2537" i="2"/>
  <c r="F2537" i="2"/>
  <c r="Z2537" i="2"/>
  <c r="U2537" i="2"/>
  <c r="O2537" i="2"/>
  <c r="J2537" i="2"/>
  <c r="E2537" i="2"/>
  <c r="Y2537" i="2"/>
  <c r="S2537" i="2"/>
  <c r="N2537" i="2"/>
  <c r="I2537" i="2"/>
  <c r="W2537" i="2"/>
  <c r="R2537" i="2"/>
  <c r="M2537" i="2"/>
  <c r="G2537" i="2"/>
  <c r="AA2142" i="2"/>
  <c r="W2142" i="2"/>
  <c r="S2142" i="2"/>
  <c r="O2142" i="2"/>
  <c r="K2142" i="2"/>
  <c r="G2142" i="2"/>
  <c r="Z2142" i="2"/>
  <c r="V2142" i="2"/>
  <c r="AF2142" i="2" s="1"/>
  <c r="R2142" i="2"/>
  <c r="N2142" i="2"/>
  <c r="J2142" i="2"/>
  <c r="F2142" i="2"/>
  <c r="Y2142" i="2"/>
  <c r="U2142" i="2"/>
  <c r="Q2142" i="2"/>
  <c r="M2142" i="2"/>
  <c r="I2142" i="2"/>
  <c r="E2142" i="2"/>
  <c r="X2142" i="2"/>
  <c r="H2142" i="2"/>
  <c r="T2142" i="2"/>
  <c r="P2142" i="2"/>
  <c r="AB2142" i="2"/>
  <c r="L2142" i="2"/>
  <c r="AA2235" i="2"/>
  <c r="W2235" i="2"/>
  <c r="S2235" i="2"/>
  <c r="O2235" i="2"/>
  <c r="K2235" i="2"/>
  <c r="G2235" i="2"/>
  <c r="Z2235" i="2"/>
  <c r="V2235" i="2"/>
  <c r="AF2235" i="2" s="1"/>
  <c r="R2235" i="2"/>
  <c r="N2235" i="2"/>
  <c r="J2235" i="2"/>
  <c r="F2235" i="2"/>
  <c r="Y2235" i="2"/>
  <c r="U2235" i="2"/>
  <c r="Q2235" i="2"/>
  <c r="M2235" i="2"/>
  <c r="I2235" i="2"/>
  <c r="E2235" i="2"/>
  <c r="T2235" i="2"/>
  <c r="P2235" i="2"/>
  <c r="AB2235" i="2"/>
  <c r="L2235" i="2"/>
  <c r="X2235" i="2"/>
  <c r="H2235" i="2"/>
  <c r="AA2190" i="2"/>
  <c r="W2190" i="2"/>
  <c r="S2190" i="2"/>
  <c r="O2190" i="2"/>
  <c r="K2190" i="2"/>
  <c r="G2190" i="2"/>
  <c r="Z2190" i="2"/>
  <c r="V2190" i="2"/>
  <c r="AF2190" i="2" s="1"/>
  <c r="R2190" i="2"/>
  <c r="N2190" i="2"/>
  <c r="J2190" i="2"/>
  <c r="F2190" i="2"/>
  <c r="Y2190" i="2"/>
  <c r="U2190" i="2"/>
  <c r="Q2190" i="2"/>
  <c r="M2190" i="2"/>
  <c r="I2190" i="2"/>
  <c r="E2190" i="2"/>
  <c r="X2190" i="2"/>
  <c r="H2190" i="2"/>
  <c r="T2190" i="2"/>
  <c r="P2190" i="2"/>
  <c r="L2190" i="2"/>
  <c r="AB2190" i="2"/>
  <c r="Z2160" i="2"/>
  <c r="V2160" i="2"/>
  <c r="AF2160" i="2" s="1"/>
  <c r="R2160" i="2"/>
  <c r="N2160" i="2"/>
  <c r="J2160" i="2"/>
  <c r="F2160" i="2"/>
  <c r="Y2160" i="2"/>
  <c r="U2160" i="2"/>
  <c r="Q2160" i="2"/>
  <c r="M2160" i="2"/>
  <c r="I2160" i="2"/>
  <c r="E2160" i="2"/>
  <c r="AB2160" i="2"/>
  <c r="X2160" i="2"/>
  <c r="T2160" i="2"/>
  <c r="P2160" i="2"/>
  <c r="L2160" i="2"/>
  <c r="H2160" i="2"/>
  <c r="S2160" i="2"/>
  <c r="O2160" i="2"/>
  <c r="AA2160" i="2"/>
  <c r="K2160" i="2"/>
  <c r="G2160" i="2"/>
  <c r="W2160" i="2"/>
  <c r="Y2070" i="2"/>
  <c r="U2070" i="2"/>
  <c r="Q2070" i="2"/>
  <c r="M2070" i="2"/>
  <c r="I2070" i="2"/>
  <c r="E2070" i="2"/>
  <c r="AB2070" i="2"/>
  <c r="X2070" i="2"/>
  <c r="T2070" i="2"/>
  <c r="P2070" i="2"/>
  <c r="L2070" i="2"/>
  <c r="H2070" i="2"/>
  <c r="AA2070" i="2"/>
  <c r="W2070" i="2"/>
  <c r="S2070" i="2"/>
  <c r="O2070" i="2"/>
  <c r="K2070" i="2"/>
  <c r="G2070" i="2"/>
  <c r="Z2070" i="2"/>
  <c r="J2070" i="2"/>
  <c r="V2070" i="2"/>
  <c r="F2070" i="2"/>
  <c r="R2070" i="2"/>
  <c r="N2070" i="2"/>
  <c r="AB1989" i="2"/>
  <c r="X1989" i="2"/>
  <c r="T1989" i="2"/>
  <c r="P1989" i="2"/>
  <c r="L1989" i="2"/>
  <c r="H1989" i="2"/>
  <c r="AA1989" i="2"/>
  <c r="W1989" i="2"/>
  <c r="S1989" i="2"/>
  <c r="O1989" i="2"/>
  <c r="K1989" i="2"/>
  <c r="G1989" i="2"/>
  <c r="Z1989" i="2"/>
  <c r="V1989" i="2"/>
  <c r="AF1989" i="2" s="1"/>
  <c r="R1989" i="2"/>
  <c r="N1989" i="2"/>
  <c r="J1989" i="2"/>
  <c r="F1989" i="2"/>
  <c r="M1989" i="2"/>
  <c r="Y1989" i="2"/>
  <c r="I1989" i="2"/>
  <c r="U1989" i="2"/>
  <c r="E1989" i="2"/>
  <c r="Q1989" i="2"/>
  <c r="AA2315" i="2"/>
  <c r="W2315" i="2"/>
  <c r="S2315" i="2"/>
  <c r="O2315" i="2"/>
  <c r="K2315" i="2"/>
  <c r="G2315" i="2"/>
  <c r="Z2315" i="2"/>
  <c r="V2315" i="2"/>
  <c r="AF2315" i="2" s="1"/>
  <c r="R2315" i="2"/>
  <c r="N2315" i="2"/>
  <c r="J2315" i="2"/>
  <c r="F2315" i="2"/>
  <c r="Y2315" i="2"/>
  <c r="U2315" i="2"/>
  <c r="Q2315" i="2"/>
  <c r="M2315" i="2"/>
  <c r="I2315" i="2"/>
  <c r="E2315" i="2"/>
  <c r="T2315" i="2"/>
  <c r="P2315" i="2"/>
  <c r="AB2315" i="2"/>
  <c r="L2315" i="2"/>
  <c r="X2315" i="2"/>
  <c r="H2315" i="2"/>
  <c r="Y2266" i="2"/>
  <c r="U2266" i="2"/>
  <c r="Q2266" i="2"/>
  <c r="M2266" i="2"/>
  <c r="I2266" i="2"/>
  <c r="E2266" i="2"/>
  <c r="AB2266" i="2"/>
  <c r="X2266" i="2"/>
  <c r="T2266" i="2"/>
  <c r="P2266" i="2"/>
  <c r="L2266" i="2"/>
  <c r="H2266" i="2"/>
  <c r="AA2266" i="2"/>
  <c r="W2266" i="2"/>
  <c r="S2266" i="2"/>
  <c r="O2266" i="2"/>
  <c r="K2266" i="2"/>
  <c r="G2266" i="2"/>
  <c r="N2266" i="2"/>
  <c r="Z2266" i="2"/>
  <c r="J2266" i="2"/>
  <c r="V2266" i="2"/>
  <c r="AF2266" i="2" s="1"/>
  <c r="F2266" i="2"/>
  <c r="R2266" i="2"/>
  <c r="Z2508" i="2"/>
  <c r="V2508" i="2"/>
  <c r="AF2508" i="2" s="1"/>
  <c r="R2508" i="2"/>
  <c r="N2508" i="2"/>
  <c r="J2508" i="2"/>
  <c r="F2508" i="2"/>
  <c r="X2508" i="2"/>
  <c r="S2508" i="2"/>
  <c r="M2508" i="2"/>
  <c r="H2508" i="2"/>
  <c r="AB2508" i="2"/>
  <c r="W2508" i="2"/>
  <c r="Q2508" i="2"/>
  <c r="L2508" i="2"/>
  <c r="G2508" i="2"/>
  <c r="AA2508" i="2"/>
  <c r="U2508" i="2"/>
  <c r="P2508" i="2"/>
  <c r="K2508" i="2"/>
  <c r="E2508" i="2"/>
  <c r="I2508" i="2"/>
  <c r="Y2508" i="2"/>
  <c r="T2508" i="2"/>
  <c r="O2508" i="2"/>
  <c r="Y2391" i="2"/>
  <c r="U2391" i="2"/>
  <c r="Q2391" i="2"/>
  <c r="M2391" i="2"/>
  <c r="I2391" i="2"/>
  <c r="E2391" i="2"/>
  <c r="AB2391" i="2"/>
  <c r="X2391" i="2"/>
  <c r="T2391" i="2"/>
  <c r="P2391" i="2"/>
  <c r="L2391" i="2"/>
  <c r="H2391" i="2"/>
  <c r="AA2391" i="2"/>
  <c r="W2391" i="2"/>
  <c r="S2391" i="2"/>
  <c r="O2391" i="2"/>
  <c r="K2391" i="2"/>
  <c r="G2391" i="2"/>
  <c r="N2391" i="2"/>
  <c r="Z2391" i="2"/>
  <c r="J2391" i="2"/>
  <c r="V2391" i="2"/>
  <c r="AF2391" i="2" s="1"/>
  <c r="F2391" i="2"/>
  <c r="R2391" i="2"/>
  <c r="AB2608" i="2"/>
  <c r="X2608" i="2"/>
  <c r="T2608" i="2"/>
  <c r="P2608" i="2"/>
  <c r="K2608" i="2"/>
  <c r="G2608" i="2"/>
  <c r="AA2608" i="2"/>
  <c r="W2608" i="2"/>
  <c r="S2608" i="2"/>
  <c r="O2608" i="2"/>
  <c r="J2608" i="2"/>
  <c r="F2608" i="2"/>
  <c r="Z2608" i="2"/>
  <c r="V2608" i="2"/>
  <c r="AF2608" i="2" s="1"/>
  <c r="R2608" i="2"/>
  <c r="N2608" i="2"/>
  <c r="I2608" i="2"/>
  <c r="E2608" i="2"/>
  <c r="Y2608" i="2"/>
  <c r="H2608" i="2"/>
  <c r="U2608" i="2"/>
  <c r="Q2608" i="2"/>
  <c r="M2608" i="2"/>
  <c r="Y2585" i="2"/>
  <c r="U2585" i="2"/>
  <c r="Q2585" i="2"/>
  <c r="M2585" i="2"/>
  <c r="I2585" i="2"/>
  <c r="E2585" i="2"/>
  <c r="AB2585" i="2"/>
  <c r="X2585" i="2"/>
  <c r="T2585" i="2"/>
  <c r="P2585" i="2"/>
  <c r="L2585" i="2"/>
  <c r="H2585" i="2"/>
  <c r="AA2585" i="2"/>
  <c r="W2585" i="2"/>
  <c r="S2585" i="2"/>
  <c r="O2585" i="2"/>
  <c r="Z2585" i="2"/>
  <c r="K2585" i="2"/>
  <c r="V2585" i="2"/>
  <c r="AF2585" i="2" s="1"/>
  <c r="J2585" i="2"/>
  <c r="R2585" i="2"/>
  <c r="G2585" i="2"/>
  <c r="F2585" i="2"/>
  <c r="N2585" i="2"/>
  <c r="AA2195" i="2"/>
  <c r="W2195" i="2"/>
  <c r="S2195" i="2"/>
  <c r="O2195" i="2"/>
  <c r="K2195" i="2"/>
  <c r="G2195" i="2"/>
  <c r="Z2195" i="2"/>
  <c r="V2195" i="2"/>
  <c r="AF2195" i="2" s="1"/>
  <c r="R2195" i="2"/>
  <c r="N2195" i="2"/>
  <c r="J2195" i="2"/>
  <c r="F2195" i="2"/>
  <c r="Y2195" i="2"/>
  <c r="U2195" i="2"/>
  <c r="Q2195" i="2"/>
  <c r="M2195" i="2"/>
  <c r="I2195" i="2"/>
  <c r="E2195" i="2"/>
  <c r="P2195" i="2"/>
  <c r="AB2195" i="2"/>
  <c r="L2195" i="2"/>
  <c r="X2195" i="2"/>
  <c r="H2195" i="2"/>
  <c r="T2195" i="2"/>
  <c r="AA2060" i="2"/>
  <c r="W2060" i="2"/>
  <c r="S2060" i="2"/>
  <c r="O2060" i="2"/>
  <c r="K2060" i="2"/>
  <c r="G2060" i="2"/>
  <c r="Z2060" i="2"/>
  <c r="V2060" i="2"/>
  <c r="R2060" i="2"/>
  <c r="N2060" i="2"/>
  <c r="J2060" i="2"/>
  <c r="F2060" i="2"/>
  <c r="Y2060" i="2"/>
  <c r="U2060" i="2"/>
  <c r="Q2060" i="2"/>
  <c r="M2060" i="2"/>
  <c r="I2060" i="2"/>
  <c r="E2060" i="2"/>
  <c r="T2060" i="2"/>
  <c r="P2060" i="2"/>
  <c r="AB2060" i="2"/>
  <c r="L2060" i="2"/>
  <c r="H2060" i="2"/>
  <c r="X2060" i="2"/>
  <c r="AA2208" i="2"/>
  <c r="W2208" i="2"/>
  <c r="S2208" i="2"/>
  <c r="O2208" i="2"/>
  <c r="K2208" i="2"/>
  <c r="G2208" i="2"/>
  <c r="AB2208" i="2"/>
  <c r="V2208" i="2"/>
  <c r="AF2208" i="2" s="1"/>
  <c r="Q2208" i="2"/>
  <c r="L2208" i="2"/>
  <c r="F2208" i="2"/>
  <c r="Z2208" i="2"/>
  <c r="U2208" i="2"/>
  <c r="P2208" i="2"/>
  <c r="J2208" i="2"/>
  <c r="E2208" i="2"/>
  <c r="Y2208" i="2"/>
  <c r="T2208" i="2"/>
  <c r="N2208" i="2"/>
  <c r="I2208" i="2"/>
  <c r="M2208" i="2"/>
  <c r="H2208" i="2"/>
  <c r="X2208" i="2"/>
  <c r="R2208" i="2"/>
  <c r="Y2118" i="2"/>
  <c r="U2118" i="2"/>
  <c r="Q2118" i="2"/>
  <c r="M2118" i="2"/>
  <c r="I2118" i="2"/>
  <c r="E2118" i="2"/>
  <c r="AB2118" i="2"/>
  <c r="X2118" i="2"/>
  <c r="T2118" i="2"/>
  <c r="P2118" i="2"/>
  <c r="L2118" i="2"/>
  <c r="H2118" i="2"/>
  <c r="AA2118" i="2"/>
  <c r="W2118" i="2"/>
  <c r="S2118" i="2"/>
  <c r="O2118" i="2"/>
  <c r="K2118" i="2"/>
  <c r="G2118" i="2"/>
  <c r="R2118" i="2"/>
  <c r="N2118" i="2"/>
  <c r="Z2118" i="2"/>
  <c r="J2118" i="2"/>
  <c r="V2118" i="2"/>
  <c r="AF2118" i="2" s="1"/>
  <c r="F2118" i="2"/>
  <c r="AB2105" i="2"/>
  <c r="X2105" i="2"/>
  <c r="T2105" i="2"/>
  <c r="P2105" i="2"/>
  <c r="L2105" i="2"/>
  <c r="H2105" i="2"/>
  <c r="AA2105" i="2"/>
  <c r="W2105" i="2"/>
  <c r="S2105" i="2"/>
  <c r="O2105" i="2"/>
  <c r="K2105" i="2"/>
  <c r="G2105" i="2"/>
  <c r="Z2105" i="2"/>
  <c r="V2105" i="2"/>
  <c r="AF2105" i="2" s="1"/>
  <c r="R2105" i="2"/>
  <c r="N2105" i="2"/>
  <c r="J2105" i="2"/>
  <c r="F2105" i="2"/>
  <c r="U2105" i="2"/>
  <c r="E2105" i="2"/>
  <c r="Q2105" i="2"/>
  <c r="M2105" i="2"/>
  <c r="Y2105" i="2"/>
  <c r="I2105" i="2"/>
  <c r="AA2460" i="2"/>
  <c r="W2460" i="2"/>
  <c r="S2460" i="2"/>
  <c r="O2460" i="2"/>
  <c r="K2460" i="2"/>
  <c r="G2460" i="2"/>
  <c r="Z2460" i="2"/>
  <c r="V2460" i="2"/>
  <c r="AF2460" i="2" s="1"/>
  <c r="R2460" i="2"/>
  <c r="N2460" i="2"/>
  <c r="J2460" i="2"/>
  <c r="F2460" i="2"/>
  <c r="Y2460" i="2"/>
  <c r="U2460" i="2"/>
  <c r="Q2460" i="2"/>
  <c r="M2460" i="2"/>
  <c r="I2460" i="2"/>
  <c r="E2460" i="2"/>
  <c r="AB2460" i="2"/>
  <c r="L2460" i="2"/>
  <c r="X2460" i="2"/>
  <c r="H2460" i="2"/>
  <c r="T2460" i="2"/>
  <c r="P2460" i="2"/>
  <c r="Y2324" i="2"/>
  <c r="U2324" i="2"/>
  <c r="Q2324" i="2"/>
  <c r="M2324" i="2"/>
  <c r="I2324" i="2"/>
  <c r="E2324" i="2"/>
  <c r="AB2324" i="2"/>
  <c r="X2324" i="2"/>
  <c r="T2324" i="2"/>
  <c r="P2324" i="2"/>
  <c r="L2324" i="2"/>
  <c r="H2324" i="2"/>
  <c r="AA2324" i="2"/>
  <c r="W2324" i="2"/>
  <c r="S2324" i="2"/>
  <c r="O2324" i="2"/>
  <c r="K2324" i="2"/>
  <c r="G2324" i="2"/>
  <c r="Z2324" i="2"/>
  <c r="J2324" i="2"/>
  <c r="V2324" i="2"/>
  <c r="AF2324" i="2" s="1"/>
  <c r="F2324" i="2"/>
  <c r="R2324" i="2"/>
  <c r="N2324" i="2"/>
  <c r="Y2449" i="2"/>
  <c r="U2449" i="2"/>
  <c r="Q2449" i="2"/>
  <c r="M2449" i="2"/>
  <c r="I2449" i="2"/>
  <c r="E2449" i="2"/>
  <c r="AB2449" i="2"/>
  <c r="X2449" i="2"/>
  <c r="T2449" i="2"/>
  <c r="P2449" i="2"/>
  <c r="L2449" i="2"/>
  <c r="H2449" i="2"/>
  <c r="AA2449" i="2"/>
  <c r="W2449" i="2"/>
  <c r="S2449" i="2"/>
  <c r="O2449" i="2"/>
  <c r="K2449" i="2"/>
  <c r="G2449" i="2"/>
  <c r="Z2449" i="2"/>
  <c r="J2449" i="2"/>
  <c r="V2449" i="2"/>
  <c r="AF2449" i="2" s="1"/>
  <c r="F2449" i="2"/>
  <c r="R2449" i="2"/>
  <c r="N2449" i="2"/>
  <c r="AB2596" i="2"/>
  <c r="X2596" i="2"/>
  <c r="T2596" i="2"/>
  <c r="P2596" i="2"/>
  <c r="L2596" i="2"/>
  <c r="H2596" i="2"/>
  <c r="AA2596" i="2"/>
  <c r="W2596" i="2"/>
  <c r="S2596" i="2"/>
  <c r="O2596" i="2"/>
  <c r="K2596" i="2"/>
  <c r="G2596" i="2"/>
  <c r="Z2596" i="2"/>
  <c r="V2596" i="2"/>
  <c r="AF2596" i="2" s="1"/>
  <c r="R2596" i="2"/>
  <c r="N2596" i="2"/>
  <c r="J2596" i="2"/>
  <c r="F2596" i="2"/>
  <c r="Q2596" i="2"/>
  <c r="M2596" i="2"/>
  <c r="Y2596" i="2"/>
  <c r="I2596" i="2"/>
  <c r="U2596" i="2"/>
  <c r="E2596" i="2"/>
  <c r="AA2016" i="2"/>
  <c r="W2016" i="2"/>
  <c r="S2016" i="2"/>
  <c r="O2016" i="2"/>
  <c r="K2016" i="2"/>
  <c r="G2016" i="2"/>
  <c r="Z2016" i="2"/>
  <c r="V2016" i="2"/>
  <c r="AF2016" i="2" s="1"/>
  <c r="R2016" i="2"/>
  <c r="N2016" i="2"/>
  <c r="J2016" i="2"/>
  <c r="F2016" i="2"/>
  <c r="Y2016" i="2"/>
  <c r="U2016" i="2"/>
  <c r="Q2016" i="2"/>
  <c r="M2016" i="2"/>
  <c r="I2016" i="2"/>
  <c r="E2016" i="2"/>
  <c r="T2016" i="2"/>
  <c r="P2016" i="2"/>
  <c r="AB2016" i="2"/>
  <c r="L2016" i="2"/>
  <c r="X2016" i="2"/>
  <c r="H2016" i="2"/>
  <c r="Z2123" i="2"/>
  <c r="V2123" i="2"/>
  <c r="AF2123" i="2" s="1"/>
  <c r="R2123" i="2"/>
  <c r="N2123" i="2"/>
  <c r="J2123" i="2"/>
  <c r="F2123" i="2"/>
  <c r="Y2123" i="2"/>
  <c r="U2123" i="2"/>
  <c r="Q2123" i="2"/>
  <c r="M2123" i="2"/>
  <c r="I2123" i="2"/>
  <c r="E2123" i="2"/>
  <c r="AB2123" i="2"/>
  <c r="X2123" i="2"/>
  <c r="T2123" i="2"/>
  <c r="P2123" i="2"/>
  <c r="L2123" i="2"/>
  <c r="H2123" i="2"/>
  <c r="AA2123" i="2"/>
  <c r="K2123" i="2"/>
  <c r="W2123" i="2"/>
  <c r="G2123" i="2"/>
  <c r="S2123" i="2"/>
  <c r="O2123" i="2"/>
  <c r="Y2098" i="2"/>
  <c r="U2098" i="2"/>
  <c r="Q2098" i="2"/>
  <c r="M2098" i="2"/>
  <c r="I2098" i="2"/>
  <c r="E2098" i="2"/>
  <c r="AB2098" i="2"/>
  <c r="X2098" i="2"/>
  <c r="T2098" i="2"/>
  <c r="P2098" i="2"/>
  <c r="L2098" i="2"/>
  <c r="H2098" i="2"/>
  <c r="AA2098" i="2"/>
  <c r="W2098" i="2"/>
  <c r="S2098" i="2"/>
  <c r="O2098" i="2"/>
  <c r="K2098" i="2"/>
  <c r="G2098" i="2"/>
  <c r="V2098" i="2"/>
  <c r="AF2098" i="2" s="1"/>
  <c r="F2098" i="2"/>
  <c r="R2098" i="2"/>
  <c r="N2098" i="2"/>
  <c r="Z2098" i="2"/>
  <c r="J2098" i="2"/>
  <c r="AB2017" i="2"/>
  <c r="X2017" i="2"/>
  <c r="T2017" i="2"/>
  <c r="P2017" i="2"/>
  <c r="L2017" i="2"/>
  <c r="H2017" i="2"/>
  <c r="AA2017" i="2"/>
  <c r="W2017" i="2"/>
  <c r="S2017" i="2"/>
  <c r="O2017" i="2"/>
  <c r="K2017" i="2"/>
  <c r="G2017" i="2"/>
  <c r="Z2017" i="2"/>
  <c r="V2017" i="2"/>
  <c r="AF2017" i="2" s="1"/>
  <c r="R2017" i="2"/>
  <c r="N2017" i="2"/>
  <c r="J2017" i="2"/>
  <c r="F2017" i="2"/>
  <c r="U2017" i="2"/>
  <c r="E2017" i="2"/>
  <c r="Q2017" i="2"/>
  <c r="M2017" i="2"/>
  <c r="I2017" i="2"/>
  <c r="Y2017" i="2"/>
  <c r="Y2368" i="2"/>
  <c r="U2368" i="2"/>
  <c r="Q2368" i="2"/>
  <c r="M2368" i="2"/>
  <c r="I2368" i="2"/>
  <c r="AB2368" i="2"/>
  <c r="X2368" i="2"/>
  <c r="T2368" i="2"/>
  <c r="P2368" i="2"/>
  <c r="L2368" i="2"/>
  <c r="H2368" i="2"/>
  <c r="W2368" i="2"/>
  <c r="O2368" i="2"/>
  <c r="G2368" i="2"/>
  <c r="V2368" i="2"/>
  <c r="AF2368" i="2" s="1"/>
  <c r="N2368" i="2"/>
  <c r="F2368" i="2"/>
  <c r="AA2368" i="2"/>
  <c r="S2368" i="2"/>
  <c r="K2368" i="2"/>
  <c r="E2368" i="2"/>
  <c r="Z2368" i="2"/>
  <c r="R2368" i="2"/>
  <c r="J2368" i="2"/>
  <c r="Y2280" i="2"/>
  <c r="U2280" i="2"/>
  <c r="Q2280" i="2"/>
  <c r="M2280" i="2"/>
  <c r="I2280" i="2"/>
  <c r="E2280" i="2"/>
  <c r="AB2280" i="2"/>
  <c r="X2280" i="2"/>
  <c r="T2280" i="2"/>
  <c r="P2280" i="2"/>
  <c r="L2280" i="2"/>
  <c r="H2280" i="2"/>
  <c r="AA2280" i="2"/>
  <c r="W2280" i="2"/>
  <c r="S2280" i="2"/>
  <c r="O2280" i="2"/>
  <c r="K2280" i="2"/>
  <c r="G2280" i="2"/>
  <c r="R2280" i="2"/>
  <c r="N2280" i="2"/>
  <c r="Z2280" i="2"/>
  <c r="J2280" i="2"/>
  <c r="V2280" i="2"/>
  <c r="AF2280" i="2" s="1"/>
  <c r="F2280" i="2"/>
  <c r="AB2225" i="2"/>
  <c r="X2225" i="2"/>
  <c r="T2225" i="2"/>
  <c r="P2225" i="2"/>
  <c r="L2225" i="2"/>
  <c r="H2225" i="2"/>
  <c r="AA2225" i="2"/>
  <c r="W2225" i="2"/>
  <c r="S2225" i="2"/>
  <c r="O2225" i="2"/>
  <c r="K2225" i="2"/>
  <c r="G2225" i="2"/>
  <c r="Z2225" i="2"/>
  <c r="V2225" i="2"/>
  <c r="AF2225" i="2" s="1"/>
  <c r="R2225" i="2"/>
  <c r="N2225" i="2"/>
  <c r="J2225" i="2"/>
  <c r="F2225" i="2"/>
  <c r="M2225" i="2"/>
  <c r="Y2225" i="2"/>
  <c r="I2225" i="2"/>
  <c r="U2225" i="2"/>
  <c r="E2225" i="2"/>
  <c r="Q2225" i="2"/>
  <c r="Y2405" i="2"/>
  <c r="U2405" i="2"/>
  <c r="Q2405" i="2"/>
  <c r="M2405" i="2"/>
  <c r="I2405" i="2"/>
  <c r="E2405" i="2"/>
  <c r="AB2405" i="2"/>
  <c r="X2405" i="2"/>
  <c r="T2405" i="2"/>
  <c r="P2405" i="2"/>
  <c r="L2405" i="2"/>
  <c r="H2405" i="2"/>
  <c r="AA2405" i="2"/>
  <c r="W2405" i="2"/>
  <c r="S2405" i="2"/>
  <c r="O2405" i="2"/>
  <c r="K2405" i="2"/>
  <c r="G2405" i="2"/>
  <c r="R2405" i="2"/>
  <c r="N2405" i="2"/>
  <c r="Z2405" i="2"/>
  <c r="J2405" i="2"/>
  <c r="F2405" i="2"/>
  <c r="V2405" i="2"/>
  <c r="AF2405" i="2" s="1"/>
  <c r="AB2489" i="2"/>
  <c r="X2489" i="2"/>
  <c r="T2489" i="2"/>
  <c r="P2489" i="2"/>
  <c r="L2489" i="2"/>
  <c r="H2489" i="2"/>
  <c r="AA2489" i="2"/>
  <c r="W2489" i="2"/>
  <c r="S2489" i="2"/>
  <c r="O2489" i="2"/>
  <c r="K2489" i="2"/>
  <c r="G2489" i="2"/>
  <c r="Z2489" i="2"/>
  <c r="V2489" i="2"/>
  <c r="AF2489" i="2" s="1"/>
  <c r="R2489" i="2"/>
  <c r="N2489" i="2"/>
  <c r="J2489" i="2"/>
  <c r="F2489" i="2"/>
  <c r="Y2489" i="2"/>
  <c r="I2489" i="2"/>
  <c r="U2489" i="2"/>
  <c r="E2489" i="2"/>
  <c r="Q2489" i="2"/>
  <c r="M2489" i="2"/>
  <c r="Z2607" i="2"/>
  <c r="V2607" i="2"/>
  <c r="AF2607" i="2" s="1"/>
  <c r="R2607" i="2"/>
  <c r="N2607" i="2"/>
  <c r="I2607" i="2"/>
  <c r="E2607" i="2"/>
  <c r="Y2607" i="2"/>
  <c r="U2607" i="2"/>
  <c r="Q2607" i="2"/>
  <c r="M2607" i="2"/>
  <c r="H2607" i="2"/>
  <c r="AB2607" i="2"/>
  <c r="X2607" i="2"/>
  <c r="T2607" i="2"/>
  <c r="P2607" i="2"/>
  <c r="K2607" i="2"/>
  <c r="G2607" i="2"/>
  <c r="W2607" i="2"/>
  <c r="F2607" i="2"/>
  <c r="S2607" i="2"/>
  <c r="O2607" i="2"/>
  <c r="J2607" i="2"/>
  <c r="AA2607" i="2"/>
  <c r="AA2229" i="2"/>
  <c r="W2229" i="2"/>
  <c r="S2229" i="2"/>
  <c r="O2229" i="2"/>
  <c r="K2229" i="2"/>
  <c r="G2229" i="2"/>
  <c r="Z2229" i="2"/>
  <c r="V2229" i="2"/>
  <c r="AF2229" i="2" s="1"/>
  <c r="R2229" i="2"/>
  <c r="N2229" i="2"/>
  <c r="J2229" i="2"/>
  <c r="F2229" i="2"/>
  <c r="Y2229" i="2"/>
  <c r="U2229" i="2"/>
  <c r="Q2229" i="2"/>
  <c r="M2229" i="2"/>
  <c r="I2229" i="2"/>
  <c r="E2229" i="2"/>
  <c r="P2229" i="2"/>
  <c r="AB2229" i="2"/>
  <c r="L2229" i="2"/>
  <c r="X2229" i="2"/>
  <c r="H2229" i="2"/>
  <c r="T2229" i="2"/>
  <c r="AA2140" i="2"/>
  <c r="W2140" i="2"/>
  <c r="S2140" i="2"/>
  <c r="O2140" i="2"/>
  <c r="K2140" i="2"/>
  <c r="G2140" i="2"/>
  <c r="Z2140" i="2"/>
  <c r="V2140" i="2"/>
  <c r="AF2140" i="2" s="1"/>
  <c r="R2140" i="2"/>
  <c r="N2140" i="2"/>
  <c r="J2140" i="2"/>
  <c r="F2140" i="2"/>
  <c r="Y2140" i="2"/>
  <c r="U2140" i="2"/>
  <c r="Q2140" i="2"/>
  <c r="M2140" i="2"/>
  <c r="I2140" i="2"/>
  <c r="E2140" i="2"/>
  <c r="AB2140" i="2"/>
  <c r="L2140" i="2"/>
  <c r="X2140" i="2"/>
  <c r="H2140" i="2"/>
  <c r="T2140" i="2"/>
  <c r="P2140" i="2"/>
  <c r="Z1983" i="2"/>
  <c r="V1983" i="2"/>
  <c r="AF1983" i="2" s="1"/>
  <c r="R1983" i="2"/>
  <c r="N1983" i="2"/>
  <c r="J1983" i="2"/>
  <c r="F1983" i="2"/>
  <c r="Y1983" i="2"/>
  <c r="U1983" i="2"/>
  <c r="Q1983" i="2"/>
  <c r="M1983" i="2"/>
  <c r="I1983" i="2"/>
  <c r="E1983" i="2"/>
  <c r="AB1983" i="2"/>
  <c r="X1983" i="2"/>
  <c r="T1983" i="2"/>
  <c r="P1983" i="2"/>
  <c r="L1983" i="2"/>
  <c r="H1983" i="2"/>
  <c r="S1983" i="2"/>
  <c r="O1983" i="2"/>
  <c r="AA1983" i="2"/>
  <c r="K1983" i="2"/>
  <c r="W1983" i="2"/>
  <c r="G1983" i="2"/>
  <c r="AA2271" i="2"/>
  <c r="W2271" i="2"/>
  <c r="S2271" i="2"/>
  <c r="O2271" i="2"/>
  <c r="K2271" i="2"/>
  <c r="G2271" i="2"/>
  <c r="Z2271" i="2"/>
  <c r="V2271" i="2"/>
  <c r="AF2271" i="2" s="1"/>
  <c r="R2271" i="2"/>
  <c r="N2271" i="2"/>
  <c r="J2271" i="2"/>
  <c r="F2271" i="2"/>
  <c r="Y2271" i="2"/>
  <c r="U2271" i="2"/>
  <c r="Q2271" i="2"/>
  <c r="M2271" i="2"/>
  <c r="I2271" i="2"/>
  <c r="E2271" i="2"/>
  <c r="AB2271" i="2"/>
  <c r="L2271" i="2"/>
  <c r="X2271" i="2"/>
  <c r="H2271" i="2"/>
  <c r="T2271" i="2"/>
  <c r="P2271" i="2"/>
  <c r="AA2217" i="2"/>
  <c r="W2217" i="2"/>
  <c r="S2217" i="2"/>
  <c r="O2217" i="2"/>
  <c r="K2217" i="2"/>
  <c r="G2217" i="2"/>
  <c r="Z2217" i="2"/>
  <c r="V2217" i="2"/>
  <c r="AF2217" i="2" s="1"/>
  <c r="R2217" i="2"/>
  <c r="N2217" i="2"/>
  <c r="J2217" i="2"/>
  <c r="F2217" i="2"/>
  <c r="Y2217" i="2"/>
  <c r="U2217" i="2"/>
  <c r="Q2217" i="2"/>
  <c r="M2217" i="2"/>
  <c r="I2217" i="2"/>
  <c r="E2217" i="2"/>
  <c r="X2217" i="2"/>
  <c r="H2217" i="2"/>
  <c r="T2217" i="2"/>
  <c r="P2217" i="2"/>
  <c r="AB2217" i="2"/>
  <c r="L2217" i="2"/>
  <c r="AB2136" i="2"/>
  <c r="X2136" i="2"/>
  <c r="T2136" i="2"/>
  <c r="P2136" i="2"/>
  <c r="L2136" i="2"/>
  <c r="H2136" i="2"/>
  <c r="AA2136" i="2"/>
  <c r="W2136" i="2"/>
  <c r="S2136" i="2"/>
  <c r="O2136" i="2"/>
  <c r="K2136" i="2"/>
  <c r="G2136" i="2"/>
  <c r="Z2136" i="2"/>
  <c r="V2136" i="2"/>
  <c r="AF2136" i="2" s="1"/>
  <c r="R2136" i="2"/>
  <c r="N2136" i="2"/>
  <c r="J2136" i="2"/>
  <c r="F2136" i="2"/>
  <c r="Y2136" i="2"/>
  <c r="I2136" i="2"/>
  <c r="U2136" i="2"/>
  <c r="E2136" i="2"/>
  <c r="Q2136" i="2"/>
  <c r="M2136" i="2"/>
  <c r="Y2338" i="2"/>
  <c r="U2338" i="2"/>
  <c r="Q2338" i="2"/>
  <c r="M2338" i="2"/>
  <c r="I2338" i="2"/>
  <c r="E2338" i="2"/>
  <c r="AB2338" i="2"/>
  <c r="X2338" i="2"/>
  <c r="T2338" i="2"/>
  <c r="P2338" i="2"/>
  <c r="L2338" i="2"/>
  <c r="H2338" i="2"/>
  <c r="AA2338" i="2"/>
  <c r="W2338" i="2"/>
  <c r="S2338" i="2"/>
  <c r="O2338" i="2"/>
  <c r="K2338" i="2"/>
  <c r="G2338" i="2"/>
  <c r="N2338" i="2"/>
  <c r="Z2338" i="2"/>
  <c r="J2338" i="2"/>
  <c r="V2338" i="2"/>
  <c r="AF2338" i="2" s="1"/>
  <c r="F2338" i="2"/>
  <c r="R2338" i="2"/>
  <c r="Y2494" i="2"/>
  <c r="U2494" i="2"/>
  <c r="Q2494" i="2"/>
  <c r="M2494" i="2"/>
  <c r="I2494" i="2"/>
  <c r="E2494" i="2"/>
  <c r="AB2494" i="2"/>
  <c r="W2494" i="2"/>
  <c r="R2494" i="2"/>
  <c r="L2494" i="2"/>
  <c r="G2494" i="2"/>
  <c r="AA2494" i="2"/>
  <c r="V2494" i="2"/>
  <c r="AF2494" i="2" s="1"/>
  <c r="P2494" i="2"/>
  <c r="K2494" i="2"/>
  <c r="F2494" i="2"/>
  <c r="Z2494" i="2"/>
  <c r="T2494" i="2"/>
  <c r="O2494" i="2"/>
  <c r="J2494" i="2"/>
  <c r="H2494" i="2"/>
  <c r="X2494" i="2"/>
  <c r="S2494" i="2"/>
  <c r="N2494" i="2"/>
  <c r="Y2463" i="2"/>
  <c r="U2463" i="2"/>
  <c r="Q2463" i="2"/>
  <c r="M2463" i="2"/>
  <c r="I2463" i="2"/>
  <c r="E2463" i="2"/>
  <c r="AB2463" i="2"/>
  <c r="X2463" i="2"/>
  <c r="T2463" i="2"/>
  <c r="P2463" i="2"/>
  <c r="L2463" i="2"/>
  <c r="H2463" i="2"/>
  <c r="AA2463" i="2"/>
  <c r="W2463" i="2"/>
  <c r="S2463" i="2"/>
  <c r="O2463" i="2"/>
  <c r="K2463" i="2"/>
  <c r="G2463" i="2"/>
  <c r="N2463" i="2"/>
  <c r="Z2463" i="2"/>
  <c r="J2463" i="2"/>
  <c r="V2463" i="2"/>
  <c r="AF2463" i="2" s="1"/>
  <c r="F2463" i="2"/>
  <c r="R2463" i="2"/>
  <c r="AA2096" i="2"/>
  <c r="W2096" i="2"/>
  <c r="S2096" i="2"/>
  <c r="O2096" i="2"/>
  <c r="K2096" i="2"/>
  <c r="G2096" i="2"/>
  <c r="Z2096" i="2"/>
  <c r="V2096" i="2"/>
  <c r="AF2096" i="2" s="1"/>
  <c r="R2096" i="2"/>
  <c r="N2096" i="2"/>
  <c r="J2096" i="2"/>
  <c r="F2096" i="2"/>
  <c r="Y2096" i="2"/>
  <c r="U2096" i="2"/>
  <c r="Q2096" i="2"/>
  <c r="M2096" i="2"/>
  <c r="I2096" i="2"/>
  <c r="E2096" i="2"/>
  <c r="T2096" i="2"/>
  <c r="P2096" i="2"/>
  <c r="AB2096" i="2"/>
  <c r="L2096" i="2"/>
  <c r="H2096" i="2"/>
  <c r="X2096" i="2"/>
  <c r="AA2247" i="2"/>
  <c r="W2247" i="2"/>
  <c r="S2247" i="2"/>
  <c r="O2247" i="2"/>
  <c r="K2247" i="2"/>
  <c r="G2247" i="2"/>
  <c r="Z2247" i="2"/>
  <c r="V2247" i="2"/>
  <c r="AF2247" i="2" s="1"/>
  <c r="R2247" i="2"/>
  <c r="N2247" i="2"/>
  <c r="J2247" i="2"/>
  <c r="F2247" i="2"/>
  <c r="Y2247" i="2"/>
  <c r="U2247" i="2"/>
  <c r="Q2247" i="2"/>
  <c r="M2247" i="2"/>
  <c r="I2247" i="2"/>
  <c r="E2247" i="2"/>
  <c r="AB2247" i="2"/>
  <c r="L2247" i="2"/>
  <c r="X2247" i="2"/>
  <c r="H2247" i="2"/>
  <c r="T2247" i="2"/>
  <c r="P2247" i="2"/>
  <c r="Y2134" i="2"/>
  <c r="U2134" i="2"/>
  <c r="Q2134" i="2"/>
  <c r="M2134" i="2"/>
  <c r="I2134" i="2"/>
  <c r="E2134" i="2"/>
  <c r="AB2134" i="2"/>
  <c r="X2134" i="2"/>
  <c r="T2134" i="2"/>
  <c r="P2134" i="2"/>
  <c r="L2134" i="2"/>
  <c r="H2134" i="2"/>
  <c r="AA2134" i="2"/>
  <c r="W2134" i="2"/>
  <c r="S2134" i="2"/>
  <c r="O2134" i="2"/>
  <c r="K2134" i="2"/>
  <c r="G2134" i="2"/>
  <c r="R2134" i="2"/>
  <c r="N2134" i="2"/>
  <c r="Z2134" i="2"/>
  <c r="J2134" i="2"/>
  <c r="V2134" i="2"/>
  <c r="AF2134" i="2" s="1"/>
  <c r="F2134" i="2"/>
  <c r="AB2057" i="2"/>
  <c r="X2057" i="2"/>
  <c r="T2057" i="2"/>
  <c r="P2057" i="2"/>
  <c r="L2057" i="2"/>
  <c r="H2057" i="2"/>
  <c r="AA2057" i="2"/>
  <c r="W2057" i="2"/>
  <c r="S2057" i="2"/>
  <c r="O2057" i="2"/>
  <c r="K2057" i="2"/>
  <c r="G2057" i="2"/>
  <c r="Z2057" i="2"/>
  <c r="V2057" i="2"/>
  <c r="R2057" i="2"/>
  <c r="N2057" i="2"/>
  <c r="J2057" i="2"/>
  <c r="F2057" i="2"/>
  <c r="U2057" i="2"/>
  <c r="E2057" i="2"/>
  <c r="Q2057" i="2"/>
  <c r="M2057" i="2"/>
  <c r="I2057" i="2"/>
  <c r="Y2057" i="2"/>
  <c r="Z2376" i="2"/>
  <c r="V2376" i="2"/>
  <c r="AF2376" i="2" s="1"/>
  <c r="R2376" i="2"/>
  <c r="N2376" i="2"/>
  <c r="J2376" i="2"/>
  <c r="F2376" i="2"/>
  <c r="Y2376" i="2"/>
  <c r="U2376" i="2"/>
  <c r="Q2376" i="2"/>
  <c r="M2376" i="2"/>
  <c r="I2376" i="2"/>
  <c r="E2376" i="2"/>
  <c r="X2376" i="2"/>
  <c r="P2376" i="2"/>
  <c r="H2376" i="2"/>
  <c r="W2376" i="2"/>
  <c r="O2376" i="2"/>
  <c r="G2376" i="2"/>
  <c r="AB2376" i="2"/>
  <c r="T2376" i="2"/>
  <c r="L2376" i="2"/>
  <c r="AA2376" i="2"/>
  <c r="S2376" i="2"/>
  <c r="K2376" i="2"/>
  <c r="Y2300" i="2"/>
  <c r="U2300" i="2"/>
  <c r="Q2300" i="2"/>
  <c r="M2300" i="2"/>
  <c r="I2300" i="2"/>
  <c r="E2300" i="2"/>
  <c r="AB2300" i="2"/>
  <c r="X2300" i="2"/>
  <c r="T2300" i="2"/>
  <c r="P2300" i="2"/>
  <c r="L2300" i="2"/>
  <c r="H2300" i="2"/>
  <c r="AA2300" i="2"/>
  <c r="W2300" i="2"/>
  <c r="S2300" i="2"/>
  <c r="O2300" i="2"/>
  <c r="K2300" i="2"/>
  <c r="G2300" i="2"/>
  <c r="Z2300" i="2"/>
  <c r="J2300" i="2"/>
  <c r="V2300" i="2"/>
  <c r="AF2300" i="2" s="1"/>
  <c r="F2300" i="2"/>
  <c r="R2300" i="2"/>
  <c r="N2300" i="2"/>
  <c r="AA2424" i="2"/>
  <c r="W2424" i="2"/>
  <c r="S2424" i="2"/>
  <c r="O2424" i="2"/>
  <c r="K2424" i="2"/>
  <c r="G2424" i="2"/>
  <c r="Z2424" i="2"/>
  <c r="V2424" i="2"/>
  <c r="AF2424" i="2" s="1"/>
  <c r="R2424" i="2"/>
  <c r="N2424" i="2"/>
  <c r="J2424" i="2"/>
  <c r="F2424" i="2"/>
  <c r="Y2424" i="2"/>
  <c r="U2424" i="2"/>
  <c r="Q2424" i="2"/>
  <c r="M2424" i="2"/>
  <c r="I2424" i="2"/>
  <c r="E2424" i="2"/>
  <c r="T2424" i="2"/>
  <c r="P2424" i="2"/>
  <c r="AB2424" i="2"/>
  <c r="L2424" i="2"/>
  <c r="X2424" i="2"/>
  <c r="H2424" i="2"/>
  <c r="Y2425" i="2"/>
  <c r="U2425" i="2"/>
  <c r="Q2425" i="2"/>
  <c r="M2425" i="2"/>
  <c r="I2425" i="2"/>
  <c r="E2425" i="2"/>
  <c r="AB2425" i="2"/>
  <c r="X2425" i="2"/>
  <c r="T2425" i="2"/>
  <c r="P2425" i="2"/>
  <c r="L2425" i="2"/>
  <c r="H2425" i="2"/>
  <c r="AA2425" i="2"/>
  <c r="W2425" i="2"/>
  <c r="S2425" i="2"/>
  <c r="O2425" i="2"/>
  <c r="K2425" i="2"/>
  <c r="G2425" i="2"/>
  <c r="Z2425" i="2"/>
  <c r="J2425" i="2"/>
  <c r="V2425" i="2"/>
  <c r="AF2425" i="2" s="1"/>
  <c r="F2425" i="2"/>
  <c r="R2425" i="2"/>
  <c r="N2425" i="2"/>
  <c r="AA2575" i="2"/>
  <c r="W2575" i="2"/>
  <c r="S2575" i="2"/>
  <c r="O2575" i="2"/>
  <c r="K2575" i="2"/>
  <c r="G2575" i="2"/>
  <c r="Z2575" i="2"/>
  <c r="V2575" i="2"/>
  <c r="AF2575" i="2" s="1"/>
  <c r="R2575" i="2"/>
  <c r="N2575" i="2"/>
  <c r="J2575" i="2"/>
  <c r="F2575" i="2"/>
  <c r="AB2575" i="2"/>
  <c r="T2575" i="2"/>
  <c r="L2575" i="2"/>
  <c r="Y2575" i="2"/>
  <c r="Q2575" i="2"/>
  <c r="I2575" i="2"/>
  <c r="X2575" i="2"/>
  <c r="P2575" i="2"/>
  <c r="H2575" i="2"/>
  <c r="U2575" i="2"/>
  <c r="M2575" i="2"/>
  <c r="E2575" i="2"/>
  <c r="AB2546" i="2"/>
  <c r="X2546" i="2"/>
  <c r="T2546" i="2"/>
  <c r="P2546" i="2"/>
  <c r="L2546" i="2"/>
  <c r="H2546" i="2"/>
  <c r="AA2546" i="2"/>
  <c r="W2546" i="2"/>
  <c r="S2546" i="2"/>
  <c r="O2546" i="2"/>
  <c r="K2546" i="2"/>
  <c r="G2546" i="2"/>
  <c r="Y2546" i="2"/>
  <c r="Q2546" i="2"/>
  <c r="I2546" i="2"/>
  <c r="V2546" i="2"/>
  <c r="AF2546" i="2" s="1"/>
  <c r="N2546" i="2"/>
  <c r="F2546" i="2"/>
  <c r="U2546" i="2"/>
  <c r="M2546" i="2"/>
  <c r="E2546" i="2"/>
  <c r="J2546" i="2"/>
  <c r="Z2546" i="2"/>
  <c r="R2546" i="2"/>
  <c r="AA2151" i="2"/>
  <c r="W2151" i="2"/>
  <c r="S2151" i="2"/>
  <c r="O2151" i="2"/>
  <c r="K2151" i="2"/>
  <c r="G2151" i="2"/>
  <c r="Z2151" i="2"/>
  <c r="V2151" i="2"/>
  <c r="AF2151" i="2" s="1"/>
  <c r="R2151" i="2"/>
  <c r="N2151" i="2"/>
  <c r="J2151" i="2"/>
  <c r="F2151" i="2"/>
  <c r="Y2151" i="2"/>
  <c r="U2151" i="2"/>
  <c r="Q2151" i="2"/>
  <c r="M2151" i="2"/>
  <c r="I2151" i="2"/>
  <c r="E2151" i="2"/>
  <c r="X2151" i="2"/>
  <c r="H2151" i="2"/>
  <c r="T2151" i="2"/>
  <c r="P2151" i="2"/>
  <c r="AB2151" i="2"/>
  <c r="L2151" i="2"/>
  <c r="Z2075" i="2"/>
  <c r="V2075" i="2"/>
  <c r="R2075" i="2"/>
  <c r="N2075" i="2"/>
  <c r="J2075" i="2"/>
  <c r="F2075" i="2"/>
  <c r="Y2075" i="2"/>
  <c r="U2075" i="2"/>
  <c r="Q2075" i="2"/>
  <c r="M2075" i="2"/>
  <c r="I2075" i="2"/>
  <c r="E2075" i="2"/>
  <c r="AB2075" i="2"/>
  <c r="X2075" i="2"/>
  <c r="T2075" i="2"/>
  <c r="P2075" i="2"/>
  <c r="L2075" i="2"/>
  <c r="H2075" i="2"/>
  <c r="W2075" i="2"/>
  <c r="G2075" i="2"/>
  <c r="S2075" i="2"/>
  <c r="O2075" i="2"/>
  <c r="AA2075" i="2"/>
  <c r="K2075" i="2"/>
  <c r="Y1986" i="2"/>
  <c r="U1986" i="2"/>
  <c r="Q1986" i="2"/>
  <c r="M1986" i="2"/>
  <c r="I1986" i="2"/>
  <c r="E1986" i="2"/>
  <c r="AB1986" i="2"/>
  <c r="X1986" i="2"/>
  <c r="T1986" i="2"/>
  <c r="P1986" i="2"/>
  <c r="L1986" i="2"/>
  <c r="H1986" i="2"/>
  <c r="AA1986" i="2"/>
  <c r="W1986" i="2"/>
  <c r="S1986" i="2"/>
  <c r="O1986" i="2"/>
  <c r="K1986" i="2"/>
  <c r="G1986" i="2"/>
  <c r="V1986" i="2"/>
  <c r="AF1986" i="2" s="1"/>
  <c r="F1986" i="2"/>
  <c r="R1986" i="2"/>
  <c r="N1986" i="2"/>
  <c r="Z1986" i="2"/>
  <c r="J1986" i="2"/>
  <c r="AA2281" i="2"/>
  <c r="W2281" i="2"/>
  <c r="S2281" i="2"/>
  <c r="O2281" i="2"/>
  <c r="K2281" i="2"/>
  <c r="G2281" i="2"/>
  <c r="Z2281" i="2"/>
  <c r="V2281" i="2"/>
  <c r="AF2281" i="2" s="1"/>
  <c r="R2281" i="2"/>
  <c r="N2281" i="2"/>
  <c r="J2281" i="2"/>
  <c r="F2281" i="2"/>
  <c r="Y2281" i="2"/>
  <c r="U2281" i="2"/>
  <c r="Q2281" i="2"/>
  <c r="M2281" i="2"/>
  <c r="I2281" i="2"/>
  <c r="E2281" i="2"/>
  <c r="X2281" i="2"/>
  <c r="H2281" i="2"/>
  <c r="T2281" i="2"/>
  <c r="P2281" i="2"/>
  <c r="L2281" i="2"/>
  <c r="AB2281" i="2"/>
  <c r="AA2275" i="2"/>
  <c r="W2275" i="2"/>
  <c r="S2275" i="2"/>
  <c r="O2275" i="2"/>
  <c r="K2275" i="2"/>
  <c r="G2275" i="2"/>
  <c r="Z2275" i="2"/>
  <c r="V2275" i="2"/>
  <c r="AF2275" i="2" s="1"/>
  <c r="R2275" i="2"/>
  <c r="N2275" i="2"/>
  <c r="J2275" i="2"/>
  <c r="F2275" i="2"/>
  <c r="Y2275" i="2"/>
  <c r="U2275" i="2"/>
  <c r="Q2275" i="2"/>
  <c r="M2275" i="2"/>
  <c r="I2275" i="2"/>
  <c r="E2275" i="2"/>
  <c r="T2275" i="2"/>
  <c r="P2275" i="2"/>
  <c r="AB2275" i="2"/>
  <c r="L2275" i="2"/>
  <c r="X2275" i="2"/>
  <c r="H2275" i="2"/>
  <c r="Y2256" i="2"/>
  <c r="U2256" i="2"/>
  <c r="Q2256" i="2"/>
  <c r="M2256" i="2"/>
  <c r="I2256" i="2"/>
  <c r="E2256" i="2"/>
  <c r="AB2256" i="2"/>
  <c r="X2256" i="2"/>
  <c r="T2256" i="2"/>
  <c r="P2256" i="2"/>
  <c r="L2256" i="2"/>
  <c r="H2256" i="2"/>
  <c r="AA2256" i="2"/>
  <c r="W2256" i="2"/>
  <c r="S2256" i="2"/>
  <c r="O2256" i="2"/>
  <c r="K2256" i="2"/>
  <c r="G2256" i="2"/>
  <c r="R2256" i="2"/>
  <c r="N2256" i="2"/>
  <c r="Z2256" i="2"/>
  <c r="J2256" i="2"/>
  <c r="V2256" i="2"/>
  <c r="AF2256" i="2" s="1"/>
  <c r="F2256" i="2"/>
  <c r="AA2446" i="2"/>
  <c r="W2446" i="2"/>
  <c r="S2446" i="2"/>
  <c r="O2446" i="2"/>
  <c r="K2446" i="2"/>
  <c r="G2446" i="2"/>
  <c r="Z2446" i="2"/>
  <c r="V2446" i="2"/>
  <c r="AF2446" i="2" s="1"/>
  <c r="R2446" i="2"/>
  <c r="N2446" i="2"/>
  <c r="J2446" i="2"/>
  <c r="F2446" i="2"/>
  <c r="Y2446" i="2"/>
  <c r="U2446" i="2"/>
  <c r="Q2446" i="2"/>
  <c r="M2446" i="2"/>
  <c r="I2446" i="2"/>
  <c r="E2446" i="2"/>
  <c r="X2446" i="2"/>
  <c r="H2446" i="2"/>
  <c r="T2446" i="2"/>
  <c r="P2446" i="2"/>
  <c r="AB2446" i="2"/>
  <c r="L2446" i="2"/>
  <c r="AB2381" i="2"/>
  <c r="X2381" i="2"/>
  <c r="T2381" i="2"/>
  <c r="P2381" i="2"/>
  <c r="L2381" i="2"/>
  <c r="H2381" i="2"/>
  <c r="AA2381" i="2"/>
  <c r="W2381" i="2"/>
  <c r="S2381" i="2"/>
  <c r="O2381" i="2"/>
  <c r="K2381" i="2"/>
  <c r="G2381" i="2"/>
  <c r="V2381" i="2"/>
  <c r="AF2381" i="2" s="1"/>
  <c r="N2381" i="2"/>
  <c r="F2381" i="2"/>
  <c r="U2381" i="2"/>
  <c r="M2381" i="2"/>
  <c r="E2381" i="2"/>
  <c r="Z2381" i="2"/>
  <c r="R2381" i="2"/>
  <c r="J2381" i="2"/>
  <c r="Y2381" i="2"/>
  <c r="Q2381" i="2"/>
  <c r="I2381" i="2"/>
  <c r="AA2545" i="2"/>
  <c r="W2545" i="2"/>
  <c r="S2545" i="2"/>
  <c r="O2545" i="2"/>
  <c r="K2545" i="2"/>
  <c r="G2545" i="2"/>
  <c r="Z2545" i="2"/>
  <c r="V2545" i="2"/>
  <c r="AF2545" i="2" s="1"/>
  <c r="R2545" i="2"/>
  <c r="N2545" i="2"/>
  <c r="J2545" i="2"/>
  <c r="F2545" i="2"/>
  <c r="U2545" i="2"/>
  <c r="M2545" i="2"/>
  <c r="E2545" i="2"/>
  <c r="AB2545" i="2"/>
  <c r="T2545" i="2"/>
  <c r="L2545" i="2"/>
  <c r="Y2545" i="2"/>
  <c r="Q2545" i="2"/>
  <c r="I2545" i="2"/>
  <c r="H2545" i="2"/>
  <c r="X2545" i="2"/>
  <c r="P2545" i="2"/>
  <c r="Y2565" i="2"/>
  <c r="U2565" i="2"/>
  <c r="Q2565" i="2"/>
  <c r="M2565" i="2"/>
  <c r="I2565" i="2"/>
  <c r="E2565" i="2"/>
  <c r="AB2565" i="2"/>
  <c r="X2565" i="2"/>
  <c r="T2565" i="2"/>
  <c r="P2565" i="2"/>
  <c r="L2565" i="2"/>
  <c r="H2565" i="2"/>
  <c r="AA2565" i="2"/>
  <c r="S2565" i="2"/>
  <c r="K2565" i="2"/>
  <c r="Z2565" i="2"/>
  <c r="R2565" i="2"/>
  <c r="J2565" i="2"/>
  <c r="W2565" i="2"/>
  <c r="O2565" i="2"/>
  <c r="G2565" i="2"/>
  <c r="N2565" i="2"/>
  <c r="F2565" i="2"/>
  <c r="V2565" i="2"/>
  <c r="AF2565" i="2" s="1"/>
  <c r="AA2124" i="2"/>
  <c r="W2124" i="2"/>
  <c r="S2124" i="2"/>
  <c r="O2124" i="2"/>
  <c r="K2124" i="2"/>
  <c r="G2124" i="2"/>
  <c r="Z2124" i="2"/>
  <c r="V2124" i="2"/>
  <c r="AF2124" i="2" s="1"/>
  <c r="R2124" i="2"/>
  <c r="N2124" i="2"/>
  <c r="J2124" i="2"/>
  <c r="F2124" i="2"/>
  <c r="Y2124" i="2"/>
  <c r="U2124" i="2"/>
  <c r="Q2124" i="2"/>
  <c r="M2124" i="2"/>
  <c r="I2124" i="2"/>
  <c r="E2124" i="2"/>
  <c r="AB2124" i="2"/>
  <c r="L2124" i="2"/>
  <c r="X2124" i="2"/>
  <c r="H2124" i="2"/>
  <c r="T2124" i="2"/>
  <c r="P2124" i="2"/>
  <c r="AA2028" i="2"/>
  <c r="W2028" i="2"/>
  <c r="S2028" i="2"/>
  <c r="O2028" i="2"/>
  <c r="K2028" i="2"/>
  <c r="G2028" i="2"/>
  <c r="Z2028" i="2"/>
  <c r="V2028" i="2"/>
  <c r="AF2028" i="2" s="1"/>
  <c r="R2028" i="2"/>
  <c r="N2028" i="2"/>
  <c r="J2028" i="2"/>
  <c r="F2028" i="2"/>
  <c r="Y2028" i="2"/>
  <c r="U2028" i="2"/>
  <c r="Q2028" i="2"/>
  <c r="M2028" i="2"/>
  <c r="I2028" i="2"/>
  <c r="E2028" i="2"/>
  <c r="AB2028" i="2"/>
  <c r="L2028" i="2"/>
  <c r="X2028" i="2"/>
  <c r="H2028" i="2"/>
  <c r="T2028" i="2"/>
  <c r="P2028" i="2"/>
  <c r="AA2301" i="2"/>
  <c r="W2301" i="2"/>
  <c r="S2301" i="2"/>
  <c r="O2301" i="2"/>
  <c r="K2301" i="2"/>
  <c r="G2301" i="2"/>
  <c r="Z2301" i="2"/>
  <c r="V2301" i="2"/>
  <c r="AF2301" i="2" s="1"/>
  <c r="R2301" i="2"/>
  <c r="N2301" i="2"/>
  <c r="J2301" i="2"/>
  <c r="F2301" i="2"/>
  <c r="Y2301" i="2"/>
  <c r="U2301" i="2"/>
  <c r="Q2301" i="2"/>
  <c r="M2301" i="2"/>
  <c r="I2301" i="2"/>
  <c r="E2301" i="2"/>
  <c r="P2301" i="2"/>
  <c r="AB2301" i="2"/>
  <c r="L2301" i="2"/>
  <c r="X2301" i="2"/>
  <c r="H2301" i="2"/>
  <c r="T2301" i="2"/>
  <c r="Z2192" i="2"/>
  <c r="V2192" i="2"/>
  <c r="AF2192" i="2" s="1"/>
  <c r="R2192" i="2"/>
  <c r="N2192" i="2"/>
  <c r="J2192" i="2"/>
  <c r="F2192" i="2"/>
  <c r="Y2192" i="2"/>
  <c r="U2192" i="2"/>
  <c r="Q2192" i="2"/>
  <c r="M2192" i="2"/>
  <c r="I2192" i="2"/>
  <c r="E2192" i="2"/>
  <c r="AB2192" i="2"/>
  <c r="X2192" i="2"/>
  <c r="T2192" i="2"/>
  <c r="P2192" i="2"/>
  <c r="L2192" i="2"/>
  <c r="H2192" i="2"/>
  <c r="S2192" i="2"/>
  <c r="O2192" i="2"/>
  <c r="AA2192" i="2"/>
  <c r="K2192" i="2"/>
  <c r="G2192" i="2"/>
  <c r="W2192" i="2"/>
  <c r="Y2164" i="2"/>
  <c r="U2164" i="2"/>
  <c r="Q2164" i="2"/>
  <c r="M2164" i="2"/>
  <c r="I2164" i="2"/>
  <c r="E2164" i="2"/>
  <c r="AB2164" i="2"/>
  <c r="X2164" i="2"/>
  <c r="T2164" i="2"/>
  <c r="P2164" i="2"/>
  <c r="L2164" i="2"/>
  <c r="H2164" i="2"/>
  <c r="AA2164" i="2"/>
  <c r="W2164" i="2"/>
  <c r="S2164" i="2"/>
  <c r="O2164" i="2"/>
  <c r="K2164" i="2"/>
  <c r="G2164" i="2"/>
  <c r="V2164" i="2"/>
  <c r="AF2164" i="2" s="1"/>
  <c r="F2164" i="2"/>
  <c r="R2164" i="2"/>
  <c r="N2164" i="2"/>
  <c r="J2164" i="2"/>
  <c r="Z2164" i="2"/>
  <c r="AB2085" i="2"/>
  <c r="X2085" i="2"/>
  <c r="T2085" i="2"/>
  <c r="P2085" i="2"/>
  <c r="L2085" i="2"/>
  <c r="H2085" i="2"/>
  <c r="AA2085" i="2"/>
  <c r="W2085" i="2"/>
  <c r="S2085" i="2"/>
  <c r="O2085" i="2"/>
  <c r="K2085" i="2"/>
  <c r="G2085" i="2"/>
  <c r="Z2085" i="2"/>
  <c r="V2085" i="2"/>
  <c r="AF2085" i="2" s="1"/>
  <c r="R2085" i="2"/>
  <c r="N2085" i="2"/>
  <c r="J2085" i="2"/>
  <c r="F2085" i="2"/>
  <c r="M2085" i="2"/>
  <c r="Y2085" i="2"/>
  <c r="I2085" i="2"/>
  <c r="U2085" i="2"/>
  <c r="E2085" i="2"/>
  <c r="Q2085" i="2"/>
  <c r="AA2420" i="2"/>
  <c r="W2420" i="2"/>
  <c r="S2420" i="2"/>
  <c r="O2420" i="2"/>
  <c r="K2420" i="2"/>
  <c r="G2420" i="2"/>
  <c r="Z2420" i="2"/>
  <c r="V2420" i="2"/>
  <c r="AF2420" i="2" s="1"/>
  <c r="R2420" i="2"/>
  <c r="N2420" i="2"/>
  <c r="J2420" i="2"/>
  <c r="F2420" i="2"/>
  <c r="Y2420" i="2"/>
  <c r="U2420" i="2"/>
  <c r="Q2420" i="2"/>
  <c r="M2420" i="2"/>
  <c r="I2420" i="2"/>
  <c r="E2420" i="2"/>
  <c r="AB2420" i="2"/>
  <c r="L2420" i="2"/>
  <c r="X2420" i="2"/>
  <c r="H2420" i="2"/>
  <c r="T2420" i="2"/>
  <c r="P2420" i="2"/>
  <c r="Y2314" i="2"/>
  <c r="U2314" i="2"/>
  <c r="Q2314" i="2"/>
  <c r="M2314" i="2"/>
  <c r="I2314" i="2"/>
  <c r="E2314" i="2"/>
  <c r="AB2314" i="2"/>
  <c r="X2314" i="2"/>
  <c r="T2314" i="2"/>
  <c r="P2314" i="2"/>
  <c r="L2314" i="2"/>
  <c r="H2314" i="2"/>
  <c r="AA2314" i="2"/>
  <c r="W2314" i="2"/>
  <c r="S2314" i="2"/>
  <c r="O2314" i="2"/>
  <c r="K2314" i="2"/>
  <c r="G2314" i="2"/>
  <c r="N2314" i="2"/>
  <c r="Z2314" i="2"/>
  <c r="J2314" i="2"/>
  <c r="V2314" i="2"/>
  <c r="AF2314" i="2" s="1"/>
  <c r="F2314" i="2"/>
  <c r="R2314" i="2"/>
  <c r="AA2480" i="2"/>
  <c r="W2480" i="2"/>
  <c r="S2480" i="2"/>
  <c r="O2480" i="2"/>
  <c r="K2480" i="2"/>
  <c r="G2480" i="2"/>
  <c r="Z2480" i="2"/>
  <c r="V2480" i="2"/>
  <c r="AF2480" i="2" s="1"/>
  <c r="R2480" i="2"/>
  <c r="N2480" i="2"/>
  <c r="J2480" i="2"/>
  <c r="F2480" i="2"/>
  <c r="Y2480" i="2"/>
  <c r="U2480" i="2"/>
  <c r="Q2480" i="2"/>
  <c r="M2480" i="2"/>
  <c r="I2480" i="2"/>
  <c r="E2480" i="2"/>
  <c r="T2480" i="2"/>
  <c r="P2480" i="2"/>
  <c r="AB2480" i="2"/>
  <c r="L2480" i="2"/>
  <c r="X2480" i="2"/>
  <c r="H2480" i="2"/>
  <c r="Y2439" i="2"/>
  <c r="U2439" i="2"/>
  <c r="Q2439" i="2"/>
  <c r="M2439" i="2"/>
  <c r="I2439" i="2"/>
  <c r="E2439" i="2"/>
  <c r="AB2439" i="2"/>
  <c r="X2439" i="2"/>
  <c r="T2439" i="2"/>
  <c r="P2439" i="2"/>
  <c r="L2439" i="2"/>
  <c r="H2439" i="2"/>
  <c r="AA2439" i="2"/>
  <c r="W2439" i="2"/>
  <c r="S2439" i="2"/>
  <c r="O2439" i="2"/>
  <c r="K2439" i="2"/>
  <c r="G2439" i="2"/>
  <c r="N2439" i="2"/>
  <c r="Z2439" i="2"/>
  <c r="J2439" i="2"/>
  <c r="V2439" i="2"/>
  <c r="AF2439" i="2" s="1"/>
  <c r="F2439" i="2"/>
  <c r="R2439" i="2"/>
  <c r="Z2594" i="2"/>
  <c r="V2594" i="2"/>
  <c r="AF2594" i="2" s="1"/>
  <c r="R2594" i="2"/>
  <c r="N2594" i="2"/>
  <c r="J2594" i="2"/>
  <c r="F2594" i="2"/>
  <c r="Y2594" i="2"/>
  <c r="U2594" i="2"/>
  <c r="Q2594" i="2"/>
  <c r="M2594" i="2"/>
  <c r="I2594" i="2"/>
  <c r="E2594" i="2"/>
  <c r="AB2594" i="2"/>
  <c r="X2594" i="2"/>
  <c r="T2594" i="2"/>
  <c r="P2594" i="2"/>
  <c r="L2594" i="2"/>
  <c r="H2594" i="2"/>
  <c r="O2594" i="2"/>
  <c r="AA2594" i="2"/>
  <c r="K2594" i="2"/>
  <c r="W2594" i="2"/>
  <c r="G2594" i="2"/>
  <c r="S2594" i="2"/>
  <c r="AB2576" i="2"/>
  <c r="X2576" i="2"/>
  <c r="T2576" i="2"/>
  <c r="P2576" i="2"/>
  <c r="L2576" i="2"/>
  <c r="H2576" i="2"/>
  <c r="AA2576" i="2"/>
  <c r="W2576" i="2"/>
  <c r="S2576" i="2"/>
  <c r="O2576" i="2"/>
  <c r="K2576" i="2"/>
  <c r="G2576" i="2"/>
  <c r="V2576" i="2"/>
  <c r="AF2576" i="2" s="1"/>
  <c r="N2576" i="2"/>
  <c r="F2576" i="2"/>
  <c r="U2576" i="2"/>
  <c r="M2576" i="2"/>
  <c r="E2576" i="2"/>
  <c r="Z2576" i="2"/>
  <c r="R2576" i="2"/>
  <c r="J2576" i="2"/>
  <c r="Y2576" i="2"/>
  <c r="Q2576" i="2"/>
  <c r="I2576" i="2"/>
  <c r="AA2072" i="2"/>
  <c r="W2072" i="2"/>
  <c r="S2072" i="2"/>
  <c r="O2072" i="2"/>
  <c r="K2072" i="2"/>
  <c r="G2072" i="2"/>
  <c r="Z2072" i="2"/>
  <c r="V2072" i="2"/>
  <c r="R2072" i="2"/>
  <c r="N2072" i="2"/>
  <c r="J2072" i="2"/>
  <c r="F2072" i="2"/>
  <c r="Y2072" i="2"/>
  <c r="U2072" i="2"/>
  <c r="Q2072" i="2"/>
  <c r="M2072" i="2"/>
  <c r="I2072" i="2"/>
  <c r="E2072" i="2"/>
  <c r="X2072" i="2"/>
  <c r="H2072" i="2"/>
  <c r="T2072" i="2"/>
  <c r="P2072" i="2"/>
  <c r="AB2072" i="2"/>
  <c r="L2072" i="2"/>
  <c r="Z1987" i="2"/>
  <c r="V1987" i="2"/>
  <c r="AF1987" i="2" s="1"/>
  <c r="R1987" i="2"/>
  <c r="N1987" i="2"/>
  <c r="J1987" i="2"/>
  <c r="F1987" i="2"/>
  <c r="Y1987" i="2"/>
  <c r="U1987" i="2"/>
  <c r="Q1987" i="2"/>
  <c r="M1987" i="2"/>
  <c r="I1987" i="2"/>
  <c r="E1987" i="2"/>
  <c r="AB1987" i="2"/>
  <c r="X1987" i="2"/>
  <c r="T1987" i="2"/>
  <c r="P1987" i="2"/>
  <c r="L1987" i="2"/>
  <c r="H1987" i="2"/>
  <c r="AA1987" i="2"/>
  <c r="K1987" i="2"/>
  <c r="W1987" i="2"/>
  <c r="G1987" i="2"/>
  <c r="S1987" i="2"/>
  <c r="O1987" i="2"/>
  <c r="AA2279" i="2"/>
  <c r="W2279" i="2"/>
  <c r="S2279" i="2"/>
  <c r="O2279" i="2"/>
  <c r="K2279" i="2"/>
  <c r="G2279" i="2"/>
  <c r="Z2279" i="2"/>
  <c r="V2279" i="2"/>
  <c r="AF2279" i="2" s="1"/>
  <c r="R2279" i="2"/>
  <c r="N2279" i="2"/>
  <c r="J2279" i="2"/>
  <c r="F2279" i="2"/>
  <c r="Y2279" i="2"/>
  <c r="U2279" i="2"/>
  <c r="Q2279" i="2"/>
  <c r="M2279" i="2"/>
  <c r="I2279" i="2"/>
  <c r="E2279" i="2"/>
  <c r="AB2279" i="2"/>
  <c r="L2279" i="2"/>
  <c r="X2279" i="2"/>
  <c r="H2279" i="2"/>
  <c r="T2279" i="2"/>
  <c r="P2279" i="2"/>
  <c r="AA2233" i="2"/>
  <c r="W2233" i="2"/>
  <c r="S2233" i="2"/>
  <c r="O2233" i="2"/>
  <c r="K2233" i="2"/>
  <c r="G2233" i="2"/>
  <c r="Z2233" i="2"/>
  <c r="V2233" i="2"/>
  <c r="AF2233" i="2" s="1"/>
  <c r="R2233" i="2"/>
  <c r="N2233" i="2"/>
  <c r="J2233" i="2"/>
  <c r="F2233" i="2"/>
  <c r="Y2233" i="2"/>
  <c r="U2233" i="2"/>
  <c r="Q2233" i="2"/>
  <c r="M2233" i="2"/>
  <c r="I2233" i="2"/>
  <c r="E2233" i="2"/>
  <c r="X2233" i="2"/>
  <c r="H2233" i="2"/>
  <c r="T2233" i="2"/>
  <c r="P2233" i="2"/>
  <c r="AB2233" i="2"/>
  <c r="L2233" i="2"/>
  <c r="AB2138" i="2"/>
  <c r="X2138" i="2"/>
  <c r="T2138" i="2"/>
  <c r="P2138" i="2"/>
  <c r="L2138" i="2"/>
  <c r="H2138" i="2"/>
  <c r="AA2138" i="2"/>
  <c r="W2138" i="2"/>
  <c r="S2138" i="2"/>
  <c r="O2138" i="2"/>
  <c r="K2138" i="2"/>
  <c r="G2138" i="2"/>
  <c r="Z2138" i="2"/>
  <c r="V2138" i="2"/>
  <c r="AF2138" i="2" s="1"/>
  <c r="R2138" i="2"/>
  <c r="N2138" i="2"/>
  <c r="J2138" i="2"/>
  <c r="F2138" i="2"/>
  <c r="U2138" i="2"/>
  <c r="E2138" i="2"/>
  <c r="Q2138" i="2"/>
  <c r="M2138" i="2"/>
  <c r="Y2138" i="2"/>
  <c r="I2138" i="2"/>
  <c r="AB2200" i="2"/>
  <c r="X2200" i="2"/>
  <c r="T2200" i="2"/>
  <c r="P2200" i="2"/>
  <c r="L2200" i="2"/>
  <c r="H2200" i="2"/>
  <c r="W2200" i="2"/>
  <c r="R2200" i="2"/>
  <c r="M2200" i="2"/>
  <c r="G2200" i="2"/>
  <c r="AA2200" i="2"/>
  <c r="V2200" i="2"/>
  <c r="AF2200" i="2" s="1"/>
  <c r="Q2200" i="2"/>
  <c r="K2200" i="2"/>
  <c r="F2200" i="2"/>
  <c r="Z2200" i="2"/>
  <c r="U2200" i="2"/>
  <c r="O2200" i="2"/>
  <c r="J2200" i="2"/>
  <c r="E2200" i="2"/>
  <c r="Y2200" i="2"/>
  <c r="S2200" i="2"/>
  <c r="N2200" i="2"/>
  <c r="I2200" i="2"/>
  <c r="D2340" i="2"/>
  <c r="D2495" i="2"/>
  <c r="D2465" i="2"/>
  <c r="Y2125" i="2"/>
  <c r="U2125" i="2"/>
  <c r="Q2125" i="2"/>
  <c r="M2125" i="2"/>
  <c r="I2125" i="2"/>
  <c r="E2125" i="2"/>
  <c r="AB2125" i="2"/>
  <c r="X2125" i="2"/>
  <c r="T2125" i="2"/>
  <c r="P2125" i="2"/>
  <c r="L2125" i="2"/>
  <c r="H2125" i="2"/>
  <c r="AA2125" i="2"/>
  <c r="W2125" i="2"/>
  <c r="S2125" i="2"/>
  <c r="O2125" i="2"/>
  <c r="K2125" i="2"/>
  <c r="G2125" i="2"/>
  <c r="R2125" i="2"/>
  <c r="N2125" i="2"/>
  <c r="Z2125" i="2"/>
  <c r="J2125" i="2"/>
  <c r="V2125" i="2"/>
  <c r="AF2125" i="2" s="1"/>
  <c r="F2125" i="2"/>
  <c r="AB2045" i="2"/>
  <c r="X2045" i="2"/>
  <c r="T2045" i="2"/>
  <c r="P2045" i="2"/>
  <c r="L2045" i="2"/>
  <c r="H2045" i="2"/>
  <c r="AA2045" i="2"/>
  <c r="W2045" i="2"/>
  <c r="S2045" i="2"/>
  <c r="O2045" i="2"/>
  <c r="K2045" i="2"/>
  <c r="G2045" i="2"/>
  <c r="Z2045" i="2"/>
  <c r="V2045" i="2"/>
  <c r="AF2045" i="2" s="1"/>
  <c r="R2045" i="2"/>
  <c r="N2045" i="2"/>
  <c r="J2045" i="2"/>
  <c r="F2045" i="2"/>
  <c r="M2045" i="2"/>
  <c r="Y2045" i="2"/>
  <c r="I2045" i="2"/>
  <c r="U2045" i="2"/>
  <c r="E2045" i="2"/>
  <c r="Q2045" i="2"/>
  <c r="Z2380" i="2"/>
  <c r="V2380" i="2"/>
  <c r="AF2380" i="2" s="1"/>
  <c r="R2380" i="2"/>
  <c r="N2380" i="2"/>
  <c r="J2380" i="2"/>
  <c r="F2380" i="2"/>
  <c r="Y2380" i="2"/>
  <c r="U2380" i="2"/>
  <c r="Q2380" i="2"/>
  <c r="M2380" i="2"/>
  <c r="I2380" i="2"/>
  <c r="E2380" i="2"/>
  <c r="X2380" i="2"/>
  <c r="P2380" i="2"/>
  <c r="H2380" i="2"/>
  <c r="W2380" i="2"/>
  <c r="O2380" i="2"/>
  <c r="G2380" i="2"/>
  <c r="AB2380" i="2"/>
  <c r="T2380" i="2"/>
  <c r="L2380" i="2"/>
  <c r="S2380" i="2"/>
  <c r="K2380" i="2"/>
  <c r="AA2380" i="2"/>
  <c r="Y2302" i="2"/>
  <c r="U2302" i="2"/>
  <c r="Q2302" i="2"/>
  <c r="M2302" i="2"/>
  <c r="I2302" i="2"/>
  <c r="E2302" i="2"/>
  <c r="AB2302" i="2"/>
  <c r="X2302" i="2"/>
  <c r="T2302" i="2"/>
  <c r="P2302" i="2"/>
  <c r="L2302" i="2"/>
  <c r="H2302" i="2"/>
  <c r="AA2302" i="2"/>
  <c r="W2302" i="2"/>
  <c r="S2302" i="2"/>
  <c r="O2302" i="2"/>
  <c r="K2302" i="2"/>
  <c r="G2302" i="2"/>
  <c r="V2302" i="2"/>
  <c r="AF2302" i="2" s="1"/>
  <c r="F2302" i="2"/>
  <c r="R2302" i="2"/>
  <c r="N2302" i="2"/>
  <c r="Z2302" i="2"/>
  <c r="J2302" i="2"/>
  <c r="AA2432" i="2"/>
  <c r="W2432" i="2"/>
  <c r="S2432" i="2"/>
  <c r="O2432" i="2"/>
  <c r="K2432" i="2"/>
  <c r="G2432" i="2"/>
  <c r="Z2432" i="2"/>
  <c r="V2432" i="2"/>
  <c r="AF2432" i="2" s="1"/>
  <c r="R2432" i="2"/>
  <c r="N2432" i="2"/>
  <c r="J2432" i="2"/>
  <c r="F2432" i="2"/>
  <c r="Y2432" i="2"/>
  <c r="U2432" i="2"/>
  <c r="Q2432" i="2"/>
  <c r="M2432" i="2"/>
  <c r="I2432" i="2"/>
  <c r="E2432" i="2"/>
  <c r="T2432" i="2"/>
  <c r="P2432" i="2"/>
  <c r="AB2432" i="2"/>
  <c r="L2432" i="2"/>
  <c r="H2432" i="2"/>
  <c r="X2432" i="2"/>
  <c r="Y2427" i="2"/>
  <c r="U2427" i="2"/>
  <c r="Q2427" i="2"/>
  <c r="M2427" i="2"/>
  <c r="I2427" i="2"/>
  <c r="E2427" i="2"/>
  <c r="AB2427" i="2"/>
  <c r="X2427" i="2"/>
  <c r="T2427" i="2"/>
  <c r="P2427" i="2"/>
  <c r="L2427" i="2"/>
  <c r="H2427" i="2"/>
  <c r="AA2427" i="2"/>
  <c r="W2427" i="2"/>
  <c r="S2427" i="2"/>
  <c r="O2427" i="2"/>
  <c r="K2427" i="2"/>
  <c r="G2427" i="2"/>
  <c r="V2427" i="2"/>
  <c r="AF2427" i="2" s="1"/>
  <c r="F2427" i="2"/>
  <c r="R2427" i="2"/>
  <c r="N2427" i="2"/>
  <c r="J2427" i="2"/>
  <c r="Z2427" i="2"/>
  <c r="AA2579" i="2"/>
  <c r="W2579" i="2"/>
  <c r="S2579" i="2"/>
  <c r="O2579" i="2"/>
  <c r="K2579" i="2"/>
  <c r="G2579" i="2"/>
  <c r="Z2579" i="2"/>
  <c r="V2579" i="2"/>
  <c r="AF2579" i="2" s="1"/>
  <c r="R2579" i="2"/>
  <c r="N2579" i="2"/>
  <c r="J2579" i="2"/>
  <c r="F2579" i="2"/>
  <c r="AB2579" i="2"/>
  <c r="T2579" i="2"/>
  <c r="L2579" i="2"/>
  <c r="Y2579" i="2"/>
  <c r="Q2579" i="2"/>
  <c r="I2579" i="2"/>
  <c r="X2579" i="2"/>
  <c r="P2579" i="2"/>
  <c r="H2579" i="2"/>
  <c r="U2579" i="2"/>
  <c r="M2579" i="2"/>
  <c r="E2579" i="2"/>
  <c r="AB2550" i="2"/>
  <c r="X2550" i="2"/>
  <c r="T2550" i="2"/>
  <c r="P2550" i="2"/>
  <c r="L2550" i="2"/>
  <c r="H2550" i="2"/>
  <c r="AA2550" i="2"/>
  <c r="W2550" i="2"/>
  <c r="S2550" i="2"/>
  <c r="O2550" i="2"/>
  <c r="K2550" i="2"/>
  <c r="G2550" i="2"/>
  <c r="Y2550" i="2"/>
  <c r="Q2550" i="2"/>
  <c r="I2550" i="2"/>
  <c r="V2550" i="2"/>
  <c r="AF2550" i="2" s="1"/>
  <c r="N2550" i="2"/>
  <c r="F2550" i="2"/>
  <c r="U2550" i="2"/>
  <c r="M2550" i="2"/>
  <c r="E2550" i="2"/>
  <c r="Z2550" i="2"/>
  <c r="R2550" i="2"/>
  <c r="J2550" i="2"/>
  <c r="AA2133" i="2"/>
  <c r="W2133" i="2"/>
  <c r="S2133" i="2"/>
  <c r="O2133" i="2"/>
  <c r="K2133" i="2"/>
  <c r="G2133" i="2"/>
  <c r="Z2133" i="2"/>
  <c r="V2133" i="2"/>
  <c r="AF2133" i="2" s="1"/>
  <c r="R2133" i="2"/>
  <c r="N2133" i="2"/>
  <c r="J2133" i="2"/>
  <c r="F2133" i="2"/>
  <c r="Y2133" i="2"/>
  <c r="U2133" i="2"/>
  <c r="Q2133" i="2"/>
  <c r="M2133" i="2"/>
  <c r="I2133" i="2"/>
  <c r="E2133" i="2"/>
  <c r="AB2133" i="2"/>
  <c r="L2133" i="2"/>
  <c r="X2133" i="2"/>
  <c r="H2133" i="2"/>
  <c r="T2133" i="2"/>
  <c r="P2133" i="2"/>
  <c r="AA2360" i="2"/>
  <c r="W2360" i="2"/>
  <c r="S2360" i="2"/>
  <c r="O2360" i="2"/>
  <c r="K2360" i="2"/>
  <c r="G2360" i="2"/>
  <c r="Z2360" i="2"/>
  <c r="V2360" i="2"/>
  <c r="AF2360" i="2" s="1"/>
  <c r="R2360" i="2"/>
  <c r="N2360" i="2"/>
  <c r="J2360" i="2"/>
  <c r="F2360" i="2"/>
  <c r="Y2360" i="2"/>
  <c r="U2360" i="2"/>
  <c r="Q2360" i="2"/>
  <c r="M2360" i="2"/>
  <c r="I2360" i="2"/>
  <c r="E2360" i="2"/>
  <c r="T2360" i="2"/>
  <c r="P2360" i="2"/>
  <c r="AB2360" i="2"/>
  <c r="L2360" i="2"/>
  <c r="H2360" i="2"/>
  <c r="X2360" i="2"/>
  <c r="Y2278" i="2"/>
  <c r="U2278" i="2"/>
  <c r="Q2278" i="2"/>
  <c r="M2278" i="2"/>
  <c r="I2278" i="2"/>
  <c r="E2278" i="2"/>
  <c r="AB2278" i="2"/>
  <c r="X2278" i="2"/>
  <c r="T2278" i="2"/>
  <c r="P2278" i="2"/>
  <c r="L2278" i="2"/>
  <c r="H2278" i="2"/>
  <c r="AA2278" i="2"/>
  <c r="W2278" i="2"/>
  <c r="S2278" i="2"/>
  <c r="O2278" i="2"/>
  <c r="K2278" i="2"/>
  <c r="G2278" i="2"/>
  <c r="V2278" i="2"/>
  <c r="AF2278" i="2" s="1"/>
  <c r="F2278" i="2"/>
  <c r="R2278" i="2"/>
  <c r="N2278" i="2"/>
  <c r="Z2278" i="2"/>
  <c r="J2278" i="2"/>
  <c r="AB2218" i="2"/>
  <c r="X2218" i="2"/>
  <c r="T2218" i="2"/>
  <c r="P2218" i="2"/>
  <c r="L2218" i="2"/>
  <c r="H2218" i="2"/>
  <c r="AA2218" i="2"/>
  <c r="W2218" i="2"/>
  <c r="S2218" i="2"/>
  <c r="O2218" i="2"/>
  <c r="K2218" i="2"/>
  <c r="G2218" i="2"/>
  <c r="Z2218" i="2"/>
  <c r="V2218" i="2"/>
  <c r="AF2218" i="2" s="1"/>
  <c r="R2218" i="2"/>
  <c r="N2218" i="2"/>
  <c r="J2218" i="2"/>
  <c r="F2218" i="2"/>
  <c r="Y2218" i="2"/>
  <c r="I2218" i="2"/>
  <c r="U2218" i="2"/>
  <c r="E2218" i="2"/>
  <c r="Q2218" i="2"/>
  <c r="M2218" i="2"/>
  <c r="Y2403" i="2"/>
  <c r="U2403" i="2"/>
  <c r="Q2403" i="2"/>
  <c r="M2403" i="2"/>
  <c r="I2403" i="2"/>
  <c r="E2403" i="2"/>
  <c r="AB2403" i="2"/>
  <c r="X2403" i="2"/>
  <c r="T2403" i="2"/>
  <c r="P2403" i="2"/>
  <c r="L2403" i="2"/>
  <c r="H2403" i="2"/>
  <c r="AA2403" i="2"/>
  <c r="W2403" i="2"/>
  <c r="S2403" i="2"/>
  <c r="O2403" i="2"/>
  <c r="K2403" i="2"/>
  <c r="G2403" i="2"/>
  <c r="V2403" i="2"/>
  <c r="AF2403" i="2" s="1"/>
  <c r="F2403" i="2"/>
  <c r="R2403" i="2"/>
  <c r="N2403" i="2"/>
  <c r="Z2403" i="2"/>
  <c r="J2403" i="2"/>
  <c r="AB2486" i="2"/>
  <c r="X2486" i="2"/>
  <c r="T2486" i="2"/>
  <c r="P2486" i="2"/>
  <c r="L2486" i="2"/>
  <c r="H2486" i="2"/>
  <c r="AA2486" i="2"/>
  <c r="W2486" i="2"/>
  <c r="S2486" i="2"/>
  <c r="O2486" i="2"/>
  <c r="K2486" i="2"/>
  <c r="G2486" i="2"/>
  <c r="Z2486" i="2"/>
  <c r="V2486" i="2"/>
  <c r="AF2486" i="2" s="1"/>
  <c r="R2486" i="2"/>
  <c r="N2486" i="2"/>
  <c r="J2486" i="2"/>
  <c r="F2486" i="2"/>
  <c r="M2486" i="2"/>
  <c r="Y2486" i="2"/>
  <c r="I2486" i="2"/>
  <c r="U2486" i="2"/>
  <c r="E2486" i="2"/>
  <c r="Q2486" i="2"/>
  <c r="Z2605" i="2"/>
  <c r="V2605" i="2"/>
  <c r="AF2605" i="2" s="1"/>
  <c r="R2605" i="2"/>
  <c r="N2605" i="2"/>
  <c r="I2605" i="2"/>
  <c r="E2605" i="2"/>
  <c r="Y2605" i="2"/>
  <c r="U2605" i="2"/>
  <c r="Q2605" i="2"/>
  <c r="M2605" i="2"/>
  <c r="H2605" i="2"/>
  <c r="AB2605" i="2"/>
  <c r="X2605" i="2"/>
  <c r="T2605" i="2"/>
  <c r="P2605" i="2"/>
  <c r="K2605" i="2"/>
  <c r="G2605" i="2"/>
  <c r="S2605" i="2"/>
  <c r="O2605" i="2"/>
  <c r="AA2605" i="2"/>
  <c r="J2605" i="2"/>
  <c r="W2605" i="2"/>
  <c r="F2605" i="2"/>
  <c r="AA2020" i="2"/>
  <c r="W2020" i="2"/>
  <c r="S2020" i="2"/>
  <c r="O2020" i="2"/>
  <c r="K2020" i="2"/>
  <c r="G2020" i="2"/>
  <c r="Z2020" i="2"/>
  <c r="V2020" i="2"/>
  <c r="AF2020" i="2" s="1"/>
  <c r="R2020" i="2"/>
  <c r="N2020" i="2"/>
  <c r="J2020" i="2"/>
  <c r="F2020" i="2"/>
  <c r="Y2020" i="2"/>
  <c r="U2020" i="2"/>
  <c r="Q2020" i="2"/>
  <c r="M2020" i="2"/>
  <c r="I2020" i="2"/>
  <c r="E2020" i="2"/>
  <c r="AB2020" i="2"/>
  <c r="L2020" i="2"/>
  <c r="X2020" i="2"/>
  <c r="H2020" i="2"/>
  <c r="T2020" i="2"/>
  <c r="P2020" i="2"/>
  <c r="AA2224" i="2"/>
  <c r="W2224" i="2"/>
  <c r="S2224" i="2"/>
  <c r="O2224" i="2"/>
  <c r="K2224" i="2"/>
  <c r="G2224" i="2"/>
  <c r="Z2224" i="2"/>
  <c r="V2224" i="2"/>
  <c r="AF2224" i="2" s="1"/>
  <c r="R2224" i="2"/>
  <c r="N2224" i="2"/>
  <c r="J2224" i="2"/>
  <c r="F2224" i="2"/>
  <c r="Y2224" i="2"/>
  <c r="U2224" i="2"/>
  <c r="Q2224" i="2"/>
  <c r="M2224" i="2"/>
  <c r="I2224" i="2"/>
  <c r="E2224" i="2"/>
  <c r="AB2224" i="2"/>
  <c r="L2224" i="2"/>
  <c r="X2224" i="2"/>
  <c r="H2224" i="2"/>
  <c r="T2224" i="2"/>
  <c r="P2224" i="2"/>
  <c r="AA2012" i="2"/>
  <c r="W2012" i="2"/>
  <c r="S2012" i="2"/>
  <c r="O2012" i="2"/>
  <c r="K2012" i="2"/>
  <c r="G2012" i="2"/>
  <c r="Z2012" i="2"/>
  <c r="V2012" i="2"/>
  <c r="AF2012" i="2" s="1"/>
  <c r="R2012" i="2"/>
  <c r="N2012" i="2"/>
  <c r="J2012" i="2"/>
  <c r="F2012" i="2"/>
  <c r="Y2012" i="2"/>
  <c r="U2012" i="2"/>
  <c r="Q2012" i="2"/>
  <c r="M2012" i="2"/>
  <c r="I2012" i="2"/>
  <c r="E2012" i="2"/>
  <c r="AB2012" i="2"/>
  <c r="L2012" i="2"/>
  <c r="X2012" i="2"/>
  <c r="H2012" i="2"/>
  <c r="T2012" i="2"/>
  <c r="P2012" i="2"/>
  <c r="Y2030" i="2"/>
  <c r="U2030" i="2"/>
  <c r="Q2030" i="2"/>
  <c r="M2030" i="2"/>
  <c r="I2030" i="2"/>
  <c r="E2030" i="2"/>
  <c r="AB2030" i="2"/>
  <c r="X2030" i="2"/>
  <c r="T2030" i="2"/>
  <c r="P2030" i="2"/>
  <c r="L2030" i="2"/>
  <c r="H2030" i="2"/>
  <c r="AA2030" i="2"/>
  <c r="W2030" i="2"/>
  <c r="S2030" i="2"/>
  <c r="O2030" i="2"/>
  <c r="K2030" i="2"/>
  <c r="G2030" i="2"/>
  <c r="N2030" i="2"/>
  <c r="Z2030" i="2"/>
  <c r="J2030" i="2"/>
  <c r="V2030" i="2"/>
  <c r="AF2030" i="2" s="1"/>
  <c r="F2030" i="2"/>
  <c r="R2030" i="2"/>
  <c r="AA2402" i="2"/>
  <c r="W2402" i="2"/>
  <c r="S2402" i="2"/>
  <c r="O2402" i="2"/>
  <c r="K2402" i="2"/>
  <c r="G2402" i="2"/>
  <c r="Z2402" i="2"/>
  <c r="V2402" i="2"/>
  <c r="AF2402" i="2" s="1"/>
  <c r="R2402" i="2"/>
  <c r="N2402" i="2"/>
  <c r="J2402" i="2"/>
  <c r="F2402" i="2"/>
  <c r="Y2402" i="2"/>
  <c r="U2402" i="2"/>
  <c r="Q2402" i="2"/>
  <c r="M2402" i="2"/>
  <c r="I2402" i="2"/>
  <c r="E2402" i="2"/>
  <c r="P2402" i="2"/>
  <c r="AB2402" i="2"/>
  <c r="L2402" i="2"/>
  <c r="X2402" i="2"/>
  <c r="H2402" i="2"/>
  <c r="T2402" i="2"/>
  <c r="AA2267" i="2"/>
  <c r="W2267" i="2"/>
  <c r="S2267" i="2"/>
  <c r="O2267" i="2"/>
  <c r="K2267" i="2"/>
  <c r="G2267" i="2"/>
  <c r="Z2267" i="2"/>
  <c r="V2267" i="2"/>
  <c r="AF2267" i="2" s="1"/>
  <c r="R2267" i="2"/>
  <c r="N2267" i="2"/>
  <c r="J2267" i="2"/>
  <c r="F2267" i="2"/>
  <c r="Y2267" i="2"/>
  <c r="U2267" i="2"/>
  <c r="Q2267" i="2"/>
  <c r="M2267" i="2"/>
  <c r="I2267" i="2"/>
  <c r="E2267" i="2"/>
  <c r="T2267" i="2"/>
  <c r="P2267" i="2"/>
  <c r="AB2267" i="2"/>
  <c r="L2267" i="2"/>
  <c r="X2267" i="2"/>
  <c r="H2267" i="2"/>
  <c r="Y2254" i="2"/>
  <c r="U2254" i="2"/>
  <c r="Q2254" i="2"/>
  <c r="M2254" i="2"/>
  <c r="I2254" i="2"/>
  <c r="E2254" i="2"/>
  <c r="AB2254" i="2"/>
  <c r="X2254" i="2"/>
  <c r="T2254" i="2"/>
  <c r="P2254" i="2"/>
  <c r="L2254" i="2"/>
  <c r="H2254" i="2"/>
  <c r="AA2254" i="2"/>
  <c r="W2254" i="2"/>
  <c r="S2254" i="2"/>
  <c r="O2254" i="2"/>
  <c r="K2254" i="2"/>
  <c r="G2254" i="2"/>
  <c r="V2254" i="2"/>
  <c r="AF2254" i="2" s="1"/>
  <c r="F2254" i="2"/>
  <c r="R2254" i="2"/>
  <c r="N2254" i="2"/>
  <c r="J2254" i="2"/>
  <c r="Z2254" i="2"/>
  <c r="AA2438" i="2"/>
  <c r="W2438" i="2"/>
  <c r="S2438" i="2"/>
  <c r="O2438" i="2"/>
  <c r="K2438" i="2"/>
  <c r="G2438" i="2"/>
  <c r="Z2438" i="2"/>
  <c r="V2438" i="2"/>
  <c r="AF2438" i="2" s="1"/>
  <c r="R2438" i="2"/>
  <c r="N2438" i="2"/>
  <c r="J2438" i="2"/>
  <c r="F2438" i="2"/>
  <c r="Y2438" i="2"/>
  <c r="U2438" i="2"/>
  <c r="Q2438" i="2"/>
  <c r="M2438" i="2"/>
  <c r="I2438" i="2"/>
  <c r="E2438" i="2"/>
  <c r="X2438" i="2"/>
  <c r="H2438" i="2"/>
  <c r="T2438" i="2"/>
  <c r="P2438" i="2"/>
  <c r="AB2438" i="2"/>
  <c r="L2438" i="2"/>
  <c r="AB2379" i="2"/>
  <c r="X2379" i="2"/>
  <c r="T2379" i="2"/>
  <c r="P2379" i="2"/>
  <c r="L2379" i="2"/>
  <c r="H2379" i="2"/>
  <c r="AA2379" i="2"/>
  <c r="W2379" i="2"/>
  <c r="S2379" i="2"/>
  <c r="O2379" i="2"/>
  <c r="K2379" i="2"/>
  <c r="G2379" i="2"/>
  <c r="Z2379" i="2"/>
  <c r="R2379" i="2"/>
  <c r="J2379" i="2"/>
  <c r="Y2379" i="2"/>
  <c r="Q2379" i="2"/>
  <c r="I2379" i="2"/>
  <c r="V2379" i="2"/>
  <c r="AF2379" i="2" s="1"/>
  <c r="N2379" i="2"/>
  <c r="F2379" i="2"/>
  <c r="M2379" i="2"/>
  <c r="E2379" i="2"/>
  <c r="U2379" i="2"/>
  <c r="Z2542" i="2"/>
  <c r="V2542" i="2"/>
  <c r="AF2542" i="2" s="1"/>
  <c r="R2542" i="2"/>
  <c r="N2542" i="2"/>
  <c r="J2542" i="2"/>
  <c r="F2542" i="2"/>
  <c r="AA2542" i="2"/>
  <c r="U2542" i="2"/>
  <c r="P2542" i="2"/>
  <c r="K2542" i="2"/>
  <c r="E2542" i="2"/>
  <c r="Y2542" i="2"/>
  <c r="T2542" i="2"/>
  <c r="O2542" i="2"/>
  <c r="I2542" i="2"/>
  <c r="X2542" i="2"/>
  <c r="S2542" i="2"/>
  <c r="M2542" i="2"/>
  <c r="H2542" i="2"/>
  <c r="Q2542" i="2"/>
  <c r="L2542" i="2"/>
  <c r="AB2542" i="2"/>
  <c r="G2542" i="2"/>
  <c r="W2542" i="2"/>
  <c r="Y2561" i="2"/>
  <c r="U2561" i="2"/>
  <c r="Q2561" i="2"/>
  <c r="M2561" i="2"/>
  <c r="I2561" i="2"/>
  <c r="E2561" i="2"/>
  <c r="AB2561" i="2"/>
  <c r="X2561" i="2"/>
  <c r="T2561" i="2"/>
  <c r="P2561" i="2"/>
  <c r="L2561" i="2"/>
  <c r="H2561" i="2"/>
  <c r="AA2561" i="2"/>
  <c r="S2561" i="2"/>
  <c r="K2561" i="2"/>
  <c r="Z2561" i="2"/>
  <c r="R2561" i="2"/>
  <c r="J2561" i="2"/>
  <c r="W2561" i="2"/>
  <c r="O2561" i="2"/>
  <c r="G2561" i="2"/>
  <c r="V2561" i="2"/>
  <c r="AF2561" i="2" s="1"/>
  <c r="N2561" i="2"/>
  <c r="F2561" i="2"/>
  <c r="AA2245" i="2"/>
  <c r="W2245" i="2"/>
  <c r="S2245" i="2"/>
  <c r="O2245" i="2"/>
  <c r="K2245" i="2"/>
  <c r="G2245" i="2"/>
  <c r="Z2245" i="2"/>
  <c r="V2245" i="2"/>
  <c r="AF2245" i="2" s="1"/>
  <c r="R2245" i="2"/>
  <c r="N2245" i="2"/>
  <c r="J2245" i="2"/>
  <c r="F2245" i="2"/>
  <c r="Y2245" i="2"/>
  <c r="U2245" i="2"/>
  <c r="Q2245" i="2"/>
  <c r="M2245" i="2"/>
  <c r="I2245" i="2"/>
  <c r="E2245" i="2"/>
  <c r="P2245" i="2"/>
  <c r="AB2245" i="2"/>
  <c r="L2245" i="2"/>
  <c r="X2245" i="2"/>
  <c r="H2245" i="2"/>
  <c r="T2245" i="2"/>
  <c r="AA2458" i="2"/>
  <c r="W2458" i="2"/>
  <c r="S2458" i="2"/>
  <c r="O2458" i="2"/>
  <c r="K2458" i="2"/>
  <c r="G2458" i="2"/>
  <c r="Z2458" i="2"/>
  <c r="V2458" i="2"/>
  <c r="AF2458" i="2" s="1"/>
  <c r="R2458" i="2"/>
  <c r="N2458" i="2"/>
  <c r="J2458" i="2"/>
  <c r="F2458" i="2"/>
  <c r="Y2458" i="2"/>
  <c r="U2458" i="2"/>
  <c r="Q2458" i="2"/>
  <c r="M2458" i="2"/>
  <c r="I2458" i="2"/>
  <c r="E2458" i="2"/>
  <c r="P2458" i="2"/>
  <c r="AB2458" i="2"/>
  <c r="L2458" i="2"/>
  <c r="X2458" i="2"/>
  <c r="H2458" i="2"/>
  <c r="T2458" i="2"/>
  <c r="AA2064" i="2"/>
  <c r="W2064" i="2"/>
  <c r="S2064" i="2"/>
  <c r="O2064" i="2"/>
  <c r="K2064" i="2"/>
  <c r="G2064" i="2"/>
  <c r="Z2064" i="2"/>
  <c r="V2064" i="2"/>
  <c r="R2064" i="2"/>
  <c r="N2064" i="2"/>
  <c r="J2064" i="2"/>
  <c r="F2064" i="2"/>
  <c r="Y2064" i="2"/>
  <c r="U2064" i="2"/>
  <c r="Q2064" i="2"/>
  <c r="M2064" i="2"/>
  <c r="I2064" i="2"/>
  <c r="E2064" i="2"/>
  <c r="P2064" i="2"/>
  <c r="AB2064" i="2"/>
  <c r="L2064" i="2"/>
  <c r="X2064" i="2"/>
  <c r="H2064" i="2"/>
  <c r="T2064" i="2"/>
  <c r="Z2007" i="2"/>
  <c r="V2007" i="2"/>
  <c r="AF2007" i="2" s="1"/>
  <c r="R2007" i="2"/>
  <c r="N2007" i="2"/>
  <c r="J2007" i="2"/>
  <c r="F2007" i="2"/>
  <c r="Y2007" i="2"/>
  <c r="U2007" i="2"/>
  <c r="Q2007" i="2"/>
  <c r="M2007" i="2"/>
  <c r="I2007" i="2"/>
  <c r="E2007" i="2"/>
  <c r="AB2007" i="2"/>
  <c r="X2007" i="2"/>
  <c r="T2007" i="2"/>
  <c r="P2007" i="2"/>
  <c r="L2007" i="2"/>
  <c r="H2007" i="2"/>
  <c r="S2007" i="2"/>
  <c r="O2007" i="2"/>
  <c r="AA2007" i="2"/>
  <c r="K2007" i="2"/>
  <c r="W2007" i="2"/>
  <c r="G2007" i="2"/>
  <c r="Y2046" i="2"/>
  <c r="U2046" i="2"/>
  <c r="Q2046" i="2"/>
  <c r="M2046" i="2"/>
  <c r="I2046" i="2"/>
  <c r="E2046" i="2"/>
  <c r="AB2046" i="2"/>
  <c r="X2046" i="2"/>
  <c r="T2046" i="2"/>
  <c r="P2046" i="2"/>
  <c r="L2046" i="2"/>
  <c r="H2046" i="2"/>
  <c r="AA2046" i="2"/>
  <c r="W2046" i="2"/>
  <c r="S2046" i="2"/>
  <c r="O2046" i="2"/>
  <c r="K2046" i="2"/>
  <c r="G2046" i="2"/>
  <c r="N2046" i="2"/>
  <c r="Z2046" i="2"/>
  <c r="J2046" i="2"/>
  <c r="V2046" i="2"/>
  <c r="AF2046" i="2" s="1"/>
  <c r="F2046" i="2"/>
  <c r="R2046" i="2"/>
  <c r="AB2029" i="2"/>
  <c r="X2029" i="2"/>
  <c r="T2029" i="2"/>
  <c r="P2029" i="2"/>
  <c r="L2029" i="2"/>
  <c r="H2029" i="2"/>
  <c r="AA2029" i="2"/>
  <c r="W2029" i="2"/>
  <c r="S2029" i="2"/>
  <c r="O2029" i="2"/>
  <c r="K2029" i="2"/>
  <c r="G2029" i="2"/>
  <c r="Z2029" i="2"/>
  <c r="V2029" i="2"/>
  <c r="AF2029" i="2" s="1"/>
  <c r="R2029" i="2"/>
  <c r="N2029" i="2"/>
  <c r="J2029" i="2"/>
  <c r="F2029" i="2"/>
  <c r="M2029" i="2"/>
  <c r="Y2029" i="2"/>
  <c r="I2029" i="2"/>
  <c r="U2029" i="2"/>
  <c r="E2029" i="2"/>
  <c r="Q2029" i="2"/>
  <c r="Z2220" i="2"/>
  <c r="V2220" i="2"/>
  <c r="AF2220" i="2" s="1"/>
  <c r="R2220" i="2"/>
  <c r="N2220" i="2"/>
  <c r="J2220" i="2"/>
  <c r="F2220" i="2"/>
  <c r="Y2220" i="2"/>
  <c r="U2220" i="2"/>
  <c r="Q2220" i="2"/>
  <c r="M2220" i="2"/>
  <c r="I2220" i="2"/>
  <c r="E2220" i="2"/>
  <c r="AB2220" i="2"/>
  <c r="X2220" i="2"/>
  <c r="T2220" i="2"/>
  <c r="P2220" i="2"/>
  <c r="L2220" i="2"/>
  <c r="H2220" i="2"/>
  <c r="O2220" i="2"/>
  <c r="AA2220" i="2"/>
  <c r="K2220" i="2"/>
  <c r="W2220" i="2"/>
  <c r="G2220" i="2"/>
  <c r="S2220" i="2"/>
  <c r="Y2294" i="2"/>
  <c r="U2294" i="2"/>
  <c r="Q2294" i="2"/>
  <c r="M2294" i="2"/>
  <c r="I2294" i="2"/>
  <c r="E2294" i="2"/>
  <c r="AB2294" i="2"/>
  <c r="X2294" i="2"/>
  <c r="T2294" i="2"/>
  <c r="P2294" i="2"/>
  <c r="L2294" i="2"/>
  <c r="H2294" i="2"/>
  <c r="AA2294" i="2"/>
  <c r="W2294" i="2"/>
  <c r="S2294" i="2"/>
  <c r="O2294" i="2"/>
  <c r="K2294" i="2"/>
  <c r="G2294" i="2"/>
  <c r="V2294" i="2"/>
  <c r="AF2294" i="2" s="1"/>
  <c r="F2294" i="2"/>
  <c r="R2294" i="2"/>
  <c r="N2294" i="2"/>
  <c r="Z2294" i="2"/>
  <c r="J2294" i="2"/>
  <c r="AA2400" i="2"/>
  <c r="W2400" i="2"/>
  <c r="S2400" i="2"/>
  <c r="O2400" i="2"/>
  <c r="K2400" i="2"/>
  <c r="G2400" i="2"/>
  <c r="Z2400" i="2"/>
  <c r="V2400" i="2"/>
  <c r="AF2400" i="2" s="1"/>
  <c r="R2400" i="2"/>
  <c r="N2400" i="2"/>
  <c r="J2400" i="2"/>
  <c r="F2400" i="2"/>
  <c r="Y2400" i="2"/>
  <c r="U2400" i="2"/>
  <c r="Q2400" i="2"/>
  <c r="M2400" i="2"/>
  <c r="I2400" i="2"/>
  <c r="E2400" i="2"/>
  <c r="T2400" i="2"/>
  <c r="P2400" i="2"/>
  <c r="AB2400" i="2"/>
  <c r="L2400" i="2"/>
  <c r="H2400" i="2"/>
  <c r="X2400" i="2"/>
  <c r="Y2419" i="2"/>
  <c r="U2419" i="2"/>
  <c r="Q2419" i="2"/>
  <c r="M2419" i="2"/>
  <c r="I2419" i="2"/>
  <c r="E2419" i="2"/>
  <c r="AB2419" i="2"/>
  <c r="X2419" i="2"/>
  <c r="T2419" i="2"/>
  <c r="P2419" i="2"/>
  <c r="L2419" i="2"/>
  <c r="H2419" i="2"/>
  <c r="AA2419" i="2"/>
  <c r="W2419" i="2"/>
  <c r="S2419" i="2"/>
  <c r="O2419" i="2"/>
  <c r="K2419" i="2"/>
  <c r="G2419" i="2"/>
  <c r="V2419" i="2"/>
  <c r="AF2419" i="2" s="1"/>
  <c r="F2419" i="2"/>
  <c r="R2419" i="2"/>
  <c r="N2419" i="2"/>
  <c r="Z2419" i="2"/>
  <c r="J2419" i="2"/>
  <c r="AA2563" i="2"/>
  <c r="W2563" i="2"/>
  <c r="S2563" i="2"/>
  <c r="O2563" i="2"/>
  <c r="K2563" i="2"/>
  <c r="G2563" i="2"/>
  <c r="Z2563" i="2"/>
  <c r="V2563" i="2"/>
  <c r="AF2563" i="2" s="1"/>
  <c r="R2563" i="2"/>
  <c r="N2563" i="2"/>
  <c r="J2563" i="2"/>
  <c r="F2563" i="2"/>
  <c r="AB2563" i="2"/>
  <c r="T2563" i="2"/>
  <c r="L2563" i="2"/>
  <c r="Y2563" i="2"/>
  <c r="Q2563" i="2"/>
  <c r="I2563" i="2"/>
  <c r="X2563" i="2"/>
  <c r="P2563" i="2"/>
  <c r="H2563" i="2"/>
  <c r="U2563" i="2"/>
  <c r="M2563" i="2"/>
  <c r="E2563" i="2"/>
  <c r="AA2100" i="2"/>
  <c r="W2100" i="2"/>
  <c r="S2100" i="2"/>
  <c r="O2100" i="2"/>
  <c r="K2100" i="2"/>
  <c r="G2100" i="2"/>
  <c r="Z2100" i="2"/>
  <c r="V2100" i="2"/>
  <c r="AF2100" i="2" s="1"/>
  <c r="R2100" i="2"/>
  <c r="N2100" i="2"/>
  <c r="J2100" i="2"/>
  <c r="F2100" i="2"/>
  <c r="Y2100" i="2"/>
  <c r="U2100" i="2"/>
  <c r="Q2100" i="2"/>
  <c r="M2100" i="2"/>
  <c r="I2100" i="2"/>
  <c r="E2100" i="2"/>
  <c r="AB2100" i="2"/>
  <c r="L2100" i="2"/>
  <c r="X2100" i="2"/>
  <c r="H2100" i="2"/>
  <c r="T2100" i="2"/>
  <c r="P2100" i="2"/>
  <c r="Z2027" i="2"/>
  <c r="V2027" i="2"/>
  <c r="AF2027" i="2" s="1"/>
  <c r="R2027" i="2"/>
  <c r="N2027" i="2"/>
  <c r="J2027" i="2"/>
  <c r="F2027" i="2"/>
  <c r="Y2027" i="2"/>
  <c r="U2027" i="2"/>
  <c r="Q2027" i="2"/>
  <c r="M2027" i="2"/>
  <c r="I2027" i="2"/>
  <c r="E2027" i="2"/>
  <c r="AB2027" i="2"/>
  <c r="X2027" i="2"/>
  <c r="T2027" i="2"/>
  <c r="P2027" i="2"/>
  <c r="L2027" i="2"/>
  <c r="H2027" i="2"/>
  <c r="AA2027" i="2"/>
  <c r="K2027" i="2"/>
  <c r="W2027" i="2"/>
  <c r="G2027" i="2"/>
  <c r="S2027" i="2"/>
  <c r="O2027" i="2"/>
  <c r="AA2364" i="2"/>
  <c r="W2364" i="2"/>
  <c r="S2364" i="2"/>
  <c r="O2364" i="2"/>
  <c r="K2364" i="2"/>
  <c r="G2364" i="2"/>
  <c r="Z2364" i="2"/>
  <c r="V2364" i="2"/>
  <c r="AF2364" i="2" s="1"/>
  <c r="R2364" i="2"/>
  <c r="N2364" i="2"/>
  <c r="J2364" i="2"/>
  <c r="F2364" i="2"/>
  <c r="Y2364" i="2"/>
  <c r="U2364" i="2"/>
  <c r="Q2364" i="2"/>
  <c r="M2364" i="2"/>
  <c r="I2364" i="2"/>
  <c r="E2364" i="2"/>
  <c r="AB2364" i="2"/>
  <c r="L2364" i="2"/>
  <c r="X2364" i="2"/>
  <c r="H2364" i="2"/>
  <c r="T2364" i="2"/>
  <c r="P2364" i="2"/>
  <c r="Y2191" i="2"/>
  <c r="U2191" i="2"/>
  <c r="Q2191" i="2"/>
  <c r="M2191" i="2"/>
  <c r="I2191" i="2"/>
  <c r="E2191" i="2"/>
  <c r="AB2191" i="2"/>
  <c r="X2191" i="2"/>
  <c r="T2191" i="2"/>
  <c r="P2191" i="2"/>
  <c r="L2191" i="2"/>
  <c r="H2191" i="2"/>
  <c r="AA2191" i="2"/>
  <c r="W2191" i="2"/>
  <c r="S2191" i="2"/>
  <c r="O2191" i="2"/>
  <c r="K2191" i="2"/>
  <c r="G2191" i="2"/>
  <c r="N2191" i="2"/>
  <c r="Z2191" i="2"/>
  <c r="J2191" i="2"/>
  <c r="V2191" i="2"/>
  <c r="AF2191" i="2" s="1"/>
  <c r="F2191" i="2"/>
  <c r="R2191" i="2"/>
  <c r="AB2115" i="2"/>
  <c r="X2115" i="2"/>
  <c r="T2115" i="2"/>
  <c r="P2115" i="2"/>
  <c r="L2115" i="2"/>
  <c r="H2115" i="2"/>
  <c r="AA2115" i="2"/>
  <c r="W2115" i="2"/>
  <c r="S2115" i="2"/>
  <c r="O2115" i="2"/>
  <c r="K2115" i="2"/>
  <c r="G2115" i="2"/>
  <c r="Z2115" i="2"/>
  <c r="V2115" i="2"/>
  <c r="AF2115" i="2" s="1"/>
  <c r="R2115" i="2"/>
  <c r="N2115" i="2"/>
  <c r="J2115" i="2"/>
  <c r="F2115" i="2"/>
  <c r="U2115" i="2"/>
  <c r="E2115" i="2"/>
  <c r="Q2115" i="2"/>
  <c r="M2115" i="2"/>
  <c r="Y2115" i="2"/>
  <c r="I2115" i="2"/>
  <c r="AA2476" i="2"/>
  <c r="W2476" i="2"/>
  <c r="S2476" i="2"/>
  <c r="O2476" i="2"/>
  <c r="K2476" i="2"/>
  <c r="G2476" i="2"/>
  <c r="Z2476" i="2"/>
  <c r="V2476" i="2"/>
  <c r="AF2476" i="2" s="1"/>
  <c r="R2476" i="2"/>
  <c r="N2476" i="2"/>
  <c r="J2476" i="2"/>
  <c r="F2476" i="2"/>
  <c r="Y2476" i="2"/>
  <c r="U2476" i="2"/>
  <c r="Q2476" i="2"/>
  <c r="M2476" i="2"/>
  <c r="I2476" i="2"/>
  <c r="E2476" i="2"/>
  <c r="AB2476" i="2"/>
  <c r="L2476" i="2"/>
  <c r="X2476" i="2"/>
  <c r="H2476" i="2"/>
  <c r="T2476" i="2"/>
  <c r="P2476" i="2"/>
  <c r="Y2328" i="2"/>
  <c r="U2328" i="2"/>
  <c r="Q2328" i="2"/>
  <c r="M2328" i="2"/>
  <c r="I2328" i="2"/>
  <c r="E2328" i="2"/>
  <c r="AB2328" i="2"/>
  <c r="X2328" i="2"/>
  <c r="T2328" i="2"/>
  <c r="P2328" i="2"/>
  <c r="L2328" i="2"/>
  <c r="H2328" i="2"/>
  <c r="AA2328" i="2"/>
  <c r="W2328" i="2"/>
  <c r="S2328" i="2"/>
  <c r="O2328" i="2"/>
  <c r="K2328" i="2"/>
  <c r="G2328" i="2"/>
  <c r="R2328" i="2"/>
  <c r="N2328" i="2"/>
  <c r="Z2328" i="2"/>
  <c r="J2328" i="2"/>
  <c r="F2328" i="2"/>
  <c r="V2328" i="2"/>
  <c r="AF2328" i="2" s="1"/>
  <c r="Y2370" i="2"/>
  <c r="U2370" i="2"/>
  <c r="Q2370" i="2"/>
  <c r="M2370" i="2"/>
  <c r="I2370" i="2"/>
  <c r="E2370" i="2"/>
  <c r="AB2370" i="2"/>
  <c r="X2370" i="2"/>
  <c r="T2370" i="2"/>
  <c r="P2370" i="2"/>
  <c r="L2370" i="2"/>
  <c r="H2370" i="2"/>
  <c r="AA2370" i="2"/>
  <c r="S2370" i="2"/>
  <c r="K2370" i="2"/>
  <c r="Z2370" i="2"/>
  <c r="R2370" i="2"/>
  <c r="J2370" i="2"/>
  <c r="W2370" i="2"/>
  <c r="O2370" i="2"/>
  <c r="G2370" i="2"/>
  <c r="N2370" i="2"/>
  <c r="F2370" i="2"/>
  <c r="V2370" i="2"/>
  <c r="AF2370" i="2" s="1"/>
  <c r="Y2453" i="2"/>
  <c r="U2453" i="2"/>
  <c r="Q2453" i="2"/>
  <c r="M2453" i="2"/>
  <c r="I2453" i="2"/>
  <c r="E2453" i="2"/>
  <c r="AB2453" i="2"/>
  <c r="X2453" i="2"/>
  <c r="T2453" i="2"/>
  <c r="P2453" i="2"/>
  <c r="L2453" i="2"/>
  <c r="H2453" i="2"/>
  <c r="AA2453" i="2"/>
  <c r="W2453" i="2"/>
  <c r="S2453" i="2"/>
  <c r="O2453" i="2"/>
  <c r="K2453" i="2"/>
  <c r="G2453" i="2"/>
  <c r="R2453" i="2"/>
  <c r="N2453" i="2"/>
  <c r="Z2453" i="2"/>
  <c r="J2453" i="2"/>
  <c r="V2453" i="2"/>
  <c r="AF2453" i="2" s="1"/>
  <c r="F2453" i="2"/>
  <c r="AB2618" i="2"/>
  <c r="X2618" i="2"/>
  <c r="T2618" i="2"/>
  <c r="P2618" i="2"/>
  <c r="L2618" i="2"/>
  <c r="H2618" i="2"/>
  <c r="AA2618" i="2"/>
  <c r="W2618" i="2"/>
  <c r="S2618" i="2"/>
  <c r="O2618" i="2"/>
  <c r="K2618" i="2"/>
  <c r="G2618" i="2"/>
  <c r="Z2618" i="2"/>
  <c r="V2618" i="2"/>
  <c r="AF2618" i="2" s="1"/>
  <c r="R2618" i="2"/>
  <c r="N2618" i="2"/>
  <c r="J2618" i="2"/>
  <c r="F2618" i="2"/>
  <c r="U2618" i="2"/>
  <c r="E2618" i="2"/>
  <c r="Q2618" i="2"/>
  <c r="M2618" i="2"/>
  <c r="I2618" i="2"/>
  <c r="Y2618" i="2"/>
  <c r="Z2103" i="2"/>
  <c r="V2103" i="2"/>
  <c r="AF2103" i="2" s="1"/>
  <c r="R2103" i="2"/>
  <c r="N2103" i="2"/>
  <c r="J2103" i="2"/>
  <c r="F2103" i="2"/>
  <c r="Y2103" i="2"/>
  <c r="U2103" i="2"/>
  <c r="Q2103" i="2"/>
  <c r="M2103" i="2"/>
  <c r="I2103" i="2"/>
  <c r="E2103" i="2"/>
  <c r="AB2103" i="2"/>
  <c r="X2103" i="2"/>
  <c r="T2103" i="2"/>
  <c r="P2103" i="2"/>
  <c r="L2103" i="2"/>
  <c r="H2103" i="2"/>
  <c r="S2103" i="2"/>
  <c r="O2103" i="2"/>
  <c r="AA2103" i="2"/>
  <c r="K2103" i="2"/>
  <c r="W2103" i="2"/>
  <c r="G2103" i="2"/>
  <c r="AA2253" i="2"/>
  <c r="W2253" i="2"/>
  <c r="S2253" i="2"/>
  <c r="O2253" i="2"/>
  <c r="K2253" i="2"/>
  <c r="G2253" i="2"/>
  <c r="Z2253" i="2"/>
  <c r="V2253" i="2"/>
  <c r="AF2253" i="2" s="1"/>
  <c r="R2253" i="2"/>
  <c r="N2253" i="2"/>
  <c r="J2253" i="2"/>
  <c r="F2253" i="2"/>
  <c r="Y2253" i="2"/>
  <c r="U2253" i="2"/>
  <c r="Q2253" i="2"/>
  <c r="M2253" i="2"/>
  <c r="I2253" i="2"/>
  <c r="E2253" i="2"/>
  <c r="P2253" i="2"/>
  <c r="AB2253" i="2"/>
  <c r="L2253" i="2"/>
  <c r="X2253" i="2"/>
  <c r="H2253" i="2"/>
  <c r="T2253" i="2"/>
  <c r="Z2015" i="2"/>
  <c r="V2015" i="2"/>
  <c r="AF2015" i="2" s="1"/>
  <c r="R2015" i="2"/>
  <c r="N2015" i="2"/>
  <c r="J2015" i="2"/>
  <c r="F2015" i="2"/>
  <c r="Y2015" i="2"/>
  <c r="U2015" i="2"/>
  <c r="Q2015" i="2"/>
  <c r="M2015" i="2"/>
  <c r="I2015" i="2"/>
  <c r="E2015" i="2"/>
  <c r="AB2015" i="2"/>
  <c r="X2015" i="2"/>
  <c r="T2015" i="2"/>
  <c r="P2015" i="2"/>
  <c r="L2015" i="2"/>
  <c r="H2015" i="2"/>
  <c r="S2015" i="2"/>
  <c r="O2015" i="2"/>
  <c r="AA2015" i="2"/>
  <c r="K2015" i="2"/>
  <c r="W2015" i="2"/>
  <c r="G2015" i="2"/>
  <c r="AA2335" i="2"/>
  <c r="W2335" i="2"/>
  <c r="S2335" i="2"/>
  <c r="O2335" i="2"/>
  <c r="K2335" i="2"/>
  <c r="G2335" i="2"/>
  <c r="Z2335" i="2"/>
  <c r="V2335" i="2"/>
  <c r="AF2335" i="2" s="1"/>
  <c r="R2335" i="2"/>
  <c r="N2335" i="2"/>
  <c r="J2335" i="2"/>
  <c r="F2335" i="2"/>
  <c r="Y2335" i="2"/>
  <c r="U2335" i="2"/>
  <c r="Q2335" i="2"/>
  <c r="M2335" i="2"/>
  <c r="I2335" i="2"/>
  <c r="E2335" i="2"/>
  <c r="AB2335" i="2"/>
  <c r="L2335" i="2"/>
  <c r="X2335" i="2"/>
  <c r="H2335" i="2"/>
  <c r="T2335" i="2"/>
  <c r="P2335" i="2"/>
  <c r="Y2180" i="2"/>
  <c r="U2180" i="2"/>
  <c r="Q2180" i="2"/>
  <c r="M2180" i="2"/>
  <c r="I2180" i="2"/>
  <c r="E2180" i="2"/>
  <c r="AB2180" i="2"/>
  <c r="X2180" i="2"/>
  <c r="T2180" i="2"/>
  <c r="P2180" i="2"/>
  <c r="L2180" i="2"/>
  <c r="H2180" i="2"/>
  <c r="AA2180" i="2"/>
  <c r="W2180" i="2"/>
  <c r="S2180" i="2"/>
  <c r="O2180" i="2"/>
  <c r="K2180" i="2"/>
  <c r="G2180" i="2"/>
  <c r="V2180" i="2"/>
  <c r="AF2180" i="2" s="1"/>
  <c r="F2180" i="2"/>
  <c r="R2180" i="2"/>
  <c r="N2180" i="2"/>
  <c r="Z2180" i="2"/>
  <c r="J2180" i="2"/>
  <c r="AB2168" i="2"/>
  <c r="X2168" i="2"/>
  <c r="T2168" i="2"/>
  <c r="P2168" i="2"/>
  <c r="L2168" i="2"/>
  <c r="H2168" i="2"/>
  <c r="AA2168" i="2"/>
  <c r="W2168" i="2"/>
  <c r="S2168" i="2"/>
  <c r="O2168" i="2"/>
  <c r="K2168" i="2"/>
  <c r="G2168" i="2"/>
  <c r="Z2168" i="2"/>
  <c r="V2168" i="2"/>
  <c r="AF2168" i="2" s="1"/>
  <c r="R2168" i="2"/>
  <c r="N2168" i="2"/>
  <c r="J2168" i="2"/>
  <c r="F2168" i="2"/>
  <c r="Y2168" i="2"/>
  <c r="I2168" i="2"/>
  <c r="U2168" i="2"/>
  <c r="E2168" i="2"/>
  <c r="Q2168" i="2"/>
  <c r="M2168" i="2"/>
  <c r="Y2226" i="2"/>
  <c r="U2226" i="2"/>
  <c r="Q2226" i="2"/>
  <c r="M2226" i="2"/>
  <c r="I2226" i="2"/>
  <c r="E2226" i="2"/>
  <c r="AB2226" i="2"/>
  <c r="X2226" i="2"/>
  <c r="T2226" i="2"/>
  <c r="P2226" i="2"/>
  <c r="L2226" i="2"/>
  <c r="H2226" i="2"/>
  <c r="AA2226" i="2"/>
  <c r="W2226" i="2"/>
  <c r="S2226" i="2"/>
  <c r="O2226" i="2"/>
  <c r="K2226" i="2"/>
  <c r="G2226" i="2"/>
  <c r="N2226" i="2"/>
  <c r="Z2226" i="2"/>
  <c r="J2226" i="2"/>
  <c r="V2226" i="2"/>
  <c r="AF2226" i="2" s="1"/>
  <c r="F2226" i="2"/>
  <c r="R2226" i="2"/>
  <c r="Y2355" i="2"/>
  <c r="U2355" i="2"/>
  <c r="Q2355" i="2"/>
  <c r="M2355" i="2"/>
  <c r="I2355" i="2"/>
  <c r="E2355" i="2"/>
  <c r="AB2355" i="2"/>
  <c r="X2355" i="2"/>
  <c r="T2355" i="2"/>
  <c r="P2355" i="2"/>
  <c r="L2355" i="2"/>
  <c r="H2355" i="2"/>
  <c r="AA2355" i="2"/>
  <c r="W2355" i="2"/>
  <c r="S2355" i="2"/>
  <c r="O2355" i="2"/>
  <c r="K2355" i="2"/>
  <c r="G2355" i="2"/>
  <c r="V2355" i="2"/>
  <c r="AF2355" i="2" s="1"/>
  <c r="F2355" i="2"/>
  <c r="R2355" i="2"/>
  <c r="N2355" i="2"/>
  <c r="J2355" i="2"/>
  <c r="Z2355" i="2"/>
  <c r="AA2528" i="2"/>
  <c r="W2528" i="2"/>
  <c r="S2528" i="2"/>
  <c r="O2528" i="2"/>
  <c r="K2528" i="2"/>
  <c r="G2528" i="2"/>
  <c r="AB2528" i="2"/>
  <c r="V2528" i="2"/>
  <c r="AF2528" i="2" s="1"/>
  <c r="Q2528" i="2"/>
  <c r="L2528" i="2"/>
  <c r="F2528" i="2"/>
  <c r="Z2528" i="2"/>
  <c r="U2528" i="2"/>
  <c r="P2528" i="2"/>
  <c r="J2528" i="2"/>
  <c r="E2528" i="2"/>
  <c r="Y2528" i="2"/>
  <c r="T2528" i="2"/>
  <c r="N2528" i="2"/>
  <c r="I2528" i="2"/>
  <c r="M2528" i="2"/>
  <c r="H2528" i="2"/>
  <c r="X2528" i="2"/>
  <c r="R2528" i="2"/>
  <c r="Y2479" i="2"/>
  <c r="U2479" i="2"/>
  <c r="Q2479" i="2"/>
  <c r="M2479" i="2"/>
  <c r="I2479" i="2"/>
  <c r="E2479" i="2"/>
  <c r="AB2479" i="2"/>
  <c r="X2479" i="2"/>
  <c r="T2479" i="2"/>
  <c r="P2479" i="2"/>
  <c r="L2479" i="2"/>
  <c r="H2479" i="2"/>
  <c r="AA2479" i="2"/>
  <c r="W2479" i="2"/>
  <c r="S2479" i="2"/>
  <c r="O2479" i="2"/>
  <c r="K2479" i="2"/>
  <c r="G2479" i="2"/>
  <c r="N2479" i="2"/>
  <c r="Z2479" i="2"/>
  <c r="J2479" i="2"/>
  <c r="V2479" i="2"/>
  <c r="AF2479" i="2" s="1"/>
  <c r="F2479" i="2"/>
  <c r="R2479" i="2"/>
  <c r="AB2506" i="2"/>
  <c r="X2506" i="2"/>
  <c r="T2506" i="2"/>
  <c r="P2506" i="2"/>
  <c r="L2506" i="2"/>
  <c r="H2506" i="2"/>
  <c r="Y2506" i="2"/>
  <c r="S2506" i="2"/>
  <c r="N2506" i="2"/>
  <c r="I2506" i="2"/>
  <c r="W2506" i="2"/>
  <c r="R2506" i="2"/>
  <c r="M2506" i="2"/>
  <c r="G2506" i="2"/>
  <c r="AA2506" i="2"/>
  <c r="V2506" i="2"/>
  <c r="AF2506" i="2" s="1"/>
  <c r="Q2506" i="2"/>
  <c r="K2506" i="2"/>
  <c r="F2506" i="2"/>
  <c r="J2506" i="2"/>
  <c r="Z2506" i="2"/>
  <c r="E2506" i="2"/>
  <c r="U2506" i="2"/>
  <c r="O2506" i="2"/>
  <c r="AA2135" i="2"/>
  <c r="W2135" i="2"/>
  <c r="S2135" i="2"/>
  <c r="O2135" i="2"/>
  <c r="K2135" i="2"/>
  <c r="G2135" i="2"/>
  <c r="Z2135" i="2"/>
  <c r="V2135" i="2"/>
  <c r="AF2135" i="2" s="1"/>
  <c r="R2135" i="2"/>
  <c r="N2135" i="2"/>
  <c r="J2135" i="2"/>
  <c r="F2135" i="2"/>
  <c r="Y2135" i="2"/>
  <c r="U2135" i="2"/>
  <c r="Q2135" i="2"/>
  <c r="M2135" i="2"/>
  <c r="I2135" i="2"/>
  <c r="E2135" i="2"/>
  <c r="X2135" i="2"/>
  <c r="H2135" i="2"/>
  <c r="T2135" i="2"/>
  <c r="P2135" i="2"/>
  <c r="AB2135" i="2"/>
  <c r="L2135" i="2"/>
  <c r="Z2067" i="2"/>
  <c r="V2067" i="2"/>
  <c r="R2067" i="2"/>
  <c r="N2067" i="2"/>
  <c r="J2067" i="2"/>
  <c r="F2067" i="2"/>
  <c r="Y2067" i="2"/>
  <c r="U2067" i="2"/>
  <c r="Q2067" i="2"/>
  <c r="M2067" i="2"/>
  <c r="I2067" i="2"/>
  <c r="E2067" i="2"/>
  <c r="AB2067" i="2"/>
  <c r="X2067" i="2"/>
  <c r="T2067" i="2"/>
  <c r="P2067" i="2"/>
  <c r="L2067" i="2"/>
  <c r="H2067" i="2"/>
  <c r="O2067" i="2"/>
  <c r="AA2067" i="2"/>
  <c r="K2067" i="2"/>
  <c r="W2067" i="2"/>
  <c r="G2067" i="2"/>
  <c r="S2067" i="2"/>
  <c r="Y2042" i="2"/>
  <c r="U2042" i="2"/>
  <c r="Q2042" i="2"/>
  <c r="M2042" i="2"/>
  <c r="I2042" i="2"/>
  <c r="E2042" i="2"/>
  <c r="AB2042" i="2"/>
  <c r="X2042" i="2"/>
  <c r="T2042" i="2"/>
  <c r="P2042" i="2"/>
  <c r="L2042" i="2"/>
  <c r="H2042" i="2"/>
  <c r="AA2042" i="2"/>
  <c r="W2042" i="2"/>
  <c r="S2042" i="2"/>
  <c r="O2042" i="2"/>
  <c r="K2042" i="2"/>
  <c r="G2042" i="2"/>
  <c r="V2042" i="2"/>
  <c r="AF2042" i="2" s="1"/>
  <c r="F2042" i="2"/>
  <c r="R2042" i="2"/>
  <c r="N2042" i="2"/>
  <c r="Z2042" i="2"/>
  <c r="J2042" i="2"/>
  <c r="Y2507" i="2"/>
  <c r="U2507" i="2"/>
  <c r="Q2507" i="2"/>
  <c r="M2507" i="2"/>
  <c r="I2507" i="2"/>
  <c r="E2507" i="2"/>
  <c r="X2507" i="2"/>
  <c r="S2507" i="2"/>
  <c r="N2507" i="2"/>
  <c r="H2507" i="2"/>
  <c r="AB2507" i="2"/>
  <c r="W2507" i="2"/>
  <c r="R2507" i="2"/>
  <c r="L2507" i="2"/>
  <c r="G2507" i="2"/>
  <c r="AA2507" i="2"/>
  <c r="V2507" i="2"/>
  <c r="AF2507" i="2" s="1"/>
  <c r="P2507" i="2"/>
  <c r="K2507" i="2"/>
  <c r="F2507" i="2"/>
  <c r="T2507" i="2"/>
  <c r="O2507" i="2"/>
  <c r="J2507" i="2"/>
  <c r="Z2507" i="2"/>
  <c r="AA2259" i="2"/>
  <c r="W2259" i="2"/>
  <c r="S2259" i="2"/>
  <c r="O2259" i="2"/>
  <c r="K2259" i="2"/>
  <c r="G2259" i="2"/>
  <c r="Z2259" i="2"/>
  <c r="V2259" i="2"/>
  <c r="AF2259" i="2" s="1"/>
  <c r="R2259" i="2"/>
  <c r="N2259" i="2"/>
  <c r="J2259" i="2"/>
  <c r="F2259" i="2"/>
  <c r="Y2259" i="2"/>
  <c r="U2259" i="2"/>
  <c r="Q2259" i="2"/>
  <c r="M2259" i="2"/>
  <c r="I2259" i="2"/>
  <c r="E2259" i="2"/>
  <c r="T2259" i="2"/>
  <c r="P2259" i="2"/>
  <c r="AB2259" i="2"/>
  <c r="L2259" i="2"/>
  <c r="H2259" i="2"/>
  <c r="X2259" i="2"/>
  <c r="Y2252" i="2"/>
  <c r="U2252" i="2"/>
  <c r="Q2252" i="2"/>
  <c r="M2252" i="2"/>
  <c r="I2252" i="2"/>
  <c r="E2252" i="2"/>
  <c r="AB2252" i="2"/>
  <c r="X2252" i="2"/>
  <c r="T2252" i="2"/>
  <c r="P2252" i="2"/>
  <c r="L2252" i="2"/>
  <c r="H2252" i="2"/>
  <c r="AA2252" i="2"/>
  <c r="W2252" i="2"/>
  <c r="S2252" i="2"/>
  <c r="O2252" i="2"/>
  <c r="K2252" i="2"/>
  <c r="G2252" i="2"/>
  <c r="Z2252" i="2"/>
  <c r="J2252" i="2"/>
  <c r="V2252" i="2"/>
  <c r="AF2252" i="2" s="1"/>
  <c r="F2252" i="2"/>
  <c r="R2252" i="2"/>
  <c r="N2252" i="2"/>
  <c r="AA2430" i="2"/>
  <c r="W2430" i="2"/>
  <c r="S2430" i="2"/>
  <c r="O2430" i="2"/>
  <c r="K2430" i="2"/>
  <c r="G2430" i="2"/>
  <c r="Z2430" i="2"/>
  <c r="V2430" i="2"/>
  <c r="AF2430" i="2" s="1"/>
  <c r="R2430" i="2"/>
  <c r="N2430" i="2"/>
  <c r="J2430" i="2"/>
  <c r="F2430" i="2"/>
  <c r="Y2430" i="2"/>
  <c r="U2430" i="2"/>
  <c r="Q2430" i="2"/>
  <c r="M2430" i="2"/>
  <c r="I2430" i="2"/>
  <c r="E2430" i="2"/>
  <c r="X2430" i="2"/>
  <c r="H2430" i="2"/>
  <c r="T2430" i="2"/>
  <c r="P2430" i="2"/>
  <c r="AB2430" i="2"/>
  <c r="L2430" i="2"/>
  <c r="AB2377" i="2"/>
  <c r="X2377" i="2"/>
  <c r="T2377" i="2"/>
  <c r="P2377" i="2"/>
  <c r="L2377" i="2"/>
  <c r="H2377" i="2"/>
  <c r="AA2377" i="2"/>
  <c r="W2377" i="2"/>
  <c r="S2377" i="2"/>
  <c r="O2377" i="2"/>
  <c r="K2377" i="2"/>
  <c r="G2377" i="2"/>
  <c r="V2377" i="2"/>
  <c r="AF2377" i="2" s="1"/>
  <c r="N2377" i="2"/>
  <c r="F2377" i="2"/>
  <c r="U2377" i="2"/>
  <c r="M2377" i="2"/>
  <c r="E2377" i="2"/>
  <c r="Z2377" i="2"/>
  <c r="R2377" i="2"/>
  <c r="J2377" i="2"/>
  <c r="Y2377" i="2"/>
  <c r="Q2377" i="2"/>
  <c r="I2377" i="2"/>
  <c r="Y2541" i="2"/>
  <c r="U2541" i="2"/>
  <c r="Q2541" i="2"/>
  <c r="M2541" i="2"/>
  <c r="I2541" i="2"/>
  <c r="E2541" i="2"/>
  <c r="AA2541" i="2"/>
  <c r="V2541" i="2"/>
  <c r="AF2541" i="2" s="1"/>
  <c r="P2541" i="2"/>
  <c r="K2541" i="2"/>
  <c r="F2541" i="2"/>
  <c r="Z2541" i="2"/>
  <c r="T2541" i="2"/>
  <c r="O2541" i="2"/>
  <c r="J2541" i="2"/>
  <c r="X2541" i="2"/>
  <c r="S2541" i="2"/>
  <c r="N2541" i="2"/>
  <c r="H2541" i="2"/>
  <c r="AB2541" i="2"/>
  <c r="G2541" i="2"/>
  <c r="W2541" i="2"/>
  <c r="R2541" i="2"/>
  <c r="L2541" i="2"/>
  <c r="Y2557" i="2"/>
  <c r="U2557" i="2"/>
  <c r="Q2557" i="2"/>
  <c r="M2557" i="2"/>
  <c r="I2557" i="2"/>
  <c r="E2557" i="2"/>
  <c r="AB2557" i="2"/>
  <c r="X2557" i="2"/>
  <c r="T2557" i="2"/>
  <c r="P2557" i="2"/>
  <c r="L2557" i="2"/>
  <c r="H2557" i="2"/>
  <c r="AA2557" i="2"/>
  <c r="S2557" i="2"/>
  <c r="K2557" i="2"/>
  <c r="Z2557" i="2"/>
  <c r="R2557" i="2"/>
  <c r="J2557" i="2"/>
  <c r="W2557" i="2"/>
  <c r="O2557" i="2"/>
  <c r="G2557" i="2"/>
  <c r="V2557" i="2"/>
  <c r="AF2557" i="2" s="1"/>
  <c r="N2557" i="2"/>
  <c r="F2557" i="2"/>
  <c r="AA2261" i="2"/>
  <c r="W2261" i="2"/>
  <c r="S2261" i="2"/>
  <c r="O2261" i="2"/>
  <c r="K2261" i="2"/>
  <c r="G2261" i="2"/>
  <c r="Z2261" i="2"/>
  <c r="V2261" i="2"/>
  <c r="AF2261" i="2" s="1"/>
  <c r="R2261" i="2"/>
  <c r="N2261" i="2"/>
  <c r="J2261" i="2"/>
  <c r="F2261" i="2"/>
  <c r="Y2261" i="2"/>
  <c r="U2261" i="2"/>
  <c r="Q2261" i="2"/>
  <c r="M2261" i="2"/>
  <c r="I2261" i="2"/>
  <c r="E2261" i="2"/>
  <c r="P2261" i="2"/>
  <c r="AB2261" i="2"/>
  <c r="L2261" i="2"/>
  <c r="X2261" i="2"/>
  <c r="H2261" i="2"/>
  <c r="T2261" i="2"/>
  <c r="Z2107" i="2"/>
  <c r="V2107" i="2"/>
  <c r="AF2107" i="2" s="1"/>
  <c r="R2107" i="2"/>
  <c r="N2107" i="2"/>
  <c r="J2107" i="2"/>
  <c r="F2107" i="2"/>
  <c r="Y2107" i="2"/>
  <c r="U2107" i="2"/>
  <c r="Q2107" i="2"/>
  <c r="M2107" i="2"/>
  <c r="I2107" i="2"/>
  <c r="E2107" i="2"/>
  <c r="AB2107" i="2"/>
  <c r="X2107" i="2"/>
  <c r="T2107" i="2"/>
  <c r="P2107" i="2"/>
  <c r="L2107" i="2"/>
  <c r="H2107" i="2"/>
  <c r="AA2107" i="2"/>
  <c r="K2107" i="2"/>
  <c r="W2107" i="2"/>
  <c r="G2107" i="2"/>
  <c r="S2107" i="2"/>
  <c r="O2107" i="2"/>
  <c r="Y2082" i="2"/>
  <c r="U2082" i="2"/>
  <c r="Q2082" i="2"/>
  <c r="M2082" i="2"/>
  <c r="I2082" i="2"/>
  <c r="E2082" i="2"/>
  <c r="AB2082" i="2"/>
  <c r="X2082" i="2"/>
  <c r="T2082" i="2"/>
  <c r="P2082" i="2"/>
  <c r="L2082" i="2"/>
  <c r="H2082" i="2"/>
  <c r="AA2082" i="2"/>
  <c r="W2082" i="2"/>
  <c r="S2082" i="2"/>
  <c r="O2082" i="2"/>
  <c r="K2082" i="2"/>
  <c r="G2082" i="2"/>
  <c r="V2082" i="2"/>
  <c r="AF2082" i="2" s="1"/>
  <c r="F2082" i="2"/>
  <c r="R2082" i="2"/>
  <c r="N2082" i="2"/>
  <c r="Z2082" i="2"/>
  <c r="J2082" i="2"/>
  <c r="AB2001" i="2"/>
  <c r="X2001" i="2"/>
  <c r="T2001" i="2"/>
  <c r="P2001" i="2"/>
  <c r="L2001" i="2"/>
  <c r="H2001" i="2"/>
  <c r="AA2001" i="2"/>
  <c r="W2001" i="2"/>
  <c r="S2001" i="2"/>
  <c r="O2001" i="2"/>
  <c r="K2001" i="2"/>
  <c r="G2001" i="2"/>
  <c r="Z2001" i="2"/>
  <c r="V2001" i="2"/>
  <c r="AF2001" i="2" s="1"/>
  <c r="R2001" i="2"/>
  <c r="N2001" i="2"/>
  <c r="J2001" i="2"/>
  <c r="F2001" i="2"/>
  <c r="U2001" i="2"/>
  <c r="E2001" i="2"/>
  <c r="Q2001" i="2"/>
  <c r="M2001" i="2"/>
  <c r="I2001" i="2"/>
  <c r="Y2001" i="2"/>
  <c r="AA2339" i="2"/>
  <c r="W2339" i="2"/>
  <c r="S2339" i="2"/>
  <c r="O2339" i="2"/>
  <c r="K2339" i="2"/>
  <c r="G2339" i="2"/>
  <c r="Z2339" i="2"/>
  <c r="V2339" i="2"/>
  <c r="AF2339" i="2" s="1"/>
  <c r="R2339" i="2"/>
  <c r="N2339" i="2"/>
  <c r="J2339" i="2"/>
  <c r="F2339" i="2"/>
  <c r="Y2339" i="2"/>
  <c r="U2339" i="2"/>
  <c r="Q2339" i="2"/>
  <c r="M2339" i="2"/>
  <c r="I2339" i="2"/>
  <c r="E2339" i="2"/>
  <c r="T2339" i="2"/>
  <c r="P2339" i="2"/>
  <c r="AB2339" i="2"/>
  <c r="L2339" i="2"/>
  <c r="X2339" i="2"/>
  <c r="H2339" i="2"/>
  <c r="Y2272" i="2"/>
  <c r="U2272" i="2"/>
  <c r="Q2272" i="2"/>
  <c r="M2272" i="2"/>
  <c r="I2272" i="2"/>
  <c r="E2272" i="2"/>
  <c r="AB2272" i="2"/>
  <c r="X2272" i="2"/>
  <c r="T2272" i="2"/>
  <c r="P2272" i="2"/>
  <c r="L2272" i="2"/>
  <c r="H2272" i="2"/>
  <c r="AA2272" i="2"/>
  <c r="W2272" i="2"/>
  <c r="S2272" i="2"/>
  <c r="O2272" i="2"/>
  <c r="K2272" i="2"/>
  <c r="G2272" i="2"/>
  <c r="R2272" i="2"/>
  <c r="N2272" i="2"/>
  <c r="Z2272" i="2"/>
  <c r="J2272" i="2"/>
  <c r="V2272" i="2"/>
  <c r="AF2272" i="2" s="1"/>
  <c r="F2272" i="2"/>
  <c r="Z2544" i="2"/>
  <c r="V2544" i="2"/>
  <c r="AF2544" i="2" s="1"/>
  <c r="R2544" i="2"/>
  <c r="N2544" i="2"/>
  <c r="J2544" i="2"/>
  <c r="F2544" i="2"/>
  <c r="Y2544" i="2"/>
  <c r="U2544" i="2"/>
  <c r="Q2544" i="2"/>
  <c r="M2544" i="2"/>
  <c r="I2544" i="2"/>
  <c r="E2544" i="2"/>
  <c r="AA2544" i="2"/>
  <c r="S2544" i="2"/>
  <c r="K2544" i="2"/>
  <c r="X2544" i="2"/>
  <c r="P2544" i="2"/>
  <c r="H2544" i="2"/>
  <c r="W2544" i="2"/>
  <c r="O2544" i="2"/>
  <c r="G2544" i="2"/>
  <c r="L2544" i="2"/>
  <c r="AB2544" i="2"/>
  <c r="T2544" i="2"/>
  <c r="Y2397" i="2"/>
  <c r="U2397" i="2"/>
  <c r="Q2397" i="2"/>
  <c r="M2397" i="2"/>
  <c r="I2397" i="2"/>
  <c r="E2397" i="2"/>
  <c r="AB2397" i="2"/>
  <c r="X2397" i="2"/>
  <c r="T2397" i="2"/>
  <c r="P2397" i="2"/>
  <c r="L2397" i="2"/>
  <c r="H2397" i="2"/>
  <c r="AA2397" i="2"/>
  <c r="W2397" i="2"/>
  <c r="S2397" i="2"/>
  <c r="O2397" i="2"/>
  <c r="K2397" i="2"/>
  <c r="G2397" i="2"/>
  <c r="R2397" i="2"/>
  <c r="N2397" i="2"/>
  <c r="Z2397" i="2"/>
  <c r="J2397" i="2"/>
  <c r="V2397" i="2"/>
  <c r="AF2397" i="2" s="1"/>
  <c r="F2397" i="2"/>
  <c r="Y2597" i="2"/>
  <c r="U2597" i="2"/>
  <c r="Q2597" i="2"/>
  <c r="M2597" i="2"/>
  <c r="I2597" i="2"/>
  <c r="E2597" i="2"/>
  <c r="AB2597" i="2"/>
  <c r="X2597" i="2"/>
  <c r="T2597" i="2"/>
  <c r="P2597" i="2"/>
  <c r="L2597" i="2"/>
  <c r="H2597" i="2"/>
  <c r="AA2597" i="2"/>
  <c r="W2597" i="2"/>
  <c r="S2597" i="2"/>
  <c r="O2597" i="2"/>
  <c r="K2597" i="2"/>
  <c r="G2597" i="2"/>
  <c r="R2597" i="2"/>
  <c r="N2597" i="2"/>
  <c r="Z2597" i="2"/>
  <c r="J2597" i="2"/>
  <c r="V2597" i="2"/>
  <c r="AF2597" i="2" s="1"/>
  <c r="F2597" i="2"/>
  <c r="AA2237" i="2"/>
  <c r="W2237" i="2"/>
  <c r="S2237" i="2"/>
  <c r="O2237" i="2"/>
  <c r="K2237" i="2"/>
  <c r="G2237" i="2"/>
  <c r="Z2237" i="2"/>
  <c r="V2237" i="2"/>
  <c r="AF2237" i="2" s="1"/>
  <c r="R2237" i="2"/>
  <c r="N2237" i="2"/>
  <c r="J2237" i="2"/>
  <c r="F2237" i="2"/>
  <c r="Y2237" i="2"/>
  <c r="U2237" i="2"/>
  <c r="Q2237" i="2"/>
  <c r="M2237" i="2"/>
  <c r="I2237" i="2"/>
  <c r="E2237" i="2"/>
  <c r="P2237" i="2"/>
  <c r="AB2237" i="2"/>
  <c r="L2237" i="2"/>
  <c r="X2237" i="2"/>
  <c r="H2237" i="2"/>
  <c r="T2237" i="2"/>
  <c r="AA2277" i="2"/>
  <c r="W2277" i="2"/>
  <c r="S2277" i="2"/>
  <c r="O2277" i="2"/>
  <c r="K2277" i="2"/>
  <c r="G2277" i="2"/>
  <c r="Z2277" i="2"/>
  <c r="V2277" i="2"/>
  <c r="AF2277" i="2" s="1"/>
  <c r="R2277" i="2"/>
  <c r="N2277" i="2"/>
  <c r="J2277" i="2"/>
  <c r="F2277" i="2"/>
  <c r="Y2277" i="2"/>
  <c r="U2277" i="2"/>
  <c r="Q2277" i="2"/>
  <c r="M2277" i="2"/>
  <c r="I2277" i="2"/>
  <c r="E2277" i="2"/>
  <c r="P2277" i="2"/>
  <c r="AB2277" i="2"/>
  <c r="L2277" i="2"/>
  <c r="X2277" i="2"/>
  <c r="H2277" i="2"/>
  <c r="T2277" i="2"/>
  <c r="AA2088" i="2"/>
  <c r="W2088" i="2"/>
  <c r="S2088" i="2"/>
  <c r="O2088" i="2"/>
  <c r="K2088" i="2"/>
  <c r="G2088" i="2"/>
  <c r="Z2088" i="2"/>
  <c r="V2088" i="2"/>
  <c r="AF2088" i="2" s="1"/>
  <c r="R2088" i="2"/>
  <c r="N2088" i="2"/>
  <c r="J2088" i="2"/>
  <c r="F2088" i="2"/>
  <c r="Y2088" i="2"/>
  <c r="U2088" i="2"/>
  <c r="Q2088" i="2"/>
  <c r="M2088" i="2"/>
  <c r="I2088" i="2"/>
  <c r="E2088" i="2"/>
  <c r="T2088" i="2"/>
  <c r="P2088" i="2"/>
  <c r="AB2088" i="2"/>
  <c r="L2088" i="2"/>
  <c r="H2088" i="2"/>
  <c r="X2088" i="2"/>
  <c r="AA2239" i="2"/>
  <c r="W2239" i="2"/>
  <c r="S2239" i="2"/>
  <c r="O2239" i="2"/>
  <c r="K2239" i="2"/>
  <c r="G2239" i="2"/>
  <c r="Z2239" i="2"/>
  <c r="V2239" i="2"/>
  <c r="AF2239" i="2" s="1"/>
  <c r="R2239" i="2"/>
  <c r="N2239" i="2"/>
  <c r="J2239" i="2"/>
  <c r="F2239" i="2"/>
  <c r="Y2239" i="2"/>
  <c r="U2239" i="2"/>
  <c r="Q2239" i="2"/>
  <c r="M2239" i="2"/>
  <c r="I2239" i="2"/>
  <c r="E2239" i="2"/>
  <c r="AB2239" i="2"/>
  <c r="L2239" i="2"/>
  <c r="X2239" i="2"/>
  <c r="H2239" i="2"/>
  <c r="T2239" i="2"/>
  <c r="P2239" i="2"/>
  <c r="Y2132" i="2"/>
  <c r="U2132" i="2"/>
  <c r="Q2132" i="2"/>
  <c r="M2132" i="2"/>
  <c r="I2132" i="2"/>
  <c r="E2132" i="2"/>
  <c r="AB2132" i="2"/>
  <c r="X2132" i="2"/>
  <c r="T2132" i="2"/>
  <c r="P2132" i="2"/>
  <c r="L2132" i="2"/>
  <c r="H2132" i="2"/>
  <c r="AA2132" i="2"/>
  <c r="W2132" i="2"/>
  <c r="S2132" i="2"/>
  <c r="O2132" i="2"/>
  <c r="K2132" i="2"/>
  <c r="G2132" i="2"/>
  <c r="V2132" i="2"/>
  <c r="AF2132" i="2" s="1"/>
  <c r="F2132" i="2"/>
  <c r="R2132" i="2"/>
  <c r="N2132" i="2"/>
  <c r="J2132" i="2"/>
  <c r="Z2132" i="2"/>
  <c r="AB2053" i="2"/>
  <c r="X2053" i="2"/>
  <c r="T2053" i="2"/>
  <c r="P2053" i="2"/>
  <c r="L2053" i="2"/>
  <c r="H2053" i="2"/>
  <c r="AA2053" i="2"/>
  <c r="W2053" i="2"/>
  <c r="S2053" i="2"/>
  <c r="O2053" i="2"/>
  <c r="K2053" i="2"/>
  <c r="G2053" i="2"/>
  <c r="Z2053" i="2"/>
  <c r="V2053" i="2"/>
  <c r="AF2053" i="2" s="1"/>
  <c r="R2053" i="2"/>
  <c r="N2053" i="2"/>
  <c r="J2053" i="2"/>
  <c r="F2053" i="2"/>
  <c r="M2053" i="2"/>
  <c r="Y2053" i="2"/>
  <c r="I2053" i="2"/>
  <c r="U2053" i="2"/>
  <c r="E2053" i="2"/>
  <c r="Q2053" i="2"/>
  <c r="Z2371" i="2"/>
  <c r="V2371" i="2"/>
  <c r="AF2371" i="2" s="1"/>
  <c r="R2371" i="2"/>
  <c r="N2371" i="2"/>
  <c r="J2371" i="2"/>
  <c r="F2371" i="2"/>
  <c r="Y2371" i="2"/>
  <c r="U2371" i="2"/>
  <c r="Q2371" i="2"/>
  <c r="M2371" i="2"/>
  <c r="I2371" i="2"/>
  <c r="E2371" i="2"/>
  <c r="X2371" i="2"/>
  <c r="P2371" i="2"/>
  <c r="H2371" i="2"/>
  <c r="W2371" i="2"/>
  <c r="O2371" i="2"/>
  <c r="G2371" i="2"/>
  <c r="AB2371" i="2"/>
  <c r="T2371" i="2"/>
  <c r="L2371" i="2"/>
  <c r="S2371" i="2"/>
  <c r="K2371" i="2"/>
  <c r="AA2371" i="2"/>
  <c r="Y2298" i="2"/>
  <c r="U2298" i="2"/>
  <c r="Q2298" i="2"/>
  <c r="M2298" i="2"/>
  <c r="I2298" i="2"/>
  <c r="E2298" i="2"/>
  <c r="AB2298" i="2"/>
  <c r="X2298" i="2"/>
  <c r="T2298" i="2"/>
  <c r="P2298" i="2"/>
  <c r="L2298" i="2"/>
  <c r="H2298" i="2"/>
  <c r="AA2298" i="2"/>
  <c r="W2298" i="2"/>
  <c r="S2298" i="2"/>
  <c r="O2298" i="2"/>
  <c r="K2298" i="2"/>
  <c r="G2298" i="2"/>
  <c r="N2298" i="2"/>
  <c r="Z2298" i="2"/>
  <c r="J2298" i="2"/>
  <c r="V2298" i="2"/>
  <c r="AF2298" i="2" s="1"/>
  <c r="F2298" i="2"/>
  <c r="R2298" i="2"/>
  <c r="AA2416" i="2"/>
  <c r="W2416" i="2"/>
  <c r="S2416" i="2"/>
  <c r="O2416" i="2"/>
  <c r="K2416" i="2"/>
  <c r="G2416" i="2"/>
  <c r="Z2416" i="2"/>
  <c r="V2416" i="2"/>
  <c r="AF2416" i="2" s="1"/>
  <c r="R2416" i="2"/>
  <c r="N2416" i="2"/>
  <c r="J2416" i="2"/>
  <c r="F2416" i="2"/>
  <c r="Y2416" i="2"/>
  <c r="U2416" i="2"/>
  <c r="Q2416" i="2"/>
  <c r="M2416" i="2"/>
  <c r="I2416" i="2"/>
  <c r="E2416" i="2"/>
  <c r="T2416" i="2"/>
  <c r="P2416" i="2"/>
  <c r="AB2416" i="2"/>
  <c r="L2416" i="2"/>
  <c r="X2416" i="2"/>
  <c r="H2416" i="2"/>
  <c r="Y2423" i="2"/>
  <c r="U2423" i="2"/>
  <c r="Q2423" i="2"/>
  <c r="M2423" i="2"/>
  <c r="I2423" i="2"/>
  <c r="E2423" i="2"/>
  <c r="AB2423" i="2"/>
  <c r="X2423" i="2"/>
  <c r="T2423" i="2"/>
  <c r="P2423" i="2"/>
  <c r="L2423" i="2"/>
  <c r="H2423" i="2"/>
  <c r="AA2423" i="2"/>
  <c r="W2423" i="2"/>
  <c r="S2423" i="2"/>
  <c r="O2423" i="2"/>
  <c r="K2423" i="2"/>
  <c r="G2423" i="2"/>
  <c r="N2423" i="2"/>
  <c r="Z2423" i="2"/>
  <c r="J2423" i="2"/>
  <c r="V2423" i="2"/>
  <c r="AF2423" i="2" s="1"/>
  <c r="F2423" i="2"/>
  <c r="R2423" i="2"/>
  <c r="AA2571" i="2"/>
  <c r="W2571" i="2"/>
  <c r="S2571" i="2"/>
  <c r="O2571" i="2"/>
  <c r="K2571" i="2"/>
  <c r="G2571" i="2"/>
  <c r="Z2571" i="2"/>
  <c r="V2571" i="2"/>
  <c r="AF2571" i="2" s="1"/>
  <c r="R2571" i="2"/>
  <c r="N2571" i="2"/>
  <c r="J2571" i="2"/>
  <c r="F2571" i="2"/>
  <c r="AB2571" i="2"/>
  <c r="T2571" i="2"/>
  <c r="L2571" i="2"/>
  <c r="Y2571" i="2"/>
  <c r="Q2571" i="2"/>
  <c r="I2571" i="2"/>
  <c r="X2571" i="2"/>
  <c r="P2571" i="2"/>
  <c r="H2571" i="2"/>
  <c r="E2571" i="2"/>
  <c r="U2571" i="2"/>
  <c r="M2571" i="2"/>
  <c r="AA2084" i="2"/>
  <c r="W2084" i="2"/>
  <c r="S2084" i="2"/>
  <c r="O2084" i="2"/>
  <c r="K2084" i="2"/>
  <c r="G2084" i="2"/>
  <c r="Z2084" i="2"/>
  <c r="V2084" i="2"/>
  <c r="AF2084" i="2" s="1"/>
  <c r="R2084" i="2"/>
  <c r="N2084" i="2"/>
  <c r="J2084" i="2"/>
  <c r="F2084" i="2"/>
  <c r="Y2084" i="2"/>
  <c r="U2084" i="2"/>
  <c r="Q2084" i="2"/>
  <c r="M2084" i="2"/>
  <c r="I2084" i="2"/>
  <c r="E2084" i="2"/>
  <c r="AB2084" i="2"/>
  <c r="L2084" i="2"/>
  <c r="X2084" i="2"/>
  <c r="H2084" i="2"/>
  <c r="T2084" i="2"/>
  <c r="P2084" i="2"/>
  <c r="Z2019" i="2"/>
  <c r="V2019" i="2"/>
  <c r="AF2019" i="2" s="1"/>
  <c r="R2019" i="2"/>
  <c r="N2019" i="2"/>
  <c r="J2019" i="2"/>
  <c r="F2019" i="2"/>
  <c r="Y2019" i="2"/>
  <c r="U2019" i="2"/>
  <c r="Q2019" i="2"/>
  <c r="M2019" i="2"/>
  <c r="I2019" i="2"/>
  <c r="E2019" i="2"/>
  <c r="AB2019" i="2"/>
  <c r="X2019" i="2"/>
  <c r="T2019" i="2"/>
  <c r="P2019" i="2"/>
  <c r="L2019" i="2"/>
  <c r="H2019" i="2"/>
  <c r="AA2019" i="2"/>
  <c r="K2019" i="2"/>
  <c r="W2019" i="2"/>
  <c r="G2019" i="2"/>
  <c r="S2019" i="2"/>
  <c r="O2019" i="2"/>
  <c r="AA2348" i="2"/>
  <c r="W2348" i="2"/>
  <c r="S2348" i="2"/>
  <c r="O2348" i="2"/>
  <c r="K2348" i="2"/>
  <c r="G2348" i="2"/>
  <c r="Z2348" i="2"/>
  <c r="V2348" i="2"/>
  <c r="AF2348" i="2" s="1"/>
  <c r="R2348" i="2"/>
  <c r="N2348" i="2"/>
  <c r="J2348" i="2"/>
  <c r="F2348" i="2"/>
  <c r="Y2348" i="2"/>
  <c r="U2348" i="2"/>
  <c r="Q2348" i="2"/>
  <c r="M2348" i="2"/>
  <c r="I2348" i="2"/>
  <c r="E2348" i="2"/>
  <c r="AB2348" i="2"/>
  <c r="L2348" i="2"/>
  <c r="X2348" i="2"/>
  <c r="H2348" i="2"/>
  <c r="T2348" i="2"/>
  <c r="P2348" i="2"/>
  <c r="Y2182" i="2"/>
  <c r="U2182" i="2"/>
  <c r="Q2182" i="2"/>
  <c r="M2182" i="2"/>
  <c r="I2182" i="2"/>
  <c r="E2182" i="2"/>
  <c r="AB2182" i="2"/>
  <c r="X2182" i="2"/>
  <c r="T2182" i="2"/>
  <c r="P2182" i="2"/>
  <c r="L2182" i="2"/>
  <c r="H2182" i="2"/>
  <c r="AA2182" i="2"/>
  <c r="W2182" i="2"/>
  <c r="S2182" i="2"/>
  <c r="O2182" i="2"/>
  <c r="K2182" i="2"/>
  <c r="G2182" i="2"/>
  <c r="R2182" i="2"/>
  <c r="N2182" i="2"/>
  <c r="Z2182" i="2"/>
  <c r="J2182" i="2"/>
  <c r="V2182" i="2"/>
  <c r="AF2182" i="2" s="1"/>
  <c r="F2182" i="2"/>
  <c r="AB2170" i="2"/>
  <c r="X2170" i="2"/>
  <c r="T2170" i="2"/>
  <c r="P2170" i="2"/>
  <c r="L2170" i="2"/>
  <c r="H2170" i="2"/>
  <c r="AA2170" i="2"/>
  <c r="W2170" i="2"/>
  <c r="S2170" i="2"/>
  <c r="O2170" i="2"/>
  <c r="K2170" i="2"/>
  <c r="G2170" i="2"/>
  <c r="Z2170" i="2"/>
  <c r="V2170" i="2"/>
  <c r="AF2170" i="2" s="1"/>
  <c r="R2170" i="2"/>
  <c r="N2170" i="2"/>
  <c r="J2170" i="2"/>
  <c r="F2170" i="2"/>
  <c r="U2170" i="2"/>
  <c r="E2170" i="2"/>
  <c r="Q2170" i="2"/>
  <c r="M2170" i="2"/>
  <c r="Y2170" i="2"/>
  <c r="I2170" i="2"/>
  <c r="Y2228" i="2"/>
  <c r="U2228" i="2"/>
  <c r="Q2228" i="2"/>
  <c r="M2228" i="2"/>
  <c r="I2228" i="2"/>
  <c r="E2228" i="2"/>
  <c r="AB2228" i="2"/>
  <c r="X2228" i="2"/>
  <c r="T2228" i="2"/>
  <c r="P2228" i="2"/>
  <c r="L2228" i="2"/>
  <c r="H2228" i="2"/>
  <c r="AA2228" i="2"/>
  <c r="W2228" i="2"/>
  <c r="S2228" i="2"/>
  <c r="O2228" i="2"/>
  <c r="K2228" i="2"/>
  <c r="G2228" i="2"/>
  <c r="Z2228" i="2"/>
  <c r="J2228" i="2"/>
  <c r="V2228" i="2"/>
  <c r="AF2228" i="2" s="1"/>
  <c r="F2228" i="2"/>
  <c r="R2228" i="2"/>
  <c r="N2228" i="2"/>
  <c r="Y2357" i="2"/>
  <c r="U2357" i="2"/>
  <c r="Q2357" i="2"/>
  <c r="M2357" i="2"/>
  <c r="I2357" i="2"/>
  <c r="E2357" i="2"/>
  <c r="AB2357" i="2"/>
  <c r="X2357" i="2"/>
  <c r="T2357" i="2"/>
  <c r="P2357" i="2"/>
  <c r="L2357" i="2"/>
  <c r="H2357" i="2"/>
  <c r="AA2357" i="2"/>
  <c r="W2357" i="2"/>
  <c r="S2357" i="2"/>
  <c r="O2357" i="2"/>
  <c r="K2357" i="2"/>
  <c r="G2357" i="2"/>
  <c r="R2357" i="2"/>
  <c r="N2357" i="2"/>
  <c r="Z2357" i="2"/>
  <c r="J2357" i="2"/>
  <c r="V2357" i="2"/>
  <c r="AF2357" i="2" s="1"/>
  <c r="F2357" i="2"/>
  <c r="AA2536" i="2"/>
  <c r="W2536" i="2"/>
  <c r="S2536" i="2"/>
  <c r="O2536" i="2"/>
  <c r="K2536" i="2"/>
  <c r="G2536" i="2"/>
  <c r="AB2536" i="2"/>
  <c r="V2536" i="2"/>
  <c r="AF2536" i="2" s="1"/>
  <c r="Q2536" i="2"/>
  <c r="L2536" i="2"/>
  <c r="F2536" i="2"/>
  <c r="Z2536" i="2"/>
  <c r="U2536" i="2"/>
  <c r="P2536" i="2"/>
  <c r="J2536" i="2"/>
  <c r="E2536" i="2"/>
  <c r="Y2536" i="2"/>
  <c r="T2536" i="2"/>
  <c r="N2536" i="2"/>
  <c r="I2536" i="2"/>
  <c r="M2536" i="2"/>
  <c r="H2536" i="2"/>
  <c r="X2536" i="2"/>
  <c r="R2536" i="2"/>
  <c r="Y2484" i="2"/>
  <c r="U2484" i="2"/>
  <c r="Q2484" i="2"/>
  <c r="M2484" i="2"/>
  <c r="I2484" i="2"/>
  <c r="E2484" i="2"/>
  <c r="AB2484" i="2"/>
  <c r="X2484" i="2"/>
  <c r="T2484" i="2"/>
  <c r="P2484" i="2"/>
  <c r="L2484" i="2"/>
  <c r="H2484" i="2"/>
  <c r="AA2484" i="2"/>
  <c r="W2484" i="2"/>
  <c r="S2484" i="2"/>
  <c r="O2484" i="2"/>
  <c r="K2484" i="2"/>
  <c r="G2484" i="2"/>
  <c r="R2484" i="2"/>
  <c r="N2484" i="2"/>
  <c r="Z2484" i="2"/>
  <c r="J2484" i="2"/>
  <c r="V2484" i="2"/>
  <c r="AF2484" i="2" s="1"/>
  <c r="F2484" i="2"/>
  <c r="AB2510" i="2"/>
  <c r="X2510" i="2"/>
  <c r="T2510" i="2"/>
  <c r="P2510" i="2"/>
  <c r="L2510" i="2"/>
  <c r="H2510" i="2"/>
  <c r="AA2510" i="2"/>
  <c r="V2510" i="2"/>
  <c r="AF2510" i="2" s="1"/>
  <c r="Q2510" i="2"/>
  <c r="K2510" i="2"/>
  <c r="F2510" i="2"/>
  <c r="Z2510" i="2"/>
  <c r="U2510" i="2"/>
  <c r="O2510" i="2"/>
  <c r="J2510" i="2"/>
  <c r="E2510" i="2"/>
  <c r="Y2510" i="2"/>
  <c r="S2510" i="2"/>
  <c r="N2510" i="2"/>
  <c r="I2510" i="2"/>
  <c r="M2510" i="2"/>
  <c r="G2510" i="2"/>
  <c r="W2510" i="2"/>
  <c r="R2510" i="2"/>
  <c r="AA2269" i="2"/>
  <c r="W2269" i="2"/>
  <c r="S2269" i="2"/>
  <c r="O2269" i="2"/>
  <c r="K2269" i="2"/>
  <c r="G2269" i="2"/>
  <c r="Z2269" i="2"/>
  <c r="V2269" i="2"/>
  <c r="AF2269" i="2" s="1"/>
  <c r="R2269" i="2"/>
  <c r="N2269" i="2"/>
  <c r="J2269" i="2"/>
  <c r="F2269" i="2"/>
  <c r="Y2269" i="2"/>
  <c r="U2269" i="2"/>
  <c r="Q2269" i="2"/>
  <c r="M2269" i="2"/>
  <c r="I2269" i="2"/>
  <c r="E2269" i="2"/>
  <c r="P2269" i="2"/>
  <c r="AB2269" i="2"/>
  <c r="L2269" i="2"/>
  <c r="X2269" i="2"/>
  <c r="H2269" i="2"/>
  <c r="T2269" i="2"/>
  <c r="Z2187" i="2"/>
  <c r="V2187" i="2"/>
  <c r="AF2187" i="2" s="1"/>
  <c r="R2187" i="2"/>
  <c r="N2187" i="2"/>
  <c r="J2187" i="2"/>
  <c r="F2187" i="2"/>
  <c r="Y2187" i="2"/>
  <c r="U2187" i="2"/>
  <c r="Q2187" i="2"/>
  <c r="M2187" i="2"/>
  <c r="I2187" i="2"/>
  <c r="E2187" i="2"/>
  <c r="AB2187" i="2"/>
  <c r="X2187" i="2"/>
  <c r="T2187" i="2"/>
  <c r="P2187" i="2"/>
  <c r="L2187" i="2"/>
  <c r="H2187" i="2"/>
  <c r="AA2187" i="2"/>
  <c r="K2187" i="2"/>
  <c r="W2187" i="2"/>
  <c r="G2187" i="2"/>
  <c r="S2187" i="2"/>
  <c r="O2187" i="2"/>
  <c r="Y2159" i="2"/>
  <c r="U2159" i="2"/>
  <c r="Q2159" i="2"/>
  <c r="M2159" i="2"/>
  <c r="I2159" i="2"/>
  <c r="E2159" i="2"/>
  <c r="AB2159" i="2"/>
  <c r="X2159" i="2"/>
  <c r="T2159" i="2"/>
  <c r="P2159" i="2"/>
  <c r="L2159" i="2"/>
  <c r="H2159" i="2"/>
  <c r="AA2159" i="2"/>
  <c r="W2159" i="2"/>
  <c r="S2159" i="2"/>
  <c r="O2159" i="2"/>
  <c r="K2159" i="2"/>
  <c r="G2159" i="2"/>
  <c r="N2159" i="2"/>
  <c r="Z2159" i="2"/>
  <c r="J2159" i="2"/>
  <c r="V2159" i="2"/>
  <c r="AF2159" i="2" s="1"/>
  <c r="F2159" i="2"/>
  <c r="R2159" i="2"/>
  <c r="AB2081" i="2"/>
  <c r="X2081" i="2"/>
  <c r="T2081" i="2"/>
  <c r="P2081" i="2"/>
  <c r="L2081" i="2"/>
  <c r="H2081" i="2"/>
  <c r="AA2081" i="2"/>
  <c r="W2081" i="2"/>
  <c r="S2081" i="2"/>
  <c r="O2081" i="2"/>
  <c r="K2081" i="2"/>
  <c r="G2081" i="2"/>
  <c r="Z2081" i="2"/>
  <c r="V2081" i="2"/>
  <c r="AF2081" i="2" s="1"/>
  <c r="R2081" i="2"/>
  <c r="N2081" i="2"/>
  <c r="J2081" i="2"/>
  <c r="F2081" i="2"/>
  <c r="U2081" i="2"/>
  <c r="E2081" i="2"/>
  <c r="Q2081" i="2"/>
  <c r="M2081" i="2"/>
  <c r="Y2081" i="2"/>
  <c r="I2081" i="2"/>
  <c r="AA2412" i="2"/>
  <c r="W2412" i="2"/>
  <c r="S2412" i="2"/>
  <c r="O2412" i="2"/>
  <c r="K2412" i="2"/>
  <c r="G2412" i="2"/>
  <c r="Z2412" i="2"/>
  <c r="V2412" i="2"/>
  <c r="AF2412" i="2" s="1"/>
  <c r="R2412" i="2"/>
  <c r="N2412" i="2"/>
  <c r="J2412" i="2"/>
  <c r="F2412" i="2"/>
  <c r="Y2412" i="2"/>
  <c r="U2412" i="2"/>
  <c r="Q2412" i="2"/>
  <c r="M2412" i="2"/>
  <c r="I2412" i="2"/>
  <c r="E2412" i="2"/>
  <c r="AB2412" i="2"/>
  <c r="L2412" i="2"/>
  <c r="X2412" i="2"/>
  <c r="H2412" i="2"/>
  <c r="T2412" i="2"/>
  <c r="P2412" i="2"/>
  <c r="Y2312" i="2"/>
  <c r="U2312" i="2"/>
  <c r="Q2312" i="2"/>
  <c r="M2312" i="2"/>
  <c r="I2312" i="2"/>
  <c r="E2312" i="2"/>
  <c r="AB2312" i="2"/>
  <c r="X2312" i="2"/>
  <c r="T2312" i="2"/>
  <c r="P2312" i="2"/>
  <c r="L2312" i="2"/>
  <c r="H2312" i="2"/>
  <c r="AA2312" i="2"/>
  <c r="W2312" i="2"/>
  <c r="S2312" i="2"/>
  <c r="O2312" i="2"/>
  <c r="K2312" i="2"/>
  <c r="G2312" i="2"/>
  <c r="R2312" i="2"/>
  <c r="N2312" i="2"/>
  <c r="Z2312" i="2"/>
  <c r="J2312" i="2"/>
  <c r="V2312" i="2"/>
  <c r="AF2312" i="2" s="1"/>
  <c r="F2312" i="2"/>
  <c r="AA2472" i="2"/>
  <c r="W2472" i="2"/>
  <c r="S2472" i="2"/>
  <c r="O2472" i="2"/>
  <c r="K2472" i="2"/>
  <c r="G2472" i="2"/>
  <c r="Z2472" i="2"/>
  <c r="V2472" i="2"/>
  <c r="AF2472" i="2" s="1"/>
  <c r="R2472" i="2"/>
  <c r="N2472" i="2"/>
  <c r="J2472" i="2"/>
  <c r="F2472" i="2"/>
  <c r="Y2472" i="2"/>
  <c r="U2472" i="2"/>
  <c r="Q2472" i="2"/>
  <c r="M2472" i="2"/>
  <c r="I2472" i="2"/>
  <c r="E2472" i="2"/>
  <c r="T2472" i="2"/>
  <c r="P2472" i="2"/>
  <c r="AB2472" i="2"/>
  <c r="L2472" i="2"/>
  <c r="X2472" i="2"/>
  <c r="H2472" i="2"/>
  <c r="Y2437" i="2"/>
  <c r="U2437" i="2"/>
  <c r="Q2437" i="2"/>
  <c r="M2437" i="2"/>
  <c r="I2437" i="2"/>
  <c r="E2437" i="2"/>
  <c r="AB2437" i="2"/>
  <c r="X2437" i="2"/>
  <c r="T2437" i="2"/>
  <c r="P2437" i="2"/>
  <c r="L2437" i="2"/>
  <c r="H2437" i="2"/>
  <c r="AA2437" i="2"/>
  <c r="W2437" i="2"/>
  <c r="S2437" i="2"/>
  <c r="O2437" i="2"/>
  <c r="K2437" i="2"/>
  <c r="G2437" i="2"/>
  <c r="R2437" i="2"/>
  <c r="N2437" i="2"/>
  <c r="Z2437" i="2"/>
  <c r="J2437" i="2"/>
  <c r="F2437" i="2"/>
  <c r="V2437" i="2"/>
  <c r="AF2437" i="2" s="1"/>
  <c r="Z2590" i="2"/>
  <c r="V2590" i="2"/>
  <c r="AF2590" i="2" s="1"/>
  <c r="R2590" i="2"/>
  <c r="N2590" i="2"/>
  <c r="J2590" i="2"/>
  <c r="F2590" i="2"/>
  <c r="Y2590" i="2"/>
  <c r="U2590" i="2"/>
  <c r="Q2590" i="2"/>
  <c r="M2590" i="2"/>
  <c r="I2590" i="2"/>
  <c r="E2590" i="2"/>
  <c r="AB2590" i="2"/>
  <c r="X2590" i="2"/>
  <c r="T2590" i="2"/>
  <c r="P2590" i="2"/>
  <c r="L2590" i="2"/>
  <c r="H2590" i="2"/>
  <c r="W2590" i="2"/>
  <c r="G2590" i="2"/>
  <c r="S2590" i="2"/>
  <c r="O2590" i="2"/>
  <c r="AA2590" i="2"/>
  <c r="K2590" i="2"/>
  <c r="AB2572" i="2"/>
  <c r="X2572" i="2"/>
  <c r="T2572" i="2"/>
  <c r="P2572" i="2"/>
  <c r="L2572" i="2"/>
  <c r="H2572" i="2"/>
  <c r="AA2572" i="2"/>
  <c r="W2572" i="2"/>
  <c r="S2572" i="2"/>
  <c r="O2572" i="2"/>
  <c r="K2572" i="2"/>
  <c r="G2572" i="2"/>
  <c r="V2572" i="2"/>
  <c r="AF2572" i="2" s="1"/>
  <c r="N2572" i="2"/>
  <c r="F2572" i="2"/>
  <c r="U2572" i="2"/>
  <c r="M2572" i="2"/>
  <c r="E2572" i="2"/>
  <c r="Z2572" i="2"/>
  <c r="R2572" i="2"/>
  <c r="J2572" i="2"/>
  <c r="Y2572" i="2"/>
  <c r="Q2572" i="2"/>
  <c r="I2572" i="2"/>
  <c r="Z2023" i="2"/>
  <c r="V2023" i="2"/>
  <c r="AF2023" i="2" s="1"/>
  <c r="R2023" i="2"/>
  <c r="N2023" i="2"/>
  <c r="J2023" i="2"/>
  <c r="F2023" i="2"/>
  <c r="Y2023" i="2"/>
  <c r="U2023" i="2"/>
  <c r="Q2023" i="2"/>
  <c r="M2023" i="2"/>
  <c r="I2023" i="2"/>
  <c r="E2023" i="2"/>
  <c r="AB2023" i="2"/>
  <c r="X2023" i="2"/>
  <c r="T2023" i="2"/>
  <c r="P2023" i="2"/>
  <c r="L2023" i="2"/>
  <c r="H2023" i="2"/>
  <c r="S2023" i="2"/>
  <c r="O2023" i="2"/>
  <c r="AA2023" i="2"/>
  <c r="K2023" i="2"/>
  <c r="W2023" i="2"/>
  <c r="G2023" i="2"/>
  <c r="AA2293" i="2"/>
  <c r="W2293" i="2"/>
  <c r="S2293" i="2"/>
  <c r="O2293" i="2"/>
  <c r="K2293" i="2"/>
  <c r="G2293" i="2"/>
  <c r="Z2293" i="2"/>
  <c r="V2293" i="2"/>
  <c r="AF2293" i="2" s="1"/>
  <c r="R2293" i="2"/>
  <c r="N2293" i="2"/>
  <c r="J2293" i="2"/>
  <c r="F2293" i="2"/>
  <c r="Y2293" i="2"/>
  <c r="U2293" i="2"/>
  <c r="Q2293" i="2"/>
  <c r="M2293" i="2"/>
  <c r="I2293" i="2"/>
  <c r="E2293" i="2"/>
  <c r="P2293" i="2"/>
  <c r="AB2293" i="2"/>
  <c r="L2293" i="2"/>
  <c r="X2293" i="2"/>
  <c r="H2293" i="2"/>
  <c r="T2293" i="2"/>
  <c r="Z2047" i="2"/>
  <c r="V2047" i="2"/>
  <c r="AF2047" i="2" s="1"/>
  <c r="R2047" i="2"/>
  <c r="N2047" i="2"/>
  <c r="J2047" i="2"/>
  <c r="F2047" i="2"/>
  <c r="Y2047" i="2"/>
  <c r="U2047" i="2"/>
  <c r="Q2047" i="2"/>
  <c r="M2047" i="2"/>
  <c r="I2047" i="2"/>
  <c r="E2047" i="2"/>
  <c r="AB2047" i="2"/>
  <c r="X2047" i="2"/>
  <c r="T2047" i="2"/>
  <c r="P2047" i="2"/>
  <c r="L2047" i="2"/>
  <c r="H2047" i="2"/>
  <c r="S2047" i="2"/>
  <c r="O2047" i="2"/>
  <c r="AA2047" i="2"/>
  <c r="K2047" i="2"/>
  <c r="W2047" i="2"/>
  <c r="G2047" i="2"/>
  <c r="Y2022" i="2"/>
  <c r="U2022" i="2"/>
  <c r="Q2022" i="2"/>
  <c r="M2022" i="2"/>
  <c r="I2022" i="2"/>
  <c r="E2022" i="2"/>
  <c r="AB2022" i="2"/>
  <c r="X2022" i="2"/>
  <c r="T2022" i="2"/>
  <c r="P2022" i="2"/>
  <c r="L2022" i="2"/>
  <c r="H2022" i="2"/>
  <c r="AA2022" i="2"/>
  <c r="W2022" i="2"/>
  <c r="S2022" i="2"/>
  <c r="O2022" i="2"/>
  <c r="K2022" i="2"/>
  <c r="G2022" i="2"/>
  <c r="N2022" i="2"/>
  <c r="Z2022" i="2"/>
  <c r="J2022" i="2"/>
  <c r="V2022" i="2"/>
  <c r="AF2022" i="2" s="1"/>
  <c r="F2022" i="2"/>
  <c r="R2022" i="2"/>
  <c r="AA2358" i="2"/>
  <c r="W2358" i="2"/>
  <c r="S2358" i="2"/>
  <c r="O2358" i="2"/>
  <c r="K2358" i="2"/>
  <c r="G2358" i="2"/>
  <c r="Z2358" i="2"/>
  <c r="V2358" i="2"/>
  <c r="AF2358" i="2" s="1"/>
  <c r="R2358" i="2"/>
  <c r="N2358" i="2"/>
  <c r="J2358" i="2"/>
  <c r="F2358" i="2"/>
  <c r="Y2358" i="2"/>
  <c r="U2358" i="2"/>
  <c r="Q2358" i="2"/>
  <c r="M2358" i="2"/>
  <c r="I2358" i="2"/>
  <c r="E2358" i="2"/>
  <c r="X2358" i="2"/>
  <c r="H2358" i="2"/>
  <c r="T2358" i="2"/>
  <c r="P2358" i="2"/>
  <c r="AB2358" i="2"/>
  <c r="L2358" i="2"/>
  <c r="Z2214" i="2"/>
  <c r="V2214" i="2"/>
  <c r="AF2214" i="2" s="1"/>
  <c r="R2214" i="2"/>
  <c r="N2214" i="2"/>
  <c r="J2214" i="2"/>
  <c r="F2214" i="2"/>
  <c r="Y2214" i="2"/>
  <c r="T2214" i="2"/>
  <c r="O2214" i="2"/>
  <c r="I2214" i="2"/>
  <c r="X2214" i="2"/>
  <c r="S2214" i="2"/>
  <c r="M2214" i="2"/>
  <c r="H2214" i="2"/>
  <c r="AB2214" i="2"/>
  <c r="W2214" i="2"/>
  <c r="Q2214" i="2"/>
  <c r="L2214" i="2"/>
  <c r="G2214" i="2"/>
  <c r="P2214" i="2"/>
  <c r="K2214" i="2"/>
  <c r="AA2214" i="2"/>
  <c r="E2214" i="2"/>
  <c r="U2214" i="2"/>
  <c r="Y2242" i="2"/>
  <c r="U2242" i="2"/>
  <c r="Q2242" i="2"/>
  <c r="M2242" i="2"/>
  <c r="I2242" i="2"/>
  <c r="E2242" i="2"/>
  <c r="AB2242" i="2"/>
  <c r="X2242" i="2"/>
  <c r="T2242" i="2"/>
  <c r="P2242" i="2"/>
  <c r="L2242" i="2"/>
  <c r="H2242" i="2"/>
  <c r="AA2242" i="2"/>
  <c r="W2242" i="2"/>
  <c r="S2242" i="2"/>
  <c r="O2242" i="2"/>
  <c r="K2242" i="2"/>
  <c r="G2242" i="2"/>
  <c r="N2242" i="2"/>
  <c r="Z2242" i="2"/>
  <c r="J2242" i="2"/>
  <c r="V2242" i="2"/>
  <c r="AF2242" i="2" s="1"/>
  <c r="F2242" i="2"/>
  <c r="R2242" i="2"/>
  <c r="AA2390" i="2"/>
  <c r="W2390" i="2"/>
  <c r="S2390" i="2"/>
  <c r="O2390" i="2"/>
  <c r="K2390" i="2"/>
  <c r="G2390" i="2"/>
  <c r="Z2390" i="2"/>
  <c r="V2390" i="2"/>
  <c r="AF2390" i="2" s="1"/>
  <c r="R2390" i="2"/>
  <c r="N2390" i="2"/>
  <c r="J2390" i="2"/>
  <c r="F2390" i="2"/>
  <c r="Y2390" i="2"/>
  <c r="U2390" i="2"/>
  <c r="Q2390" i="2"/>
  <c r="M2390" i="2"/>
  <c r="I2390" i="2"/>
  <c r="E2390" i="2"/>
  <c r="X2390" i="2"/>
  <c r="H2390" i="2"/>
  <c r="T2390" i="2"/>
  <c r="P2390" i="2"/>
  <c r="L2390" i="2"/>
  <c r="AB2390" i="2"/>
  <c r="Z2582" i="2"/>
  <c r="V2582" i="2"/>
  <c r="AF2582" i="2" s="1"/>
  <c r="R2582" i="2"/>
  <c r="N2582" i="2"/>
  <c r="J2582" i="2"/>
  <c r="F2582" i="2"/>
  <c r="Y2582" i="2"/>
  <c r="U2582" i="2"/>
  <c r="Q2582" i="2"/>
  <c r="M2582" i="2"/>
  <c r="I2582" i="2"/>
  <c r="E2582" i="2"/>
  <c r="X2582" i="2"/>
  <c r="P2582" i="2"/>
  <c r="H2582" i="2"/>
  <c r="W2582" i="2"/>
  <c r="O2582" i="2"/>
  <c r="G2582" i="2"/>
  <c r="AB2582" i="2"/>
  <c r="T2582" i="2"/>
  <c r="L2582" i="2"/>
  <c r="S2582" i="2"/>
  <c r="K2582" i="2"/>
  <c r="AA2582" i="2"/>
  <c r="Y2527" i="2"/>
  <c r="U2527" i="2"/>
  <c r="Q2527" i="2"/>
  <c r="M2527" i="2"/>
  <c r="I2527" i="2"/>
  <c r="E2527" i="2"/>
  <c r="AA2527" i="2"/>
  <c r="V2527" i="2"/>
  <c r="AF2527" i="2" s="1"/>
  <c r="P2527" i="2"/>
  <c r="K2527" i="2"/>
  <c r="F2527" i="2"/>
  <c r="Z2527" i="2"/>
  <c r="T2527" i="2"/>
  <c r="O2527" i="2"/>
  <c r="J2527" i="2"/>
  <c r="X2527" i="2"/>
  <c r="S2527" i="2"/>
  <c r="N2527" i="2"/>
  <c r="H2527" i="2"/>
  <c r="R2527" i="2"/>
  <c r="L2527" i="2"/>
  <c r="AB2527" i="2"/>
  <c r="G2527" i="2"/>
  <c r="W2527" i="2"/>
  <c r="AB2540" i="2"/>
  <c r="X2540" i="2"/>
  <c r="T2540" i="2"/>
  <c r="P2540" i="2"/>
  <c r="L2540" i="2"/>
  <c r="H2540" i="2"/>
  <c r="AA2540" i="2"/>
  <c r="V2540" i="2"/>
  <c r="AF2540" i="2" s="1"/>
  <c r="Q2540" i="2"/>
  <c r="K2540" i="2"/>
  <c r="F2540" i="2"/>
  <c r="Z2540" i="2"/>
  <c r="U2540" i="2"/>
  <c r="O2540" i="2"/>
  <c r="J2540" i="2"/>
  <c r="E2540" i="2"/>
  <c r="Y2540" i="2"/>
  <c r="S2540" i="2"/>
  <c r="N2540" i="2"/>
  <c r="I2540" i="2"/>
  <c r="R2540" i="2"/>
  <c r="M2540" i="2"/>
  <c r="G2540" i="2"/>
  <c r="W2540" i="2"/>
  <c r="AA2346" i="2"/>
  <c r="W2346" i="2"/>
  <c r="S2346" i="2"/>
  <c r="O2346" i="2"/>
  <c r="K2346" i="2"/>
  <c r="G2346" i="2"/>
  <c r="Z2346" i="2"/>
  <c r="V2346" i="2"/>
  <c r="AF2346" i="2" s="1"/>
  <c r="R2346" i="2"/>
  <c r="N2346" i="2"/>
  <c r="J2346" i="2"/>
  <c r="F2346" i="2"/>
  <c r="Y2346" i="2"/>
  <c r="U2346" i="2"/>
  <c r="Q2346" i="2"/>
  <c r="M2346" i="2"/>
  <c r="I2346" i="2"/>
  <c r="E2346" i="2"/>
  <c r="P2346" i="2"/>
  <c r="AB2346" i="2"/>
  <c r="L2346" i="2"/>
  <c r="X2346" i="2"/>
  <c r="H2346" i="2"/>
  <c r="T2346" i="2"/>
  <c r="Z2035" i="2"/>
  <c r="V2035" i="2"/>
  <c r="AF2035" i="2" s="1"/>
  <c r="R2035" i="2"/>
  <c r="N2035" i="2"/>
  <c r="J2035" i="2"/>
  <c r="F2035" i="2"/>
  <c r="Y2035" i="2"/>
  <c r="U2035" i="2"/>
  <c r="Q2035" i="2"/>
  <c r="M2035" i="2"/>
  <c r="I2035" i="2"/>
  <c r="E2035" i="2"/>
  <c r="AB2035" i="2"/>
  <c r="X2035" i="2"/>
  <c r="T2035" i="2"/>
  <c r="P2035" i="2"/>
  <c r="L2035" i="2"/>
  <c r="H2035" i="2"/>
  <c r="AA2035" i="2"/>
  <c r="K2035" i="2"/>
  <c r="W2035" i="2"/>
  <c r="G2035" i="2"/>
  <c r="S2035" i="2"/>
  <c r="O2035" i="2"/>
  <c r="AA2426" i="2"/>
  <c r="W2426" i="2"/>
  <c r="S2426" i="2"/>
  <c r="O2426" i="2"/>
  <c r="K2426" i="2"/>
  <c r="G2426" i="2"/>
  <c r="Z2426" i="2"/>
  <c r="V2426" i="2"/>
  <c r="AF2426" i="2" s="1"/>
  <c r="R2426" i="2"/>
  <c r="N2426" i="2"/>
  <c r="J2426" i="2"/>
  <c r="F2426" i="2"/>
  <c r="Y2426" i="2"/>
  <c r="U2426" i="2"/>
  <c r="Q2426" i="2"/>
  <c r="M2426" i="2"/>
  <c r="I2426" i="2"/>
  <c r="E2426" i="2"/>
  <c r="P2426" i="2"/>
  <c r="AB2426" i="2"/>
  <c r="L2426" i="2"/>
  <c r="X2426" i="2"/>
  <c r="H2426" i="2"/>
  <c r="T2426" i="2"/>
  <c r="Y2196" i="2"/>
  <c r="U2196" i="2"/>
  <c r="Q2196" i="2"/>
  <c r="M2196" i="2"/>
  <c r="I2196" i="2"/>
  <c r="E2196" i="2"/>
  <c r="AB2196" i="2"/>
  <c r="X2196" i="2"/>
  <c r="T2196" i="2"/>
  <c r="P2196" i="2"/>
  <c r="L2196" i="2"/>
  <c r="H2196" i="2"/>
  <c r="AA2196" i="2"/>
  <c r="W2196" i="2"/>
  <c r="S2196" i="2"/>
  <c r="O2196" i="2"/>
  <c r="K2196" i="2"/>
  <c r="G2196" i="2"/>
  <c r="V2196" i="2"/>
  <c r="AF2196" i="2" s="1"/>
  <c r="F2196" i="2"/>
  <c r="R2196" i="2"/>
  <c r="N2196" i="2"/>
  <c r="J2196" i="2"/>
  <c r="Z2196" i="2"/>
  <c r="AB2122" i="2"/>
  <c r="X2122" i="2"/>
  <c r="T2122" i="2"/>
  <c r="P2122" i="2"/>
  <c r="L2122" i="2"/>
  <c r="H2122" i="2"/>
  <c r="AA2122" i="2"/>
  <c r="W2122" i="2"/>
  <c r="S2122" i="2"/>
  <c r="O2122" i="2"/>
  <c r="K2122" i="2"/>
  <c r="G2122" i="2"/>
  <c r="Z2122" i="2"/>
  <c r="V2122" i="2"/>
  <c r="AF2122" i="2" s="1"/>
  <c r="R2122" i="2"/>
  <c r="N2122" i="2"/>
  <c r="J2122" i="2"/>
  <c r="F2122" i="2"/>
  <c r="U2122" i="2"/>
  <c r="E2122" i="2"/>
  <c r="Q2122" i="2"/>
  <c r="M2122" i="2"/>
  <c r="Y2122" i="2"/>
  <c r="I2122" i="2"/>
  <c r="Z2497" i="2"/>
  <c r="V2497" i="2"/>
  <c r="AF2497" i="2" s="1"/>
  <c r="R2497" i="2"/>
  <c r="N2497" i="2"/>
  <c r="J2497" i="2"/>
  <c r="F2497" i="2"/>
  <c r="X2497" i="2"/>
  <c r="S2497" i="2"/>
  <c r="M2497" i="2"/>
  <c r="H2497" i="2"/>
  <c r="AB2497" i="2"/>
  <c r="W2497" i="2"/>
  <c r="Q2497" i="2"/>
  <c r="L2497" i="2"/>
  <c r="G2497" i="2"/>
  <c r="AA2497" i="2"/>
  <c r="U2497" i="2"/>
  <c r="P2497" i="2"/>
  <c r="K2497" i="2"/>
  <c r="E2497" i="2"/>
  <c r="O2497" i="2"/>
  <c r="I2497" i="2"/>
  <c r="Y2497" i="2"/>
  <c r="T2497" i="2"/>
  <c r="Y2332" i="2"/>
  <c r="U2332" i="2"/>
  <c r="Q2332" i="2"/>
  <c r="M2332" i="2"/>
  <c r="I2332" i="2"/>
  <c r="E2332" i="2"/>
  <c r="AB2332" i="2"/>
  <c r="X2332" i="2"/>
  <c r="T2332" i="2"/>
  <c r="P2332" i="2"/>
  <c r="L2332" i="2"/>
  <c r="H2332" i="2"/>
  <c r="AA2332" i="2"/>
  <c r="W2332" i="2"/>
  <c r="S2332" i="2"/>
  <c r="O2332" i="2"/>
  <c r="K2332" i="2"/>
  <c r="G2332" i="2"/>
  <c r="Z2332" i="2"/>
  <c r="J2332" i="2"/>
  <c r="V2332" i="2"/>
  <c r="AF2332" i="2" s="1"/>
  <c r="F2332" i="2"/>
  <c r="R2332" i="2"/>
  <c r="N2332" i="2"/>
  <c r="Z2485" i="2"/>
  <c r="V2485" i="2"/>
  <c r="AF2485" i="2" s="1"/>
  <c r="R2485" i="2"/>
  <c r="N2485" i="2"/>
  <c r="J2485" i="2"/>
  <c r="F2485" i="2"/>
  <c r="Y2485" i="2"/>
  <c r="U2485" i="2"/>
  <c r="Q2485" i="2"/>
  <c r="M2485" i="2"/>
  <c r="I2485" i="2"/>
  <c r="E2485" i="2"/>
  <c r="AB2485" i="2"/>
  <c r="X2485" i="2"/>
  <c r="T2485" i="2"/>
  <c r="P2485" i="2"/>
  <c r="L2485" i="2"/>
  <c r="H2485" i="2"/>
  <c r="W2485" i="2"/>
  <c r="G2485" i="2"/>
  <c r="S2485" i="2"/>
  <c r="O2485" i="2"/>
  <c r="AA2485" i="2"/>
  <c r="K2485" i="2"/>
  <c r="Y2457" i="2"/>
  <c r="U2457" i="2"/>
  <c r="Q2457" i="2"/>
  <c r="M2457" i="2"/>
  <c r="I2457" i="2"/>
  <c r="E2457" i="2"/>
  <c r="AB2457" i="2"/>
  <c r="X2457" i="2"/>
  <c r="T2457" i="2"/>
  <c r="P2457" i="2"/>
  <c r="L2457" i="2"/>
  <c r="H2457" i="2"/>
  <c r="AA2457" i="2"/>
  <c r="W2457" i="2"/>
  <c r="S2457" i="2"/>
  <c r="O2457" i="2"/>
  <c r="K2457" i="2"/>
  <c r="G2457" i="2"/>
  <c r="Z2457" i="2"/>
  <c r="J2457" i="2"/>
  <c r="V2457" i="2"/>
  <c r="AF2457" i="2" s="1"/>
  <c r="F2457" i="2"/>
  <c r="R2457" i="2"/>
  <c r="N2457" i="2"/>
  <c r="AA2048" i="2"/>
  <c r="W2048" i="2"/>
  <c r="S2048" i="2"/>
  <c r="O2048" i="2"/>
  <c r="K2048" i="2"/>
  <c r="G2048" i="2"/>
  <c r="Z2048" i="2"/>
  <c r="V2048" i="2"/>
  <c r="AF2048" i="2" s="1"/>
  <c r="R2048" i="2"/>
  <c r="N2048" i="2"/>
  <c r="J2048" i="2"/>
  <c r="F2048" i="2"/>
  <c r="Y2048" i="2"/>
  <c r="U2048" i="2"/>
  <c r="Q2048" i="2"/>
  <c r="M2048" i="2"/>
  <c r="I2048" i="2"/>
  <c r="E2048" i="2"/>
  <c r="T2048" i="2"/>
  <c r="P2048" i="2"/>
  <c r="AB2048" i="2"/>
  <c r="L2048" i="2"/>
  <c r="X2048" i="2"/>
  <c r="H2048" i="2"/>
  <c r="Z2139" i="2"/>
  <c r="V2139" i="2"/>
  <c r="AF2139" i="2" s="1"/>
  <c r="R2139" i="2"/>
  <c r="N2139" i="2"/>
  <c r="J2139" i="2"/>
  <c r="F2139" i="2"/>
  <c r="Y2139" i="2"/>
  <c r="U2139" i="2"/>
  <c r="Q2139" i="2"/>
  <c r="M2139" i="2"/>
  <c r="I2139" i="2"/>
  <c r="E2139" i="2"/>
  <c r="AB2139" i="2"/>
  <c r="X2139" i="2"/>
  <c r="T2139" i="2"/>
  <c r="P2139" i="2"/>
  <c r="L2139" i="2"/>
  <c r="H2139" i="2"/>
  <c r="AA2139" i="2"/>
  <c r="K2139" i="2"/>
  <c r="W2139" i="2"/>
  <c r="G2139" i="2"/>
  <c r="S2139" i="2"/>
  <c r="O2139" i="2"/>
  <c r="Y2050" i="2"/>
  <c r="U2050" i="2"/>
  <c r="Q2050" i="2"/>
  <c r="M2050" i="2"/>
  <c r="I2050" i="2"/>
  <c r="E2050" i="2"/>
  <c r="AB2050" i="2"/>
  <c r="X2050" i="2"/>
  <c r="T2050" i="2"/>
  <c r="P2050" i="2"/>
  <c r="L2050" i="2"/>
  <c r="H2050" i="2"/>
  <c r="AA2050" i="2"/>
  <c r="W2050" i="2"/>
  <c r="S2050" i="2"/>
  <c r="O2050" i="2"/>
  <c r="K2050" i="2"/>
  <c r="G2050" i="2"/>
  <c r="V2050" i="2"/>
  <c r="AF2050" i="2" s="1"/>
  <c r="F2050" i="2"/>
  <c r="R2050" i="2"/>
  <c r="N2050" i="2"/>
  <c r="Z2050" i="2"/>
  <c r="J2050" i="2"/>
  <c r="AB2033" i="2"/>
  <c r="X2033" i="2"/>
  <c r="T2033" i="2"/>
  <c r="P2033" i="2"/>
  <c r="L2033" i="2"/>
  <c r="H2033" i="2"/>
  <c r="AA2033" i="2"/>
  <c r="W2033" i="2"/>
  <c r="S2033" i="2"/>
  <c r="O2033" i="2"/>
  <c r="K2033" i="2"/>
  <c r="G2033" i="2"/>
  <c r="Z2033" i="2"/>
  <c r="V2033" i="2"/>
  <c r="AF2033" i="2" s="1"/>
  <c r="R2033" i="2"/>
  <c r="N2033" i="2"/>
  <c r="J2033" i="2"/>
  <c r="F2033" i="2"/>
  <c r="U2033" i="2"/>
  <c r="E2033" i="2"/>
  <c r="Q2033" i="2"/>
  <c r="M2033" i="2"/>
  <c r="I2033" i="2"/>
  <c r="Y2033" i="2"/>
  <c r="Z2552" i="2"/>
  <c r="V2552" i="2"/>
  <c r="AF2552" i="2" s="1"/>
  <c r="R2552" i="2"/>
  <c r="N2552" i="2"/>
  <c r="J2552" i="2"/>
  <c r="F2552" i="2"/>
  <c r="Y2552" i="2"/>
  <c r="U2552" i="2"/>
  <c r="Q2552" i="2"/>
  <c r="M2552" i="2"/>
  <c r="I2552" i="2"/>
  <c r="E2552" i="2"/>
  <c r="AA2552" i="2"/>
  <c r="S2552" i="2"/>
  <c r="K2552" i="2"/>
  <c r="X2552" i="2"/>
  <c r="P2552" i="2"/>
  <c r="H2552" i="2"/>
  <c r="W2552" i="2"/>
  <c r="O2552" i="2"/>
  <c r="G2552" i="2"/>
  <c r="AB2552" i="2"/>
  <c r="T2552" i="2"/>
  <c r="L2552" i="2"/>
  <c r="Y2288" i="2"/>
  <c r="U2288" i="2"/>
  <c r="Q2288" i="2"/>
  <c r="M2288" i="2"/>
  <c r="I2288" i="2"/>
  <c r="E2288" i="2"/>
  <c r="AB2288" i="2"/>
  <c r="X2288" i="2"/>
  <c r="T2288" i="2"/>
  <c r="P2288" i="2"/>
  <c r="L2288" i="2"/>
  <c r="H2288" i="2"/>
  <c r="AA2288" i="2"/>
  <c r="W2288" i="2"/>
  <c r="S2288" i="2"/>
  <c r="O2288" i="2"/>
  <c r="K2288" i="2"/>
  <c r="G2288" i="2"/>
  <c r="R2288" i="2"/>
  <c r="N2288" i="2"/>
  <c r="Z2288" i="2"/>
  <c r="J2288" i="2"/>
  <c r="V2288" i="2"/>
  <c r="AF2288" i="2" s="1"/>
  <c r="F2288" i="2"/>
  <c r="Z2378" i="2"/>
  <c r="V2378" i="2"/>
  <c r="AF2378" i="2" s="1"/>
  <c r="R2378" i="2"/>
  <c r="N2378" i="2"/>
  <c r="J2378" i="2"/>
  <c r="F2378" i="2"/>
  <c r="Y2378" i="2"/>
  <c r="U2378" i="2"/>
  <c r="Q2378" i="2"/>
  <c r="M2378" i="2"/>
  <c r="I2378" i="2"/>
  <c r="E2378" i="2"/>
  <c r="AB2378" i="2"/>
  <c r="T2378" i="2"/>
  <c r="L2378" i="2"/>
  <c r="AA2378" i="2"/>
  <c r="S2378" i="2"/>
  <c r="K2378" i="2"/>
  <c r="X2378" i="2"/>
  <c r="P2378" i="2"/>
  <c r="H2378" i="2"/>
  <c r="G2378" i="2"/>
  <c r="W2378" i="2"/>
  <c r="O2378" i="2"/>
  <c r="Y2413" i="2"/>
  <c r="U2413" i="2"/>
  <c r="Q2413" i="2"/>
  <c r="M2413" i="2"/>
  <c r="I2413" i="2"/>
  <c r="E2413" i="2"/>
  <c r="AB2413" i="2"/>
  <c r="X2413" i="2"/>
  <c r="T2413" i="2"/>
  <c r="P2413" i="2"/>
  <c r="L2413" i="2"/>
  <c r="H2413" i="2"/>
  <c r="AA2413" i="2"/>
  <c r="W2413" i="2"/>
  <c r="S2413" i="2"/>
  <c r="O2413" i="2"/>
  <c r="K2413" i="2"/>
  <c r="G2413" i="2"/>
  <c r="R2413" i="2"/>
  <c r="N2413" i="2"/>
  <c r="Z2413" i="2"/>
  <c r="J2413" i="2"/>
  <c r="V2413" i="2"/>
  <c r="AF2413" i="2" s="1"/>
  <c r="F2413" i="2"/>
  <c r="AA2521" i="2"/>
  <c r="W2521" i="2"/>
  <c r="S2521" i="2"/>
  <c r="O2521" i="2"/>
  <c r="K2521" i="2"/>
  <c r="G2521" i="2"/>
  <c r="Y2521" i="2"/>
  <c r="T2521" i="2"/>
  <c r="N2521" i="2"/>
  <c r="I2521" i="2"/>
  <c r="X2521" i="2"/>
  <c r="R2521" i="2"/>
  <c r="M2521" i="2"/>
  <c r="H2521" i="2"/>
  <c r="AB2521" i="2"/>
  <c r="V2521" i="2"/>
  <c r="AF2521" i="2" s="1"/>
  <c r="Q2521" i="2"/>
  <c r="L2521" i="2"/>
  <c r="F2521" i="2"/>
  <c r="P2521" i="2"/>
  <c r="J2521" i="2"/>
  <c r="Z2521" i="2"/>
  <c r="E2521" i="2"/>
  <c r="U2521" i="2"/>
  <c r="AA2008" i="2"/>
  <c r="W2008" i="2"/>
  <c r="S2008" i="2"/>
  <c r="O2008" i="2"/>
  <c r="K2008" i="2"/>
  <c r="G2008" i="2"/>
  <c r="Z2008" i="2"/>
  <c r="V2008" i="2"/>
  <c r="AF2008" i="2" s="1"/>
  <c r="R2008" i="2"/>
  <c r="N2008" i="2"/>
  <c r="J2008" i="2"/>
  <c r="F2008" i="2"/>
  <c r="Y2008" i="2"/>
  <c r="U2008" i="2"/>
  <c r="Q2008" i="2"/>
  <c r="M2008" i="2"/>
  <c r="I2008" i="2"/>
  <c r="E2008" i="2"/>
  <c r="T2008" i="2"/>
  <c r="P2008" i="2"/>
  <c r="AB2008" i="2"/>
  <c r="L2008" i="2"/>
  <c r="X2008" i="2"/>
  <c r="H2008" i="2"/>
  <c r="AA2172" i="2"/>
  <c r="W2172" i="2"/>
  <c r="S2172" i="2"/>
  <c r="O2172" i="2"/>
  <c r="K2172" i="2"/>
  <c r="G2172" i="2"/>
  <c r="Z2172" i="2"/>
  <c r="V2172" i="2"/>
  <c r="AF2172" i="2" s="1"/>
  <c r="R2172" i="2"/>
  <c r="N2172" i="2"/>
  <c r="J2172" i="2"/>
  <c r="F2172" i="2"/>
  <c r="Y2172" i="2"/>
  <c r="U2172" i="2"/>
  <c r="Q2172" i="2"/>
  <c r="M2172" i="2"/>
  <c r="I2172" i="2"/>
  <c r="E2172" i="2"/>
  <c r="AB2172" i="2"/>
  <c r="L2172" i="2"/>
  <c r="X2172" i="2"/>
  <c r="H2172" i="2"/>
  <c r="T2172" i="2"/>
  <c r="P2172" i="2"/>
  <c r="Z1999" i="2"/>
  <c r="V1999" i="2"/>
  <c r="AF1999" i="2" s="1"/>
  <c r="R1999" i="2"/>
  <c r="N1999" i="2"/>
  <c r="J1999" i="2"/>
  <c r="F1999" i="2"/>
  <c r="Y1999" i="2"/>
  <c r="U1999" i="2"/>
  <c r="Q1999" i="2"/>
  <c r="M1999" i="2"/>
  <c r="I1999" i="2"/>
  <c r="E1999" i="2"/>
  <c r="AB1999" i="2"/>
  <c r="X1999" i="2"/>
  <c r="T1999" i="2"/>
  <c r="P1999" i="2"/>
  <c r="L1999" i="2"/>
  <c r="H1999" i="2"/>
  <c r="S1999" i="2"/>
  <c r="O1999" i="2"/>
  <c r="AA1999" i="2"/>
  <c r="K1999" i="2"/>
  <c r="W1999" i="2"/>
  <c r="G1999" i="2"/>
  <c r="AA2303" i="2"/>
  <c r="W2303" i="2"/>
  <c r="S2303" i="2"/>
  <c r="O2303" i="2"/>
  <c r="K2303" i="2"/>
  <c r="G2303" i="2"/>
  <c r="Z2303" i="2"/>
  <c r="V2303" i="2"/>
  <c r="AF2303" i="2" s="1"/>
  <c r="R2303" i="2"/>
  <c r="N2303" i="2"/>
  <c r="J2303" i="2"/>
  <c r="F2303" i="2"/>
  <c r="Y2303" i="2"/>
  <c r="U2303" i="2"/>
  <c r="Q2303" i="2"/>
  <c r="M2303" i="2"/>
  <c r="I2303" i="2"/>
  <c r="E2303" i="2"/>
  <c r="AB2303" i="2"/>
  <c r="L2303" i="2"/>
  <c r="X2303" i="2"/>
  <c r="H2303" i="2"/>
  <c r="T2303" i="2"/>
  <c r="P2303" i="2"/>
  <c r="AA2257" i="2"/>
  <c r="W2257" i="2"/>
  <c r="S2257" i="2"/>
  <c r="O2257" i="2"/>
  <c r="K2257" i="2"/>
  <c r="G2257" i="2"/>
  <c r="Z2257" i="2"/>
  <c r="V2257" i="2"/>
  <c r="AF2257" i="2" s="1"/>
  <c r="R2257" i="2"/>
  <c r="N2257" i="2"/>
  <c r="J2257" i="2"/>
  <c r="F2257" i="2"/>
  <c r="Y2257" i="2"/>
  <c r="U2257" i="2"/>
  <c r="Q2257" i="2"/>
  <c r="M2257" i="2"/>
  <c r="I2257" i="2"/>
  <c r="E2257" i="2"/>
  <c r="X2257" i="2"/>
  <c r="H2257" i="2"/>
  <c r="T2257" i="2"/>
  <c r="P2257" i="2"/>
  <c r="AB2257" i="2"/>
  <c r="L2257" i="2"/>
  <c r="AB2152" i="2"/>
  <c r="X2152" i="2"/>
  <c r="T2152" i="2"/>
  <c r="P2152" i="2"/>
  <c r="L2152" i="2"/>
  <c r="H2152" i="2"/>
  <c r="AA2152" i="2"/>
  <c r="W2152" i="2"/>
  <c r="S2152" i="2"/>
  <c r="O2152" i="2"/>
  <c r="K2152" i="2"/>
  <c r="G2152" i="2"/>
  <c r="Z2152" i="2"/>
  <c r="V2152" i="2"/>
  <c r="AF2152" i="2" s="1"/>
  <c r="R2152" i="2"/>
  <c r="N2152" i="2"/>
  <c r="J2152" i="2"/>
  <c r="F2152" i="2"/>
  <c r="Y2152" i="2"/>
  <c r="I2152" i="2"/>
  <c r="U2152" i="2"/>
  <c r="E2152" i="2"/>
  <c r="Q2152" i="2"/>
  <c r="M2152" i="2"/>
  <c r="AB2209" i="2"/>
  <c r="X2209" i="2"/>
  <c r="T2209" i="2"/>
  <c r="P2209" i="2"/>
  <c r="L2209" i="2"/>
  <c r="H2209" i="2"/>
  <c r="AA2209" i="2"/>
  <c r="V2209" i="2"/>
  <c r="AF2209" i="2" s="1"/>
  <c r="Q2209" i="2"/>
  <c r="K2209" i="2"/>
  <c r="F2209" i="2"/>
  <c r="Z2209" i="2"/>
  <c r="U2209" i="2"/>
  <c r="O2209" i="2"/>
  <c r="J2209" i="2"/>
  <c r="E2209" i="2"/>
  <c r="Y2209" i="2"/>
  <c r="S2209" i="2"/>
  <c r="N2209" i="2"/>
  <c r="I2209" i="2"/>
  <c r="W2209" i="2"/>
  <c r="R2209" i="2"/>
  <c r="M2209" i="2"/>
  <c r="G2209" i="2"/>
  <c r="Y2347" i="2"/>
  <c r="U2347" i="2"/>
  <c r="Q2347" i="2"/>
  <c r="M2347" i="2"/>
  <c r="I2347" i="2"/>
  <c r="E2347" i="2"/>
  <c r="AB2347" i="2"/>
  <c r="X2347" i="2"/>
  <c r="T2347" i="2"/>
  <c r="P2347" i="2"/>
  <c r="L2347" i="2"/>
  <c r="H2347" i="2"/>
  <c r="AA2347" i="2"/>
  <c r="W2347" i="2"/>
  <c r="S2347" i="2"/>
  <c r="O2347" i="2"/>
  <c r="K2347" i="2"/>
  <c r="G2347" i="2"/>
  <c r="V2347" i="2"/>
  <c r="AF2347" i="2" s="1"/>
  <c r="F2347" i="2"/>
  <c r="R2347" i="2"/>
  <c r="N2347" i="2"/>
  <c r="Z2347" i="2"/>
  <c r="J2347" i="2"/>
  <c r="Y2513" i="2"/>
  <c r="U2513" i="2"/>
  <c r="Q2513" i="2"/>
  <c r="M2513" i="2"/>
  <c r="I2513" i="2"/>
  <c r="E2513" i="2"/>
  <c r="AB2513" i="2"/>
  <c r="W2513" i="2"/>
  <c r="R2513" i="2"/>
  <c r="L2513" i="2"/>
  <c r="G2513" i="2"/>
  <c r="AA2513" i="2"/>
  <c r="V2513" i="2"/>
  <c r="AF2513" i="2" s="1"/>
  <c r="P2513" i="2"/>
  <c r="K2513" i="2"/>
  <c r="F2513" i="2"/>
  <c r="Z2513" i="2"/>
  <c r="T2513" i="2"/>
  <c r="O2513" i="2"/>
  <c r="J2513" i="2"/>
  <c r="N2513" i="2"/>
  <c r="H2513" i="2"/>
  <c r="X2513" i="2"/>
  <c r="S2513" i="2"/>
  <c r="Y2471" i="2"/>
  <c r="U2471" i="2"/>
  <c r="Q2471" i="2"/>
  <c r="M2471" i="2"/>
  <c r="I2471" i="2"/>
  <c r="E2471" i="2"/>
  <c r="AB2471" i="2"/>
  <c r="X2471" i="2"/>
  <c r="T2471" i="2"/>
  <c r="P2471" i="2"/>
  <c r="L2471" i="2"/>
  <c r="H2471" i="2"/>
  <c r="AA2471" i="2"/>
  <c r="W2471" i="2"/>
  <c r="S2471" i="2"/>
  <c r="O2471" i="2"/>
  <c r="K2471" i="2"/>
  <c r="G2471" i="2"/>
  <c r="N2471" i="2"/>
  <c r="Z2471" i="2"/>
  <c r="J2471" i="2"/>
  <c r="V2471" i="2"/>
  <c r="AF2471" i="2" s="1"/>
  <c r="F2471" i="2"/>
  <c r="R2471" i="2"/>
  <c r="AB2496" i="2"/>
  <c r="X2496" i="2"/>
  <c r="T2496" i="2"/>
  <c r="P2496" i="2"/>
  <c r="L2496" i="2"/>
  <c r="H2496" i="2"/>
  <c r="W2496" i="2"/>
  <c r="R2496" i="2"/>
  <c r="M2496" i="2"/>
  <c r="G2496" i="2"/>
  <c r="AA2496" i="2"/>
  <c r="V2496" i="2"/>
  <c r="AF2496" i="2" s="1"/>
  <c r="Q2496" i="2"/>
  <c r="K2496" i="2"/>
  <c r="F2496" i="2"/>
  <c r="Z2496" i="2"/>
  <c r="U2496" i="2"/>
  <c r="O2496" i="2"/>
  <c r="J2496" i="2"/>
  <c r="E2496" i="2"/>
  <c r="S2496" i="2"/>
  <c r="N2496" i="2"/>
  <c r="I2496" i="2"/>
  <c r="Y2496" i="2"/>
  <c r="AA2325" i="2"/>
  <c r="W2325" i="2"/>
  <c r="S2325" i="2"/>
  <c r="O2325" i="2"/>
  <c r="K2325" i="2"/>
  <c r="G2325" i="2"/>
  <c r="Z2325" i="2"/>
  <c r="V2325" i="2"/>
  <c r="AF2325" i="2" s="1"/>
  <c r="R2325" i="2"/>
  <c r="N2325" i="2"/>
  <c r="J2325" i="2"/>
  <c r="F2325" i="2"/>
  <c r="Y2325" i="2"/>
  <c r="U2325" i="2"/>
  <c r="Q2325" i="2"/>
  <c r="M2325" i="2"/>
  <c r="I2325" i="2"/>
  <c r="E2325" i="2"/>
  <c r="P2325" i="2"/>
  <c r="AB2325" i="2"/>
  <c r="L2325" i="2"/>
  <c r="X2325" i="2"/>
  <c r="H2325" i="2"/>
  <c r="T2325" i="2"/>
  <c r="Z2051" i="2"/>
  <c r="V2051" i="2"/>
  <c r="AF2051" i="2" s="1"/>
  <c r="R2051" i="2"/>
  <c r="N2051" i="2"/>
  <c r="J2051" i="2"/>
  <c r="F2051" i="2"/>
  <c r="Y2051" i="2"/>
  <c r="U2051" i="2"/>
  <c r="Q2051" i="2"/>
  <c r="M2051" i="2"/>
  <c r="I2051" i="2"/>
  <c r="E2051" i="2"/>
  <c r="AB2051" i="2"/>
  <c r="X2051" i="2"/>
  <c r="T2051" i="2"/>
  <c r="P2051" i="2"/>
  <c r="L2051" i="2"/>
  <c r="H2051" i="2"/>
  <c r="AA2051" i="2"/>
  <c r="K2051" i="2"/>
  <c r="W2051" i="2"/>
  <c r="G2051" i="2"/>
  <c r="S2051" i="2"/>
  <c r="O2051" i="2"/>
  <c r="Y2026" i="2"/>
  <c r="U2026" i="2"/>
  <c r="Q2026" i="2"/>
  <c r="M2026" i="2"/>
  <c r="I2026" i="2"/>
  <c r="E2026" i="2"/>
  <c r="AB2026" i="2"/>
  <c r="X2026" i="2"/>
  <c r="T2026" i="2"/>
  <c r="P2026" i="2"/>
  <c r="L2026" i="2"/>
  <c r="H2026" i="2"/>
  <c r="AA2026" i="2"/>
  <c r="W2026" i="2"/>
  <c r="S2026" i="2"/>
  <c r="O2026" i="2"/>
  <c r="K2026" i="2"/>
  <c r="G2026" i="2"/>
  <c r="V2026" i="2"/>
  <c r="AF2026" i="2" s="1"/>
  <c r="F2026" i="2"/>
  <c r="R2026" i="2"/>
  <c r="N2026" i="2"/>
  <c r="Z2026" i="2"/>
  <c r="J2026" i="2"/>
  <c r="AA2366" i="2"/>
  <c r="W2366" i="2"/>
  <c r="S2366" i="2"/>
  <c r="O2366" i="2"/>
  <c r="K2366" i="2"/>
  <c r="G2366" i="2"/>
  <c r="Z2366" i="2"/>
  <c r="V2366" i="2"/>
  <c r="AF2366" i="2" s="1"/>
  <c r="R2366" i="2"/>
  <c r="N2366" i="2"/>
  <c r="J2366" i="2"/>
  <c r="F2366" i="2"/>
  <c r="Y2366" i="2"/>
  <c r="U2366" i="2"/>
  <c r="Q2366" i="2"/>
  <c r="M2366" i="2"/>
  <c r="I2366" i="2"/>
  <c r="E2366" i="2"/>
  <c r="X2366" i="2"/>
  <c r="H2366" i="2"/>
  <c r="T2366" i="2"/>
  <c r="P2366" i="2"/>
  <c r="AB2366" i="2"/>
  <c r="L2366" i="2"/>
  <c r="AA2227" i="2"/>
  <c r="W2227" i="2"/>
  <c r="S2227" i="2"/>
  <c r="O2227" i="2"/>
  <c r="K2227" i="2"/>
  <c r="G2227" i="2"/>
  <c r="Z2227" i="2"/>
  <c r="V2227" i="2"/>
  <c r="AF2227" i="2" s="1"/>
  <c r="R2227" i="2"/>
  <c r="N2227" i="2"/>
  <c r="J2227" i="2"/>
  <c r="F2227" i="2"/>
  <c r="Y2227" i="2"/>
  <c r="U2227" i="2"/>
  <c r="Q2227" i="2"/>
  <c r="M2227" i="2"/>
  <c r="I2227" i="2"/>
  <c r="E2227" i="2"/>
  <c r="T2227" i="2"/>
  <c r="P2227" i="2"/>
  <c r="AB2227" i="2"/>
  <c r="L2227" i="2"/>
  <c r="H2227" i="2"/>
  <c r="X2227" i="2"/>
  <c r="Y2244" i="2"/>
  <c r="U2244" i="2"/>
  <c r="Q2244" i="2"/>
  <c r="M2244" i="2"/>
  <c r="I2244" i="2"/>
  <c r="E2244" i="2"/>
  <c r="AB2244" i="2"/>
  <c r="X2244" i="2"/>
  <c r="T2244" i="2"/>
  <c r="P2244" i="2"/>
  <c r="L2244" i="2"/>
  <c r="H2244" i="2"/>
  <c r="AA2244" i="2"/>
  <c r="W2244" i="2"/>
  <c r="S2244" i="2"/>
  <c r="O2244" i="2"/>
  <c r="K2244" i="2"/>
  <c r="G2244" i="2"/>
  <c r="Z2244" i="2"/>
  <c r="J2244" i="2"/>
  <c r="V2244" i="2"/>
  <c r="AF2244" i="2" s="1"/>
  <c r="F2244" i="2"/>
  <c r="R2244" i="2"/>
  <c r="N2244" i="2"/>
  <c r="AA2398" i="2"/>
  <c r="W2398" i="2"/>
  <c r="S2398" i="2"/>
  <c r="O2398" i="2"/>
  <c r="K2398" i="2"/>
  <c r="G2398" i="2"/>
  <c r="Z2398" i="2"/>
  <c r="V2398" i="2"/>
  <c r="AF2398" i="2" s="1"/>
  <c r="R2398" i="2"/>
  <c r="N2398" i="2"/>
  <c r="J2398" i="2"/>
  <c r="F2398" i="2"/>
  <c r="Y2398" i="2"/>
  <c r="U2398" i="2"/>
  <c r="Q2398" i="2"/>
  <c r="M2398" i="2"/>
  <c r="I2398" i="2"/>
  <c r="E2398" i="2"/>
  <c r="X2398" i="2"/>
  <c r="H2398" i="2"/>
  <c r="T2398" i="2"/>
  <c r="P2398" i="2"/>
  <c r="AB2398" i="2"/>
  <c r="L2398" i="2"/>
  <c r="AB2602" i="2"/>
  <c r="X2602" i="2"/>
  <c r="T2602" i="2"/>
  <c r="P2602" i="2"/>
  <c r="K2602" i="2"/>
  <c r="G2602" i="2"/>
  <c r="AA2602" i="2"/>
  <c r="W2602" i="2"/>
  <c r="S2602" i="2"/>
  <c r="O2602" i="2"/>
  <c r="J2602" i="2"/>
  <c r="F2602" i="2"/>
  <c r="Z2602" i="2"/>
  <c r="V2602" i="2"/>
  <c r="AF2602" i="2" s="1"/>
  <c r="R2602" i="2"/>
  <c r="N2602" i="2"/>
  <c r="I2602" i="2"/>
  <c r="E2602" i="2"/>
  <c r="M2602" i="2"/>
  <c r="Y2602" i="2"/>
  <c r="H2602" i="2"/>
  <c r="U2602" i="2"/>
  <c r="Q2602" i="2"/>
  <c r="Y2530" i="2"/>
  <c r="U2530" i="2"/>
  <c r="Q2530" i="2"/>
  <c r="M2530" i="2"/>
  <c r="I2530" i="2"/>
  <c r="E2530" i="2"/>
  <c r="AA2530" i="2"/>
  <c r="V2530" i="2"/>
  <c r="AF2530" i="2" s="1"/>
  <c r="P2530" i="2"/>
  <c r="K2530" i="2"/>
  <c r="F2530" i="2"/>
  <c r="Z2530" i="2"/>
  <c r="T2530" i="2"/>
  <c r="O2530" i="2"/>
  <c r="J2530" i="2"/>
  <c r="X2530" i="2"/>
  <c r="S2530" i="2"/>
  <c r="N2530" i="2"/>
  <c r="H2530" i="2"/>
  <c r="L2530" i="2"/>
  <c r="AB2530" i="2"/>
  <c r="G2530" i="2"/>
  <c r="W2530" i="2"/>
  <c r="R2530" i="2"/>
  <c r="Y2543" i="2"/>
  <c r="U2543" i="2"/>
  <c r="Q2543" i="2"/>
  <c r="M2543" i="2"/>
  <c r="I2543" i="2"/>
  <c r="AB2543" i="2"/>
  <c r="X2543" i="2"/>
  <c r="T2543" i="2"/>
  <c r="P2543" i="2"/>
  <c r="L2543" i="2"/>
  <c r="H2543" i="2"/>
  <c r="V2543" i="2"/>
  <c r="AF2543" i="2" s="1"/>
  <c r="N2543" i="2"/>
  <c r="F2543" i="2"/>
  <c r="AA2543" i="2"/>
  <c r="S2543" i="2"/>
  <c r="K2543" i="2"/>
  <c r="E2543" i="2"/>
  <c r="Z2543" i="2"/>
  <c r="R2543" i="2"/>
  <c r="J2543" i="2"/>
  <c r="O2543" i="2"/>
  <c r="G2543" i="2"/>
  <c r="W2543" i="2"/>
  <c r="A439" i="2"/>
  <c r="A440" i="2" s="1"/>
  <c r="A441" i="2" s="1"/>
  <c r="A442" i="2" s="1"/>
  <c r="A443" i="2" s="1"/>
  <c r="A444" i="2" s="1"/>
  <c r="D2640" i="2" s="1"/>
  <c r="Z2640" i="2" l="1"/>
  <c r="V2640" i="2"/>
  <c r="AF2640" i="2" s="1"/>
  <c r="R2640" i="2"/>
  <c r="N2640" i="2"/>
  <c r="J2640" i="2"/>
  <c r="F2640" i="2"/>
  <c r="Y2640" i="2"/>
  <c r="T2640" i="2"/>
  <c r="O2640" i="2"/>
  <c r="I2640" i="2"/>
  <c r="X2640" i="2"/>
  <c r="S2640" i="2"/>
  <c r="M2640" i="2"/>
  <c r="H2640" i="2"/>
  <c r="AB2640" i="2"/>
  <c r="W2640" i="2"/>
  <c r="Q2640" i="2"/>
  <c r="L2640" i="2"/>
  <c r="G2640" i="2"/>
  <c r="U2640" i="2"/>
  <c r="P2640" i="2"/>
  <c r="K2640" i="2"/>
  <c r="AA2640" i="2"/>
  <c r="E2640" i="2"/>
  <c r="Z2495" i="2"/>
  <c r="V2495" i="2"/>
  <c r="AF2495" i="2" s="1"/>
  <c r="R2495" i="2"/>
  <c r="N2495" i="2"/>
  <c r="J2495" i="2"/>
  <c r="F2495" i="2"/>
  <c r="AB2495" i="2"/>
  <c r="W2495" i="2"/>
  <c r="Q2495" i="2"/>
  <c r="L2495" i="2"/>
  <c r="G2495" i="2"/>
  <c r="AA2495" i="2"/>
  <c r="U2495" i="2"/>
  <c r="P2495" i="2"/>
  <c r="K2495" i="2"/>
  <c r="E2495" i="2"/>
  <c r="Y2495" i="2"/>
  <c r="T2495" i="2"/>
  <c r="O2495" i="2"/>
  <c r="I2495" i="2"/>
  <c r="X2495" i="2"/>
  <c r="S2495" i="2"/>
  <c r="M2495" i="2"/>
  <c r="H2495" i="2"/>
  <c r="AA2456" i="2"/>
  <c r="W2456" i="2"/>
  <c r="S2456" i="2"/>
  <c r="O2456" i="2"/>
  <c r="K2456" i="2"/>
  <c r="G2456" i="2"/>
  <c r="Z2456" i="2"/>
  <c r="V2456" i="2"/>
  <c r="AF2456" i="2" s="1"/>
  <c r="R2456" i="2"/>
  <c r="N2456" i="2"/>
  <c r="J2456" i="2"/>
  <c r="F2456" i="2"/>
  <c r="Y2456" i="2"/>
  <c r="U2456" i="2"/>
  <c r="Q2456" i="2"/>
  <c r="M2456" i="2"/>
  <c r="I2456" i="2"/>
  <c r="E2456" i="2"/>
  <c r="T2456" i="2"/>
  <c r="P2456" i="2"/>
  <c r="AB2456" i="2"/>
  <c r="L2456" i="2"/>
  <c r="X2456" i="2"/>
  <c r="H2456" i="2"/>
  <c r="Y2401" i="2"/>
  <c r="U2401" i="2"/>
  <c r="Q2401" i="2"/>
  <c r="M2401" i="2"/>
  <c r="I2401" i="2"/>
  <c r="E2401" i="2"/>
  <c r="AB2401" i="2"/>
  <c r="X2401" i="2"/>
  <c r="T2401" i="2"/>
  <c r="P2401" i="2"/>
  <c r="L2401" i="2"/>
  <c r="H2401" i="2"/>
  <c r="AA2401" i="2"/>
  <c r="W2401" i="2"/>
  <c r="S2401" i="2"/>
  <c r="O2401" i="2"/>
  <c r="K2401" i="2"/>
  <c r="G2401" i="2"/>
  <c r="Z2401" i="2"/>
  <c r="J2401" i="2"/>
  <c r="V2401" i="2"/>
  <c r="AF2401" i="2" s="1"/>
  <c r="F2401" i="2"/>
  <c r="R2401" i="2"/>
  <c r="N2401" i="2"/>
  <c r="Y2340" i="2"/>
  <c r="U2340" i="2"/>
  <c r="Q2340" i="2"/>
  <c r="M2340" i="2"/>
  <c r="I2340" i="2"/>
  <c r="E2340" i="2"/>
  <c r="AB2340" i="2"/>
  <c r="X2340" i="2"/>
  <c r="T2340" i="2"/>
  <c r="P2340" i="2"/>
  <c r="L2340" i="2"/>
  <c r="H2340" i="2"/>
  <c r="AA2340" i="2"/>
  <c r="W2340" i="2"/>
  <c r="S2340" i="2"/>
  <c r="O2340" i="2"/>
  <c r="K2340" i="2"/>
  <c r="G2340" i="2"/>
  <c r="Z2340" i="2"/>
  <c r="J2340" i="2"/>
  <c r="V2340" i="2"/>
  <c r="AF2340" i="2" s="1"/>
  <c r="F2340" i="2"/>
  <c r="R2340" i="2"/>
  <c r="N2340" i="2"/>
  <c r="AB2564" i="2"/>
  <c r="X2564" i="2"/>
  <c r="T2564" i="2"/>
  <c r="P2564" i="2"/>
  <c r="L2564" i="2"/>
  <c r="H2564" i="2"/>
  <c r="AA2564" i="2"/>
  <c r="W2564" i="2"/>
  <c r="S2564" i="2"/>
  <c r="O2564" i="2"/>
  <c r="K2564" i="2"/>
  <c r="G2564" i="2"/>
  <c r="V2564" i="2"/>
  <c r="AF2564" i="2" s="1"/>
  <c r="N2564" i="2"/>
  <c r="F2564" i="2"/>
  <c r="U2564" i="2"/>
  <c r="M2564" i="2"/>
  <c r="E2564" i="2"/>
  <c r="Z2564" i="2"/>
  <c r="R2564" i="2"/>
  <c r="J2564" i="2"/>
  <c r="Q2564" i="2"/>
  <c r="I2564" i="2"/>
  <c r="Y2564" i="2"/>
  <c r="Y2308" i="2"/>
  <c r="U2308" i="2"/>
  <c r="Q2308" i="2"/>
  <c r="M2308" i="2"/>
  <c r="I2308" i="2"/>
  <c r="E2308" i="2"/>
  <c r="AB2308" i="2"/>
  <c r="X2308" i="2"/>
  <c r="T2308" i="2"/>
  <c r="P2308" i="2"/>
  <c r="L2308" i="2"/>
  <c r="H2308" i="2"/>
  <c r="AA2308" i="2"/>
  <c r="W2308" i="2"/>
  <c r="S2308" i="2"/>
  <c r="O2308" i="2"/>
  <c r="K2308" i="2"/>
  <c r="G2308" i="2"/>
  <c r="Z2308" i="2"/>
  <c r="J2308" i="2"/>
  <c r="V2308" i="2"/>
  <c r="AF2308" i="2" s="1"/>
  <c r="F2308" i="2"/>
  <c r="R2308" i="2"/>
  <c r="N2308" i="2"/>
  <c r="AB2604" i="2"/>
  <c r="X2604" i="2"/>
  <c r="T2604" i="2"/>
  <c r="P2604" i="2"/>
  <c r="K2604" i="2"/>
  <c r="G2604" i="2"/>
  <c r="AA2604" i="2"/>
  <c r="W2604" i="2"/>
  <c r="S2604" i="2"/>
  <c r="O2604" i="2"/>
  <c r="J2604" i="2"/>
  <c r="F2604" i="2"/>
  <c r="Z2604" i="2"/>
  <c r="V2604" i="2"/>
  <c r="AF2604" i="2" s="1"/>
  <c r="R2604" i="2"/>
  <c r="N2604" i="2"/>
  <c r="I2604" i="2"/>
  <c r="E2604" i="2"/>
  <c r="Q2604" i="2"/>
  <c r="M2604" i="2"/>
  <c r="Y2604" i="2"/>
  <c r="H2604" i="2"/>
  <c r="U2604" i="2"/>
  <c r="A445" i="2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D2656" i="2"/>
  <c r="D2620" i="2"/>
  <c r="D2627" i="2"/>
  <c r="D2643" i="2"/>
  <c r="D2650" i="2"/>
  <c r="D2645" i="2"/>
  <c r="D2634" i="2"/>
  <c r="D2646" i="2"/>
  <c r="D2633" i="2"/>
  <c r="D2632" i="2"/>
  <c r="D2639" i="2"/>
  <c r="D2652" i="2"/>
  <c r="D2622" i="2"/>
  <c r="D2625" i="2"/>
  <c r="D2630" i="2"/>
  <c r="D2660" i="2"/>
  <c r="D2621" i="2"/>
  <c r="D2636" i="2"/>
  <c r="D2638" i="2"/>
  <c r="D2626" i="2"/>
  <c r="D2642" i="2"/>
  <c r="D2628" i="2"/>
  <c r="D2653" i="2"/>
  <c r="D2635" i="2"/>
  <c r="D2651" i="2"/>
  <c r="D2624" i="2"/>
  <c r="D2654" i="2"/>
  <c r="D2647" i="2"/>
  <c r="D2659" i="2"/>
  <c r="D2657" i="2"/>
  <c r="D2641" i="2"/>
  <c r="D2648" i="2"/>
  <c r="D2623" i="2"/>
  <c r="D2637" i="2"/>
  <c r="D2658" i="2"/>
  <c r="D2629" i="2"/>
  <c r="D2649" i="2"/>
  <c r="D2631" i="2"/>
  <c r="D2644" i="2"/>
  <c r="D2655" i="2"/>
  <c r="AA2617" i="2"/>
  <c r="W2617" i="2"/>
  <c r="S2617" i="2"/>
  <c r="O2617" i="2"/>
  <c r="K2617" i="2"/>
  <c r="G2617" i="2"/>
  <c r="Z2617" i="2"/>
  <c r="V2617" i="2"/>
  <c r="AF2617" i="2" s="1"/>
  <c r="R2617" i="2"/>
  <c r="N2617" i="2"/>
  <c r="J2617" i="2"/>
  <c r="F2617" i="2"/>
  <c r="Y2617" i="2"/>
  <c r="U2617" i="2"/>
  <c r="Q2617" i="2"/>
  <c r="M2617" i="2"/>
  <c r="I2617" i="2"/>
  <c r="E2617" i="2"/>
  <c r="T2617" i="2"/>
  <c r="P2617" i="2"/>
  <c r="AB2617" i="2"/>
  <c r="L2617" i="2"/>
  <c r="X2617" i="2"/>
  <c r="H2617" i="2"/>
  <c r="Z2603" i="2"/>
  <c r="V2603" i="2"/>
  <c r="AF2603" i="2" s="1"/>
  <c r="R2603" i="2"/>
  <c r="N2603" i="2"/>
  <c r="I2603" i="2"/>
  <c r="E2603" i="2"/>
  <c r="Y2603" i="2"/>
  <c r="U2603" i="2"/>
  <c r="Q2603" i="2"/>
  <c r="M2603" i="2"/>
  <c r="H2603" i="2"/>
  <c r="AB2603" i="2"/>
  <c r="X2603" i="2"/>
  <c r="T2603" i="2"/>
  <c r="P2603" i="2"/>
  <c r="K2603" i="2"/>
  <c r="G2603" i="2"/>
  <c r="O2603" i="2"/>
  <c r="AA2603" i="2"/>
  <c r="J2603" i="2"/>
  <c r="W2603" i="2"/>
  <c r="F2603" i="2"/>
  <c r="S2603" i="2"/>
  <c r="Y2465" i="2"/>
  <c r="U2465" i="2"/>
  <c r="Q2465" i="2"/>
  <c r="M2465" i="2"/>
  <c r="I2465" i="2"/>
  <c r="E2465" i="2"/>
  <c r="AB2465" i="2"/>
  <c r="X2465" i="2"/>
  <c r="T2465" i="2"/>
  <c r="P2465" i="2"/>
  <c r="L2465" i="2"/>
  <c r="H2465" i="2"/>
  <c r="AA2465" i="2"/>
  <c r="W2465" i="2"/>
  <c r="S2465" i="2"/>
  <c r="O2465" i="2"/>
  <c r="K2465" i="2"/>
  <c r="G2465" i="2"/>
  <c r="Z2465" i="2"/>
  <c r="J2465" i="2"/>
  <c r="V2465" i="2"/>
  <c r="AF2465" i="2" s="1"/>
  <c r="F2465" i="2"/>
  <c r="R2465" i="2"/>
  <c r="N2465" i="2"/>
  <c r="Y2433" i="2"/>
  <c r="U2433" i="2"/>
  <c r="Q2433" i="2"/>
  <c r="M2433" i="2"/>
  <c r="I2433" i="2"/>
  <c r="E2433" i="2"/>
  <c r="AB2433" i="2"/>
  <c r="X2433" i="2"/>
  <c r="T2433" i="2"/>
  <c r="P2433" i="2"/>
  <c r="L2433" i="2"/>
  <c r="H2433" i="2"/>
  <c r="AA2433" i="2"/>
  <c r="W2433" i="2"/>
  <c r="S2433" i="2"/>
  <c r="O2433" i="2"/>
  <c r="K2433" i="2"/>
  <c r="G2433" i="2"/>
  <c r="Z2433" i="2"/>
  <c r="J2433" i="2"/>
  <c r="V2433" i="2"/>
  <c r="AF2433" i="2" s="1"/>
  <c r="F2433" i="2"/>
  <c r="R2433" i="2"/>
  <c r="N2433" i="2"/>
  <c r="AB2481" i="2"/>
  <c r="X2481" i="2"/>
  <c r="T2481" i="2"/>
  <c r="P2481" i="2"/>
  <c r="L2481" i="2"/>
  <c r="H2481" i="2"/>
  <c r="AA2481" i="2"/>
  <c r="W2481" i="2"/>
  <c r="S2481" i="2"/>
  <c r="O2481" i="2"/>
  <c r="K2481" i="2"/>
  <c r="G2481" i="2"/>
  <c r="Z2481" i="2"/>
  <c r="V2481" i="2"/>
  <c r="AF2481" i="2" s="1"/>
  <c r="R2481" i="2"/>
  <c r="N2481" i="2"/>
  <c r="J2481" i="2"/>
  <c r="F2481" i="2"/>
  <c r="U2481" i="2"/>
  <c r="E2481" i="2"/>
  <c r="Q2481" i="2"/>
  <c r="M2481" i="2"/>
  <c r="Y2481" i="2"/>
  <c r="I2481" i="2"/>
  <c r="Z2655" i="2" l="1"/>
  <c r="V2655" i="2"/>
  <c r="AF2655" i="2" s="1"/>
  <c r="R2655" i="2"/>
  <c r="N2655" i="2"/>
  <c r="J2655" i="2"/>
  <c r="F2655" i="2"/>
  <c r="Y2655" i="2"/>
  <c r="U2655" i="2"/>
  <c r="Q2655" i="2"/>
  <c r="M2655" i="2"/>
  <c r="I2655" i="2"/>
  <c r="E2655" i="2"/>
  <c r="X2655" i="2"/>
  <c r="P2655" i="2"/>
  <c r="H2655" i="2"/>
  <c r="W2655" i="2"/>
  <c r="O2655" i="2"/>
  <c r="G2655" i="2"/>
  <c r="AB2655" i="2"/>
  <c r="T2655" i="2"/>
  <c r="L2655" i="2"/>
  <c r="AA2655" i="2"/>
  <c r="S2655" i="2"/>
  <c r="K2655" i="2"/>
  <c r="Z2629" i="2"/>
  <c r="V2629" i="2"/>
  <c r="AF2629" i="2" s="1"/>
  <c r="R2629" i="2"/>
  <c r="N2629" i="2"/>
  <c r="J2629" i="2"/>
  <c r="F2629" i="2"/>
  <c r="Y2629" i="2"/>
  <c r="U2629" i="2"/>
  <c r="Q2629" i="2"/>
  <c r="M2629" i="2"/>
  <c r="I2629" i="2"/>
  <c r="E2629" i="2"/>
  <c r="AB2629" i="2"/>
  <c r="X2629" i="2"/>
  <c r="T2629" i="2"/>
  <c r="P2629" i="2"/>
  <c r="L2629" i="2"/>
  <c r="H2629" i="2"/>
  <c r="O2629" i="2"/>
  <c r="AA2629" i="2"/>
  <c r="K2629" i="2"/>
  <c r="W2629" i="2"/>
  <c r="G2629" i="2"/>
  <c r="S2629" i="2"/>
  <c r="Z2648" i="2"/>
  <c r="V2648" i="2"/>
  <c r="AF2648" i="2" s="1"/>
  <c r="R2648" i="2"/>
  <c r="N2648" i="2"/>
  <c r="J2648" i="2"/>
  <c r="F2648" i="2"/>
  <c r="Y2648" i="2"/>
  <c r="T2648" i="2"/>
  <c r="O2648" i="2"/>
  <c r="I2648" i="2"/>
  <c r="X2648" i="2"/>
  <c r="S2648" i="2"/>
  <c r="M2648" i="2"/>
  <c r="H2648" i="2"/>
  <c r="AB2648" i="2"/>
  <c r="W2648" i="2"/>
  <c r="Q2648" i="2"/>
  <c r="L2648" i="2"/>
  <c r="G2648" i="2"/>
  <c r="K2648" i="2"/>
  <c r="AA2648" i="2"/>
  <c r="E2648" i="2"/>
  <c r="U2648" i="2"/>
  <c r="P2648" i="2"/>
  <c r="Y2647" i="2"/>
  <c r="U2647" i="2"/>
  <c r="Q2647" i="2"/>
  <c r="M2647" i="2"/>
  <c r="I2647" i="2"/>
  <c r="E2647" i="2"/>
  <c r="Z2647" i="2"/>
  <c r="T2647" i="2"/>
  <c r="O2647" i="2"/>
  <c r="J2647" i="2"/>
  <c r="X2647" i="2"/>
  <c r="S2647" i="2"/>
  <c r="N2647" i="2"/>
  <c r="H2647" i="2"/>
  <c r="AB2647" i="2"/>
  <c r="W2647" i="2"/>
  <c r="R2647" i="2"/>
  <c r="L2647" i="2"/>
  <c r="G2647" i="2"/>
  <c r="V2647" i="2"/>
  <c r="AF2647" i="2" s="1"/>
  <c r="P2647" i="2"/>
  <c r="K2647" i="2"/>
  <c r="AA2647" i="2"/>
  <c r="F2647" i="2"/>
  <c r="AB2635" i="2"/>
  <c r="X2635" i="2"/>
  <c r="T2635" i="2"/>
  <c r="P2635" i="2"/>
  <c r="L2635" i="2"/>
  <c r="H2635" i="2"/>
  <c r="AA2635" i="2"/>
  <c r="W2635" i="2"/>
  <c r="S2635" i="2"/>
  <c r="O2635" i="2"/>
  <c r="K2635" i="2"/>
  <c r="G2635" i="2"/>
  <c r="Z2635" i="2"/>
  <c r="V2635" i="2"/>
  <c r="AF2635" i="2" s="1"/>
  <c r="R2635" i="2"/>
  <c r="N2635" i="2"/>
  <c r="J2635" i="2"/>
  <c r="F2635" i="2"/>
  <c r="Y2635" i="2"/>
  <c r="I2635" i="2"/>
  <c r="U2635" i="2"/>
  <c r="E2635" i="2"/>
  <c r="Q2635" i="2"/>
  <c r="M2635" i="2"/>
  <c r="AA2626" i="2"/>
  <c r="W2626" i="2"/>
  <c r="S2626" i="2"/>
  <c r="O2626" i="2"/>
  <c r="K2626" i="2"/>
  <c r="G2626" i="2"/>
  <c r="Z2626" i="2"/>
  <c r="V2626" i="2"/>
  <c r="AF2626" i="2" s="1"/>
  <c r="R2626" i="2"/>
  <c r="N2626" i="2"/>
  <c r="J2626" i="2"/>
  <c r="F2626" i="2"/>
  <c r="Y2626" i="2"/>
  <c r="U2626" i="2"/>
  <c r="Q2626" i="2"/>
  <c r="M2626" i="2"/>
  <c r="I2626" i="2"/>
  <c r="E2626" i="2"/>
  <c r="X2626" i="2"/>
  <c r="H2626" i="2"/>
  <c r="T2626" i="2"/>
  <c r="P2626" i="2"/>
  <c r="AB2626" i="2"/>
  <c r="L2626" i="2"/>
  <c r="AA2660" i="2"/>
  <c r="W2660" i="2"/>
  <c r="S2660" i="2"/>
  <c r="O2660" i="2"/>
  <c r="K2660" i="2"/>
  <c r="G2660" i="2"/>
  <c r="Z2660" i="2"/>
  <c r="V2660" i="2"/>
  <c r="AF2660" i="2" s="1"/>
  <c r="R2660" i="2"/>
  <c r="N2660" i="2"/>
  <c r="J2660" i="2"/>
  <c r="F2660" i="2"/>
  <c r="AB2660" i="2"/>
  <c r="T2660" i="2"/>
  <c r="L2660" i="2"/>
  <c r="Y2660" i="2"/>
  <c r="Q2660" i="2"/>
  <c r="I2660" i="2"/>
  <c r="X2660" i="2"/>
  <c r="P2660" i="2"/>
  <c r="H2660" i="2"/>
  <c r="M2660" i="2"/>
  <c r="E2660" i="2"/>
  <c r="U2660" i="2"/>
  <c r="AA2652" i="2"/>
  <c r="W2652" i="2"/>
  <c r="S2652" i="2"/>
  <c r="O2652" i="2"/>
  <c r="Z2652" i="2"/>
  <c r="V2652" i="2"/>
  <c r="AF2652" i="2" s="1"/>
  <c r="R2652" i="2"/>
  <c r="N2652" i="2"/>
  <c r="J2652" i="2"/>
  <c r="F2652" i="2"/>
  <c r="AB2652" i="2"/>
  <c r="T2652" i="2"/>
  <c r="L2652" i="2"/>
  <c r="G2652" i="2"/>
  <c r="Y2652" i="2"/>
  <c r="Q2652" i="2"/>
  <c r="K2652" i="2"/>
  <c r="E2652" i="2"/>
  <c r="X2652" i="2"/>
  <c r="P2652" i="2"/>
  <c r="I2652" i="2"/>
  <c r="U2652" i="2"/>
  <c r="M2652" i="2"/>
  <c r="H2652" i="2"/>
  <c r="AB2646" i="2"/>
  <c r="X2646" i="2"/>
  <c r="T2646" i="2"/>
  <c r="P2646" i="2"/>
  <c r="L2646" i="2"/>
  <c r="H2646" i="2"/>
  <c r="Z2646" i="2"/>
  <c r="U2646" i="2"/>
  <c r="O2646" i="2"/>
  <c r="J2646" i="2"/>
  <c r="E2646" i="2"/>
  <c r="Y2646" i="2"/>
  <c r="S2646" i="2"/>
  <c r="N2646" i="2"/>
  <c r="I2646" i="2"/>
  <c r="W2646" i="2"/>
  <c r="R2646" i="2"/>
  <c r="M2646" i="2"/>
  <c r="G2646" i="2"/>
  <c r="K2646" i="2"/>
  <c r="AA2646" i="2"/>
  <c r="F2646" i="2"/>
  <c r="V2646" i="2"/>
  <c r="AF2646" i="2" s="1"/>
  <c r="Q2646" i="2"/>
  <c r="Y2643" i="2"/>
  <c r="U2643" i="2"/>
  <c r="Q2643" i="2"/>
  <c r="M2643" i="2"/>
  <c r="I2643" i="2"/>
  <c r="E2643" i="2"/>
  <c r="AB2643" i="2"/>
  <c r="W2643" i="2"/>
  <c r="R2643" i="2"/>
  <c r="L2643" i="2"/>
  <c r="G2643" i="2"/>
  <c r="AA2643" i="2"/>
  <c r="V2643" i="2"/>
  <c r="AF2643" i="2" s="1"/>
  <c r="P2643" i="2"/>
  <c r="K2643" i="2"/>
  <c r="F2643" i="2"/>
  <c r="Z2643" i="2"/>
  <c r="T2643" i="2"/>
  <c r="O2643" i="2"/>
  <c r="J2643" i="2"/>
  <c r="S2643" i="2"/>
  <c r="N2643" i="2"/>
  <c r="H2643" i="2"/>
  <c r="X2643" i="2"/>
  <c r="A470" i="2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D2900" i="2"/>
  <c r="D2841" i="2"/>
  <c r="D2745" i="2"/>
  <c r="D2673" i="2"/>
  <c r="D2840" i="2"/>
  <c r="D2915" i="2"/>
  <c r="D2804" i="2"/>
  <c r="D2695" i="2"/>
  <c r="D2734" i="2"/>
  <c r="D2919" i="2"/>
  <c r="D2865" i="2"/>
  <c r="D2773" i="2"/>
  <c r="D2720" i="2"/>
  <c r="D2746" i="2"/>
  <c r="D2878" i="2"/>
  <c r="D2819" i="2"/>
  <c r="D2723" i="2"/>
  <c r="D2667" i="2"/>
  <c r="D2737" i="2"/>
  <c r="D2907" i="2"/>
  <c r="D2830" i="2"/>
  <c r="D2818" i="2"/>
  <c r="D2856" i="2"/>
  <c r="D2871" i="2"/>
  <c r="D2732" i="2"/>
  <c r="D2791" i="2"/>
  <c r="D2710" i="2"/>
  <c r="D2891" i="2"/>
  <c r="D2703" i="2"/>
  <c r="D2873" i="2"/>
  <c r="D2708" i="2"/>
  <c r="D2764" i="2"/>
  <c r="D2892" i="2"/>
  <c r="D2833" i="2"/>
  <c r="D2705" i="2"/>
  <c r="D2774" i="2"/>
  <c r="D2875" i="2"/>
  <c r="D2740" i="2"/>
  <c r="D2701" i="2"/>
  <c r="D2902" i="2"/>
  <c r="D2747" i="2"/>
  <c r="D2680" i="2"/>
  <c r="D2808" i="2"/>
  <c r="D2697" i="2"/>
  <c r="D2742" i="2"/>
  <c r="D2921" i="2"/>
  <c r="D2867" i="2"/>
  <c r="D2775" i="2"/>
  <c r="D2724" i="2"/>
  <c r="D2754" i="2"/>
  <c r="D2880" i="2"/>
  <c r="D2821" i="2"/>
  <c r="D2725" i="2"/>
  <c r="D2806" i="2"/>
  <c r="D2895" i="2"/>
  <c r="D2842" i="2"/>
  <c r="D2780" i="2"/>
  <c r="D2750" i="2"/>
  <c r="D2677" i="2"/>
  <c r="D2731" i="2"/>
  <c r="D2849" i="2"/>
  <c r="D2790" i="2"/>
  <c r="D2766" i="2"/>
  <c r="D2783" i="2"/>
  <c r="D2810" i="2"/>
  <c r="D2691" i="2"/>
  <c r="D2811" i="2"/>
  <c r="D2753" i="2"/>
  <c r="D2663" i="2"/>
  <c r="D2784" i="2"/>
  <c r="D2776" i="2"/>
  <c r="D2698" i="2"/>
  <c r="D2903" i="2"/>
  <c r="D2760" i="2"/>
  <c r="D2898" i="2"/>
  <c r="D2743" i="2"/>
  <c r="D2704" i="2"/>
  <c r="D2913" i="2"/>
  <c r="D2726" i="2"/>
  <c r="D2917" i="2"/>
  <c r="D2798" i="2"/>
  <c r="D2700" i="2"/>
  <c r="D2736" i="2"/>
  <c r="D2920" i="2"/>
  <c r="D2868" i="2"/>
  <c r="D2713" i="2"/>
  <c r="D2854" i="2"/>
  <c r="D2883" i="2"/>
  <c r="D2803" i="2"/>
  <c r="D2756" i="2"/>
  <c r="D2786" i="2"/>
  <c r="D2896" i="2"/>
  <c r="D2837" i="2"/>
  <c r="D2741" i="2"/>
  <c r="D2669" i="2"/>
  <c r="D2794" i="2"/>
  <c r="D2911" i="2"/>
  <c r="D2796" i="2"/>
  <c r="D2862" i="2"/>
  <c r="D2730" i="2"/>
  <c r="D2847" i="2"/>
  <c r="D2679" i="2"/>
  <c r="D2888" i="2"/>
  <c r="D2733" i="2"/>
  <c r="D2922" i="2"/>
  <c r="D2785" i="2"/>
  <c r="D2876" i="2"/>
  <c r="D2676" i="2"/>
  <c r="D2831" i="2"/>
  <c r="D2668" i="2"/>
  <c r="D2738" i="2"/>
  <c r="D2836" i="2"/>
  <c r="D2666" i="2"/>
  <c r="D2815" i="2"/>
  <c r="D2782" i="2"/>
  <c r="D2861" i="2"/>
  <c r="D2805" i="2"/>
  <c r="D2807" i="2"/>
  <c r="D2839" i="2"/>
  <c r="D2671" i="2"/>
  <c r="D2800" i="2"/>
  <c r="D2863" i="2"/>
  <c r="D2905" i="2"/>
  <c r="D2828" i="2"/>
  <c r="D2901" i="2"/>
  <c r="D2797" i="2"/>
  <c r="D2682" i="2"/>
  <c r="D2914" i="2"/>
  <c r="D2855" i="2"/>
  <c r="D2759" i="2"/>
  <c r="D2687" i="2"/>
  <c r="D2688" i="2"/>
  <c r="D2864" i="2"/>
  <c r="D2852" i="2"/>
  <c r="D2709" i="2"/>
  <c r="D2801" i="2"/>
  <c r="D2879" i="2"/>
  <c r="D2795" i="2"/>
  <c r="D2748" i="2"/>
  <c r="D2702" i="2"/>
  <c r="D2788" i="2"/>
  <c r="D2694" i="2"/>
  <c r="D2889" i="2"/>
  <c r="D2768" i="2"/>
  <c r="D2925" i="2"/>
  <c r="D2779" i="2"/>
  <c r="D2683" i="2"/>
  <c r="D2877" i="2"/>
  <c r="D2846" i="2"/>
  <c r="D2826" i="2"/>
  <c r="D2662" i="2"/>
  <c r="D2924" i="2"/>
  <c r="D2717" i="2"/>
  <c r="D2827" i="2"/>
  <c r="D2893" i="2"/>
  <c r="D2834" i="2"/>
  <c r="D2712" i="2"/>
  <c r="D2929" i="2"/>
  <c r="D2787" i="2"/>
  <c r="D2793" i="2"/>
  <c r="D2820" i="2"/>
  <c r="D2758" i="2"/>
  <c r="D2843" i="2"/>
  <c r="D2770" i="2"/>
  <c r="D2916" i="2"/>
  <c r="D2857" i="2"/>
  <c r="D2761" i="2"/>
  <c r="D2689" i="2"/>
  <c r="D2692" i="2"/>
  <c r="D2866" i="2"/>
  <c r="D2860" i="2"/>
  <c r="D2711" i="2"/>
  <c r="D2822" i="2"/>
  <c r="D2881" i="2"/>
  <c r="D2799" i="2"/>
  <c r="D2752" i="2"/>
  <c r="D2696" i="2"/>
  <c r="D2894" i="2"/>
  <c r="D2835" i="2"/>
  <c r="D2739" i="2"/>
  <c r="D2664" i="2"/>
  <c r="D2706" i="2"/>
  <c r="D2813" i="2"/>
  <c r="D2887" i="2"/>
  <c r="D2824" i="2"/>
  <c r="D2908" i="2"/>
  <c r="D2721" i="2"/>
  <c r="D2767" i="2"/>
  <c r="D2872" i="2"/>
  <c r="D2778" i="2"/>
  <c r="D2886" i="2"/>
  <c r="D2716" i="2"/>
  <c r="D2814" i="2"/>
  <c r="D2763" i="2"/>
  <c r="D2665" i="2"/>
  <c r="D2874" i="2"/>
  <c r="D2765" i="2"/>
  <c r="D2848" i="2"/>
  <c r="D2825" i="2"/>
  <c r="D2832" i="2"/>
  <c r="D2899" i="2"/>
  <c r="D2789" i="2"/>
  <c r="D2912" i="2"/>
  <c r="D2757" i="2"/>
  <c r="D2684" i="2"/>
  <c r="D2844" i="2"/>
  <c r="D2670" i="2"/>
  <c r="D2749" i="2"/>
  <c r="D2812" i="2"/>
  <c r="D2909" i="2"/>
  <c r="D2772" i="2"/>
  <c r="D2845" i="2"/>
  <c r="D2859" i="2"/>
  <c r="D2802" i="2"/>
  <c r="D2693" i="2"/>
  <c r="D2771" i="2"/>
  <c r="D2690" i="2"/>
  <c r="D2792" i="2"/>
  <c r="D2722" i="2"/>
  <c r="D2699" i="2"/>
  <c r="D2923" i="2"/>
  <c r="D2869" i="2"/>
  <c r="D2777" i="2"/>
  <c r="D2728" i="2"/>
  <c r="D2762" i="2"/>
  <c r="D2882" i="2"/>
  <c r="D2823" i="2"/>
  <c r="D2727" i="2"/>
  <c r="D2816" i="2"/>
  <c r="D2897" i="2"/>
  <c r="D2850" i="2"/>
  <c r="D2781" i="2"/>
  <c r="D2674" i="2"/>
  <c r="D2910" i="2"/>
  <c r="D2851" i="2"/>
  <c r="D2755" i="2"/>
  <c r="D2686" i="2"/>
  <c r="D2838" i="2"/>
  <c r="D2906" i="2"/>
  <c r="D2751" i="2"/>
  <c r="D2672" i="2"/>
  <c r="D2829" i="2"/>
  <c r="D2661" i="2"/>
  <c r="D2870" i="2"/>
  <c r="D2715" i="2"/>
  <c r="D2928" i="2"/>
  <c r="D2817" i="2"/>
  <c r="D2681" i="2"/>
  <c r="D2890" i="2"/>
  <c r="D2735" i="2"/>
  <c r="D2904" i="2"/>
  <c r="D2769" i="2"/>
  <c r="D3071" i="2"/>
  <c r="D2719" i="2"/>
  <c r="D2714" i="2"/>
  <c r="D2884" i="2"/>
  <c r="D2729" i="2"/>
  <c r="D2858" i="2"/>
  <c r="D2678" i="2"/>
  <c r="D3003" i="2"/>
  <c r="D2853" i="2"/>
  <c r="D2685" i="2"/>
  <c r="D2707" i="2"/>
  <c r="D2744" i="2"/>
  <c r="D2718" i="2"/>
  <c r="D2885" i="2"/>
  <c r="D2675" i="2"/>
  <c r="D2918" i="2"/>
  <c r="D2809" i="2"/>
  <c r="Z2644" i="2"/>
  <c r="V2644" i="2"/>
  <c r="AF2644" i="2" s="1"/>
  <c r="R2644" i="2"/>
  <c r="N2644" i="2"/>
  <c r="J2644" i="2"/>
  <c r="F2644" i="2"/>
  <c r="AB2644" i="2"/>
  <c r="W2644" i="2"/>
  <c r="Q2644" i="2"/>
  <c r="L2644" i="2"/>
  <c r="G2644" i="2"/>
  <c r="AA2644" i="2"/>
  <c r="U2644" i="2"/>
  <c r="P2644" i="2"/>
  <c r="K2644" i="2"/>
  <c r="E2644" i="2"/>
  <c r="Y2644" i="2"/>
  <c r="T2644" i="2"/>
  <c r="O2644" i="2"/>
  <c r="I2644" i="2"/>
  <c r="M2644" i="2"/>
  <c r="H2644" i="2"/>
  <c r="X2644" i="2"/>
  <c r="S2644" i="2"/>
  <c r="Y2658" i="2"/>
  <c r="U2658" i="2"/>
  <c r="Q2658" i="2"/>
  <c r="M2658" i="2"/>
  <c r="I2658" i="2"/>
  <c r="E2658" i="2"/>
  <c r="AB2658" i="2"/>
  <c r="X2658" i="2"/>
  <c r="T2658" i="2"/>
  <c r="P2658" i="2"/>
  <c r="L2658" i="2"/>
  <c r="H2658" i="2"/>
  <c r="AA2658" i="2"/>
  <c r="S2658" i="2"/>
  <c r="K2658" i="2"/>
  <c r="Z2658" i="2"/>
  <c r="R2658" i="2"/>
  <c r="J2658" i="2"/>
  <c r="W2658" i="2"/>
  <c r="O2658" i="2"/>
  <c r="G2658" i="2"/>
  <c r="N2658" i="2"/>
  <c r="F2658" i="2"/>
  <c r="V2658" i="2"/>
  <c r="AF2658" i="2" s="1"/>
  <c r="AA2641" i="2"/>
  <c r="W2641" i="2"/>
  <c r="S2641" i="2"/>
  <c r="O2641" i="2"/>
  <c r="K2641" i="2"/>
  <c r="G2641" i="2"/>
  <c r="X2641" i="2"/>
  <c r="R2641" i="2"/>
  <c r="M2641" i="2"/>
  <c r="H2641" i="2"/>
  <c r="AB2641" i="2"/>
  <c r="V2641" i="2"/>
  <c r="AF2641" i="2" s="1"/>
  <c r="Q2641" i="2"/>
  <c r="L2641" i="2"/>
  <c r="F2641" i="2"/>
  <c r="Z2641" i="2"/>
  <c r="U2641" i="2"/>
  <c r="P2641" i="2"/>
  <c r="J2641" i="2"/>
  <c r="E2641" i="2"/>
  <c r="I2641" i="2"/>
  <c r="Y2641" i="2"/>
  <c r="T2641" i="2"/>
  <c r="N2641" i="2"/>
  <c r="Y2654" i="2"/>
  <c r="U2654" i="2"/>
  <c r="Q2654" i="2"/>
  <c r="M2654" i="2"/>
  <c r="I2654" i="2"/>
  <c r="E2654" i="2"/>
  <c r="AB2654" i="2"/>
  <c r="X2654" i="2"/>
  <c r="T2654" i="2"/>
  <c r="P2654" i="2"/>
  <c r="L2654" i="2"/>
  <c r="H2654" i="2"/>
  <c r="AA2654" i="2"/>
  <c r="S2654" i="2"/>
  <c r="K2654" i="2"/>
  <c r="Z2654" i="2"/>
  <c r="R2654" i="2"/>
  <c r="J2654" i="2"/>
  <c r="W2654" i="2"/>
  <c r="O2654" i="2"/>
  <c r="G2654" i="2"/>
  <c r="V2654" i="2"/>
  <c r="AF2654" i="2" s="1"/>
  <c r="N2654" i="2"/>
  <c r="F2654" i="2"/>
  <c r="AB2653" i="2"/>
  <c r="X2653" i="2"/>
  <c r="T2653" i="2"/>
  <c r="P2653" i="2"/>
  <c r="L2653" i="2"/>
  <c r="H2653" i="2"/>
  <c r="AA2653" i="2"/>
  <c r="W2653" i="2"/>
  <c r="S2653" i="2"/>
  <c r="O2653" i="2"/>
  <c r="K2653" i="2"/>
  <c r="G2653" i="2"/>
  <c r="V2653" i="2"/>
  <c r="AF2653" i="2" s="1"/>
  <c r="N2653" i="2"/>
  <c r="F2653" i="2"/>
  <c r="U2653" i="2"/>
  <c r="M2653" i="2"/>
  <c r="E2653" i="2"/>
  <c r="Z2653" i="2"/>
  <c r="R2653" i="2"/>
  <c r="J2653" i="2"/>
  <c r="Y2653" i="2"/>
  <c r="Q2653" i="2"/>
  <c r="I2653" i="2"/>
  <c r="AB2638" i="2"/>
  <c r="X2638" i="2"/>
  <c r="T2638" i="2"/>
  <c r="P2638" i="2"/>
  <c r="L2638" i="2"/>
  <c r="H2638" i="2"/>
  <c r="Z2638" i="2"/>
  <c r="U2638" i="2"/>
  <c r="O2638" i="2"/>
  <c r="J2638" i="2"/>
  <c r="E2638" i="2"/>
  <c r="Y2638" i="2"/>
  <c r="S2638" i="2"/>
  <c r="N2638" i="2"/>
  <c r="I2638" i="2"/>
  <c r="W2638" i="2"/>
  <c r="R2638" i="2"/>
  <c r="M2638" i="2"/>
  <c r="G2638" i="2"/>
  <c r="V2638" i="2"/>
  <c r="AF2638" i="2" s="1"/>
  <c r="Q2638" i="2"/>
  <c r="K2638" i="2"/>
  <c r="AA2638" i="2"/>
  <c r="F2638" i="2"/>
  <c r="AA2630" i="2"/>
  <c r="W2630" i="2"/>
  <c r="S2630" i="2"/>
  <c r="O2630" i="2"/>
  <c r="K2630" i="2"/>
  <c r="G2630" i="2"/>
  <c r="Z2630" i="2"/>
  <c r="V2630" i="2"/>
  <c r="AF2630" i="2" s="1"/>
  <c r="R2630" i="2"/>
  <c r="N2630" i="2"/>
  <c r="J2630" i="2"/>
  <c r="F2630" i="2"/>
  <c r="Y2630" i="2"/>
  <c r="U2630" i="2"/>
  <c r="Q2630" i="2"/>
  <c r="M2630" i="2"/>
  <c r="I2630" i="2"/>
  <c r="E2630" i="2"/>
  <c r="P2630" i="2"/>
  <c r="AB2630" i="2"/>
  <c r="L2630" i="2"/>
  <c r="X2630" i="2"/>
  <c r="H2630" i="2"/>
  <c r="T2630" i="2"/>
  <c r="Y2639" i="2"/>
  <c r="U2639" i="2"/>
  <c r="Q2639" i="2"/>
  <c r="M2639" i="2"/>
  <c r="I2639" i="2"/>
  <c r="E2639" i="2"/>
  <c r="Z2639" i="2"/>
  <c r="T2639" i="2"/>
  <c r="O2639" i="2"/>
  <c r="J2639" i="2"/>
  <c r="X2639" i="2"/>
  <c r="S2639" i="2"/>
  <c r="N2639" i="2"/>
  <c r="H2639" i="2"/>
  <c r="AB2639" i="2"/>
  <c r="W2639" i="2"/>
  <c r="R2639" i="2"/>
  <c r="L2639" i="2"/>
  <c r="G2639" i="2"/>
  <c r="K2639" i="2"/>
  <c r="AA2639" i="2"/>
  <c r="F2639" i="2"/>
  <c r="V2639" i="2"/>
  <c r="AF2639" i="2" s="1"/>
  <c r="P2639" i="2"/>
  <c r="AA2634" i="2"/>
  <c r="W2634" i="2"/>
  <c r="S2634" i="2"/>
  <c r="O2634" i="2"/>
  <c r="K2634" i="2"/>
  <c r="G2634" i="2"/>
  <c r="Z2634" i="2"/>
  <c r="V2634" i="2"/>
  <c r="AF2634" i="2" s="1"/>
  <c r="R2634" i="2"/>
  <c r="N2634" i="2"/>
  <c r="J2634" i="2"/>
  <c r="F2634" i="2"/>
  <c r="Y2634" i="2"/>
  <c r="U2634" i="2"/>
  <c r="Q2634" i="2"/>
  <c r="M2634" i="2"/>
  <c r="I2634" i="2"/>
  <c r="E2634" i="2"/>
  <c r="X2634" i="2"/>
  <c r="H2634" i="2"/>
  <c r="T2634" i="2"/>
  <c r="P2634" i="2"/>
  <c r="L2634" i="2"/>
  <c r="AB2634" i="2"/>
  <c r="AB2627" i="2"/>
  <c r="X2627" i="2"/>
  <c r="T2627" i="2"/>
  <c r="P2627" i="2"/>
  <c r="L2627" i="2"/>
  <c r="H2627" i="2"/>
  <c r="AA2627" i="2"/>
  <c r="W2627" i="2"/>
  <c r="S2627" i="2"/>
  <c r="O2627" i="2"/>
  <c r="K2627" i="2"/>
  <c r="G2627" i="2"/>
  <c r="Z2627" i="2"/>
  <c r="V2627" i="2"/>
  <c r="AF2627" i="2" s="1"/>
  <c r="R2627" i="2"/>
  <c r="N2627" i="2"/>
  <c r="J2627" i="2"/>
  <c r="F2627" i="2"/>
  <c r="Y2627" i="2"/>
  <c r="I2627" i="2"/>
  <c r="U2627" i="2"/>
  <c r="E2627" i="2"/>
  <c r="Q2627" i="2"/>
  <c r="M2627" i="2"/>
  <c r="AB2631" i="2"/>
  <c r="X2631" i="2"/>
  <c r="T2631" i="2"/>
  <c r="P2631" i="2"/>
  <c r="L2631" i="2"/>
  <c r="H2631" i="2"/>
  <c r="AA2631" i="2"/>
  <c r="W2631" i="2"/>
  <c r="S2631" i="2"/>
  <c r="O2631" i="2"/>
  <c r="K2631" i="2"/>
  <c r="G2631" i="2"/>
  <c r="Z2631" i="2"/>
  <c r="V2631" i="2"/>
  <c r="AF2631" i="2" s="1"/>
  <c r="R2631" i="2"/>
  <c r="N2631" i="2"/>
  <c r="J2631" i="2"/>
  <c r="F2631" i="2"/>
  <c r="Q2631" i="2"/>
  <c r="M2631" i="2"/>
  <c r="Y2631" i="2"/>
  <c r="I2631" i="2"/>
  <c r="U2631" i="2"/>
  <c r="E2631" i="2"/>
  <c r="AA2637" i="2"/>
  <c r="Z2637" i="2"/>
  <c r="V2637" i="2"/>
  <c r="AF2637" i="2" s="1"/>
  <c r="R2637" i="2"/>
  <c r="N2637" i="2"/>
  <c r="J2637" i="2"/>
  <c r="F2637" i="2"/>
  <c r="Y2637" i="2"/>
  <c r="U2637" i="2"/>
  <c r="Q2637" i="2"/>
  <c r="M2637" i="2"/>
  <c r="I2637" i="2"/>
  <c r="E2637" i="2"/>
  <c r="X2637" i="2"/>
  <c r="T2637" i="2"/>
  <c r="P2637" i="2"/>
  <c r="L2637" i="2"/>
  <c r="H2637" i="2"/>
  <c r="O2637" i="2"/>
  <c r="AB2637" i="2"/>
  <c r="K2637" i="2"/>
  <c r="W2637" i="2"/>
  <c r="G2637" i="2"/>
  <c r="S2637" i="2"/>
  <c r="AB2657" i="2"/>
  <c r="X2657" i="2"/>
  <c r="T2657" i="2"/>
  <c r="P2657" i="2"/>
  <c r="L2657" i="2"/>
  <c r="H2657" i="2"/>
  <c r="AA2657" i="2"/>
  <c r="W2657" i="2"/>
  <c r="S2657" i="2"/>
  <c r="O2657" i="2"/>
  <c r="K2657" i="2"/>
  <c r="G2657" i="2"/>
  <c r="V2657" i="2"/>
  <c r="AF2657" i="2" s="1"/>
  <c r="N2657" i="2"/>
  <c r="F2657" i="2"/>
  <c r="U2657" i="2"/>
  <c r="M2657" i="2"/>
  <c r="E2657" i="2"/>
  <c r="Z2657" i="2"/>
  <c r="R2657" i="2"/>
  <c r="J2657" i="2"/>
  <c r="Q2657" i="2"/>
  <c r="I2657" i="2"/>
  <c r="Y2657" i="2"/>
  <c r="Y2624" i="2"/>
  <c r="U2624" i="2"/>
  <c r="Q2624" i="2"/>
  <c r="M2624" i="2"/>
  <c r="I2624" i="2"/>
  <c r="E2624" i="2"/>
  <c r="AB2624" i="2"/>
  <c r="X2624" i="2"/>
  <c r="T2624" i="2"/>
  <c r="P2624" i="2"/>
  <c r="L2624" i="2"/>
  <c r="H2624" i="2"/>
  <c r="AA2624" i="2"/>
  <c r="W2624" i="2"/>
  <c r="S2624" i="2"/>
  <c r="O2624" i="2"/>
  <c r="K2624" i="2"/>
  <c r="G2624" i="2"/>
  <c r="R2624" i="2"/>
  <c r="N2624" i="2"/>
  <c r="Z2624" i="2"/>
  <c r="J2624" i="2"/>
  <c r="F2624" i="2"/>
  <c r="V2624" i="2"/>
  <c r="AF2624" i="2" s="1"/>
  <c r="Y2628" i="2"/>
  <c r="U2628" i="2"/>
  <c r="Q2628" i="2"/>
  <c r="M2628" i="2"/>
  <c r="I2628" i="2"/>
  <c r="E2628" i="2"/>
  <c r="AB2628" i="2"/>
  <c r="X2628" i="2"/>
  <c r="T2628" i="2"/>
  <c r="P2628" i="2"/>
  <c r="L2628" i="2"/>
  <c r="H2628" i="2"/>
  <c r="AA2628" i="2"/>
  <c r="W2628" i="2"/>
  <c r="S2628" i="2"/>
  <c r="O2628" i="2"/>
  <c r="K2628" i="2"/>
  <c r="G2628" i="2"/>
  <c r="Z2628" i="2"/>
  <c r="J2628" i="2"/>
  <c r="V2628" i="2"/>
  <c r="AF2628" i="2" s="1"/>
  <c r="F2628" i="2"/>
  <c r="R2628" i="2"/>
  <c r="N2628" i="2"/>
  <c r="Y2636" i="2"/>
  <c r="U2636" i="2"/>
  <c r="Q2636" i="2"/>
  <c r="M2636" i="2"/>
  <c r="I2636" i="2"/>
  <c r="E2636" i="2"/>
  <c r="AB2636" i="2"/>
  <c r="X2636" i="2"/>
  <c r="T2636" i="2"/>
  <c r="P2636" i="2"/>
  <c r="L2636" i="2"/>
  <c r="H2636" i="2"/>
  <c r="AA2636" i="2"/>
  <c r="W2636" i="2"/>
  <c r="S2636" i="2"/>
  <c r="O2636" i="2"/>
  <c r="K2636" i="2"/>
  <c r="G2636" i="2"/>
  <c r="Z2636" i="2"/>
  <c r="J2636" i="2"/>
  <c r="V2636" i="2"/>
  <c r="AF2636" i="2" s="1"/>
  <c r="F2636" i="2"/>
  <c r="R2636" i="2"/>
  <c r="N2636" i="2"/>
  <c r="Z2625" i="2"/>
  <c r="V2625" i="2"/>
  <c r="AF2625" i="2" s="1"/>
  <c r="R2625" i="2"/>
  <c r="N2625" i="2"/>
  <c r="J2625" i="2"/>
  <c r="F2625" i="2"/>
  <c r="Y2625" i="2"/>
  <c r="U2625" i="2"/>
  <c r="Q2625" i="2"/>
  <c r="M2625" i="2"/>
  <c r="I2625" i="2"/>
  <c r="E2625" i="2"/>
  <c r="AB2625" i="2"/>
  <c r="X2625" i="2"/>
  <c r="T2625" i="2"/>
  <c r="P2625" i="2"/>
  <c r="L2625" i="2"/>
  <c r="H2625" i="2"/>
  <c r="W2625" i="2"/>
  <c r="G2625" i="2"/>
  <c r="S2625" i="2"/>
  <c r="O2625" i="2"/>
  <c r="AA2625" i="2"/>
  <c r="K2625" i="2"/>
  <c r="Y2632" i="2"/>
  <c r="U2632" i="2"/>
  <c r="Q2632" i="2"/>
  <c r="M2632" i="2"/>
  <c r="I2632" i="2"/>
  <c r="E2632" i="2"/>
  <c r="AB2632" i="2"/>
  <c r="X2632" i="2"/>
  <c r="T2632" i="2"/>
  <c r="P2632" i="2"/>
  <c r="L2632" i="2"/>
  <c r="H2632" i="2"/>
  <c r="AA2632" i="2"/>
  <c r="W2632" i="2"/>
  <c r="S2632" i="2"/>
  <c r="O2632" i="2"/>
  <c r="K2632" i="2"/>
  <c r="G2632" i="2"/>
  <c r="R2632" i="2"/>
  <c r="N2632" i="2"/>
  <c r="Z2632" i="2"/>
  <c r="J2632" i="2"/>
  <c r="V2632" i="2"/>
  <c r="AF2632" i="2" s="1"/>
  <c r="F2632" i="2"/>
  <c r="AA2645" i="2"/>
  <c r="W2645" i="2"/>
  <c r="S2645" i="2"/>
  <c r="O2645" i="2"/>
  <c r="K2645" i="2"/>
  <c r="G2645" i="2"/>
  <c r="Z2645" i="2"/>
  <c r="U2645" i="2"/>
  <c r="P2645" i="2"/>
  <c r="J2645" i="2"/>
  <c r="E2645" i="2"/>
  <c r="Y2645" i="2"/>
  <c r="T2645" i="2"/>
  <c r="N2645" i="2"/>
  <c r="I2645" i="2"/>
  <c r="X2645" i="2"/>
  <c r="R2645" i="2"/>
  <c r="M2645" i="2"/>
  <c r="H2645" i="2"/>
  <c r="V2645" i="2"/>
  <c r="AF2645" i="2" s="1"/>
  <c r="Q2645" i="2"/>
  <c r="L2645" i="2"/>
  <c r="AB2645" i="2"/>
  <c r="F2645" i="2"/>
  <c r="Y2620" i="2"/>
  <c r="U2620" i="2"/>
  <c r="Q2620" i="2"/>
  <c r="M2620" i="2"/>
  <c r="I2620" i="2"/>
  <c r="E2620" i="2"/>
  <c r="AB2620" i="2"/>
  <c r="X2620" i="2"/>
  <c r="T2620" i="2"/>
  <c r="P2620" i="2"/>
  <c r="L2620" i="2"/>
  <c r="H2620" i="2"/>
  <c r="AA2620" i="2"/>
  <c r="W2620" i="2"/>
  <c r="S2620" i="2"/>
  <c r="O2620" i="2"/>
  <c r="K2620" i="2"/>
  <c r="G2620" i="2"/>
  <c r="Z2620" i="2"/>
  <c r="J2620" i="2"/>
  <c r="V2620" i="2"/>
  <c r="AF2620" i="2" s="1"/>
  <c r="F2620" i="2"/>
  <c r="R2620" i="2"/>
  <c r="N2620" i="2"/>
  <c r="AA2649" i="2"/>
  <c r="W2649" i="2"/>
  <c r="S2649" i="2"/>
  <c r="O2649" i="2"/>
  <c r="K2649" i="2"/>
  <c r="G2649" i="2"/>
  <c r="X2649" i="2"/>
  <c r="R2649" i="2"/>
  <c r="M2649" i="2"/>
  <c r="H2649" i="2"/>
  <c r="AB2649" i="2"/>
  <c r="V2649" i="2"/>
  <c r="AF2649" i="2" s="1"/>
  <c r="Q2649" i="2"/>
  <c r="L2649" i="2"/>
  <c r="F2649" i="2"/>
  <c r="Z2649" i="2"/>
  <c r="U2649" i="2"/>
  <c r="P2649" i="2"/>
  <c r="J2649" i="2"/>
  <c r="E2649" i="2"/>
  <c r="T2649" i="2"/>
  <c r="N2649" i="2"/>
  <c r="I2649" i="2"/>
  <c r="Y2649" i="2"/>
  <c r="AB2623" i="2"/>
  <c r="X2623" i="2"/>
  <c r="T2623" i="2"/>
  <c r="P2623" i="2"/>
  <c r="L2623" i="2"/>
  <c r="H2623" i="2"/>
  <c r="AA2623" i="2"/>
  <c r="W2623" i="2"/>
  <c r="S2623" i="2"/>
  <c r="O2623" i="2"/>
  <c r="K2623" i="2"/>
  <c r="G2623" i="2"/>
  <c r="Z2623" i="2"/>
  <c r="V2623" i="2"/>
  <c r="AF2623" i="2" s="1"/>
  <c r="R2623" i="2"/>
  <c r="N2623" i="2"/>
  <c r="J2623" i="2"/>
  <c r="F2623" i="2"/>
  <c r="Q2623" i="2"/>
  <c r="M2623" i="2"/>
  <c r="Y2623" i="2"/>
  <c r="I2623" i="2"/>
  <c r="U2623" i="2"/>
  <c r="E2623" i="2"/>
  <c r="Z2659" i="2"/>
  <c r="V2659" i="2"/>
  <c r="AF2659" i="2" s="1"/>
  <c r="R2659" i="2"/>
  <c r="N2659" i="2"/>
  <c r="J2659" i="2"/>
  <c r="F2659" i="2"/>
  <c r="Y2659" i="2"/>
  <c r="U2659" i="2"/>
  <c r="Q2659" i="2"/>
  <c r="M2659" i="2"/>
  <c r="I2659" i="2"/>
  <c r="E2659" i="2"/>
  <c r="X2659" i="2"/>
  <c r="P2659" i="2"/>
  <c r="H2659" i="2"/>
  <c r="W2659" i="2"/>
  <c r="O2659" i="2"/>
  <c r="G2659" i="2"/>
  <c r="AB2659" i="2"/>
  <c r="T2659" i="2"/>
  <c r="L2659" i="2"/>
  <c r="S2659" i="2"/>
  <c r="K2659" i="2"/>
  <c r="AA2659" i="2"/>
  <c r="Y2651" i="2"/>
  <c r="U2651" i="2"/>
  <c r="Q2651" i="2"/>
  <c r="M2651" i="2"/>
  <c r="I2651" i="2"/>
  <c r="E2651" i="2"/>
  <c r="AB2651" i="2"/>
  <c r="W2651" i="2"/>
  <c r="R2651" i="2"/>
  <c r="L2651" i="2"/>
  <c r="G2651" i="2"/>
  <c r="AA2651" i="2"/>
  <c r="V2651" i="2"/>
  <c r="AF2651" i="2" s="1"/>
  <c r="P2651" i="2"/>
  <c r="K2651" i="2"/>
  <c r="F2651" i="2"/>
  <c r="Z2651" i="2"/>
  <c r="T2651" i="2"/>
  <c r="O2651" i="2"/>
  <c r="J2651" i="2"/>
  <c r="H2651" i="2"/>
  <c r="X2651" i="2"/>
  <c r="S2651" i="2"/>
  <c r="N2651" i="2"/>
  <c r="AB2642" i="2"/>
  <c r="X2642" i="2"/>
  <c r="T2642" i="2"/>
  <c r="P2642" i="2"/>
  <c r="L2642" i="2"/>
  <c r="H2642" i="2"/>
  <c r="W2642" i="2"/>
  <c r="R2642" i="2"/>
  <c r="M2642" i="2"/>
  <c r="G2642" i="2"/>
  <c r="AA2642" i="2"/>
  <c r="V2642" i="2"/>
  <c r="AF2642" i="2" s="1"/>
  <c r="Q2642" i="2"/>
  <c r="K2642" i="2"/>
  <c r="F2642" i="2"/>
  <c r="Z2642" i="2"/>
  <c r="U2642" i="2"/>
  <c r="O2642" i="2"/>
  <c r="J2642" i="2"/>
  <c r="E2642" i="2"/>
  <c r="Y2642" i="2"/>
  <c r="S2642" i="2"/>
  <c r="N2642" i="2"/>
  <c r="I2642" i="2"/>
  <c r="Z2621" i="2"/>
  <c r="V2621" i="2"/>
  <c r="AF2621" i="2" s="1"/>
  <c r="R2621" i="2"/>
  <c r="N2621" i="2"/>
  <c r="J2621" i="2"/>
  <c r="F2621" i="2"/>
  <c r="Y2621" i="2"/>
  <c r="U2621" i="2"/>
  <c r="Q2621" i="2"/>
  <c r="M2621" i="2"/>
  <c r="I2621" i="2"/>
  <c r="E2621" i="2"/>
  <c r="AB2621" i="2"/>
  <c r="X2621" i="2"/>
  <c r="T2621" i="2"/>
  <c r="P2621" i="2"/>
  <c r="L2621" i="2"/>
  <c r="H2621" i="2"/>
  <c r="O2621" i="2"/>
  <c r="AA2621" i="2"/>
  <c r="K2621" i="2"/>
  <c r="W2621" i="2"/>
  <c r="G2621" i="2"/>
  <c r="S2621" i="2"/>
  <c r="AA2622" i="2"/>
  <c r="W2622" i="2"/>
  <c r="S2622" i="2"/>
  <c r="O2622" i="2"/>
  <c r="K2622" i="2"/>
  <c r="G2622" i="2"/>
  <c r="Z2622" i="2"/>
  <c r="V2622" i="2"/>
  <c r="AF2622" i="2" s="1"/>
  <c r="R2622" i="2"/>
  <c r="N2622" i="2"/>
  <c r="J2622" i="2"/>
  <c r="F2622" i="2"/>
  <c r="Y2622" i="2"/>
  <c r="U2622" i="2"/>
  <c r="Q2622" i="2"/>
  <c r="M2622" i="2"/>
  <c r="I2622" i="2"/>
  <c r="E2622" i="2"/>
  <c r="P2622" i="2"/>
  <c r="AB2622" i="2"/>
  <c r="L2622" i="2"/>
  <c r="X2622" i="2"/>
  <c r="H2622" i="2"/>
  <c r="T2622" i="2"/>
  <c r="Z2633" i="2"/>
  <c r="V2633" i="2"/>
  <c r="AF2633" i="2" s="1"/>
  <c r="R2633" i="2"/>
  <c r="N2633" i="2"/>
  <c r="J2633" i="2"/>
  <c r="F2633" i="2"/>
  <c r="Y2633" i="2"/>
  <c r="U2633" i="2"/>
  <c r="Q2633" i="2"/>
  <c r="M2633" i="2"/>
  <c r="I2633" i="2"/>
  <c r="E2633" i="2"/>
  <c r="AB2633" i="2"/>
  <c r="X2633" i="2"/>
  <c r="T2633" i="2"/>
  <c r="P2633" i="2"/>
  <c r="L2633" i="2"/>
  <c r="H2633" i="2"/>
  <c r="W2633" i="2"/>
  <c r="G2633" i="2"/>
  <c r="S2633" i="2"/>
  <c r="O2633" i="2"/>
  <c r="AA2633" i="2"/>
  <c r="K2633" i="2"/>
  <c r="AB2650" i="2"/>
  <c r="X2650" i="2"/>
  <c r="T2650" i="2"/>
  <c r="P2650" i="2"/>
  <c r="L2650" i="2"/>
  <c r="H2650" i="2"/>
  <c r="W2650" i="2"/>
  <c r="R2650" i="2"/>
  <c r="M2650" i="2"/>
  <c r="G2650" i="2"/>
  <c r="AA2650" i="2"/>
  <c r="V2650" i="2"/>
  <c r="AF2650" i="2" s="1"/>
  <c r="Q2650" i="2"/>
  <c r="K2650" i="2"/>
  <c r="F2650" i="2"/>
  <c r="Z2650" i="2"/>
  <c r="U2650" i="2"/>
  <c r="O2650" i="2"/>
  <c r="J2650" i="2"/>
  <c r="E2650" i="2"/>
  <c r="N2650" i="2"/>
  <c r="I2650" i="2"/>
  <c r="Y2650" i="2"/>
  <c r="S2650" i="2"/>
  <c r="AA2656" i="2"/>
  <c r="W2656" i="2"/>
  <c r="S2656" i="2"/>
  <c r="O2656" i="2"/>
  <c r="K2656" i="2"/>
  <c r="G2656" i="2"/>
  <c r="Z2656" i="2"/>
  <c r="V2656" i="2"/>
  <c r="AF2656" i="2" s="1"/>
  <c r="R2656" i="2"/>
  <c r="N2656" i="2"/>
  <c r="J2656" i="2"/>
  <c r="F2656" i="2"/>
  <c r="AB2656" i="2"/>
  <c r="T2656" i="2"/>
  <c r="L2656" i="2"/>
  <c r="Y2656" i="2"/>
  <c r="Q2656" i="2"/>
  <c r="I2656" i="2"/>
  <c r="X2656" i="2"/>
  <c r="P2656" i="2"/>
  <c r="H2656" i="2"/>
  <c r="U2656" i="2"/>
  <c r="M2656" i="2"/>
  <c r="E2656" i="2"/>
  <c r="D3047" i="2" l="1"/>
  <c r="D2975" i="2"/>
  <c r="D3000" i="2"/>
  <c r="D3048" i="2"/>
  <c r="D2968" i="2"/>
  <c r="D3072" i="2"/>
  <c r="D3042" i="2"/>
  <c r="D3046" i="2"/>
  <c r="D3074" i="2"/>
  <c r="D2974" i="2"/>
  <c r="D3019" i="2"/>
  <c r="D3079" i="2"/>
  <c r="D3045" i="2"/>
  <c r="D3037" i="2"/>
  <c r="D3049" i="2"/>
  <c r="D3068" i="2"/>
  <c r="D3022" i="2"/>
  <c r="D3051" i="2"/>
  <c r="D3009" i="2"/>
  <c r="D2955" i="2"/>
  <c r="D2997" i="2"/>
  <c r="D2976" i="2"/>
  <c r="D2991" i="2"/>
  <c r="D3058" i="2"/>
  <c r="D2982" i="2"/>
  <c r="D2936" i="2"/>
  <c r="D3081" i="2"/>
  <c r="D2992" i="2"/>
  <c r="D2957" i="2"/>
  <c r="D3035" i="2"/>
  <c r="D3020" i="2"/>
  <c r="D3017" i="2"/>
  <c r="D3050" i="2"/>
  <c r="D2934" i="2"/>
  <c r="D3065" i="2"/>
  <c r="D3018" i="2"/>
  <c r="D2935" i="2"/>
  <c r="D3025" i="2"/>
  <c r="D3006" i="2"/>
  <c r="D3060" i="2"/>
  <c r="D3007" i="2"/>
  <c r="D2951" i="2"/>
  <c r="D3076" i="2"/>
  <c r="D2998" i="2"/>
  <c r="D3039" i="2"/>
  <c r="D2999" i="2"/>
  <c r="D2986" i="2"/>
  <c r="D2954" i="2"/>
  <c r="D2983" i="2"/>
  <c r="D3080" i="2"/>
  <c r="D2940" i="2"/>
  <c r="D3040" i="2"/>
  <c r="D2952" i="2"/>
  <c r="D3031" i="2"/>
  <c r="D2987" i="2"/>
  <c r="D3054" i="2"/>
  <c r="D2989" i="2"/>
  <c r="D2962" i="2"/>
  <c r="D2994" i="2"/>
  <c r="D2965" i="2"/>
  <c r="D3082" i="2"/>
  <c r="D2947" i="2"/>
  <c r="D3038" i="2"/>
  <c r="D3013" i="2"/>
  <c r="D3059" i="2"/>
  <c r="D2995" i="2"/>
  <c r="D3043" i="2"/>
  <c r="D2963" i="2"/>
  <c r="D2948" i="2"/>
  <c r="D2973" i="2"/>
  <c r="D3033" i="2"/>
  <c r="D3053" i="2"/>
  <c r="Y3053" i="2" s="1"/>
  <c r="D3023" i="2"/>
  <c r="D3015" i="2"/>
  <c r="D2956" i="2"/>
  <c r="D3028" i="2"/>
  <c r="D3077" i="2"/>
  <c r="D2946" i="2"/>
  <c r="D3062" i="2"/>
  <c r="D3011" i="2"/>
  <c r="D2977" i="2"/>
  <c r="D3001" i="2"/>
  <c r="D2945" i="2"/>
  <c r="D2953" i="2"/>
  <c r="D3075" i="2"/>
  <c r="D2933" i="2"/>
  <c r="D3021" i="2"/>
  <c r="D2981" i="2"/>
  <c r="D3055" i="2"/>
  <c r="D2950" i="2"/>
  <c r="D3034" i="2"/>
  <c r="D3030" i="2"/>
  <c r="D2970" i="2"/>
  <c r="D2980" i="2"/>
  <c r="D2961" i="2"/>
  <c r="D2960" i="2"/>
  <c r="D2971" i="2"/>
  <c r="D3032" i="2"/>
  <c r="D3012" i="2"/>
  <c r="D2993" i="2"/>
  <c r="D2937" i="2"/>
  <c r="D2939" i="2"/>
  <c r="D3078" i="2"/>
  <c r="D3004" i="2"/>
  <c r="D3070" i="2"/>
  <c r="D3016" i="2"/>
  <c r="D3069" i="2"/>
  <c r="D2944" i="2"/>
  <c r="D3073" i="2"/>
  <c r="D2930" i="2"/>
  <c r="D2932" i="2"/>
  <c r="D3113" i="2"/>
  <c r="D3114" i="2"/>
  <c r="D3112" i="2"/>
  <c r="D2979" i="2"/>
  <c r="D3064" i="2"/>
  <c r="D2942" i="2"/>
  <c r="D2964" i="2"/>
  <c r="D2990" i="2"/>
  <c r="D2949" i="2"/>
  <c r="D2972" i="2"/>
  <c r="D3063" i="2"/>
  <c r="D2959" i="2"/>
  <c r="D3098" i="2"/>
  <c r="D3083" i="2"/>
  <c r="D3101" i="2"/>
  <c r="D3105" i="2"/>
  <c r="D3107" i="2"/>
  <c r="D3096" i="2"/>
  <c r="D3109" i="2"/>
  <c r="D3093" i="2"/>
  <c r="D3090" i="2"/>
  <c r="D3108" i="2"/>
  <c r="D3110" i="2"/>
  <c r="D3100" i="2"/>
  <c r="D3089" i="2"/>
  <c r="D3088" i="2"/>
  <c r="D3102" i="2"/>
  <c r="D3097" i="2"/>
  <c r="D3091" i="2"/>
  <c r="D3092" i="2"/>
  <c r="D3106" i="2"/>
  <c r="D3084" i="2"/>
  <c r="D3094" i="2"/>
  <c r="D3026" i="2"/>
  <c r="D3010" i="2"/>
  <c r="D2996" i="2"/>
  <c r="D3002" i="2"/>
  <c r="D3066" i="2"/>
  <c r="D2926" i="2"/>
  <c r="D2966" i="2"/>
  <c r="D2927" i="2"/>
  <c r="D3029" i="2"/>
  <c r="D2931" i="2"/>
  <c r="D2984" i="2"/>
  <c r="D3095" i="2"/>
  <c r="D3103" i="2"/>
  <c r="D3087" i="2"/>
  <c r="D3086" i="2"/>
  <c r="D3104" i="2"/>
  <c r="D3111" i="2"/>
  <c r="D3085" i="2"/>
  <c r="D3099" i="2"/>
  <c r="D3052" i="2"/>
  <c r="D3056" i="2"/>
  <c r="D3008" i="2"/>
  <c r="D2985" i="2"/>
  <c r="D2938" i="2"/>
  <c r="D3005" i="2"/>
  <c r="D3024" i="2"/>
  <c r="D3044" i="2"/>
  <c r="D3041" i="2"/>
  <c r="D3057" i="2"/>
  <c r="D3027" i="2"/>
  <c r="D2978" i="2"/>
  <c r="D3067" i="2"/>
  <c r="D3061" i="2"/>
  <c r="D2958" i="2"/>
  <c r="D2967" i="2"/>
  <c r="D2988" i="2"/>
  <c r="D2941" i="2"/>
  <c r="D2943" i="2"/>
  <c r="D3036" i="2"/>
  <c r="D3014" i="2"/>
  <c r="AB2675" i="2"/>
  <c r="X2675" i="2"/>
  <c r="T2675" i="2"/>
  <c r="P2675" i="2"/>
  <c r="L2675" i="2"/>
  <c r="H2675" i="2"/>
  <c r="AA2675" i="2"/>
  <c r="W2675" i="2"/>
  <c r="S2675" i="2"/>
  <c r="O2675" i="2"/>
  <c r="K2675" i="2"/>
  <c r="G2675" i="2"/>
  <c r="Z2675" i="2"/>
  <c r="R2675" i="2"/>
  <c r="J2675" i="2"/>
  <c r="Y2675" i="2"/>
  <c r="Q2675" i="2"/>
  <c r="I2675" i="2"/>
  <c r="V2675" i="2"/>
  <c r="AF2675" i="2" s="1"/>
  <c r="N2675" i="2"/>
  <c r="F2675" i="2"/>
  <c r="U2675" i="2"/>
  <c r="M2675" i="2"/>
  <c r="E2675" i="2"/>
  <c r="AA2718" i="2"/>
  <c r="W2718" i="2"/>
  <c r="S2718" i="2"/>
  <c r="O2718" i="2"/>
  <c r="K2718" i="2"/>
  <c r="G2718" i="2"/>
  <c r="Z2718" i="2"/>
  <c r="V2718" i="2"/>
  <c r="AF2718" i="2" s="1"/>
  <c r="R2718" i="2"/>
  <c r="N2718" i="2"/>
  <c r="J2718" i="2"/>
  <c r="F2718" i="2"/>
  <c r="X2718" i="2"/>
  <c r="P2718" i="2"/>
  <c r="H2718" i="2"/>
  <c r="U2718" i="2"/>
  <c r="M2718" i="2"/>
  <c r="E2718" i="2"/>
  <c r="T2718" i="2"/>
  <c r="Q2718" i="2"/>
  <c r="AB2718" i="2"/>
  <c r="L2718" i="2"/>
  <c r="Y2718" i="2"/>
  <c r="I2718" i="2"/>
  <c r="AA2744" i="2"/>
  <c r="W2744" i="2"/>
  <c r="S2744" i="2"/>
  <c r="O2744" i="2"/>
  <c r="K2744" i="2"/>
  <c r="G2744" i="2"/>
  <c r="Z2744" i="2"/>
  <c r="V2744" i="2"/>
  <c r="AF2744" i="2" s="1"/>
  <c r="R2744" i="2"/>
  <c r="N2744" i="2"/>
  <c r="J2744" i="2"/>
  <c r="F2744" i="2"/>
  <c r="AB2744" i="2"/>
  <c r="T2744" i="2"/>
  <c r="L2744" i="2"/>
  <c r="Y2744" i="2"/>
  <c r="Q2744" i="2"/>
  <c r="I2744" i="2"/>
  <c r="P2744" i="2"/>
  <c r="M2744" i="2"/>
  <c r="X2744" i="2"/>
  <c r="H2744" i="2"/>
  <c r="U2744" i="2"/>
  <c r="E2744" i="2"/>
  <c r="AB2707" i="2"/>
  <c r="X2707" i="2"/>
  <c r="T2707" i="2"/>
  <c r="P2707" i="2"/>
  <c r="L2707" i="2"/>
  <c r="H2707" i="2"/>
  <c r="Z2707" i="2"/>
  <c r="U2707" i="2"/>
  <c r="O2707" i="2"/>
  <c r="J2707" i="2"/>
  <c r="E2707" i="2"/>
  <c r="Y2707" i="2"/>
  <c r="S2707" i="2"/>
  <c r="N2707" i="2"/>
  <c r="I2707" i="2"/>
  <c r="R2707" i="2"/>
  <c r="G2707" i="2"/>
  <c r="AA2707" i="2"/>
  <c r="Q2707" i="2"/>
  <c r="F2707" i="2"/>
  <c r="W2707" i="2"/>
  <c r="M2707" i="2"/>
  <c r="V2707" i="2"/>
  <c r="AF2707" i="2" s="1"/>
  <c r="K2707" i="2"/>
  <c r="Y2853" i="2"/>
  <c r="U2853" i="2"/>
  <c r="Q2853" i="2"/>
  <c r="M2853" i="2"/>
  <c r="I2853" i="2"/>
  <c r="E2853" i="2"/>
  <c r="AB2853" i="2"/>
  <c r="X2853" i="2"/>
  <c r="T2853" i="2"/>
  <c r="P2853" i="2"/>
  <c r="L2853" i="2"/>
  <c r="H2853" i="2"/>
  <c r="AA2853" i="2"/>
  <c r="W2853" i="2"/>
  <c r="S2853" i="2"/>
  <c r="O2853" i="2"/>
  <c r="K2853" i="2"/>
  <c r="G2853" i="2"/>
  <c r="Z2853" i="2"/>
  <c r="J2853" i="2"/>
  <c r="V2853" i="2"/>
  <c r="AF2853" i="2" s="1"/>
  <c r="F2853" i="2"/>
  <c r="N2853" i="2"/>
  <c r="R2853" i="2"/>
  <c r="AA2973" i="2"/>
  <c r="W2973" i="2"/>
  <c r="S2973" i="2"/>
  <c r="O2973" i="2"/>
  <c r="K2973" i="2"/>
  <c r="G2973" i="2"/>
  <c r="Z2973" i="2"/>
  <c r="V2973" i="2"/>
  <c r="R2973" i="2"/>
  <c r="N2973" i="2"/>
  <c r="J2973" i="2"/>
  <c r="F2973" i="2"/>
  <c r="Y2973" i="2"/>
  <c r="U2973" i="2"/>
  <c r="Q2973" i="2"/>
  <c r="M2973" i="2"/>
  <c r="I2973" i="2"/>
  <c r="E2973" i="2"/>
  <c r="AB2973" i="2"/>
  <c r="L2973" i="2"/>
  <c r="X2973" i="2"/>
  <c r="H2973" i="2"/>
  <c r="T2973" i="2"/>
  <c r="P2973" i="2"/>
  <c r="Y3033" i="2"/>
  <c r="U3033" i="2"/>
  <c r="Q3033" i="2"/>
  <c r="M3033" i="2"/>
  <c r="I3033" i="2"/>
  <c r="E3033" i="2"/>
  <c r="AA3033" i="2"/>
  <c r="V3033" i="2"/>
  <c r="AF3033" i="2" s="1"/>
  <c r="P3033" i="2"/>
  <c r="K3033" i="2"/>
  <c r="F3033" i="2"/>
  <c r="Z3033" i="2"/>
  <c r="T3033" i="2"/>
  <c r="O3033" i="2"/>
  <c r="J3033" i="2"/>
  <c r="X3033" i="2"/>
  <c r="S3033" i="2"/>
  <c r="N3033" i="2"/>
  <c r="H3033" i="2"/>
  <c r="AB3033" i="2"/>
  <c r="G3033" i="2"/>
  <c r="W3033" i="2"/>
  <c r="R3033" i="2"/>
  <c r="L3033" i="2"/>
  <c r="Y2719" i="2"/>
  <c r="U2719" i="2"/>
  <c r="Q2719" i="2"/>
  <c r="M2719" i="2"/>
  <c r="I2719" i="2"/>
  <c r="E2719" i="2"/>
  <c r="AB2719" i="2"/>
  <c r="X2719" i="2"/>
  <c r="T2719" i="2"/>
  <c r="P2719" i="2"/>
  <c r="L2719" i="2"/>
  <c r="H2719" i="2"/>
  <c r="V2719" i="2"/>
  <c r="AF2719" i="2" s="1"/>
  <c r="N2719" i="2"/>
  <c r="F2719" i="2"/>
  <c r="AA2719" i="2"/>
  <c r="S2719" i="2"/>
  <c r="K2719" i="2"/>
  <c r="Z2719" i="2"/>
  <c r="J2719" i="2"/>
  <c r="W2719" i="2"/>
  <c r="G2719" i="2"/>
  <c r="R2719" i="2"/>
  <c r="O2719" i="2"/>
  <c r="M3053" i="2"/>
  <c r="X3053" i="2"/>
  <c r="H3053" i="2"/>
  <c r="AA3053" i="2"/>
  <c r="R3053" i="2"/>
  <c r="G3053" i="2"/>
  <c r="Y2735" i="2"/>
  <c r="U2735" i="2"/>
  <c r="Q2735" i="2"/>
  <c r="M2735" i="2"/>
  <c r="I2735" i="2"/>
  <c r="E2735" i="2"/>
  <c r="AB2735" i="2"/>
  <c r="X2735" i="2"/>
  <c r="T2735" i="2"/>
  <c r="P2735" i="2"/>
  <c r="L2735" i="2"/>
  <c r="H2735" i="2"/>
  <c r="V2735" i="2"/>
  <c r="AF2735" i="2" s="1"/>
  <c r="N2735" i="2"/>
  <c r="F2735" i="2"/>
  <c r="AA2735" i="2"/>
  <c r="S2735" i="2"/>
  <c r="K2735" i="2"/>
  <c r="Z2735" i="2"/>
  <c r="J2735" i="2"/>
  <c r="W2735" i="2"/>
  <c r="G2735" i="2"/>
  <c r="R2735" i="2"/>
  <c r="O2735" i="2"/>
  <c r="AB2928" i="2"/>
  <c r="X2928" i="2"/>
  <c r="T2928" i="2"/>
  <c r="P2928" i="2"/>
  <c r="L2928" i="2"/>
  <c r="H2928" i="2"/>
  <c r="Z2928" i="2"/>
  <c r="V2928" i="2"/>
  <c r="AF2928" i="2" s="1"/>
  <c r="R2928" i="2"/>
  <c r="N2928" i="2"/>
  <c r="J2928" i="2"/>
  <c r="F2928" i="2"/>
  <c r="AA2928" i="2"/>
  <c r="S2928" i="2"/>
  <c r="K2928" i="2"/>
  <c r="Y2928" i="2"/>
  <c r="Q2928" i="2"/>
  <c r="I2928" i="2"/>
  <c r="W2928" i="2"/>
  <c r="O2928" i="2"/>
  <c r="G2928" i="2"/>
  <c r="E2928" i="2"/>
  <c r="U2928" i="2"/>
  <c r="M2928" i="2"/>
  <c r="Y3023" i="2"/>
  <c r="U3023" i="2"/>
  <c r="Q3023" i="2"/>
  <c r="M3023" i="2"/>
  <c r="I3023" i="2"/>
  <c r="E3023" i="2"/>
  <c r="AA3023" i="2"/>
  <c r="W3023" i="2"/>
  <c r="S3023" i="2"/>
  <c r="O3023" i="2"/>
  <c r="K3023" i="2"/>
  <c r="G3023" i="2"/>
  <c r="X3023" i="2"/>
  <c r="P3023" i="2"/>
  <c r="H3023" i="2"/>
  <c r="V3023" i="2"/>
  <c r="AF3023" i="2" s="1"/>
  <c r="N3023" i="2"/>
  <c r="F3023" i="2"/>
  <c r="AB3023" i="2"/>
  <c r="T3023" i="2"/>
  <c r="L3023" i="2"/>
  <c r="Z3023" i="2"/>
  <c r="R3023" i="2"/>
  <c r="J3023" i="2"/>
  <c r="Z2672" i="2"/>
  <c r="V2672" i="2"/>
  <c r="AF2672" i="2" s="1"/>
  <c r="R2672" i="2"/>
  <c r="N2672" i="2"/>
  <c r="J2672" i="2"/>
  <c r="F2672" i="2"/>
  <c r="Y2672" i="2"/>
  <c r="U2672" i="2"/>
  <c r="Q2672" i="2"/>
  <c r="M2672" i="2"/>
  <c r="I2672" i="2"/>
  <c r="E2672" i="2"/>
  <c r="X2672" i="2"/>
  <c r="P2672" i="2"/>
  <c r="H2672" i="2"/>
  <c r="W2672" i="2"/>
  <c r="O2672" i="2"/>
  <c r="G2672" i="2"/>
  <c r="AB2672" i="2"/>
  <c r="T2672" i="2"/>
  <c r="L2672" i="2"/>
  <c r="K2672" i="2"/>
  <c r="AA2672" i="2"/>
  <c r="S2672" i="2"/>
  <c r="AA2838" i="2"/>
  <c r="W2838" i="2"/>
  <c r="S2838" i="2"/>
  <c r="O2838" i="2"/>
  <c r="K2838" i="2"/>
  <c r="G2838" i="2"/>
  <c r="Z2838" i="2"/>
  <c r="V2838" i="2"/>
  <c r="AF2838" i="2" s="1"/>
  <c r="R2838" i="2"/>
  <c r="N2838" i="2"/>
  <c r="J2838" i="2"/>
  <c r="F2838" i="2"/>
  <c r="Y2838" i="2"/>
  <c r="U2838" i="2"/>
  <c r="Q2838" i="2"/>
  <c r="M2838" i="2"/>
  <c r="I2838" i="2"/>
  <c r="E2838" i="2"/>
  <c r="P2838" i="2"/>
  <c r="AB2838" i="2"/>
  <c r="L2838" i="2"/>
  <c r="T2838" i="2"/>
  <c r="H2838" i="2"/>
  <c r="X2838" i="2"/>
  <c r="AB2910" i="2"/>
  <c r="X2910" i="2"/>
  <c r="T2910" i="2"/>
  <c r="P2910" i="2"/>
  <c r="L2910" i="2"/>
  <c r="H2910" i="2"/>
  <c r="AA2910" i="2"/>
  <c r="W2910" i="2"/>
  <c r="S2910" i="2"/>
  <c r="O2910" i="2"/>
  <c r="K2910" i="2"/>
  <c r="G2910" i="2"/>
  <c r="Z2910" i="2"/>
  <c r="V2910" i="2"/>
  <c r="AF2910" i="2" s="1"/>
  <c r="R2910" i="2"/>
  <c r="N2910" i="2"/>
  <c r="J2910" i="2"/>
  <c r="F2910" i="2"/>
  <c r="Q2910" i="2"/>
  <c r="M2910" i="2"/>
  <c r="Y2910" i="2"/>
  <c r="I2910" i="2"/>
  <c r="U2910" i="2"/>
  <c r="E2910" i="2"/>
  <c r="Y2781" i="2"/>
  <c r="U2781" i="2"/>
  <c r="Q2781" i="2"/>
  <c r="M2781" i="2"/>
  <c r="I2781" i="2"/>
  <c r="E2781" i="2"/>
  <c r="AA2781" i="2"/>
  <c r="W2781" i="2"/>
  <c r="S2781" i="2"/>
  <c r="O2781" i="2"/>
  <c r="K2781" i="2"/>
  <c r="G2781" i="2"/>
  <c r="Z2781" i="2"/>
  <c r="R2781" i="2"/>
  <c r="J2781" i="2"/>
  <c r="X2781" i="2"/>
  <c r="P2781" i="2"/>
  <c r="H2781" i="2"/>
  <c r="T2781" i="2"/>
  <c r="N2781" i="2"/>
  <c r="L2781" i="2"/>
  <c r="F2781" i="2"/>
  <c r="AB2781" i="2"/>
  <c r="V2781" i="2"/>
  <c r="AF2781" i="2" s="1"/>
  <c r="AA3015" i="2"/>
  <c r="W3015" i="2"/>
  <c r="S3015" i="2"/>
  <c r="O3015" i="2"/>
  <c r="K3015" i="2"/>
  <c r="G3015" i="2"/>
  <c r="Z3015" i="2"/>
  <c r="V3015" i="2"/>
  <c r="AF3015" i="2" s="1"/>
  <c r="R3015" i="2"/>
  <c r="N3015" i="2"/>
  <c r="J3015" i="2"/>
  <c r="F3015" i="2"/>
  <c r="Y3015" i="2"/>
  <c r="U3015" i="2"/>
  <c r="Q3015" i="2"/>
  <c r="M3015" i="2"/>
  <c r="I3015" i="2"/>
  <c r="E3015" i="2"/>
  <c r="T3015" i="2"/>
  <c r="P3015" i="2"/>
  <c r="AB3015" i="2"/>
  <c r="L3015" i="2"/>
  <c r="H3015" i="2"/>
  <c r="X3015" i="2"/>
  <c r="Y2823" i="2"/>
  <c r="U2823" i="2"/>
  <c r="Q2823" i="2"/>
  <c r="M2823" i="2"/>
  <c r="I2823" i="2"/>
  <c r="E2823" i="2"/>
  <c r="AB2823" i="2"/>
  <c r="X2823" i="2"/>
  <c r="T2823" i="2"/>
  <c r="P2823" i="2"/>
  <c r="L2823" i="2"/>
  <c r="H2823" i="2"/>
  <c r="AA2823" i="2"/>
  <c r="W2823" i="2"/>
  <c r="S2823" i="2"/>
  <c r="O2823" i="2"/>
  <c r="K2823" i="2"/>
  <c r="G2823" i="2"/>
  <c r="V2823" i="2"/>
  <c r="AF2823" i="2" s="1"/>
  <c r="F2823" i="2"/>
  <c r="R2823" i="2"/>
  <c r="Z2823" i="2"/>
  <c r="N2823" i="2"/>
  <c r="J2823" i="2"/>
  <c r="AA2762" i="2"/>
  <c r="W2762" i="2"/>
  <c r="S2762" i="2"/>
  <c r="O2762" i="2"/>
  <c r="K2762" i="2"/>
  <c r="G2762" i="2"/>
  <c r="Z2762" i="2"/>
  <c r="V2762" i="2"/>
  <c r="AF2762" i="2" s="1"/>
  <c r="R2762" i="2"/>
  <c r="N2762" i="2"/>
  <c r="J2762" i="2"/>
  <c r="F2762" i="2"/>
  <c r="X2762" i="2"/>
  <c r="P2762" i="2"/>
  <c r="H2762" i="2"/>
  <c r="U2762" i="2"/>
  <c r="M2762" i="2"/>
  <c r="E2762" i="2"/>
  <c r="AB2762" i="2"/>
  <c r="L2762" i="2"/>
  <c r="Y2762" i="2"/>
  <c r="I2762" i="2"/>
  <c r="T2762" i="2"/>
  <c r="Q2762" i="2"/>
  <c r="Z2923" i="2"/>
  <c r="V2923" i="2"/>
  <c r="AF2923" i="2" s="1"/>
  <c r="R2923" i="2"/>
  <c r="N2923" i="2"/>
  <c r="J2923" i="2"/>
  <c r="F2923" i="2"/>
  <c r="AB2923" i="2"/>
  <c r="X2923" i="2"/>
  <c r="T2923" i="2"/>
  <c r="P2923" i="2"/>
  <c r="L2923" i="2"/>
  <c r="H2923" i="2"/>
  <c r="U2923" i="2"/>
  <c r="M2923" i="2"/>
  <c r="E2923" i="2"/>
  <c r="AA2923" i="2"/>
  <c r="S2923" i="2"/>
  <c r="K2923" i="2"/>
  <c r="Y2923" i="2"/>
  <c r="Q2923" i="2"/>
  <c r="I2923" i="2"/>
  <c r="G2923" i="2"/>
  <c r="W2923" i="2"/>
  <c r="O2923" i="2"/>
  <c r="AA2722" i="2"/>
  <c r="W2722" i="2"/>
  <c r="S2722" i="2"/>
  <c r="O2722" i="2"/>
  <c r="K2722" i="2"/>
  <c r="G2722" i="2"/>
  <c r="Z2722" i="2"/>
  <c r="V2722" i="2"/>
  <c r="AF2722" i="2" s="1"/>
  <c r="R2722" i="2"/>
  <c r="N2722" i="2"/>
  <c r="J2722" i="2"/>
  <c r="F2722" i="2"/>
  <c r="X2722" i="2"/>
  <c r="P2722" i="2"/>
  <c r="H2722" i="2"/>
  <c r="U2722" i="2"/>
  <c r="M2722" i="2"/>
  <c r="E2722" i="2"/>
  <c r="AB2722" i="2"/>
  <c r="L2722" i="2"/>
  <c r="Y2722" i="2"/>
  <c r="I2722" i="2"/>
  <c r="T2722" i="2"/>
  <c r="Q2722" i="2"/>
  <c r="AB2693" i="2"/>
  <c r="X2693" i="2"/>
  <c r="T2693" i="2"/>
  <c r="P2693" i="2"/>
  <c r="L2693" i="2"/>
  <c r="H2693" i="2"/>
  <c r="AA2693" i="2"/>
  <c r="V2693" i="2"/>
  <c r="AF2693" i="2" s="1"/>
  <c r="Q2693" i="2"/>
  <c r="K2693" i="2"/>
  <c r="F2693" i="2"/>
  <c r="Z2693" i="2"/>
  <c r="U2693" i="2"/>
  <c r="O2693" i="2"/>
  <c r="J2693" i="2"/>
  <c r="E2693" i="2"/>
  <c r="S2693" i="2"/>
  <c r="I2693" i="2"/>
  <c r="R2693" i="2"/>
  <c r="G2693" i="2"/>
  <c r="Y2693" i="2"/>
  <c r="N2693" i="2"/>
  <c r="M2693" i="2"/>
  <c r="W2693" i="2"/>
  <c r="AA2772" i="2"/>
  <c r="W2772" i="2"/>
  <c r="S2772" i="2"/>
  <c r="O2772" i="2"/>
  <c r="K2772" i="2"/>
  <c r="G2772" i="2"/>
  <c r="Z2772" i="2"/>
  <c r="V2772" i="2"/>
  <c r="AF2772" i="2" s="1"/>
  <c r="R2772" i="2"/>
  <c r="N2772" i="2"/>
  <c r="J2772" i="2"/>
  <c r="F2772" i="2"/>
  <c r="AB2772" i="2"/>
  <c r="T2772" i="2"/>
  <c r="L2772" i="2"/>
  <c r="Y2772" i="2"/>
  <c r="Q2772" i="2"/>
  <c r="I2772" i="2"/>
  <c r="X2772" i="2"/>
  <c r="H2772" i="2"/>
  <c r="U2772" i="2"/>
  <c r="E2772" i="2"/>
  <c r="P2772" i="2"/>
  <c r="M2772" i="2"/>
  <c r="Y2749" i="2"/>
  <c r="U2749" i="2"/>
  <c r="Q2749" i="2"/>
  <c r="M2749" i="2"/>
  <c r="I2749" i="2"/>
  <c r="E2749" i="2"/>
  <c r="AB2749" i="2"/>
  <c r="X2749" i="2"/>
  <c r="T2749" i="2"/>
  <c r="P2749" i="2"/>
  <c r="L2749" i="2"/>
  <c r="H2749" i="2"/>
  <c r="Z2749" i="2"/>
  <c r="R2749" i="2"/>
  <c r="J2749" i="2"/>
  <c r="W2749" i="2"/>
  <c r="O2749" i="2"/>
  <c r="G2749" i="2"/>
  <c r="N2749" i="2"/>
  <c r="AA2749" i="2"/>
  <c r="K2749" i="2"/>
  <c r="V2749" i="2"/>
  <c r="AF2749" i="2" s="1"/>
  <c r="F2749" i="2"/>
  <c r="S2749" i="2"/>
  <c r="Z2684" i="2"/>
  <c r="V2684" i="2"/>
  <c r="AF2684" i="2" s="1"/>
  <c r="R2684" i="2"/>
  <c r="N2684" i="2"/>
  <c r="J2684" i="2"/>
  <c r="F2684" i="2"/>
  <c r="Y2684" i="2"/>
  <c r="U2684" i="2"/>
  <c r="Q2684" i="2"/>
  <c r="M2684" i="2"/>
  <c r="I2684" i="2"/>
  <c r="E2684" i="2"/>
  <c r="X2684" i="2"/>
  <c r="P2684" i="2"/>
  <c r="H2684" i="2"/>
  <c r="W2684" i="2"/>
  <c r="O2684" i="2"/>
  <c r="G2684" i="2"/>
  <c r="AB2684" i="2"/>
  <c r="T2684" i="2"/>
  <c r="L2684" i="2"/>
  <c r="S2684" i="2"/>
  <c r="K2684" i="2"/>
  <c r="AA2684" i="2"/>
  <c r="Y2789" i="2"/>
  <c r="U2789" i="2"/>
  <c r="Q2789" i="2"/>
  <c r="M2789" i="2"/>
  <c r="I2789" i="2"/>
  <c r="E2789" i="2"/>
  <c r="AA2789" i="2"/>
  <c r="W2789" i="2"/>
  <c r="S2789" i="2"/>
  <c r="O2789" i="2"/>
  <c r="K2789" i="2"/>
  <c r="G2789" i="2"/>
  <c r="Z2789" i="2"/>
  <c r="R2789" i="2"/>
  <c r="J2789" i="2"/>
  <c r="X2789" i="2"/>
  <c r="P2789" i="2"/>
  <c r="H2789" i="2"/>
  <c r="T2789" i="2"/>
  <c r="N2789" i="2"/>
  <c r="AB2789" i="2"/>
  <c r="V2789" i="2"/>
  <c r="AF2789" i="2" s="1"/>
  <c r="L2789" i="2"/>
  <c r="F2789" i="2"/>
  <c r="Y2825" i="2"/>
  <c r="U2825" i="2"/>
  <c r="Q2825" i="2"/>
  <c r="M2825" i="2"/>
  <c r="I2825" i="2"/>
  <c r="E2825" i="2"/>
  <c r="AB2825" i="2"/>
  <c r="X2825" i="2"/>
  <c r="T2825" i="2"/>
  <c r="P2825" i="2"/>
  <c r="L2825" i="2"/>
  <c r="H2825" i="2"/>
  <c r="AA2825" i="2"/>
  <c r="W2825" i="2"/>
  <c r="S2825" i="2"/>
  <c r="O2825" i="2"/>
  <c r="K2825" i="2"/>
  <c r="G2825" i="2"/>
  <c r="R2825" i="2"/>
  <c r="N2825" i="2"/>
  <c r="F2825" i="2"/>
  <c r="Z2825" i="2"/>
  <c r="V2825" i="2"/>
  <c r="AF2825" i="2" s="1"/>
  <c r="J2825" i="2"/>
  <c r="Y2765" i="2"/>
  <c r="U2765" i="2"/>
  <c r="Q2765" i="2"/>
  <c r="M2765" i="2"/>
  <c r="I2765" i="2"/>
  <c r="E2765" i="2"/>
  <c r="AB2765" i="2"/>
  <c r="X2765" i="2"/>
  <c r="T2765" i="2"/>
  <c r="P2765" i="2"/>
  <c r="L2765" i="2"/>
  <c r="H2765" i="2"/>
  <c r="Z2765" i="2"/>
  <c r="R2765" i="2"/>
  <c r="J2765" i="2"/>
  <c r="W2765" i="2"/>
  <c r="O2765" i="2"/>
  <c r="G2765" i="2"/>
  <c r="N2765" i="2"/>
  <c r="AA2765" i="2"/>
  <c r="K2765" i="2"/>
  <c r="V2765" i="2"/>
  <c r="AF2765" i="2" s="1"/>
  <c r="F2765" i="2"/>
  <c r="S2765" i="2"/>
  <c r="Y2956" i="2"/>
  <c r="U2956" i="2"/>
  <c r="Q2956" i="2"/>
  <c r="M2956" i="2"/>
  <c r="I2956" i="2"/>
  <c r="E2956" i="2"/>
  <c r="AA2956" i="2"/>
  <c r="W2956" i="2"/>
  <c r="S2956" i="2"/>
  <c r="O2956" i="2"/>
  <c r="K2956" i="2"/>
  <c r="G2956" i="2"/>
  <c r="Z2956" i="2"/>
  <c r="R2956" i="2"/>
  <c r="J2956" i="2"/>
  <c r="X2956" i="2"/>
  <c r="P2956" i="2"/>
  <c r="H2956" i="2"/>
  <c r="V2956" i="2"/>
  <c r="N2956" i="2"/>
  <c r="F2956" i="2"/>
  <c r="AB2956" i="2"/>
  <c r="T2956" i="2"/>
  <c r="L2956" i="2"/>
  <c r="AA3028" i="2"/>
  <c r="W3028" i="2"/>
  <c r="S3028" i="2"/>
  <c r="O3028" i="2"/>
  <c r="K3028" i="2"/>
  <c r="G3028" i="2"/>
  <c r="Z3028" i="2"/>
  <c r="V3028" i="2"/>
  <c r="AF3028" i="2" s="1"/>
  <c r="R3028" i="2"/>
  <c r="N3028" i="2"/>
  <c r="J3028" i="2"/>
  <c r="F3028" i="2"/>
  <c r="Y3028" i="2"/>
  <c r="U3028" i="2"/>
  <c r="Q3028" i="2"/>
  <c r="M3028" i="2"/>
  <c r="I3028" i="2"/>
  <c r="E3028" i="2"/>
  <c r="X3028" i="2"/>
  <c r="H3028" i="2"/>
  <c r="T3028" i="2"/>
  <c r="P3028" i="2"/>
  <c r="AB3028" i="2"/>
  <c r="L3028" i="2"/>
  <c r="AB2872" i="2"/>
  <c r="X2872" i="2"/>
  <c r="T2872" i="2"/>
  <c r="P2872" i="2"/>
  <c r="L2872" i="2"/>
  <c r="H2872" i="2"/>
  <c r="Z2872" i="2"/>
  <c r="V2872" i="2"/>
  <c r="AF2872" i="2" s="1"/>
  <c r="R2872" i="2"/>
  <c r="N2872" i="2"/>
  <c r="J2872" i="2"/>
  <c r="F2872" i="2"/>
  <c r="U2872" i="2"/>
  <c r="M2872" i="2"/>
  <c r="E2872" i="2"/>
  <c r="AA2872" i="2"/>
  <c r="S2872" i="2"/>
  <c r="K2872" i="2"/>
  <c r="Y2872" i="2"/>
  <c r="Q2872" i="2"/>
  <c r="I2872" i="2"/>
  <c r="W2872" i="2"/>
  <c r="O2872" i="2"/>
  <c r="G2872" i="2"/>
  <c r="AA3077" i="2"/>
  <c r="W3077" i="2"/>
  <c r="S3077" i="2"/>
  <c r="O3077" i="2"/>
  <c r="K3077" i="2"/>
  <c r="G3077" i="2"/>
  <c r="Z3077" i="2"/>
  <c r="V3077" i="2"/>
  <c r="AF3077" i="2" s="1"/>
  <c r="R3077" i="2"/>
  <c r="N3077" i="2"/>
  <c r="J3077" i="2"/>
  <c r="F3077" i="2"/>
  <c r="U3077" i="2"/>
  <c r="M3077" i="2"/>
  <c r="E3077" i="2"/>
  <c r="AB3077" i="2"/>
  <c r="T3077" i="2"/>
  <c r="L3077" i="2"/>
  <c r="Y3077" i="2"/>
  <c r="I3077" i="2"/>
  <c r="X3077" i="2"/>
  <c r="H3077" i="2"/>
  <c r="Q3077" i="2"/>
  <c r="P3077" i="2"/>
  <c r="Z2887" i="2"/>
  <c r="V2887" i="2"/>
  <c r="AF2887" i="2" s="1"/>
  <c r="R2887" i="2"/>
  <c r="N2887" i="2"/>
  <c r="J2887" i="2"/>
  <c r="F2887" i="2"/>
  <c r="Y2887" i="2"/>
  <c r="U2887" i="2"/>
  <c r="Q2887" i="2"/>
  <c r="M2887" i="2"/>
  <c r="I2887" i="2"/>
  <c r="E2887" i="2"/>
  <c r="AB2887" i="2"/>
  <c r="X2887" i="2"/>
  <c r="T2887" i="2"/>
  <c r="P2887" i="2"/>
  <c r="L2887" i="2"/>
  <c r="H2887" i="2"/>
  <c r="W2887" i="2"/>
  <c r="G2887" i="2"/>
  <c r="S2887" i="2"/>
  <c r="O2887" i="2"/>
  <c r="AA2887" i="2"/>
  <c r="K2887" i="2"/>
  <c r="Z2664" i="2"/>
  <c r="V2664" i="2"/>
  <c r="AF2664" i="2" s="1"/>
  <c r="R2664" i="2"/>
  <c r="N2664" i="2"/>
  <c r="J2664" i="2"/>
  <c r="F2664" i="2"/>
  <c r="Y2664" i="2"/>
  <c r="U2664" i="2"/>
  <c r="Q2664" i="2"/>
  <c r="M2664" i="2"/>
  <c r="I2664" i="2"/>
  <c r="E2664" i="2"/>
  <c r="X2664" i="2"/>
  <c r="P2664" i="2"/>
  <c r="H2664" i="2"/>
  <c r="W2664" i="2"/>
  <c r="O2664" i="2"/>
  <c r="G2664" i="2"/>
  <c r="AB2664" i="2"/>
  <c r="T2664" i="2"/>
  <c r="L2664" i="2"/>
  <c r="AA2664" i="2"/>
  <c r="S2664" i="2"/>
  <c r="K2664" i="2"/>
  <c r="AB2946" i="2"/>
  <c r="X2946" i="2"/>
  <c r="T2946" i="2"/>
  <c r="P2946" i="2"/>
  <c r="L2946" i="2"/>
  <c r="H2946" i="2"/>
  <c r="AA2946" i="2"/>
  <c r="W2946" i="2"/>
  <c r="S2946" i="2"/>
  <c r="O2946" i="2"/>
  <c r="K2946" i="2"/>
  <c r="G2946" i="2"/>
  <c r="Z2946" i="2"/>
  <c r="V2946" i="2"/>
  <c r="AF2946" i="2" s="1"/>
  <c r="R2946" i="2"/>
  <c r="N2946" i="2"/>
  <c r="J2946" i="2"/>
  <c r="F2946" i="2"/>
  <c r="U2946" i="2"/>
  <c r="E2946" i="2"/>
  <c r="Q2946" i="2"/>
  <c r="M2946" i="2"/>
  <c r="I2946" i="2"/>
  <c r="Y2946" i="2"/>
  <c r="Y2799" i="2"/>
  <c r="U2799" i="2"/>
  <c r="Q2799" i="2"/>
  <c r="M2799" i="2"/>
  <c r="I2799" i="2"/>
  <c r="E2799" i="2"/>
  <c r="AA2799" i="2"/>
  <c r="W2799" i="2"/>
  <c r="S2799" i="2"/>
  <c r="O2799" i="2"/>
  <c r="K2799" i="2"/>
  <c r="G2799" i="2"/>
  <c r="V2799" i="2"/>
  <c r="AF2799" i="2" s="1"/>
  <c r="N2799" i="2"/>
  <c r="F2799" i="2"/>
  <c r="AB2799" i="2"/>
  <c r="T2799" i="2"/>
  <c r="L2799" i="2"/>
  <c r="P2799" i="2"/>
  <c r="Z2799" i="2"/>
  <c r="J2799" i="2"/>
  <c r="X2799" i="2"/>
  <c r="R2799" i="2"/>
  <c r="H2799" i="2"/>
  <c r="AB3062" i="2"/>
  <c r="X3062" i="2"/>
  <c r="T3062" i="2"/>
  <c r="P3062" i="2"/>
  <c r="L3062" i="2"/>
  <c r="H3062" i="2"/>
  <c r="AA3062" i="2"/>
  <c r="V3062" i="2"/>
  <c r="AF3062" i="2" s="1"/>
  <c r="Q3062" i="2"/>
  <c r="K3062" i="2"/>
  <c r="F3062" i="2"/>
  <c r="Z3062" i="2"/>
  <c r="U3062" i="2"/>
  <c r="O3062" i="2"/>
  <c r="J3062" i="2"/>
  <c r="E3062" i="2"/>
  <c r="R3062" i="2"/>
  <c r="G3062" i="2"/>
  <c r="Y3062" i="2"/>
  <c r="N3062" i="2"/>
  <c r="W3062" i="2"/>
  <c r="M3062" i="2"/>
  <c r="I3062" i="2"/>
  <c r="S3062" i="2"/>
  <c r="AB2866" i="2"/>
  <c r="X2866" i="2"/>
  <c r="T2866" i="2"/>
  <c r="P2866" i="2"/>
  <c r="L2866" i="2"/>
  <c r="H2866" i="2"/>
  <c r="Z2866" i="2"/>
  <c r="V2866" i="2"/>
  <c r="AF2866" i="2" s="1"/>
  <c r="R2866" i="2"/>
  <c r="N2866" i="2"/>
  <c r="J2866" i="2"/>
  <c r="F2866" i="2"/>
  <c r="Y2866" i="2"/>
  <c r="Q2866" i="2"/>
  <c r="I2866" i="2"/>
  <c r="W2866" i="2"/>
  <c r="O2866" i="2"/>
  <c r="G2866" i="2"/>
  <c r="U2866" i="2"/>
  <c r="M2866" i="2"/>
  <c r="E2866" i="2"/>
  <c r="AA2866" i="2"/>
  <c r="S2866" i="2"/>
  <c r="K2866" i="2"/>
  <c r="AB2689" i="2"/>
  <c r="X2689" i="2"/>
  <c r="T2689" i="2"/>
  <c r="P2689" i="2"/>
  <c r="L2689" i="2"/>
  <c r="H2689" i="2"/>
  <c r="AA2689" i="2"/>
  <c r="W2689" i="2"/>
  <c r="S2689" i="2"/>
  <c r="O2689" i="2"/>
  <c r="K2689" i="2"/>
  <c r="G2689" i="2"/>
  <c r="V2689" i="2"/>
  <c r="AF2689" i="2" s="1"/>
  <c r="N2689" i="2"/>
  <c r="F2689" i="2"/>
  <c r="U2689" i="2"/>
  <c r="M2689" i="2"/>
  <c r="E2689" i="2"/>
  <c r="Z2689" i="2"/>
  <c r="R2689" i="2"/>
  <c r="J2689" i="2"/>
  <c r="Q2689" i="2"/>
  <c r="I2689" i="2"/>
  <c r="Y2689" i="2"/>
  <c r="AA3011" i="2"/>
  <c r="W3011" i="2"/>
  <c r="S3011" i="2"/>
  <c r="O3011" i="2"/>
  <c r="K3011" i="2"/>
  <c r="G3011" i="2"/>
  <c r="Z3011" i="2"/>
  <c r="V3011" i="2"/>
  <c r="AF3011" i="2" s="1"/>
  <c r="R3011" i="2"/>
  <c r="N3011" i="2"/>
  <c r="J3011" i="2"/>
  <c r="F3011" i="2"/>
  <c r="Y3011" i="2"/>
  <c r="U3011" i="2"/>
  <c r="Q3011" i="2"/>
  <c r="M3011" i="2"/>
  <c r="I3011" i="2"/>
  <c r="E3011" i="2"/>
  <c r="AB3011" i="2"/>
  <c r="L3011" i="2"/>
  <c r="X3011" i="2"/>
  <c r="H3011" i="2"/>
  <c r="T3011" i="2"/>
  <c r="P3011" i="2"/>
  <c r="AA2977" i="2"/>
  <c r="W2977" i="2"/>
  <c r="S2977" i="2"/>
  <c r="O2977" i="2"/>
  <c r="K2977" i="2"/>
  <c r="G2977" i="2"/>
  <c r="Z2977" i="2"/>
  <c r="V2977" i="2"/>
  <c r="R2977" i="2"/>
  <c r="N2977" i="2"/>
  <c r="J2977" i="2"/>
  <c r="F2977" i="2"/>
  <c r="Y2977" i="2"/>
  <c r="U2977" i="2"/>
  <c r="Q2977" i="2"/>
  <c r="M2977" i="2"/>
  <c r="I2977" i="2"/>
  <c r="E2977" i="2"/>
  <c r="T2977" i="2"/>
  <c r="P2977" i="2"/>
  <c r="AB2977" i="2"/>
  <c r="L2977" i="2"/>
  <c r="X2977" i="2"/>
  <c r="H2977" i="2"/>
  <c r="Y2793" i="2"/>
  <c r="U2793" i="2"/>
  <c r="Q2793" i="2"/>
  <c r="M2793" i="2"/>
  <c r="I2793" i="2"/>
  <c r="E2793" i="2"/>
  <c r="AA2793" i="2"/>
  <c r="W2793" i="2"/>
  <c r="S2793" i="2"/>
  <c r="O2793" i="2"/>
  <c r="K2793" i="2"/>
  <c r="G2793" i="2"/>
  <c r="Z2793" i="2"/>
  <c r="R2793" i="2"/>
  <c r="J2793" i="2"/>
  <c r="X2793" i="2"/>
  <c r="P2793" i="2"/>
  <c r="H2793" i="2"/>
  <c r="AB2793" i="2"/>
  <c r="L2793" i="2"/>
  <c r="V2793" i="2"/>
  <c r="AF2793" i="2" s="1"/>
  <c r="F2793" i="2"/>
  <c r="T2793" i="2"/>
  <c r="N2793" i="2"/>
  <c r="AA2712" i="2"/>
  <c r="W2712" i="2"/>
  <c r="S2712" i="2"/>
  <c r="O2712" i="2"/>
  <c r="K2712" i="2"/>
  <c r="G2712" i="2"/>
  <c r="Z2712" i="2"/>
  <c r="V2712" i="2"/>
  <c r="AF2712" i="2" s="1"/>
  <c r="R2712" i="2"/>
  <c r="N2712" i="2"/>
  <c r="J2712" i="2"/>
  <c r="F2712" i="2"/>
  <c r="AB2712" i="2"/>
  <c r="T2712" i="2"/>
  <c r="L2712" i="2"/>
  <c r="Y2712" i="2"/>
  <c r="Q2712" i="2"/>
  <c r="I2712" i="2"/>
  <c r="P2712" i="2"/>
  <c r="M2712" i="2"/>
  <c r="X2712" i="2"/>
  <c r="H2712" i="2"/>
  <c r="U2712" i="2"/>
  <c r="E2712" i="2"/>
  <c r="AA3001" i="2"/>
  <c r="W3001" i="2"/>
  <c r="S3001" i="2"/>
  <c r="O3001" i="2"/>
  <c r="K3001" i="2"/>
  <c r="G3001" i="2"/>
  <c r="Y3001" i="2"/>
  <c r="U3001" i="2"/>
  <c r="Q3001" i="2"/>
  <c r="M3001" i="2"/>
  <c r="I3001" i="2"/>
  <c r="E3001" i="2"/>
  <c r="AB3001" i="2"/>
  <c r="T3001" i="2"/>
  <c r="L3001" i="2"/>
  <c r="Z3001" i="2"/>
  <c r="R3001" i="2"/>
  <c r="J3001" i="2"/>
  <c r="X3001" i="2"/>
  <c r="P3001" i="2"/>
  <c r="H3001" i="2"/>
  <c r="V3001" i="2"/>
  <c r="AF3001" i="2" s="1"/>
  <c r="N3001" i="2"/>
  <c r="F3001" i="2"/>
  <c r="Y2717" i="2"/>
  <c r="U2717" i="2"/>
  <c r="Q2717" i="2"/>
  <c r="M2717" i="2"/>
  <c r="I2717" i="2"/>
  <c r="E2717" i="2"/>
  <c r="AB2717" i="2"/>
  <c r="X2717" i="2"/>
  <c r="T2717" i="2"/>
  <c r="P2717" i="2"/>
  <c r="L2717" i="2"/>
  <c r="H2717" i="2"/>
  <c r="Z2717" i="2"/>
  <c r="R2717" i="2"/>
  <c r="J2717" i="2"/>
  <c r="W2717" i="2"/>
  <c r="O2717" i="2"/>
  <c r="G2717" i="2"/>
  <c r="N2717" i="2"/>
  <c r="AA2717" i="2"/>
  <c r="K2717" i="2"/>
  <c r="V2717" i="2"/>
  <c r="AF2717" i="2" s="1"/>
  <c r="F2717" i="2"/>
  <c r="S2717" i="2"/>
  <c r="Z2945" i="2"/>
  <c r="V2945" i="2"/>
  <c r="AF2945" i="2" s="1"/>
  <c r="R2945" i="2"/>
  <c r="N2945" i="2"/>
  <c r="J2945" i="2"/>
  <c r="F2945" i="2"/>
  <c r="Y2945" i="2"/>
  <c r="U2945" i="2"/>
  <c r="Q2945" i="2"/>
  <c r="M2945" i="2"/>
  <c r="I2945" i="2"/>
  <c r="E2945" i="2"/>
  <c r="AB2945" i="2"/>
  <c r="X2945" i="2"/>
  <c r="T2945" i="2"/>
  <c r="P2945" i="2"/>
  <c r="L2945" i="2"/>
  <c r="H2945" i="2"/>
  <c r="O2945" i="2"/>
  <c r="AA2945" i="2"/>
  <c r="K2945" i="2"/>
  <c r="W2945" i="2"/>
  <c r="G2945" i="2"/>
  <c r="S2945" i="2"/>
  <c r="AA2953" i="2"/>
  <c r="W2953" i="2"/>
  <c r="S2953" i="2"/>
  <c r="N2953" i="2"/>
  <c r="J2953" i="2"/>
  <c r="F2953" i="2"/>
  <c r="Y2953" i="2"/>
  <c r="U2953" i="2"/>
  <c r="P2953" i="2"/>
  <c r="L2953" i="2"/>
  <c r="H2953" i="2"/>
  <c r="V2953" i="2"/>
  <c r="M2953" i="2"/>
  <c r="E2953" i="2"/>
  <c r="AB2953" i="2"/>
  <c r="T2953" i="2"/>
  <c r="K2953" i="2"/>
  <c r="Z2953" i="2"/>
  <c r="R2953" i="2"/>
  <c r="I2953" i="2"/>
  <c r="G2953" i="2"/>
  <c r="X2953" i="2"/>
  <c r="O2953" i="2"/>
  <c r="AA3075" i="2"/>
  <c r="W3075" i="2"/>
  <c r="S3075" i="2"/>
  <c r="O3075" i="2"/>
  <c r="K3075" i="2"/>
  <c r="G3075" i="2"/>
  <c r="Z3075" i="2"/>
  <c r="V3075" i="2"/>
  <c r="AF3075" i="2" s="1"/>
  <c r="R3075" i="2"/>
  <c r="N3075" i="2"/>
  <c r="J3075" i="2"/>
  <c r="F3075" i="2"/>
  <c r="Y3075" i="2"/>
  <c r="Q3075" i="2"/>
  <c r="I3075" i="2"/>
  <c r="X3075" i="2"/>
  <c r="P3075" i="2"/>
  <c r="H3075" i="2"/>
  <c r="M3075" i="2"/>
  <c r="AB3075" i="2"/>
  <c r="L3075" i="2"/>
  <c r="T3075" i="2"/>
  <c r="E3075" i="2"/>
  <c r="U3075" i="2"/>
  <c r="Z2694" i="2"/>
  <c r="V2694" i="2"/>
  <c r="AF2694" i="2" s="1"/>
  <c r="R2694" i="2"/>
  <c r="N2694" i="2"/>
  <c r="J2694" i="2"/>
  <c r="F2694" i="2"/>
  <c r="AB2694" i="2"/>
  <c r="W2694" i="2"/>
  <c r="Q2694" i="2"/>
  <c r="L2694" i="2"/>
  <c r="G2694" i="2"/>
  <c r="AA2694" i="2"/>
  <c r="U2694" i="2"/>
  <c r="P2694" i="2"/>
  <c r="K2694" i="2"/>
  <c r="E2694" i="2"/>
  <c r="Y2694" i="2"/>
  <c r="O2694" i="2"/>
  <c r="X2694" i="2"/>
  <c r="M2694" i="2"/>
  <c r="T2694" i="2"/>
  <c r="I2694" i="2"/>
  <c r="S2694" i="2"/>
  <c r="H2694" i="2"/>
  <c r="Z2702" i="2"/>
  <c r="V2702" i="2"/>
  <c r="AF2702" i="2" s="1"/>
  <c r="R2702" i="2"/>
  <c r="N2702" i="2"/>
  <c r="J2702" i="2"/>
  <c r="F2702" i="2"/>
  <c r="AB2702" i="2"/>
  <c r="W2702" i="2"/>
  <c r="Q2702" i="2"/>
  <c r="L2702" i="2"/>
  <c r="G2702" i="2"/>
  <c r="AA2702" i="2"/>
  <c r="U2702" i="2"/>
  <c r="P2702" i="2"/>
  <c r="K2702" i="2"/>
  <c r="E2702" i="2"/>
  <c r="T2702" i="2"/>
  <c r="I2702" i="2"/>
  <c r="S2702" i="2"/>
  <c r="H2702" i="2"/>
  <c r="Y2702" i="2"/>
  <c r="O2702" i="2"/>
  <c r="X2702" i="2"/>
  <c r="M2702" i="2"/>
  <c r="Z2933" i="2"/>
  <c r="V2933" i="2"/>
  <c r="AF2933" i="2" s="1"/>
  <c r="R2933" i="2"/>
  <c r="N2933" i="2"/>
  <c r="J2933" i="2"/>
  <c r="F2933" i="2"/>
  <c r="Y2933" i="2"/>
  <c r="U2933" i="2"/>
  <c r="Q2933" i="2"/>
  <c r="M2933" i="2"/>
  <c r="I2933" i="2"/>
  <c r="E2933" i="2"/>
  <c r="AB2933" i="2"/>
  <c r="X2933" i="2"/>
  <c r="T2933" i="2"/>
  <c r="P2933" i="2"/>
  <c r="L2933" i="2"/>
  <c r="H2933" i="2"/>
  <c r="W2933" i="2"/>
  <c r="G2933" i="2"/>
  <c r="S2933" i="2"/>
  <c r="O2933" i="2"/>
  <c r="AA2933" i="2"/>
  <c r="K2933" i="2"/>
  <c r="Y2709" i="2"/>
  <c r="U2709" i="2"/>
  <c r="Q2709" i="2"/>
  <c r="M2709" i="2"/>
  <c r="I2709" i="2"/>
  <c r="E2709" i="2"/>
  <c r="AB2709" i="2"/>
  <c r="X2709" i="2"/>
  <c r="T2709" i="2"/>
  <c r="P2709" i="2"/>
  <c r="L2709" i="2"/>
  <c r="H2709" i="2"/>
  <c r="Z2709" i="2"/>
  <c r="R2709" i="2"/>
  <c r="J2709" i="2"/>
  <c r="W2709" i="2"/>
  <c r="O2709" i="2"/>
  <c r="G2709" i="2"/>
  <c r="N2709" i="2"/>
  <c r="AA2709" i="2"/>
  <c r="K2709" i="2"/>
  <c r="V2709" i="2"/>
  <c r="AF2709" i="2" s="1"/>
  <c r="F2709" i="2"/>
  <c r="S2709" i="2"/>
  <c r="Y3021" i="2"/>
  <c r="U3021" i="2"/>
  <c r="Q3021" i="2"/>
  <c r="M3021" i="2"/>
  <c r="I3021" i="2"/>
  <c r="E3021" i="2"/>
  <c r="AA3021" i="2"/>
  <c r="W3021" i="2"/>
  <c r="S3021" i="2"/>
  <c r="O3021" i="2"/>
  <c r="K3021" i="2"/>
  <c r="G3021" i="2"/>
  <c r="AB3021" i="2"/>
  <c r="T3021" i="2"/>
  <c r="L3021" i="2"/>
  <c r="Z3021" i="2"/>
  <c r="R3021" i="2"/>
  <c r="J3021" i="2"/>
  <c r="X3021" i="2"/>
  <c r="P3021" i="2"/>
  <c r="H3021" i="2"/>
  <c r="V3021" i="2"/>
  <c r="AF3021" i="2" s="1"/>
  <c r="N3021" i="2"/>
  <c r="F3021" i="2"/>
  <c r="Y2855" i="2"/>
  <c r="U2855" i="2"/>
  <c r="Q2855" i="2"/>
  <c r="M2855" i="2"/>
  <c r="I2855" i="2"/>
  <c r="E2855" i="2"/>
  <c r="AB2855" i="2"/>
  <c r="X2855" i="2"/>
  <c r="T2855" i="2"/>
  <c r="P2855" i="2"/>
  <c r="L2855" i="2"/>
  <c r="H2855" i="2"/>
  <c r="AA2855" i="2"/>
  <c r="W2855" i="2"/>
  <c r="S2855" i="2"/>
  <c r="O2855" i="2"/>
  <c r="K2855" i="2"/>
  <c r="G2855" i="2"/>
  <c r="V2855" i="2"/>
  <c r="AF2855" i="2" s="1"/>
  <c r="F2855" i="2"/>
  <c r="R2855" i="2"/>
  <c r="Z2855" i="2"/>
  <c r="N2855" i="2"/>
  <c r="J2855" i="2"/>
  <c r="Z2682" i="2"/>
  <c r="V2682" i="2"/>
  <c r="AF2682" i="2" s="1"/>
  <c r="R2682" i="2"/>
  <c r="N2682" i="2"/>
  <c r="J2682" i="2"/>
  <c r="F2682" i="2"/>
  <c r="Y2682" i="2"/>
  <c r="U2682" i="2"/>
  <c r="Q2682" i="2"/>
  <c r="M2682" i="2"/>
  <c r="I2682" i="2"/>
  <c r="E2682" i="2"/>
  <c r="AB2682" i="2"/>
  <c r="T2682" i="2"/>
  <c r="L2682" i="2"/>
  <c r="AA2682" i="2"/>
  <c r="S2682" i="2"/>
  <c r="K2682" i="2"/>
  <c r="X2682" i="2"/>
  <c r="P2682" i="2"/>
  <c r="H2682" i="2"/>
  <c r="G2682" i="2"/>
  <c r="W2682" i="2"/>
  <c r="O2682" i="2"/>
  <c r="AA2981" i="2"/>
  <c r="W2981" i="2"/>
  <c r="S2981" i="2"/>
  <c r="O2981" i="2"/>
  <c r="K2981" i="2"/>
  <c r="G2981" i="2"/>
  <c r="Z2981" i="2"/>
  <c r="V2981" i="2"/>
  <c r="R2981" i="2"/>
  <c r="N2981" i="2"/>
  <c r="J2981" i="2"/>
  <c r="F2981" i="2"/>
  <c r="Y2981" i="2"/>
  <c r="U2981" i="2"/>
  <c r="Q2981" i="2"/>
  <c r="M2981" i="2"/>
  <c r="I2981" i="2"/>
  <c r="E2981" i="2"/>
  <c r="AB2981" i="2"/>
  <c r="L2981" i="2"/>
  <c r="X2981" i="2"/>
  <c r="H2981" i="2"/>
  <c r="T2981" i="2"/>
  <c r="P2981" i="2"/>
  <c r="AA2828" i="2"/>
  <c r="W2828" i="2"/>
  <c r="S2828" i="2"/>
  <c r="O2828" i="2"/>
  <c r="K2828" i="2"/>
  <c r="G2828" i="2"/>
  <c r="Z2828" i="2"/>
  <c r="V2828" i="2"/>
  <c r="AF2828" i="2" s="1"/>
  <c r="R2828" i="2"/>
  <c r="N2828" i="2"/>
  <c r="J2828" i="2"/>
  <c r="F2828" i="2"/>
  <c r="Y2828" i="2"/>
  <c r="U2828" i="2"/>
  <c r="Q2828" i="2"/>
  <c r="M2828" i="2"/>
  <c r="I2828" i="2"/>
  <c r="E2828" i="2"/>
  <c r="T2828" i="2"/>
  <c r="P2828" i="2"/>
  <c r="X2828" i="2"/>
  <c r="L2828" i="2"/>
  <c r="AB2828" i="2"/>
  <c r="H2828" i="2"/>
  <c r="Y3055" i="2"/>
  <c r="U3055" i="2"/>
  <c r="Q3055" i="2"/>
  <c r="M3055" i="2"/>
  <c r="I3055" i="2"/>
  <c r="E3055" i="2"/>
  <c r="AB3055" i="2"/>
  <c r="X3055" i="2"/>
  <c r="T3055" i="2"/>
  <c r="P3055" i="2"/>
  <c r="L3055" i="2"/>
  <c r="H3055" i="2"/>
  <c r="Z3055" i="2"/>
  <c r="R3055" i="2"/>
  <c r="J3055" i="2"/>
  <c r="W3055" i="2"/>
  <c r="O3055" i="2"/>
  <c r="G3055" i="2"/>
  <c r="V3055" i="2"/>
  <c r="AF3055" i="2" s="1"/>
  <c r="N3055" i="2"/>
  <c r="F3055" i="2"/>
  <c r="AA3055" i="2"/>
  <c r="S3055" i="2"/>
  <c r="K3055" i="2"/>
  <c r="Y2839" i="2"/>
  <c r="U2839" i="2"/>
  <c r="Q2839" i="2"/>
  <c r="M2839" i="2"/>
  <c r="I2839" i="2"/>
  <c r="E2839" i="2"/>
  <c r="AB2839" i="2"/>
  <c r="X2839" i="2"/>
  <c r="T2839" i="2"/>
  <c r="P2839" i="2"/>
  <c r="L2839" i="2"/>
  <c r="H2839" i="2"/>
  <c r="AA2839" i="2"/>
  <c r="W2839" i="2"/>
  <c r="S2839" i="2"/>
  <c r="O2839" i="2"/>
  <c r="K2839" i="2"/>
  <c r="G2839" i="2"/>
  <c r="V2839" i="2"/>
  <c r="AF2839" i="2" s="1"/>
  <c r="F2839" i="2"/>
  <c r="R2839" i="2"/>
  <c r="Z2839" i="2"/>
  <c r="N2839" i="2"/>
  <c r="J2839" i="2"/>
  <c r="Y2805" i="2"/>
  <c r="U2805" i="2"/>
  <c r="Q2805" i="2"/>
  <c r="M2805" i="2"/>
  <c r="I2805" i="2"/>
  <c r="E2805" i="2"/>
  <c r="AA2805" i="2"/>
  <c r="W2805" i="2"/>
  <c r="S2805" i="2"/>
  <c r="O2805" i="2"/>
  <c r="K2805" i="2"/>
  <c r="G2805" i="2"/>
  <c r="Z2805" i="2"/>
  <c r="R2805" i="2"/>
  <c r="J2805" i="2"/>
  <c r="X2805" i="2"/>
  <c r="P2805" i="2"/>
  <c r="H2805" i="2"/>
  <c r="T2805" i="2"/>
  <c r="N2805" i="2"/>
  <c r="AB2805" i="2"/>
  <c r="V2805" i="2"/>
  <c r="AF2805" i="2" s="1"/>
  <c r="L2805" i="2"/>
  <c r="F2805" i="2"/>
  <c r="Y2815" i="2"/>
  <c r="U2815" i="2"/>
  <c r="Q2815" i="2"/>
  <c r="M2815" i="2"/>
  <c r="I2815" i="2"/>
  <c r="E2815" i="2"/>
  <c r="AB2815" i="2"/>
  <c r="X2815" i="2"/>
  <c r="T2815" i="2"/>
  <c r="P2815" i="2"/>
  <c r="L2815" i="2"/>
  <c r="H2815" i="2"/>
  <c r="AA2815" i="2"/>
  <c r="W2815" i="2"/>
  <c r="S2815" i="2"/>
  <c r="O2815" i="2"/>
  <c r="K2815" i="2"/>
  <c r="G2815" i="2"/>
  <c r="V2815" i="2"/>
  <c r="AF2815" i="2" s="1"/>
  <c r="F2815" i="2"/>
  <c r="R2815" i="2"/>
  <c r="J2815" i="2"/>
  <c r="Z2815" i="2"/>
  <c r="N2815" i="2"/>
  <c r="AA2738" i="2"/>
  <c r="W2738" i="2"/>
  <c r="S2738" i="2"/>
  <c r="O2738" i="2"/>
  <c r="K2738" i="2"/>
  <c r="G2738" i="2"/>
  <c r="Z2738" i="2"/>
  <c r="V2738" i="2"/>
  <c r="AF2738" i="2" s="1"/>
  <c r="R2738" i="2"/>
  <c r="N2738" i="2"/>
  <c r="J2738" i="2"/>
  <c r="F2738" i="2"/>
  <c r="X2738" i="2"/>
  <c r="P2738" i="2"/>
  <c r="H2738" i="2"/>
  <c r="U2738" i="2"/>
  <c r="M2738" i="2"/>
  <c r="E2738" i="2"/>
  <c r="AB2738" i="2"/>
  <c r="L2738" i="2"/>
  <c r="Y2738" i="2"/>
  <c r="I2738" i="2"/>
  <c r="T2738" i="2"/>
  <c r="Q2738" i="2"/>
  <c r="Z2676" i="2"/>
  <c r="V2676" i="2"/>
  <c r="AF2676" i="2" s="1"/>
  <c r="R2676" i="2"/>
  <c r="N2676" i="2"/>
  <c r="J2676" i="2"/>
  <c r="F2676" i="2"/>
  <c r="Y2676" i="2"/>
  <c r="U2676" i="2"/>
  <c r="Q2676" i="2"/>
  <c r="M2676" i="2"/>
  <c r="I2676" i="2"/>
  <c r="E2676" i="2"/>
  <c r="X2676" i="2"/>
  <c r="P2676" i="2"/>
  <c r="H2676" i="2"/>
  <c r="W2676" i="2"/>
  <c r="O2676" i="2"/>
  <c r="G2676" i="2"/>
  <c r="AB2676" i="2"/>
  <c r="T2676" i="2"/>
  <c r="L2676" i="2"/>
  <c r="AA2676" i="2"/>
  <c r="S2676" i="2"/>
  <c r="K2676" i="2"/>
  <c r="Y2733" i="2"/>
  <c r="U2733" i="2"/>
  <c r="Q2733" i="2"/>
  <c r="M2733" i="2"/>
  <c r="I2733" i="2"/>
  <c r="E2733" i="2"/>
  <c r="AB2733" i="2"/>
  <c r="X2733" i="2"/>
  <c r="T2733" i="2"/>
  <c r="P2733" i="2"/>
  <c r="L2733" i="2"/>
  <c r="H2733" i="2"/>
  <c r="Z2733" i="2"/>
  <c r="R2733" i="2"/>
  <c r="J2733" i="2"/>
  <c r="W2733" i="2"/>
  <c r="O2733" i="2"/>
  <c r="G2733" i="2"/>
  <c r="N2733" i="2"/>
  <c r="AA2733" i="2"/>
  <c r="K2733" i="2"/>
  <c r="V2733" i="2"/>
  <c r="AF2733" i="2" s="1"/>
  <c r="F2733" i="2"/>
  <c r="S2733" i="2"/>
  <c r="AA2993" i="2"/>
  <c r="W2993" i="2"/>
  <c r="S2993" i="2"/>
  <c r="O2993" i="2"/>
  <c r="K2993" i="2"/>
  <c r="G2993" i="2"/>
  <c r="Z2993" i="2"/>
  <c r="V2993" i="2"/>
  <c r="R2993" i="2"/>
  <c r="N2993" i="2"/>
  <c r="J2993" i="2"/>
  <c r="F2993" i="2"/>
  <c r="Y2993" i="2"/>
  <c r="U2993" i="2"/>
  <c r="Q2993" i="2"/>
  <c r="M2993" i="2"/>
  <c r="I2993" i="2"/>
  <c r="E2993" i="2"/>
  <c r="T2993" i="2"/>
  <c r="P2993" i="2"/>
  <c r="AB2993" i="2"/>
  <c r="L2993" i="2"/>
  <c r="X2993" i="2"/>
  <c r="H2993" i="2"/>
  <c r="Z2911" i="2"/>
  <c r="V2911" i="2"/>
  <c r="AF2911" i="2" s="1"/>
  <c r="R2911" i="2"/>
  <c r="N2911" i="2"/>
  <c r="J2911" i="2"/>
  <c r="F2911" i="2"/>
  <c r="Y2911" i="2"/>
  <c r="U2911" i="2"/>
  <c r="Q2911" i="2"/>
  <c r="M2911" i="2"/>
  <c r="I2911" i="2"/>
  <c r="E2911" i="2"/>
  <c r="AB2911" i="2"/>
  <c r="X2911" i="2"/>
  <c r="T2911" i="2"/>
  <c r="P2911" i="2"/>
  <c r="L2911" i="2"/>
  <c r="H2911" i="2"/>
  <c r="W2911" i="2"/>
  <c r="G2911" i="2"/>
  <c r="S2911" i="2"/>
  <c r="O2911" i="2"/>
  <c r="K2911" i="2"/>
  <c r="AA2911" i="2"/>
  <c r="AB2669" i="2"/>
  <c r="X2669" i="2"/>
  <c r="T2669" i="2"/>
  <c r="P2669" i="2"/>
  <c r="L2669" i="2"/>
  <c r="H2669" i="2"/>
  <c r="AA2669" i="2"/>
  <c r="W2669" i="2"/>
  <c r="S2669" i="2"/>
  <c r="O2669" i="2"/>
  <c r="K2669" i="2"/>
  <c r="G2669" i="2"/>
  <c r="V2669" i="2"/>
  <c r="AF2669" i="2" s="1"/>
  <c r="N2669" i="2"/>
  <c r="F2669" i="2"/>
  <c r="U2669" i="2"/>
  <c r="M2669" i="2"/>
  <c r="E2669" i="2"/>
  <c r="Z2669" i="2"/>
  <c r="R2669" i="2"/>
  <c r="J2669" i="2"/>
  <c r="Y2669" i="2"/>
  <c r="Q2669" i="2"/>
  <c r="I2669" i="2"/>
  <c r="AB2948" i="2"/>
  <c r="X2948" i="2"/>
  <c r="T2948" i="2"/>
  <c r="P2948" i="2"/>
  <c r="L2948" i="2"/>
  <c r="H2948" i="2"/>
  <c r="AA2948" i="2"/>
  <c r="W2948" i="2"/>
  <c r="S2948" i="2"/>
  <c r="O2948" i="2"/>
  <c r="K2948" i="2"/>
  <c r="G2948" i="2"/>
  <c r="Z2948" i="2"/>
  <c r="V2948" i="2"/>
  <c r="AF2948" i="2" s="1"/>
  <c r="R2948" i="2"/>
  <c r="N2948" i="2"/>
  <c r="J2948" i="2"/>
  <c r="F2948" i="2"/>
  <c r="Q2948" i="2"/>
  <c r="M2948" i="2"/>
  <c r="Y2948" i="2"/>
  <c r="I2948" i="2"/>
  <c r="U2948" i="2"/>
  <c r="E2948" i="2"/>
  <c r="Y2803" i="2"/>
  <c r="U2803" i="2"/>
  <c r="Q2803" i="2"/>
  <c r="M2803" i="2"/>
  <c r="I2803" i="2"/>
  <c r="E2803" i="2"/>
  <c r="AA2803" i="2"/>
  <c r="W2803" i="2"/>
  <c r="S2803" i="2"/>
  <c r="O2803" i="2"/>
  <c r="K2803" i="2"/>
  <c r="G2803" i="2"/>
  <c r="V2803" i="2"/>
  <c r="AF2803" i="2" s="1"/>
  <c r="N2803" i="2"/>
  <c r="F2803" i="2"/>
  <c r="AB2803" i="2"/>
  <c r="T2803" i="2"/>
  <c r="L2803" i="2"/>
  <c r="X2803" i="2"/>
  <c r="H2803" i="2"/>
  <c r="R2803" i="2"/>
  <c r="P2803" i="2"/>
  <c r="J2803" i="2"/>
  <c r="Z2803" i="2"/>
  <c r="Y3064" i="2"/>
  <c r="U3064" i="2"/>
  <c r="Q3064" i="2"/>
  <c r="M3064" i="2"/>
  <c r="I3064" i="2"/>
  <c r="AB3064" i="2"/>
  <c r="X3064" i="2"/>
  <c r="T3064" i="2"/>
  <c r="P3064" i="2"/>
  <c r="L3064" i="2"/>
  <c r="H3064" i="2"/>
  <c r="W3064" i="2"/>
  <c r="O3064" i="2"/>
  <c r="G3064" i="2"/>
  <c r="V3064" i="2"/>
  <c r="AF3064" i="2" s="1"/>
  <c r="N3064" i="2"/>
  <c r="F3064" i="2"/>
  <c r="Z3064" i="2"/>
  <c r="J3064" i="2"/>
  <c r="S3064" i="2"/>
  <c r="E3064" i="2"/>
  <c r="R3064" i="2"/>
  <c r="AA3064" i="2"/>
  <c r="K3064" i="2"/>
  <c r="AB2868" i="2"/>
  <c r="X2868" i="2"/>
  <c r="T2868" i="2"/>
  <c r="P2868" i="2"/>
  <c r="L2868" i="2"/>
  <c r="H2868" i="2"/>
  <c r="Z2868" i="2"/>
  <c r="V2868" i="2"/>
  <c r="AF2868" i="2" s="1"/>
  <c r="R2868" i="2"/>
  <c r="N2868" i="2"/>
  <c r="J2868" i="2"/>
  <c r="F2868" i="2"/>
  <c r="U2868" i="2"/>
  <c r="M2868" i="2"/>
  <c r="E2868" i="2"/>
  <c r="AA2868" i="2"/>
  <c r="S2868" i="2"/>
  <c r="K2868" i="2"/>
  <c r="Y2868" i="2"/>
  <c r="Q2868" i="2"/>
  <c r="I2868" i="2"/>
  <c r="G2868" i="2"/>
  <c r="O2868" i="2"/>
  <c r="W2868" i="2"/>
  <c r="AB2942" i="2"/>
  <c r="X2942" i="2"/>
  <c r="T2942" i="2"/>
  <c r="P2942" i="2"/>
  <c r="L2942" i="2"/>
  <c r="H2942" i="2"/>
  <c r="AA2942" i="2"/>
  <c r="W2942" i="2"/>
  <c r="S2942" i="2"/>
  <c r="O2942" i="2"/>
  <c r="K2942" i="2"/>
  <c r="G2942" i="2"/>
  <c r="Z2942" i="2"/>
  <c r="V2942" i="2"/>
  <c r="AF2942" i="2" s="1"/>
  <c r="R2942" i="2"/>
  <c r="N2942" i="2"/>
  <c r="J2942" i="2"/>
  <c r="F2942" i="2"/>
  <c r="M2942" i="2"/>
  <c r="Y2942" i="2"/>
  <c r="I2942" i="2"/>
  <c r="U2942" i="2"/>
  <c r="E2942" i="2"/>
  <c r="Q2942" i="2"/>
  <c r="AA2726" i="2"/>
  <c r="W2726" i="2"/>
  <c r="S2726" i="2"/>
  <c r="O2726" i="2"/>
  <c r="K2726" i="2"/>
  <c r="G2726" i="2"/>
  <c r="Z2726" i="2"/>
  <c r="V2726" i="2"/>
  <c r="AF2726" i="2" s="1"/>
  <c r="R2726" i="2"/>
  <c r="N2726" i="2"/>
  <c r="J2726" i="2"/>
  <c r="F2726" i="2"/>
  <c r="X2726" i="2"/>
  <c r="P2726" i="2"/>
  <c r="H2726" i="2"/>
  <c r="U2726" i="2"/>
  <c r="M2726" i="2"/>
  <c r="E2726" i="2"/>
  <c r="T2726" i="2"/>
  <c r="Q2726" i="2"/>
  <c r="AB2726" i="2"/>
  <c r="L2726" i="2"/>
  <c r="Y2726" i="2"/>
  <c r="I2726" i="2"/>
  <c r="AB2898" i="2"/>
  <c r="X2898" i="2"/>
  <c r="T2898" i="2"/>
  <c r="P2898" i="2"/>
  <c r="L2898" i="2"/>
  <c r="H2898" i="2"/>
  <c r="AA2898" i="2"/>
  <c r="W2898" i="2"/>
  <c r="S2898" i="2"/>
  <c r="O2898" i="2"/>
  <c r="K2898" i="2"/>
  <c r="G2898" i="2"/>
  <c r="Z2898" i="2"/>
  <c r="V2898" i="2"/>
  <c r="AF2898" i="2" s="1"/>
  <c r="R2898" i="2"/>
  <c r="N2898" i="2"/>
  <c r="J2898" i="2"/>
  <c r="F2898" i="2"/>
  <c r="Y2898" i="2"/>
  <c r="I2898" i="2"/>
  <c r="U2898" i="2"/>
  <c r="E2898" i="2"/>
  <c r="Q2898" i="2"/>
  <c r="M2898" i="2"/>
  <c r="Y3066" i="2"/>
  <c r="U3066" i="2"/>
  <c r="Q3066" i="2"/>
  <c r="M3066" i="2"/>
  <c r="I3066" i="2"/>
  <c r="E3066" i="2"/>
  <c r="AB3066" i="2"/>
  <c r="X3066" i="2"/>
  <c r="T3066" i="2"/>
  <c r="P3066" i="2"/>
  <c r="L3066" i="2"/>
  <c r="H3066" i="2"/>
  <c r="AA3066" i="2"/>
  <c r="S3066" i="2"/>
  <c r="K3066" i="2"/>
  <c r="Z3066" i="2"/>
  <c r="R3066" i="2"/>
  <c r="J3066" i="2"/>
  <c r="V3066" i="2"/>
  <c r="AF3066" i="2" s="1"/>
  <c r="F3066" i="2"/>
  <c r="O3066" i="2"/>
  <c r="N3066" i="2"/>
  <c r="G3066" i="2"/>
  <c r="W3066" i="2"/>
  <c r="AB2926" i="2"/>
  <c r="X2926" i="2"/>
  <c r="T2926" i="2"/>
  <c r="P2926" i="2"/>
  <c r="L2926" i="2"/>
  <c r="H2926" i="2"/>
  <c r="Z2926" i="2"/>
  <c r="V2926" i="2"/>
  <c r="AF2926" i="2" s="1"/>
  <c r="R2926" i="2"/>
  <c r="N2926" i="2"/>
  <c r="J2926" i="2"/>
  <c r="F2926" i="2"/>
  <c r="W2926" i="2"/>
  <c r="O2926" i="2"/>
  <c r="G2926" i="2"/>
  <c r="U2926" i="2"/>
  <c r="M2926" i="2"/>
  <c r="E2926" i="2"/>
  <c r="AA2926" i="2"/>
  <c r="S2926" i="2"/>
  <c r="K2926" i="2"/>
  <c r="Y2926" i="2"/>
  <c r="Q2926" i="2"/>
  <c r="I2926" i="2"/>
  <c r="Y2966" i="2"/>
  <c r="U2966" i="2"/>
  <c r="Q2966" i="2"/>
  <c r="M2966" i="2"/>
  <c r="I2966" i="2"/>
  <c r="E2966" i="2"/>
  <c r="AB2966" i="2"/>
  <c r="X2966" i="2"/>
  <c r="AA2966" i="2"/>
  <c r="W2966" i="2"/>
  <c r="S2966" i="2"/>
  <c r="O2966" i="2"/>
  <c r="K2966" i="2"/>
  <c r="G2966" i="2"/>
  <c r="R2966" i="2"/>
  <c r="J2966" i="2"/>
  <c r="Z2966" i="2"/>
  <c r="P2966" i="2"/>
  <c r="H2966" i="2"/>
  <c r="V2966" i="2"/>
  <c r="N2966" i="2"/>
  <c r="F2966" i="2"/>
  <c r="T2966" i="2"/>
  <c r="L2966" i="2"/>
  <c r="Y2753" i="2"/>
  <c r="U2753" i="2"/>
  <c r="Q2753" i="2"/>
  <c r="M2753" i="2"/>
  <c r="I2753" i="2"/>
  <c r="E2753" i="2"/>
  <c r="AB2753" i="2"/>
  <c r="X2753" i="2"/>
  <c r="T2753" i="2"/>
  <c r="P2753" i="2"/>
  <c r="L2753" i="2"/>
  <c r="H2753" i="2"/>
  <c r="Z2753" i="2"/>
  <c r="R2753" i="2"/>
  <c r="J2753" i="2"/>
  <c r="W2753" i="2"/>
  <c r="O2753" i="2"/>
  <c r="G2753" i="2"/>
  <c r="V2753" i="2"/>
  <c r="AF2753" i="2" s="1"/>
  <c r="F2753" i="2"/>
  <c r="S2753" i="2"/>
  <c r="N2753" i="2"/>
  <c r="AA2753" i="2"/>
  <c r="K2753" i="2"/>
  <c r="Y3039" i="2"/>
  <c r="U3039" i="2"/>
  <c r="Q3039" i="2"/>
  <c r="M3039" i="2"/>
  <c r="I3039" i="2"/>
  <c r="E3039" i="2"/>
  <c r="AB3039" i="2"/>
  <c r="X3039" i="2"/>
  <c r="T3039" i="2"/>
  <c r="P3039" i="2"/>
  <c r="L3039" i="2"/>
  <c r="Z3039" i="2"/>
  <c r="R3039" i="2"/>
  <c r="J3039" i="2"/>
  <c r="W3039" i="2"/>
  <c r="O3039" i="2"/>
  <c r="H3039" i="2"/>
  <c r="V3039" i="2"/>
  <c r="AF3039" i="2" s="1"/>
  <c r="N3039" i="2"/>
  <c r="G3039" i="2"/>
  <c r="AA3039" i="2"/>
  <c r="S3039" i="2"/>
  <c r="K3039" i="2"/>
  <c r="F3039" i="2"/>
  <c r="Y2783" i="2"/>
  <c r="U2783" i="2"/>
  <c r="Q2783" i="2"/>
  <c r="M2783" i="2"/>
  <c r="I2783" i="2"/>
  <c r="E2783" i="2"/>
  <c r="AA2783" i="2"/>
  <c r="W2783" i="2"/>
  <c r="S2783" i="2"/>
  <c r="O2783" i="2"/>
  <c r="K2783" i="2"/>
  <c r="G2783" i="2"/>
  <c r="V2783" i="2"/>
  <c r="AF2783" i="2" s="1"/>
  <c r="N2783" i="2"/>
  <c r="F2783" i="2"/>
  <c r="AB2783" i="2"/>
  <c r="T2783" i="2"/>
  <c r="L2783" i="2"/>
  <c r="P2783" i="2"/>
  <c r="Z2783" i="2"/>
  <c r="J2783" i="2"/>
  <c r="X2783" i="2"/>
  <c r="R2783" i="2"/>
  <c r="H2783" i="2"/>
  <c r="AA3032" i="2"/>
  <c r="W3032" i="2"/>
  <c r="S3032" i="2"/>
  <c r="O3032" i="2"/>
  <c r="K3032" i="2"/>
  <c r="G3032" i="2"/>
  <c r="Z3032" i="2"/>
  <c r="V3032" i="2"/>
  <c r="AF3032" i="2" s="1"/>
  <c r="R3032" i="2"/>
  <c r="N3032" i="2"/>
  <c r="J3032" i="2"/>
  <c r="F3032" i="2"/>
  <c r="Y3032" i="2"/>
  <c r="U3032" i="2"/>
  <c r="Q3032" i="2"/>
  <c r="M3032" i="2"/>
  <c r="I3032" i="2"/>
  <c r="E3032" i="2"/>
  <c r="P3032" i="2"/>
  <c r="AB3032" i="2"/>
  <c r="L3032" i="2"/>
  <c r="X3032" i="2"/>
  <c r="H3032" i="2"/>
  <c r="T3032" i="2"/>
  <c r="Y2731" i="2"/>
  <c r="U2731" i="2"/>
  <c r="Q2731" i="2"/>
  <c r="M2731" i="2"/>
  <c r="I2731" i="2"/>
  <c r="E2731" i="2"/>
  <c r="AB2731" i="2"/>
  <c r="X2731" i="2"/>
  <c r="T2731" i="2"/>
  <c r="P2731" i="2"/>
  <c r="L2731" i="2"/>
  <c r="H2731" i="2"/>
  <c r="V2731" i="2"/>
  <c r="AF2731" i="2" s="1"/>
  <c r="N2731" i="2"/>
  <c r="F2731" i="2"/>
  <c r="AA2731" i="2"/>
  <c r="S2731" i="2"/>
  <c r="K2731" i="2"/>
  <c r="R2731" i="2"/>
  <c r="O2731" i="2"/>
  <c r="Z2731" i="2"/>
  <c r="J2731" i="2"/>
  <c r="W2731" i="2"/>
  <c r="G2731" i="2"/>
  <c r="AA2750" i="2"/>
  <c r="W2750" i="2"/>
  <c r="S2750" i="2"/>
  <c r="O2750" i="2"/>
  <c r="K2750" i="2"/>
  <c r="G2750" i="2"/>
  <c r="Z2750" i="2"/>
  <c r="V2750" i="2"/>
  <c r="AF2750" i="2" s="1"/>
  <c r="R2750" i="2"/>
  <c r="N2750" i="2"/>
  <c r="J2750" i="2"/>
  <c r="F2750" i="2"/>
  <c r="X2750" i="2"/>
  <c r="P2750" i="2"/>
  <c r="H2750" i="2"/>
  <c r="U2750" i="2"/>
  <c r="M2750" i="2"/>
  <c r="E2750" i="2"/>
  <c r="T2750" i="2"/>
  <c r="Q2750" i="2"/>
  <c r="AB2750" i="2"/>
  <c r="L2750" i="2"/>
  <c r="Y2750" i="2"/>
  <c r="I2750" i="2"/>
  <c r="Z2949" i="2"/>
  <c r="V2949" i="2"/>
  <c r="AF2949" i="2" s="1"/>
  <c r="R2949" i="2"/>
  <c r="N2949" i="2"/>
  <c r="J2949" i="2"/>
  <c r="F2949" i="2"/>
  <c r="Y2949" i="2"/>
  <c r="U2949" i="2"/>
  <c r="Q2949" i="2"/>
  <c r="M2949" i="2"/>
  <c r="I2949" i="2"/>
  <c r="E2949" i="2"/>
  <c r="AB2949" i="2"/>
  <c r="X2949" i="2"/>
  <c r="T2949" i="2"/>
  <c r="P2949" i="2"/>
  <c r="L2949" i="2"/>
  <c r="H2949" i="2"/>
  <c r="W2949" i="2"/>
  <c r="G2949" i="2"/>
  <c r="S2949" i="2"/>
  <c r="O2949" i="2"/>
  <c r="AA2949" i="2"/>
  <c r="K2949" i="2"/>
  <c r="Y2725" i="2"/>
  <c r="U2725" i="2"/>
  <c r="Q2725" i="2"/>
  <c r="M2725" i="2"/>
  <c r="I2725" i="2"/>
  <c r="E2725" i="2"/>
  <c r="AB2725" i="2"/>
  <c r="X2725" i="2"/>
  <c r="T2725" i="2"/>
  <c r="P2725" i="2"/>
  <c r="L2725" i="2"/>
  <c r="H2725" i="2"/>
  <c r="Z2725" i="2"/>
  <c r="R2725" i="2"/>
  <c r="J2725" i="2"/>
  <c r="W2725" i="2"/>
  <c r="O2725" i="2"/>
  <c r="G2725" i="2"/>
  <c r="N2725" i="2"/>
  <c r="AA2725" i="2"/>
  <c r="K2725" i="2"/>
  <c r="V2725" i="2"/>
  <c r="AF2725" i="2" s="1"/>
  <c r="F2725" i="2"/>
  <c r="S2725" i="2"/>
  <c r="Y3029" i="2"/>
  <c r="U3029" i="2"/>
  <c r="Q3029" i="2"/>
  <c r="M3029" i="2"/>
  <c r="I3029" i="2"/>
  <c r="E3029" i="2"/>
  <c r="AB3029" i="2"/>
  <c r="X3029" i="2"/>
  <c r="T3029" i="2"/>
  <c r="P3029" i="2"/>
  <c r="L3029" i="2"/>
  <c r="H3029" i="2"/>
  <c r="AA3029" i="2"/>
  <c r="W3029" i="2"/>
  <c r="S3029" i="2"/>
  <c r="O3029" i="2"/>
  <c r="K3029" i="2"/>
  <c r="G3029" i="2"/>
  <c r="N3029" i="2"/>
  <c r="Z3029" i="2"/>
  <c r="J3029" i="2"/>
  <c r="V3029" i="2"/>
  <c r="AF3029" i="2" s="1"/>
  <c r="F3029" i="2"/>
  <c r="R3029" i="2"/>
  <c r="Z2867" i="2"/>
  <c r="V2867" i="2"/>
  <c r="AF2867" i="2" s="1"/>
  <c r="R2867" i="2"/>
  <c r="N2867" i="2"/>
  <c r="J2867" i="2"/>
  <c r="F2867" i="2"/>
  <c r="AB2867" i="2"/>
  <c r="X2867" i="2"/>
  <c r="T2867" i="2"/>
  <c r="P2867" i="2"/>
  <c r="L2867" i="2"/>
  <c r="H2867" i="2"/>
  <c r="W2867" i="2"/>
  <c r="O2867" i="2"/>
  <c r="G2867" i="2"/>
  <c r="U2867" i="2"/>
  <c r="M2867" i="2"/>
  <c r="E2867" i="2"/>
  <c r="AA2867" i="2"/>
  <c r="S2867" i="2"/>
  <c r="K2867" i="2"/>
  <c r="Y2867" i="2"/>
  <c r="Q2867" i="2"/>
  <c r="I2867" i="2"/>
  <c r="AA2742" i="2"/>
  <c r="W2742" i="2"/>
  <c r="S2742" i="2"/>
  <c r="O2742" i="2"/>
  <c r="K2742" i="2"/>
  <c r="G2742" i="2"/>
  <c r="Z2742" i="2"/>
  <c r="V2742" i="2"/>
  <c r="AF2742" i="2" s="1"/>
  <c r="R2742" i="2"/>
  <c r="N2742" i="2"/>
  <c r="J2742" i="2"/>
  <c r="F2742" i="2"/>
  <c r="X2742" i="2"/>
  <c r="P2742" i="2"/>
  <c r="H2742" i="2"/>
  <c r="U2742" i="2"/>
  <c r="M2742" i="2"/>
  <c r="E2742" i="2"/>
  <c r="T2742" i="2"/>
  <c r="Q2742" i="2"/>
  <c r="AB2742" i="2"/>
  <c r="L2742" i="2"/>
  <c r="I2742" i="2"/>
  <c r="Y2742" i="2"/>
  <c r="AA2961" i="2"/>
  <c r="W2961" i="2"/>
  <c r="S2961" i="2"/>
  <c r="O2961" i="2"/>
  <c r="K2961" i="2"/>
  <c r="G2961" i="2"/>
  <c r="Y2961" i="2"/>
  <c r="U2961" i="2"/>
  <c r="Q2961" i="2"/>
  <c r="M2961" i="2"/>
  <c r="I2961" i="2"/>
  <c r="E2961" i="2"/>
  <c r="V2961" i="2"/>
  <c r="N2961" i="2"/>
  <c r="F2961" i="2"/>
  <c r="AB2961" i="2"/>
  <c r="T2961" i="2"/>
  <c r="L2961" i="2"/>
  <c r="Z2961" i="2"/>
  <c r="R2961" i="2"/>
  <c r="J2961" i="2"/>
  <c r="H2961" i="2"/>
  <c r="X2961" i="2"/>
  <c r="P2961" i="2"/>
  <c r="AB2902" i="2"/>
  <c r="X2902" i="2"/>
  <c r="T2902" i="2"/>
  <c r="P2902" i="2"/>
  <c r="L2902" i="2"/>
  <c r="H2902" i="2"/>
  <c r="AA2902" i="2"/>
  <c r="W2902" i="2"/>
  <c r="S2902" i="2"/>
  <c r="O2902" i="2"/>
  <c r="K2902" i="2"/>
  <c r="G2902" i="2"/>
  <c r="Z2902" i="2"/>
  <c r="V2902" i="2"/>
  <c r="AF2902" i="2" s="1"/>
  <c r="R2902" i="2"/>
  <c r="N2902" i="2"/>
  <c r="J2902" i="2"/>
  <c r="F2902" i="2"/>
  <c r="Q2902" i="2"/>
  <c r="M2902" i="2"/>
  <c r="Y2902" i="2"/>
  <c r="I2902" i="2"/>
  <c r="U2902" i="2"/>
  <c r="E2902" i="2"/>
  <c r="AA3024" i="2"/>
  <c r="W3024" i="2"/>
  <c r="S3024" i="2"/>
  <c r="O3024" i="2"/>
  <c r="K3024" i="2"/>
  <c r="G3024" i="2"/>
  <c r="Y3024" i="2"/>
  <c r="U3024" i="2"/>
  <c r="Q3024" i="2"/>
  <c r="M3024" i="2"/>
  <c r="I3024" i="2"/>
  <c r="E3024" i="2"/>
  <c r="V3024" i="2"/>
  <c r="AF3024" i="2" s="1"/>
  <c r="N3024" i="2"/>
  <c r="F3024" i="2"/>
  <c r="AB3024" i="2"/>
  <c r="T3024" i="2"/>
  <c r="L3024" i="2"/>
  <c r="Z3024" i="2"/>
  <c r="R3024" i="2"/>
  <c r="J3024" i="2"/>
  <c r="H3024" i="2"/>
  <c r="X3024" i="2"/>
  <c r="P3024" i="2"/>
  <c r="AA2774" i="2"/>
  <c r="W2774" i="2"/>
  <c r="S2774" i="2"/>
  <c r="O2774" i="2"/>
  <c r="K2774" i="2"/>
  <c r="G2774" i="2"/>
  <c r="Z2774" i="2"/>
  <c r="V2774" i="2"/>
  <c r="AF2774" i="2" s="1"/>
  <c r="R2774" i="2"/>
  <c r="N2774" i="2"/>
  <c r="J2774" i="2"/>
  <c r="F2774" i="2"/>
  <c r="X2774" i="2"/>
  <c r="P2774" i="2"/>
  <c r="H2774" i="2"/>
  <c r="U2774" i="2"/>
  <c r="M2774" i="2"/>
  <c r="E2774" i="2"/>
  <c r="T2774" i="2"/>
  <c r="Q2774" i="2"/>
  <c r="AB2774" i="2"/>
  <c r="L2774" i="2"/>
  <c r="I2774" i="2"/>
  <c r="Y2774" i="2"/>
  <c r="AB2944" i="2"/>
  <c r="X2944" i="2"/>
  <c r="T2944" i="2"/>
  <c r="P2944" i="2"/>
  <c r="L2944" i="2"/>
  <c r="H2944" i="2"/>
  <c r="AA2944" i="2"/>
  <c r="W2944" i="2"/>
  <c r="S2944" i="2"/>
  <c r="O2944" i="2"/>
  <c r="K2944" i="2"/>
  <c r="G2944" i="2"/>
  <c r="Z2944" i="2"/>
  <c r="V2944" i="2"/>
  <c r="AF2944" i="2" s="1"/>
  <c r="R2944" i="2"/>
  <c r="N2944" i="2"/>
  <c r="J2944" i="2"/>
  <c r="F2944" i="2"/>
  <c r="Y2944" i="2"/>
  <c r="I2944" i="2"/>
  <c r="U2944" i="2"/>
  <c r="E2944" i="2"/>
  <c r="Q2944" i="2"/>
  <c r="M2944" i="2"/>
  <c r="AA2708" i="2"/>
  <c r="Z2708" i="2"/>
  <c r="V2708" i="2"/>
  <c r="AF2708" i="2" s="1"/>
  <c r="R2708" i="2"/>
  <c r="N2708" i="2"/>
  <c r="J2708" i="2"/>
  <c r="F2708" i="2"/>
  <c r="AB2708" i="2"/>
  <c r="U2708" i="2"/>
  <c r="P2708" i="2"/>
  <c r="K2708" i="2"/>
  <c r="E2708" i="2"/>
  <c r="Y2708" i="2"/>
  <c r="T2708" i="2"/>
  <c r="O2708" i="2"/>
  <c r="I2708" i="2"/>
  <c r="X2708" i="2"/>
  <c r="M2708" i="2"/>
  <c r="W2708" i="2"/>
  <c r="L2708" i="2"/>
  <c r="S2708" i="2"/>
  <c r="H2708" i="2"/>
  <c r="G2708" i="2"/>
  <c r="Q2708" i="2"/>
  <c r="Z2891" i="2"/>
  <c r="V2891" i="2"/>
  <c r="AF2891" i="2" s="1"/>
  <c r="R2891" i="2"/>
  <c r="N2891" i="2"/>
  <c r="J2891" i="2"/>
  <c r="F2891" i="2"/>
  <c r="Y2891" i="2"/>
  <c r="U2891" i="2"/>
  <c r="Q2891" i="2"/>
  <c r="M2891" i="2"/>
  <c r="I2891" i="2"/>
  <c r="E2891" i="2"/>
  <c r="AB2891" i="2"/>
  <c r="X2891" i="2"/>
  <c r="T2891" i="2"/>
  <c r="P2891" i="2"/>
  <c r="L2891" i="2"/>
  <c r="H2891" i="2"/>
  <c r="O2891" i="2"/>
  <c r="AA2891" i="2"/>
  <c r="K2891" i="2"/>
  <c r="W2891" i="2"/>
  <c r="G2891" i="2"/>
  <c r="S2891" i="2"/>
  <c r="Z2931" i="2"/>
  <c r="V2931" i="2"/>
  <c r="AF2931" i="2" s="1"/>
  <c r="R2931" i="2"/>
  <c r="N2931" i="2"/>
  <c r="J2931" i="2"/>
  <c r="F2931" i="2"/>
  <c r="AB2931" i="2"/>
  <c r="X2931" i="2"/>
  <c r="T2931" i="2"/>
  <c r="P2931" i="2"/>
  <c r="L2931" i="2"/>
  <c r="H2931" i="2"/>
  <c r="U2931" i="2"/>
  <c r="M2931" i="2"/>
  <c r="E2931" i="2"/>
  <c r="AA2931" i="2"/>
  <c r="S2931" i="2"/>
  <c r="K2931" i="2"/>
  <c r="Y2931" i="2"/>
  <c r="Q2931" i="2"/>
  <c r="I2931" i="2"/>
  <c r="W2931" i="2"/>
  <c r="O2931" i="2"/>
  <c r="G2931" i="2"/>
  <c r="Y2984" i="2"/>
  <c r="U2984" i="2"/>
  <c r="Q2984" i="2"/>
  <c r="M2984" i="2"/>
  <c r="I2984" i="2"/>
  <c r="E2984" i="2"/>
  <c r="AB2984" i="2"/>
  <c r="X2984" i="2"/>
  <c r="T2984" i="2"/>
  <c r="P2984" i="2"/>
  <c r="L2984" i="2"/>
  <c r="H2984" i="2"/>
  <c r="AA2984" i="2"/>
  <c r="W2984" i="2"/>
  <c r="S2984" i="2"/>
  <c r="O2984" i="2"/>
  <c r="K2984" i="2"/>
  <c r="G2984" i="2"/>
  <c r="R2984" i="2"/>
  <c r="N2984" i="2"/>
  <c r="Z2984" i="2"/>
  <c r="J2984" i="2"/>
  <c r="V2984" i="2"/>
  <c r="F2984" i="2"/>
  <c r="AA3073" i="2"/>
  <c r="W3073" i="2"/>
  <c r="S3073" i="2"/>
  <c r="O3073" i="2"/>
  <c r="K3073" i="2"/>
  <c r="G3073" i="2"/>
  <c r="Z3073" i="2"/>
  <c r="V3073" i="2"/>
  <c r="AF3073" i="2" s="1"/>
  <c r="R3073" i="2"/>
  <c r="N3073" i="2"/>
  <c r="J3073" i="2"/>
  <c r="F3073" i="2"/>
  <c r="U3073" i="2"/>
  <c r="M3073" i="2"/>
  <c r="E3073" i="2"/>
  <c r="AB3073" i="2"/>
  <c r="T3073" i="2"/>
  <c r="L3073" i="2"/>
  <c r="Q3073" i="2"/>
  <c r="P3073" i="2"/>
  <c r="H3073" i="2"/>
  <c r="Y3073" i="2"/>
  <c r="X3073" i="2"/>
  <c r="I3073" i="2"/>
  <c r="Y2737" i="2"/>
  <c r="U2737" i="2"/>
  <c r="Q2737" i="2"/>
  <c r="M2737" i="2"/>
  <c r="I2737" i="2"/>
  <c r="E2737" i="2"/>
  <c r="AB2737" i="2"/>
  <c r="X2737" i="2"/>
  <c r="T2737" i="2"/>
  <c r="P2737" i="2"/>
  <c r="L2737" i="2"/>
  <c r="H2737" i="2"/>
  <c r="Z2737" i="2"/>
  <c r="R2737" i="2"/>
  <c r="J2737" i="2"/>
  <c r="W2737" i="2"/>
  <c r="O2737" i="2"/>
  <c r="G2737" i="2"/>
  <c r="V2737" i="2"/>
  <c r="AF2737" i="2" s="1"/>
  <c r="F2737" i="2"/>
  <c r="S2737" i="2"/>
  <c r="N2737" i="2"/>
  <c r="K2737" i="2"/>
  <c r="AA2737" i="2"/>
  <c r="AB2878" i="2"/>
  <c r="X2878" i="2"/>
  <c r="T2878" i="2"/>
  <c r="P2878" i="2"/>
  <c r="L2878" i="2"/>
  <c r="H2878" i="2"/>
  <c r="Z2878" i="2"/>
  <c r="V2878" i="2"/>
  <c r="AF2878" i="2" s="1"/>
  <c r="R2878" i="2"/>
  <c r="N2878" i="2"/>
  <c r="J2878" i="2"/>
  <c r="F2878" i="2"/>
  <c r="Y2878" i="2"/>
  <c r="Q2878" i="2"/>
  <c r="I2878" i="2"/>
  <c r="W2878" i="2"/>
  <c r="O2878" i="2"/>
  <c r="G2878" i="2"/>
  <c r="U2878" i="2"/>
  <c r="M2878" i="2"/>
  <c r="E2878" i="2"/>
  <c r="AA2878" i="2"/>
  <c r="K2878" i="2"/>
  <c r="S2878" i="2"/>
  <c r="AA2720" i="2"/>
  <c r="W2720" i="2"/>
  <c r="S2720" i="2"/>
  <c r="O2720" i="2"/>
  <c r="K2720" i="2"/>
  <c r="G2720" i="2"/>
  <c r="Z2720" i="2"/>
  <c r="V2720" i="2"/>
  <c r="AF2720" i="2" s="1"/>
  <c r="R2720" i="2"/>
  <c r="N2720" i="2"/>
  <c r="J2720" i="2"/>
  <c r="F2720" i="2"/>
  <c r="AB2720" i="2"/>
  <c r="T2720" i="2"/>
  <c r="L2720" i="2"/>
  <c r="Y2720" i="2"/>
  <c r="Q2720" i="2"/>
  <c r="I2720" i="2"/>
  <c r="P2720" i="2"/>
  <c r="M2720" i="2"/>
  <c r="X2720" i="2"/>
  <c r="H2720" i="2"/>
  <c r="E2720" i="2"/>
  <c r="U2720" i="2"/>
  <c r="Y2978" i="2"/>
  <c r="U2978" i="2"/>
  <c r="Q2978" i="2"/>
  <c r="M2978" i="2"/>
  <c r="I2978" i="2"/>
  <c r="E2978" i="2"/>
  <c r="AB2978" i="2"/>
  <c r="X2978" i="2"/>
  <c r="T2978" i="2"/>
  <c r="P2978" i="2"/>
  <c r="L2978" i="2"/>
  <c r="H2978" i="2"/>
  <c r="AA2978" i="2"/>
  <c r="W2978" i="2"/>
  <c r="S2978" i="2"/>
  <c r="O2978" i="2"/>
  <c r="K2978" i="2"/>
  <c r="G2978" i="2"/>
  <c r="V2978" i="2"/>
  <c r="F2978" i="2"/>
  <c r="R2978" i="2"/>
  <c r="N2978" i="2"/>
  <c r="J2978" i="2"/>
  <c r="Z2978" i="2"/>
  <c r="AA2804" i="2"/>
  <c r="W2804" i="2"/>
  <c r="S2804" i="2"/>
  <c r="O2804" i="2"/>
  <c r="K2804" i="2"/>
  <c r="G2804" i="2"/>
  <c r="Y2804" i="2"/>
  <c r="U2804" i="2"/>
  <c r="Q2804" i="2"/>
  <c r="M2804" i="2"/>
  <c r="I2804" i="2"/>
  <c r="E2804" i="2"/>
  <c r="AB2804" i="2"/>
  <c r="T2804" i="2"/>
  <c r="L2804" i="2"/>
  <c r="Z2804" i="2"/>
  <c r="R2804" i="2"/>
  <c r="J2804" i="2"/>
  <c r="N2804" i="2"/>
  <c r="X2804" i="2"/>
  <c r="H2804" i="2"/>
  <c r="V2804" i="2"/>
  <c r="AF2804" i="2" s="1"/>
  <c r="P2804" i="2"/>
  <c r="F2804" i="2"/>
  <c r="AA2840" i="2"/>
  <c r="W2840" i="2"/>
  <c r="S2840" i="2"/>
  <c r="O2840" i="2"/>
  <c r="K2840" i="2"/>
  <c r="G2840" i="2"/>
  <c r="Z2840" i="2"/>
  <c r="V2840" i="2"/>
  <c r="AF2840" i="2" s="1"/>
  <c r="R2840" i="2"/>
  <c r="N2840" i="2"/>
  <c r="J2840" i="2"/>
  <c r="F2840" i="2"/>
  <c r="Y2840" i="2"/>
  <c r="U2840" i="2"/>
  <c r="Q2840" i="2"/>
  <c r="M2840" i="2"/>
  <c r="I2840" i="2"/>
  <c r="E2840" i="2"/>
  <c r="AB2840" i="2"/>
  <c r="L2840" i="2"/>
  <c r="X2840" i="2"/>
  <c r="H2840" i="2"/>
  <c r="T2840" i="2"/>
  <c r="P2840" i="2"/>
  <c r="AB2900" i="2"/>
  <c r="X2900" i="2"/>
  <c r="T2900" i="2"/>
  <c r="P2900" i="2"/>
  <c r="L2900" i="2"/>
  <c r="H2900" i="2"/>
  <c r="AA2900" i="2"/>
  <c r="W2900" i="2"/>
  <c r="S2900" i="2"/>
  <c r="O2900" i="2"/>
  <c r="K2900" i="2"/>
  <c r="G2900" i="2"/>
  <c r="Z2900" i="2"/>
  <c r="V2900" i="2"/>
  <c r="AF2900" i="2" s="1"/>
  <c r="R2900" i="2"/>
  <c r="N2900" i="2"/>
  <c r="J2900" i="2"/>
  <c r="F2900" i="2"/>
  <c r="U2900" i="2"/>
  <c r="E2900" i="2"/>
  <c r="Q2900" i="2"/>
  <c r="M2900" i="2"/>
  <c r="Y2900" i="2"/>
  <c r="I2900" i="2"/>
  <c r="AA2997" i="2"/>
  <c r="W2997" i="2"/>
  <c r="S2997" i="2"/>
  <c r="O2997" i="2"/>
  <c r="K2997" i="2"/>
  <c r="G2997" i="2"/>
  <c r="Z2997" i="2"/>
  <c r="V2997" i="2"/>
  <c r="R2997" i="2"/>
  <c r="N2997" i="2"/>
  <c r="J2997" i="2"/>
  <c r="F2997" i="2"/>
  <c r="Y2997" i="2"/>
  <c r="U2997" i="2"/>
  <c r="Q2997" i="2"/>
  <c r="M2997" i="2"/>
  <c r="I2997" i="2"/>
  <c r="E2997" i="2"/>
  <c r="AB2997" i="2"/>
  <c r="L2997" i="2"/>
  <c r="X2997" i="2"/>
  <c r="H2997" i="2"/>
  <c r="T2997" i="2"/>
  <c r="P2997" i="2"/>
  <c r="Y2976" i="2"/>
  <c r="U2976" i="2"/>
  <c r="Q2976" i="2"/>
  <c r="M2976" i="2"/>
  <c r="I2976" i="2"/>
  <c r="E2976" i="2"/>
  <c r="AB2976" i="2"/>
  <c r="X2976" i="2"/>
  <c r="T2976" i="2"/>
  <c r="P2976" i="2"/>
  <c r="L2976" i="2"/>
  <c r="H2976" i="2"/>
  <c r="AA2976" i="2"/>
  <c r="W2976" i="2"/>
  <c r="S2976" i="2"/>
  <c r="O2976" i="2"/>
  <c r="K2976" i="2"/>
  <c r="G2976" i="2"/>
  <c r="R2976" i="2"/>
  <c r="N2976" i="2"/>
  <c r="Z2976" i="2"/>
  <c r="J2976" i="2"/>
  <c r="V2976" i="2"/>
  <c r="F2976" i="2"/>
  <c r="Y3047" i="2"/>
  <c r="U3047" i="2"/>
  <c r="Q3047" i="2"/>
  <c r="M3047" i="2"/>
  <c r="I3047" i="2"/>
  <c r="E3047" i="2"/>
  <c r="AB3047" i="2"/>
  <c r="X3047" i="2"/>
  <c r="T3047" i="2"/>
  <c r="P3047" i="2"/>
  <c r="L3047" i="2"/>
  <c r="H3047" i="2"/>
  <c r="Z3047" i="2"/>
  <c r="R3047" i="2"/>
  <c r="J3047" i="2"/>
  <c r="W3047" i="2"/>
  <c r="O3047" i="2"/>
  <c r="G3047" i="2"/>
  <c r="V3047" i="2"/>
  <c r="AF3047" i="2" s="1"/>
  <c r="N3047" i="2"/>
  <c r="F3047" i="2"/>
  <c r="S3047" i="2"/>
  <c r="K3047" i="2"/>
  <c r="AA3047" i="2"/>
  <c r="AA3046" i="2"/>
  <c r="W3046" i="2"/>
  <c r="S3046" i="2"/>
  <c r="O3046" i="2"/>
  <c r="K3046" i="2"/>
  <c r="G3046" i="2"/>
  <c r="Z3046" i="2"/>
  <c r="V3046" i="2"/>
  <c r="AF3046" i="2" s="1"/>
  <c r="R3046" i="2"/>
  <c r="N3046" i="2"/>
  <c r="J3046" i="2"/>
  <c r="F3046" i="2"/>
  <c r="AB3046" i="2"/>
  <c r="T3046" i="2"/>
  <c r="L3046" i="2"/>
  <c r="Y3046" i="2"/>
  <c r="Q3046" i="2"/>
  <c r="I3046" i="2"/>
  <c r="X3046" i="2"/>
  <c r="P3046" i="2"/>
  <c r="H3046" i="2"/>
  <c r="M3046" i="2"/>
  <c r="E3046" i="2"/>
  <c r="U3046" i="2"/>
  <c r="AA2975" i="2"/>
  <c r="W2975" i="2"/>
  <c r="S2975" i="2"/>
  <c r="O2975" i="2"/>
  <c r="K2975" i="2"/>
  <c r="G2975" i="2"/>
  <c r="Z2975" i="2"/>
  <c r="V2975" i="2"/>
  <c r="R2975" i="2"/>
  <c r="N2975" i="2"/>
  <c r="J2975" i="2"/>
  <c r="F2975" i="2"/>
  <c r="Y2975" i="2"/>
  <c r="U2975" i="2"/>
  <c r="Q2975" i="2"/>
  <c r="M2975" i="2"/>
  <c r="I2975" i="2"/>
  <c r="E2975" i="2"/>
  <c r="P2975" i="2"/>
  <c r="AB2975" i="2"/>
  <c r="L2975" i="2"/>
  <c r="X2975" i="2"/>
  <c r="H2975" i="2"/>
  <c r="T2975" i="2"/>
  <c r="AA3003" i="2"/>
  <c r="W3003" i="2"/>
  <c r="S3003" i="2"/>
  <c r="O3003" i="2"/>
  <c r="K3003" i="2"/>
  <c r="G3003" i="2"/>
  <c r="Y3003" i="2"/>
  <c r="U3003" i="2"/>
  <c r="Q3003" i="2"/>
  <c r="M3003" i="2"/>
  <c r="I3003" i="2"/>
  <c r="E3003" i="2"/>
  <c r="X3003" i="2"/>
  <c r="P3003" i="2"/>
  <c r="H3003" i="2"/>
  <c r="V3003" i="2"/>
  <c r="AF3003" i="2" s="1"/>
  <c r="N3003" i="2"/>
  <c r="F3003" i="2"/>
  <c r="AB3003" i="2"/>
  <c r="T3003" i="2"/>
  <c r="L3003" i="2"/>
  <c r="Z3003" i="2"/>
  <c r="R3003" i="2"/>
  <c r="J3003" i="2"/>
  <c r="Y3074" i="2"/>
  <c r="U3074" i="2"/>
  <c r="Q3074" i="2"/>
  <c r="M3074" i="2"/>
  <c r="I3074" i="2"/>
  <c r="E3074" i="2"/>
  <c r="AB3074" i="2"/>
  <c r="X3074" i="2"/>
  <c r="T3074" i="2"/>
  <c r="P3074" i="2"/>
  <c r="L3074" i="2"/>
  <c r="H3074" i="2"/>
  <c r="AA3074" i="2"/>
  <c r="S3074" i="2"/>
  <c r="K3074" i="2"/>
  <c r="Z3074" i="2"/>
  <c r="R3074" i="2"/>
  <c r="J3074" i="2"/>
  <c r="W3074" i="2"/>
  <c r="G3074" i="2"/>
  <c r="V3074" i="2"/>
  <c r="AF3074" i="2" s="1"/>
  <c r="F3074" i="2"/>
  <c r="N3074" i="2"/>
  <c r="O3074" i="2"/>
  <c r="AA2991" i="2"/>
  <c r="W2991" i="2"/>
  <c r="S2991" i="2"/>
  <c r="O2991" i="2"/>
  <c r="K2991" i="2"/>
  <c r="G2991" i="2"/>
  <c r="Z2991" i="2"/>
  <c r="V2991" i="2"/>
  <c r="R2991" i="2"/>
  <c r="N2991" i="2"/>
  <c r="J2991" i="2"/>
  <c r="F2991" i="2"/>
  <c r="Y2991" i="2"/>
  <c r="U2991" i="2"/>
  <c r="Q2991" i="2"/>
  <c r="M2991" i="2"/>
  <c r="I2991" i="2"/>
  <c r="E2991" i="2"/>
  <c r="P2991" i="2"/>
  <c r="AB2991" i="2"/>
  <c r="L2991" i="2"/>
  <c r="X2991" i="2"/>
  <c r="H2991" i="2"/>
  <c r="T2991" i="2"/>
  <c r="Z3071" i="2"/>
  <c r="V3071" i="2"/>
  <c r="AF3071" i="2" s="1"/>
  <c r="R3071" i="2"/>
  <c r="N3071" i="2"/>
  <c r="J3071" i="2"/>
  <c r="F3071" i="2"/>
  <c r="AB3071" i="2"/>
  <c r="W3071" i="2"/>
  <c r="Q3071" i="2"/>
  <c r="L3071" i="2"/>
  <c r="G3071" i="2"/>
  <c r="AA3071" i="2"/>
  <c r="U3071" i="2"/>
  <c r="P3071" i="2"/>
  <c r="K3071" i="2"/>
  <c r="E3071" i="2"/>
  <c r="T3071" i="2"/>
  <c r="I3071" i="2"/>
  <c r="S3071" i="2"/>
  <c r="H3071" i="2"/>
  <c r="M3071" i="2"/>
  <c r="Y3071" i="2"/>
  <c r="X3071" i="2"/>
  <c r="O3071" i="2"/>
  <c r="Y2968" i="2"/>
  <c r="U2968" i="2"/>
  <c r="Q2968" i="2"/>
  <c r="M2968" i="2"/>
  <c r="I2968" i="2"/>
  <c r="E2968" i="2"/>
  <c r="AB2968" i="2"/>
  <c r="X2968" i="2"/>
  <c r="T2968" i="2"/>
  <c r="P2968" i="2"/>
  <c r="L2968" i="2"/>
  <c r="H2968" i="2"/>
  <c r="AA2968" i="2"/>
  <c r="W2968" i="2"/>
  <c r="S2968" i="2"/>
  <c r="O2968" i="2"/>
  <c r="K2968" i="2"/>
  <c r="G2968" i="2"/>
  <c r="R2968" i="2"/>
  <c r="N2968" i="2"/>
  <c r="Z2968" i="2"/>
  <c r="J2968" i="2"/>
  <c r="V2968" i="2"/>
  <c r="F2968" i="2"/>
  <c r="AB2890" i="2"/>
  <c r="X2890" i="2"/>
  <c r="T2890" i="2"/>
  <c r="P2890" i="2"/>
  <c r="L2890" i="2"/>
  <c r="H2890" i="2"/>
  <c r="AA2890" i="2"/>
  <c r="W2890" i="2"/>
  <c r="S2890" i="2"/>
  <c r="O2890" i="2"/>
  <c r="K2890" i="2"/>
  <c r="G2890" i="2"/>
  <c r="Z2890" i="2"/>
  <c r="V2890" i="2"/>
  <c r="AF2890" i="2" s="1"/>
  <c r="R2890" i="2"/>
  <c r="N2890" i="2"/>
  <c r="J2890" i="2"/>
  <c r="F2890" i="2"/>
  <c r="Y2890" i="2"/>
  <c r="I2890" i="2"/>
  <c r="U2890" i="2"/>
  <c r="E2890" i="2"/>
  <c r="Q2890" i="2"/>
  <c r="M2890" i="2"/>
  <c r="AB3058" i="2"/>
  <c r="X3058" i="2"/>
  <c r="T3058" i="2"/>
  <c r="P3058" i="2"/>
  <c r="L3058" i="2"/>
  <c r="H3058" i="2"/>
  <c r="Y3058" i="2"/>
  <c r="S3058" i="2"/>
  <c r="N3058" i="2"/>
  <c r="I3058" i="2"/>
  <c r="W3058" i="2"/>
  <c r="R3058" i="2"/>
  <c r="M3058" i="2"/>
  <c r="G3058" i="2"/>
  <c r="Z3058" i="2"/>
  <c r="O3058" i="2"/>
  <c r="E3058" i="2"/>
  <c r="V3058" i="2"/>
  <c r="AF3058" i="2" s="1"/>
  <c r="K3058" i="2"/>
  <c r="U3058" i="2"/>
  <c r="J3058" i="2"/>
  <c r="AA3058" i="2"/>
  <c r="Q3058" i="2"/>
  <c r="F3058" i="2"/>
  <c r="AB2661" i="2"/>
  <c r="X2661" i="2"/>
  <c r="T2661" i="2"/>
  <c r="P2661" i="2"/>
  <c r="L2661" i="2"/>
  <c r="H2661" i="2"/>
  <c r="AA2661" i="2"/>
  <c r="W2661" i="2"/>
  <c r="S2661" i="2"/>
  <c r="O2661" i="2"/>
  <c r="K2661" i="2"/>
  <c r="G2661" i="2"/>
  <c r="V2661" i="2"/>
  <c r="AF2661" i="2" s="1"/>
  <c r="N2661" i="2"/>
  <c r="F2661" i="2"/>
  <c r="U2661" i="2"/>
  <c r="M2661" i="2"/>
  <c r="E2661" i="2"/>
  <c r="Z2661" i="2"/>
  <c r="R2661" i="2"/>
  <c r="J2661" i="2"/>
  <c r="I2661" i="2"/>
  <c r="Y2661" i="2"/>
  <c r="Q2661" i="2"/>
  <c r="Y2751" i="2"/>
  <c r="U2751" i="2"/>
  <c r="Q2751" i="2"/>
  <c r="M2751" i="2"/>
  <c r="I2751" i="2"/>
  <c r="E2751" i="2"/>
  <c r="AB2751" i="2"/>
  <c r="X2751" i="2"/>
  <c r="T2751" i="2"/>
  <c r="P2751" i="2"/>
  <c r="L2751" i="2"/>
  <c r="H2751" i="2"/>
  <c r="V2751" i="2"/>
  <c r="AF2751" i="2" s="1"/>
  <c r="N2751" i="2"/>
  <c r="F2751" i="2"/>
  <c r="AA2751" i="2"/>
  <c r="S2751" i="2"/>
  <c r="K2751" i="2"/>
  <c r="Z2751" i="2"/>
  <c r="J2751" i="2"/>
  <c r="W2751" i="2"/>
  <c r="G2751" i="2"/>
  <c r="R2751" i="2"/>
  <c r="O2751" i="2"/>
  <c r="Z2686" i="2"/>
  <c r="V2686" i="2"/>
  <c r="AF2686" i="2" s="1"/>
  <c r="R2686" i="2"/>
  <c r="N2686" i="2"/>
  <c r="J2686" i="2"/>
  <c r="F2686" i="2"/>
  <c r="Y2686" i="2"/>
  <c r="U2686" i="2"/>
  <c r="Q2686" i="2"/>
  <c r="M2686" i="2"/>
  <c r="I2686" i="2"/>
  <c r="E2686" i="2"/>
  <c r="AB2686" i="2"/>
  <c r="T2686" i="2"/>
  <c r="L2686" i="2"/>
  <c r="AA2686" i="2"/>
  <c r="S2686" i="2"/>
  <c r="K2686" i="2"/>
  <c r="X2686" i="2"/>
  <c r="P2686" i="2"/>
  <c r="H2686" i="2"/>
  <c r="W2686" i="2"/>
  <c r="O2686" i="2"/>
  <c r="G2686" i="2"/>
  <c r="Y3000" i="2"/>
  <c r="U3000" i="2"/>
  <c r="Q3000" i="2"/>
  <c r="M3000" i="2"/>
  <c r="I3000" i="2"/>
  <c r="E3000" i="2"/>
  <c r="AA3000" i="2"/>
  <c r="W3000" i="2"/>
  <c r="S3000" i="2"/>
  <c r="O3000" i="2"/>
  <c r="K3000" i="2"/>
  <c r="G3000" i="2"/>
  <c r="X3000" i="2"/>
  <c r="P3000" i="2"/>
  <c r="H3000" i="2"/>
  <c r="V3000" i="2"/>
  <c r="N3000" i="2"/>
  <c r="F3000" i="2"/>
  <c r="AB3000" i="2"/>
  <c r="T3000" i="2"/>
  <c r="L3000" i="2"/>
  <c r="Z3000" i="2"/>
  <c r="R3000" i="2"/>
  <c r="J3000" i="2"/>
  <c r="AA2850" i="2"/>
  <c r="W2850" i="2"/>
  <c r="S2850" i="2"/>
  <c r="O2850" i="2"/>
  <c r="K2850" i="2"/>
  <c r="G2850" i="2"/>
  <c r="Z2850" i="2"/>
  <c r="V2850" i="2"/>
  <c r="AF2850" i="2" s="1"/>
  <c r="R2850" i="2"/>
  <c r="N2850" i="2"/>
  <c r="J2850" i="2"/>
  <c r="F2850" i="2"/>
  <c r="Y2850" i="2"/>
  <c r="U2850" i="2"/>
  <c r="Q2850" i="2"/>
  <c r="M2850" i="2"/>
  <c r="I2850" i="2"/>
  <c r="E2850" i="2"/>
  <c r="X2850" i="2"/>
  <c r="H2850" i="2"/>
  <c r="T2850" i="2"/>
  <c r="AB2850" i="2"/>
  <c r="P2850" i="2"/>
  <c r="L2850" i="2"/>
  <c r="Y3072" i="2"/>
  <c r="AB3072" i="2"/>
  <c r="X3072" i="2"/>
  <c r="T3072" i="2"/>
  <c r="P3072" i="2"/>
  <c r="L3072" i="2"/>
  <c r="H3072" i="2"/>
  <c r="W3072" i="2"/>
  <c r="R3072" i="2"/>
  <c r="M3072" i="2"/>
  <c r="G3072" i="2"/>
  <c r="V3072" i="2"/>
  <c r="AF3072" i="2" s="1"/>
  <c r="Q3072" i="2"/>
  <c r="K3072" i="2"/>
  <c r="F3072" i="2"/>
  <c r="AA3072" i="2"/>
  <c r="O3072" i="2"/>
  <c r="E3072" i="2"/>
  <c r="Z3072" i="2"/>
  <c r="N3072" i="2"/>
  <c r="I3072" i="2"/>
  <c r="U3072" i="2"/>
  <c r="S3072" i="2"/>
  <c r="J3072" i="2"/>
  <c r="AB2882" i="2"/>
  <c r="X2882" i="2"/>
  <c r="T2882" i="2"/>
  <c r="P2882" i="2"/>
  <c r="L2882" i="2"/>
  <c r="H2882" i="2"/>
  <c r="AA2882" i="2"/>
  <c r="W2882" i="2"/>
  <c r="S2882" i="2"/>
  <c r="O2882" i="2"/>
  <c r="K2882" i="2"/>
  <c r="G2882" i="2"/>
  <c r="Z2882" i="2"/>
  <c r="V2882" i="2"/>
  <c r="AF2882" i="2" s="1"/>
  <c r="R2882" i="2"/>
  <c r="N2882" i="2"/>
  <c r="J2882" i="2"/>
  <c r="F2882" i="2"/>
  <c r="Y2882" i="2"/>
  <c r="I2882" i="2"/>
  <c r="U2882" i="2"/>
  <c r="E2882" i="2"/>
  <c r="Q2882" i="2"/>
  <c r="M2882" i="2"/>
  <c r="AA2728" i="2"/>
  <c r="W2728" i="2"/>
  <c r="S2728" i="2"/>
  <c r="O2728" i="2"/>
  <c r="K2728" i="2"/>
  <c r="G2728" i="2"/>
  <c r="Z2728" i="2"/>
  <c r="V2728" i="2"/>
  <c r="AF2728" i="2" s="1"/>
  <c r="R2728" i="2"/>
  <c r="N2728" i="2"/>
  <c r="J2728" i="2"/>
  <c r="F2728" i="2"/>
  <c r="AB2728" i="2"/>
  <c r="T2728" i="2"/>
  <c r="L2728" i="2"/>
  <c r="Y2728" i="2"/>
  <c r="Q2728" i="2"/>
  <c r="I2728" i="2"/>
  <c r="P2728" i="2"/>
  <c r="M2728" i="2"/>
  <c r="X2728" i="2"/>
  <c r="H2728" i="2"/>
  <c r="U2728" i="2"/>
  <c r="E2728" i="2"/>
  <c r="Y2982" i="2"/>
  <c r="U2982" i="2"/>
  <c r="Q2982" i="2"/>
  <c r="M2982" i="2"/>
  <c r="I2982" i="2"/>
  <c r="E2982" i="2"/>
  <c r="AB2982" i="2"/>
  <c r="X2982" i="2"/>
  <c r="T2982" i="2"/>
  <c r="P2982" i="2"/>
  <c r="L2982" i="2"/>
  <c r="H2982" i="2"/>
  <c r="AA2982" i="2"/>
  <c r="W2982" i="2"/>
  <c r="S2982" i="2"/>
  <c r="O2982" i="2"/>
  <c r="K2982" i="2"/>
  <c r="G2982" i="2"/>
  <c r="N2982" i="2"/>
  <c r="Z2982" i="2"/>
  <c r="J2982" i="2"/>
  <c r="V2982" i="2"/>
  <c r="F2982" i="2"/>
  <c r="R2982" i="2"/>
  <c r="AA2792" i="2"/>
  <c r="W2792" i="2"/>
  <c r="S2792" i="2"/>
  <c r="O2792" i="2"/>
  <c r="K2792" i="2"/>
  <c r="G2792" i="2"/>
  <c r="Y2792" i="2"/>
  <c r="U2792" i="2"/>
  <c r="Q2792" i="2"/>
  <c r="M2792" i="2"/>
  <c r="I2792" i="2"/>
  <c r="E2792" i="2"/>
  <c r="AB2792" i="2"/>
  <c r="T2792" i="2"/>
  <c r="L2792" i="2"/>
  <c r="Z2792" i="2"/>
  <c r="R2792" i="2"/>
  <c r="J2792" i="2"/>
  <c r="V2792" i="2"/>
  <c r="AF2792" i="2" s="1"/>
  <c r="F2792" i="2"/>
  <c r="P2792" i="2"/>
  <c r="N2792" i="2"/>
  <c r="H2792" i="2"/>
  <c r="X2792" i="2"/>
  <c r="AA2802" i="2"/>
  <c r="W2802" i="2"/>
  <c r="S2802" i="2"/>
  <c r="O2802" i="2"/>
  <c r="K2802" i="2"/>
  <c r="G2802" i="2"/>
  <c r="Y2802" i="2"/>
  <c r="U2802" i="2"/>
  <c r="Q2802" i="2"/>
  <c r="M2802" i="2"/>
  <c r="I2802" i="2"/>
  <c r="E2802" i="2"/>
  <c r="X2802" i="2"/>
  <c r="P2802" i="2"/>
  <c r="H2802" i="2"/>
  <c r="V2802" i="2"/>
  <c r="AF2802" i="2" s="1"/>
  <c r="N2802" i="2"/>
  <c r="F2802" i="2"/>
  <c r="R2802" i="2"/>
  <c r="AB2802" i="2"/>
  <c r="L2802" i="2"/>
  <c r="J2802" i="2"/>
  <c r="Z2802" i="2"/>
  <c r="T2802" i="2"/>
  <c r="AA3042" i="2"/>
  <c r="W3042" i="2"/>
  <c r="S3042" i="2"/>
  <c r="O3042" i="2"/>
  <c r="K3042" i="2"/>
  <c r="G3042" i="2"/>
  <c r="Z3042" i="2"/>
  <c r="V3042" i="2"/>
  <c r="AF3042" i="2" s="1"/>
  <c r="R3042" i="2"/>
  <c r="N3042" i="2"/>
  <c r="J3042" i="2"/>
  <c r="F3042" i="2"/>
  <c r="AB3042" i="2"/>
  <c r="T3042" i="2"/>
  <c r="L3042" i="2"/>
  <c r="Y3042" i="2"/>
  <c r="Q3042" i="2"/>
  <c r="I3042" i="2"/>
  <c r="X3042" i="2"/>
  <c r="P3042" i="2"/>
  <c r="H3042" i="2"/>
  <c r="M3042" i="2"/>
  <c r="E3042" i="2"/>
  <c r="U3042" i="2"/>
  <c r="Z2670" i="2"/>
  <c r="V2670" i="2"/>
  <c r="AF2670" i="2" s="1"/>
  <c r="R2670" i="2"/>
  <c r="N2670" i="2"/>
  <c r="J2670" i="2"/>
  <c r="F2670" i="2"/>
  <c r="Y2670" i="2"/>
  <c r="U2670" i="2"/>
  <c r="Q2670" i="2"/>
  <c r="M2670" i="2"/>
  <c r="I2670" i="2"/>
  <c r="E2670" i="2"/>
  <c r="AB2670" i="2"/>
  <c r="T2670" i="2"/>
  <c r="L2670" i="2"/>
  <c r="AA2670" i="2"/>
  <c r="S2670" i="2"/>
  <c r="K2670" i="2"/>
  <c r="X2670" i="2"/>
  <c r="P2670" i="2"/>
  <c r="H2670" i="2"/>
  <c r="W2670" i="2"/>
  <c r="O2670" i="2"/>
  <c r="G2670" i="2"/>
  <c r="Y2757" i="2"/>
  <c r="U2757" i="2"/>
  <c r="Q2757" i="2"/>
  <c r="M2757" i="2"/>
  <c r="I2757" i="2"/>
  <c r="E2757" i="2"/>
  <c r="AB2757" i="2"/>
  <c r="X2757" i="2"/>
  <c r="T2757" i="2"/>
  <c r="P2757" i="2"/>
  <c r="L2757" i="2"/>
  <c r="H2757" i="2"/>
  <c r="Z2757" i="2"/>
  <c r="R2757" i="2"/>
  <c r="J2757" i="2"/>
  <c r="W2757" i="2"/>
  <c r="O2757" i="2"/>
  <c r="G2757" i="2"/>
  <c r="N2757" i="2"/>
  <c r="AA2757" i="2"/>
  <c r="K2757" i="2"/>
  <c r="V2757" i="2"/>
  <c r="AF2757" i="2" s="1"/>
  <c r="F2757" i="2"/>
  <c r="S2757" i="2"/>
  <c r="Z2899" i="2"/>
  <c r="V2899" i="2"/>
  <c r="AF2899" i="2" s="1"/>
  <c r="R2899" i="2"/>
  <c r="N2899" i="2"/>
  <c r="J2899" i="2"/>
  <c r="F2899" i="2"/>
  <c r="Y2899" i="2"/>
  <c r="U2899" i="2"/>
  <c r="Q2899" i="2"/>
  <c r="M2899" i="2"/>
  <c r="I2899" i="2"/>
  <c r="E2899" i="2"/>
  <c r="AB2899" i="2"/>
  <c r="X2899" i="2"/>
  <c r="T2899" i="2"/>
  <c r="P2899" i="2"/>
  <c r="L2899" i="2"/>
  <c r="H2899" i="2"/>
  <c r="O2899" i="2"/>
  <c r="AA2899" i="2"/>
  <c r="K2899" i="2"/>
  <c r="W2899" i="2"/>
  <c r="G2899" i="2"/>
  <c r="S2899" i="2"/>
  <c r="AB2936" i="2"/>
  <c r="X2936" i="2"/>
  <c r="T2936" i="2"/>
  <c r="P2936" i="2"/>
  <c r="L2936" i="2"/>
  <c r="H2936" i="2"/>
  <c r="AA2936" i="2"/>
  <c r="W2936" i="2"/>
  <c r="S2936" i="2"/>
  <c r="O2936" i="2"/>
  <c r="K2936" i="2"/>
  <c r="G2936" i="2"/>
  <c r="Z2936" i="2"/>
  <c r="V2936" i="2"/>
  <c r="AF2936" i="2" s="1"/>
  <c r="R2936" i="2"/>
  <c r="N2936" i="2"/>
  <c r="J2936" i="2"/>
  <c r="F2936" i="2"/>
  <c r="Y2936" i="2"/>
  <c r="I2936" i="2"/>
  <c r="U2936" i="2"/>
  <c r="E2936" i="2"/>
  <c r="Q2936" i="2"/>
  <c r="M2936" i="2"/>
  <c r="Y3049" i="2"/>
  <c r="U3049" i="2"/>
  <c r="Q3049" i="2"/>
  <c r="M3049" i="2"/>
  <c r="I3049" i="2"/>
  <c r="E3049" i="2"/>
  <c r="AB3049" i="2"/>
  <c r="X3049" i="2"/>
  <c r="T3049" i="2"/>
  <c r="P3049" i="2"/>
  <c r="L3049" i="2"/>
  <c r="H3049" i="2"/>
  <c r="V3049" i="2"/>
  <c r="AF3049" i="2" s="1"/>
  <c r="N3049" i="2"/>
  <c r="F3049" i="2"/>
  <c r="AA3049" i="2"/>
  <c r="S3049" i="2"/>
  <c r="K3049" i="2"/>
  <c r="Z3049" i="2"/>
  <c r="R3049" i="2"/>
  <c r="J3049" i="2"/>
  <c r="W3049" i="2"/>
  <c r="O3049" i="2"/>
  <c r="G3049" i="2"/>
  <c r="Y2974" i="2"/>
  <c r="U2974" i="2"/>
  <c r="Q2974" i="2"/>
  <c r="M2974" i="2"/>
  <c r="I2974" i="2"/>
  <c r="E2974" i="2"/>
  <c r="AB2974" i="2"/>
  <c r="X2974" i="2"/>
  <c r="T2974" i="2"/>
  <c r="P2974" i="2"/>
  <c r="L2974" i="2"/>
  <c r="H2974" i="2"/>
  <c r="AA2974" i="2"/>
  <c r="W2974" i="2"/>
  <c r="S2974" i="2"/>
  <c r="O2974" i="2"/>
  <c r="K2974" i="2"/>
  <c r="G2974" i="2"/>
  <c r="N2974" i="2"/>
  <c r="Z2974" i="2"/>
  <c r="J2974" i="2"/>
  <c r="V2974" i="2"/>
  <c r="F2974" i="2"/>
  <c r="R2974" i="2"/>
  <c r="AA2716" i="2"/>
  <c r="W2716" i="2"/>
  <c r="S2716" i="2"/>
  <c r="O2716" i="2"/>
  <c r="K2716" i="2"/>
  <c r="G2716" i="2"/>
  <c r="Z2716" i="2"/>
  <c r="V2716" i="2"/>
  <c r="AF2716" i="2" s="1"/>
  <c r="R2716" i="2"/>
  <c r="N2716" i="2"/>
  <c r="J2716" i="2"/>
  <c r="F2716" i="2"/>
  <c r="AB2716" i="2"/>
  <c r="T2716" i="2"/>
  <c r="L2716" i="2"/>
  <c r="Y2716" i="2"/>
  <c r="Q2716" i="2"/>
  <c r="I2716" i="2"/>
  <c r="X2716" i="2"/>
  <c r="H2716" i="2"/>
  <c r="U2716" i="2"/>
  <c r="E2716" i="2"/>
  <c r="P2716" i="2"/>
  <c r="M2716" i="2"/>
  <c r="AA3079" i="2"/>
  <c r="W3079" i="2"/>
  <c r="S3079" i="2"/>
  <c r="O3079" i="2"/>
  <c r="K3079" i="2"/>
  <c r="G3079" i="2"/>
  <c r="Z3079" i="2"/>
  <c r="V3079" i="2"/>
  <c r="AF3079" i="2" s="1"/>
  <c r="R3079" i="2"/>
  <c r="N3079" i="2"/>
  <c r="J3079" i="2"/>
  <c r="F3079" i="2"/>
  <c r="Y3079" i="2"/>
  <c r="Q3079" i="2"/>
  <c r="I3079" i="2"/>
  <c r="X3079" i="2"/>
  <c r="P3079" i="2"/>
  <c r="H3079" i="2"/>
  <c r="U3079" i="2"/>
  <c r="E3079" i="2"/>
  <c r="T3079" i="2"/>
  <c r="L3079" i="2"/>
  <c r="AB3079" i="2"/>
  <c r="M3079" i="2"/>
  <c r="Y2721" i="2"/>
  <c r="U2721" i="2"/>
  <c r="Q2721" i="2"/>
  <c r="M2721" i="2"/>
  <c r="I2721" i="2"/>
  <c r="E2721" i="2"/>
  <c r="AB2721" i="2"/>
  <c r="X2721" i="2"/>
  <c r="T2721" i="2"/>
  <c r="P2721" i="2"/>
  <c r="L2721" i="2"/>
  <c r="H2721" i="2"/>
  <c r="Z2721" i="2"/>
  <c r="R2721" i="2"/>
  <c r="J2721" i="2"/>
  <c r="W2721" i="2"/>
  <c r="O2721" i="2"/>
  <c r="G2721" i="2"/>
  <c r="V2721" i="2"/>
  <c r="AF2721" i="2" s="1"/>
  <c r="F2721" i="2"/>
  <c r="S2721" i="2"/>
  <c r="N2721" i="2"/>
  <c r="AA2721" i="2"/>
  <c r="K2721" i="2"/>
  <c r="Y3068" i="2"/>
  <c r="U3068" i="2"/>
  <c r="Q3068" i="2"/>
  <c r="M3068" i="2"/>
  <c r="I3068" i="2"/>
  <c r="E3068" i="2"/>
  <c r="AB3068" i="2"/>
  <c r="X3068" i="2"/>
  <c r="T3068" i="2"/>
  <c r="P3068" i="2"/>
  <c r="L3068" i="2"/>
  <c r="H3068" i="2"/>
  <c r="W3068" i="2"/>
  <c r="O3068" i="2"/>
  <c r="G3068" i="2"/>
  <c r="V3068" i="2"/>
  <c r="AF3068" i="2" s="1"/>
  <c r="N3068" i="2"/>
  <c r="F3068" i="2"/>
  <c r="R3068" i="2"/>
  <c r="AA3068" i="2"/>
  <c r="K3068" i="2"/>
  <c r="Z3068" i="2"/>
  <c r="J3068" i="2"/>
  <c r="S3068" i="2"/>
  <c r="Y2739" i="2"/>
  <c r="U2739" i="2"/>
  <c r="Q2739" i="2"/>
  <c r="M2739" i="2"/>
  <c r="I2739" i="2"/>
  <c r="E2739" i="2"/>
  <c r="AB2739" i="2"/>
  <c r="X2739" i="2"/>
  <c r="T2739" i="2"/>
  <c r="P2739" i="2"/>
  <c r="L2739" i="2"/>
  <c r="H2739" i="2"/>
  <c r="V2739" i="2"/>
  <c r="AF2739" i="2" s="1"/>
  <c r="N2739" i="2"/>
  <c r="F2739" i="2"/>
  <c r="AA2739" i="2"/>
  <c r="S2739" i="2"/>
  <c r="K2739" i="2"/>
  <c r="R2739" i="2"/>
  <c r="O2739" i="2"/>
  <c r="Z2739" i="2"/>
  <c r="J2739" i="2"/>
  <c r="W2739" i="2"/>
  <c r="G2739" i="2"/>
  <c r="AA3048" i="2"/>
  <c r="W3048" i="2"/>
  <c r="S3048" i="2"/>
  <c r="O3048" i="2"/>
  <c r="K3048" i="2"/>
  <c r="G3048" i="2"/>
  <c r="Z3048" i="2"/>
  <c r="V3048" i="2"/>
  <c r="AF3048" i="2" s="1"/>
  <c r="R3048" i="2"/>
  <c r="N3048" i="2"/>
  <c r="J3048" i="2"/>
  <c r="F3048" i="2"/>
  <c r="X3048" i="2"/>
  <c r="P3048" i="2"/>
  <c r="H3048" i="2"/>
  <c r="U3048" i="2"/>
  <c r="M3048" i="2"/>
  <c r="E3048" i="2"/>
  <c r="AB3048" i="2"/>
  <c r="T3048" i="2"/>
  <c r="L3048" i="2"/>
  <c r="Y3048" i="2"/>
  <c r="Q3048" i="2"/>
  <c r="I3048" i="2"/>
  <c r="Z2881" i="2"/>
  <c r="V2881" i="2"/>
  <c r="AF2881" i="2" s="1"/>
  <c r="R2881" i="2"/>
  <c r="N2881" i="2"/>
  <c r="J2881" i="2"/>
  <c r="F2881" i="2"/>
  <c r="Y2881" i="2"/>
  <c r="U2881" i="2"/>
  <c r="AB2881" i="2"/>
  <c r="X2881" i="2"/>
  <c r="T2881" i="2"/>
  <c r="P2881" i="2"/>
  <c r="L2881" i="2"/>
  <c r="H2881" i="2"/>
  <c r="S2881" i="2"/>
  <c r="K2881" i="2"/>
  <c r="Q2881" i="2"/>
  <c r="I2881" i="2"/>
  <c r="AA2881" i="2"/>
  <c r="O2881" i="2"/>
  <c r="G2881" i="2"/>
  <c r="W2881" i="2"/>
  <c r="M2881" i="2"/>
  <c r="E2881" i="2"/>
  <c r="AA2822" i="2"/>
  <c r="W2822" i="2"/>
  <c r="S2822" i="2"/>
  <c r="O2822" i="2"/>
  <c r="K2822" i="2"/>
  <c r="G2822" i="2"/>
  <c r="Z2822" i="2"/>
  <c r="V2822" i="2"/>
  <c r="AF2822" i="2" s="1"/>
  <c r="R2822" i="2"/>
  <c r="N2822" i="2"/>
  <c r="J2822" i="2"/>
  <c r="F2822" i="2"/>
  <c r="Y2822" i="2"/>
  <c r="U2822" i="2"/>
  <c r="Q2822" i="2"/>
  <c r="M2822" i="2"/>
  <c r="I2822" i="2"/>
  <c r="E2822" i="2"/>
  <c r="P2822" i="2"/>
  <c r="AB2822" i="2"/>
  <c r="L2822" i="2"/>
  <c r="T2822" i="2"/>
  <c r="H2822" i="2"/>
  <c r="X2822" i="2"/>
  <c r="AA3022" i="2"/>
  <c r="W3022" i="2"/>
  <c r="S3022" i="2"/>
  <c r="O3022" i="2"/>
  <c r="K3022" i="2"/>
  <c r="G3022" i="2"/>
  <c r="Y3022" i="2"/>
  <c r="U3022" i="2"/>
  <c r="Q3022" i="2"/>
  <c r="M3022" i="2"/>
  <c r="I3022" i="2"/>
  <c r="E3022" i="2"/>
  <c r="Z3022" i="2"/>
  <c r="R3022" i="2"/>
  <c r="J3022" i="2"/>
  <c r="X3022" i="2"/>
  <c r="P3022" i="2"/>
  <c r="H3022" i="2"/>
  <c r="V3022" i="2"/>
  <c r="AF3022" i="2" s="1"/>
  <c r="N3022" i="2"/>
  <c r="F3022" i="2"/>
  <c r="AB3022" i="2"/>
  <c r="T3022" i="2"/>
  <c r="L3022" i="2"/>
  <c r="Y2761" i="2"/>
  <c r="U2761" i="2"/>
  <c r="Q2761" i="2"/>
  <c r="M2761" i="2"/>
  <c r="I2761" i="2"/>
  <c r="E2761" i="2"/>
  <c r="AB2761" i="2"/>
  <c r="X2761" i="2"/>
  <c r="T2761" i="2"/>
  <c r="P2761" i="2"/>
  <c r="L2761" i="2"/>
  <c r="H2761" i="2"/>
  <c r="Z2761" i="2"/>
  <c r="R2761" i="2"/>
  <c r="J2761" i="2"/>
  <c r="W2761" i="2"/>
  <c r="O2761" i="2"/>
  <c r="G2761" i="2"/>
  <c r="V2761" i="2"/>
  <c r="AF2761" i="2" s="1"/>
  <c r="F2761" i="2"/>
  <c r="S2761" i="2"/>
  <c r="N2761" i="2"/>
  <c r="AA2761" i="2"/>
  <c r="K2761" i="2"/>
  <c r="AB3045" i="2"/>
  <c r="X3045" i="2"/>
  <c r="T3045" i="2"/>
  <c r="P3045" i="2"/>
  <c r="L3045" i="2"/>
  <c r="H3045" i="2"/>
  <c r="W3045" i="2"/>
  <c r="R3045" i="2"/>
  <c r="M3045" i="2"/>
  <c r="G3045" i="2"/>
  <c r="AA3045" i="2"/>
  <c r="V3045" i="2"/>
  <c r="AF3045" i="2" s="1"/>
  <c r="Q3045" i="2"/>
  <c r="K3045" i="2"/>
  <c r="F3045" i="2"/>
  <c r="Z3045" i="2"/>
  <c r="U3045" i="2"/>
  <c r="O3045" i="2"/>
  <c r="J3045" i="2"/>
  <c r="E3045" i="2"/>
  <c r="N3045" i="2"/>
  <c r="I3045" i="2"/>
  <c r="Y3045" i="2"/>
  <c r="S3045" i="2"/>
  <c r="AA2758" i="2"/>
  <c r="W2758" i="2"/>
  <c r="S2758" i="2"/>
  <c r="O2758" i="2"/>
  <c r="K2758" i="2"/>
  <c r="G2758" i="2"/>
  <c r="Z2758" i="2"/>
  <c r="V2758" i="2"/>
  <c r="AF2758" i="2" s="1"/>
  <c r="R2758" i="2"/>
  <c r="N2758" i="2"/>
  <c r="J2758" i="2"/>
  <c r="F2758" i="2"/>
  <c r="X2758" i="2"/>
  <c r="P2758" i="2"/>
  <c r="H2758" i="2"/>
  <c r="U2758" i="2"/>
  <c r="M2758" i="2"/>
  <c r="E2758" i="2"/>
  <c r="T2758" i="2"/>
  <c r="Q2758" i="2"/>
  <c r="AB2758" i="2"/>
  <c r="L2758" i="2"/>
  <c r="Y2758" i="2"/>
  <c r="I2758" i="2"/>
  <c r="Y2787" i="2"/>
  <c r="U2787" i="2"/>
  <c r="Q2787" i="2"/>
  <c r="M2787" i="2"/>
  <c r="I2787" i="2"/>
  <c r="E2787" i="2"/>
  <c r="AA2787" i="2"/>
  <c r="W2787" i="2"/>
  <c r="S2787" i="2"/>
  <c r="O2787" i="2"/>
  <c r="K2787" i="2"/>
  <c r="G2787" i="2"/>
  <c r="V2787" i="2"/>
  <c r="AF2787" i="2" s="1"/>
  <c r="N2787" i="2"/>
  <c r="F2787" i="2"/>
  <c r="AB2787" i="2"/>
  <c r="T2787" i="2"/>
  <c r="L2787" i="2"/>
  <c r="X2787" i="2"/>
  <c r="H2787" i="2"/>
  <c r="R2787" i="2"/>
  <c r="P2787" i="2"/>
  <c r="J2787" i="2"/>
  <c r="Z2787" i="2"/>
  <c r="AA2834" i="2"/>
  <c r="W2834" i="2"/>
  <c r="S2834" i="2"/>
  <c r="O2834" i="2"/>
  <c r="K2834" i="2"/>
  <c r="G2834" i="2"/>
  <c r="Z2834" i="2"/>
  <c r="V2834" i="2"/>
  <c r="AF2834" i="2" s="1"/>
  <c r="R2834" i="2"/>
  <c r="N2834" i="2"/>
  <c r="J2834" i="2"/>
  <c r="F2834" i="2"/>
  <c r="Y2834" i="2"/>
  <c r="U2834" i="2"/>
  <c r="Q2834" i="2"/>
  <c r="M2834" i="2"/>
  <c r="I2834" i="2"/>
  <c r="E2834" i="2"/>
  <c r="X2834" i="2"/>
  <c r="H2834" i="2"/>
  <c r="T2834" i="2"/>
  <c r="AB2834" i="2"/>
  <c r="P2834" i="2"/>
  <c r="L2834" i="2"/>
  <c r="AA3081" i="2"/>
  <c r="W3081" i="2"/>
  <c r="S3081" i="2"/>
  <c r="O3081" i="2"/>
  <c r="K3081" i="2"/>
  <c r="G3081" i="2"/>
  <c r="Z3081" i="2"/>
  <c r="V3081" i="2"/>
  <c r="AF3081" i="2" s="1"/>
  <c r="R3081" i="2"/>
  <c r="N3081" i="2"/>
  <c r="J3081" i="2"/>
  <c r="F3081" i="2"/>
  <c r="U3081" i="2"/>
  <c r="M3081" i="2"/>
  <c r="E3081" i="2"/>
  <c r="AB3081" i="2"/>
  <c r="T3081" i="2"/>
  <c r="L3081" i="2"/>
  <c r="Q3081" i="2"/>
  <c r="P3081" i="2"/>
  <c r="Y3081" i="2"/>
  <c r="I3081" i="2"/>
  <c r="X3081" i="2"/>
  <c r="H3081" i="2"/>
  <c r="AB2924" i="2"/>
  <c r="X2924" i="2"/>
  <c r="T2924" i="2"/>
  <c r="P2924" i="2"/>
  <c r="L2924" i="2"/>
  <c r="H2924" i="2"/>
  <c r="Z2924" i="2"/>
  <c r="V2924" i="2"/>
  <c r="AF2924" i="2" s="1"/>
  <c r="R2924" i="2"/>
  <c r="N2924" i="2"/>
  <c r="J2924" i="2"/>
  <c r="F2924" i="2"/>
  <c r="AA2924" i="2"/>
  <c r="S2924" i="2"/>
  <c r="K2924" i="2"/>
  <c r="Y2924" i="2"/>
  <c r="Q2924" i="2"/>
  <c r="I2924" i="2"/>
  <c r="W2924" i="2"/>
  <c r="O2924" i="2"/>
  <c r="G2924" i="2"/>
  <c r="M2924" i="2"/>
  <c r="E2924" i="2"/>
  <c r="U2924" i="2"/>
  <c r="Y3051" i="2"/>
  <c r="U3051" i="2"/>
  <c r="Q3051" i="2"/>
  <c r="M3051" i="2"/>
  <c r="I3051" i="2"/>
  <c r="E3051" i="2"/>
  <c r="AB3051" i="2"/>
  <c r="X3051" i="2"/>
  <c r="T3051" i="2"/>
  <c r="P3051" i="2"/>
  <c r="L3051" i="2"/>
  <c r="H3051" i="2"/>
  <c r="Z3051" i="2"/>
  <c r="R3051" i="2"/>
  <c r="J3051" i="2"/>
  <c r="W3051" i="2"/>
  <c r="O3051" i="2"/>
  <c r="G3051" i="2"/>
  <c r="V3051" i="2"/>
  <c r="AF3051" i="2" s="1"/>
  <c r="N3051" i="2"/>
  <c r="F3051" i="2"/>
  <c r="K3051" i="2"/>
  <c r="AA3051" i="2"/>
  <c r="S3051" i="2"/>
  <c r="AB2683" i="2"/>
  <c r="X2683" i="2"/>
  <c r="T2683" i="2"/>
  <c r="P2683" i="2"/>
  <c r="L2683" i="2"/>
  <c r="H2683" i="2"/>
  <c r="AA2683" i="2"/>
  <c r="W2683" i="2"/>
  <c r="S2683" i="2"/>
  <c r="O2683" i="2"/>
  <c r="K2683" i="2"/>
  <c r="G2683" i="2"/>
  <c r="Z2683" i="2"/>
  <c r="R2683" i="2"/>
  <c r="J2683" i="2"/>
  <c r="Y2683" i="2"/>
  <c r="Q2683" i="2"/>
  <c r="I2683" i="2"/>
  <c r="V2683" i="2"/>
  <c r="AF2683" i="2" s="1"/>
  <c r="N2683" i="2"/>
  <c r="F2683" i="2"/>
  <c r="M2683" i="2"/>
  <c r="E2683" i="2"/>
  <c r="U2683" i="2"/>
  <c r="AA2768" i="2"/>
  <c r="W2768" i="2"/>
  <c r="S2768" i="2"/>
  <c r="O2768" i="2"/>
  <c r="K2768" i="2"/>
  <c r="G2768" i="2"/>
  <c r="Z2768" i="2"/>
  <c r="V2768" i="2"/>
  <c r="AF2768" i="2" s="1"/>
  <c r="R2768" i="2"/>
  <c r="N2768" i="2"/>
  <c r="J2768" i="2"/>
  <c r="F2768" i="2"/>
  <c r="AB2768" i="2"/>
  <c r="T2768" i="2"/>
  <c r="L2768" i="2"/>
  <c r="Y2768" i="2"/>
  <c r="Q2768" i="2"/>
  <c r="I2768" i="2"/>
  <c r="P2768" i="2"/>
  <c r="M2768" i="2"/>
  <c r="X2768" i="2"/>
  <c r="H2768" i="2"/>
  <c r="U2768" i="2"/>
  <c r="E2768" i="2"/>
  <c r="AA2788" i="2"/>
  <c r="W2788" i="2"/>
  <c r="S2788" i="2"/>
  <c r="O2788" i="2"/>
  <c r="K2788" i="2"/>
  <c r="G2788" i="2"/>
  <c r="Y2788" i="2"/>
  <c r="U2788" i="2"/>
  <c r="Q2788" i="2"/>
  <c r="M2788" i="2"/>
  <c r="I2788" i="2"/>
  <c r="E2788" i="2"/>
  <c r="AB2788" i="2"/>
  <c r="T2788" i="2"/>
  <c r="L2788" i="2"/>
  <c r="Z2788" i="2"/>
  <c r="R2788" i="2"/>
  <c r="J2788" i="2"/>
  <c r="N2788" i="2"/>
  <c r="X2788" i="2"/>
  <c r="H2788" i="2"/>
  <c r="V2788" i="2"/>
  <c r="AF2788" i="2" s="1"/>
  <c r="P2788" i="2"/>
  <c r="F2788" i="2"/>
  <c r="AA2748" i="2"/>
  <c r="W2748" i="2"/>
  <c r="S2748" i="2"/>
  <c r="O2748" i="2"/>
  <c r="K2748" i="2"/>
  <c r="G2748" i="2"/>
  <c r="Z2748" i="2"/>
  <c r="V2748" i="2"/>
  <c r="AF2748" i="2" s="1"/>
  <c r="R2748" i="2"/>
  <c r="N2748" i="2"/>
  <c r="J2748" i="2"/>
  <c r="F2748" i="2"/>
  <c r="AB2748" i="2"/>
  <c r="T2748" i="2"/>
  <c r="L2748" i="2"/>
  <c r="Y2748" i="2"/>
  <c r="Q2748" i="2"/>
  <c r="I2748" i="2"/>
  <c r="X2748" i="2"/>
  <c r="H2748" i="2"/>
  <c r="U2748" i="2"/>
  <c r="E2748" i="2"/>
  <c r="P2748" i="2"/>
  <c r="M2748" i="2"/>
  <c r="Y2992" i="2"/>
  <c r="U2992" i="2"/>
  <c r="Q2992" i="2"/>
  <c r="M2992" i="2"/>
  <c r="I2992" i="2"/>
  <c r="E2992" i="2"/>
  <c r="AB2992" i="2"/>
  <c r="X2992" i="2"/>
  <c r="T2992" i="2"/>
  <c r="P2992" i="2"/>
  <c r="L2992" i="2"/>
  <c r="H2992" i="2"/>
  <c r="AA2992" i="2"/>
  <c r="W2992" i="2"/>
  <c r="S2992" i="2"/>
  <c r="O2992" i="2"/>
  <c r="K2992" i="2"/>
  <c r="G2992" i="2"/>
  <c r="R2992" i="2"/>
  <c r="N2992" i="2"/>
  <c r="Z2992" i="2"/>
  <c r="J2992" i="2"/>
  <c r="F2992" i="2"/>
  <c r="V2992" i="2"/>
  <c r="AA2852" i="2"/>
  <c r="W2852" i="2"/>
  <c r="S2852" i="2"/>
  <c r="O2852" i="2"/>
  <c r="K2852" i="2"/>
  <c r="G2852" i="2"/>
  <c r="Z2852" i="2"/>
  <c r="V2852" i="2"/>
  <c r="AF2852" i="2" s="1"/>
  <c r="R2852" i="2"/>
  <c r="N2852" i="2"/>
  <c r="J2852" i="2"/>
  <c r="F2852" i="2"/>
  <c r="Y2852" i="2"/>
  <c r="U2852" i="2"/>
  <c r="Q2852" i="2"/>
  <c r="M2852" i="2"/>
  <c r="I2852" i="2"/>
  <c r="E2852" i="2"/>
  <c r="T2852" i="2"/>
  <c r="P2852" i="2"/>
  <c r="H2852" i="2"/>
  <c r="AB2852" i="2"/>
  <c r="X2852" i="2"/>
  <c r="L2852" i="2"/>
  <c r="Z2688" i="2"/>
  <c r="V2688" i="2"/>
  <c r="AF2688" i="2" s="1"/>
  <c r="R2688" i="2"/>
  <c r="N2688" i="2"/>
  <c r="J2688" i="2"/>
  <c r="F2688" i="2"/>
  <c r="Y2688" i="2"/>
  <c r="U2688" i="2"/>
  <c r="Q2688" i="2"/>
  <c r="M2688" i="2"/>
  <c r="I2688" i="2"/>
  <c r="E2688" i="2"/>
  <c r="X2688" i="2"/>
  <c r="P2688" i="2"/>
  <c r="H2688" i="2"/>
  <c r="W2688" i="2"/>
  <c r="O2688" i="2"/>
  <c r="G2688" i="2"/>
  <c r="AB2688" i="2"/>
  <c r="T2688" i="2"/>
  <c r="L2688" i="2"/>
  <c r="K2688" i="2"/>
  <c r="AA2688" i="2"/>
  <c r="S2688" i="2"/>
  <c r="AB2914" i="2"/>
  <c r="X2914" i="2"/>
  <c r="T2914" i="2"/>
  <c r="P2914" i="2"/>
  <c r="L2914" i="2"/>
  <c r="H2914" i="2"/>
  <c r="AA2914" i="2"/>
  <c r="W2914" i="2"/>
  <c r="S2914" i="2"/>
  <c r="O2914" i="2"/>
  <c r="K2914" i="2"/>
  <c r="G2914" i="2"/>
  <c r="Z2914" i="2"/>
  <c r="V2914" i="2"/>
  <c r="AF2914" i="2" s="1"/>
  <c r="R2914" i="2"/>
  <c r="N2914" i="2"/>
  <c r="J2914" i="2"/>
  <c r="F2914" i="2"/>
  <c r="Y2914" i="2"/>
  <c r="I2914" i="2"/>
  <c r="U2914" i="2"/>
  <c r="E2914" i="2"/>
  <c r="Q2914" i="2"/>
  <c r="M2914" i="2"/>
  <c r="Y2797" i="2"/>
  <c r="U2797" i="2"/>
  <c r="Q2797" i="2"/>
  <c r="M2797" i="2"/>
  <c r="I2797" i="2"/>
  <c r="E2797" i="2"/>
  <c r="AA2797" i="2"/>
  <c r="W2797" i="2"/>
  <c r="S2797" i="2"/>
  <c r="O2797" i="2"/>
  <c r="K2797" i="2"/>
  <c r="G2797" i="2"/>
  <c r="Z2797" i="2"/>
  <c r="R2797" i="2"/>
  <c r="J2797" i="2"/>
  <c r="X2797" i="2"/>
  <c r="P2797" i="2"/>
  <c r="H2797" i="2"/>
  <c r="T2797" i="2"/>
  <c r="N2797" i="2"/>
  <c r="L2797" i="2"/>
  <c r="F2797" i="2"/>
  <c r="AB2797" i="2"/>
  <c r="V2797" i="2"/>
  <c r="AF2797" i="2" s="1"/>
  <c r="Y3019" i="2"/>
  <c r="U3019" i="2"/>
  <c r="Q3019" i="2"/>
  <c r="M3019" i="2"/>
  <c r="I3019" i="2"/>
  <c r="E3019" i="2"/>
  <c r="AA3019" i="2"/>
  <c r="W3019" i="2"/>
  <c r="S3019" i="2"/>
  <c r="O3019" i="2"/>
  <c r="K3019" i="2"/>
  <c r="G3019" i="2"/>
  <c r="X3019" i="2"/>
  <c r="P3019" i="2"/>
  <c r="H3019" i="2"/>
  <c r="V3019" i="2"/>
  <c r="AF3019" i="2" s="1"/>
  <c r="N3019" i="2"/>
  <c r="F3019" i="2"/>
  <c r="AB3019" i="2"/>
  <c r="T3019" i="2"/>
  <c r="L3019" i="2"/>
  <c r="J3019" i="2"/>
  <c r="Z3019" i="2"/>
  <c r="R3019" i="2"/>
  <c r="AA3009" i="2"/>
  <c r="W3009" i="2"/>
  <c r="S3009" i="2"/>
  <c r="O3009" i="2"/>
  <c r="K3009" i="2"/>
  <c r="G3009" i="2"/>
  <c r="Z3009" i="2"/>
  <c r="V3009" i="2"/>
  <c r="AF3009" i="2" s="1"/>
  <c r="R3009" i="2"/>
  <c r="N3009" i="2"/>
  <c r="J3009" i="2"/>
  <c r="F3009" i="2"/>
  <c r="Y3009" i="2"/>
  <c r="U3009" i="2"/>
  <c r="Q3009" i="2"/>
  <c r="M3009" i="2"/>
  <c r="I3009" i="2"/>
  <c r="E3009" i="2"/>
  <c r="P3009" i="2"/>
  <c r="AB3009" i="2"/>
  <c r="L3009" i="2"/>
  <c r="X3009" i="2"/>
  <c r="H3009" i="2"/>
  <c r="T3009" i="2"/>
  <c r="AA2800" i="2"/>
  <c r="W2800" i="2"/>
  <c r="S2800" i="2"/>
  <c r="O2800" i="2"/>
  <c r="K2800" i="2"/>
  <c r="G2800" i="2"/>
  <c r="Y2800" i="2"/>
  <c r="U2800" i="2"/>
  <c r="Q2800" i="2"/>
  <c r="M2800" i="2"/>
  <c r="I2800" i="2"/>
  <c r="E2800" i="2"/>
  <c r="AB2800" i="2"/>
  <c r="T2800" i="2"/>
  <c r="L2800" i="2"/>
  <c r="Z2800" i="2"/>
  <c r="R2800" i="2"/>
  <c r="J2800" i="2"/>
  <c r="V2800" i="2"/>
  <c r="AF2800" i="2" s="1"/>
  <c r="F2800" i="2"/>
  <c r="P2800" i="2"/>
  <c r="X2800" i="2"/>
  <c r="N2800" i="2"/>
  <c r="H2800" i="2"/>
  <c r="Y2950" i="2"/>
  <c r="U2950" i="2"/>
  <c r="P2950" i="2"/>
  <c r="L2950" i="2"/>
  <c r="H2950" i="2"/>
  <c r="AB2950" i="2"/>
  <c r="X2950" i="2"/>
  <c r="T2950" i="2"/>
  <c r="O2950" i="2"/>
  <c r="K2950" i="2"/>
  <c r="G2950" i="2"/>
  <c r="AA2950" i="2"/>
  <c r="W2950" i="2"/>
  <c r="S2950" i="2"/>
  <c r="N2950" i="2"/>
  <c r="J2950" i="2"/>
  <c r="F2950" i="2"/>
  <c r="M2950" i="2"/>
  <c r="Z2950" i="2"/>
  <c r="I2950" i="2"/>
  <c r="V2950" i="2"/>
  <c r="E2950" i="2"/>
  <c r="R2950" i="2"/>
  <c r="AA3034" i="2"/>
  <c r="W3034" i="2"/>
  <c r="S3034" i="2"/>
  <c r="O3034" i="2"/>
  <c r="K3034" i="2"/>
  <c r="G3034" i="2"/>
  <c r="AB3034" i="2"/>
  <c r="V3034" i="2"/>
  <c r="AF3034" i="2" s="1"/>
  <c r="Q3034" i="2"/>
  <c r="L3034" i="2"/>
  <c r="F3034" i="2"/>
  <c r="Z3034" i="2"/>
  <c r="U3034" i="2"/>
  <c r="P3034" i="2"/>
  <c r="J3034" i="2"/>
  <c r="E3034" i="2"/>
  <c r="Y3034" i="2"/>
  <c r="T3034" i="2"/>
  <c r="N3034" i="2"/>
  <c r="I3034" i="2"/>
  <c r="X3034" i="2"/>
  <c r="R3034" i="2"/>
  <c r="M3034" i="2"/>
  <c r="H3034" i="2"/>
  <c r="Z2666" i="2"/>
  <c r="V2666" i="2"/>
  <c r="AF2666" i="2" s="1"/>
  <c r="R2666" i="2"/>
  <c r="N2666" i="2"/>
  <c r="J2666" i="2"/>
  <c r="F2666" i="2"/>
  <c r="Y2666" i="2"/>
  <c r="U2666" i="2"/>
  <c r="Q2666" i="2"/>
  <c r="M2666" i="2"/>
  <c r="I2666" i="2"/>
  <c r="E2666" i="2"/>
  <c r="AB2666" i="2"/>
  <c r="T2666" i="2"/>
  <c r="L2666" i="2"/>
  <c r="AA2666" i="2"/>
  <c r="S2666" i="2"/>
  <c r="K2666" i="2"/>
  <c r="X2666" i="2"/>
  <c r="P2666" i="2"/>
  <c r="H2666" i="2"/>
  <c r="G2666" i="2"/>
  <c r="W2666" i="2"/>
  <c r="O2666" i="2"/>
  <c r="Z2668" i="2"/>
  <c r="V2668" i="2"/>
  <c r="AF2668" i="2" s="1"/>
  <c r="R2668" i="2"/>
  <c r="N2668" i="2"/>
  <c r="J2668" i="2"/>
  <c r="F2668" i="2"/>
  <c r="Y2668" i="2"/>
  <c r="U2668" i="2"/>
  <c r="Q2668" i="2"/>
  <c r="M2668" i="2"/>
  <c r="I2668" i="2"/>
  <c r="E2668" i="2"/>
  <c r="X2668" i="2"/>
  <c r="P2668" i="2"/>
  <c r="H2668" i="2"/>
  <c r="W2668" i="2"/>
  <c r="O2668" i="2"/>
  <c r="G2668" i="2"/>
  <c r="AB2668" i="2"/>
  <c r="T2668" i="2"/>
  <c r="L2668" i="2"/>
  <c r="S2668" i="2"/>
  <c r="K2668" i="2"/>
  <c r="AA2668" i="2"/>
  <c r="AB2876" i="2"/>
  <c r="X2876" i="2"/>
  <c r="T2876" i="2"/>
  <c r="P2876" i="2"/>
  <c r="L2876" i="2"/>
  <c r="H2876" i="2"/>
  <c r="Z2876" i="2"/>
  <c r="V2876" i="2"/>
  <c r="AF2876" i="2" s="1"/>
  <c r="R2876" i="2"/>
  <c r="N2876" i="2"/>
  <c r="J2876" i="2"/>
  <c r="F2876" i="2"/>
  <c r="U2876" i="2"/>
  <c r="M2876" i="2"/>
  <c r="E2876" i="2"/>
  <c r="AA2876" i="2"/>
  <c r="S2876" i="2"/>
  <c r="K2876" i="2"/>
  <c r="Y2876" i="2"/>
  <c r="Q2876" i="2"/>
  <c r="I2876" i="2"/>
  <c r="W2876" i="2"/>
  <c r="O2876" i="2"/>
  <c r="G2876" i="2"/>
  <c r="AB2888" i="2"/>
  <c r="X2888" i="2"/>
  <c r="T2888" i="2"/>
  <c r="P2888" i="2"/>
  <c r="L2888" i="2"/>
  <c r="H2888" i="2"/>
  <c r="AA2888" i="2"/>
  <c r="W2888" i="2"/>
  <c r="S2888" i="2"/>
  <c r="O2888" i="2"/>
  <c r="K2888" i="2"/>
  <c r="G2888" i="2"/>
  <c r="Z2888" i="2"/>
  <c r="V2888" i="2"/>
  <c r="AF2888" i="2" s="1"/>
  <c r="R2888" i="2"/>
  <c r="N2888" i="2"/>
  <c r="J2888" i="2"/>
  <c r="F2888" i="2"/>
  <c r="M2888" i="2"/>
  <c r="Y2888" i="2"/>
  <c r="I2888" i="2"/>
  <c r="U2888" i="2"/>
  <c r="E2888" i="2"/>
  <c r="Q2888" i="2"/>
  <c r="AA2730" i="2"/>
  <c r="W2730" i="2"/>
  <c r="S2730" i="2"/>
  <c r="O2730" i="2"/>
  <c r="K2730" i="2"/>
  <c r="G2730" i="2"/>
  <c r="Z2730" i="2"/>
  <c r="V2730" i="2"/>
  <c r="AF2730" i="2" s="1"/>
  <c r="R2730" i="2"/>
  <c r="N2730" i="2"/>
  <c r="J2730" i="2"/>
  <c r="F2730" i="2"/>
  <c r="X2730" i="2"/>
  <c r="P2730" i="2"/>
  <c r="H2730" i="2"/>
  <c r="U2730" i="2"/>
  <c r="M2730" i="2"/>
  <c r="E2730" i="2"/>
  <c r="AB2730" i="2"/>
  <c r="L2730" i="2"/>
  <c r="Y2730" i="2"/>
  <c r="I2730" i="2"/>
  <c r="T2730" i="2"/>
  <c r="Q2730" i="2"/>
  <c r="AA2955" i="2"/>
  <c r="W2955" i="2"/>
  <c r="S2955" i="2"/>
  <c r="O2955" i="2"/>
  <c r="K2955" i="2"/>
  <c r="G2955" i="2"/>
  <c r="Y2955" i="2"/>
  <c r="U2955" i="2"/>
  <c r="Q2955" i="2"/>
  <c r="M2955" i="2"/>
  <c r="I2955" i="2"/>
  <c r="E2955" i="2"/>
  <c r="V2955" i="2"/>
  <c r="N2955" i="2"/>
  <c r="F2955" i="2"/>
  <c r="AB2955" i="2"/>
  <c r="T2955" i="2"/>
  <c r="L2955" i="2"/>
  <c r="Z2955" i="2"/>
  <c r="R2955" i="2"/>
  <c r="J2955" i="2"/>
  <c r="X2955" i="2"/>
  <c r="P2955" i="2"/>
  <c r="H2955" i="2"/>
  <c r="Y2741" i="2"/>
  <c r="U2741" i="2"/>
  <c r="Q2741" i="2"/>
  <c r="M2741" i="2"/>
  <c r="I2741" i="2"/>
  <c r="E2741" i="2"/>
  <c r="AB2741" i="2"/>
  <c r="X2741" i="2"/>
  <c r="T2741" i="2"/>
  <c r="P2741" i="2"/>
  <c r="L2741" i="2"/>
  <c r="H2741" i="2"/>
  <c r="Z2741" i="2"/>
  <c r="R2741" i="2"/>
  <c r="J2741" i="2"/>
  <c r="W2741" i="2"/>
  <c r="O2741" i="2"/>
  <c r="G2741" i="2"/>
  <c r="N2741" i="2"/>
  <c r="AA2741" i="2"/>
  <c r="K2741" i="2"/>
  <c r="V2741" i="2"/>
  <c r="AF2741" i="2" s="1"/>
  <c r="F2741" i="2"/>
  <c r="S2741" i="2"/>
  <c r="AA3052" i="2"/>
  <c r="W3052" i="2"/>
  <c r="S3052" i="2"/>
  <c r="O3052" i="2"/>
  <c r="K3052" i="2"/>
  <c r="G3052" i="2"/>
  <c r="Z3052" i="2"/>
  <c r="V3052" i="2"/>
  <c r="AF3052" i="2" s="1"/>
  <c r="R3052" i="2"/>
  <c r="N3052" i="2"/>
  <c r="J3052" i="2"/>
  <c r="F3052" i="2"/>
  <c r="X3052" i="2"/>
  <c r="P3052" i="2"/>
  <c r="H3052" i="2"/>
  <c r="U3052" i="2"/>
  <c r="M3052" i="2"/>
  <c r="E3052" i="2"/>
  <c r="AB3052" i="2"/>
  <c r="T3052" i="2"/>
  <c r="L3052" i="2"/>
  <c r="Q3052" i="2"/>
  <c r="I3052" i="2"/>
  <c r="Y3052" i="2"/>
  <c r="Z2883" i="2"/>
  <c r="V2883" i="2"/>
  <c r="AF2883" i="2" s="1"/>
  <c r="R2883" i="2"/>
  <c r="N2883" i="2"/>
  <c r="J2883" i="2"/>
  <c r="F2883" i="2"/>
  <c r="Y2883" i="2"/>
  <c r="U2883" i="2"/>
  <c r="Q2883" i="2"/>
  <c r="M2883" i="2"/>
  <c r="I2883" i="2"/>
  <c r="E2883" i="2"/>
  <c r="AB2883" i="2"/>
  <c r="X2883" i="2"/>
  <c r="T2883" i="2"/>
  <c r="P2883" i="2"/>
  <c r="L2883" i="2"/>
  <c r="H2883" i="2"/>
  <c r="O2883" i="2"/>
  <c r="AA2883" i="2"/>
  <c r="K2883" i="2"/>
  <c r="W2883" i="2"/>
  <c r="G2883" i="2"/>
  <c r="S2883" i="2"/>
  <c r="AA2854" i="2"/>
  <c r="W2854" i="2"/>
  <c r="S2854" i="2"/>
  <c r="O2854" i="2"/>
  <c r="K2854" i="2"/>
  <c r="G2854" i="2"/>
  <c r="Z2854" i="2"/>
  <c r="V2854" i="2"/>
  <c r="AF2854" i="2" s="1"/>
  <c r="R2854" i="2"/>
  <c r="N2854" i="2"/>
  <c r="J2854" i="2"/>
  <c r="F2854" i="2"/>
  <c r="Y2854" i="2"/>
  <c r="U2854" i="2"/>
  <c r="Q2854" i="2"/>
  <c r="M2854" i="2"/>
  <c r="I2854" i="2"/>
  <c r="E2854" i="2"/>
  <c r="P2854" i="2"/>
  <c r="AB2854" i="2"/>
  <c r="L2854" i="2"/>
  <c r="T2854" i="2"/>
  <c r="H2854" i="2"/>
  <c r="X2854" i="2"/>
  <c r="AB2920" i="2"/>
  <c r="X2920" i="2"/>
  <c r="T2920" i="2"/>
  <c r="P2920" i="2"/>
  <c r="L2920" i="2"/>
  <c r="H2920" i="2"/>
  <c r="Z2920" i="2"/>
  <c r="V2920" i="2"/>
  <c r="AF2920" i="2" s="1"/>
  <c r="R2920" i="2"/>
  <c r="N2920" i="2"/>
  <c r="J2920" i="2"/>
  <c r="F2920" i="2"/>
  <c r="AA2920" i="2"/>
  <c r="S2920" i="2"/>
  <c r="K2920" i="2"/>
  <c r="Y2920" i="2"/>
  <c r="Q2920" i="2"/>
  <c r="I2920" i="2"/>
  <c r="W2920" i="2"/>
  <c r="O2920" i="2"/>
  <c r="G2920" i="2"/>
  <c r="U2920" i="2"/>
  <c r="M2920" i="2"/>
  <c r="E2920" i="2"/>
  <c r="Z2700" i="2"/>
  <c r="V2700" i="2"/>
  <c r="AF2700" i="2" s="1"/>
  <c r="R2700" i="2"/>
  <c r="N2700" i="2"/>
  <c r="J2700" i="2"/>
  <c r="F2700" i="2"/>
  <c r="AA2700" i="2"/>
  <c r="U2700" i="2"/>
  <c r="P2700" i="2"/>
  <c r="K2700" i="2"/>
  <c r="E2700" i="2"/>
  <c r="Y2700" i="2"/>
  <c r="T2700" i="2"/>
  <c r="O2700" i="2"/>
  <c r="I2700" i="2"/>
  <c r="S2700" i="2"/>
  <c r="H2700" i="2"/>
  <c r="AB2700" i="2"/>
  <c r="Q2700" i="2"/>
  <c r="G2700" i="2"/>
  <c r="X2700" i="2"/>
  <c r="M2700" i="2"/>
  <c r="W2700" i="2"/>
  <c r="L2700" i="2"/>
  <c r="Z2913" i="2"/>
  <c r="V2913" i="2"/>
  <c r="AF2913" i="2" s="1"/>
  <c r="R2913" i="2"/>
  <c r="N2913" i="2"/>
  <c r="J2913" i="2"/>
  <c r="F2913" i="2"/>
  <c r="Y2913" i="2"/>
  <c r="U2913" i="2"/>
  <c r="Q2913" i="2"/>
  <c r="M2913" i="2"/>
  <c r="I2913" i="2"/>
  <c r="E2913" i="2"/>
  <c r="AB2913" i="2"/>
  <c r="X2913" i="2"/>
  <c r="T2913" i="2"/>
  <c r="P2913" i="2"/>
  <c r="L2913" i="2"/>
  <c r="H2913" i="2"/>
  <c r="S2913" i="2"/>
  <c r="O2913" i="2"/>
  <c r="AA2913" i="2"/>
  <c r="K2913" i="2"/>
  <c r="W2913" i="2"/>
  <c r="G2913" i="2"/>
  <c r="AA3056" i="2"/>
  <c r="W3056" i="2"/>
  <c r="S3056" i="2"/>
  <c r="O3056" i="2"/>
  <c r="K3056" i="2"/>
  <c r="G3056" i="2"/>
  <c r="Z3056" i="2"/>
  <c r="V3056" i="2"/>
  <c r="AF3056" i="2" s="1"/>
  <c r="R3056" i="2"/>
  <c r="N3056" i="2"/>
  <c r="J3056" i="2"/>
  <c r="F3056" i="2"/>
  <c r="X3056" i="2"/>
  <c r="P3056" i="2"/>
  <c r="H3056" i="2"/>
  <c r="U3056" i="2"/>
  <c r="M3056" i="2"/>
  <c r="E3056" i="2"/>
  <c r="AB3056" i="2"/>
  <c r="T3056" i="2"/>
  <c r="L3056" i="2"/>
  <c r="I3056" i="2"/>
  <c r="Y3056" i="2"/>
  <c r="Q3056" i="2"/>
  <c r="Z2903" i="2"/>
  <c r="V2903" i="2"/>
  <c r="AF2903" i="2" s="1"/>
  <c r="R2903" i="2"/>
  <c r="N2903" i="2"/>
  <c r="J2903" i="2"/>
  <c r="F2903" i="2"/>
  <c r="Y2903" i="2"/>
  <c r="U2903" i="2"/>
  <c r="Q2903" i="2"/>
  <c r="M2903" i="2"/>
  <c r="I2903" i="2"/>
  <c r="E2903" i="2"/>
  <c r="AB2903" i="2"/>
  <c r="X2903" i="2"/>
  <c r="T2903" i="2"/>
  <c r="P2903" i="2"/>
  <c r="L2903" i="2"/>
  <c r="H2903" i="2"/>
  <c r="W2903" i="2"/>
  <c r="G2903" i="2"/>
  <c r="S2903" i="2"/>
  <c r="O2903" i="2"/>
  <c r="AA2903" i="2"/>
  <c r="K2903" i="2"/>
  <c r="AA2776" i="2"/>
  <c r="W2776" i="2"/>
  <c r="S2776" i="2"/>
  <c r="O2776" i="2"/>
  <c r="K2776" i="2"/>
  <c r="G2776" i="2"/>
  <c r="Z2776" i="2"/>
  <c r="V2776" i="2"/>
  <c r="AF2776" i="2" s="1"/>
  <c r="R2776" i="2"/>
  <c r="N2776" i="2"/>
  <c r="J2776" i="2"/>
  <c r="F2776" i="2"/>
  <c r="AB2776" i="2"/>
  <c r="T2776" i="2"/>
  <c r="L2776" i="2"/>
  <c r="Y2776" i="2"/>
  <c r="Q2776" i="2"/>
  <c r="I2776" i="2"/>
  <c r="P2776" i="2"/>
  <c r="M2776" i="2"/>
  <c r="X2776" i="2"/>
  <c r="H2776" i="2"/>
  <c r="U2776" i="2"/>
  <c r="E2776" i="2"/>
  <c r="AA2784" i="2"/>
  <c r="W2784" i="2"/>
  <c r="S2784" i="2"/>
  <c r="O2784" i="2"/>
  <c r="K2784" i="2"/>
  <c r="G2784" i="2"/>
  <c r="Y2784" i="2"/>
  <c r="U2784" i="2"/>
  <c r="Q2784" i="2"/>
  <c r="M2784" i="2"/>
  <c r="I2784" i="2"/>
  <c r="E2784" i="2"/>
  <c r="AB2784" i="2"/>
  <c r="T2784" i="2"/>
  <c r="L2784" i="2"/>
  <c r="Z2784" i="2"/>
  <c r="R2784" i="2"/>
  <c r="J2784" i="2"/>
  <c r="V2784" i="2"/>
  <c r="AF2784" i="2" s="1"/>
  <c r="F2784" i="2"/>
  <c r="P2784" i="2"/>
  <c r="X2784" i="2"/>
  <c r="N2784" i="2"/>
  <c r="H2784" i="2"/>
  <c r="Y3008" i="2"/>
  <c r="U3008" i="2"/>
  <c r="Q3008" i="2"/>
  <c r="M3008" i="2"/>
  <c r="I3008" i="2"/>
  <c r="E3008" i="2"/>
  <c r="AB3008" i="2"/>
  <c r="X3008" i="2"/>
  <c r="T3008" i="2"/>
  <c r="P3008" i="2"/>
  <c r="L3008" i="2"/>
  <c r="H3008" i="2"/>
  <c r="AA3008" i="2"/>
  <c r="W3008" i="2"/>
  <c r="S3008" i="2"/>
  <c r="O3008" i="2"/>
  <c r="K3008" i="2"/>
  <c r="G3008" i="2"/>
  <c r="Z3008" i="2"/>
  <c r="J3008" i="2"/>
  <c r="V3008" i="2"/>
  <c r="AF3008" i="2" s="1"/>
  <c r="F3008" i="2"/>
  <c r="R3008" i="2"/>
  <c r="N3008" i="2"/>
  <c r="AB2691" i="2"/>
  <c r="X2691" i="2"/>
  <c r="T2691" i="2"/>
  <c r="P2691" i="2"/>
  <c r="L2691" i="2"/>
  <c r="H2691" i="2"/>
  <c r="AA2691" i="2"/>
  <c r="W2691" i="2"/>
  <c r="S2691" i="2"/>
  <c r="O2691" i="2"/>
  <c r="K2691" i="2"/>
  <c r="G2691" i="2"/>
  <c r="Z2691" i="2"/>
  <c r="R2691" i="2"/>
  <c r="J2691" i="2"/>
  <c r="Y2691" i="2"/>
  <c r="Q2691" i="2"/>
  <c r="I2691" i="2"/>
  <c r="V2691" i="2"/>
  <c r="AF2691" i="2" s="1"/>
  <c r="N2691" i="2"/>
  <c r="F2691" i="2"/>
  <c r="U2691" i="2"/>
  <c r="M2691" i="2"/>
  <c r="E2691" i="2"/>
  <c r="AA2985" i="2"/>
  <c r="W2985" i="2"/>
  <c r="S2985" i="2"/>
  <c r="O2985" i="2"/>
  <c r="K2985" i="2"/>
  <c r="G2985" i="2"/>
  <c r="Z2985" i="2"/>
  <c r="V2985" i="2"/>
  <c r="R2985" i="2"/>
  <c r="N2985" i="2"/>
  <c r="J2985" i="2"/>
  <c r="F2985" i="2"/>
  <c r="Y2985" i="2"/>
  <c r="U2985" i="2"/>
  <c r="Q2985" i="2"/>
  <c r="M2985" i="2"/>
  <c r="I2985" i="2"/>
  <c r="E2985" i="2"/>
  <c r="T2985" i="2"/>
  <c r="P2985" i="2"/>
  <c r="AB2985" i="2"/>
  <c r="L2985" i="2"/>
  <c r="X2985" i="2"/>
  <c r="H2985" i="2"/>
  <c r="AA2790" i="2"/>
  <c r="W2790" i="2"/>
  <c r="S2790" i="2"/>
  <c r="O2790" i="2"/>
  <c r="K2790" i="2"/>
  <c r="G2790" i="2"/>
  <c r="Y2790" i="2"/>
  <c r="U2790" i="2"/>
  <c r="Q2790" i="2"/>
  <c r="M2790" i="2"/>
  <c r="I2790" i="2"/>
  <c r="E2790" i="2"/>
  <c r="X2790" i="2"/>
  <c r="P2790" i="2"/>
  <c r="H2790" i="2"/>
  <c r="V2790" i="2"/>
  <c r="AF2790" i="2" s="1"/>
  <c r="N2790" i="2"/>
  <c r="F2790" i="2"/>
  <c r="Z2790" i="2"/>
  <c r="J2790" i="2"/>
  <c r="T2790" i="2"/>
  <c r="AB2790" i="2"/>
  <c r="R2790" i="2"/>
  <c r="L2790" i="2"/>
  <c r="AB2938" i="2"/>
  <c r="X2938" i="2"/>
  <c r="T2938" i="2"/>
  <c r="P2938" i="2"/>
  <c r="L2938" i="2"/>
  <c r="H2938" i="2"/>
  <c r="AA2938" i="2"/>
  <c r="W2938" i="2"/>
  <c r="S2938" i="2"/>
  <c r="O2938" i="2"/>
  <c r="K2938" i="2"/>
  <c r="G2938" i="2"/>
  <c r="Z2938" i="2"/>
  <c r="V2938" i="2"/>
  <c r="AF2938" i="2" s="1"/>
  <c r="R2938" i="2"/>
  <c r="N2938" i="2"/>
  <c r="J2938" i="2"/>
  <c r="F2938" i="2"/>
  <c r="U2938" i="2"/>
  <c r="E2938" i="2"/>
  <c r="Q2938" i="2"/>
  <c r="M2938" i="2"/>
  <c r="Y2938" i="2"/>
  <c r="I2938" i="2"/>
  <c r="AA2780" i="2"/>
  <c r="W2780" i="2"/>
  <c r="S2780" i="2"/>
  <c r="O2780" i="2"/>
  <c r="K2780" i="2"/>
  <c r="G2780" i="2"/>
  <c r="Y2780" i="2"/>
  <c r="U2780" i="2"/>
  <c r="Q2780" i="2"/>
  <c r="AB2780" i="2"/>
  <c r="T2780" i="2"/>
  <c r="M2780" i="2"/>
  <c r="H2780" i="2"/>
  <c r="Z2780" i="2"/>
  <c r="R2780" i="2"/>
  <c r="L2780" i="2"/>
  <c r="F2780" i="2"/>
  <c r="N2780" i="2"/>
  <c r="X2780" i="2"/>
  <c r="J2780" i="2"/>
  <c r="I2780" i="2"/>
  <c r="E2780" i="2"/>
  <c r="V2780" i="2"/>
  <c r="AF2780" i="2" s="1"/>
  <c r="P2780" i="2"/>
  <c r="AA3005" i="2"/>
  <c r="W3005" i="2"/>
  <c r="S3005" i="2"/>
  <c r="O3005" i="2"/>
  <c r="K3005" i="2"/>
  <c r="G3005" i="2"/>
  <c r="Y3005" i="2"/>
  <c r="U3005" i="2"/>
  <c r="Q3005" i="2"/>
  <c r="M3005" i="2"/>
  <c r="I3005" i="2"/>
  <c r="E3005" i="2"/>
  <c r="AB3005" i="2"/>
  <c r="T3005" i="2"/>
  <c r="L3005" i="2"/>
  <c r="Z3005" i="2"/>
  <c r="R3005" i="2"/>
  <c r="J3005" i="2"/>
  <c r="X3005" i="2"/>
  <c r="P3005" i="2"/>
  <c r="H3005" i="2"/>
  <c r="N3005" i="2"/>
  <c r="F3005" i="2"/>
  <c r="V3005" i="2"/>
  <c r="AF3005" i="2" s="1"/>
  <c r="Y2821" i="2"/>
  <c r="U2821" i="2"/>
  <c r="Q2821" i="2"/>
  <c r="M2821" i="2"/>
  <c r="I2821" i="2"/>
  <c r="E2821" i="2"/>
  <c r="AB2821" i="2"/>
  <c r="X2821" i="2"/>
  <c r="T2821" i="2"/>
  <c r="P2821" i="2"/>
  <c r="L2821" i="2"/>
  <c r="H2821" i="2"/>
  <c r="AA2821" i="2"/>
  <c r="W2821" i="2"/>
  <c r="S2821" i="2"/>
  <c r="O2821" i="2"/>
  <c r="K2821" i="2"/>
  <c r="G2821" i="2"/>
  <c r="Z2821" i="2"/>
  <c r="J2821" i="2"/>
  <c r="V2821" i="2"/>
  <c r="AF2821" i="2" s="1"/>
  <c r="F2821" i="2"/>
  <c r="N2821" i="2"/>
  <c r="R2821" i="2"/>
  <c r="AA2754" i="2"/>
  <c r="W2754" i="2"/>
  <c r="S2754" i="2"/>
  <c r="O2754" i="2"/>
  <c r="K2754" i="2"/>
  <c r="G2754" i="2"/>
  <c r="Z2754" i="2"/>
  <c r="V2754" i="2"/>
  <c r="AF2754" i="2" s="1"/>
  <c r="R2754" i="2"/>
  <c r="N2754" i="2"/>
  <c r="J2754" i="2"/>
  <c r="F2754" i="2"/>
  <c r="X2754" i="2"/>
  <c r="P2754" i="2"/>
  <c r="H2754" i="2"/>
  <c r="U2754" i="2"/>
  <c r="M2754" i="2"/>
  <c r="E2754" i="2"/>
  <c r="AB2754" i="2"/>
  <c r="L2754" i="2"/>
  <c r="Y2754" i="2"/>
  <c r="I2754" i="2"/>
  <c r="T2754" i="2"/>
  <c r="Q2754" i="2"/>
  <c r="Z2921" i="2"/>
  <c r="V2921" i="2"/>
  <c r="AF2921" i="2" s="1"/>
  <c r="R2921" i="2"/>
  <c r="N2921" i="2"/>
  <c r="J2921" i="2"/>
  <c r="F2921" i="2"/>
  <c r="AB2921" i="2"/>
  <c r="X2921" i="2"/>
  <c r="T2921" i="2"/>
  <c r="P2921" i="2"/>
  <c r="L2921" i="2"/>
  <c r="H2921" i="2"/>
  <c r="Y2921" i="2"/>
  <c r="Q2921" i="2"/>
  <c r="I2921" i="2"/>
  <c r="W2921" i="2"/>
  <c r="O2921" i="2"/>
  <c r="G2921" i="2"/>
  <c r="U2921" i="2"/>
  <c r="M2921" i="2"/>
  <c r="E2921" i="2"/>
  <c r="AA2921" i="2"/>
  <c r="S2921" i="2"/>
  <c r="K2921" i="2"/>
  <c r="AB2697" i="2"/>
  <c r="X2697" i="2"/>
  <c r="T2697" i="2"/>
  <c r="P2697" i="2"/>
  <c r="L2697" i="2"/>
  <c r="H2697" i="2"/>
  <c r="Y2697" i="2"/>
  <c r="S2697" i="2"/>
  <c r="N2697" i="2"/>
  <c r="I2697" i="2"/>
  <c r="W2697" i="2"/>
  <c r="R2697" i="2"/>
  <c r="M2697" i="2"/>
  <c r="G2697" i="2"/>
  <c r="V2697" i="2"/>
  <c r="AF2697" i="2" s="1"/>
  <c r="K2697" i="2"/>
  <c r="U2697" i="2"/>
  <c r="J2697" i="2"/>
  <c r="AA2697" i="2"/>
  <c r="Q2697" i="2"/>
  <c r="F2697" i="2"/>
  <c r="Z2697" i="2"/>
  <c r="O2697" i="2"/>
  <c r="E2697" i="2"/>
  <c r="Y3016" i="2"/>
  <c r="U3016" i="2"/>
  <c r="Q3016" i="2"/>
  <c r="M3016" i="2"/>
  <c r="I3016" i="2"/>
  <c r="E3016" i="2"/>
  <c r="AB3016" i="2"/>
  <c r="X3016" i="2"/>
  <c r="T3016" i="2"/>
  <c r="P3016" i="2"/>
  <c r="L3016" i="2"/>
  <c r="H3016" i="2"/>
  <c r="AA3016" i="2"/>
  <c r="W3016" i="2"/>
  <c r="S3016" i="2"/>
  <c r="O3016" i="2"/>
  <c r="K3016" i="2"/>
  <c r="G3016" i="2"/>
  <c r="Z3016" i="2"/>
  <c r="J3016" i="2"/>
  <c r="V3016" i="2"/>
  <c r="AF3016" i="2" s="1"/>
  <c r="F3016" i="2"/>
  <c r="R3016" i="2"/>
  <c r="N3016" i="2"/>
  <c r="AA3069" i="2"/>
  <c r="W3069" i="2"/>
  <c r="S3069" i="2"/>
  <c r="O3069" i="2"/>
  <c r="K3069" i="2"/>
  <c r="G3069" i="2"/>
  <c r="Z3069" i="2"/>
  <c r="V3069" i="2"/>
  <c r="AF3069" i="2" s="1"/>
  <c r="R3069" i="2"/>
  <c r="N3069" i="2"/>
  <c r="J3069" i="2"/>
  <c r="F3069" i="2"/>
  <c r="U3069" i="2"/>
  <c r="M3069" i="2"/>
  <c r="E3069" i="2"/>
  <c r="AB3069" i="2"/>
  <c r="T3069" i="2"/>
  <c r="L3069" i="2"/>
  <c r="X3069" i="2"/>
  <c r="H3069" i="2"/>
  <c r="Q3069" i="2"/>
  <c r="P3069" i="2"/>
  <c r="Y3069" i="2"/>
  <c r="I3069" i="2"/>
  <c r="AA2740" i="2"/>
  <c r="W2740" i="2"/>
  <c r="S2740" i="2"/>
  <c r="O2740" i="2"/>
  <c r="K2740" i="2"/>
  <c r="G2740" i="2"/>
  <c r="Z2740" i="2"/>
  <c r="V2740" i="2"/>
  <c r="AF2740" i="2" s="1"/>
  <c r="R2740" i="2"/>
  <c r="N2740" i="2"/>
  <c r="J2740" i="2"/>
  <c r="F2740" i="2"/>
  <c r="AB2740" i="2"/>
  <c r="T2740" i="2"/>
  <c r="L2740" i="2"/>
  <c r="Y2740" i="2"/>
  <c r="Q2740" i="2"/>
  <c r="I2740" i="2"/>
  <c r="X2740" i="2"/>
  <c r="H2740" i="2"/>
  <c r="U2740" i="2"/>
  <c r="E2740" i="2"/>
  <c r="P2740" i="2"/>
  <c r="M2740" i="2"/>
  <c r="AB2705" i="2"/>
  <c r="X2705" i="2"/>
  <c r="T2705" i="2"/>
  <c r="P2705" i="2"/>
  <c r="L2705" i="2"/>
  <c r="H2705" i="2"/>
  <c r="Y2705" i="2"/>
  <c r="S2705" i="2"/>
  <c r="N2705" i="2"/>
  <c r="I2705" i="2"/>
  <c r="W2705" i="2"/>
  <c r="R2705" i="2"/>
  <c r="M2705" i="2"/>
  <c r="G2705" i="2"/>
  <c r="AA2705" i="2"/>
  <c r="Q2705" i="2"/>
  <c r="F2705" i="2"/>
  <c r="Z2705" i="2"/>
  <c r="O2705" i="2"/>
  <c r="E2705" i="2"/>
  <c r="V2705" i="2"/>
  <c r="AF2705" i="2" s="1"/>
  <c r="K2705" i="2"/>
  <c r="U2705" i="2"/>
  <c r="J2705" i="2"/>
  <c r="Z3044" i="2"/>
  <c r="V3044" i="2"/>
  <c r="AF3044" i="2" s="1"/>
  <c r="R3044" i="2"/>
  <c r="N3044" i="2"/>
  <c r="J3044" i="2"/>
  <c r="F3044" i="2"/>
  <c r="AB3044" i="2"/>
  <c r="W3044" i="2"/>
  <c r="Q3044" i="2"/>
  <c r="L3044" i="2"/>
  <c r="G3044" i="2"/>
  <c r="AA3044" i="2"/>
  <c r="U3044" i="2"/>
  <c r="P3044" i="2"/>
  <c r="K3044" i="2"/>
  <c r="E3044" i="2"/>
  <c r="Y3044" i="2"/>
  <c r="T3044" i="2"/>
  <c r="O3044" i="2"/>
  <c r="I3044" i="2"/>
  <c r="S3044" i="2"/>
  <c r="M3044" i="2"/>
  <c r="H3044" i="2"/>
  <c r="X3044" i="2"/>
  <c r="Z2873" i="2"/>
  <c r="V2873" i="2"/>
  <c r="AF2873" i="2" s="1"/>
  <c r="R2873" i="2"/>
  <c r="N2873" i="2"/>
  <c r="J2873" i="2"/>
  <c r="F2873" i="2"/>
  <c r="AB2873" i="2"/>
  <c r="X2873" i="2"/>
  <c r="T2873" i="2"/>
  <c r="P2873" i="2"/>
  <c r="L2873" i="2"/>
  <c r="H2873" i="2"/>
  <c r="AA2873" i="2"/>
  <c r="S2873" i="2"/>
  <c r="K2873" i="2"/>
  <c r="Y2873" i="2"/>
  <c r="Q2873" i="2"/>
  <c r="I2873" i="2"/>
  <c r="W2873" i="2"/>
  <c r="O2873" i="2"/>
  <c r="G2873" i="2"/>
  <c r="E2873" i="2"/>
  <c r="M2873" i="2"/>
  <c r="U2873" i="2"/>
  <c r="Y2972" i="2"/>
  <c r="U2972" i="2"/>
  <c r="Q2972" i="2"/>
  <c r="M2972" i="2"/>
  <c r="I2972" i="2"/>
  <c r="E2972" i="2"/>
  <c r="AB2972" i="2"/>
  <c r="X2972" i="2"/>
  <c r="T2972" i="2"/>
  <c r="P2972" i="2"/>
  <c r="L2972" i="2"/>
  <c r="H2972" i="2"/>
  <c r="AA2972" i="2"/>
  <c r="W2972" i="2"/>
  <c r="S2972" i="2"/>
  <c r="O2972" i="2"/>
  <c r="K2972" i="2"/>
  <c r="G2972" i="2"/>
  <c r="Z2972" i="2"/>
  <c r="J2972" i="2"/>
  <c r="V2972" i="2"/>
  <c r="F2972" i="2"/>
  <c r="R2972" i="2"/>
  <c r="N2972" i="2"/>
  <c r="Z3063" i="2"/>
  <c r="V3063" i="2"/>
  <c r="AF3063" i="2" s="1"/>
  <c r="R3063" i="2"/>
  <c r="N3063" i="2"/>
  <c r="J3063" i="2"/>
  <c r="F3063" i="2"/>
  <c r="AB3063" i="2"/>
  <c r="W3063" i="2"/>
  <c r="Q3063" i="2"/>
  <c r="L3063" i="2"/>
  <c r="G3063" i="2"/>
  <c r="AA3063" i="2"/>
  <c r="U3063" i="2"/>
  <c r="P3063" i="2"/>
  <c r="K3063" i="2"/>
  <c r="E3063" i="2"/>
  <c r="X3063" i="2"/>
  <c r="M3063" i="2"/>
  <c r="T3063" i="2"/>
  <c r="I3063" i="2"/>
  <c r="S3063" i="2"/>
  <c r="H3063" i="2"/>
  <c r="Y3063" i="2"/>
  <c r="O3063" i="2"/>
  <c r="AA2856" i="2"/>
  <c r="W2856" i="2"/>
  <c r="S2856" i="2"/>
  <c r="O2856" i="2"/>
  <c r="K2856" i="2"/>
  <c r="G2856" i="2"/>
  <c r="Z2856" i="2"/>
  <c r="V2856" i="2"/>
  <c r="AF2856" i="2" s="1"/>
  <c r="R2856" i="2"/>
  <c r="N2856" i="2"/>
  <c r="J2856" i="2"/>
  <c r="F2856" i="2"/>
  <c r="Y2856" i="2"/>
  <c r="U2856" i="2"/>
  <c r="Q2856" i="2"/>
  <c r="M2856" i="2"/>
  <c r="I2856" i="2"/>
  <c r="E2856" i="2"/>
  <c r="AB2856" i="2"/>
  <c r="L2856" i="2"/>
  <c r="X2856" i="2"/>
  <c r="H2856" i="2"/>
  <c r="T2856" i="2"/>
  <c r="P2856" i="2"/>
  <c r="AA2830" i="2"/>
  <c r="W2830" i="2"/>
  <c r="S2830" i="2"/>
  <c r="O2830" i="2"/>
  <c r="K2830" i="2"/>
  <c r="G2830" i="2"/>
  <c r="Z2830" i="2"/>
  <c r="V2830" i="2"/>
  <c r="AF2830" i="2" s="1"/>
  <c r="R2830" i="2"/>
  <c r="N2830" i="2"/>
  <c r="J2830" i="2"/>
  <c r="F2830" i="2"/>
  <c r="Y2830" i="2"/>
  <c r="U2830" i="2"/>
  <c r="Q2830" i="2"/>
  <c r="M2830" i="2"/>
  <c r="I2830" i="2"/>
  <c r="E2830" i="2"/>
  <c r="P2830" i="2"/>
  <c r="AB2830" i="2"/>
  <c r="L2830" i="2"/>
  <c r="X2830" i="2"/>
  <c r="T2830" i="2"/>
  <c r="H2830" i="2"/>
  <c r="AB2667" i="2"/>
  <c r="X2667" i="2"/>
  <c r="T2667" i="2"/>
  <c r="P2667" i="2"/>
  <c r="L2667" i="2"/>
  <c r="H2667" i="2"/>
  <c r="AA2667" i="2"/>
  <c r="W2667" i="2"/>
  <c r="S2667" i="2"/>
  <c r="O2667" i="2"/>
  <c r="K2667" i="2"/>
  <c r="G2667" i="2"/>
  <c r="Z2667" i="2"/>
  <c r="R2667" i="2"/>
  <c r="J2667" i="2"/>
  <c r="Y2667" i="2"/>
  <c r="Q2667" i="2"/>
  <c r="I2667" i="2"/>
  <c r="V2667" i="2"/>
  <c r="AF2667" i="2" s="1"/>
  <c r="N2667" i="2"/>
  <c r="F2667" i="2"/>
  <c r="M2667" i="2"/>
  <c r="E2667" i="2"/>
  <c r="U2667" i="2"/>
  <c r="AB2930" i="2"/>
  <c r="X2930" i="2"/>
  <c r="T2930" i="2"/>
  <c r="P2930" i="2"/>
  <c r="L2930" i="2"/>
  <c r="H2930" i="2"/>
  <c r="Z2930" i="2"/>
  <c r="V2930" i="2"/>
  <c r="AF2930" i="2" s="1"/>
  <c r="R2930" i="2"/>
  <c r="N2930" i="2"/>
  <c r="J2930" i="2"/>
  <c r="F2930" i="2"/>
  <c r="W2930" i="2"/>
  <c r="O2930" i="2"/>
  <c r="G2930" i="2"/>
  <c r="U2930" i="2"/>
  <c r="M2930" i="2"/>
  <c r="E2930" i="2"/>
  <c r="AA2930" i="2"/>
  <c r="S2930" i="2"/>
  <c r="K2930" i="2"/>
  <c r="Q2930" i="2"/>
  <c r="I2930" i="2"/>
  <c r="Y2930" i="2"/>
  <c r="Y2773" i="2"/>
  <c r="U2773" i="2"/>
  <c r="Q2773" i="2"/>
  <c r="M2773" i="2"/>
  <c r="I2773" i="2"/>
  <c r="E2773" i="2"/>
  <c r="AB2773" i="2"/>
  <c r="X2773" i="2"/>
  <c r="T2773" i="2"/>
  <c r="P2773" i="2"/>
  <c r="L2773" i="2"/>
  <c r="H2773" i="2"/>
  <c r="Z2773" i="2"/>
  <c r="R2773" i="2"/>
  <c r="J2773" i="2"/>
  <c r="W2773" i="2"/>
  <c r="O2773" i="2"/>
  <c r="G2773" i="2"/>
  <c r="N2773" i="2"/>
  <c r="AA2773" i="2"/>
  <c r="K2773" i="2"/>
  <c r="V2773" i="2"/>
  <c r="AF2773" i="2" s="1"/>
  <c r="F2773" i="2"/>
  <c r="S2773" i="2"/>
  <c r="Y3057" i="2"/>
  <c r="U3057" i="2"/>
  <c r="Q3057" i="2"/>
  <c r="M3057" i="2"/>
  <c r="I3057" i="2"/>
  <c r="E3057" i="2"/>
  <c r="AB3057" i="2"/>
  <c r="X3057" i="2"/>
  <c r="T3057" i="2"/>
  <c r="P3057" i="2"/>
  <c r="L3057" i="2"/>
  <c r="H3057" i="2"/>
  <c r="V3057" i="2"/>
  <c r="AF3057" i="2" s="1"/>
  <c r="N3057" i="2"/>
  <c r="F3057" i="2"/>
  <c r="AA3057" i="2"/>
  <c r="S3057" i="2"/>
  <c r="K3057" i="2"/>
  <c r="Z3057" i="2"/>
  <c r="R3057" i="2"/>
  <c r="J3057" i="2"/>
  <c r="O3057" i="2"/>
  <c r="G3057" i="2"/>
  <c r="W3057" i="2"/>
  <c r="Z2915" i="2"/>
  <c r="V2915" i="2"/>
  <c r="AF2915" i="2" s="1"/>
  <c r="R2915" i="2"/>
  <c r="N2915" i="2"/>
  <c r="J2915" i="2"/>
  <c r="F2915" i="2"/>
  <c r="Y2915" i="2"/>
  <c r="U2915" i="2"/>
  <c r="Q2915" i="2"/>
  <c r="M2915" i="2"/>
  <c r="I2915" i="2"/>
  <c r="E2915" i="2"/>
  <c r="AB2915" i="2"/>
  <c r="X2915" i="2"/>
  <c r="T2915" i="2"/>
  <c r="P2915" i="2"/>
  <c r="L2915" i="2"/>
  <c r="H2915" i="2"/>
  <c r="O2915" i="2"/>
  <c r="AA2915" i="2"/>
  <c r="K2915" i="2"/>
  <c r="W2915" i="2"/>
  <c r="G2915" i="2"/>
  <c r="S2915" i="2"/>
  <c r="AB2673" i="2"/>
  <c r="X2673" i="2"/>
  <c r="T2673" i="2"/>
  <c r="P2673" i="2"/>
  <c r="L2673" i="2"/>
  <c r="H2673" i="2"/>
  <c r="AA2673" i="2"/>
  <c r="W2673" i="2"/>
  <c r="S2673" i="2"/>
  <c r="O2673" i="2"/>
  <c r="K2673" i="2"/>
  <c r="G2673" i="2"/>
  <c r="V2673" i="2"/>
  <c r="AF2673" i="2" s="1"/>
  <c r="N2673" i="2"/>
  <c r="F2673" i="2"/>
  <c r="U2673" i="2"/>
  <c r="M2673" i="2"/>
  <c r="E2673" i="2"/>
  <c r="Z2673" i="2"/>
  <c r="R2673" i="2"/>
  <c r="J2673" i="2"/>
  <c r="Q2673" i="2"/>
  <c r="I2673" i="2"/>
  <c r="Y2673" i="2"/>
  <c r="D2969" i="2"/>
  <c r="Y2809" i="2"/>
  <c r="U2809" i="2"/>
  <c r="Q2809" i="2"/>
  <c r="M2809" i="2"/>
  <c r="I2809" i="2"/>
  <c r="E2809" i="2"/>
  <c r="AB2809" i="2"/>
  <c r="X2809" i="2"/>
  <c r="T2809" i="2"/>
  <c r="AA2809" i="2"/>
  <c r="W2809" i="2"/>
  <c r="S2809" i="2"/>
  <c r="O2809" i="2"/>
  <c r="K2809" i="2"/>
  <c r="G2809" i="2"/>
  <c r="R2809" i="2"/>
  <c r="J2809" i="2"/>
  <c r="P2809" i="2"/>
  <c r="H2809" i="2"/>
  <c r="L2809" i="2"/>
  <c r="Z2809" i="2"/>
  <c r="F2809" i="2"/>
  <c r="V2809" i="2"/>
  <c r="AF2809" i="2" s="1"/>
  <c r="N2809" i="2"/>
  <c r="AA2957" i="2"/>
  <c r="W2957" i="2"/>
  <c r="S2957" i="2"/>
  <c r="O2957" i="2"/>
  <c r="K2957" i="2"/>
  <c r="G2957" i="2"/>
  <c r="Y2957" i="2"/>
  <c r="U2957" i="2"/>
  <c r="Q2957" i="2"/>
  <c r="M2957" i="2"/>
  <c r="I2957" i="2"/>
  <c r="E2957" i="2"/>
  <c r="V2957" i="2"/>
  <c r="N2957" i="2"/>
  <c r="F2957" i="2"/>
  <c r="AB2957" i="2"/>
  <c r="T2957" i="2"/>
  <c r="L2957" i="2"/>
  <c r="Z2957" i="2"/>
  <c r="R2957" i="2"/>
  <c r="J2957" i="2"/>
  <c r="X2957" i="2"/>
  <c r="P2957" i="2"/>
  <c r="H2957" i="2"/>
  <c r="Y3035" i="2"/>
  <c r="U3035" i="2"/>
  <c r="Q3035" i="2"/>
  <c r="M3035" i="2"/>
  <c r="I3035" i="2"/>
  <c r="E3035" i="2"/>
  <c r="AB3035" i="2"/>
  <c r="W3035" i="2"/>
  <c r="R3035" i="2"/>
  <c r="L3035" i="2"/>
  <c r="G3035" i="2"/>
  <c r="AA3035" i="2"/>
  <c r="V3035" i="2"/>
  <c r="AF3035" i="2" s="1"/>
  <c r="P3035" i="2"/>
  <c r="K3035" i="2"/>
  <c r="F3035" i="2"/>
  <c r="Z3035" i="2"/>
  <c r="T3035" i="2"/>
  <c r="O3035" i="2"/>
  <c r="J3035" i="2"/>
  <c r="S3035" i="2"/>
  <c r="N3035" i="2"/>
  <c r="H3035" i="2"/>
  <c r="X3035" i="2"/>
  <c r="AA3020" i="2"/>
  <c r="W3020" i="2"/>
  <c r="S3020" i="2"/>
  <c r="O3020" i="2"/>
  <c r="K3020" i="2"/>
  <c r="G3020" i="2"/>
  <c r="Y3020" i="2"/>
  <c r="U3020" i="2"/>
  <c r="Q3020" i="2"/>
  <c r="M3020" i="2"/>
  <c r="I3020" i="2"/>
  <c r="E3020" i="2"/>
  <c r="V3020" i="2"/>
  <c r="AF3020" i="2" s="1"/>
  <c r="N3020" i="2"/>
  <c r="F3020" i="2"/>
  <c r="AB3020" i="2"/>
  <c r="T3020" i="2"/>
  <c r="L3020" i="2"/>
  <c r="Z3020" i="2"/>
  <c r="R3020" i="2"/>
  <c r="J3020" i="2"/>
  <c r="P3020" i="2"/>
  <c r="H3020" i="2"/>
  <c r="X3020" i="2"/>
  <c r="Y3017" i="2"/>
  <c r="U3017" i="2"/>
  <c r="Q3017" i="2"/>
  <c r="M3017" i="2"/>
  <c r="I3017" i="2"/>
  <c r="E3017" i="2"/>
  <c r="AA3017" i="2"/>
  <c r="W3017" i="2"/>
  <c r="S3017" i="2"/>
  <c r="O3017" i="2"/>
  <c r="K3017" i="2"/>
  <c r="G3017" i="2"/>
  <c r="AB3017" i="2"/>
  <c r="T3017" i="2"/>
  <c r="L3017" i="2"/>
  <c r="Z3017" i="2"/>
  <c r="R3017" i="2"/>
  <c r="J3017" i="2"/>
  <c r="X3017" i="2"/>
  <c r="P3017" i="2"/>
  <c r="H3017" i="2"/>
  <c r="V3017" i="2"/>
  <c r="AF3017" i="2" s="1"/>
  <c r="N3017" i="2"/>
  <c r="F3017" i="2"/>
  <c r="Z2678" i="2"/>
  <c r="V2678" i="2"/>
  <c r="AF2678" i="2" s="1"/>
  <c r="R2678" i="2"/>
  <c r="N2678" i="2"/>
  <c r="J2678" i="2"/>
  <c r="F2678" i="2"/>
  <c r="Y2678" i="2"/>
  <c r="U2678" i="2"/>
  <c r="Q2678" i="2"/>
  <c r="M2678" i="2"/>
  <c r="I2678" i="2"/>
  <c r="E2678" i="2"/>
  <c r="AB2678" i="2"/>
  <c r="T2678" i="2"/>
  <c r="L2678" i="2"/>
  <c r="AA2678" i="2"/>
  <c r="S2678" i="2"/>
  <c r="K2678" i="2"/>
  <c r="X2678" i="2"/>
  <c r="P2678" i="2"/>
  <c r="H2678" i="2"/>
  <c r="O2678" i="2"/>
  <c r="G2678" i="2"/>
  <c r="W2678" i="2"/>
  <c r="Y2729" i="2"/>
  <c r="U2729" i="2"/>
  <c r="Q2729" i="2"/>
  <c r="M2729" i="2"/>
  <c r="I2729" i="2"/>
  <c r="E2729" i="2"/>
  <c r="AB2729" i="2"/>
  <c r="X2729" i="2"/>
  <c r="T2729" i="2"/>
  <c r="P2729" i="2"/>
  <c r="L2729" i="2"/>
  <c r="H2729" i="2"/>
  <c r="Z2729" i="2"/>
  <c r="R2729" i="2"/>
  <c r="J2729" i="2"/>
  <c r="W2729" i="2"/>
  <c r="O2729" i="2"/>
  <c r="G2729" i="2"/>
  <c r="V2729" i="2"/>
  <c r="AF2729" i="2" s="1"/>
  <c r="F2729" i="2"/>
  <c r="S2729" i="2"/>
  <c r="N2729" i="2"/>
  <c r="AA2729" i="2"/>
  <c r="K2729" i="2"/>
  <c r="AA2714" i="2"/>
  <c r="W2714" i="2"/>
  <c r="S2714" i="2"/>
  <c r="O2714" i="2"/>
  <c r="K2714" i="2"/>
  <c r="G2714" i="2"/>
  <c r="Z2714" i="2"/>
  <c r="V2714" i="2"/>
  <c r="AF2714" i="2" s="1"/>
  <c r="R2714" i="2"/>
  <c r="N2714" i="2"/>
  <c r="J2714" i="2"/>
  <c r="F2714" i="2"/>
  <c r="X2714" i="2"/>
  <c r="P2714" i="2"/>
  <c r="H2714" i="2"/>
  <c r="U2714" i="2"/>
  <c r="M2714" i="2"/>
  <c r="E2714" i="2"/>
  <c r="AB2714" i="2"/>
  <c r="L2714" i="2"/>
  <c r="Y2714" i="2"/>
  <c r="I2714" i="2"/>
  <c r="T2714" i="2"/>
  <c r="Q2714" i="2"/>
  <c r="Y2769" i="2"/>
  <c r="U2769" i="2"/>
  <c r="Q2769" i="2"/>
  <c r="M2769" i="2"/>
  <c r="I2769" i="2"/>
  <c r="E2769" i="2"/>
  <c r="AB2769" i="2"/>
  <c r="X2769" i="2"/>
  <c r="T2769" i="2"/>
  <c r="P2769" i="2"/>
  <c r="L2769" i="2"/>
  <c r="H2769" i="2"/>
  <c r="Z2769" i="2"/>
  <c r="R2769" i="2"/>
  <c r="J2769" i="2"/>
  <c r="W2769" i="2"/>
  <c r="O2769" i="2"/>
  <c r="G2769" i="2"/>
  <c r="V2769" i="2"/>
  <c r="AF2769" i="2" s="1"/>
  <c r="F2769" i="2"/>
  <c r="S2769" i="2"/>
  <c r="N2769" i="2"/>
  <c r="K2769" i="2"/>
  <c r="AA2769" i="2"/>
  <c r="AB2904" i="2"/>
  <c r="X2904" i="2"/>
  <c r="T2904" i="2"/>
  <c r="P2904" i="2"/>
  <c r="L2904" i="2"/>
  <c r="H2904" i="2"/>
  <c r="AA2904" i="2"/>
  <c r="W2904" i="2"/>
  <c r="S2904" i="2"/>
  <c r="O2904" i="2"/>
  <c r="K2904" i="2"/>
  <c r="G2904" i="2"/>
  <c r="Z2904" i="2"/>
  <c r="V2904" i="2"/>
  <c r="AF2904" i="2" s="1"/>
  <c r="R2904" i="2"/>
  <c r="N2904" i="2"/>
  <c r="J2904" i="2"/>
  <c r="F2904" i="2"/>
  <c r="M2904" i="2"/>
  <c r="Y2904" i="2"/>
  <c r="I2904" i="2"/>
  <c r="U2904" i="2"/>
  <c r="E2904" i="2"/>
  <c r="Q2904" i="2"/>
  <c r="AB2681" i="2"/>
  <c r="X2681" i="2"/>
  <c r="T2681" i="2"/>
  <c r="P2681" i="2"/>
  <c r="L2681" i="2"/>
  <c r="H2681" i="2"/>
  <c r="AA2681" i="2"/>
  <c r="W2681" i="2"/>
  <c r="S2681" i="2"/>
  <c r="O2681" i="2"/>
  <c r="K2681" i="2"/>
  <c r="G2681" i="2"/>
  <c r="V2681" i="2"/>
  <c r="AF2681" i="2" s="1"/>
  <c r="N2681" i="2"/>
  <c r="F2681" i="2"/>
  <c r="U2681" i="2"/>
  <c r="M2681" i="2"/>
  <c r="E2681" i="2"/>
  <c r="Z2681" i="2"/>
  <c r="R2681" i="2"/>
  <c r="J2681" i="2"/>
  <c r="Y2681" i="2"/>
  <c r="Q2681" i="2"/>
  <c r="I2681" i="2"/>
  <c r="Y2715" i="2"/>
  <c r="U2715" i="2"/>
  <c r="Q2715" i="2"/>
  <c r="M2715" i="2"/>
  <c r="I2715" i="2"/>
  <c r="E2715" i="2"/>
  <c r="AB2715" i="2"/>
  <c r="X2715" i="2"/>
  <c r="T2715" i="2"/>
  <c r="P2715" i="2"/>
  <c r="L2715" i="2"/>
  <c r="H2715" i="2"/>
  <c r="V2715" i="2"/>
  <c r="AF2715" i="2" s="1"/>
  <c r="N2715" i="2"/>
  <c r="F2715" i="2"/>
  <c r="AA2715" i="2"/>
  <c r="S2715" i="2"/>
  <c r="K2715" i="2"/>
  <c r="R2715" i="2"/>
  <c r="O2715" i="2"/>
  <c r="Z2715" i="2"/>
  <c r="J2715" i="2"/>
  <c r="G2715" i="2"/>
  <c r="W2715" i="2"/>
  <c r="Y2829" i="2"/>
  <c r="U2829" i="2"/>
  <c r="Q2829" i="2"/>
  <c r="M2829" i="2"/>
  <c r="I2829" i="2"/>
  <c r="E2829" i="2"/>
  <c r="AB2829" i="2"/>
  <c r="X2829" i="2"/>
  <c r="T2829" i="2"/>
  <c r="P2829" i="2"/>
  <c r="L2829" i="2"/>
  <c r="H2829" i="2"/>
  <c r="AA2829" i="2"/>
  <c r="W2829" i="2"/>
  <c r="S2829" i="2"/>
  <c r="O2829" i="2"/>
  <c r="K2829" i="2"/>
  <c r="G2829" i="2"/>
  <c r="Z2829" i="2"/>
  <c r="J2829" i="2"/>
  <c r="V2829" i="2"/>
  <c r="AF2829" i="2" s="1"/>
  <c r="F2829" i="2"/>
  <c r="R2829" i="2"/>
  <c r="N2829" i="2"/>
  <c r="AB2906" i="2"/>
  <c r="X2906" i="2"/>
  <c r="T2906" i="2"/>
  <c r="P2906" i="2"/>
  <c r="L2906" i="2"/>
  <c r="H2906" i="2"/>
  <c r="AA2906" i="2"/>
  <c r="W2906" i="2"/>
  <c r="S2906" i="2"/>
  <c r="O2906" i="2"/>
  <c r="K2906" i="2"/>
  <c r="G2906" i="2"/>
  <c r="Z2906" i="2"/>
  <c r="V2906" i="2"/>
  <c r="AF2906" i="2" s="1"/>
  <c r="R2906" i="2"/>
  <c r="N2906" i="2"/>
  <c r="J2906" i="2"/>
  <c r="F2906" i="2"/>
  <c r="Y2906" i="2"/>
  <c r="I2906" i="2"/>
  <c r="U2906" i="2"/>
  <c r="E2906" i="2"/>
  <c r="Q2906" i="2"/>
  <c r="M2906" i="2"/>
  <c r="Y2755" i="2"/>
  <c r="U2755" i="2"/>
  <c r="Q2755" i="2"/>
  <c r="M2755" i="2"/>
  <c r="I2755" i="2"/>
  <c r="E2755" i="2"/>
  <c r="AB2755" i="2"/>
  <c r="X2755" i="2"/>
  <c r="T2755" i="2"/>
  <c r="P2755" i="2"/>
  <c r="L2755" i="2"/>
  <c r="H2755" i="2"/>
  <c r="V2755" i="2"/>
  <c r="AF2755" i="2" s="1"/>
  <c r="N2755" i="2"/>
  <c r="F2755" i="2"/>
  <c r="AA2755" i="2"/>
  <c r="S2755" i="2"/>
  <c r="K2755" i="2"/>
  <c r="R2755" i="2"/>
  <c r="O2755" i="2"/>
  <c r="Z2755" i="2"/>
  <c r="J2755" i="2"/>
  <c r="W2755" i="2"/>
  <c r="G2755" i="2"/>
  <c r="AA3050" i="2"/>
  <c r="W3050" i="2"/>
  <c r="S3050" i="2"/>
  <c r="O3050" i="2"/>
  <c r="K3050" i="2"/>
  <c r="G3050" i="2"/>
  <c r="Z3050" i="2"/>
  <c r="V3050" i="2"/>
  <c r="AF3050" i="2" s="1"/>
  <c r="R3050" i="2"/>
  <c r="N3050" i="2"/>
  <c r="J3050" i="2"/>
  <c r="F3050" i="2"/>
  <c r="AB3050" i="2"/>
  <c r="T3050" i="2"/>
  <c r="L3050" i="2"/>
  <c r="Y3050" i="2"/>
  <c r="Q3050" i="2"/>
  <c r="I3050" i="2"/>
  <c r="X3050" i="2"/>
  <c r="P3050" i="2"/>
  <c r="H3050" i="2"/>
  <c r="E3050" i="2"/>
  <c r="U3050" i="2"/>
  <c r="M3050" i="2"/>
  <c r="Z2897" i="2"/>
  <c r="V2897" i="2"/>
  <c r="AF2897" i="2" s="1"/>
  <c r="R2897" i="2"/>
  <c r="N2897" i="2"/>
  <c r="J2897" i="2"/>
  <c r="F2897" i="2"/>
  <c r="Y2897" i="2"/>
  <c r="U2897" i="2"/>
  <c r="Q2897" i="2"/>
  <c r="M2897" i="2"/>
  <c r="I2897" i="2"/>
  <c r="E2897" i="2"/>
  <c r="AB2897" i="2"/>
  <c r="X2897" i="2"/>
  <c r="T2897" i="2"/>
  <c r="P2897" i="2"/>
  <c r="L2897" i="2"/>
  <c r="H2897" i="2"/>
  <c r="S2897" i="2"/>
  <c r="O2897" i="2"/>
  <c r="AA2897" i="2"/>
  <c r="K2897" i="2"/>
  <c r="W2897" i="2"/>
  <c r="G2897" i="2"/>
  <c r="AA2816" i="2"/>
  <c r="W2816" i="2"/>
  <c r="S2816" i="2"/>
  <c r="O2816" i="2"/>
  <c r="K2816" i="2"/>
  <c r="G2816" i="2"/>
  <c r="Z2816" i="2"/>
  <c r="V2816" i="2"/>
  <c r="AF2816" i="2" s="1"/>
  <c r="R2816" i="2"/>
  <c r="N2816" i="2"/>
  <c r="J2816" i="2"/>
  <c r="F2816" i="2"/>
  <c r="Y2816" i="2"/>
  <c r="U2816" i="2"/>
  <c r="Q2816" i="2"/>
  <c r="M2816" i="2"/>
  <c r="I2816" i="2"/>
  <c r="E2816" i="2"/>
  <c r="AB2816" i="2"/>
  <c r="L2816" i="2"/>
  <c r="X2816" i="2"/>
  <c r="H2816" i="2"/>
  <c r="P2816" i="2"/>
  <c r="T2816" i="2"/>
  <c r="AB2934" i="2"/>
  <c r="X2934" i="2"/>
  <c r="T2934" i="2"/>
  <c r="P2934" i="2"/>
  <c r="L2934" i="2"/>
  <c r="H2934" i="2"/>
  <c r="AA2934" i="2"/>
  <c r="W2934" i="2"/>
  <c r="S2934" i="2"/>
  <c r="O2934" i="2"/>
  <c r="K2934" i="2"/>
  <c r="G2934" i="2"/>
  <c r="Z2934" i="2"/>
  <c r="V2934" i="2"/>
  <c r="AF2934" i="2" s="1"/>
  <c r="R2934" i="2"/>
  <c r="N2934" i="2"/>
  <c r="J2934" i="2"/>
  <c r="F2934" i="2"/>
  <c r="M2934" i="2"/>
  <c r="Y2934" i="2"/>
  <c r="I2934" i="2"/>
  <c r="U2934" i="2"/>
  <c r="E2934" i="2"/>
  <c r="Q2934" i="2"/>
  <c r="Y2777" i="2"/>
  <c r="U2777" i="2"/>
  <c r="Q2777" i="2"/>
  <c r="M2777" i="2"/>
  <c r="I2777" i="2"/>
  <c r="E2777" i="2"/>
  <c r="AB2777" i="2"/>
  <c r="X2777" i="2"/>
  <c r="T2777" i="2"/>
  <c r="P2777" i="2"/>
  <c r="L2777" i="2"/>
  <c r="H2777" i="2"/>
  <c r="Z2777" i="2"/>
  <c r="R2777" i="2"/>
  <c r="J2777" i="2"/>
  <c r="W2777" i="2"/>
  <c r="O2777" i="2"/>
  <c r="G2777" i="2"/>
  <c r="V2777" i="2"/>
  <c r="AF2777" i="2" s="1"/>
  <c r="F2777" i="2"/>
  <c r="S2777" i="2"/>
  <c r="N2777" i="2"/>
  <c r="AA2777" i="2"/>
  <c r="K2777" i="2"/>
  <c r="AA3065" i="2"/>
  <c r="W3065" i="2"/>
  <c r="S3065" i="2"/>
  <c r="O3065" i="2"/>
  <c r="K3065" i="2"/>
  <c r="G3065" i="2"/>
  <c r="Z3065" i="2"/>
  <c r="V3065" i="2"/>
  <c r="AF3065" i="2" s="1"/>
  <c r="R3065" i="2"/>
  <c r="N3065" i="2"/>
  <c r="J3065" i="2"/>
  <c r="F3065" i="2"/>
  <c r="U3065" i="2"/>
  <c r="M3065" i="2"/>
  <c r="E3065" i="2"/>
  <c r="AB3065" i="2"/>
  <c r="T3065" i="2"/>
  <c r="L3065" i="2"/>
  <c r="P3065" i="2"/>
  <c r="Y3065" i="2"/>
  <c r="I3065" i="2"/>
  <c r="X3065" i="2"/>
  <c r="H3065" i="2"/>
  <c r="Q3065" i="2"/>
  <c r="Z2690" i="2"/>
  <c r="V2690" i="2"/>
  <c r="AF2690" i="2" s="1"/>
  <c r="R2690" i="2"/>
  <c r="N2690" i="2"/>
  <c r="J2690" i="2"/>
  <c r="F2690" i="2"/>
  <c r="Y2690" i="2"/>
  <c r="U2690" i="2"/>
  <c r="Q2690" i="2"/>
  <c r="M2690" i="2"/>
  <c r="I2690" i="2"/>
  <c r="E2690" i="2"/>
  <c r="AB2690" i="2"/>
  <c r="T2690" i="2"/>
  <c r="L2690" i="2"/>
  <c r="AA2690" i="2"/>
  <c r="S2690" i="2"/>
  <c r="K2690" i="2"/>
  <c r="X2690" i="2"/>
  <c r="P2690" i="2"/>
  <c r="H2690" i="2"/>
  <c r="W2690" i="2"/>
  <c r="O2690" i="2"/>
  <c r="G2690" i="2"/>
  <c r="Y2859" i="2"/>
  <c r="U2859" i="2"/>
  <c r="Q2859" i="2"/>
  <c r="M2859" i="2"/>
  <c r="I2859" i="2"/>
  <c r="E2859" i="2"/>
  <c r="AB2859" i="2"/>
  <c r="X2859" i="2"/>
  <c r="T2859" i="2"/>
  <c r="P2859" i="2"/>
  <c r="L2859" i="2"/>
  <c r="H2859" i="2"/>
  <c r="AA2859" i="2"/>
  <c r="W2859" i="2"/>
  <c r="S2859" i="2"/>
  <c r="O2859" i="2"/>
  <c r="K2859" i="2"/>
  <c r="G2859" i="2"/>
  <c r="N2859" i="2"/>
  <c r="Z2859" i="2"/>
  <c r="J2859" i="2"/>
  <c r="R2859" i="2"/>
  <c r="F2859" i="2"/>
  <c r="V2859" i="2"/>
  <c r="AF2859" i="2" s="1"/>
  <c r="Z2909" i="2"/>
  <c r="V2909" i="2"/>
  <c r="AF2909" i="2" s="1"/>
  <c r="R2909" i="2"/>
  <c r="N2909" i="2"/>
  <c r="J2909" i="2"/>
  <c r="F2909" i="2"/>
  <c r="Y2909" i="2"/>
  <c r="U2909" i="2"/>
  <c r="Q2909" i="2"/>
  <c r="M2909" i="2"/>
  <c r="I2909" i="2"/>
  <c r="E2909" i="2"/>
  <c r="AB2909" i="2"/>
  <c r="X2909" i="2"/>
  <c r="T2909" i="2"/>
  <c r="P2909" i="2"/>
  <c r="L2909" i="2"/>
  <c r="H2909" i="2"/>
  <c r="AA2909" i="2"/>
  <c r="K2909" i="2"/>
  <c r="W2909" i="2"/>
  <c r="G2909" i="2"/>
  <c r="S2909" i="2"/>
  <c r="O2909" i="2"/>
  <c r="AA2844" i="2"/>
  <c r="W2844" i="2"/>
  <c r="S2844" i="2"/>
  <c r="O2844" i="2"/>
  <c r="K2844" i="2"/>
  <c r="G2844" i="2"/>
  <c r="Z2844" i="2"/>
  <c r="V2844" i="2"/>
  <c r="AF2844" i="2" s="1"/>
  <c r="R2844" i="2"/>
  <c r="N2844" i="2"/>
  <c r="J2844" i="2"/>
  <c r="F2844" i="2"/>
  <c r="Y2844" i="2"/>
  <c r="U2844" i="2"/>
  <c r="Q2844" i="2"/>
  <c r="M2844" i="2"/>
  <c r="I2844" i="2"/>
  <c r="E2844" i="2"/>
  <c r="T2844" i="2"/>
  <c r="P2844" i="2"/>
  <c r="X2844" i="2"/>
  <c r="L2844" i="2"/>
  <c r="H2844" i="2"/>
  <c r="AB2844" i="2"/>
  <c r="AB2912" i="2"/>
  <c r="X2912" i="2"/>
  <c r="T2912" i="2"/>
  <c r="P2912" i="2"/>
  <c r="L2912" i="2"/>
  <c r="H2912" i="2"/>
  <c r="AA2912" i="2"/>
  <c r="W2912" i="2"/>
  <c r="S2912" i="2"/>
  <c r="O2912" i="2"/>
  <c r="K2912" i="2"/>
  <c r="G2912" i="2"/>
  <c r="Z2912" i="2"/>
  <c r="V2912" i="2"/>
  <c r="AF2912" i="2" s="1"/>
  <c r="R2912" i="2"/>
  <c r="N2912" i="2"/>
  <c r="J2912" i="2"/>
  <c r="F2912" i="2"/>
  <c r="M2912" i="2"/>
  <c r="Y2912" i="2"/>
  <c r="I2912" i="2"/>
  <c r="U2912" i="2"/>
  <c r="E2912" i="2"/>
  <c r="Q2912" i="2"/>
  <c r="AA3018" i="2"/>
  <c r="W3018" i="2"/>
  <c r="S3018" i="2"/>
  <c r="O3018" i="2"/>
  <c r="K3018" i="2"/>
  <c r="G3018" i="2"/>
  <c r="Y3018" i="2"/>
  <c r="U3018" i="2"/>
  <c r="Q3018" i="2"/>
  <c r="M3018" i="2"/>
  <c r="I3018" i="2"/>
  <c r="E3018" i="2"/>
  <c r="Z3018" i="2"/>
  <c r="R3018" i="2"/>
  <c r="J3018" i="2"/>
  <c r="X3018" i="2"/>
  <c r="P3018" i="2"/>
  <c r="H3018" i="2"/>
  <c r="V3018" i="2"/>
  <c r="AF3018" i="2" s="1"/>
  <c r="N3018" i="2"/>
  <c r="F3018" i="2"/>
  <c r="AB3018" i="2"/>
  <c r="T3018" i="2"/>
  <c r="L3018" i="2"/>
  <c r="AA2848" i="2"/>
  <c r="W2848" i="2"/>
  <c r="S2848" i="2"/>
  <c r="O2848" i="2"/>
  <c r="K2848" i="2"/>
  <c r="G2848" i="2"/>
  <c r="Z2848" i="2"/>
  <c r="V2848" i="2"/>
  <c r="AF2848" i="2" s="1"/>
  <c r="R2848" i="2"/>
  <c r="N2848" i="2"/>
  <c r="J2848" i="2"/>
  <c r="F2848" i="2"/>
  <c r="Y2848" i="2"/>
  <c r="U2848" i="2"/>
  <c r="Q2848" i="2"/>
  <c r="M2848" i="2"/>
  <c r="I2848" i="2"/>
  <c r="E2848" i="2"/>
  <c r="AB2848" i="2"/>
  <c r="L2848" i="2"/>
  <c r="X2848" i="2"/>
  <c r="H2848" i="2"/>
  <c r="P2848" i="2"/>
  <c r="T2848" i="2"/>
  <c r="AB2874" i="2"/>
  <c r="X2874" i="2"/>
  <c r="T2874" i="2"/>
  <c r="P2874" i="2"/>
  <c r="L2874" i="2"/>
  <c r="H2874" i="2"/>
  <c r="Z2874" i="2"/>
  <c r="V2874" i="2"/>
  <c r="AF2874" i="2" s="1"/>
  <c r="R2874" i="2"/>
  <c r="N2874" i="2"/>
  <c r="J2874" i="2"/>
  <c r="F2874" i="2"/>
  <c r="Y2874" i="2"/>
  <c r="Q2874" i="2"/>
  <c r="I2874" i="2"/>
  <c r="W2874" i="2"/>
  <c r="O2874" i="2"/>
  <c r="G2874" i="2"/>
  <c r="U2874" i="2"/>
  <c r="M2874" i="2"/>
  <c r="E2874" i="2"/>
  <c r="K2874" i="2"/>
  <c r="AA2874" i="2"/>
  <c r="S2874" i="2"/>
  <c r="Y2763" i="2"/>
  <c r="U2763" i="2"/>
  <c r="Q2763" i="2"/>
  <c r="M2763" i="2"/>
  <c r="I2763" i="2"/>
  <c r="E2763" i="2"/>
  <c r="AB2763" i="2"/>
  <c r="X2763" i="2"/>
  <c r="T2763" i="2"/>
  <c r="P2763" i="2"/>
  <c r="L2763" i="2"/>
  <c r="H2763" i="2"/>
  <c r="V2763" i="2"/>
  <c r="AF2763" i="2" s="1"/>
  <c r="N2763" i="2"/>
  <c r="F2763" i="2"/>
  <c r="AA2763" i="2"/>
  <c r="S2763" i="2"/>
  <c r="K2763" i="2"/>
  <c r="R2763" i="2"/>
  <c r="O2763" i="2"/>
  <c r="Z2763" i="2"/>
  <c r="J2763" i="2"/>
  <c r="W2763" i="2"/>
  <c r="G2763" i="2"/>
  <c r="AB2886" i="2"/>
  <c r="X2886" i="2"/>
  <c r="T2886" i="2"/>
  <c r="P2886" i="2"/>
  <c r="L2886" i="2"/>
  <c r="H2886" i="2"/>
  <c r="AA2886" i="2"/>
  <c r="W2886" i="2"/>
  <c r="S2886" i="2"/>
  <c r="O2886" i="2"/>
  <c r="K2886" i="2"/>
  <c r="G2886" i="2"/>
  <c r="Z2886" i="2"/>
  <c r="V2886" i="2"/>
  <c r="AF2886" i="2" s="1"/>
  <c r="R2886" i="2"/>
  <c r="N2886" i="2"/>
  <c r="J2886" i="2"/>
  <c r="F2886" i="2"/>
  <c r="Q2886" i="2"/>
  <c r="M2886" i="2"/>
  <c r="Y2886" i="2"/>
  <c r="I2886" i="2"/>
  <c r="U2886" i="2"/>
  <c r="E2886" i="2"/>
  <c r="Y2767" i="2"/>
  <c r="U2767" i="2"/>
  <c r="Q2767" i="2"/>
  <c r="M2767" i="2"/>
  <c r="I2767" i="2"/>
  <c r="E2767" i="2"/>
  <c r="AB2767" i="2"/>
  <c r="X2767" i="2"/>
  <c r="T2767" i="2"/>
  <c r="P2767" i="2"/>
  <c r="L2767" i="2"/>
  <c r="H2767" i="2"/>
  <c r="V2767" i="2"/>
  <c r="AF2767" i="2" s="1"/>
  <c r="N2767" i="2"/>
  <c r="F2767" i="2"/>
  <c r="AA2767" i="2"/>
  <c r="S2767" i="2"/>
  <c r="K2767" i="2"/>
  <c r="Z2767" i="2"/>
  <c r="J2767" i="2"/>
  <c r="W2767" i="2"/>
  <c r="G2767" i="2"/>
  <c r="R2767" i="2"/>
  <c r="O2767" i="2"/>
  <c r="AB2908" i="2"/>
  <c r="X2908" i="2"/>
  <c r="T2908" i="2"/>
  <c r="P2908" i="2"/>
  <c r="L2908" i="2"/>
  <c r="H2908" i="2"/>
  <c r="AA2908" i="2"/>
  <c r="W2908" i="2"/>
  <c r="S2908" i="2"/>
  <c r="O2908" i="2"/>
  <c r="K2908" i="2"/>
  <c r="G2908" i="2"/>
  <c r="Z2908" i="2"/>
  <c r="V2908" i="2"/>
  <c r="AF2908" i="2" s="1"/>
  <c r="R2908" i="2"/>
  <c r="N2908" i="2"/>
  <c r="J2908" i="2"/>
  <c r="F2908" i="2"/>
  <c r="U2908" i="2"/>
  <c r="E2908" i="2"/>
  <c r="Q2908" i="2"/>
  <c r="M2908" i="2"/>
  <c r="Y2908" i="2"/>
  <c r="I2908" i="2"/>
  <c r="Y2813" i="2"/>
  <c r="U2813" i="2"/>
  <c r="Q2813" i="2"/>
  <c r="M2813" i="2"/>
  <c r="I2813" i="2"/>
  <c r="E2813" i="2"/>
  <c r="AB2813" i="2"/>
  <c r="X2813" i="2"/>
  <c r="T2813" i="2"/>
  <c r="P2813" i="2"/>
  <c r="L2813" i="2"/>
  <c r="H2813" i="2"/>
  <c r="AA2813" i="2"/>
  <c r="W2813" i="2"/>
  <c r="S2813" i="2"/>
  <c r="O2813" i="2"/>
  <c r="K2813" i="2"/>
  <c r="G2813" i="2"/>
  <c r="Z2813" i="2"/>
  <c r="J2813" i="2"/>
  <c r="V2813" i="2"/>
  <c r="AF2813" i="2" s="1"/>
  <c r="F2813" i="2"/>
  <c r="R2813" i="2"/>
  <c r="N2813" i="2"/>
  <c r="Y2835" i="2"/>
  <c r="U2835" i="2"/>
  <c r="Q2835" i="2"/>
  <c r="M2835" i="2"/>
  <c r="I2835" i="2"/>
  <c r="E2835" i="2"/>
  <c r="AB2835" i="2"/>
  <c r="X2835" i="2"/>
  <c r="T2835" i="2"/>
  <c r="P2835" i="2"/>
  <c r="L2835" i="2"/>
  <c r="H2835" i="2"/>
  <c r="AA2835" i="2"/>
  <c r="W2835" i="2"/>
  <c r="S2835" i="2"/>
  <c r="O2835" i="2"/>
  <c r="K2835" i="2"/>
  <c r="G2835" i="2"/>
  <c r="N2835" i="2"/>
  <c r="Z2835" i="2"/>
  <c r="J2835" i="2"/>
  <c r="V2835" i="2"/>
  <c r="AF2835" i="2" s="1"/>
  <c r="R2835" i="2"/>
  <c r="F2835" i="2"/>
  <c r="Z2696" i="2"/>
  <c r="V2696" i="2"/>
  <c r="AF2696" i="2" s="1"/>
  <c r="R2696" i="2"/>
  <c r="N2696" i="2"/>
  <c r="J2696" i="2"/>
  <c r="F2696" i="2"/>
  <c r="X2696" i="2"/>
  <c r="S2696" i="2"/>
  <c r="M2696" i="2"/>
  <c r="H2696" i="2"/>
  <c r="AB2696" i="2"/>
  <c r="W2696" i="2"/>
  <c r="Q2696" i="2"/>
  <c r="L2696" i="2"/>
  <c r="G2696" i="2"/>
  <c r="AA2696" i="2"/>
  <c r="P2696" i="2"/>
  <c r="E2696" i="2"/>
  <c r="Y2696" i="2"/>
  <c r="O2696" i="2"/>
  <c r="U2696" i="2"/>
  <c r="K2696" i="2"/>
  <c r="T2696" i="2"/>
  <c r="I2696" i="2"/>
  <c r="Z2935" i="2"/>
  <c r="V2935" i="2"/>
  <c r="AF2935" i="2" s="1"/>
  <c r="R2935" i="2"/>
  <c r="N2935" i="2"/>
  <c r="J2935" i="2"/>
  <c r="F2935" i="2"/>
  <c r="Y2935" i="2"/>
  <c r="U2935" i="2"/>
  <c r="Q2935" i="2"/>
  <c r="M2935" i="2"/>
  <c r="I2935" i="2"/>
  <c r="E2935" i="2"/>
  <c r="AB2935" i="2"/>
  <c r="X2935" i="2"/>
  <c r="T2935" i="2"/>
  <c r="P2935" i="2"/>
  <c r="L2935" i="2"/>
  <c r="H2935" i="2"/>
  <c r="S2935" i="2"/>
  <c r="O2935" i="2"/>
  <c r="AA2935" i="2"/>
  <c r="K2935" i="2"/>
  <c r="W2935" i="2"/>
  <c r="G2935" i="2"/>
  <c r="Y2711" i="2"/>
  <c r="U2711" i="2"/>
  <c r="Q2711" i="2"/>
  <c r="M2711" i="2"/>
  <c r="I2711" i="2"/>
  <c r="E2711" i="2"/>
  <c r="AB2711" i="2"/>
  <c r="X2711" i="2"/>
  <c r="T2711" i="2"/>
  <c r="P2711" i="2"/>
  <c r="L2711" i="2"/>
  <c r="H2711" i="2"/>
  <c r="V2711" i="2"/>
  <c r="AF2711" i="2" s="1"/>
  <c r="N2711" i="2"/>
  <c r="F2711" i="2"/>
  <c r="AA2711" i="2"/>
  <c r="S2711" i="2"/>
  <c r="K2711" i="2"/>
  <c r="Z2711" i="2"/>
  <c r="J2711" i="2"/>
  <c r="W2711" i="2"/>
  <c r="G2711" i="2"/>
  <c r="R2711" i="2"/>
  <c r="O2711" i="2"/>
  <c r="Y3025" i="2"/>
  <c r="U3025" i="2"/>
  <c r="Q3025" i="2"/>
  <c r="M3025" i="2"/>
  <c r="I3025" i="2"/>
  <c r="E3025" i="2"/>
  <c r="AB3025" i="2"/>
  <c r="X3025" i="2"/>
  <c r="T3025" i="2"/>
  <c r="AA3025" i="2"/>
  <c r="W3025" i="2"/>
  <c r="S3025" i="2"/>
  <c r="O3025" i="2"/>
  <c r="K3025" i="2"/>
  <c r="G3025" i="2"/>
  <c r="V3025" i="2"/>
  <c r="AF3025" i="2" s="1"/>
  <c r="L3025" i="2"/>
  <c r="R3025" i="2"/>
  <c r="J3025" i="2"/>
  <c r="P3025" i="2"/>
  <c r="H3025" i="2"/>
  <c r="N3025" i="2"/>
  <c r="F3025" i="2"/>
  <c r="Z3025" i="2"/>
  <c r="Y2857" i="2"/>
  <c r="U2857" i="2"/>
  <c r="Q2857" i="2"/>
  <c r="M2857" i="2"/>
  <c r="I2857" i="2"/>
  <c r="E2857" i="2"/>
  <c r="AB2857" i="2"/>
  <c r="X2857" i="2"/>
  <c r="T2857" i="2"/>
  <c r="P2857" i="2"/>
  <c r="L2857" i="2"/>
  <c r="H2857" i="2"/>
  <c r="AA2857" i="2"/>
  <c r="W2857" i="2"/>
  <c r="S2857" i="2"/>
  <c r="O2857" i="2"/>
  <c r="K2857" i="2"/>
  <c r="G2857" i="2"/>
  <c r="R2857" i="2"/>
  <c r="N2857" i="2"/>
  <c r="F2857" i="2"/>
  <c r="Z2857" i="2"/>
  <c r="V2857" i="2"/>
  <c r="AF2857" i="2" s="1"/>
  <c r="J2857" i="2"/>
  <c r="AA2770" i="2"/>
  <c r="W2770" i="2"/>
  <c r="S2770" i="2"/>
  <c r="O2770" i="2"/>
  <c r="K2770" i="2"/>
  <c r="G2770" i="2"/>
  <c r="Z2770" i="2"/>
  <c r="V2770" i="2"/>
  <c r="AF2770" i="2" s="1"/>
  <c r="R2770" i="2"/>
  <c r="N2770" i="2"/>
  <c r="J2770" i="2"/>
  <c r="F2770" i="2"/>
  <c r="X2770" i="2"/>
  <c r="P2770" i="2"/>
  <c r="H2770" i="2"/>
  <c r="U2770" i="2"/>
  <c r="M2770" i="2"/>
  <c r="E2770" i="2"/>
  <c r="AB2770" i="2"/>
  <c r="L2770" i="2"/>
  <c r="Y2770" i="2"/>
  <c r="I2770" i="2"/>
  <c r="T2770" i="2"/>
  <c r="Q2770" i="2"/>
  <c r="AA2820" i="2"/>
  <c r="W2820" i="2"/>
  <c r="S2820" i="2"/>
  <c r="O2820" i="2"/>
  <c r="K2820" i="2"/>
  <c r="G2820" i="2"/>
  <c r="Z2820" i="2"/>
  <c r="V2820" i="2"/>
  <c r="AF2820" i="2" s="1"/>
  <c r="R2820" i="2"/>
  <c r="N2820" i="2"/>
  <c r="J2820" i="2"/>
  <c r="F2820" i="2"/>
  <c r="Y2820" i="2"/>
  <c r="U2820" i="2"/>
  <c r="Q2820" i="2"/>
  <c r="M2820" i="2"/>
  <c r="I2820" i="2"/>
  <c r="E2820" i="2"/>
  <c r="T2820" i="2"/>
  <c r="P2820" i="2"/>
  <c r="H2820" i="2"/>
  <c r="AB2820" i="2"/>
  <c r="X2820" i="2"/>
  <c r="L2820" i="2"/>
  <c r="Z2929" i="2"/>
  <c r="V2929" i="2"/>
  <c r="AF2929" i="2" s="1"/>
  <c r="R2929" i="2"/>
  <c r="N2929" i="2"/>
  <c r="J2929" i="2"/>
  <c r="F2929" i="2"/>
  <c r="AB2929" i="2"/>
  <c r="X2929" i="2"/>
  <c r="T2929" i="2"/>
  <c r="P2929" i="2"/>
  <c r="L2929" i="2"/>
  <c r="H2929" i="2"/>
  <c r="Y2929" i="2"/>
  <c r="Q2929" i="2"/>
  <c r="I2929" i="2"/>
  <c r="W2929" i="2"/>
  <c r="O2929" i="2"/>
  <c r="G2929" i="2"/>
  <c r="U2929" i="2"/>
  <c r="M2929" i="2"/>
  <c r="E2929" i="2"/>
  <c r="K2929" i="2"/>
  <c r="AA2929" i="2"/>
  <c r="S2929" i="2"/>
  <c r="Z2893" i="2"/>
  <c r="V2893" i="2"/>
  <c r="AF2893" i="2" s="1"/>
  <c r="R2893" i="2"/>
  <c r="N2893" i="2"/>
  <c r="J2893" i="2"/>
  <c r="F2893" i="2"/>
  <c r="Y2893" i="2"/>
  <c r="U2893" i="2"/>
  <c r="Q2893" i="2"/>
  <c r="M2893" i="2"/>
  <c r="I2893" i="2"/>
  <c r="E2893" i="2"/>
  <c r="AB2893" i="2"/>
  <c r="X2893" i="2"/>
  <c r="T2893" i="2"/>
  <c r="P2893" i="2"/>
  <c r="L2893" i="2"/>
  <c r="H2893" i="2"/>
  <c r="AA2893" i="2"/>
  <c r="K2893" i="2"/>
  <c r="W2893" i="2"/>
  <c r="G2893" i="2"/>
  <c r="S2893" i="2"/>
  <c r="O2893" i="2"/>
  <c r="Y2827" i="2"/>
  <c r="U2827" i="2"/>
  <c r="Q2827" i="2"/>
  <c r="M2827" i="2"/>
  <c r="I2827" i="2"/>
  <c r="E2827" i="2"/>
  <c r="AB2827" i="2"/>
  <c r="X2827" i="2"/>
  <c r="T2827" i="2"/>
  <c r="P2827" i="2"/>
  <c r="L2827" i="2"/>
  <c r="H2827" i="2"/>
  <c r="AA2827" i="2"/>
  <c r="W2827" i="2"/>
  <c r="S2827" i="2"/>
  <c r="O2827" i="2"/>
  <c r="K2827" i="2"/>
  <c r="G2827" i="2"/>
  <c r="N2827" i="2"/>
  <c r="Z2827" i="2"/>
  <c r="J2827" i="2"/>
  <c r="R2827" i="2"/>
  <c r="F2827" i="2"/>
  <c r="V2827" i="2"/>
  <c r="AF2827" i="2" s="1"/>
  <c r="Z2662" i="2"/>
  <c r="V2662" i="2"/>
  <c r="AF2662" i="2" s="1"/>
  <c r="R2662" i="2"/>
  <c r="N2662" i="2"/>
  <c r="J2662" i="2"/>
  <c r="F2662" i="2"/>
  <c r="Y2662" i="2"/>
  <c r="U2662" i="2"/>
  <c r="Q2662" i="2"/>
  <c r="M2662" i="2"/>
  <c r="I2662" i="2"/>
  <c r="E2662" i="2"/>
  <c r="AB2662" i="2"/>
  <c r="T2662" i="2"/>
  <c r="L2662" i="2"/>
  <c r="AA2662" i="2"/>
  <c r="S2662" i="2"/>
  <c r="K2662" i="2"/>
  <c r="X2662" i="2"/>
  <c r="P2662" i="2"/>
  <c r="H2662" i="2"/>
  <c r="O2662" i="2"/>
  <c r="G2662" i="2"/>
  <c r="W2662" i="2"/>
  <c r="AA2846" i="2"/>
  <c r="W2846" i="2"/>
  <c r="S2846" i="2"/>
  <c r="O2846" i="2"/>
  <c r="K2846" i="2"/>
  <c r="G2846" i="2"/>
  <c r="Z2846" i="2"/>
  <c r="V2846" i="2"/>
  <c r="AF2846" i="2" s="1"/>
  <c r="R2846" i="2"/>
  <c r="N2846" i="2"/>
  <c r="J2846" i="2"/>
  <c r="F2846" i="2"/>
  <c r="Y2846" i="2"/>
  <c r="U2846" i="2"/>
  <c r="Q2846" i="2"/>
  <c r="M2846" i="2"/>
  <c r="I2846" i="2"/>
  <c r="E2846" i="2"/>
  <c r="P2846" i="2"/>
  <c r="AB2846" i="2"/>
  <c r="L2846" i="2"/>
  <c r="X2846" i="2"/>
  <c r="T2846" i="2"/>
  <c r="H2846" i="2"/>
  <c r="Y2779" i="2"/>
  <c r="U2779" i="2"/>
  <c r="Q2779" i="2"/>
  <c r="M2779" i="2"/>
  <c r="I2779" i="2"/>
  <c r="E2779" i="2"/>
  <c r="AB2779" i="2"/>
  <c r="X2779" i="2"/>
  <c r="T2779" i="2"/>
  <c r="P2779" i="2"/>
  <c r="L2779" i="2"/>
  <c r="H2779" i="2"/>
  <c r="V2779" i="2"/>
  <c r="AF2779" i="2" s="1"/>
  <c r="N2779" i="2"/>
  <c r="F2779" i="2"/>
  <c r="AA2779" i="2"/>
  <c r="S2779" i="2"/>
  <c r="K2779" i="2"/>
  <c r="R2779" i="2"/>
  <c r="O2779" i="2"/>
  <c r="Z2779" i="2"/>
  <c r="J2779" i="2"/>
  <c r="G2779" i="2"/>
  <c r="W2779" i="2"/>
  <c r="Z2889" i="2"/>
  <c r="V2889" i="2"/>
  <c r="AF2889" i="2" s="1"/>
  <c r="R2889" i="2"/>
  <c r="N2889" i="2"/>
  <c r="J2889" i="2"/>
  <c r="F2889" i="2"/>
  <c r="Y2889" i="2"/>
  <c r="U2889" i="2"/>
  <c r="Q2889" i="2"/>
  <c r="M2889" i="2"/>
  <c r="I2889" i="2"/>
  <c r="E2889" i="2"/>
  <c r="AB2889" i="2"/>
  <c r="X2889" i="2"/>
  <c r="T2889" i="2"/>
  <c r="P2889" i="2"/>
  <c r="L2889" i="2"/>
  <c r="H2889" i="2"/>
  <c r="S2889" i="2"/>
  <c r="O2889" i="2"/>
  <c r="AA2889" i="2"/>
  <c r="K2889" i="2"/>
  <c r="G2889" i="2"/>
  <c r="W2889" i="2"/>
  <c r="Y3006" i="2"/>
  <c r="U3006" i="2"/>
  <c r="Q3006" i="2"/>
  <c r="M3006" i="2"/>
  <c r="I3006" i="2"/>
  <c r="E3006" i="2"/>
  <c r="AA3006" i="2"/>
  <c r="W3006" i="2"/>
  <c r="S3006" i="2"/>
  <c r="O3006" i="2"/>
  <c r="K3006" i="2"/>
  <c r="G3006" i="2"/>
  <c r="Z3006" i="2"/>
  <c r="R3006" i="2"/>
  <c r="J3006" i="2"/>
  <c r="X3006" i="2"/>
  <c r="P3006" i="2"/>
  <c r="H3006" i="2"/>
  <c r="V3006" i="2"/>
  <c r="AF3006" i="2" s="1"/>
  <c r="N3006" i="2"/>
  <c r="F3006" i="2"/>
  <c r="T3006" i="2"/>
  <c r="L3006" i="2"/>
  <c r="AB3006" i="2"/>
  <c r="Y2795" i="2"/>
  <c r="U2795" i="2"/>
  <c r="Q2795" i="2"/>
  <c r="M2795" i="2"/>
  <c r="I2795" i="2"/>
  <c r="E2795" i="2"/>
  <c r="AA2795" i="2"/>
  <c r="W2795" i="2"/>
  <c r="S2795" i="2"/>
  <c r="O2795" i="2"/>
  <c r="K2795" i="2"/>
  <c r="G2795" i="2"/>
  <c r="V2795" i="2"/>
  <c r="AF2795" i="2" s="1"/>
  <c r="N2795" i="2"/>
  <c r="F2795" i="2"/>
  <c r="AB2795" i="2"/>
  <c r="T2795" i="2"/>
  <c r="L2795" i="2"/>
  <c r="X2795" i="2"/>
  <c r="H2795" i="2"/>
  <c r="R2795" i="2"/>
  <c r="Z2795" i="2"/>
  <c r="P2795" i="2"/>
  <c r="J2795" i="2"/>
  <c r="AB3060" i="2"/>
  <c r="X3060" i="2"/>
  <c r="T3060" i="2"/>
  <c r="P3060" i="2"/>
  <c r="L3060" i="2"/>
  <c r="H3060" i="2"/>
  <c r="Z3060" i="2"/>
  <c r="U3060" i="2"/>
  <c r="O3060" i="2"/>
  <c r="J3060" i="2"/>
  <c r="E3060" i="2"/>
  <c r="Y3060" i="2"/>
  <c r="S3060" i="2"/>
  <c r="N3060" i="2"/>
  <c r="I3060" i="2"/>
  <c r="AA3060" i="2"/>
  <c r="Q3060" i="2"/>
  <c r="F3060" i="2"/>
  <c r="W3060" i="2"/>
  <c r="M3060" i="2"/>
  <c r="V3060" i="2"/>
  <c r="AF3060" i="2" s="1"/>
  <c r="K3060" i="2"/>
  <c r="R3060" i="2"/>
  <c r="G3060" i="2"/>
  <c r="AB2864" i="2"/>
  <c r="X2864" i="2"/>
  <c r="T2864" i="2"/>
  <c r="P2864" i="2"/>
  <c r="L2864" i="2"/>
  <c r="H2864" i="2"/>
  <c r="Z2864" i="2"/>
  <c r="V2864" i="2"/>
  <c r="AF2864" i="2" s="1"/>
  <c r="R2864" i="2"/>
  <c r="N2864" i="2"/>
  <c r="J2864" i="2"/>
  <c r="F2864" i="2"/>
  <c r="U2864" i="2"/>
  <c r="M2864" i="2"/>
  <c r="E2864" i="2"/>
  <c r="AA2864" i="2"/>
  <c r="S2864" i="2"/>
  <c r="K2864" i="2"/>
  <c r="Y2864" i="2"/>
  <c r="Q2864" i="2"/>
  <c r="I2864" i="2"/>
  <c r="O2864" i="2"/>
  <c r="G2864" i="2"/>
  <c r="W2864" i="2"/>
  <c r="AB2687" i="2"/>
  <c r="X2687" i="2"/>
  <c r="T2687" i="2"/>
  <c r="P2687" i="2"/>
  <c r="L2687" i="2"/>
  <c r="H2687" i="2"/>
  <c r="AA2687" i="2"/>
  <c r="W2687" i="2"/>
  <c r="S2687" i="2"/>
  <c r="O2687" i="2"/>
  <c r="K2687" i="2"/>
  <c r="G2687" i="2"/>
  <c r="Z2687" i="2"/>
  <c r="R2687" i="2"/>
  <c r="J2687" i="2"/>
  <c r="Y2687" i="2"/>
  <c r="Q2687" i="2"/>
  <c r="I2687" i="2"/>
  <c r="V2687" i="2"/>
  <c r="AF2687" i="2" s="1"/>
  <c r="N2687" i="2"/>
  <c r="F2687" i="2"/>
  <c r="E2687" i="2"/>
  <c r="U2687" i="2"/>
  <c r="M2687" i="2"/>
  <c r="AA3007" i="2"/>
  <c r="W3007" i="2"/>
  <c r="S3007" i="2"/>
  <c r="O3007" i="2"/>
  <c r="K3007" i="2"/>
  <c r="G3007" i="2"/>
  <c r="Y3007" i="2"/>
  <c r="U3007" i="2"/>
  <c r="Q3007" i="2"/>
  <c r="M3007" i="2"/>
  <c r="I3007" i="2"/>
  <c r="E3007" i="2"/>
  <c r="X3007" i="2"/>
  <c r="P3007" i="2"/>
  <c r="H3007" i="2"/>
  <c r="V3007" i="2"/>
  <c r="AF3007" i="2" s="1"/>
  <c r="N3007" i="2"/>
  <c r="F3007" i="2"/>
  <c r="AB3007" i="2"/>
  <c r="T3007" i="2"/>
  <c r="L3007" i="2"/>
  <c r="Z3007" i="2"/>
  <c r="R3007" i="2"/>
  <c r="J3007" i="2"/>
  <c r="AB2951" i="2"/>
  <c r="X2951" i="2"/>
  <c r="T2951" i="2"/>
  <c r="O2951" i="2"/>
  <c r="K2951" i="2"/>
  <c r="G2951" i="2"/>
  <c r="AA2951" i="2"/>
  <c r="W2951" i="2"/>
  <c r="S2951" i="2"/>
  <c r="N2951" i="2"/>
  <c r="J2951" i="2"/>
  <c r="F2951" i="2"/>
  <c r="Z2951" i="2"/>
  <c r="V2951" i="2"/>
  <c r="R2951" i="2"/>
  <c r="M2951" i="2"/>
  <c r="I2951" i="2"/>
  <c r="E2951" i="2"/>
  <c r="P2951" i="2"/>
  <c r="L2951" i="2"/>
  <c r="Y2951" i="2"/>
  <c r="H2951" i="2"/>
  <c r="U2951" i="2"/>
  <c r="Y3076" i="2"/>
  <c r="U3076" i="2"/>
  <c r="Q3076" i="2"/>
  <c r="M3076" i="2"/>
  <c r="I3076" i="2"/>
  <c r="E3076" i="2"/>
  <c r="AB3076" i="2"/>
  <c r="X3076" i="2"/>
  <c r="T3076" i="2"/>
  <c r="P3076" i="2"/>
  <c r="L3076" i="2"/>
  <c r="H3076" i="2"/>
  <c r="W3076" i="2"/>
  <c r="O3076" i="2"/>
  <c r="G3076" i="2"/>
  <c r="V3076" i="2"/>
  <c r="AF3076" i="2" s="1"/>
  <c r="N3076" i="2"/>
  <c r="F3076" i="2"/>
  <c r="S3076" i="2"/>
  <c r="R3076" i="2"/>
  <c r="Z3076" i="2"/>
  <c r="K3076" i="2"/>
  <c r="J3076" i="2"/>
  <c r="AA3076" i="2"/>
  <c r="Z2905" i="2"/>
  <c r="V2905" i="2"/>
  <c r="AF2905" i="2" s="1"/>
  <c r="R2905" i="2"/>
  <c r="N2905" i="2"/>
  <c r="J2905" i="2"/>
  <c r="F2905" i="2"/>
  <c r="Y2905" i="2"/>
  <c r="U2905" i="2"/>
  <c r="Q2905" i="2"/>
  <c r="M2905" i="2"/>
  <c r="I2905" i="2"/>
  <c r="E2905" i="2"/>
  <c r="AB2905" i="2"/>
  <c r="X2905" i="2"/>
  <c r="T2905" i="2"/>
  <c r="P2905" i="2"/>
  <c r="L2905" i="2"/>
  <c r="H2905" i="2"/>
  <c r="S2905" i="2"/>
  <c r="O2905" i="2"/>
  <c r="AA2905" i="2"/>
  <c r="K2905" i="2"/>
  <c r="W2905" i="2"/>
  <c r="G2905" i="2"/>
  <c r="Y3012" i="2"/>
  <c r="U3012" i="2"/>
  <c r="Q3012" i="2"/>
  <c r="M3012" i="2"/>
  <c r="I3012" i="2"/>
  <c r="E3012" i="2"/>
  <c r="AB3012" i="2"/>
  <c r="X3012" i="2"/>
  <c r="T3012" i="2"/>
  <c r="P3012" i="2"/>
  <c r="L3012" i="2"/>
  <c r="H3012" i="2"/>
  <c r="AA3012" i="2"/>
  <c r="W3012" i="2"/>
  <c r="S3012" i="2"/>
  <c r="O3012" i="2"/>
  <c r="K3012" i="2"/>
  <c r="G3012" i="2"/>
  <c r="R3012" i="2"/>
  <c r="N3012" i="2"/>
  <c r="Z3012" i="2"/>
  <c r="J3012" i="2"/>
  <c r="V3012" i="2"/>
  <c r="AF3012" i="2" s="1"/>
  <c r="F3012" i="2"/>
  <c r="Y2807" i="2"/>
  <c r="U2807" i="2"/>
  <c r="Q2807" i="2"/>
  <c r="M2807" i="2"/>
  <c r="I2807" i="2"/>
  <c r="E2807" i="2"/>
  <c r="AA2807" i="2"/>
  <c r="W2807" i="2"/>
  <c r="S2807" i="2"/>
  <c r="O2807" i="2"/>
  <c r="K2807" i="2"/>
  <c r="G2807" i="2"/>
  <c r="V2807" i="2"/>
  <c r="AF2807" i="2" s="1"/>
  <c r="N2807" i="2"/>
  <c r="F2807" i="2"/>
  <c r="AB2807" i="2"/>
  <c r="T2807" i="2"/>
  <c r="L2807" i="2"/>
  <c r="P2807" i="2"/>
  <c r="Z2807" i="2"/>
  <c r="J2807" i="2"/>
  <c r="H2807" i="2"/>
  <c r="X2807" i="2"/>
  <c r="R2807" i="2"/>
  <c r="Y2861" i="2"/>
  <c r="U2861" i="2"/>
  <c r="Q2861" i="2"/>
  <c r="M2861" i="2"/>
  <c r="I2861" i="2"/>
  <c r="E2861" i="2"/>
  <c r="AB2861" i="2"/>
  <c r="X2861" i="2"/>
  <c r="T2861" i="2"/>
  <c r="P2861" i="2"/>
  <c r="L2861" i="2"/>
  <c r="H2861" i="2"/>
  <c r="AA2861" i="2"/>
  <c r="W2861" i="2"/>
  <c r="S2861" i="2"/>
  <c r="O2861" i="2"/>
  <c r="K2861" i="2"/>
  <c r="G2861" i="2"/>
  <c r="Z2861" i="2"/>
  <c r="J2861" i="2"/>
  <c r="V2861" i="2"/>
  <c r="AF2861" i="2" s="1"/>
  <c r="F2861" i="2"/>
  <c r="R2861" i="2"/>
  <c r="N2861" i="2"/>
  <c r="AA2836" i="2"/>
  <c r="W2836" i="2"/>
  <c r="S2836" i="2"/>
  <c r="O2836" i="2"/>
  <c r="K2836" i="2"/>
  <c r="G2836" i="2"/>
  <c r="Z2836" i="2"/>
  <c r="V2836" i="2"/>
  <c r="AF2836" i="2" s="1"/>
  <c r="R2836" i="2"/>
  <c r="N2836" i="2"/>
  <c r="J2836" i="2"/>
  <c r="F2836" i="2"/>
  <c r="Y2836" i="2"/>
  <c r="U2836" i="2"/>
  <c r="Q2836" i="2"/>
  <c r="M2836" i="2"/>
  <c r="I2836" i="2"/>
  <c r="E2836" i="2"/>
  <c r="T2836" i="2"/>
  <c r="P2836" i="2"/>
  <c r="H2836" i="2"/>
  <c r="AB2836" i="2"/>
  <c r="X2836" i="2"/>
  <c r="L2836" i="2"/>
  <c r="AA3026" i="2"/>
  <c r="W3026" i="2"/>
  <c r="S3026" i="2"/>
  <c r="O3026" i="2"/>
  <c r="K3026" i="2"/>
  <c r="G3026" i="2"/>
  <c r="Z3026" i="2"/>
  <c r="V3026" i="2"/>
  <c r="AF3026" i="2" s="1"/>
  <c r="R3026" i="2"/>
  <c r="N3026" i="2"/>
  <c r="J3026" i="2"/>
  <c r="F3026" i="2"/>
  <c r="Y3026" i="2"/>
  <c r="U3026" i="2"/>
  <c r="Q3026" i="2"/>
  <c r="M3026" i="2"/>
  <c r="I3026" i="2"/>
  <c r="E3026" i="2"/>
  <c r="AB3026" i="2"/>
  <c r="L3026" i="2"/>
  <c r="X3026" i="2"/>
  <c r="H3026" i="2"/>
  <c r="T3026" i="2"/>
  <c r="P3026" i="2"/>
  <c r="Y2785" i="2"/>
  <c r="U2785" i="2"/>
  <c r="Q2785" i="2"/>
  <c r="M2785" i="2"/>
  <c r="I2785" i="2"/>
  <c r="E2785" i="2"/>
  <c r="AA2785" i="2"/>
  <c r="W2785" i="2"/>
  <c r="S2785" i="2"/>
  <c r="O2785" i="2"/>
  <c r="K2785" i="2"/>
  <c r="G2785" i="2"/>
  <c r="Z2785" i="2"/>
  <c r="R2785" i="2"/>
  <c r="J2785" i="2"/>
  <c r="X2785" i="2"/>
  <c r="P2785" i="2"/>
  <c r="H2785" i="2"/>
  <c r="AB2785" i="2"/>
  <c r="L2785" i="2"/>
  <c r="V2785" i="2"/>
  <c r="AF2785" i="2" s="1"/>
  <c r="F2785" i="2"/>
  <c r="T2785" i="2"/>
  <c r="N2785" i="2"/>
  <c r="AB2679" i="2"/>
  <c r="X2679" i="2"/>
  <c r="T2679" i="2"/>
  <c r="P2679" i="2"/>
  <c r="L2679" i="2"/>
  <c r="H2679" i="2"/>
  <c r="AA2679" i="2"/>
  <c r="W2679" i="2"/>
  <c r="S2679" i="2"/>
  <c r="O2679" i="2"/>
  <c r="K2679" i="2"/>
  <c r="G2679" i="2"/>
  <c r="Z2679" i="2"/>
  <c r="R2679" i="2"/>
  <c r="J2679" i="2"/>
  <c r="Y2679" i="2"/>
  <c r="Q2679" i="2"/>
  <c r="I2679" i="2"/>
  <c r="V2679" i="2"/>
  <c r="AF2679" i="2" s="1"/>
  <c r="N2679" i="2"/>
  <c r="F2679" i="2"/>
  <c r="U2679" i="2"/>
  <c r="M2679" i="2"/>
  <c r="E2679" i="2"/>
  <c r="AA2862" i="2"/>
  <c r="W2862" i="2"/>
  <c r="S2862" i="2"/>
  <c r="O2862" i="2"/>
  <c r="K2862" i="2"/>
  <c r="G2862" i="2"/>
  <c r="Z2862" i="2"/>
  <c r="V2862" i="2"/>
  <c r="AF2862" i="2" s="1"/>
  <c r="R2862" i="2"/>
  <c r="N2862" i="2"/>
  <c r="J2862" i="2"/>
  <c r="F2862" i="2"/>
  <c r="Y2862" i="2"/>
  <c r="U2862" i="2"/>
  <c r="Q2862" i="2"/>
  <c r="M2862" i="2"/>
  <c r="I2862" i="2"/>
  <c r="E2862" i="2"/>
  <c r="P2862" i="2"/>
  <c r="AB2862" i="2"/>
  <c r="L2862" i="2"/>
  <c r="X2862" i="2"/>
  <c r="T2862" i="2"/>
  <c r="H2862" i="2"/>
  <c r="Y3010" i="2"/>
  <c r="U3010" i="2"/>
  <c r="Q3010" i="2"/>
  <c r="M3010" i="2"/>
  <c r="I3010" i="2"/>
  <c r="E3010" i="2"/>
  <c r="AB3010" i="2"/>
  <c r="X3010" i="2"/>
  <c r="T3010" i="2"/>
  <c r="P3010" i="2"/>
  <c r="L3010" i="2"/>
  <c r="H3010" i="2"/>
  <c r="AA3010" i="2"/>
  <c r="W3010" i="2"/>
  <c r="S3010" i="2"/>
  <c r="O3010" i="2"/>
  <c r="K3010" i="2"/>
  <c r="G3010" i="2"/>
  <c r="V3010" i="2"/>
  <c r="AF3010" i="2" s="1"/>
  <c r="F3010" i="2"/>
  <c r="R3010" i="2"/>
  <c r="N3010" i="2"/>
  <c r="J3010" i="2"/>
  <c r="Z3010" i="2"/>
  <c r="Y2837" i="2"/>
  <c r="U2837" i="2"/>
  <c r="Q2837" i="2"/>
  <c r="M2837" i="2"/>
  <c r="I2837" i="2"/>
  <c r="E2837" i="2"/>
  <c r="AB2837" i="2"/>
  <c r="X2837" i="2"/>
  <c r="T2837" i="2"/>
  <c r="P2837" i="2"/>
  <c r="L2837" i="2"/>
  <c r="H2837" i="2"/>
  <c r="AA2837" i="2"/>
  <c r="W2837" i="2"/>
  <c r="S2837" i="2"/>
  <c r="O2837" i="2"/>
  <c r="K2837" i="2"/>
  <c r="G2837" i="2"/>
  <c r="Z2837" i="2"/>
  <c r="J2837" i="2"/>
  <c r="V2837" i="2"/>
  <c r="AF2837" i="2" s="1"/>
  <c r="F2837" i="2"/>
  <c r="N2837" i="2"/>
  <c r="R2837" i="2"/>
  <c r="AA2786" i="2"/>
  <c r="W2786" i="2"/>
  <c r="S2786" i="2"/>
  <c r="O2786" i="2"/>
  <c r="K2786" i="2"/>
  <c r="G2786" i="2"/>
  <c r="Y2786" i="2"/>
  <c r="U2786" i="2"/>
  <c r="Q2786" i="2"/>
  <c r="M2786" i="2"/>
  <c r="I2786" i="2"/>
  <c r="E2786" i="2"/>
  <c r="X2786" i="2"/>
  <c r="P2786" i="2"/>
  <c r="H2786" i="2"/>
  <c r="V2786" i="2"/>
  <c r="AF2786" i="2" s="1"/>
  <c r="N2786" i="2"/>
  <c r="F2786" i="2"/>
  <c r="R2786" i="2"/>
  <c r="AB2786" i="2"/>
  <c r="L2786" i="2"/>
  <c r="J2786" i="2"/>
  <c r="Z2786" i="2"/>
  <c r="T2786" i="2"/>
  <c r="Z2937" i="2"/>
  <c r="V2937" i="2"/>
  <c r="AF2937" i="2" s="1"/>
  <c r="R2937" i="2"/>
  <c r="N2937" i="2"/>
  <c r="J2937" i="2"/>
  <c r="F2937" i="2"/>
  <c r="Y2937" i="2"/>
  <c r="U2937" i="2"/>
  <c r="Q2937" i="2"/>
  <c r="M2937" i="2"/>
  <c r="I2937" i="2"/>
  <c r="E2937" i="2"/>
  <c r="AB2937" i="2"/>
  <c r="X2937" i="2"/>
  <c r="T2937" i="2"/>
  <c r="P2937" i="2"/>
  <c r="L2937" i="2"/>
  <c r="H2937" i="2"/>
  <c r="O2937" i="2"/>
  <c r="AA2937" i="2"/>
  <c r="K2937" i="2"/>
  <c r="W2937" i="2"/>
  <c r="G2937" i="2"/>
  <c r="S2937" i="2"/>
  <c r="Y2713" i="2"/>
  <c r="U2713" i="2"/>
  <c r="Q2713" i="2"/>
  <c r="M2713" i="2"/>
  <c r="I2713" i="2"/>
  <c r="E2713" i="2"/>
  <c r="AB2713" i="2"/>
  <c r="X2713" i="2"/>
  <c r="T2713" i="2"/>
  <c r="P2713" i="2"/>
  <c r="L2713" i="2"/>
  <c r="H2713" i="2"/>
  <c r="Z2713" i="2"/>
  <c r="R2713" i="2"/>
  <c r="J2713" i="2"/>
  <c r="W2713" i="2"/>
  <c r="O2713" i="2"/>
  <c r="G2713" i="2"/>
  <c r="V2713" i="2"/>
  <c r="AF2713" i="2" s="1"/>
  <c r="F2713" i="2"/>
  <c r="S2713" i="2"/>
  <c r="N2713" i="2"/>
  <c r="AA2713" i="2"/>
  <c r="K2713" i="2"/>
  <c r="AA3030" i="2"/>
  <c r="W3030" i="2"/>
  <c r="S3030" i="2"/>
  <c r="O3030" i="2"/>
  <c r="K3030" i="2"/>
  <c r="G3030" i="2"/>
  <c r="Z3030" i="2"/>
  <c r="V3030" i="2"/>
  <c r="AF3030" i="2" s="1"/>
  <c r="R3030" i="2"/>
  <c r="N3030" i="2"/>
  <c r="J3030" i="2"/>
  <c r="F3030" i="2"/>
  <c r="Y3030" i="2"/>
  <c r="U3030" i="2"/>
  <c r="Q3030" i="2"/>
  <c r="M3030" i="2"/>
  <c r="I3030" i="2"/>
  <c r="E3030" i="2"/>
  <c r="T3030" i="2"/>
  <c r="P3030" i="2"/>
  <c r="AB3030" i="2"/>
  <c r="L3030" i="2"/>
  <c r="H3030" i="2"/>
  <c r="X3030" i="2"/>
  <c r="AA2798" i="2"/>
  <c r="W2798" i="2"/>
  <c r="S2798" i="2"/>
  <c r="O2798" i="2"/>
  <c r="K2798" i="2"/>
  <c r="G2798" i="2"/>
  <c r="Y2798" i="2"/>
  <c r="U2798" i="2"/>
  <c r="Q2798" i="2"/>
  <c r="M2798" i="2"/>
  <c r="I2798" i="2"/>
  <c r="E2798" i="2"/>
  <c r="X2798" i="2"/>
  <c r="P2798" i="2"/>
  <c r="H2798" i="2"/>
  <c r="V2798" i="2"/>
  <c r="AF2798" i="2" s="1"/>
  <c r="N2798" i="2"/>
  <c r="F2798" i="2"/>
  <c r="Z2798" i="2"/>
  <c r="J2798" i="2"/>
  <c r="T2798" i="2"/>
  <c r="R2798" i="2"/>
  <c r="L2798" i="2"/>
  <c r="AB2798" i="2"/>
  <c r="Z2704" i="2"/>
  <c r="V2704" i="2"/>
  <c r="AF2704" i="2" s="1"/>
  <c r="R2704" i="2"/>
  <c r="N2704" i="2"/>
  <c r="J2704" i="2"/>
  <c r="F2704" i="2"/>
  <c r="X2704" i="2"/>
  <c r="S2704" i="2"/>
  <c r="M2704" i="2"/>
  <c r="H2704" i="2"/>
  <c r="AB2704" i="2"/>
  <c r="W2704" i="2"/>
  <c r="Q2704" i="2"/>
  <c r="L2704" i="2"/>
  <c r="G2704" i="2"/>
  <c r="U2704" i="2"/>
  <c r="K2704" i="2"/>
  <c r="T2704" i="2"/>
  <c r="I2704" i="2"/>
  <c r="AA2704" i="2"/>
  <c r="P2704" i="2"/>
  <c r="E2704" i="2"/>
  <c r="Y2704" i="2"/>
  <c r="O2704" i="2"/>
  <c r="AA2760" i="2"/>
  <c r="W2760" i="2"/>
  <c r="S2760" i="2"/>
  <c r="O2760" i="2"/>
  <c r="K2760" i="2"/>
  <c r="G2760" i="2"/>
  <c r="Z2760" i="2"/>
  <c r="V2760" i="2"/>
  <c r="AF2760" i="2" s="1"/>
  <c r="R2760" i="2"/>
  <c r="N2760" i="2"/>
  <c r="J2760" i="2"/>
  <c r="F2760" i="2"/>
  <c r="AB2760" i="2"/>
  <c r="T2760" i="2"/>
  <c r="L2760" i="2"/>
  <c r="Y2760" i="2"/>
  <c r="Q2760" i="2"/>
  <c r="I2760" i="2"/>
  <c r="P2760" i="2"/>
  <c r="M2760" i="2"/>
  <c r="X2760" i="2"/>
  <c r="H2760" i="2"/>
  <c r="U2760" i="2"/>
  <c r="E2760" i="2"/>
  <c r="Z2698" i="2"/>
  <c r="V2698" i="2"/>
  <c r="AF2698" i="2" s="1"/>
  <c r="R2698" i="2"/>
  <c r="N2698" i="2"/>
  <c r="J2698" i="2"/>
  <c r="F2698" i="2"/>
  <c r="Y2698" i="2"/>
  <c r="T2698" i="2"/>
  <c r="O2698" i="2"/>
  <c r="I2698" i="2"/>
  <c r="X2698" i="2"/>
  <c r="S2698" i="2"/>
  <c r="M2698" i="2"/>
  <c r="H2698" i="2"/>
  <c r="AB2698" i="2"/>
  <c r="Q2698" i="2"/>
  <c r="G2698" i="2"/>
  <c r="AA2698" i="2"/>
  <c r="P2698" i="2"/>
  <c r="E2698" i="2"/>
  <c r="W2698" i="2"/>
  <c r="L2698" i="2"/>
  <c r="K2698" i="2"/>
  <c r="U2698" i="2"/>
  <c r="Y2960" i="2"/>
  <c r="U2960" i="2"/>
  <c r="Q2960" i="2"/>
  <c r="M2960" i="2"/>
  <c r="I2960" i="2"/>
  <c r="E2960" i="2"/>
  <c r="AA2960" i="2"/>
  <c r="W2960" i="2"/>
  <c r="S2960" i="2"/>
  <c r="O2960" i="2"/>
  <c r="K2960" i="2"/>
  <c r="G2960" i="2"/>
  <c r="Z2960" i="2"/>
  <c r="R2960" i="2"/>
  <c r="J2960" i="2"/>
  <c r="X2960" i="2"/>
  <c r="P2960" i="2"/>
  <c r="H2960" i="2"/>
  <c r="V2960" i="2"/>
  <c r="N2960" i="2"/>
  <c r="F2960" i="2"/>
  <c r="L2960" i="2"/>
  <c r="AB2960" i="2"/>
  <c r="T2960" i="2"/>
  <c r="AB2663" i="2"/>
  <c r="X2663" i="2"/>
  <c r="T2663" i="2"/>
  <c r="P2663" i="2"/>
  <c r="L2663" i="2"/>
  <c r="H2663" i="2"/>
  <c r="AA2663" i="2"/>
  <c r="W2663" i="2"/>
  <c r="S2663" i="2"/>
  <c r="O2663" i="2"/>
  <c r="K2663" i="2"/>
  <c r="G2663" i="2"/>
  <c r="Z2663" i="2"/>
  <c r="R2663" i="2"/>
  <c r="J2663" i="2"/>
  <c r="Y2663" i="2"/>
  <c r="Q2663" i="2"/>
  <c r="I2663" i="2"/>
  <c r="V2663" i="2"/>
  <c r="AF2663" i="2" s="1"/>
  <c r="N2663" i="2"/>
  <c r="F2663" i="2"/>
  <c r="U2663" i="2"/>
  <c r="M2663" i="2"/>
  <c r="E2663" i="2"/>
  <c r="Y2811" i="2"/>
  <c r="U2811" i="2"/>
  <c r="Q2811" i="2"/>
  <c r="M2811" i="2"/>
  <c r="I2811" i="2"/>
  <c r="E2811" i="2"/>
  <c r="AB2811" i="2"/>
  <c r="X2811" i="2"/>
  <c r="T2811" i="2"/>
  <c r="P2811" i="2"/>
  <c r="L2811" i="2"/>
  <c r="H2811" i="2"/>
  <c r="AA2811" i="2"/>
  <c r="W2811" i="2"/>
  <c r="S2811" i="2"/>
  <c r="O2811" i="2"/>
  <c r="K2811" i="2"/>
  <c r="G2811" i="2"/>
  <c r="N2811" i="2"/>
  <c r="Z2811" i="2"/>
  <c r="J2811" i="2"/>
  <c r="R2811" i="2"/>
  <c r="F2811" i="2"/>
  <c r="V2811" i="2"/>
  <c r="AF2811" i="2" s="1"/>
  <c r="AA2810" i="2"/>
  <c r="W2810" i="2"/>
  <c r="S2810" i="2"/>
  <c r="O2810" i="2"/>
  <c r="K2810" i="2"/>
  <c r="G2810" i="2"/>
  <c r="Z2810" i="2"/>
  <c r="V2810" i="2"/>
  <c r="AF2810" i="2" s="1"/>
  <c r="R2810" i="2"/>
  <c r="N2810" i="2"/>
  <c r="J2810" i="2"/>
  <c r="F2810" i="2"/>
  <c r="Y2810" i="2"/>
  <c r="U2810" i="2"/>
  <c r="Q2810" i="2"/>
  <c r="M2810" i="2"/>
  <c r="I2810" i="2"/>
  <c r="E2810" i="2"/>
  <c r="X2810" i="2"/>
  <c r="H2810" i="2"/>
  <c r="T2810" i="2"/>
  <c r="L2810" i="2"/>
  <c r="AB2810" i="2"/>
  <c r="P2810" i="2"/>
  <c r="AA2766" i="2"/>
  <c r="W2766" i="2"/>
  <c r="S2766" i="2"/>
  <c r="O2766" i="2"/>
  <c r="K2766" i="2"/>
  <c r="G2766" i="2"/>
  <c r="Z2766" i="2"/>
  <c r="V2766" i="2"/>
  <c r="AF2766" i="2" s="1"/>
  <c r="R2766" i="2"/>
  <c r="N2766" i="2"/>
  <c r="J2766" i="2"/>
  <c r="F2766" i="2"/>
  <c r="X2766" i="2"/>
  <c r="P2766" i="2"/>
  <c r="H2766" i="2"/>
  <c r="U2766" i="2"/>
  <c r="M2766" i="2"/>
  <c r="E2766" i="2"/>
  <c r="T2766" i="2"/>
  <c r="Q2766" i="2"/>
  <c r="AB2766" i="2"/>
  <c r="L2766" i="2"/>
  <c r="Y2766" i="2"/>
  <c r="I2766" i="2"/>
  <c r="Y2849" i="2"/>
  <c r="U2849" i="2"/>
  <c r="Q2849" i="2"/>
  <c r="M2849" i="2"/>
  <c r="I2849" i="2"/>
  <c r="E2849" i="2"/>
  <c r="AB2849" i="2"/>
  <c r="X2849" i="2"/>
  <c r="T2849" i="2"/>
  <c r="P2849" i="2"/>
  <c r="L2849" i="2"/>
  <c r="H2849" i="2"/>
  <c r="AA2849" i="2"/>
  <c r="W2849" i="2"/>
  <c r="S2849" i="2"/>
  <c r="O2849" i="2"/>
  <c r="K2849" i="2"/>
  <c r="G2849" i="2"/>
  <c r="R2849" i="2"/>
  <c r="N2849" i="2"/>
  <c r="V2849" i="2"/>
  <c r="AF2849" i="2" s="1"/>
  <c r="J2849" i="2"/>
  <c r="F2849" i="2"/>
  <c r="Z2849" i="2"/>
  <c r="AB2677" i="2"/>
  <c r="X2677" i="2"/>
  <c r="T2677" i="2"/>
  <c r="P2677" i="2"/>
  <c r="L2677" i="2"/>
  <c r="H2677" i="2"/>
  <c r="AA2677" i="2"/>
  <c r="W2677" i="2"/>
  <c r="S2677" i="2"/>
  <c r="O2677" i="2"/>
  <c r="K2677" i="2"/>
  <c r="G2677" i="2"/>
  <c r="V2677" i="2"/>
  <c r="AF2677" i="2" s="1"/>
  <c r="N2677" i="2"/>
  <c r="F2677" i="2"/>
  <c r="U2677" i="2"/>
  <c r="M2677" i="2"/>
  <c r="E2677" i="2"/>
  <c r="Z2677" i="2"/>
  <c r="R2677" i="2"/>
  <c r="J2677" i="2"/>
  <c r="I2677" i="2"/>
  <c r="Y2677" i="2"/>
  <c r="Q2677" i="2"/>
  <c r="AA2842" i="2"/>
  <c r="W2842" i="2"/>
  <c r="S2842" i="2"/>
  <c r="O2842" i="2"/>
  <c r="K2842" i="2"/>
  <c r="G2842" i="2"/>
  <c r="Z2842" i="2"/>
  <c r="V2842" i="2"/>
  <c r="AF2842" i="2" s="1"/>
  <c r="R2842" i="2"/>
  <c r="N2842" i="2"/>
  <c r="J2842" i="2"/>
  <c r="F2842" i="2"/>
  <c r="Y2842" i="2"/>
  <c r="U2842" i="2"/>
  <c r="Q2842" i="2"/>
  <c r="M2842" i="2"/>
  <c r="I2842" i="2"/>
  <c r="E2842" i="2"/>
  <c r="X2842" i="2"/>
  <c r="H2842" i="2"/>
  <c r="T2842" i="2"/>
  <c r="L2842" i="2"/>
  <c r="AB2842" i="2"/>
  <c r="P2842" i="2"/>
  <c r="AB3070" i="2"/>
  <c r="X3070" i="2"/>
  <c r="T3070" i="2"/>
  <c r="P3070" i="2"/>
  <c r="L3070" i="2"/>
  <c r="H3070" i="2"/>
  <c r="AA3070" i="2"/>
  <c r="V3070" i="2"/>
  <c r="AF3070" i="2" s="1"/>
  <c r="Q3070" i="2"/>
  <c r="K3070" i="2"/>
  <c r="F3070" i="2"/>
  <c r="Z3070" i="2"/>
  <c r="U3070" i="2"/>
  <c r="O3070" i="2"/>
  <c r="J3070" i="2"/>
  <c r="E3070" i="2"/>
  <c r="Y3070" i="2"/>
  <c r="N3070" i="2"/>
  <c r="W3070" i="2"/>
  <c r="M3070" i="2"/>
  <c r="R3070" i="2"/>
  <c r="I3070" i="2"/>
  <c r="G3070" i="2"/>
  <c r="S3070" i="2"/>
  <c r="AB2880" i="2"/>
  <c r="X2880" i="2"/>
  <c r="T2880" i="2"/>
  <c r="P2880" i="2"/>
  <c r="L2880" i="2"/>
  <c r="H2880" i="2"/>
  <c r="Z2880" i="2"/>
  <c r="V2880" i="2"/>
  <c r="AF2880" i="2" s="1"/>
  <c r="R2880" i="2"/>
  <c r="N2880" i="2"/>
  <c r="J2880" i="2"/>
  <c r="F2880" i="2"/>
  <c r="U2880" i="2"/>
  <c r="M2880" i="2"/>
  <c r="E2880" i="2"/>
  <c r="AA2880" i="2"/>
  <c r="S2880" i="2"/>
  <c r="K2880" i="2"/>
  <c r="Y2880" i="2"/>
  <c r="Q2880" i="2"/>
  <c r="I2880" i="2"/>
  <c r="O2880" i="2"/>
  <c r="G2880" i="2"/>
  <c r="W2880" i="2"/>
  <c r="AA2724" i="2"/>
  <c r="W2724" i="2"/>
  <c r="S2724" i="2"/>
  <c r="O2724" i="2"/>
  <c r="K2724" i="2"/>
  <c r="G2724" i="2"/>
  <c r="Z2724" i="2"/>
  <c r="V2724" i="2"/>
  <c r="AF2724" i="2" s="1"/>
  <c r="R2724" i="2"/>
  <c r="N2724" i="2"/>
  <c r="J2724" i="2"/>
  <c r="F2724" i="2"/>
  <c r="AB2724" i="2"/>
  <c r="T2724" i="2"/>
  <c r="L2724" i="2"/>
  <c r="Y2724" i="2"/>
  <c r="Q2724" i="2"/>
  <c r="I2724" i="2"/>
  <c r="X2724" i="2"/>
  <c r="H2724" i="2"/>
  <c r="U2724" i="2"/>
  <c r="E2724" i="2"/>
  <c r="P2724" i="2"/>
  <c r="M2724" i="2"/>
  <c r="Y2980" i="2"/>
  <c r="U2980" i="2"/>
  <c r="Q2980" i="2"/>
  <c r="M2980" i="2"/>
  <c r="I2980" i="2"/>
  <c r="E2980" i="2"/>
  <c r="AB2980" i="2"/>
  <c r="X2980" i="2"/>
  <c r="T2980" i="2"/>
  <c r="P2980" i="2"/>
  <c r="L2980" i="2"/>
  <c r="H2980" i="2"/>
  <c r="AA2980" i="2"/>
  <c r="W2980" i="2"/>
  <c r="S2980" i="2"/>
  <c r="O2980" i="2"/>
  <c r="K2980" i="2"/>
  <c r="G2980" i="2"/>
  <c r="Z2980" i="2"/>
  <c r="J2980" i="2"/>
  <c r="V2980" i="2"/>
  <c r="F2980" i="2"/>
  <c r="R2980" i="2"/>
  <c r="N2980" i="2"/>
  <c r="AA2808" i="2"/>
  <c r="W2808" i="2"/>
  <c r="S2808" i="2"/>
  <c r="O2808" i="2"/>
  <c r="K2808" i="2"/>
  <c r="G2808" i="2"/>
  <c r="Y2808" i="2"/>
  <c r="U2808" i="2"/>
  <c r="Q2808" i="2"/>
  <c r="M2808" i="2"/>
  <c r="I2808" i="2"/>
  <c r="E2808" i="2"/>
  <c r="AB2808" i="2"/>
  <c r="T2808" i="2"/>
  <c r="L2808" i="2"/>
  <c r="Z2808" i="2"/>
  <c r="R2808" i="2"/>
  <c r="J2808" i="2"/>
  <c r="V2808" i="2"/>
  <c r="AF2808" i="2" s="1"/>
  <c r="F2808" i="2"/>
  <c r="P2808" i="2"/>
  <c r="N2808" i="2"/>
  <c r="H2808" i="2"/>
  <c r="X2808" i="2"/>
  <c r="Z2680" i="2"/>
  <c r="V2680" i="2"/>
  <c r="AF2680" i="2" s="1"/>
  <c r="R2680" i="2"/>
  <c r="N2680" i="2"/>
  <c r="J2680" i="2"/>
  <c r="F2680" i="2"/>
  <c r="Y2680" i="2"/>
  <c r="U2680" i="2"/>
  <c r="Q2680" i="2"/>
  <c r="M2680" i="2"/>
  <c r="I2680" i="2"/>
  <c r="E2680" i="2"/>
  <c r="X2680" i="2"/>
  <c r="P2680" i="2"/>
  <c r="H2680" i="2"/>
  <c r="W2680" i="2"/>
  <c r="O2680" i="2"/>
  <c r="G2680" i="2"/>
  <c r="AB2680" i="2"/>
  <c r="T2680" i="2"/>
  <c r="L2680" i="2"/>
  <c r="AA2680" i="2"/>
  <c r="S2680" i="2"/>
  <c r="K2680" i="2"/>
  <c r="AB2701" i="2"/>
  <c r="X2701" i="2"/>
  <c r="T2701" i="2"/>
  <c r="P2701" i="2"/>
  <c r="L2701" i="2"/>
  <c r="H2701" i="2"/>
  <c r="AA2701" i="2"/>
  <c r="V2701" i="2"/>
  <c r="AF2701" i="2" s="1"/>
  <c r="Q2701" i="2"/>
  <c r="K2701" i="2"/>
  <c r="F2701" i="2"/>
  <c r="Z2701" i="2"/>
  <c r="U2701" i="2"/>
  <c r="O2701" i="2"/>
  <c r="J2701" i="2"/>
  <c r="E2701" i="2"/>
  <c r="Y2701" i="2"/>
  <c r="N2701" i="2"/>
  <c r="W2701" i="2"/>
  <c r="M2701" i="2"/>
  <c r="S2701" i="2"/>
  <c r="I2701" i="2"/>
  <c r="R2701" i="2"/>
  <c r="G2701" i="2"/>
  <c r="Z2875" i="2"/>
  <c r="V2875" i="2"/>
  <c r="AF2875" i="2" s="1"/>
  <c r="R2875" i="2"/>
  <c r="N2875" i="2"/>
  <c r="J2875" i="2"/>
  <c r="F2875" i="2"/>
  <c r="AB2875" i="2"/>
  <c r="X2875" i="2"/>
  <c r="T2875" i="2"/>
  <c r="P2875" i="2"/>
  <c r="L2875" i="2"/>
  <c r="H2875" i="2"/>
  <c r="W2875" i="2"/>
  <c r="O2875" i="2"/>
  <c r="G2875" i="2"/>
  <c r="U2875" i="2"/>
  <c r="M2875" i="2"/>
  <c r="E2875" i="2"/>
  <c r="AA2875" i="2"/>
  <c r="S2875" i="2"/>
  <c r="K2875" i="2"/>
  <c r="Q2875" i="2"/>
  <c r="I2875" i="2"/>
  <c r="Y2875" i="2"/>
  <c r="Y2833" i="2"/>
  <c r="U2833" i="2"/>
  <c r="Q2833" i="2"/>
  <c r="M2833" i="2"/>
  <c r="I2833" i="2"/>
  <c r="E2833" i="2"/>
  <c r="AB2833" i="2"/>
  <c r="X2833" i="2"/>
  <c r="T2833" i="2"/>
  <c r="P2833" i="2"/>
  <c r="L2833" i="2"/>
  <c r="H2833" i="2"/>
  <c r="AA2833" i="2"/>
  <c r="W2833" i="2"/>
  <c r="S2833" i="2"/>
  <c r="O2833" i="2"/>
  <c r="K2833" i="2"/>
  <c r="G2833" i="2"/>
  <c r="R2833" i="2"/>
  <c r="N2833" i="2"/>
  <c r="V2833" i="2"/>
  <c r="AF2833" i="2" s="1"/>
  <c r="J2833" i="2"/>
  <c r="Z2833" i="2"/>
  <c r="F2833" i="2"/>
  <c r="AA2764" i="2"/>
  <c r="W2764" i="2"/>
  <c r="S2764" i="2"/>
  <c r="O2764" i="2"/>
  <c r="K2764" i="2"/>
  <c r="G2764" i="2"/>
  <c r="Z2764" i="2"/>
  <c r="V2764" i="2"/>
  <c r="AF2764" i="2" s="1"/>
  <c r="R2764" i="2"/>
  <c r="N2764" i="2"/>
  <c r="J2764" i="2"/>
  <c r="F2764" i="2"/>
  <c r="AB2764" i="2"/>
  <c r="T2764" i="2"/>
  <c r="L2764" i="2"/>
  <c r="Y2764" i="2"/>
  <c r="Q2764" i="2"/>
  <c r="I2764" i="2"/>
  <c r="X2764" i="2"/>
  <c r="H2764" i="2"/>
  <c r="U2764" i="2"/>
  <c r="E2764" i="2"/>
  <c r="P2764" i="2"/>
  <c r="M2764" i="2"/>
  <c r="Y3041" i="2"/>
  <c r="U3041" i="2"/>
  <c r="Q3041" i="2"/>
  <c r="M3041" i="2"/>
  <c r="I3041" i="2"/>
  <c r="E3041" i="2"/>
  <c r="AB3041" i="2"/>
  <c r="X3041" i="2"/>
  <c r="T3041" i="2"/>
  <c r="P3041" i="2"/>
  <c r="L3041" i="2"/>
  <c r="H3041" i="2"/>
  <c r="V3041" i="2"/>
  <c r="AF3041" i="2" s="1"/>
  <c r="N3041" i="2"/>
  <c r="F3041" i="2"/>
  <c r="AA3041" i="2"/>
  <c r="S3041" i="2"/>
  <c r="K3041" i="2"/>
  <c r="Z3041" i="2"/>
  <c r="R3041" i="2"/>
  <c r="J3041" i="2"/>
  <c r="G3041" i="2"/>
  <c r="W3041" i="2"/>
  <c r="O3041" i="2"/>
  <c r="AA2710" i="2"/>
  <c r="W2710" i="2"/>
  <c r="S2710" i="2"/>
  <c r="O2710" i="2"/>
  <c r="K2710" i="2"/>
  <c r="G2710" i="2"/>
  <c r="Z2710" i="2"/>
  <c r="V2710" i="2"/>
  <c r="AF2710" i="2" s="1"/>
  <c r="R2710" i="2"/>
  <c r="N2710" i="2"/>
  <c r="J2710" i="2"/>
  <c r="F2710" i="2"/>
  <c r="X2710" i="2"/>
  <c r="P2710" i="2"/>
  <c r="H2710" i="2"/>
  <c r="U2710" i="2"/>
  <c r="M2710" i="2"/>
  <c r="E2710" i="2"/>
  <c r="T2710" i="2"/>
  <c r="Q2710" i="2"/>
  <c r="AB2710" i="2"/>
  <c r="L2710" i="2"/>
  <c r="I2710" i="2"/>
  <c r="Y2710" i="2"/>
  <c r="AA2732" i="2"/>
  <c r="W2732" i="2"/>
  <c r="S2732" i="2"/>
  <c r="O2732" i="2"/>
  <c r="K2732" i="2"/>
  <c r="G2732" i="2"/>
  <c r="Z2732" i="2"/>
  <c r="V2732" i="2"/>
  <c r="AF2732" i="2" s="1"/>
  <c r="R2732" i="2"/>
  <c r="N2732" i="2"/>
  <c r="J2732" i="2"/>
  <c r="F2732" i="2"/>
  <c r="AB2732" i="2"/>
  <c r="T2732" i="2"/>
  <c r="L2732" i="2"/>
  <c r="Y2732" i="2"/>
  <c r="Q2732" i="2"/>
  <c r="I2732" i="2"/>
  <c r="X2732" i="2"/>
  <c r="H2732" i="2"/>
  <c r="U2732" i="2"/>
  <c r="E2732" i="2"/>
  <c r="P2732" i="2"/>
  <c r="M2732" i="2"/>
  <c r="AA2818" i="2"/>
  <c r="W2818" i="2"/>
  <c r="S2818" i="2"/>
  <c r="O2818" i="2"/>
  <c r="K2818" i="2"/>
  <c r="G2818" i="2"/>
  <c r="Z2818" i="2"/>
  <c r="V2818" i="2"/>
  <c r="AF2818" i="2" s="1"/>
  <c r="R2818" i="2"/>
  <c r="N2818" i="2"/>
  <c r="J2818" i="2"/>
  <c r="F2818" i="2"/>
  <c r="Y2818" i="2"/>
  <c r="U2818" i="2"/>
  <c r="Q2818" i="2"/>
  <c r="M2818" i="2"/>
  <c r="I2818" i="2"/>
  <c r="E2818" i="2"/>
  <c r="X2818" i="2"/>
  <c r="H2818" i="2"/>
  <c r="T2818" i="2"/>
  <c r="AB2818" i="2"/>
  <c r="P2818" i="2"/>
  <c r="L2818" i="2"/>
  <c r="Z2907" i="2"/>
  <c r="V2907" i="2"/>
  <c r="AF2907" i="2" s="1"/>
  <c r="R2907" i="2"/>
  <c r="N2907" i="2"/>
  <c r="J2907" i="2"/>
  <c r="F2907" i="2"/>
  <c r="Y2907" i="2"/>
  <c r="U2907" i="2"/>
  <c r="Q2907" i="2"/>
  <c r="M2907" i="2"/>
  <c r="I2907" i="2"/>
  <c r="E2907" i="2"/>
  <c r="AB2907" i="2"/>
  <c r="X2907" i="2"/>
  <c r="T2907" i="2"/>
  <c r="P2907" i="2"/>
  <c r="L2907" i="2"/>
  <c r="H2907" i="2"/>
  <c r="O2907" i="2"/>
  <c r="AA2907" i="2"/>
  <c r="K2907" i="2"/>
  <c r="W2907" i="2"/>
  <c r="G2907" i="2"/>
  <c r="S2907" i="2"/>
  <c r="Y2723" i="2"/>
  <c r="U2723" i="2"/>
  <c r="Q2723" i="2"/>
  <c r="M2723" i="2"/>
  <c r="I2723" i="2"/>
  <c r="E2723" i="2"/>
  <c r="AB2723" i="2"/>
  <c r="X2723" i="2"/>
  <c r="T2723" i="2"/>
  <c r="P2723" i="2"/>
  <c r="L2723" i="2"/>
  <c r="H2723" i="2"/>
  <c r="V2723" i="2"/>
  <c r="AF2723" i="2" s="1"/>
  <c r="N2723" i="2"/>
  <c r="F2723" i="2"/>
  <c r="AA2723" i="2"/>
  <c r="S2723" i="2"/>
  <c r="K2723" i="2"/>
  <c r="R2723" i="2"/>
  <c r="O2723" i="2"/>
  <c r="Z2723" i="2"/>
  <c r="J2723" i="2"/>
  <c r="W2723" i="2"/>
  <c r="G2723" i="2"/>
  <c r="Y3027" i="2"/>
  <c r="U3027" i="2"/>
  <c r="Q3027" i="2"/>
  <c r="M3027" i="2"/>
  <c r="I3027" i="2"/>
  <c r="E3027" i="2"/>
  <c r="AB3027" i="2"/>
  <c r="X3027" i="2"/>
  <c r="T3027" i="2"/>
  <c r="P3027" i="2"/>
  <c r="L3027" i="2"/>
  <c r="H3027" i="2"/>
  <c r="AA3027" i="2"/>
  <c r="W3027" i="2"/>
  <c r="S3027" i="2"/>
  <c r="O3027" i="2"/>
  <c r="K3027" i="2"/>
  <c r="G3027" i="2"/>
  <c r="R3027" i="2"/>
  <c r="N3027" i="2"/>
  <c r="Z3027" i="2"/>
  <c r="J3027" i="2"/>
  <c r="V3027" i="2"/>
  <c r="AF3027" i="2" s="1"/>
  <c r="F3027" i="2"/>
  <c r="Z2865" i="2"/>
  <c r="V2865" i="2"/>
  <c r="AF2865" i="2" s="1"/>
  <c r="R2865" i="2"/>
  <c r="N2865" i="2"/>
  <c r="J2865" i="2"/>
  <c r="F2865" i="2"/>
  <c r="AB2865" i="2"/>
  <c r="X2865" i="2"/>
  <c r="T2865" i="2"/>
  <c r="P2865" i="2"/>
  <c r="L2865" i="2"/>
  <c r="H2865" i="2"/>
  <c r="AA2865" i="2"/>
  <c r="S2865" i="2"/>
  <c r="K2865" i="2"/>
  <c r="Y2865" i="2"/>
  <c r="Q2865" i="2"/>
  <c r="I2865" i="2"/>
  <c r="W2865" i="2"/>
  <c r="O2865" i="2"/>
  <c r="G2865" i="2"/>
  <c r="U2865" i="2"/>
  <c r="M2865" i="2"/>
  <c r="E2865" i="2"/>
  <c r="AA2734" i="2"/>
  <c r="W2734" i="2"/>
  <c r="S2734" i="2"/>
  <c r="O2734" i="2"/>
  <c r="K2734" i="2"/>
  <c r="G2734" i="2"/>
  <c r="Z2734" i="2"/>
  <c r="V2734" i="2"/>
  <c r="AF2734" i="2" s="1"/>
  <c r="R2734" i="2"/>
  <c r="N2734" i="2"/>
  <c r="J2734" i="2"/>
  <c r="F2734" i="2"/>
  <c r="X2734" i="2"/>
  <c r="P2734" i="2"/>
  <c r="H2734" i="2"/>
  <c r="U2734" i="2"/>
  <c r="M2734" i="2"/>
  <c r="E2734" i="2"/>
  <c r="T2734" i="2"/>
  <c r="Q2734" i="2"/>
  <c r="AB2734" i="2"/>
  <c r="L2734" i="2"/>
  <c r="Y2734" i="2"/>
  <c r="I2734" i="2"/>
  <c r="AA2959" i="2"/>
  <c r="W2959" i="2"/>
  <c r="S2959" i="2"/>
  <c r="O2959" i="2"/>
  <c r="K2959" i="2"/>
  <c r="G2959" i="2"/>
  <c r="Y2959" i="2"/>
  <c r="U2959" i="2"/>
  <c r="Q2959" i="2"/>
  <c r="M2959" i="2"/>
  <c r="I2959" i="2"/>
  <c r="E2959" i="2"/>
  <c r="V2959" i="2"/>
  <c r="N2959" i="2"/>
  <c r="F2959" i="2"/>
  <c r="AB2959" i="2"/>
  <c r="T2959" i="2"/>
  <c r="L2959" i="2"/>
  <c r="Z2959" i="2"/>
  <c r="R2959" i="2"/>
  <c r="J2959" i="2"/>
  <c r="P2959" i="2"/>
  <c r="H2959" i="2"/>
  <c r="X2959" i="2"/>
  <c r="Y2745" i="2"/>
  <c r="U2745" i="2"/>
  <c r="Q2745" i="2"/>
  <c r="M2745" i="2"/>
  <c r="I2745" i="2"/>
  <c r="E2745" i="2"/>
  <c r="AB2745" i="2"/>
  <c r="X2745" i="2"/>
  <c r="T2745" i="2"/>
  <c r="P2745" i="2"/>
  <c r="L2745" i="2"/>
  <c r="H2745" i="2"/>
  <c r="Z2745" i="2"/>
  <c r="R2745" i="2"/>
  <c r="J2745" i="2"/>
  <c r="W2745" i="2"/>
  <c r="O2745" i="2"/>
  <c r="G2745" i="2"/>
  <c r="V2745" i="2"/>
  <c r="AF2745" i="2" s="1"/>
  <c r="F2745" i="2"/>
  <c r="S2745" i="2"/>
  <c r="N2745" i="2"/>
  <c r="AA2745" i="2"/>
  <c r="K2745" i="2"/>
  <c r="AA3067" i="2"/>
  <c r="W3067" i="2"/>
  <c r="S3067" i="2"/>
  <c r="O3067" i="2"/>
  <c r="K3067" i="2"/>
  <c r="G3067" i="2"/>
  <c r="Z3067" i="2"/>
  <c r="V3067" i="2"/>
  <c r="AF3067" i="2" s="1"/>
  <c r="R3067" i="2"/>
  <c r="N3067" i="2"/>
  <c r="J3067" i="2"/>
  <c r="F3067" i="2"/>
  <c r="Y3067" i="2"/>
  <c r="Q3067" i="2"/>
  <c r="I3067" i="2"/>
  <c r="X3067" i="2"/>
  <c r="P3067" i="2"/>
  <c r="H3067" i="2"/>
  <c r="AB3067" i="2"/>
  <c r="L3067" i="2"/>
  <c r="U3067" i="2"/>
  <c r="E3067" i="2"/>
  <c r="T3067" i="2"/>
  <c r="M3067" i="2"/>
  <c r="AB2918" i="2"/>
  <c r="X2918" i="2"/>
  <c r="T2918" i="2"/>
  <c r="P2918" i="2"/>
  <c r="Z2918" i="2"/>
  <c r="V2918" i="2"/>
  <c r="AF2918" i="2" s="1"/>
  <c r="R2918" i="2"/>
  <c r="N2918" i="2"/>
  <c r="J2918" i="2"/>
  <c r="F2918" i="2"/>
  <c r="W2918" i="2"/>
  <c r="O2918" i="2"/>
  <c r="I2918" i="2"/>
  <c r="U2918" i="2"/>
  <c r="M2918" i="2"/>
  <c r="H2918" i="2"/>
  <c r="AA2918" i="2"/>
  <c r="S2918" i="2"/>
  <c r="L2918" i="2"/>
  <c r="G2918" i="2"/>
  <c r="K2918" i="2"/>
  <c r="E2918" i="2"/>
  <c r="Y2918" i="2"/>
  <c r="Q2918" i="2"/>
  <c r="Z2885" i="2"/>
  <c r="V2885" i="2"/>
  <c r="AF2885" i="2" s="1"/>
  <c r="R2885" i="2"/>
  <c r="N2885" i="2"/>
  <c r="J2885" i="2"/>
  <c r="F2885" i="2"/>
  <c r="Y2885" i="2"/>
  <c r="U2885" i="2"/>
  <c r="Q2885" i="2"/>
  <c r="M2885" i="2"/>
  <c r="I2885" i="2"/>
  <c r="E2885" i="2"/>
  <c r="AB2885" i="2"/>
  <c r="X2885" i="2"/>
  <c r="T2885" i="2"/>
  <c r="P2885" i="2"/>
  <c r="L2885" i="2"/>
  <c r="H2885" i="2"/>
  <c r="AA2885" i="2"/>
  <c r="K2885" i="2"/>
  <c r="W2885" i="2"/>
  <c r="G2885" i="2"/>
  <c r="S2885" i="2"/>
  <c r="O2885" i="2"/>
  <c r="AA2999" i="2"/>
  <c r="W2999" i="2"/>
  <c r="S2999" i="2"/>
  <c r="O2999" i="2"/>
  <c r="K2999" i="2"/>
  <c r="Y2999" i="2"/>
  <c r="U2999" i="2"/>
  <c r="Q2999" i="2"/>
  <c r="M2999" i="2"/>
  <c r="AB2999" i="2"/>
  <c r="T2999" i="2"/>
  <c r="L2999" i="2"/>
  <c r="G2999" i="2"/>
  <c r="Z2999" i="2"/>
  <c r="R2999" i="2"/>
  <c r="J2999" i="2"/>
  <c r="F2999" i="2"/>
  <c r="X2999" i="2"/>
  <c r="P2999" i="2"/>
  <c r="I2999" i="2"/>
  <c r="E2999" i="2"/>
  <c r="V2999" i="2"/>
  <c r="N2999" i="2"/>
  <c r="H2999" i="2"/>
  <c r="Y2986" i="2"/>
  <c r="U2986" i="2"/>
  <c r="Q2986" i="2"/>
  <c r="M2986" i="2"/>
  <c r="I2986" i="2"/>
  <c r="E2986" i="2"/>
  <c r="AB2986" i="2"/>
  <c r="X2986" i="2"/>
  <c r="T2986" i="2"/>
  <c r="P2986" i="2"/>
  <c r="L2986" i="2"/>
  <c r="H2986" i="2"/>
  <c r="AA2986" i="2"/>
  <c r="W2986" i="2"/>
  <c r="S2986" i="2"/>
  <c r="O2986" i="2"/>
  <c r="K2986" i="2"/>
  <c r="G2986" i="2"/>
  <c r="V2986" i="2"/>
  <c r="F2986" i="2"/>
  <c r="R2986" i="2"/>
  <c r="N2986" i="2"/>
  <c r="Z2986" i="2"/>
  <c r="J2986" i="2"/>
  <c r="AB2685" i="2"/>
  <c r="X2685" i="2"/>
  <c r="T2685" i="2"/>
  <c r="P2685" i="2"/>
  <c r="L2685" i="2"/>
  <c r="H2685" i="2"/>
  <c r="AA2685" i="2"/>
  <c r="W2685" i="2"/>
  <c r="S2685" i="2"/>
  <c r="O2685" i="2"/>
  <c r="K2685" i="2"/>
  <c r="G2685" i="2"/>
  <c r="V2685" i="2"/>
  <c r="AF2685" i="2" s="1"/>
  <c r="N2685" i="2"/>
  <c r="F2685" i="2"/>
  <c r="U2685" i="2"/>
  <c r="M2685" i="2"/>
  <c r="E2685" i="2"/>
  <c r="Z2685" i="2"/>
  <c r="R2685" i="2"/>
  <c r="J2685" i="2"/>
  <c r="Y2685" i="2"/>
  <c r="Q2685" i="2"/>
  <c r="I2685" i="2"/>
  <c r="AA2858" i="2"/>
  <c r="W2858" i="2"/>
  <c r="S2858" i="2"/>
  <c r="O2858" i="2"/>
  <c r="K2858" i="2"/>
  <c r="G2858" i="2"/>
  <c r="Z2858" i="2"/>
  <c r="V2858" i="2"/>
  <c r="AF2858" i="2" s="1"/>
  <c r="R2858" i="2"/>
  <c r="N2858" i="2"/>
  <c r="J2858" i="2"/>
  <c r="F2858" i="2"/>
  <c r="Y2858" i="2"/>
  <c r="U2858" i="2"/>
  <c r="Q2858" i="2"/>
  <c r="M2858" i="2"/>
  <c r="I2858" i="2"/>
  <c r="E2858" i="2"/>
  <c r="X2858" i="2"/>
  <c r="H2858" i="2"/>
  <c r="T2858" i="2"/>
  <c r="L2858" i="2"/>
  <c r="AB2858" i="2"/>
  <c r="P2858" i="2"/>
  <c r="AB2884" i="2"/>
  <c r="X2884" i="2"/>
  <c r="T2884" i="2"/>
  <c r="P2884" i="2"/>
  <c r="L2884" i="2"/>
  <c r="H2884" i="2"/>
  <c r="AA2884" i="2"/>
  <c r="W2884" i="2"/>
  <c r="S2884" i="2"/>
  <c r="O2884" i="2"/>
  <c r="K2884" i="2"/>
  <c r="G2884" i="2"/>
  <c r="Z2884" i="2"/>
  <c r="V2884" i="2"/>
  <c r="AF2884" i="2" s="1"/>
  <c r="R2884" i="2"/>
  <c r="N2884" i="2"/>
  <c r="J2884" i="2"/>
  <c r="F2884" i="2"/>
  <c r="U2884" i="2"/>
  <c r="E2884" i="2"/>
  <c r="Q2884" i="2"/>
  <c r="M2884" i="2"/>
  <c r="I2884" i="2"/>
  <c r="Y2884" i="2"/>
  <c r="Y2954" i="2"/>
  <c r="U2954" i="2"/>
  <c r="Q2954" i="2"/>
  <c r="M2954" i="2"/>
  <c r="I2954" i="2"/>
  <c r="E2954" i="2"/>
  <c r="AA2954" i="2"/>
  <c r="W2954" i="2"/>
  <c r="S2954" i="2"/>
  <c r="O2954" i="2"/>
  <c r="K2954" i="2"/>
  <c r="G2954" i="2"/>
  <c r="Z2954" i="2"/>
  <c r="R2954" i="2"/>
  <c r="J2954" i="2"/>
  <c r="X2954" i="2"/>
  <c r="P2954" i="2"/>
  <c r="H2954" i="2"/>
  <c r="V2954" i="2"/>
  <c r="N2954" i="2"/>
  <c r="F2954" i="2"/>
  <c r="AB2954" i="2"/>
  <c r="T2954" i="2"/>
  <c r="L2954" i="2"/>
  <c r="AA2983" i="2"/>
  <c r="W2983" i="2"/>
  <c r="S2983" i="2"/>
  <c r="O2983" i="2"/>
  <c r="K2983" i="2"/>
  <c r="G2983" i="2"/>
  <c r="Z2983" i="2"/>
  <c r="V2983" i="2"/>
  <c r="R2983" i="2"/>
  <c r="N2983" i="2"/>
  <c r="J2983" i="2"/>
  <c r="F2983" i="2"/>
  <c r="Y2983" i="2"/>
  <c r="U2983" i="2"/>
  <c r="Q2983" i="2"/>
  <c r="M2983" i="2"/>
  <c r="I2983" i="2"/>
  <c r="E2983" i="2"/>
  <c r="P2983" i="2"/>
  <c r="AB2983" i="2"/>
  <c r="L2983" i="2"/>
  <c r="X2983" i="2"/>
  <c r="H2983" i="2"/>
  <c r="T2983" i="2"/>
  <c r="Y3080" i="2"/>
  <c r="U3080" i="2"/>
  <c r="Q3080" i="2"/>
  <c r="M3080" i="2"/>
  <c r="I3080" i="2"/>
  <c r="E3080" i="2"/>
  <c r="AB3080" i="2"/>
  <c r="X3080" i="2"/>
  <c r="T3080" i="2"/>
  <c r="P3080" i="2"/>
  <c r="L3080" i="2"/>
  <c r="H3080" i="2"/>
  <c r="W3080" i="2"/>
  <c r="O3080" i="2"/>
  <c r="G3080" i="2"/>
  <c r="V3080" i="2"/>
  <c r="AF3080" i="2" s="1"/>
  <c r="N3080" i="2"/>
  <c r="F3080" i="2"/>
  <c r="AA3080" i="2"/>
  <c r="K3080" i="2"/>
  <c r="Z3080" i="2"/>
  <c r="J3080" i="2"/>
  <c r="R3080" i="2"/>
  <c r="S3080" i="2"/>
  <c r="Y2817" i="2"/>
  <c r="U2817" i="2"/>
  <c r="Q2817" i="2"/>
  <c r="M2817" i="2"/>
  <c r="I2817" i="2"/>
  <c r="E2817" i="2"/>
  <c r="AB2817" i="2"/>
  <c r="X2817" i="2"/>
  <c r="T2817" i="2"/>
  <c r="P2817" i="2"/>
  <c r="L2817" i="2"/>
  <c r="H2817" i="2"/>
  <c r="AA2817" i="2"/>
  <c r="W2817" i="2"/>
  <c r="S2817" i="2"/>
  <c r="O2817" i="2"/>
  <c r="K2817" i="2"/>
  <c r="G2817" i="2"/>
  <c r="R2817" i="2"/>
  <c r="N2817" i="2"/>
  <c r="V2817" i="2"/>
  <c r="AF2817" i="2" s="1"/>
  <c r="J2817" i="2"/>
  <c r="F2817" i="2"/>
  <c r="Z2817" i="2"/>
  <c r="AB2870" i="2"/>
  <c r="X2870" i="2"/>
  <c r="T2870" i="2"/>
  <c r="P2870" i="2"/>
  <c r="L2870" i="2"/>
  <c r="H2870" i="2"/>
  <c r="Z2870" i="2"/>
  <c r="V2870" i="2"/>
  <c r="AF2870" i="2" s="1"/>
  <c r="R2870" i="2"/>
  <c r="N2870" i="2"/>
  <c r="J2870" i="2"/>
  <c r="F2870" i="2"/>
  <c r="Y2870" i="2"/>
  <c r="Q2870" i="2"/>
  <c r="I2870" i="2"/>
  <c r="W2870" i="2"/>
  <c r="O2870" i="2"/>
  <c r="G2870" i="2"/>
  <c r="U2870" i="2"/>
  <c r="M2870" i="2"/>
  <c r="E2870" i="2"/>
  <c r="S2870" i="2"/>
  <c r="K2870" i="2"/>
  <c r="AA2870" i="2"/>
  <c r="AB2940" i="2"/>
  <c r="X2940" i="2"/>
  <c r="T2940" i="2"/>
  <c r="P2940" i="2"/>
  <c r="L2940" i="2"/>
  <c r="H2940" i="2"/>
  <c r="AA2940" i="2"/>
  <c r="W2940" i="2"/>
  <c r="S2940" i="2"/>
  <c r="O2940" i="2"/>
  <c r="K2940" i="2"/>
  <c r="G2940" i="2"/>
  <c r="Z2940" i="2"/>
  <c r="V2940" i="2"/>
  <c r="AF2940" i="2" s="1"/>
  <c r="R2940" i="2"/>
  <c r="N2940" i="2"/>
  <c r="J2940" i="2"/>
  <c r="F2940" i="2"/>
  <c r="Q2940" i="2"/>
  <c r="M2940" i="2"/>
  <c r="Y2940" i="2"/>
  <c r="I2940" i="2"/>
  <c r="U2940" i="2"/>
  <c r="E2940" i="2"/>
  <c r="AA3040" i="2"/>
  <c r="W3040" i="2"/>
  <c r="S3040" i="2"/>
  <c r="O3040" i="2"/>
  <c r="K3040" i="2"/>
  <c r="G3040" i="2"/>
  <c r="Z3040" i="2"/>
  <c r="V3040" i="2"/>
  <c r="AF3040" i="2" s="1"/>
  <c r="R3040" i="2"/>
  <c r="N3040" i="2"/>
  <c r="J3040" i="2"/>
  <c r="F3040" i="2"/>
  <c r="X3040" i="2"/>
  <c r="P3040" i="2"/>
  <c r="H3040" i="2"/>
  <c r="U3040" i="2"/>
  <c r="M3040" i="2"/>
  <c r="E3040" i="2"/>
  <c r="AB3040" i="2"/>
  <c r="T3040" i="2"/>
  <c r="L3040" i="2"/>
  <c r="Y3040" i="2"/>
  <c r="Q3040" i="2"/>
  <c r="I3040" i="2"/>
  <c r="Y2851" i="2"/>
  <c r="U2851" i="2"/>
  <c r="Q2851" i="2"/>
  <c r="M2851" i="2"/>
  <c r="I2851" i="2"/>
  <c r="E2851" i="2"/>
  <c r="AB2851" i="2"/>
  <c r="X2851" i="2"/>
  <c r="T2851" i="2"/>
  <c r="P2851" i="2"/>
  <c r="L2851" i="2"/>
  <c r="H2851" i="2"/>
  <c r="AA2851" i="2"/>
  <c r="W2851" i="2"/>
  <c r="S2851" i="2"/>
  <c r="O2851" i="2"/>
  <c r="K2851" i="2"/>
  <c r="G2851" i="2"/>
  <c r="N2851" i="2"/>
  <c r="Z2851" i="2"/>
  <c r="J2851" i="2"/>
  <c r="V2851" i="2"/>
  <c r="AF2851" i="2" s="1"/>
  <c r="R2851" i="2"/>
  <c r="F2851" i="2"/>
  <c r="Z2674" i="2"/>
  <c r="V2674" i="2"/>
  <c r="AF2674" i="2" s="1"/>
  <c r="R2674" i="2"/>
  <c r="N2674" i="2"/>
  <c r="J2674" i="2"/>
  <c r="F2674" i="2"/>
  <c r="Y2674" i="2"/>
  <c r="U2674" i="2"/>
  <c r="Q2674" i="2"/>
  <c r="M2674" i="2"/>
  <c r="I2674" i="2"/>
  <c r="E2674" i="2"/>
  <c r="AB2674" i="2"/>
  <c r="T2674" i="2"/>
  <c r="L2674" i="2"/>
  <c r="AA2674" i="2"/>
  <c r="S2674" i="2"/>
  <c r="K2674" i="2"/>
  <c r="X2674" i="2"/>
  <c r="P2674" i="2"/>
  <c r="H2674" i="2"/>
  <c r="W2674" i="2"/>
  <c r="O2674" i="2"/>
  <c r="G2674" i="2"/>
  <c r="AB2952" i="2"/>
  <c r="X2952" i="2"/>
  <c r="T2952" i="2"/>
  <c r="O2952" i="2"/>
  <c r="K2952" i="2"/>
  <c r="G2952" i="2"/>
  <c r="Z2952" i="2"/>
  <c r="V2952" i="2"/>
  <c r="R2952" i="2"/>
  <c r="M2952" i="2"/>
  <c r="I2952" i="2"/>
  <c r="W2952" i="2"/>
  <c r="N2952" i="2"/>
  <c r="F2952" i="2"/>
  <c r="U2952" i="2"/>
  <c r="L2952" i="2"/>
  <c r="E2952" i="2"/>
  <c r="AA2952" i="2"/>
  <c r="S2952" i="2"/>
  <c r="J2952" i="2"/>
  <c r="H2952" i="2"/>
  <c r="Y2952" i="2"/>
  <c r="P2952" i="2"/>
  <c r="Y2727" i="2"/>
  <c r="U2727" i="2"/>
  <c r="Q2727" i="2"/>
  <c r="M2727" i="2"/>
  <c r="I2727" i="2"/>
  <c r="E2727" i="2"/>
  <c r="AB2727" i="2"/>
  <c r="X2727" i="2"/>
  <c r="T2727" i="2"/>
  <c r="P2727" i="2"/>
  <c r="L2727" i="2"/>
  <c r="H2727" i="2"/>
  <c r="V2727" i="2"/>
  <c r="AF2727" i="2" s="1"/>
  <c r="N2727" i="2"/>
  <c r="F2727" i="2"/>
  <c r="AA2727" i="2"/>
  <c r="S2727" i="2"/>
  <c r="K2727" i="2"/>
  <c r="Z2727" i="2"/>
  <c r="J2727" i="2"/>
  <c r="W2727" i="2"/>
  <c r="G2727" i="2"/>
  <c r="R2727" i="2"/>
  <c r="O2727" i="2"/>
  <c r="Y3031" i="2"/>
  <c r="U3031" i="2"/>
  <c r="Q3031" i="2"/>
  <c r="M3031" i="2"/>
  <c r="I3031" i="2"/>
  <c r="E3031" i="2"/>
  <c r="AB3031" i="2"/>
  <c r="X3031" i="2"/>
  <c r="T3031" i="2"/>
  <c r="P3031" i="2"/>
  <c r="L3031" i="2"/>
  <c r="H3031" i="2"/>
  <c r="AA3031" i="2"/>
  <c r="W3031" i="2"/>
  <c r="S3031" i="2"/>
  <c r="O3031" i="2"/>
  <c r="K3031" i="2"/>
  <c r="G3031" i="2"/>
  <c r="Z3031" i="2"/>
  <c r="J3031" i="2"/>
  <c r="V3031" i="2"/>
  <c r="AF3031" i="2" s="1"/>
  <c r="F3031" i="2"/>
  <c r="R3031" i="2"/>
  <c r="N3031" i="2"/>
  <c r="Z2869" i="2"/>
  <c r="V2869" i="2"/>
  <c r="AF2869" i="2" s="1"/>
  <c r="R2869" i="2"/>
  <c r="N2869" i="2"/>
  <c r="J2869" i="2"/>
  <c r="F2869" i="2"/>
  <c r="AB2869" i="2"/>
  <c r="X2869" i="2"/>
  <c r="T2869" i="2"/>
  <c r="P2869" i="2"/>
  <c r="L2869" i="2"/>
  <c r="H2869" i="2"/>
  <c r="AA2869" i="2"/>
  <c r="S2869" i="2"/>
  <c r="K2869" i="2"/>
  <c r="Y2869" i="2"/>
  <c r="Q2869" i="2"/>
  <c r="I2869" i="2"/>
  <c r="W2869" i="2"/>
  <c r="O2869" i="2"/>
  <c r="G2869" i="2"/>
  <c r="M2869" i="2"/>
  <c r="E2869" i="2"/>
  <c r="U2869" i="2"/>
  <c r="AB2699" i="2"/>
  <c r="X2699" i="2"/>
  <c r="T2699" i="2"/>
  <c r="P2699" i="2"/>
  <c r="L2699" i="2"/>
  <c r="H2699" i="2"/>
  <c r="Z2699" i="2"/>
  <c r="U2699" i="2"/>
  <c r="O2699" i="2"/>
  <c r="J2699" i="2"/>
  <c r="E2699" i="2"/>
  <c r="Y2699" i="2"/>
  <c r="S2699" i="2"/>
  <c r="N2699" i="2"/>
  <c r="I2699" i="2"/>
  <c r="W2699" i="2"/>
  <c r="M2699" i="2"/>
  <c r="V2699" i="2"/>
  <c r="AF2699" i="2" s="1"/>
  <c r="K2699" i="2"/>
  <c r="R2699" i="2"/>
  <c r="G2699" i="2"/>
  <c r="AA2699" i="2"/>
  <c r="Q2699" i="2"/>
  <c r="F2699" i="2"/>
  <c r="Y2771" i="2"/>
  <c r="U2771" i="2"/>
  <c r="Q2771" i="2"/>
  <c r="M2771" i="2"/>
  <c r="I2771" i="2"/>
  <c r="E2771" i="2"/>
  <c r="AB2771" i="2"/>
  <c r="X2771" i="2"/>
  <c r="T2771" i="2"/>
  <c r="P2771" i="2"/>
  <c r="L2771" i="2"/>
  <c r="H2771" i="2"/>
  <c r="V2771" i="2"/>
  <c r="AF2771" i="2" s="1"/>
  <c r="N2771" i="2"/>
  <c r="F2771" i="2"/>
  <c r="AA2771" i="2"/>
  <c r="S2771" i="2"/>
  <c r="K2771" i="2"/>
  <c r="R2771" i="2"/>
  <c r="O2771" i="2"/>
  <c r="Z2771" i="2"/>
  <c r="J2771" i="2"/>
  <c r="W2771" i="2"/>
  <c r="G2771" i="2"/>
  <c r="Y2845" i="2"/>
  <c r="U2845" i="2"/>
  <c r="Q2845" i="2"/>
  <c r="M2845" i="2"/>
  <c r="I2845" i="2"/>
  <c r="E2845" i="2"/>
  <c r="AB2845" i="2"/>
  <c r="X2845" i="2"/>
  <c r="T2845" i="2"/>
  <c r="P2845" i="2"/>
  <c r="L2845" i="2"/>
  <c r="H2845" i="2"/>
  <c r="AA2845" i="2"/>
  <c r="W2845" i="2"/>
  <c r="S2845" i="2"/>
  <c r="O2845" i="2"/>
  <c r="K2845" i="2"/>
  <c r="G2845" i="2"/>
  <c r="Z2845" i="2"/>
  <c r="J2845" i="2"/>
  <c r="V2845" i="2"/>
  <c r="AF2845" i="2" s="1"/>
  <c r="F2845" i="2"/>
  <c r="R2845" i="2"/>
  <c r="N2845" i="2"/>
  <c r="AA2812" i="2"/>
  <c r="W2812" i="2"/>
  <c r="S2812" i="2"/>
  <c r="O2812" i="2"/>
  <c r="K2812" i="2"/>
  <c r="G2812" i="2"/>
  <c r="Z2812" i="2"/>
  <c r="V2812" i="2"/>
  <c r="AF2812" i="2" s="1"/>
  <c r="R2812" i="2"/>
  <c r="N2812" i="2"/>
  <c r="J2812" i="2"/>
  <c r="F2812" i="2"/>
  <c r="Y2812" i="2"/>
  <c r="U2812" i="2"/>
  <c r="Q2812" i="2"/>
  <c r="M2812" i="2"/>
  <c r="I2812" i="2"/>
  <c r="E2812" i="2"/>
  <c r="T2812" i="2"/>
  <c r="P2812" i="2"/>
  <c r="X2812" i="2"/>
  <c r="L2812" i="2"/>
  <c r="H2812" i="2"/>
  <c r="AB2812" i="2"/>
  <c r="AA2987" i="2"/>
  <c r="W2987" i="2"/>
  <c r="S2987" i="2"/>
  <c r="O2987" i="2"/>
  <c r="K2987" i="2"/>
  <c r="G2987" i="2"/>
  <c r="Z2987" i="2"/>
  <c r="V2987" i="2"/>
  <c r="R2987" i="2"/>
  <c r="N2987" i="2"/>
  <c r="J2987" i="2"/>
  <c r="F2987" i="2"/>
  <c r="Y2987" i="2"/>
  <c r="U2987" i="2"/>
  <c r="Q2987" i="2"/>
  <c r="M2987" i="2"/>
  <c r="I2987" i="2"/>
  <c r="E2987" i="2"/>
  <c r="X2987" i="2"/>
  <c r="H2987" i="2"/>
  <c r="T2987" i="2"/>
  <c r="P2987" i="2"/>
  <c r="L2987" i="2"/>
  <c r="AB2987" i="2"/>
  <c r="AA3054" i="2"/>
  <c r="W3054" i="2"/>
  <c r="S3054" i="2"/>
  <c r="O3054" i="2"/>
  <c r="K3054" i="2"/>
  <c r="G3054" i="2"/>
  <c r="Z3054" i="2"/>
  <c r="V3054" i="2"/>
  <c r="AF3054" i="2" s="1"/>
  <c r="R3054" i="2"/>
  <c r="N3054" i="2"/>
  <c r="J3054" i="2"/>
  <c r="F3054" i="2"/>
  <c r="AB3054" i="2"/>
  <c r="T3054" i="2"/>
  <c r="L3054" i="2"/>
  <c r="Y3054" i="2"/>
  <c r="Q3054" i="2"/>
  <c r="I3054" i="2"/>
  <c r="X3054" i="2"/>
  <c r="P3054" i="2"/>
  <c r="H3054" i="2"/>
  <c r="U3054" i="2"/>
  <c r="M3054" i="2"/>
  <c r="E3054" i="2"/>
  <c r="AA2832" i="2"/>
  <c r="W2832" i="2"/>
  <c r="S2832" i="2"/>
  <c r="O2832" i="2"/>
  <c r="K2832" i="2"/>
  <c r="G2832" i="2"/>
  <c r="Z2832" i="2"/>
  <c r="V2832" i="2"/>
  <c r="AF2832" i="2" s="1"/>
  <c r="R2832" i="2"/>
  <c r="N2832" i="2"/>
  <c r="J2832" i="2"/>
  <c r="F2832" i="2"/>
  <c r="Y2832" i="2"/>
  <c r="U2832" i="2"/>
  <c r="Q2832" i="2"/>
  <c r="M2832" i="2"/>
  <c r="I2832" i="2"/>
  <c r="E2832" i="2"/>
  <c r="AB2832" i="2"/>
  <c r="L2832" i="2"/>
  <c r="X2832" i="2"/>
  <c r="H2832" i="2"/>
  <c r="P2832" i="2"/>
  <c r="T2832" i="2"/>
  <c r="AA2989" i="2"/>
  <c r="W2989" i="2"/>
  <c r="S2989" i="2"/>
  <c r="O2989" i="2"/>
  <c r="K2989" i="2"/>
  <c r="G2989" i="2"/>
  <c r="Z2989" i="2"/>
  <c r="V2989" i="2"/>
  <c r="R2989" i="2"/>
  <c r="N2989" i="2"/>
  <c r="J2989" i="2"/>
  <c r="F2989" i="2"/>
  <c r="Y2989" i="2"/>
  <c r="U2989" i="2"/>
  <c r="Q2989" i="2"/>
  <c r="M2989" i="2"/>
  <c r="I2989" i="2"/>
  <c r="E2989" i="2"/>
  <c r="AB2989" i="2"/>
  <c r="L2989" i="2"/>
  <c r="X2989" i="2"/>
  <c r="H2989" i="2"/>
  <c r="T2989" i="2"/>
  <c r="P2989" i="2"/>
  <c r="AB2665" i="2"/>
  <c r="X2665" i="2"/>
  <c r="T2665" i="2"/>
  <c r="P2665" i="2"/>
  <c r="L2665" i="2"/>
  <c r="H2665" i="2"/>
  <c r="AA2665" i="2"/>
  <c r="W2665" i="2"/>
  <c r="S2665" i="2"/>
  <c r="O2665" i="2"/>
  <c r="K2665" i="2"/>
  <c r="G2665" i="2"/>
  <c r="V2665" i="2"/>
  <c r="AF2665" i="2" s="1"/>
  <c r="N2665" i="2"/>
  <c r="F2665" i="2"/>
  <c r="U2665" i="2"/>
  <c r="M2665" i="2"/>
  <c r="E2665" i="2"/>
  <c r="Z2665" i="2"/>
  <c r="R2665" i="2"/>
  <c r="J2665" i="2"/>
  <c r="Y2665" i="2"/>
  <c r="Q2665" i="2"/>
  <c r="I2665" i="2"/>
  <c r="AA2814" i="2"/>
  <c r="W2814" i="2"/>
  <c r="S2814" i="2"/>
  <c r="O2814" i="2"/>
  <c r="K2814" i="2"/>
  <c r="G2814" i="2"/>
  <c r="Z2814" i="2"/>
  <c r="V2814" i="2"/>
  <c r="AF2814" i="2" s="1"/>
  <c r="R2814" i="2"/>
  <c r="N2814" i="2"/>
  <c r="J2814" i="2"/>
  <c r="F2814" i="2"/>
  <c r="Y2814" i="2"/>
  <c r="U2814" i="2"/>
  <c r="Q2814" i="2"/>
  <c r="M2814" i="2"/>
  <c r="I2814" i="2"/>
  <c r="E2814" i="2"/>
  <c r="P2814" i="2"/>
  <c r="AB2814" i="2"/>
  <c r="L2814" i="2"/>
  <c r="X2814" i="2"/>
  <c r="T2814" i="2"/>
  <c r="H2814" i="2"/>
  <c r="AA2778" i="2"/>
  <c r="W2778" i="2"/>
  <c r="S2778" i="2"/>
  <c r="O2778" i="2"/>
  <c r="K2778" i="2"/>
  <c r="G2778" i="2"/>
  <c r="Z2778" i="2"/>
  <c r="V2778" i="2"/>
  <c r="AF2778" i="2" s="1"/>
  <c r="R2778" i="2"/>
  <c r="N2778" i="2"/>
  <c r="J2778" i="2"/>
  <c r="F2778" i="2"/>
  <c r="X2778" i="2"/>
  <c r="P2778" i="2"/>
  <c r="H2778" i="2"/>
  <c r="U2778" i="2"/>
  <c r="M2778" i="2"/>
  <c r="E2778" i="2"/>
  <c r="AB2778" i="2"/>
  <c r="L2778" i="2"/>
  <c r="Y2778" i="2"/>
  <c r="I2778" i="2"/>
  <c r="T2778" i="2"/>
  <c r="Q2778" i="2"/>
  <c r="Y2962" i="2"/>
  <c r="U2962" i="2"/>
  <c r="Q2962" i="2"/>
  <c r="M2962" i="2"/>
  <c r="I2962" i="2"/>
  <c r="E2962" i="2"/>
  <c r="AA2962" i="2"/>
  <c r="W2962" i="2"/>
  <c r="S2962" i="2"/>
  <c r="O2962" i="2"/>
  <c r="K2962" i="2"/>
  <c r="G2962" i="2"/>
  <c r="Z2962" i="2"/>
  <c r="R2962" i="2"/>
  <c r="J2962" i="2"/>
  <c r="X2962" i="2"/>
  <c r="P2962" i="2"/>
  <c r="H2962" i="2"/>
  <c r="V2962" i="2"/>
  <c r="N2962" i="2"/>
  <c r="F2962" i="2"/>
  <c r="AB2962" i="2"/>
  <c r="T2962" i="2"/>
  <c r="L2962" i="2"/>
  <c r="AA2824" i="2"/>
  <c r="W2824" i="2"/>
  <c r="S2824" i="2"/>
  <c r="O2824" i="2"/>
  <c r="K2824" i="2"/>
  <c r="G2824" i="2"/>
  <c r="Z2824" i="2"/>
  <c r="V2824" i="2"/>
  <c r="AF2824" i="2" s="1"/>
  <c r="R2824" i="2"/>
  <c r="N2824" i="2"/>
  <c r="J2824" i="2"/>
  <c r="F2824" i="2"/>
  <c r="Y2824" i="2"/>
  <c r="U2824" i="2"/>
  <c r="Q2824" i="2"/>
  <c r="M2824" i="2"/>
  <c r="I2824" i="2"/>
  <c r="E2824" i="2"/>
  <c r="AB2824" i="2"/>
  <c r="L2824" i="2"/>
  <c r="X2824" i="2"/>
  <c r="H2824" i="2"/>
  <c r="T2824" i="2"/>
  <c r="P2824" i="2"/>
  <c r="Z2706" i="2"/>
  <c r="V2706" i="2"/>
  <c r="AF2706" i="2" s="1"/>
  <c r="R2706" i="2"/>
  <c r="N2706" i="2"/>
  <c r="J2706" i="2"/>
  <c r="F2706" i="2"/>
  <c r="Y2706" i="2"/>
  <c r="T2706" i="2"/>
  <c r="O2706" i="2"/>
  <c r="I2706" i="2"/>
  <c r="X2706" i="2"/>
  <c r="S2706" i="2"/>
  <c r="M2706" i="2"/>
  <c r="H2706" i="2"/>
  <c r="W2706" i="2"/>
  <c r="L2706" i="2"/>
  <c r="U2706" i="2"/>
  <c r="K2706" i="2"/>
  <c r="AB2706" i="2"/>
  <c r="Q2706" i="2"/>
  <c r="G2706" i="2"/>
  <c r="P2706" i="2"/>
  <c r="E2706" i="2"/>
  <c r="AA2706" i="2"/>
  <c r="AB2894" i="2"/>
  <c r="X2894" i="2"/>
  <c r="T2894" i="2"/>
  <c r="P2894" i="2"/>
  <c r="L2894" i="2"/>
  <c r="H2894" i="2"/>
  <c r="AA2894" i="2"/>
  <c r="W2894" i="2"/>
  <c r="S2894" i="2"/>
  <c r="O2894" i="2"/>
  <c r="K2894" i="2"/>
  <c r="G2894" i="2"/>
  <c r="Z2894" i="2"/>
  <c r="V2894" i="2"/>
  <c r="AF2894" i="2" s="1"/>
  <c r="R2894" i="2"/>
  <c r="N2894" i="2"/>
  <c r="J2894" i="2"/>
  <c r="F2894" i="2"/>
  <c r="Q2894" i="2"/>
  <c r="M2894" i="2"/>
  <c r="Y2894" i="2"/>
  <c r="I2894" i="2"/>
  <c r="E2894" i="2"/>
  <c r="U2894" i="2"/>
  <c r="AA2752" i="2"/>
  <c r="W2752" i="2"/>
  <c r="S2752" i="2"/>
  <c r="O2752" i="2"/>
  <c r="K2752" i="2"/>
  <c r="G2752" i="2"/>
  <c r="Z2752" i="2"/>
  <c r="V2752" i="2"/>
  <c r="AF2752" i="2" s="1"/>
  <c r="R2752" i="2"/>
  <c r="N2752" i="2"/>
  <c r="J2752" i="2"/>
  <c r="F2752" i="2"/>
  <c r="AB2752" i="2"/>
  <c r="T2752" i="2"/>
  <c r="L2752" i="2"/>
  <c r="Y2752" i="2"/>
  <c r="Q2752" i="2"/>
  <c r="I2752" i="2"/>
  <c r="P2752" i="2"/>
  <c r="M2752" i="2"/>
  <c r="X2752" i="2"/>
  <c r="H2752" i="2"/>
  <c r="E2752" i="2"/>
  <c r="U2752" i="2"/>
  <c r="Y2994" i="2"/>
  <c r="U2994" i="2"/>
  <c r="Q2994" i="2"/>
  <c r="M2994" i="2"/>
  <c r="I2994" i="2"/>
  <c r="E2994" i="2"/>
  <c r="AB2994" i="2"/>
  <c r="X2994" i="2"/>
  <c r="T2994" i="2"/>
  <c r="P2994" i="2"/>
  <c r="L2994" i="2"/>
  <c r="H2994" i="2"/>
  <c r="AA2994" i="2"/>
  <c r="W2994" i="2"/>
  <c r="S2994" i="2"/>
  <c r="O2994" i="2"/>
  <c r="K2994" i="2"/>
  <c r="G2994" i="2"/>
  <c r="V2994" i="2"/>
  <c r="F2994" i="2"/>
  <c r="R2994" i="2"/>
  <c r="N2994" i="2"/>
  <c r="Z2994" i="2"/>
  <c r="J2994" i="2"/>
  <c r="AA2860" i="2"/>
  <c r="W2860" i="2"/>
  <c r="S2860" i="2"/>
  <c r="O2860" i="2"/>
  <c r="K2860" i="2"/>
  <c r="G2860" i="2"/>
  <c r="Z2860" i="2"/>
  <c r="V2860" i="2"/>
  <c r="AF2860" i="2" s="1"/>
  <c r="R2860" i="2"/>
  <c r="N2860" i="2"/>
  <c r="J2860" i="2"/>
  <c r="F2860" i="2"/>
  <c r="Y2860" i="2"/>
  <c r="U2860" i="2"/>
  <c r="Q2860" i="2"/>
  <c r="M2860" i="2"/>
  <c r="I2860" i="2"/>
  <c r="E2860" i="2"/>
  <c r="T2860" i="2"/>
  <c r="P2860" i="2"/>
  <c r="X2860" i="2"/>
  <c r="L2860" i="2"/>
  <c r="AB2860" i="2"/>
  <c r="H2860" i="2"/>
  <c r="Z2692" i="2"/>
  <c r="AA2692" i="2"/>
  <c r="V2692" i="2"/>
  <c r="AF2692" i="2" s="1"/>
  <c r="R2692" i="2"/>
  <c r="N2692" i="2"/>
  <c r="J2692" i="2"/>
  <c r="F2692" i="2"/>
  <c r="Y2692" i="2"/>
  <c r="U2692" i="2"/>
  <c r="Q2692" i="2"/>
  <c r="M2692" i="2"/>
  <c r="I2692" i="2"/>
  <c r="E2692" i="2"/>
  <c r="X2692" i="2"/>
  <c r="P2692" i="2"/>
  <c r="H2692" i="2"/>
  <c r="W2692" i="2"/>
  <c r="O2692" i="2"/>
  <c r="G2692" i="2"/>
  <c r="T2692" i="2"/>
  <c r="L2692" i="2"/>
  <c r="AB2692" i="2"/>
  <c r="S2692" i="2"/>
  <c r="K2692" i="2"/>
  <c r="Z2916" i="2"/>
  <c r="X2916" i="2"/>
  <c r="T2916" i="2"/>
  <c r="P2916" i="2"/>
  <c r="L2916" i="2"/>
  <c r="H2916" i="2"/>
  <c r="AB2916" i="2"/>
  <c r="W2916" i="2"/>
  <c r="S2916" i="2"/>
  <c r="O2916" i="2"/>
  <c r="K2916" i="2"/>
  <c r="G2916" i="2"/>
  <c r="AA2916" i="2"/>
  <c r="V2916" i="2"/>
  <c r="AF2916" i="2" s="1"/>
  <c r="R2916" i="2"/>
  <c r="N2916" i="2"/>
  <c r="J2916" i="2"/>
  <c r="F2916" i="2"/>
  <c r="U2916" i="2"/>
  <c r="E2916" i="2"/>
  <c r="Q2916" i="2"/>
  <c r="M2916" i="2"/>
  <c r="I2916" i="2"/>
  <c r="Y2916" i="2"/>
  <c r="Y2843" i="2"/>
  <c r="U2843" i="2"/>
  <c r="Q2843" i="2"/>
  <c r="M2843" i="2"/>
  <c r="I2843" i="2"/>
  <c r="E2843" i="2"/>
  <c r="AB2843" i="2"/>
  <c r="X2843" i="2"/>
  <c r="T2843" i="2"/>
  <c r="P2843" i="2"/>
  <c r="L2843" i="2"/>
  <c r="H2843" i="2"/>
  <c r="AA2843" i="2"/>
  <c r="W2843" i="2"/>
  <c r="S2843" i="2"/>
  <c r="O2843" i="2"/>
  <c r="K2843" i="2"/>
  <c r="G2843" i="2"/>
  <c r="N2843" i="2"/>
  <c r="Z2843" i="2"/>
  <c r="J2843" i="2"/>
  <c r="R2843" i="2"/>
  <c r="F2843" i="2"/>
  <c r="V2843" i="2"/>
  <c r="AF2843" i="2" s="1"/>
  <c r="AA2965" i="2"/>
  <c r="W2965" i="2"/>
  <c r="S2965" i="2"/>
  <c r="O2965" i="2"/>
  <c r="K2965" i="2"/>
  <c r="G2965" i="2"/>
  <c r="Y2965" i="2"/>
  <c r="U2965" i="2"/>
  <c r="Q2965" i="2"/>
  <c r="M2965" i="2"/>
  <c r="I2965" i="2"/>
  <c r="E2965" i="2"/>
  <c r="V2965" i="2"/>
  <c r="N2965" i="2"/>
  <c r="F2965" i="2"/>
  <c r="AB2965" i="2"/>
  <c r="T2965" i="2"/>
  <c r="L2965" i="2"/>
  <c r="Z2965" i="2"/>
  <c r="R2965" i="2"/>
  <c r="J2965" i="2"/>
  <c r="X2965" i="2"/>
  <c r="P2965" i="2"/>
  <c r="H2965" i="2"/>
  <c r="Y3082" i="2"/>
  <c r="U3082" i="2"/>
  <c r="Q3082" i="2"/>
  <c r="M3082" i="2"/>
  <c r="I3082" i="2"/>
  <c r="E3082" i="2"/>
  <c r="AB3082" i="2"/>
  <c r="X3082" i="2"/>
  <c r="T3082" i="2"/>
  <c r="P3082" i="2"/>
  <c r="L3082" i="2"/>
  <c r="H3082" i="2"/>
  <c r="AA3082" i="2"/>
  <c r="S3082" i="2"/>
  <c r="K3082" i="2"/>
  <c r="Z3082" i="2"/>
  <c r="R3082" i="2"/>
  <c r="J3082" i="2"/>
  <c r="W3082" i="2"/>
  <c r="G3082" i="2"/>
  <c r="V3082" i="2"/>
  <c r="AF3082" i="2" s="1"/>
  <c r="F3082" i="2"/>
  <c r="O3082" i="2"/>
  <c r="N3082" i="2"/>
  <c r="Z2947" i="2"/>
  <c r="V2947" i="2"/>
  <c r="AF2947" i="2" s="1"/>
  <c r="R2947" i="2"/>
  <c r="N2947" i="2"/>
  <c r="J2947" i="2"/>
  <c r="F2947" i="2"/>
  <c r="Y2947" i="2"/>
  <c r="U2947" i="2"/>
  <c r="Q2947" i="2"/>
  <c r="M2947" i="2"/>
  <c r="I2947" i="2"/>
  <c r="E2947" i="2"/>
  <c r="AB2947" i="2"/>
  <c r="X2947" i="2"/>
  <c r="T2947" i="2"/>
  <c r="P2947" i="2"/>
  <c r="L2947" i="2"/>
  <c r="H2947" i="2"/>
  <c r="AA2947" i="2"/>
  <c r="K2947" i="2"/>
  <c r="W2947" i="2"/>
  <c r="G2947" i="2"/>
  <c r="S2947" i="2"/>
  <c r="O2947" i="2"/>
  <c r="AA3038" i="2"/>
  <c r="W3038" i="2"/>
  <c r="S3038" i="2"/>
  <c r="O3038" i="2"/>
  <c r="K3038" i="2"/>
  <c r="G3038" i="2"/>
  <c r="Y3038" i="2"/>
  <c r="T3038" i="2"/>
  <c r="N3038" i="2"/>
  <c r="I3038" i="2"/>
  <c r="X3038" i="2"/>
  <c r="R3038" i="2"/>
  <c r="M3038" i="2"/>
  <c r="H3038" i="2"/>
  <c r="AB3038" i="2"/>
  <c r="V3038" i="2"/>
  <c r="AF3038" i="2" s="1"/>
  <c r="Q3038" i="2"/>
  <c r="L3038" i="2"/>
  <c r="F3038" i="2"/>
  <c r="Z3038" i="2"/>
  <c r="E3038" i="2"/>
  <c r="U3038" i="2"/>
  <c r="P3038" i="2"/>
  <c r="J3038" i="2"/>
  <c r="AA2826" i="2"/>
  <c r="W2826" i="2"/>
  <c r="S2826" i="2"/>
  <c r="O2826" i="2"/>
  <c r="K2826" i="2"/>
  <c r="G2826" i="2"/>
  <c r="Z2826" i="2"/>
  <c r="V2826" i="2"/>
  <c r="AF2826" i="2" s="1"/>
  <c r="R2826" i="2"/>
  <c r="N2826" i="2"/>
  <c r="J2826" i="2"/>
  <c r="F2826" i="2"/>
  <c r="Y2826" i="2"/>
  <c r="U2826" i="2"/>
  <c r="Q2826" i="2"/>
  <c r="M2826" i="2"/>
  <c r="I2826" i="2"/>
  <c r="E2826" i="2"/>
  <c r="X2826" i="2"/>
  <c r="H2826" i="2"/>
  <c r="T2826" i="2"/>
  <c r="L2826" i="2"/>
  <c r="AB2826" i="2"/>
  <c r="P2826" i="2"/>
  <c r="Z2877" i="2"/>
  <c r="V2877" i="2"/>
  <c r="AF2877" i="2" s="1"/>
  <c r="R2877" i="2"/>
  <c r="N2877" i="2"/>
  <c r="J2877" i="2"/>
  <c r="F2877" i="2"/>
  <c r="AB2877" i="2"/>
  <c r="X2877" i="2"/>
  <c r="T2877" i="2"/>
  <c r="P2877" i="2"/>
  <c r="L2877" i="2"/>
  <c r="H2877" i="2"/>
  <c r="AA2877" i="2"/>
  <c r="S2877" i="2"/>
  <c r="K2877" i="2"/>
  <c r="Y2877" i="2"/>
  <c r="Q2877" i="2"/>
  <c r="I2877" i="2"/>
  <c r="W2877" i="2"/>
  <c r="O2877" i="2"/>
  <c r="G2877" i="2"/>
  <c r="U2877" i="2"/>
  <c r="M2877" i="2"/>
  <c r="E2877" i="2"/>
  <c r="Z2925" i="2"/>
  <c r="V2925" i="2"/>
  <c r="AF2925" i="2" s="1"/>
  <c r="R2925" i="2"/>
  <c r="N2925" i="2"/>
  <c r="J2925" i="2"/>
  <c r="F2925" i="2"/>
  <c r="AB2925" i="2"/>
  <c r="X2925" i="2"/>
  <c r="T2925" i="2"/>
  <c r="P2925" i="2"/>
  <c r="L2925" i="2"/>
  <c r="H2925" i="2"/>
  <c r="Y2925" i="2"/>
  <c r="Q2925" i="2"/>
  <c r="I2925" i="2"/>
  <c r="W2925" i="2"/>
  <c r="O2925" i="2"/>
  <c r="G2925" i="2"/>
  <c r="U2925" i="2"/>
  <c r="M2925" i="2"/>
  <c r="E2925" i="2"/>
  <c r="S2925" i="2"/>
  <c r="K2925" i="2"/>
  <c r="AA2925" i="2"/>
  <c r="AA3013" i="2"/>
  <c r="W3013" i="2"/>
  <c r="S3013" i="2"/>
  <c r="O3013" i="2"/>
  <c r="K3013" i="2"/>
  <c r="G3013" i="2"/>
  <c r="Z3013" i="2"/>
  <c r="V3013" i="2"/>
  <c r="AF3013" i="2" s="1"/>
  <c r="R3013" i="2"/>
  <c r="N3013" i="2"/>
  <c r="J3013" i="2"/>
  <c r="F3013" i="2"/>
  <c r="Y3013" i="2"/>
  <c r="U3013" i="2"/>
  <c r="Q3013" i="2"/>
  <c r="M3013" i="2"/>
  <c r="I3013" i="2"/>
  <c r="E3013" i="2"/>
  <c r="X3013" i="2"/>
  <c r="H3013" i="2"/>
  <c r="T3013" i="2"/>
  <c r="P3013" i="2"/>
  <c r="AB3013" i="2"/>
  <c r="L3013" i="2"/>
  <c r="Z3059" i="2"/>
  <c r="V3059" i="2"/>
  <c r="AF3059" i="2" s="1"/>
  <c r="R3059" i="2"/>
  <c r="N3059" i="2"/>
  <c r="J3059" i="2"/>
  <c r="F3059" i="2"/>
  <c r="Y3059" i="2"/>
  <c r="T3059" i="2"/>
  <c r="O3059" i="2"/>
  <c r="I3059" i="2"/>
  <c r="X3059" i="2"/>
  <c r="S3059" i="2"/>
  <c r="M3059" i="2"/>
  <c r="H3059" i="2"/>
  <c r="U3059" i="2"/>
  <c r="K3059" i="2"/>
  <c r="AB3059" i="2"/>
  <c r="Q3059" i="2"/>
  <c r="G3059" i="2"/>
  <c r="AA3059" i="2"/>
  <c r="P3059" i="2"/>
  <c r="E3059" i="2"/>
  <c r="W3059" i="2"/>
  <c r="L3059" i="2"/>
  <c r="Z2879" i="2"/>
  <c r="V2879" i="2"/>
  <c r="AF2879" i="2" s="1"/>
  <c r="R2879" i="2"/>
  <c r="N2879" i="2"/>
  <c r="J2879" i="2"/>
  <c r="F2879" i="2"/>
  <c r="AB2879" i="2"/>
  <c r="X2879" i="2"/>
  <c r="T2879" i="2"/>
  <c r="P2879" i="2"/>
  <c r="L2879" i="2"/>
  <c r="H2879" i="2"/>
  <c r="W2879" i="2"/>
  <c r="O2879" i="2"/>
  <c r="G2879" i="2"/>
  <c r="U2879" i="2"/>
  <c r="M2879" i="2"/>
  <c r="E2879" i="2"/>
  <c r="AA2879" i="2"/>
  <c r="S2879" i="2"/>
  <c r="K2879" i="2"/>
  <c r="I2879" i="2"/>
  <c r="Y2879" i="2"/>
  <c r="Q2879" i="2"/>
  <c r="Y2801" i="2"/>
  <c r="U2801" i="2"/>
  <c r="Q2801" i="2"/>
  <c r="M2801" i="2"/>
  <c r="I2801" i="2"/>
  <c r="E2801" i="2"/>
  <c r="AA2801" i="2"/>
  <c r="W2801" i="2"/>
  <c r="S2801" i="2"/>
  <c r="O2801" i="2"/>
  <c r="K2801" i="2"/>
  <c r="G2801" i="2"/>
  <c r="Z2801" i="2"/>
  <c r="R2801" i="2"/>
  <c r="J2801" i="2"/>
  <c r="X2801" i="2"/>
  <c r="P2801" i="2"/>
  <c r="H2801" i="2"/>
  <c r="AB2801" i="2"/>
  <c r="L2801" i="2"/>
  <c r="V2801" i="2"/>
  <c r="AF2801" i="2" s="1"/>
  <c r="F2801" i="2"/>
  <c r="T2801" i="2"/>
  <c r="N2801" i="2"/>
  <c r="AA2995" i="2"/>
  <c r="W2995" i="2"/>
  <c r="S2995" i="2"/>
  <c r="O2995" i="2"/>
  <c r="K2995" i="2"/>
  <c r="G2995" i="2"/>
  <c r="Z2995" i="2"/>
  <c r="V2995" i="2"/>
  <c r="R2995" i="2"/>
  <c r="N2995" i="2"/>
  <c r="J2995" i="2"/>
  <c r="F2995" i="2"/>
  <c r="Y2995" i="2"/>
  <c r="U2995" i="2"/>
  <c r="Q2995" i="2"/>
  <c r="M2995" i="2"/>
  <c r="I2995" i="2"/>
  <c r="E2995" i="2"/>
  <c r="X2995" i="2"/>
  <c r="H2995" i="2"/>
  <c r="T2995" i="2"/>
  <c r="P2995" i="2"/>
  <c r="AB2995" i="2"/>
  <c r="L2995" i="2"/>
  <c r="Y2759" i="2"/>
  <c r="U2759" i="2"/>
  <c r="Q2759" i="2"/>
  <c r="M2759" i="2"/>
  <c r="I2759" i="2"/>
  <c r="E2759" i="2"/>
  <c r="AB2759" i="2"/>
  <c r="X2759" i="2"/>
  <c r="T2759" i="2"/>
  <c r="P2759" i="2"/>
  <c r="L2759" i="2"/>
  <c r="H2759" i="2"/>
  <c r="V2759" i="2"/>
  <c r="AF2759" i="2" s="1"/>
  <c r="N2759" i="2"/>
  <c r="F2759" i="2"/>
  <c r="AA2759" i="2"/>
  <c r="S2759" i="2"/>
  <c r="K2759" i="2"/>
  <c r="Z2759" i="2"/>
  <c r="J2759" i="2"/>
  <c r="W2759" i="2"/>
  <c r="G2759" i="2"/>
  <c r="R2759" i="2"/>
  <c r="O2759" i="2"/>
  <c r="AB3043" i="2"/>
  <c r="X3043" i="2"/>
  <c r="T3043" i="2"/>
  <c r="P3043" i="2"/>
  <c r="L3043" i="2"/>
  <c r="H3043" i="2"/>
  <c r="AA3043" i="2"/>
  <c r="V3043" i="2"/>
  <c r="AF3043" i="2" s="1"/>
  <c r="Q3043" i="2"/>
  <c r="K3043" i="2"/>
  <c r="F3043" i="2"/>
  <c r="Z3043" i="2"/>
  <c r="U3043" i="2"/>
  <c r="O3043" i="2"/>
  <c r="J3043" i="2"/>
  <c r="E3043" i="2"/>
  <c r="Y3043" i="2"/>
  <c r="W3043" i="2"/>
  <c r="M3043" i="2"/>
  <c r="S3043" i="2"/>
  <c r="I3043" i="2"/>
  <c r="R3043" i="2"/>
  <c r="G3043" i="2"/>
  <c r="N3043" i="2"/>
  <c r="Z2901" i="2"/>
  <c r="V2901" i="2"/>
  <c r="AF2901" i="2" s="1"/>
  <c r="R2901" i="2"/>
  <c r="N2901" i="2"/>
  <c r="J2901" i="2"/>
  <c r="F2901" i="2"/>
  <c r="Y2901" i="2"/>
  <c r="U2901" i="2"/>
  <c r="Q2901" i="2"/>
  <c r="M2901" i="2"/>
  <c r="I2901" i="2"/>
  <c r="E2901" i="2"/>
  <c r="AB2901" i="2"/>
  <c r="X2901" i="2"/>
  <c r="T2901" i="2"/>
  <c r="P2901" i="2"/>
  <c r="L2901" i="2"/>
  <c r="H2901" i="2"/>
  <c r="AA2901" i="2"/>
  <c r="K2901" i="2"/>
  <c r="W2901" i="2"/>
  <c r="G2901" i="2"/>
  <c r="S2901" i="2"/>
  <c r="O2901" i="2"/>
  <c r="AA2963" i="2"/>
  <c r="W2963" i="2"/>
  <c r="S2963" i="2"/>
  <c r="O2963" i="2"/>
  <c r="K2963" i="2"/>
  <c r="G2963" i="2"/>
  <c r="Y2963" i="2"/>
  <c r="U2963" i="2"/>
  <c r="Q2963" i="2"/>
  <c r="M2963" i="2"/>
  <c r="I2963" i="2"/>
  <c r="E2963" i="2"/>
  <c r="V2963" i="2"/>
  <c r="N2963" i="2"/>
  <c r="F2963" i="2"/>
  <c r="AB2963" i="2"/>
  <c r="T2963" i="2"/>
  <c r="L2963" i="2"/>
  <c r="Z2963" i="2"/>
  <c r="R2963" i="2"/>
  <c r="J2963" i="2"/>
  <c r="X2963" i="2"/>
  <c r="P2963" i="2"/>
  <c r="H2963" i="2"/>
  <c r="Z2863" i="2"/>
  <c r="V2863" i="2"/>
  <c r="AF2863" i="2" s="1"/>
  <c r="R2863" i="2"/>
  <c r="N2863" i="2"/>
  <c r="J2863" i="2"/>
  <c r="F2863" i="2"/>
  <c r="AB2863" i="2"/>
  <c r="X2863" i="2"/>
  <c r="T2863" i="2"/>
  <c r="P2863" i="2"/>
  <c r="L2863" i="2"/>
  <c r="H2863" i="2"/>
  <c r="W2863" i="2"/>
  <c r="O2863" i="2"/>
  <c r="G2863" i="2"/>
  <c r="U2863" i="2"/>
  <c r="M2863" i="2"/>
  <c r="E2863" i="2"/>
  <c r="AA2863" i="2"/>
  <c r="S2863" i="2"/>
  <c r="K2863" i="2"/>
  <c r="I2863" i="2"/>
  <c r="Q2863" i="2"/>
  <c r="Y2863" i="2"/>
  <c r="AB2671" i="2"/>
  <c r="X2671" i="2"/>
  <c r="T2671" i="2"/>
  <c r="P2671" i="2"/>
  <c r="L2671" i="2"/>
  <c r="H2671" i="2"/>
  <c r="AA2671" i="2"/>
  <c r="W2671" i="2"/>
  <c r="S2671" i="2"/>
  <c r="O2671" i="2"/>
  <c r="K2671" i="2"/>
  <c r="G2671" i="2"/>
  <c r="Z2671" i="2"/>
  <c r="R2671" i="2"/>
  <c r="J2671" i="2"/>
  <c r="Y2671" i="2"/>
  <c r="Q2671" i="2"/>
  <c r="I2671" i="2"/>
  <c r="V2671" i="2"/>
  <c r="AF2671" i="2" s="1"/>
  <c r="N2671" i="2"/>
  <c r="F2671" i="2"/>
  <c r="E2671" i="2"/>
  <c r="U2671" i="2"/>
  <c r="M2671" i="2"/>
  <c r="Y2998" i="2"/>
  <c r="U2998" i="2"/>
  <c r="Q2998" i="2"/>
  <c r="M2998" i="2"/>
  <c r="I2998" i="2"/>
  <c r="E2998" i="2"/>
  <c r="AB2998" i="2"/>
  <c r="X2998" i="2"/>
  <c r="T2998" i="2"/>
  <c r="P2998" i="2"/>
  <c r="L2998" i="2"/>
  <c r="H2998" i="2"/>
  <c r="AA2998" i="2"/>
  <c r="W2998" i="2"/>
  <c r="S2998" i="2"/>
  <c r="O2998" i="2"/>
  <c r="K2998" i="2"/>
  <c r="G2998" i="2"/>
  <c r="N2998" i="2"/>
  <c r="Z2998" i="2"/>
  <c r="J2998" i="2"/>
  <c r="V2998" i="2"/>
  <c r="F2998" i="2"/>
  <c r="R2998" i="2"/>
  <c r="AA2782" i="2"/>
  <c r="W2782" i="2"/>
  <c r="S2782" i="2"/>
  <c r="O2782" i="2"/>
  <c r="K2782" i="2"/>
  <c r="G2782" i="2"/>
  <c r="Y2782" i="2"/>
  <c r="U2782" i="2"/>
  <c r="Q2782" i="2"/>
  <c r="M2782" i="2"/>
  <c r="I2782" i="2"/>
  <c r="E2782" i="2"/>
  <c r="X2782" i="2"/>
  <c r="P2782" i="2"/>
  <c r="H2782" i="2"/>
  <c r="V2782" i="2"/>
  <c r="AF2782" i="2" s="1"/>
  <c r="N2782" i="2"/>
  <c r="F2782" i="2"/>
  <c r="Z2782" i="2"/>
  <c r="J2782" i="2"/>
  <c r="T2782" i="2"/>
  <c r="R2782" i="2"/>
  <c r="L2782" i="2"/>
  <c r="AB2782" i="2"/>
  <c r="AA2979" i="2"/>
  <c r="W2979" i="2"/>
  <c r="S2979" i="2"/>
  <c r="O2979" i="2"/>
  <c r="K2979" i="2"/>
  <c r="G2979" i="2"/>
  <c r="Z2979" i="2"/>
  <c r="V2979" i="2"/>
  <c r="R2979" i="2"/>
  <c r="N2979" i="2"/>
  <c r="J2979" i="2"/>
  <c r="F2979" i="2"/>
  <c r="Y2979" i="2"/>
  <c r="U2979" i="2"/>
  <c r="Q2979" i="2"/>
  <c r="M2979" i="2"/>
  <c r="I2979" i="2"/>
  <c r="E2979" i="2"/>
  <c r="X2979" i="2"/>
  <c r="H2979" i="2"/>
  <c r="T2979" i="2"/>
  <c r="P2979" i="2"/>
  <c r="AB2979" i="2"/>
  <c r="L2979" i="2"/>
  <c r="Y2831" i="2"/>
  <c r="U2831" i="2"/>
  <c r="Q2831" i="2"/>
  <c r="M2831" i="2"/>
  <c r="I2831" i="2"/>
  <c r="E2831" i="2"/>
  <c r="AB2831" i="2"/>
  <c r="X2831" i="2"/>
  <c r="T2831" i="2"/>
  <c r="P2831" i="2"/>
  <c r="L2831" i="2"/>
  <c r="H2831" i="2"/>
  <c r="AA2831" i="2"/>
  <c r="W2831" i="2"/>
  <c r="S2831" i="2"/>
  <c r="O2831" i="2"/>
  <c r="K2831" i="2"/>
  <c r="G2831" i="2"/>
  <c r="V2831" i="2"/>
  <c r="AF2831" i="2" s="1"/>
  <c r="F2831" i="2"/>
  <c r="R2831" i="2"/>
  <c r="J2831" i="2"/>
  <c r="Z2831" i="2"/>
  <c r="N2831" i="2"/>
  <c r="AB2922" i="2"/>
  <c r="X2922" i="2"/>
  <c r="T2922" i="2"/>
  <c r="P2922" i="2"/>
  <c r="L2922" i="2"/>
  <c r="H2922" i="2"/>
  <c r="Z2922" i="2"/>
  <c r="V2922" i="2"/>
  <c r="AF2922" i="2" s="1"/>
  <c r="R2922" i="2"/>
  <c r="N2922" i="2"/>
  <c r="J2922" i="2"/>
  <c r="F2922" i="2"/>
  <c r="W2922" i="2"/>
  <c r="O2922" i="2"/>
  <c r="G2922" i="2"/>
  <c r="U2922" i="2"/>
  <c r="M2922" i="2"/>
  <c r="E2922" i="2"/>
  <c r="AA2922" i="2"/>
  <c r="S2922" i="2"/>
  <c r="K2922" i="2"/>
  <c r="Y2922" i="2"/>
  <c r="Q2922" i="2"/>
  <c r="I2922" i="2"/>
  <c r="Y2847" i="2"/>
  <c r="U2847" i="2"/>
  <c r="Q2847" i="2"/>
  <c r="M2847" i="2"/>
  <c r="I2847" i="2"/>
  <c r="E2847" i="2"/>
  <c r="AB2847" i="2"/>
  <c r="X2847" i="2"/>
  <c r="T2847" i="2"/>
  <c r="P2847" i="2"/>
  <c r="L2847" i="2"/>
  <c r="H2847" i="2"/>
  <c r="AA2847" i="2"/>
  <c r="W2847" i="2"/>
  <c r="S2847" i="2"/>
  <c r="O2847" i="2"/>
  <c r="K2847" i="2"/>
  <c r="G2847" i="2"/>
  <c r="V2847" i="2"/>
  <c r="AF2847" i="2" s="1"/>
  <c r="F2847" i="2"/>
  <c r="R2847" i="2"/>
  <c r="J2847" i="2"/>
  <c r="Z2847" i="2"/>
  <c r="N2847" i="2"/>
  <c r="AA2796" i="2"/>
  <c r="W2796" i="2"/>
  <c r="S2796" i="2"/>
  <c r="O2796" i="2"/>
  <c r="K2796" i="2"/>
  <c r="G2796" i="2"/>
  <c r="Y2796" i="2"/>
  <c r="U2796" i="2"/>
  <c r="Q2796" i="2"/>
  <c r="M2796" i="2"/>
  <c r="I2796" i="2"/>
  <c r="E2796" i="2"/>
  <c r="AB2796" i="2"/>
  <c r="T2796" i="2"/>
  <c r="L2796" i="2"/>
  <c r="Z2796" i="2"/>
  <c r="R2796" i="2"/>
  <c r="J2796" i="2"/>
  <c r="N2796" i="2"/>
  <c r="X2796" i="2"/>
  <c r="H2796" i="2"/>
  <c r="F2796" i="2"/>
  <c r="V2796" i="2"/>
  <c r="AF2796" i="2" s="1"/>
  <c r="P2796" i="2"/>
  <c r="AA2794" i="2"/>
  <c r="W2794" i="2"/>
  <c r="S2794" i="2"/>
  <c r="O2794" i="2"/>
  <c r="K2794" i="2"/>
  <c r="G2794" i="2"/>
  <c r="Y2794" i="2"/>
  <c r="U2794" i="2"/>
  <c r="Q2794" i="2"/>
  <c r="M2794" i="2"/>
  <c r="I2794" i="2"/>
  <c r="E2794" i="2"/>
  <c r="X2794" i="2"/>
  <c r="P2794" i="2"/>
  <c r="H2794" i="2"/>
  <c r="V2794" i="2"/>
  <c r="AF2794" i="2" s="1"/>
  <c r="N2794" i="2"/>
  <c r="F2794" i="2"/>
  <c r="R2794" i="2"/>
  <c r="AB2794" i="2"/>
  <c r="L2794" i="2"/>
  <c r="Z2794" i="2"/>
  <c r="T2794" i="2"/>
  <c r="J2794" i="2"/>
  <c r="AB2896" i="2"/>
  <c r="X2896" i="2"/>
  <c r="T2896" i="2"/>
  <c r="P2896" i="2"/>
  <c r="L2896" i="2"/>
  <c r="H2896" i="2"/>
  <c r="AA2896" i="2"/>
  <c r="W2896" i="2"/>
  <c r="S2896" i="2"/>
  <c r="O2896" i="2"/>
  <c r="K2896" i="2"/>
  <c r="G2896" i="2"/>
  <c r="Z2896" i="2"/>
  <c r="V2896" i="2"/>
  <c r="AF2896" i="2" s="1"/>
  <c r="R2896" i="2"/>
  <c r="N2896" i="2"/>
  <c r="J2896" i="2"/>
  <c r="F2896" i="2"/>
  <c r="M2896" i="2"/>
  <c r="Y2896" i="2"/>
  <c r="I2896" i="2"/>
  <c r="U2896" i="2"/>
  <c r="E2896" i="2"/>
  <c r="Q2896" i="2"/>
  <c r="AA2756" i="2"/>
  <c r="W2756" i="2"/>
  <c r="S2756" i="2"/>
  <c r="O2756" i="2"/>
  <c r="K2756" i="2"/>
  <c r="G2756" i="2"/>
  <c r="Z2756" i="2"/>
  <c r="V2756" i="2"/>
  <c r="AF2756" i="2" s="1"/>
  <c r="R2756" i="2"/>
  <c r="N2756" i="2"/>
  <c r="J2756" i="2"/>
  <c r="F2756" i="2"/>
  <c r="AB2756" i="2"/>
  <c r="T2756" i="2"/>
  <c r="L2756" i="2"/>
  <c r="Y2756" i="2"/>
  <c r="Q2756" i="2"/>
  <c r="I2756" i="2"/>
  <c r="X2756" i="2"/>
  <c r="H2756" i="2"/>
  <c r="U2756" i="2"/>
  <c r="E2756" i="2"/>
  <c r="P2756" i="2"/>
  <c r="M2756" i="2"/>
  <c r="Y2996" i="2"/>
  <c r="U2996" i="2"/>
  <c r="Q2996" i="2"/>
  <c r="M2996" i="2"/>
  <c r="I2996" i="2"/>
  <c r="E2996" i="2"/>
  <c r="AB2996" i="2"/>
  <c r="X2996" i="2"/>
  <c r="T2996" i="2"/>
  <c r="P2996" i="2"/>
  <c r="L2996" i="2"/>
  <c r="H2996" i="2"/>
  <c r="AA2996" i="2"/>
  <c r="W2996" i="2"/>
  <c r="S2996" i="2"/>
  <c r="O2996" i="2"/>
  <c r="K2996" i="2"/>
  <c r="G2996" i="2"/>
  <c r="Z2996" i="2"/>
  <c r="J2996" i="2"/>
  <c r="V2996" i="2"/>
  <c r="F2996" i="2"/>
  <c r="R2996" i="2"/>
  <c r="N2996" i="2"/>
  <c r="Y3002" i="2"/>
  <c r="U3002" i="2"/>
  <c r="Q3002" i="2"/>
  <c r="M3002" i="2"/>
  <c r="I3002" i="2"/>
  <c r="E3002" i="2"/>
  <c r="AA3002" i="2"/>
  <c r="W3002" i="2"/>
  <c r="S3002" i="2"/>
  <c r="O3002" i="2"/>
  <c r="K3002" i="2"/>
  <c r="G3002" i="2"/>
  <c r="Z3002" i="2"/>
  <c r="R3002" i="2"/>
  <c r="J3002" i="2"/>
  <c r="X3002" i="2"/>
  <c r="P3002" i="2"/>
  <c r="H3002" i="2"/>
  <c r="V3002" i="2"/>
  <c r="AF3002" i="2" s="1"/>
  <c r="N3002" i="2"/>
  <c r="F3002" i="2"/>
  <c r="AB3002" i="2"/>
  <c r="T3002" i="2"/>
  <c r="L3002" i="2"/>
  <c r="AA2736" i="2"/>
  <c r="W2736" i="2"/>
  <c r="S2736" i="2"/>
  <c r="O2736" i="2"/>
  <c r="K2736" i="2"/>
  <c r="G2736" i="2"/>
  <c r="Z2736" i="2"/>
  <c r="V2736" i="2"/>
  <c r="AF2736" i="2" s="1"/>
  <c r="R2736" i="2"/>
  <c r="N2736" i="2"/>
  <c r="J2736" i="2"/>
  <c r="F2736" i="2"/>
  <c r="AB2736" i="2"/>
  <c r="T2736" i="2"/>
  <c r="L2736" i="2"/>
  <c r="Y2736" i="2"/>
  <c r="Q2736" i="2"/>
  <c r="I2736" i="2"/>
  <c r="P2736" i="2"/>
  <c r="M2736" i="2"/>
  <c r="X2736" i="2"/>
  <c r="H2736" i="2"/>
  <c r="U2736" i="2"/>
  <c r="E2736" i="2"/>
  <c r="AB2917" i="2"/>
  <c r="X2917" i="2"/>
  <c r="T2917" i="2"/>
  <c r="P2917" i="2"/>
  <c r="L2917" i="2"/>
  <c r="H2917" i="2"/>
  <c r="Y2917" i="2"/>
  <c r="S2917" i="2"/>
  <c r="N2917" i="2"/>
  <c r="I2917" i="2"/>
  <c r="W2917" i="2"/>
  <c r="R2917" i="2"/>
  <c r="M2917" i="2"/>
  <c r="G2917" i="2"/>
  <c r="AA2917" i="2"/>
  <c r="V2917" i="2"/>
  <c r="AF2917" i="2" s="1"/>
  <c r="Q2917" i="2"/>
  <c r="K2917" i="2"/>
  <c r="F2917" i="2"/>
  <c r="O2917" i="2"/>
  <c r="J2917" i="2"/>
  <c r="Z2917" i="2"/>
  <c r="E2917" i="2"/>
  <c r="U2917" i="2"/>
  <c r="Y2743" i="2"/>
  <c r="U2743" i="2"/>
  <c r="Q2743" i="2"/>
  <c r="M2743" i="2"/>
  <c r="I2743" i="2"/>
  <c r="E2743" i="2"/>
  <c r="AB2743" i="2"/>
  <c r="X2743" i="2"/>
  <c r="T2743" i="2"/>
  <c r="P2743" i="2"/>
  <c r="L2743" i="2"/>
  <c r="H2743" i="2"/>
  <c r="V2743" i="2"/>
  <c r="AF2743" i="2" s="1"/>
  <c r="N2743" i="2"/>
  <c r="F2743" i="2"/>
  <c r="AA2743" i="2"/>
  <c r="S2743" i="2"/>
  <c r="K2743" i="2"/>
  <c r="Z2743" i="2"/>
  <c r="J2743" i="2"/>
  <c r="W2743" i="2"/>
  <c r="G2743" i="2"/>
  <c r="R2743" i="2"/>
  <c r="O2743" i="2"/>
  <c r="Z2939" i="2"/>
  <c r="V2939" i="2"/>
  <c r="AF2939" i="2" s="1"/>
  <c r="R2939" i="2"/>
  <c r="N2939" i="2"/>
  <c r="J2939" i="2"/>
  <c r="F2939" i="2"/>
  <c r="Y2939" i="2"/>
  <c r="U2939" i="2"/>
  <c r="Q2939" i="2"/>
  <c r="M2939" i="2"/>
  <c r="I2939" i="2"/>
  <c r="E2939" i="2"/>
  <c r="AB2939" i="2"/>
  <c r="X2939" i="2"/>
  <c r="T2939" i="2"/>
  <c r="P2939" i="2"/>
  <c r="L2939" i="2"/>
  <c r="H2939" i="2"/>
  <c r="AA2939" i="2"/>
  <c r="K2939" i="2"/>
  <c r="W2939" i="2"/>
  <c r="G2939" i="2"/>
  <c r="S2939" i="2"/>
  <c r="O2939" i="2"/>
  <c r="Y2970" i="2"/>
  <c r="U2970" i="2"/>
  <c r="Q2970" i="2"/>
  <c r="M2970" i="2"/>
  <c r="I2970" i="2"/>
  <c r="E2970" i="2"/>
  <c r="AB2970" i="2"/>
  <c r="X2970" i="2"/>
  <c r="T2970" i="2"/>
  <c r="P2970" i="2"/>
  <c r="L2970" i="2"/>
  <c r="H2970" i="2"/>
  <c r="AA2970" i="2"/>
  <c r="W2970" i="2"/>
  <c r="S2970" i="2"/>
  <c r="O2970" i="2"/>
  <c r="K2970" i="2"/>
  <c r="G2970" i="2"/>
  <c r="V2970" i="2"/>
  <c r="F2970" i="2"/>
  <c r="R2970" i="2"/>
  <c r="N2970" i="2"/>
  <c r="Z2970" i="2"/>
  <c r="J2970" i="2"/>
  <c r="Y3037" i="2"/>
  <c r="U3037" i="2"/>
  <c r="Q3037" i="2"/>
  <c r="M3037" i="2"/>
  <c r="I3037" i="2"/>
  <c r="E3037" i="2"/>
  <c r="X3037" i="2"/>
  <c r="S3037" i="2"/>
  <c r="N3037" i="2"/>
  <c r="H3037" i="2"/>
  <c r="AB3037" i="2"/>
  <c r="W3037" i="2"/>
  <c r="R3037" i="2"/>
  <c r="L3037" i="2"/>
  <c r="G3037" i="2"/>
  <c r="AA3037" i="2"/>
  <c r="V3037" i="2"/>
  <c r="AF3037" i="2" s="1"/>
  <c r="P3037" i="2"/>
  <c r="K3037" i="2"/>
  <c r="F3037" i="2"/>
  <c r="J3037" i="2"/>
  <c r="Z3037" i="2"/>
  <c r="T3037" i="2"/>
  <c r="O3037" i="2"/>
  <c r="AA2971" i="2"/>
  <c r="W2971" i="2"/>
  <c r="S2971" i="2"/>
  <c r="O2971" i="2"/>
  <c r="K2971" i="2"/>
  <c r="G2971" i="2"/>
  <c r="Z2971" i="2"/>
  <c r="V2971" i="2"/>
  <c r="R2971" i="2"/>
  <c r="N2971" i="2"/>
  <c r="J2971" i="2"/>
  <c r="F2971" i="2"/>
  <c r="Y2971" i="2"/>
  <c r="U2971" i="2"/>
  <c r="Q2971" i="2"/>
  <c r="M2971" i="2"/>
  <c r="I2971" i="2"/>
  <c r="E2971" i="2"/>
  <c r="X2971" i="2"/>
  <c r="H2971" i="2"/>
  <c r="T2971" i="2"/>
  <c r="P2971" i="2"/>
  <c r="AB2971" i="2"/>
  <c r="L2971" i="2"/>
  <c r="Y3078" i="2"/>
  <c r="U3078" i="2"/>
  <c r="Q3078" i="2"/>
  <c r="M3078" i="2"/>
  <c r="I3078" i="2"/>
  <c r="E3078" i="2"/>
  <c r="AB3078" i="2"/>
  <c r="X3078" i="2"/>
  <c r="T3078" i="2"/>
  <c r="P3078" i="2"/>
  <c r="L3078" i="2"/>
  <c r="H3078" i="2"/>
  <c r="AA3078" i="2"/>
  <c r="S3078" i="2"/>
  <c r="K3078" i="2"/>
  <c r="Z3078" i="2"/>
  <c r="R3078" i="2"/>
  <c r="J3078" i="2"/>
  <c r="O3078" i="2"/>
  <c r="N3078" i="2"/>
  <c r="F3078" i="2"/>
  <c r="W3078" i="2"/>
  <c r="V3078" i="2"/>
  <c r="AF3078" i="2" s="1"/>
  <c r="G3078" i="2"/>
  <c r="Y3004" i="2"/>
  <c r="U3004" i="2"/>
  <c r="Q3004" i="2"/>
  <c r="M3004" i="2"/>
  <c r="I3004" i="2"/>
  <c r="E3004" i="2"/>
  <c r="AA3004" i="2"/>
  <c r="W3004" i="2"/>
  <c r="S3004" i="2"/>
  <c r="O3004" i="2"/>
  <c r="K3004" i="2"/>
  <c r="G3004" i="2"/>
  <c r="V3004" i="2"/>
  <c r="AF3004" i="2" s="1"/>
  <c r="N3004" i="2"/>
  <c r="F3004" i="2"/>
  <c r="AB3004" i="2"/>
  <c r="T3004" i="2"/>
  <c r="L3004" i="2"/>
  <c r="Z3004" i="2"/>
  <c r="R3004" i="2"/>
  <c r="J3004" i="2"/>
  <c r="H3004" i="2"/>
  <c r="X3004" i="2"/>
  <c r="P3004" i="2"/>
  <c r="Y2964" i="2"/>
  <c r="U2964" i="2"/>
  <c r="Q2964" i="2"/>
  <c r="M2964" i="2"/>
  <c r="I2964" i="2"/>
  <c r="E2964" i="2"/>
  <c r="AA2964" i="2"/>
  <c r="W2964" i="2"/>
  <c r="S2964" i="2"/>
  <c r="O2964" i="2"/>
  <c r="K2964" i="2"/>
  <c r="G2964" i="2"/>
  <c r="Z2964" i="2"/>
  <c r="R2964" i="2"/>
  <c r="J2964" i="2"/>
  <c r="X2964" i="2"/>
  <c r="P2964" i="2"/>
  <c r="H2964" i="2"/>
  <c r="V2964" i="2"/>
  <c r="N2964" i="2"/>
  <c r="F2964" i="2"/>
  <c r="AB2964" i="2"/>
  <c r="T2964" i="2"/>
  <c r="L2964" i="2"/>
  <c r="Y2990" i="2"/>
  <c r="U2990" i="2"/>
  <c r="Q2990" i="2"/>
  <c r="M2990" i="2"/>
  <c r="I2990" i="2"/>
  <c r="E2990" i="2"/>
  <c r="AB2990" i="2"/>
  <c r="X2990" i="2"/>
  <c r="T2990" i="2"/>
  <c r="P2990" i="2"/>
  <c r="L2990" i="2"/>
  <c r="H2990" i="2"/>
  <c r="AA2990" i="2"/>
  <c r="W2990" i="2"/>
  <c r="S2990" i="2"/>
  <c r="O2990" i="2"/>
  <c r="K2990" i="2"/>
  <c r="G2990" i="2"/>
  <c r="N2990" i="2"/>
  <c r="Z2990" i="2"/>
  <c r="J2990" i="2"/>
  <c r="V2990" i="2"/>
  <c r="F2990" i="2"/>
  <c r="R2990" i="2"/>
  <c r="Z2927" i="2"/>
  <c r="V2927" i="2"/>
  <c r="AF2927" i="2" s="1"/>
  <c r="R2927" i="2"/>
  <c r="N2927" i="2"/>
  <c r="J2927" i="2"/>
  <c r="F2927" i="2"/>
  <c r="AB2927" i="2"/>
  <c r="X2927" i="2"/>
  <c r="T2927" i="2"/>
  <c r="P2927" i="2"/>
  <c r="L2927" i="2"/>
  <c r="H2927" i="2"/>
  <c r="U2927" i="2"/>
  <c r="M2927" i="2"/>
  <c r="E2927" i="2"/>
  <c r="AA2927" i="2"/>
  <c r="S2927" i="2"/>
  <c r="K2927" i="2"/>
  <c r="Y2927" i="2"/>
  <c r="Q2927" i="2"/>
  <c r="I2927" i="2"/>
  <c r="W2927" i="2"/>
  <c r="O2927" i="2"/>
  <c r="G2927" i="2"/>
  <c r="Z2895" i="2"/>
  <c r="V2895" i="2"/>
  <c r="AF2895" i="2" s="1"/>
  <c r="R2895" i="2"/>
  <c r="N2895" i="2"/>
  <c r="J2895" i="2"/>
  <c r="F2895" i="2"/>
  <c r="Y2895" i="2"/>
  <c r="U2895" i="2"/>
  <c r="Q2895" i="2"/>
  <c r="M2895" i="2"/>
  <c r="I2895" i="2"/>
  <c r="E2895" i="2"/>
  <c r="AB2895" i="2"/>
  <c r="X2895" i="2"/>
  <c r="T2895" i="2"/>
  <c r="P2895" i="2"/>
  <c r="L2895" i="2"/>
  <c r="H2895" i="2"/>
  <c r="W2895" i="2"/>
  <c r="G2895" i="2"/>
  <c r="S2895" i="2"/>
  <c r="O2895" i="2"/>
  <c r="AA2895" i="2"/>
  <c r="K2895" i="2"/>
  <c r="AA2806" i="2"/>
  <c r="W2806" i="2"/>
  <c r="S2806" i="2"/>
  <c r="O2806" i="2"/>
  <c r="K2806" i="2"/>
  <c r="G2806" i="2"/>
  <c r="Y2806" i="2"/>
  <c r="U2806" i="2"/>
  <c r="Q2806" i="2"/>
  <c r="M2806" i="2"/>
  <c r="I2806" i="2"/>
  <c r="E2806" i="2"/>
  <c r="X2806" i="2"/>
  <c r="P2806" i="2"/>
  <c r="H2806" i="2"/>
  <c r="V2806" i="2"/>
  <c r="AF2806" i="2" s="1"/>
  <c r="N2806" i="2"/>
  <c r="F2806" i="2"/>
  <c r="Z2806" i="2"/>
  <c r="J2806" i="2"/>
  <c r="T2806" i="2"/>
  <c r="AB2806" i="2"/>
  <c r="R2806" i="2"/>
  <c r="L2806" i="2"/>
  <c r="AB2932" i="2"/>
  <c r="X2932" i="2"/>
  <c r="T2932" i="2"/>
  <c r="P2932" i="2"/>
  <c r="L2932" i="2"/>
  <c r="H2932" i="2"/>
  <c r="AA2932" i="2"/>
  <c r="W2932" i="2"/>
  <c r="S2932" i="2"/>
  <c r="O2932" i="2"/>
  <c r="K2932" i="2"/>
  <c r="G2932" i="2"/>
  <c r="Z2932" i="2"/>
  <c r="V2932" i="2"/>
  <c r="AF2932" i="2" s="1"/>
  <c r="R2932" i="2"/>
  <c r="N2932" i="2"/>
  <c r="J2932" i="2"/>
  <c r="F2932" i="2"/>
  <c r="Q2932" i="2"/>
  <c r="M2932" i="2"/>
  <c r="Y2932" i="2"/>
  <c r="I2932" i="2"/>
  <c r="U2932" i="2"/>
  <c r="E2932" i="2"/>
  <c r="Y2775" i="2"/>
  <c r="U2775" i="2"/>
  <c r="Q2775" i="2"/>
  <c r="M2775" i="2"/>
  <c r="I2775" i="2"/>
  <c r="E2775" i="2"/>
  <c r="AB2775" i="2"/>
  <c r="X2775" i="2"/>
  <c r="T2775" i="2"/>
  <c r="P2775" i="2"/>
  <c r="L2775" i="2"/>
  <c r="H2775" i="2"/>
  <c r="V2775" i="2"/>
  <c r="AF2775" i="2" s="1"/>
  <c r="N2775" i="2"/>
  <c r="F2775" i="2"/>
  <c r="AA2775" i="2"/>
  <c r="S2775" i="2"/>
  <c r="K2775" i="2"/>
  <c r="Z2775" i="2"/>
  <c r="J2775" i="2"/>
  <c r="W2775" i="2"/>
  <c r="G2775" i="2"/>
  <c r="R2775" i="2"/>
  <c r="O2775" i="2"/>
  <c r="Z3061" i="2"/>
  <c r="V3061" i="2"/>
  <c r="AF3061" i="2" s="1"/>
  <c r="R3061" i="2"/>
  <c r="N3061" i="2"/>
  <c r="J3061" i="2"/>
  <c r="F3061" i="2"/>
  <c r="AA3061" i="2"/>
  <c r="U3061" i="2"/>
  <c r="P3061" i="2"/>
  <c r="K3061" i="2"/>
  <c r="E3061" i="2"/>
  <c r="Y3061" i="2"/>
  <c r="T3061" i="2"/>
  <c r="O3061" i="2"/>
  <c r="I3061" i="2"/>
  <c r="W3061" i="2"/>
  <c r="L3061" i="2"/>
  <c r="S3061" i="2"/>
  <c r="H3061" i="2"/>
  <c r="AB3061" i="2"/>
  <c r="Q3061" i="2"/>
  <c r="G3061" i="2"/>
  <c r="X3061" i="2"/>
  <c r="M3061" i="2"/>
  <c r="Y2958" i="2"/>
  <c r="U2958" i="2"/>
  <c r="Q2958" i="2"/>
  <c r="M2958" i="2"/>
  <c r="I2958" i="2"/>
  <c r="E2958" i="2"/>
  <c r="AA2958" i="2"/>
  <c r="W2958" i="2"/>
  <c r="S2958" i="2"/>
  <c r="O2958" i="2"/>
  <c r="K2958" i="2"/>
  <c r="G2958" i="2"/>
  <c r="Z2958" i="2"/>
  <c r="R2958" i="2"/>
  <c r="J2958" i="2"/>
  <c r="X2958" i="2"/>
  <c r="P2958" i="2"/>
  <c r="H2958" i="2"/>
  <c r="V2958" i="2"/>
  <c r="N2958" i="2"/>
  <c r="F2958" i="2"/>
  <c r="T2958" i="2"/>
  <c r="L2958" i="2"/>
  <c r="AB2958" i="2"/>
  <c r="Y2747" i="2"/>
  <c r="U2747" i="2"/>
  <c r="Q2747" i="2"/>
  <c r="M2747" i="2"/>
  <c r="I2747" i="2"/>
  <c r="E2747" i="2"/>
  <c r="AB2747" i="2"/>
  <c r="X2747" i="2"/>
  <c r="T2747" i="2"/>
  <c r="P2747" i="2"/>
  <c r="L2747" i="2"/>
  <c r="H2747" i="2"/>
  <c r="V2747" i="2"/>
  <c r="AF2747" i="2" s="1"/>
  <c r="N2747" i="2"/>
  <c r="F2747" i="2"/>
  <c r="AA2747" i="2"/>
  <c r="S2747" i="2"/>
  <c r="K2747" i="2"/>
  <c r="R2747" i="2"/>
  <c r="O2747" i="2"/>
  <c r="Z2747" i="2"/>
  <c r="J2747" i="2"/>
  <c r="G2747" i="2"/>
  <c r="W2747" i="2"/>
  <c r="AA2967" i="2"/>
  <c r="W2967" i="2"/>
  <c r="S2967" i="2"/>
  <c r="O2967" i="2"/>
  <c r="K2967" i="2"/>
  <c r="G2967" i="2"/>
  <c r="Z2967" i="2"/>
  <c r="V2967" i="2"/>
  <c r="R2967" i="2"/>
  <c r="N2967" i="2"/>
  <c r="J2967" i="2"/>
  <c r="F2967" i="2"/>
  <c r="Y2967" i="2"/>
  <c r="U2967" i="2"/>
  <c r="Q2967" i="2"/>
  <c r="M2967" i="2"/>
  <c r="I2967" i="2"/>
  <c r="E2967" i="2"/>
  <c r="P2967" i="2"/>
  <c r="AB2967" i="2"/>
  <c r="L2967" i="2"/>
  <c r="X2967" i="2"/>
  <c r="H2967" i="2"/>
  <c r="T2967" i="2"/>
  <c r="Y2988" i="2"/>
  <c r="U2988" i="2"/>
  <c r="Q2988" i="2"/>
  <c r="M2988" i="2"/>
  <c r="I2988" i="2"/>
  <c r="E2988" i="2"/>
  <c r="AB2988" i="2"/>
  <c r="X2988" i="2"/>
  <c r="T2988" i="2"/>
  <c r="P2988" i="2"/>
  <c r="L2988" i="2"/>
  <c r="H2988" i="2"/>
  <c r="AA2988" i="2"/>
  <c r="W2988" i="2"/>
  <c r="S2988" i="2"/>
  <c r="O2988" i="2"/>
  <c r="K2988" i="2"/>
  <c r="G2988" i="2"/>
  <c r="Z2988" i="2"/>
  <c r="J2988" i="2"/>
  <c r="V2988" i="2"/>
  <c r="F2988" i="2"/>
  <c r="R2988" i="2"/>
  <c r="N2988" i="2"/>
  <c r="AB2892" i="2"/>
  <c r="X2892" i="2"/>
  <c r="T2892" i="2"/>
  <c r="P2892" i="2"/>
  <c r="L2892" i="2"/>
  <c r="H2892" i="2"/>
  <c r="AA2892" i="2"/>
  <c r="W2892" i="2"/>
  <c r="S2892" i="2"/>
  <c r="O2892" i="2"/>
  <c r="K2892" i="2"/>
  <c r="G2892" i="2"/>
  <c r="Z2892" i="2"/>
  <c r="V2892" i="2"/>
  <c r="AF2892" i="2" s="1"/>
  <c r="R2892" i="2"/>
  <c r="N2892" i="2"/>
  <c r="J2892" i="2"/>
  <c r="F2892" i="2"/>
  <c r="U2892" i="2"/>
  <c r="E2892" i="2"/>
  <c r="Q2892" i="2"/>
  <c r="M2892" i="2"/>
  <c r="Y2892" i="2"/>
  <c r="I2892" i="2"/>
  <c r="Z2941" i="2"/>
  <c r="V2941" i="2"/>
  <c r="AF2941" i="2" s="1"/>
  <c r="R2941" i="2"/>
  <c r="N2941" i="2"/>
  <c r="J2941" i="2"/>
  <c r="F2941" i="2"/>
  <c r="Y2941" i="2"/>
  <c r="U2941" i="2"/>
  <c r="Q2941" i="2"/>
  <c r="M2941" i="2"/>
  <c r="I2941" i="2"/>
  <c r="E2941" i="2"/>
  <c r="AB2941" i="2"/>
  <c r="X2941" i="2"/>
  <c r="T2941" i="2"/>
  <c r="P2941" i="2"/>
  <c r="L2941" i="2"/>
  <c r="H2941" i="2"/>
  <c r="W2941" i="2"/>
  <c r="G2941" i="2"/>
  <c r="S2941" i="2"/>
  <c r="O2941" i="2"/>
  <c r="K2941" i="2"/>
  <c r="AA2941" i="2"/>
  <c r="AB2703" i="2"/>
  <c r="X2703" i="2"/>
  <c r="T2703" i="2"/>
  <c r="P2703" i="2"/>
  <c r="L2703" i="2"/>
  <c r="H2703" i="2"/>
  <c r="W2703" i="2"/>
  <c r="R2703" i="2"/>
  <c r="M2703" i="2"/>
  <c r="G2703" i="2"/>
  <c r="AA2703" i="2"/>
  <c r="V2703" i="2"/>
  <c r="AF2703" i="2" s="1"/>
  <c r="Q2703" i="2"/>
  <c r="K2703" i="2"/>
  <c r="F2703" i="2"/>
  <c r="Z2703" i="2"/>
  <c r="O2703" i="2"/>
  <c r="E2703" i="2"/>
  <c r="Y2703" i="2"/>
  <c r="N2703" i="2"/>
  <c r="U2703" i="2"/>
  <c r="J2703" i="2"/>
  <c r="I2703" i="2"/>
  <c r="S2703" i="2"/>
  <c r="Y2791" i="2"/>
  <c r="U2791" i="2"/>
  <c r="Q2791" i="2"/>
  <c r="M2791" i="2"/>
  <c r="I2791" i="2"/>
  <c r="E2791" i="2"/>
  <c r="AA2791" i="2"/>
  <c r="W2791" i="2"/>
  <c r="S2791" i="2"/>
  <c r="O2791" i="2"/>
  <c r="K2791" i="2"/>
  <c r="G2791" i="2"/>
  <c r="V2791" i="2"/>
  <c r="AF2791" i="2" s="1"/>
  <c r="N2791" i="2"/>
  <c r="F2791" i="2"/>
  <c r="AB2791" i="2"/>
  <c r="T2791" i="2"/>
  <c r="L2791" i="2"/>
  <c r="P2791" i="2"/>
  <c r="Z2791" i="2"/>
  <c r="J2791" i="2"/>
  <c r="H2791" i="2"/>
  <c r="X2791" i="2"/>
  <c r="R2791" i="2"/>
  <c r="Z2871" i="2"/>
  <c r="V2871" i="2"/>
  <c r="AF2871" i="2" s="1"/>
  <c r="R2871" i="2"/>
  <c r="N2871" i="2"/>
  <c r="J2871" i="2"/>
  <c r="F2871" i="2"/>
  <c r="AB2871" i="2"/>
  <c r="X2871" i="2"/>
  <c r="T2871" i="2"/>
  <c r="P2871" i="2"/>
  <c r="L2871" i="2"/>
  <c r="H2871" i="2"/>
  <c r="W2871" i="2"/>
  <c r="O2871" i="2"/>
  <c r="G2871" i="2"/>
  <c r="U2871" i="2"/>
  <c r="M2871" i="2"/>
  <c r="E2871" i="2"/>
  <c r="AA2871" i="2"/>
  <c r="S2871" i="2"/>
  <c r="K2871" i="2"/>
  <c r="Y2871" i="2"/>
  <c r="Q2871" i="2"/>
  <c r="I2871" i="2"/>
  <c r="Z2943" i="2"/>
  <c r="V2943" i="2"/>
  <c r="AF2943" i="2" s="1"/>
  <c r="R2943" i="2"/>
  <c r="N2943" i="2"/>
  <c r="J2943" i="2"/>
  <c r="F2943" i="2"/>
  <c r="Y2943" i="2"/>
  <c r="U2943" i="2"/>
  <c r="Q2943" i="2"/>
  <c r="M2943" i="2"/>
  <c r="I2943" i="2"/>
  <c r="E2943" i="2"/>
  <c r="AB2943" i="2"/>
  <c r="X2943" i="2"/>
  <c r="T2943" i="2"/>
  <c r="P2943" i="2"/>
  <c r="L2943" i="2"/>
  <c r="H2943" i="2"/>
  <c r="S2943" i="2"/>
  <c r="O2943" i="2"/>
  <c r="AA2943" i="2"/>
  <c r="K2943" i="2"/>
  <c r="W2943" i="2"/>
  <c r="G2943" i="2"/>
  <c r="AA3036" i="2"/>
  <c r="W3036" i="2"/>
  <c r="S3036" i="2"/>
  <c r="O3036" i="2"/>
  <c r="K3036" i="2"/>
  <c r="G3036" i="2"/>
  <c r="X3036" i="2"/>
  <c r="R3036" i="2"/>
  <c r="M3036" i="2"/>
  <c r="H3036" i="2"/>
  <c r="AB3036" i="2"/>
  <c r="V3036" i="2"/>
  <c r="AF3036" i="2" s="1"/>
  <c r="Q3036" i="2"/>
  <c r="L3036" i="2"/>
  <c r="F3036" i="2"/>
  <c r="Z3036" i="2"/>
  <c r="U3036" i="2"/>
  <c r="P3036" i="2"/>
  <c r="J3036" i="2"/>
  <c r="E3036" i="2"/>
  <c r="N3036" i="2"/>
  <c r="I3036" i="2"/>
  <c r="Y3036" i="2"/>
  <c r="T3036" i="2"/>
  <c r="Y2819" i="2"/>
  <c r="U2819" i="2"/>
  <c r="Q2819" i="2"/>
  <c r="M2819" i="2"/>
  <c r="I2819" i="2"/>
  <c r="E2819" i="2"/>
  <c r="AB2819" i="2"/>
  <c r="X2819" i="2"/>
  <c r="T2819" i="2"/>
  <c r="P2819" i="2"/>
  <c r="L2819" i="2"/>
  <c r="H2819" i="2"/>
  <c r="AA2819" i="2"/>
  <c r="W2819" i="2"/>
  <c r="S2819" i="2"/>
  <c r="O2819" i="2"/>
  <c r="K2819" i="2"/>
  <c r="G2819" i="2"/>
  <c r="N2819" i="2"/>
  <c r="Z2819" i="2"/>
  <c r="J2819" i="2"/>
  <c r="V2819" i="2"/>
  <c r="AF2819" i="2" s="1"/>
  <c r="R2819" i="2"/>
  <c r="F2819" i="2"/>
  <c r="AA2746" i="2"/>
  <c r="W2746" i="2"/>
  <c r="S2746" i="2"/>
  <c r="O2746" i="2"/>
  <c r="K2746" i="2"/>
  <c r="G2746" i="2"/>
  <c r="Z2746" i="2"/>
  <c r="V2746" i="2"/>
  <c r="AF2746" i="2" s="1"/>
  <c r="R2746" i="2"/>
  <c r="N2746" i="2"/>
  <c r="J2746" i="2"/>
  <c r="F2746" i="2"/>
  <c r="X2746" i="2"/>
  <c r="P2746" i="2"/>
  <c r="H2746" i="2"/>
  <c r="U2746" i="2"/>
  <c r="M2746" i="2"/>
  <c r="E2746" i="2"/>
  <c r="AB2746" i="2"/>
  <c r="L2746" i="2"/>
  <c r="Y2746" i="2"/>
  <c r="I2746" i="2"/>
  <c r="T2746" i="2"/>
  <c r="Q2746" i="2"/>
  <c r="Z2919" i="2"/>
  <c r="V2919" i="2"/>
  <c r="AF2919" i="2" s="1"/>
  <c r="R2919" i="2"/>
  <c r="N2919" i="2"/>
  <c r="J2919" i="2"/>
  <c r="F2919" i="2"/>
  <c r="AB2919" i="2"/>
  <c r="X2919" i="2"/>
  <c r="T2919" i="2"/>
  <c r="P2919" i="2"/>
  <c r="L2919" i="2"/>
  <c r="H2919" i="2"/>
  <c r="U2919" i="2"/>
  <c r="M2919" i="2"/>
  <c r="E2919" i="2"/>
  <c r="AA2919" i="2"/>
  <c r="S2919" i="2"/>
  <c r="K2919" i="2"/>
  <c r="Y2919" i="2"/>
  <c r="Q2919" i="2"/>
  <c r="I2919" i="2"/>
  <c r="O2919" i="2"/>
  <c r="G2919" i="2"/>
  <c r="W2919" i="2"/>
  <c r="AB2695" i="2"/>
  <c r="X2695" i="2"/>
  <c r="T2695" i="2"/>
  <c r="P2695" i="2"/>
  <c r="L2695" i="2"/>
  <c r="H2695" i="2"/>
  <c r="W2695" i="2"/>
  <c r="R2695" i="2"/>
  <c r="M2695" i="2"/>
  <c r="G2695" i="2"/>
  <c r="AA2695" i="2"/>
  <c r="V2695" i="2"/>
  <c r="AF2695" i="2" s="1"/>
  <c r="Q2695" i="2"/>
  <c r="K2695" i="2"/>
  <c r="F2695" i="2"/>
  <c r="U2695" i="2"/>
  <c r="J2695" i="2"/>
  <c r="S2695" i="2"/>
  <c r="I2695" i="2"/>
  <c r="Z2695" i="2"/>
  <c r="O2695" i="2"/>
  <c r="E2695" i="2"/>
  <c r="Y2695" i="2"/>
  <c r="N2695" i="2"/>
  <c r="Y3014" i="2"/>
  <c r="U3014" i="2"/>
  <c r="Q3014" i="2"/>
  <c r="M3014" i="2"/>
  <c r="I3014" i="2"/>
  <c r="E3014" i="2"/>
  <c r="AB3014" i="2"/>
  <c r="X3014" i="2"/>
  <c r="T3014" i="2"/>
  <c r="P3014" i="2"/>
  <c r="L3014" i="2"/>
  <c r="H3014" i="2"/>
  <c r="AA3014" i="2"/>
  <c r="W3014" i="2"/>
  <c r="S3014" i="2"/>
  <c r="O3014" i="2"/>
  <c r="K3014" i="2"/>
  <c r="G3014" i="2"/>
  <c r="N3014" i="2"/>
  <c r="Z3014" i="2"/>
  <c r="J3014" i="2"/>
  <c r="V3014" i="2"/>
  <c r="AF3014" i="2" s="1"/>
  <c r="F3014" i="2"/>
  <c r="R3014" i="2"/>
  <c r="Y2841" i="2"/>
  <c r="U2841" i="2"/>
  <c r="Q2841" i="2"/>
  <c r="M2841" i="2"/>
  <c r="I2841" i="2"/>
  <c r="E2841" i="2"/>
  <c r="AB2841" i="2"/>
  <c r="X2841" i="2"/>
  <c r="T2841" i="2"/>
  <c r="P2841" i="2"/>
  <c r="L2841" i="2"/>
  <c r="H2841" i="2"/>
  <c r="AA2841" i="2"/>
  <c r="W2841" i="2"/>
  <c r="S2841" i="2"/>
  <c r="O2841" i="2"/>
  <c r="K2841" i="2"/>
  <c r="G2841" i="2"/>
  <c r="R2841" i="2"/>
  <c r="N2841" i="2"/>
  <c r="F2841" i="2"/>
  <c r="Z2841" i="2"/>
  <c r="V2841" i="2"/>
  <c r="AF2841" i="2" s="1"/>
  <c r="J2841" i="2"/>
  <c r="O3053" i="2" l="1"/>
  <c r="Z3053" i="2"/>
  <c r="F3053" i="2"/>
  <c r="L3053" i="2"/>
  <c r="AB3053" i="2"/>
  <c r="Q3053" i="2"/>
  <c r="W3053" i="2"/>
  <c r="K3053" i="2"/>
  <c r="N3053" i="2"/>
  <c r="P3053" i="2"/>
  <c r="E3053" i="2"/>
  <c r="U3053" i="2"/>
  <c r="J3053" i="2"/>
  <c r="S3053" i="2"/>
  <c r="V3053" i="2"/>
  <c r="AF3053" i="2" s="1"/>
  <c r="T3053" i="2"/>
  <c r="I3053" i="2"/>
  <c r="E3112" i="2"/>
  <c r="J3112" i="2"/>
  <c r="O3112" i="2"/>
  <c r="T3112" i="2"/>
  <c r="Z3112" i="2"/>
  <c r="F3112" i="2"/>
  <c r="K3112" i="2"/>
  <c r="P3112" i="2"/>
  <c r="V3112" i="2"/>
  <c r="AF3112" i="2" s="1"/>
  <c r="AA3112" i="2"/>
  <c r="G3112" i="2"/>
  <c r="L3112" i="2"/>
  <c r="R3112" i="2"/>
  <c r="W3112" i="2"/>
  <c r="AB3112" i="2"/>
  <c r="H3112" i="2"/>
  <c r="N3112" i="2"/>
  <c r="S3112" i="2"/>
  <c r="X3112" i="2"/>
  <c r="U3112" i="2"/>
  <c r="Y3112" i="2"/>
  <c r="Q3112" i="2"/>
  <c r="M3112" i="2"/>
  <c r="I3112" i="2"/>
  <c r="E3114" i="2"/>
  <c r="J3114" i="2"/>
  <c r="O3114" i="2"/>
  <c r="T3114" i="2"/>
  <c r="Z3114" i="2"/>
  <c r="F3114" i="2"/>
  <c r="K3114" i="2"/>
  <c r="P3114" i="2"/>
  <c r="V3114" i="2"/>
  <c r="AF3114" i="2" s="1"/>
  <c r="AA3114" i="2"/>
  <c r="G3114" i="2"/>
  <c r="L3114" i="2"/>
  <c r="R3114" i="2"/>
  <c r="W3114" i="2"/>
  <c r="AB3114" i="2"/>
  <c r="H3114" i="2"/>
  <c r="N3114" i="2"/>
  <c r="S3114" i="2"/>
  <c r="X3114" i="2"/>
  <c r="Y3114" i="2"/>
  <c r="I3114" i="2"/>
  <c r="U3114" i="2"/>
  <c r="Q3114" i="2"/>
  <c r="M3114" i="2"/>
  <c r="F3113" i="2"/>
  <c r="E3113" i="2"/>
  <c r="M3113" i="2"/>
  <c r="U3113" i="2"/>
  <c r="H3113" i="2"/>
  <c r="P3113" i="2"/>
  <c r="X3113" i="2"/>
  <c r="I3113" i="2"/>
  <c r="Q3113" i="2"/>
  <c r="Y3113" i="2"/>
  <c r="L3113" i="2"/>
  <c r="T3113" i="2"/>
  <c r="AB3113" i="2"/>
  <c r="O3113" i="2"/>
  <c r="Z3113" i="2"/>
  <c r="J3113" i="2"/>
  <c r="N3113" i="2"/>
  <c r="AA3113" i="2"/>
  <c r="K3113" i="2"/>
  <c r="V3113" i="2"/>
  <c r="AF3113" i="2" s="1"/>
  <c r="S3113" i="2"/>
  <c r="W3113" i="2"/>
  <c r="G3113" i="2"/>
  <c r="R3113" i="2"/>
  <c r="F3085" i="2"/>
  <c r="G3085" i="2"/>
  <c r="R3085" i="2"/>
  <c r="AB3085" i="2"/>
  <c r="J3085" i="2"/>
  <c r="T3085" i="2"/>
  <c r="L3085" i="2"/>
  <c r="O3085" i="2"/>
  <c r="W3085" i="2"/>
  <c r="Z3085" i="2"/>
  <c r="P3085" i="2"/>
  <c r="I3085" i="2"/>
  <c r="Y3085" i="2"/>
  <c r="N3085" i="2"/>
  <c r="K3085" i="2"/>
  <c r="M3085" i="2"/>
  <c r="H3085" i="2"/>
  <c r="AA3085" i="2"/>
  <c r="Q3085" i="2"/>
  <c r="X3085" i="2"/>
  <c r="U3085" i="2"/>
  <c r="V3085" i="2"/>
  <c r="AF3085" i="2" s="1"/>
  <c r="E3085" i="2"/>
  <c r="S3085" i="2"/>
  <c r="H3087" i="2"/>
  <c r="N3087" i="2"/>
  <c r="S3087" i="2"/>
  <c r="X3087" i="2"/>
  <c r="J3087" i="2"/>
  <c r="O3087" i="2"/>
  <c r="T3087" i="2"/>
  <c r="Z3087" i="2"/>
  <c r="K3087" i="2"/>
  <c r="V3087" i="2"/>
  <c r="AF3087" i="2" s="1"/>
  <c r="L3087" i="2"/>
  <c r="W3087" i="2"/>
  <c r="P3087" i="2"/>
  <c r="G3087" i="2"/>
  <c r="AB3087" i="2"/>
  <c r="F3087" i="2"/>
  <c r="AA3087" i="2"/>
  <c r="R3087" i="2"/>
  <c r="M3087" i="2"/>
  <c r="Q3087" i="2"/>
  <c r="E3087" i="2"/>
  <c r="U3087" i="2"/>
  <c r="I3087" i="2"/>
  <c r="Y3087" i="2"/>
  <c r="E3106" i="2"/>
  <c r="J3106" i="2"/>
  <c r="P3106" i="2"/>
  <c r="U3106" i="2"/>
  <c r="Z3106" i="2"/>
  <c r="F3106" i="2"/>
  <c r="L3106" i="2"/>
  <c r="Q3106" i="2"/>
  <c r="V3106" i="2"/>
  <c r="AF3106" i="2" s="1"/>
  <c r="AB3106" i="2"/>
  <c r="M3106" i="2"/>
  <c r="X3106" i="2"/>
  <c r="N3106" i="2"/>
  <c r="Y3106" i="2"/>
  <c r="I3106" i="2"/>
  <c r="T3106" i="2"/>
  <c r="H3106" i="2"/>
  <c r="R3106" i="2"/>
  <c r="O3106" i="2"/>
  <c r="S3106" i="2"/>
  <c r="G3106" i="2"/>
  <c r="W3106" i="2"/>
  <c r="K3106" i="2"/>
  <c r="AA3106" i="2"/>
  <c r="P3102" i="2"/>
  <c r="Y3102" i="2"/>
  <c r="Z3102" i="2"/>
  <c r="N3102" i="2"/>
  <c r="E3102" i="2"/>
  <c r="G3102" i="2"/>
  <c r="W3102" i="2"/>
  <c r="Q3102" i="2"/>
  <c r="M3102" i="2"/>
  <c r="K3102" i="2"/>
  <c r="AA3102" i="2"/>
  <c r="V3102" i="2"/>
  <c r="AF3102" i="2" s="1"/>
  <c r="R3102" i="2"/>
  <c r="U3102" i="2"/>
  <c r="O3102" i="2"/>
  <c r="F3102" i="2"/>
  <c r="AB3102" i="2"/>
  <c r="X3102" i="2"/>
  <c r="J3102" i="2"/>
  <c r="T3102" i="2"/>
  <c r="S3102" i="2"/>
  <c r="L3102" i="2"/>
  <c r="H3102" i="2"/>
  <c r="I3102" i="2"/>
  <c r="Y3110" i="2"/>
  <c r="E3110" i="2"/>
  <c r="Z3110" i="2"/>
  <c r="N3110" i="2"/>
  <c r="P3110" i="2"/>
  <c r="G3110" i="2"/>
  <c r="W3110" i="2"/>
  <c r="Q3110" i="2"/>
  <c r="M3110" i="2"/>
  <c r="K3110" i="2"/>
  <c r="AA3110" i="2"/>
  <c r="V3110" i="2"/>
  <c r="AF3110" i="2" s="1"/>
  <c r="R3110" i="2"/>
  <c r="U3110" i="2"/>
  <c r="T3110" i="2"/>
  <c r="O3110" i="2"/>
  <c r="F3110" i="2"/>
  <c r="AB3110" i="2"/>
  <c r="X3110" i="2"/>
  <c r="J3110" i="2"/>
  <c r="I3110" i="2"/>
  <c r="S3110" i="2"/>
  <c r="L3110" i="2"/>
  <c r="H3110" i="2"/>
  <c r="O3109" i="2"/>
  <c r="S3109" i="2"/>
  <c r="T3109" i="2"/>
  <c r="Z3109" i="2"/>
  <c r="J3109" i="2"/>
  <c r="H3109" i="2"/>
  <c r="I3109" i="2"/>
  <c r="Y3109" i="2"/>
  <c r="V3109" i="2"/>
  <c r="AF3109" i="2" s="1"/>
  <c r="R3109" i="2"/>
  <c r="N3109" i="2"/>
  <c r="M3109" i="2"/>
  <c r="F3109" i="2"/>
  <c r="AA3109" i="2"/>
  <c r="W3109" i="2"/>
  <c r="Q3109" i="2"/>
  <c r="K3109" i="2"/>
  <c r="G3109" i="2"/>
  <c r="AB3109" i="2"/>
  <c r="E3109" i="2"/>
  <c r="U3109" i="2"/>
  <c r="X3109" i="2"/>
  <c r="P3109" i="2"/>
  <c r="L3109" i="2"/>
  <c r="J3101" i="2"/>
  <c r="Z3101" i="2"/>
  <c r="O3101" i="2"/>
  <c r="S3101" i="2"/>
  <c r="T3101" i="2"/>
  <c r="H3101" i="2"/>
  <c r="I3101" i="2"/>
  <c r="Y3101" i="2"/>
  <c r="V3101" i="2"/>
  <c r="AF3101" i="2" s="1"/>
  <c r="R3101" i="2"/>
  <c r="X3101" i="2"/>
  <c r="M3101" i="2"/>
  <c r="F3101" i="2"/>
  <c r="AA3101" i="2"/>
  <c r="W3101" i="2"/>
  <c r="N3101" i="2"/>
  <c r="Q3101" i="2"/>
  <c r="K3101" i="2"/>
  <c r="G3101" i="2"/>
  <c r="AB3101" i="2"/>
  <c r="L3101" i="2"/>
  <c r="E3101" i="2"/>
  <c r="U3101" i="2"/>
  <c r="P3101" i="2"/>
  <c r="J3111" i="2"/>
  <c r="P3111" i="2"/>
  <c r="X3111" i="2"/>
  <c r="K3111" i="2"/>
  <c r="S3111" i="2"/>
  <c r="Z3111" i="2"/>
  <c r="T3111" i="2"/>
  <c r="F3111" i="2"/>
  <c r="V3111" i="2"/>
  <c r="AF3111" i="2" s="1"/>
  <c r="O3111" i="2"/>
  <c r="N3111" i="2"/>
  <c r="AA3111" i="2"/>
  <c r="Q3111" i="2"/>
  <c r="L3111" i="2"/>
  <c r="H3111" i="2"/>
  <c r="E3111" i="2"/>
  <c r="U3111" i="2"/>
  <c r="R3111" i="2"/>
  <c r="I3111" i="2"/>
  <c r="Y3111" i="2"/>
  <c r="W3111" i="2"/>
  <c r="AB3111" i="2"/>
  <c r="M3111" i="2"/>
  <c r="G3111" i="2"/>
  <c r="F3103" i="2"/>
  <c r="P3103" i="2"/>
  <c r="AA3103" i="2"/>
  <c r="J3103" i="2"/>
  <c r="T3103" i="2"/>
  <c r="V3103" i="2"/>
  <c r="AF3103" i="2" s="1"/>
  <c r="Z3103" i="2"/>
  <c r="O3103" i="2"/>
  <c r="K3103" i="2"/>
  <c r="I3103" i="2"/>
  <c r="Y3103" i="2"/>
  <c r="W3103" i="2"/>
  <c r="S3103" i="2"/>
  <c r="M3103" i="2"/>
  <c r="G3103" i="2"/>
  <c r="AB3103" i="2"/>
  <c r="X3103" i="2"/>
  <c r="Q3103" i="2"/>
  <c r="L3103" i="2"/>
  <c r="H3103" i="2"/>
  <c r="R3103" i="2"/>
  <c r="N3103" i="2"/>
  <c r="E3103" i="2"/>
  <c r="U3103" i="2"/>
  <c r="F3092" i="2"/>
  <c r="N3092" i="2"/>
  <c r="U3092" i="2"/>
  <c r="AB3092" i="2"/>
  <c r="I3092" i="2"/>
  <c r="P3092" i="2"/>
  <c r="V3092" i="2"/>
  <c r="AF3092" i="2" s="1"/>
  <c r="J3092" i="2"/>
  <c r="Y3092" i="2"/>
  <c r="L3092" i="2"/>
  <c r="Z3092" i="2"/>
  <c r="Q3092" i="2"/>
  <c r="E3092" i="2"/>
  <c r="T3092" i="2"/>
  <c r="G3092" i="2"/>
  <c r="W3092" i="2"/>
  <c r="M3092" i="2"/>
  <c r="K3092" i="2"/>
  <c r="AA3092" i="2"/>
  <c r="H3092" i="2"/>
  <c r="O3092" i="2"/>
  <c r="X3092" i="2"/>
  <c r="S3092" i="2"/>
  <c r="R3092" i="2"/>
  <c r="H3088" i="2"/>
  <c r="Y3088" i="2"/>
  <c r="I3088" i="2"/>
  <c r="N3088" i="2"/>
  <c r="T3088" i="2"/>
  <c r="R3088" i="2"/>
  <c r="O3088" i="2"/>
  <c r="Q3088" i="2"/>
  <c r="J3088" i="2"/>
  <c r="M3088" i="2"/>
  <c r="S3088" i="2"/>
  <c r="L3088" i="2"/>
  <c r="Z3088" i="2"/>
  <c r="E3088" i="2"/>
  <c r="G3088" i="2"/>
  <c r="W3088" i="2"/>
  <c r="AB3088" i="2"/>
  <c r="F3088" i="2"/>
  <c r="U3088" i="2"/>
  <c r="K3088" i="2"/>
  <c r="AA3088" i="2"/>
  <c r="X3088" i="2"/>
  <c r="V3088" i="2"/>
  <c r="AF3088" i="2" s="1"/>
  <c r="P3088" i="2"/>
  <c r="Y3108" i="2"/>
  <c r="N3108" i="2"/>
  <c r="G3108" i="2"/>
  <c r="W3108" i="2"/>
  <c r="P3108" i="2"/>
  <c r="L3108" i="2"/>
  <c r="M3108" i="2"/>
  <c r="I3108" i="2"/>
  <c r="K3108" i="2"/>
  <c r="AA3108" i="2"/>
  <c r="U3108" i="2"/>
  <c r="Q3108" i="2"/>
  <c r="R3108" i="2"/>
  <c r="O3108" i="2"/>
  <c r="E3108" i="2"/>
  <c r="Z3108" i="2"/>
  <c r="V3108" i="2"/>
  <c r="AF3108" i="2" s="1"/>
  <c r="H3108" i="2"/>
  <c r="S3108" i="2"/>
  <c r="T3108" i="2"/>
  <c r="J3108" i="2"/>
  <c r="AB3108" i="2"/>
  <c r="F3108" i="2"/>
  <c r="X3108" i="2"/>
  <c r="E3096" i="2"/>
  <c r="H3096" i="2"/>
  <c r="X3096" i="2"/>
  <c r="L3096" i="2"/>
  <c r="AB3096" i="2"/>
  <c r="P3096" i="2"/>
  <c r="T3096" i="2"/>
  <c r="AA3096" i="2"/>
  <c r="K3096" i="2"/>
  <c r="Z3096" i="2"/>
  <c r="J3096" i="2"/>
  <c r="M3096" i="2"/>
  <c r="W3096" i="2"/>
  <c r="G3096" i="2"/>
  <c r="V3096" i="2"/>
  <c r="AF3096" i="2" s="1"/>
  <c r="F3096" i="2"/>
  <c r="Y3096" i="2"/>
  <c r="I3096" i="2"/>
  <c r="S3096" i="2"/>
  <c r="R3096" i="2"/>
  <c r="U3096" i="2"/>
  <c r="N3096" i="2"/>
  <c r="Q3096" i="2"/>
  <c r="O3096" i="2"/>
  <c r="E3083" i="2"/>
  <c r="G3083" i="2"/>
  <c r="O3083" i="2"/>
  <c r="W3083" i="2"/>
  <c r="H3083" i="2"/>
  <c r="P3083" i="2"/>
  <c r="X3083" i="2"/>
  <c r="K3083" i="2"/>
  <c r="AA3083" i="2"/>
  <c r="L3083" i="2"/>
  <c r="AB3083" i="2"/>
  <c r="T3083" i="2"/>
  <c r="S3083" i="2"/>
  <c r="R3083" i="2"/>
  <c r="M3083" i="2"/>
  <c r="N3083" i="2"/>
  <c r="Y3083" i="2"/>
  <c r="I3083" i="2"/>
  <c r="Z3083" i="2"/>
  <c r="V3083" i="2"/>
  <c r="AF3083" i="2" s="1"/>
  <c r="J3083" i="2"/>
  <c r="U3083" i="2"/>
  <c r="F3083" i="2"/>
  <c r="Q3083" i="2"/>
  <c r="I3104" i="2"/>
  <c r="P3104" i="2"/>
  <c r="V3104" i="2"/>
  <c r="AF3104" i="2" s="1"/>
  <c r="J3104" i="2"/>
  <c r="Q3104" i="2"/>
  <c r="Y3104" i="2"/>
  <c r="L3104" i="2"/>
  <c r="Z3104" i="2"/>
  <c r="N3104" i="2"/>
  <c r="AB3104" i="2"/>
  <c r="F3104" i="2"/>
  <c r="U3104" i="2"/>
  <c r="E3104" i="2"/>
  <c r="T3104" i="2"/>
  <c r="O3104" i="2"/>
  <c r="X3104" i="2"/>
  <c r="S3104" i="2"/>
  <c r="R3104" i="2"/>
  <c r="G3104" i="2"/>
  <c r="W3104" i="2"/>
  <c r="M3104" i="2"/>
  <c r="K3104" i="2"/>
  <c r="AA3104" i="2"/>
  <c r="H3104" i="2"/>
  <c r="J3095" i="2"/>
  <c r="O3095" i="2"/>
  <c r="T3095" i="2"/>
  <c r="Z3095" i="2"/>
  <c r="F3095" i="2"/>
  <c r="K3095" i="2"/>
  <c r="P3095" i="2"/>
  <c r="V3095" i="2"/>
  <c r="AF3095" i="2" s="1"/>
  <c r="AA3095" i="2"/>
  <c r="G3095" i="2"/>
  <c r="R3095" i="2"/>
  <c r="AB3095" i="2"/>
  <c r="L3095" i="2"/>
  <c r="H3095" i="2"/>
  <c r="S3095" i="2"/>
  <c r="W3095" i="2"/>
  <c r="X3095" i="2"/>
  <c r="N3095" i="2"/>
  <c r="M3095" i="2"/>
  <c r="Q3095" i="2"/>
  <c r="E3095" i="2"/>
  <c r="U3095" i="2"/>
  <c r="I3095" i="2"/>
  <c r="Y3095" i="2"/>
  <c r="I3094" i="2"/>
  <c r="N3094" i="2"/>
  <c r="T3094" i="2"/>
  <c r="Y3094" i="2"/>
  <c r="E3094" i="2"/>
  <c r="J3094" i="2"/>
  <c r="P3094" i="2"/>
  <c r="U3094" i="2"/>
  <c r="Z3094" i="2"/>
  <c r="L3094" i="2"/>
  <c r="V3094" i="2"/>
  <c r="AF3094" i="2" s="1"/>
  <c r="F3094" i="2"/>
  <c r="M3094" i="2"/>
  <c r="X3094" i="2"/>
  <c r="AB3094" i="2"/>
  <c r="Q3094" i="2"/>
  <c r="H3094" i="2"/>
  <c r="R3094" i="2"/>
  <c r="G3094" i="2"/>
  <c r="W3094" i="2"/>
  <c r="K3094" i="2"/>
  <c r="AA3094" i="2"/>
  <c r="O3094" i="2"/>
  <c r="S3094" i="2"/>
  <c r="K3091" i="2"/>
  <c r="S3091" i="2"/>
  <c r="Z3091" i="2"/>
  <c r="F3091" i="2"/>
  <c r="N3091" i="2"/>
  <c r="T3091" i="2"/>
  <c r="AA3091" i="2"/>
  <c r="H3091" i="2"/>
  <c r="V3091" i="2"/>
  <c r="AF3091" i="2" s="1"/>
  <c r="J3091" i="2"/>
  <c r="X3091" i="2"/>
  <c r="O3091" i="2"/>
  <c r="P3091" i="2"/>
  <c r="I3091" i="2"/>
  <c r="Y3091" i="2"/>
  <c r="R3091" i="2"/>
  <c r="M3091" i="2"/>
  <c r="L3091" i="2"/>
  <c r="Q3091" i="2"/>
  <c r="AB3091" i="2"/>
  <c r="G3091" i="2"/>
  <c r="E3091" i="2"/>
  <c r="U3091" i="2"/>
  <c r="W3091" i="2"/>
  <c r="G3089" i="2"/>
  <c r="T3089" i="2"/>
  <c r="Z3089" i="2"/>
  <c r="J3089" i="2"/>
  <c r="O3089" i="2"/>
  <c r="S3089" i="2"/>
  <c r="R3089" i="2"/>
  <c r="Q3089" i="2"/>
  <c r="AA3089" i="2"/>
  <c r="F3089" i="2"/>
  <c r="N3089" i="2"/>
  <c r="L3089" i="2"/>
  <c r="E3089" i="2"/>
  <c r="U3089" i="2"/>
  <c r="V3089" i="2"/>
  <c r="AF3089" i="2" s="1"/>
  <c r="H3089" i="2"/>
  <c r="AB3089" i="2"/>
  <c r="I3089" i="2"/>
  <c r="Y3089" i="2"/>
  <c r="P3089" i="2"/>
  <c r="X3089" i="2"/>
  <c r="W3089" i="2"/>
  <c r="M3089" i="2"/>
  <c r="K3089" i="2"/>
  <c r="H3090" i="2"/>
  <c r="N3090" i="2"/>
  <c r="U3090" i="2"/>
  <c r="I3090" i="2"/>
  <c r="P3090" i="2"/>
  <c r="X3090" i="2"/>
  <c r="R3090" i="2"/>
  <c r="J3090" i="2"/>
  <c r="E3090" i="2"/>
  <c r="T3090" i="2"/>
  <c r="M3090" i="2"/>
  <c r="Z3090" i="2"/>
  <c r="Y3090" i="2"/>
  <c r="S3090" i="2"/>
  <c r="V3090" i="2"/>
  <c r="AF3090" i="2" s="1"/>
  <c r="G3090" i="2"/>
  <c r="W3090" i="2"/>
  <c r="Q3090" i="2"/>
  <c r="K3090" i="2"/>
  <c r="AA3090" i="2"/>
  <c r="L3090" i="2"/>
  <c r="O3090" i="2"/>
  <c r="AB3090" i="2"/>
  <c r="F3090" i="2"/>
  <c r="F3107" i="2"/>
  <c r="K3107" i="2"/>
  <c r="P3107" i="2"/>
  <c r="V3107" i="2"/>
  <c r="AF3107" i="2" s="1"/>
  <c r="AA3107" i="2"/>
  <c r="G3107" i="2"/>
  <c r="L3107" i="2"/>
  <c r="R3107" i="2"/>
  <c r="W3107" i="2"/>
  <c r="AB3107" i="2"/>
  <c r="H3107" i="2"/>
  <c r="S3107" i="2"/>
  <c r="J3107" i="2"/>
  <c r="T3107" i="2"/>
  <c r="O3107" i="2"/>
  <c r="Z3107" i="2"/>
  <c r="N3107" i="2"/>
  <c r="X3107" i="2"/>
  <c r="E3107" i="2"/>
  <c r="U3107" i="2"/>
  <c r="I3107" i="2"/>
  <c r="Y3107" i="2"/>
  <c r="M3107" i="2"/>
  <c r="Q3107" i="2"/>
  <c r="E3098" i="2"/>
  <c r="H3098" i="2"/>
  <c r="X3098" i="2"/>
  <c r="L3098" i="2"/>
  <c r="AB3098" i="2"/>
  <c r="P3098" i="2"/>
  <c r="T3098" i="2"/>
  <c r="O3098" i="2"/>
  <c r="R3098" i="2"/>
  <c r="U3098" i="2"/>
  <c r="AA3098" i="2"/>
  <c r="K3098" i="2"/>
  <c r="N3098" i="2"/>
  <c r="Q3098" i="2"/>
  <c r="W3098" i="2"/>
  <c r="G3098" i="2"/>
  <c r="Z3098" i="2"/>
  <c r="J3098" i="2"/>
  <c r="M3098" i="2"/>
  <c r="F3098" i="2"/>
  <c r="S3098" i="2"/>
  <c r="Y3098" i="2"/>
  <c r="V3098" i="2"/>
  <c r="AF3098" i="2" s="1"/>
  <c r="I3098" i="2"/>
  <c r="E3099" i="2"/>
  <c r="J3099" i="2"/>
  <c r="O3099" i="2"/>
  <c r="T3099" i="2"/>
  <c r="Z3099" i="2"/>
  <c r="F3099" i="2"/>
  <c r="K3099" i="2"/>
  <c r="P3099" i="2"/>
  <c r="V3099" i="2"/>
  <c r="AF3099" i="2" s="1"/>
  <c r="AA3099" i="2"/>
  <c r="G3099" i="2"/>
  <c r="R3099" i="2"/>
  <c r="AB3099" i="2"/>
  <c r="H3099" i="2"/>
  <c r="S3099" i="2"/>
  <c r="N3099" i="2"/>
  <c r="X3099" i="2"/>
  <c r="L3099" i="2"/>
  <c r="W3099" i="2"/>
  <c r="Y3099" i="2"/>
  <c r="I3099" i="2"/>
  <c r="U3099" i="2"/>
  <c r="Q3099" i="2"/>
  <c r="M3099" i="2"/>
  <c r="H3086" i="2"/>
  <c r="M3086" i="2"/>
  <c r="R3086" i="2"/>
  <c r="X3086" i="2"/>
  <c r="I3086" i="2"/>
  <c r="N3086" i="2"/>
  <c r="T3086" i="2"/>
  <c r="Y3086" i="2"/>
  <c r="E3086" i="2"/>
  <c r="P3086" i="2"/>
  <c r="Z3086" i="2"/>
  <c r="F3086" i="2"/>
  <c r="Q3086" i="2"/>
  <c r="AB3086" i="2"/>
  <c r="J3086" i="2"/>
  <c r="U3086" i="2"/>
  <c r="L3086" i="2"/>
  <c r="V3086" i="2"/>
  <c r="AF3086" i="2" s="1"/>
  <c r="G3086" i="2"/>
  <c r="W3086" i="2"/>
  <c r="K3086" i="2"/>
  <c r="AA3086" i="2"/>
  <c r="O3086" i="2"/>
  <c r="S3086" i="2"/>
  <c r="G3084" i="2"/>
  <c r="I3084" i="2"/>
  <c r="N3084" i="2"/>
  <c r="T3084" i="2"/>
  <c r="Y3084" i="2"/>
  <c r="E3084" i="2"/>
  <c r="J3084" i="2"/>
  <c r="P3084" i="2"/>
  <c r="U3084" i="2"/>
  <c r="Z3084" i="2"/>
  <c r="L3084" i="2"/>
  <c r="V3084" i="2"/>
  <c r="AF3084" i="2" s="1"/>
  <c r="M3084" i="2"/>
  <c r="X3084" i="2"/>
  <c r="Q3084" i="2"/>
  <c r="H3084" i="2"/>
  <c r="R3084" i="2"/>
  <c r="F3084" i="2"/>
  <c r="AB3084" i="2"/>
  <c r="AA3084" i="2"/>
  <c r="K3084" i="2"/>
  <c r="W3084" i="2"/>
  <c r="O3084" i="2"/>
  <c r="S3084" i="2"/>
  <c r="G3097" i="2"/>
  <c r="I3097" i="2"/>
  <c r="N3097" i="2"/>
  <c r="T3097" i="2"/>
  <c r="Y3097" i="2"/>
  <c r="L3097" i="2"/>
  <c r="AB3097" i="2"/>
  <c r="E3097" i="2"/>
  <c r="J3097" i="2"/>
  <c r="P3097" i="2"/>
  <c r="U3097" i="2"/>
  <c r="Z3097" i="2"/>
  <c r="F3097" i="2"/>
  <c r="V3097" i="2"/>
  <c r="AF3097" i="2" s="1"/>
  <c r="Q3097" i="2"/>
  <c r="R3097" i="2"/>
  <c r="X3097" i="2"/>
  <c r="H3097" i="2"/>
  <c r="M3097" i="2"/>
  <c r="AA3097" i="2"/>
  <c r="K3097" i="2"/>
  <c r="W3097" i="2"/>
  <c r="S3097" i="2"/>
  <c r="O3097" i="2"/>
  <c r="M3100" i="2"/>
  <c r="N3100" i="2"/>
  <c r="Y3100" i="2"/>
  <c r="G3100" i="2"/>
  <c r="W3100" i="2"/>
  <c r="P3100" i="2"/>
  <c r="L3100" i="2"/>
  <c r="I3100" i="2"/>
  <c r="K3100" i="2"/>
  <c r="AA3100" i="2"/>
  <c r="U3100" i="2"/>
  <c r="Q3100" i="2"/>
  <c r="O3100" i="2"/>
  <c r="E3100" i="2"/>
  <c r="Z3100" i="2"/>
  <c r="V3100" i="2"/>
  <c r="AF3100" i="2" s="1"/>
  <c r="R3100" i="2"/>
  <c r="S3100" i="2"/>
  <c r="X3100" i="2"/>
  <c r="J3100" i="2"/>
  <c r="T3100" i="2"/>
  <c r="F3100" i="2"/>
  <c r="AB3100" i="2"/>
  <c r="H3100" i="2"/>
  <c r="J3093" i="2"/>
  <c r="P3093" i="2"/>
  <c r="W3093" i="2"/>
  <c r="K3093" i="2"/>
  <c r="R3093" i="2"/>
  <c r="Z3093" i="2"/>
  <c r="L3093" i="2"/>
  <c r="AA3093" i="2"/>
  <c r="O3093" i="2"/>
  <c r="AB3093" i="2"/>
  <c r="F3093" i="2"/>
  <c r="T3093" i="2"/>
  <c r="V3093" i="2"/>
  <c r="AF3093" i="2" s="1"/>
  <c r="G3093" i="2"/>
  <c r="M3093" i="2"/>
  <c r="N3093" i="2"/>
  <c r="Q3093" i="2"/>
  <c r="H3093" i="2"/>
  <c r="E3093" i="2"/>
  <c r="U3093" i="2"/>
  <c r="X3093" i="2"/>
  <c r="S3093" i="2"/>
  <c r="I3093" i="2"/>
  <c r="Y3093" i="2"/>
  <c r="K3105" i="2"/>
  <c r="R3105" i="2"/>
  <c r="Z3105" i="2"/>
  <c r="F3105" i="2"/>
  <c r="L3105" i="2"/>
  <c r="T3105" i="2"/>
  <c r="AA3105" i="2"/>
  <c r="O3105" i="2"/>
  <c r="AB3105" i="2"/>
  <c r="P3105" i="2"/>
  <c r="W3105" i="2"/>
  <c r="G3105" i="2"/>
  <c r="V3105" i="2"/>
  <c r="AF3105" i="2" s="1"/>
  <c r="J3105" i="2"/>
  <c r="E3105" i="2"/>
  <c r="U3105" i="2"/>
  <c r="X3105" i="2"/>
  <c r="I3105" i="2"/>
  <c r="Y3105" i="2"/>
  <c r="S3105" i="2"/>
  <c r="M3105" i="2"/>
  <c r="N3105" i="2"/>
  <c r="Q3105" i="2"/>
  <c r="H3105" i="2"/>
  <c r="AA2969" i="2"/>
  <c r="W2969" i="2"/>
  <c r="S2969" i="2"/>
  <c r="O2969" i="2"/>
  <c r="K2969" i="2"/>
  <c r="G2969" i="2"/>
  <c r="Z2969" i="2"/>
  <c r="V2969" i="2"/>
  <c r="R2969" i="2"/>
  <c r="N2969" i="2"/>
  <c r="J2969" i="2"/>
  <c r="F2969" i="2"/>
  <c r="Y2969" i="2"/>
  <c r="U2969" i="2"/>
  <c r="Q2969" i="2"/>
  <c r="M2969" i="2"/>
  <c r="I2969" i="2"/>
  <c r="E2969" i="2"/>
  <c r="T2969" i="2"/>
  <c r="P2969" i="2"/>
  <c r="AB2969" i="2"/>
  <c r="L2969" i="2"/>
  <c r="H2969" i="2"/>
  <c r="X2969" i="2"/>
</calcChain>
</file>

<file path=xl/comments1.xml><?xml version="1.0" encoding="utf-8"?>
<comments xmlns="http://schemas.openxmlformats.org/spreadsheetml/2006/main">
  <authors>
    <author/>
  </authors>
  <commentList>
    <comment ref="T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Jens:
</t>
        </r>
        <r>
          <rPr>
            <sz val="9"/>
            <color rgb="FF000000"/>
            <rFont val="Tahoma"/>
            <family val="2"/>
            <charset val="1"/>
          </rPr>
          <t xml:space="preserve">uses pop average, or, if unavailable, global average
</t>
        </r>
      </text>
    </comment>
    <comment ref="U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Jens:
</t>
        </r>
        <r>
          <rPr>
            <sz val="9"/>
            <color rgb="FF000000"/>
            <rFont val="Tahoma"/>
            <family val="2"/>
            <charset val="1"/>
          </rPr>
          <t>acc = accurate
pop average = 
global average = mean over all populations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V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Jens:
</t>
        </r>
        <r>
          <rPr>
            <sz val="9"/>
            <color rgb="FF000000"/>
            <rFont val="Tahoma"/>
            <family val="2"/>
            <charset val="1"/>
          </rPr>
          <t xml:space="preserve">uses pop average, or, if unavailable, global average
</t>
        </r>
      </text>
    </comment>
    <comment ref="W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Jens:
</t>
        </r>
        <r>
          <rPr>
            <sz val="9"/>
            <color rgb="FF000000"/>
            <rFont val="Tahoma"/>
            <family val="2"/>
            <charset val="1"/>
          </rPr>
          <t>acc = accurate
pop average = 
global average = mean over all populations</t>
        </r>
      </text>
    </comment>
  </commentList>
</comments>
</file>

<file path=xl/sharedStrings.xml><?xml version="1.0" encoding="utf-8"?>
<sst xmlns="http://schemas.openxmlformats.org/spreadsheetml/2006/main" count="14167" uniqueCount="802">
  <si>
    <t>ID</t>
  </si>
  <si>
    <t>line-ID</t>
  </si>
  <si>
    <t>AU</t>
  </si>
  <si>
    <t>TI</t>
  </si>
  <si>
    <t>DI</t>
  </si>
  <si>
    <t>usable</t>
  </si>
  <si>
    <t>animal</t>
  </si>
  <si>
    <t>vertebrate</t>
  </si>
  <si>
    <t>pops_with_Dia</t>
  </si>
  <si>
    <t>n_dls</t>
  </si>
  <si>
    <t>access</t>
  </si>
  <si>
    <t>spec</t>
  </si>
  <si>
    <t>order</t>
  </si>
  <si>
    <t>pop</t>
  </si>
  <si>
    <t>degN</t>
  </si>
  <si>
    <t>degE</t>
  </si>
  <si>
    <t>acc_coord</t>
  </si>
  <si>
    <t>alt</t>
  </si>
  <si>
    <t>acc_alt</t>
  </si>
  <si>
    <t>N_per_dl+pop</t>
  </si>
  <si>
    <t>nmethod</t>
  </si>
  <si>
    <t>block</t>
  </si>
  <si>
    <t>pic</t>
  </si>
  <si>
    <t>required_cor</t>
  </si>
  <si>
    <t>d_stage</t>
  </si>
  <si>
    <t>notes</t>
  </si>
  <si>
    <t>helpercolumn</t>
  </si>
  <si>
    <t>repme</t>
  </si>
  <si>
    <t>helper2</t>
  </si>
  <si>
    <t>dl</t>
  </si>
  <si>
    <t>perc</t>
  </si>
  <si>
    <t>N</t>
  </si>
  <si>
    <t>n2</t>
  </si>
  <si>
    <t>dl2</t>
  </si>
  <si>
    <t>py</t>
  </si>
  <si>
    <t>Pops_3</t>
  </si>
  <si>
    <t>n_dl</t>
  </si>
  <si>
    <t>y</t>
  </si>
  <si>
    <t>n</t>
  </si>
  <si>
    <t>data lankinen</t>
  </si>
  <si>
    <t>CDL</t>
  </si>
  <si>
    <t>SE for CDL</t>
  </si>
  <si>
    <t>b parameter</t>
  </si>
  <si>
    <t>offs</t>
  </si>
  <si>
    <t>Pelkosenniemi</t>
  </si>
  <si>
    <t>Oulanka</t>
  </si>
  <si>
    <t>Kemi</t>
  </si>
  <si>
    <t>Pudasjärvi</t>
  </si>
  <si>
    <t>Paltamo</t>
  </si>
  <si>
    <t>Jyväskylä</t>
  </si>
  <si>
    <t>Lahti</t>
  </si>
  <si>
    <t>Nezara viridula</t>
  </si>
  <si>
    <t>heteroptera</t>
  </si>
  <si>
    <t>image distorted, but raw data was available-&gt;2 wrong vals deleted</t>
  </si>
  <si>
    <t>onuma</t>
  </si>
  <si>
    <t>60-oita</t>
  </si>
  <si>
    <t>oita</t>
  </si>
  <si>
    <t>6b</t>
  </si>
  <si>
    <t>ANKERSMIT, GW; ADKISSON, PL</t>
  </si>
  <si>
    <t>PHOTOPERIODIC RESPONSES OF CERTAIN GEOGRAPHICAL STRAINS OF PECTINOPHORA GOSSYPIELLA (LEPIDOPTERA)</t>
  </si>
  <si>
    <t>10.1016/0022-1910(67)90067-4</t>
  </si>
  <si>
    <t>a</t>
  </si>
  <si>
    <t>i</t>
  </si>
  <si>
    <t/>
  </si>
  <si>
    <t>Pectinophora gossypiella</t>
  </si>
  <si>
    <t>lepidoptera</t>
  </si>
  <si>
    <t>el_paso</t>
  </si>
  <si>
    <t>pop average</t>
  </si>
  <si>
    <t>1_1</t>
  </si>
  <si>
    <t>larval</t>
  </si>
  <si>
    <t>port_lavaca</t>
  </si>
  <si>
    <t>1_2</t>
  </si>
  <si>
    <t>virgin_is</t>
  </si>
  <si>
    <t>1_3</t>
  </si>
  <si>
    <t>BRADSHAW, WE</t>
  </si>
  <si>
    <t>GEOGRAPHY OF PHOTOPERIODIC RESPONSE IN DIAPAUSING MOSQUITO</t>
  </si>
  <si>
    <t>10.1038/262384b0</t>
  </si>
  <si>
    <t>y-askfordata</t>
  </si>
  <si>
    <t>Wyeomyia smithii</t>
  </si>
  <si>
    <t>diptera</t>
  </si>
  <si>
    <t>BUES, R; TOUBON, JF; POITOUT, HS</t>
  </si>
  <si>
    <t>ECOPHYSIOLOGICAL AND ENZYMATIC VARIABILITY OF CYDIA-POMONELLA L ACCORDING TO GEOGRAPHICAL ORIGIN AND HOST-PLANT</t>
  </si>
  <si>
    <t>10.1051/agro:19950306</t>
  </si>
  <si>
    <t>Cydia pomonella</t>
  </si>
  <si>
    <t>valence</t>
  </si>
  <si>
    <t>NA</t>
  </si>
  <si>
    <t>acc</t>
  </si>
  <si>
    <t>t3</t>
  </si>
  <si>
    <t>Saint-marcellin</t>
  </si>
  <si>
    <t>Avignon1</t>
  </si>
  <si>
    <t>Avignon2</t>
  </si>
  <si>
    <t>Manosque</t>
  </si>
  <si>
    <t>Rennes</t>
  </si>
  <si>
    <t>Chambery</t>
  </si>
  <si>
    <t>CAMPBELL, MD; BRADSHAW, WE</t>
  </si>
  <si>
    <t>GENETIC COORDINATION OF DIAPAUSE IN THE PITCHERPLANT MOSQUITO, WYEOMYIA-SMITHII (DIPTERA, CULICIDAE)</t>
  </si>
  <si>
    <t>10.1093/aesa/85.4.445</t>
  </si>
  <si>
    <t>Chen, YS; Chen, C; He, HM; Xia, QW; Xue, FS</t>
  </si>
  <si>
    <t>Geographic variation in diapause induction and termination of the cotton bollworm, Helicoverpa armigera Hubner (Lepidoptera: Noctuidae)</t>
  </si>
  <si>
    <t>10.1016/j.jinsphys.2013.06.002</t>
  </si>
  <si>
    <t>Helicoverpa armigera</t>
  </si>
  <si>
    <t>Guangzhou</t>
  </si>
  <si>
    <t>global average</t>
  </si>
  <si>
    <t>pupal</t>
  </si>
  <si>
    <t>Yongxiu</t>
  </si>
  <si>
    <t>Taian</t>
  </si>
  <si>
    <t>Langfang</t>
  </si>
  <si>
    <t>Kazuo</t>
  </si>
  <si>
    <t>KIMURA, MT</t>
  </si>
  <si>
    <t>Geographic variation of reproductive diapause in the Drosophila auraria complex (Diptera: Drosophilidae)</t>
  </si>
  <si>
    <t>10.1111/j.1365-3032.1984.tb00784.x</t>
  </si>
  <si>
    <t>Drosophila auraria</t>
  </si>
  <si>
    <t>KO</t>
  </si>
  <si>
    <t>SP</t>
  </si>
  <si>
    <t>ON</t>
  </si>
  <si>
    <t>SM</t>
  </si>
  <si>
    <t>KT</t>
  </si>
  <si>
    <t>IW</t>
  </si>
  <si>
    <t>TS</t>
  </si>
  <si>
    <t>TK</t>
  </si>
  <si>
    <t>OI</t>
  </si>
  <si>
    <t>MY</t>
  </si>
  <si>
    <t>Drosophila triauraria</t>
  </si>
  <si>
    <t>TB</t>
  </si>
  <si>
    <t>KG</t>
  </si>
  <si>
    <t>YK</t>
  </si>
  <si>
    <t>Drosophila subauraria</t>
  </si>
  <si>
    <t>Gomi, T</t>
  </si>
  <si>
    <t>Geographic variation in critical photoperiod for diapause induction and its temperature dependence in Hyphantria cunea Drury (Lepidoptera: Arctiidae)</t>
  </si>
  <si>
    <t>10.1007/s004420050220</t>
  </si>
  <si>
    <t>y-ask</t>
  </si>
  <si>
    <t>Gomi, T; Adachi, K; Shimizu, A; Tanimoto, K; Kawabata, E; Takeda, M</t>
  </si>
  <si>
    <t>Northerly shift in voltinism watershed in Hyphantria cunea (Drury) (Lepidoptera: Arctiidae) along the Japan Sea coast: Evidence of global warming?</t>
  </si>
  <si>
    <t>10.1303/aez.2009.357</t>
  </si>
  <si>
    <t>Hyphantria cunea</t>
  </si>
  <si>
    <t>takaoka</t>
  </si>
  <si>
    <t>kanazawa</t>
  </si>
  <si>
    <t>fukui</t>
  </si>
  <si>
    <t>Gomi, T; Takeda, M</t>
  </si>
  <si>
    <t>Changes in life-history traits in the Fall Webworm within half a century of introduction to Japan</t>
  </si>
  <si>
    <t>10.2307/2390287</t>
  </si>
  <si>
    <t>AT</t>
  </si>
  <si>
    <t>UM</t>
  </si>
  <si>
    <t>MB</t>
  </si>
  <si>
    <t>FI</t>
  </si>
  <si>
    <t>UW</t>
  </si>
  <si>
    <t>SO</t>
  </si>
  <si>
    <t>GOMI, T; TAKEDA, M</t>
  </si>
  <si>
    <t>GEOGRAPHIC-VARIATION IN PHOTOPERIODIC RESPONSES IN AN INTRODUCED INSECT, HYPHANTRIA-CUNEA DRURY (LEPIDOPTERA, ARCTIIDAE) IN JAPAN</t>
  </si>
  <si>
    <t>10.1303/aez.26.357</t>
  </si>
  <si>
    <t>SD</t>
  </si>
  <si>
    <t>NG</t>
  </si>
  <si>
    <t>FS</t>
  </si>
  <si>
    <t>MM</t>
  </si>
  <si>
    <t>KB</t>
  </si>
  <si>
    <t>WY</t>
  </si>
  <si>
    <t>Hashimoto, K; Iijima, K; Ogawa, K</t>
  </si>
  <si>
    <t>Geographic Variation in Photoperiodic Response for the Induction of Pupal Diapause in the White Cabbage Butterfly, Pieris rapae crucivora Boisuduval (Lepidoptera: Pieridae)</t>
  </si>
  <si>
    <t>10.1303/jjaez.2008.201</t>
  </si>
  <si>
    <t>Pieris rapae</t>
  </si>
  <si>
    <t>Iwamizawa</t>
  </si>
  <si>
    <t>11_1</t>
  </si>
  <si>
    <t>10.1303/jjaez.2008.202</t>
  </si>
  <si>
    <t>Sendai</t>
  </si>
  <si>
    <t>11_2</t>
  </si>
  <si>
    <t>10.1303/jjaez.2008.203</t>
  </si>
  <si>
    <t>Nagaoka</t>
  </si>
  <si>
    <t>11_3</t>
  </si>
  <si>
    <t>10.1303/jjaez.2008.204</t>
  </si>
  <si>
    <t>Okayama</t>
  </si>
  <si>
    <t>10.1303/jjaez.2008.205</t>
  </si>
  <si>
    <t>Matsuyama</t>
  </si>
  <si>
    <t>10.1303/jjaez.2008.206</t>
  </si>
  <si>
    <t>Kagoshima</t>
  </si>
  <si>
    <t>10.1303/jjaez.2008.207</t>
  </si>
  <si>
    <t>Naze</t>
  </si>
  <si>
    <t>He, ZQ; Wang, XY; Liu, YQ; Li, K</t>
  </si>
  <si>
    <t>Seasonal and geographical adaption of two field crickets in China ( Orthoptera: Grylloidea: Gryllidae: Gryllinae: Teleogryllus)</t>
  </si>
  <si>
    <t>10.11646/zootaxa.4338.2.11</t>
  </si>
  <si>
    <t>y?</t>
  </si>
  <si>
    <t>req</t>
  </si>
  <si>
    <t>HEGDEKAR, BM</t>
  </si>
  <si>
    <t>EFFECT OF LATITUDE ON THE CRITICAL PHOTOPERIOD FOR DIAPAUSE INDUCTION IN THE BERTHA ARMYWORM, MAMESTRA-CONFIGURATA (LEPIDOPTERA, NOCTUIDAE)</t>
  </si>
  <si>
    <t>10.4039/Ent1151039-8</t>
  </si>
  <si>
    <t>y-no_acc</t>
  </si>
  <si>
    <t>Zeng, Y; Zhu, DH</t>
  </si>
  <si>
    <t>Geographical Variation in Body Size, Development Time, and Wing Dimorphism in the Cricket Velarifictorus micado (Orthoptera: Gryllidae)</t>
  </si>
  <si>
    <t>10.1603/AN14040</t>
  </si>
  <si>
    <t>y-askcoordinates</t>
  </si>
  <si>
    <t>Velarifictorus micado</t>
  </si>
  <si>
    <t>orthoptera</t>
  </si>
  <si>
    <t>AH</t>
  </si>
  <si>
    <t>macroptery</t>
  </si>
  <si>
    <t>HB</t>
  </si>
  <si>
    <t>LN</t>
  </si>
  <si>
    <t>JL</t>
  </si>
  <si>
    <t>"43°88' "</t>
  </si>
  <si>
    <t>Hou, YY; Xu, LZ; Wu, Y; Wang, P; Shi, JJ; Zhai, BP</t>
  </si>
  <si>
    <t>Geographic Variation of Diapause and Sensitive Stages of Photoperiodic Response in Laodelphax striatellus Fallen (Hemiptera: Delphacidae)</t>
  </si>
  <si>
    <t>10.1093/jisesa/iev161</t>
  </si>
  <si>
    <t>Laodelphax striatellus</t>
  </si>
  <si>
    <t>hemiptera</t>
  </si>
  <si>
    <t>HN</t>
  </si>
  <si>
    <t>nymph</t>
  </si>
  <si>
    <t>JY</t>
  </si>
  <si>
    <t>CC</t>
  </si>
  <si>
    <t>Ishihara, M; Shimada, M</t>
  </si>
  <si>
    <t>Geographical variation in photoperiodic response for diapause induction between univoltine and multivoltine populations of Kytorhinus sharpianus (Coleoptera : Bruchidae)</t>
  </si>
  <si>
    <t>10.1093/ee/28.2.195</t>
  </si>
  <si>
    <t>Kytorhinus sharpianus</t>
  </si>
  <si>
    <t>coleoptera</t>
  </si>
  <si>
    <t>Aomori</t>
  </si>
  <si>
    <t>Obanazawa</t>
  </si>
  <si>
    <t>Kujiranami</t>
  </si>
  <si>
    <t>Mitsuma</t>
  </si>
  <si>
    <t>Ito, K; Nakata, T</t>
  </si>
  <si>
    <t>Geographical variation of photoperiodic response in the females of a predatory bug, Orius sauteri (Poppius) (Heteroptera : Anthocoridae) from northern Japan</t>
  </si>
  <si>
    <t>10.1303/aez.2000.101</t>
  </si>
  <si>
    <t>Orius sauteri</t>
  </si>
  <si>
    <t>WA</t>
  </si>
  <si>
    <t>EN</t>
  </si>
  <si>
    <t>KU</t>
  </si>
  <si>
    <t>SA</t>
  </si>
  <si>
    <t>ME</t>
  </si>
  <si>
    <t>MO</t>
  </si>
  <si>
    <t>HA</t>
  </si>
  <si>
    <t>TU</t>
  </si>
  <si>
    <t>JORDAN, RG; BRADSHAW, WE</t>
  </si>
  <si>
    <t>GEOGRAPHIC VARIATION IN PHOTOPERIODIC RESPONSE OF WESTERN TREE-HOLE MOSQUITO, AEDES-SIERRENSIS</t>
  </si>
  <si>
    <t>10.1093/aesa/71.4.487</t>
  </si>
  <si>
    <t>Aedes sierrensis</t>
  </si>
  <si>
    <t>Mt. Palomar</t>
  </si>
  <si>
    <t>Lockwood</t>
  </si>
  <si>
    <t>Auburn</t>
  </si>
  <si>
    <t>Yreka</t>
  </si>
  <si>
    <t>Halsey</t>
  </si>
  <si>
    <t>Kato, Y</t>
  </si>
  <si>
    <t>Geographic variation in photoperiodic response for the induction of pupal diapause in the Aristolochia-feeding butterfly Atrophaneura alcinous</t>
  </si>
  <si>
    <t>10.1303/aez.2005.347</t>
  </si>
  <si>
    <t>Atrophaneura alcinous</t>
  </si>
  <si>
    <t>Yamagata</t>
  </si>
  <si>
    <t>Fuchu</t>
  </si>
  <si>
    <t>Yokosuka</t>
  </si>
  <si>
    <t>Gotemba</t>
  </si>
  <si>
    <t>Kashihara</t>
  </si>
  <si>
    <t>Kiire</t>
  </si>
  <si>
    <t>Ishigaki</t>
  </si>
  <si>
    <t>KIMURA, MT; OHTSU, T; YOSHIDA, T; AWASAKI, T; LIN, FJ</t>
  </si>
  <si>
    <t>CLIMATIC ADAPTATIONS AND DISTRIBUTIONS IN THE DROSOPHILA-TAKAHASHII SPECIES SUBGROUP (DIPTERA, DROSOPHILIDAE)</t>
  </si>
  <si>
    <t>10.1080/00222939400770181</t>
  </si>
  <si>
    <t>Drosophila lutescens</t>
  </si>
  <si>
    <t>SN</t>
  </si>
  <si>
    <t>CH</t>
  </si>
  <si>
    <t>FT</t>
  </si>
  <si>
    <t>KS</t>
  </si>
  <si>
    <t>KOVEOS, DS; KROON, A; VEERMAN, A</t>
  </si>
  <si>
    <t>THE SAME PHOTOPERIODIC CLOCK MAY CONTROL INDUCTION AND MAINTENANCE OF DIAPAUSE IN THE SPIDER-MITE TETRANCHUS-URTICAE</t>
  </si>
  <si>
    <t>10.1177/074873049300800401</t>
  </si>
  <si>
    <t>Tetranychus urticae</t>
  </si>
  <si>
    <t>Tetranychidae</t>
  </si>
  <si>
    <t>leningrad</t>
  </si>
  <si>
    <t>padua</t>
  </si>
  <si>
    <t>warsaw</t>
  </si>
  <si>
    <t>Aile-froide</t>
  </si>
  <si>
    <t>Voorne</t>
  </si>
  <si>
    <t>Thessaloniki1</t>
  </si>
  <si>
    <t>Susch</t>
  </si>
  <si>
    <t>Thessaloniki2</t>
  </si>
  <si>
    <t>Kurota, H; Shimada, M</t>
  </si>
  <si>
    <t>Geographical variation in photoperiodic induction of larval diapause in the bruchid beetle, Bruchidius dorsalis: polymorphism in overwintering stages</t>
  </si>
  <si>
    <t>10.1046/j.1570-7458.2003.00033.x</t>
  </si>
  <si>
    <t>Bruchidius dorsalis</t>
  </si>
  <si>
    <t>Sagamihara</t>
  </si>
  <si>
    <t>Tatsuno</t>
  </si>
  <si>
    <t>Ninohe</t>
  </si>
  <si>
    <t>KUWANA, Y</t>
  </si>
  <si>
    <t>ORIGIN OF LEUKOMA-CANDIDA (STAUDINGER) IN JAPAN AS INFERRED FROM GEOGRAPHICAL VARIATION IN PHOTOPERIODIC RESPONSE</t>
  </si>
  <si>
    <t>yes, but japanese</t>
  </si>
  <si>
    <t>Leucoma candida</t>
  </si>
  <si>
    <t>himeji</t>
  </si>
  <si>
    <t>kurashiki</t>
  </si>
  <si>
    <t>okayama</t>
  </si>
  <si>
    <t>matsumoto</t>
  </si>
  <si>
    <t>LANKINEN, P</t>
  </si>
  <si>
    <t>GEOGRAPHICAL VARIATION IN CIRCADIAN ECLOSION RHYTHM AND PHOTOPERIODIC ADULT DIAPAUSE IN DROSOPHILA-LITTORALIS</t>
  </si>
  <si>
    <t>10.1007/BF00612503</t>
  </si>
  <si>
    <t>drosophila littoralis</t>
  </si>
  <si>
    <t>Oulu1</t>
  </si>
  <si>
    <t>adult</t>
  </si>
  <si>
    <t>Oulu7</t>
  </si>
  <si>
    <t>Oulu8</t>
  </si>
  <si>
    <t>paltamo1</t>
  </si>
  <si>
    <t>Kuoio3</t>
  </si>
  <si>
    <t>Hollola1</t>
  </si>
  <si>
    <t>Moscow2</t>
  </si>
  <si>
    <t>Dietikon1</t>
  </si>
  <si>
    <t>Dietikon2</t>
  </si>
  <si>
    <t>Ticino4</t>
  </si>
  <si>
    <t>Ticino2</t>
  </si>
  <si>
    <t>Biograd</t>
  </si>
  <si>
    <t>Krasnodar</t>
  </si>
  <si>
    <t>Kutaisi2</t>
  </si>
  <si>
    <t>Kutaisi4</t>
  </si>
  <si>
    <t>Kutais5</t>
  </si>
  <si>
    <t>Kutaisi7</t>
  </si>
  <si>
    <t>Tbilisi</t>
  </si>
  <si>
    <t>LANKINEN, P; RIIHIMAA, AJ</t>
  </si>
  <si>
    <t>WEAK CIRCADIAN ECLOSION RHYTHMICITY IN CHYMOMYZA-COSTATA (DIPTERA, DROSOPHILIDAE), AND ITS INDEPENDENCE OF DIAPAUSE TYPE</t>
  </si>
  <si>
    <t>10.1016/0022-1910(92)90033-A</t>
  </si>
  <si>
    <t>Lankinen, P; Tyukmaeva, VI; Hoikkala, A</t>
  </si>
  <si>
    <t>Northern Drosophila montana flies show variation both within and between cline populations in the critical day length evoking reproductive diapause</t>
  </si>
  <si>
    <t>10.1016/j.jinsphys.2013.05.006</t>
  </si>
  <si>
    <t>drosophila montana</t>
  </si>
  <si>
    <t>67.1N</t>
  </si>
  <si>
    <t>27.3E</t>
  </si>
  <si>
    <t>t26</t>
  </si>
  <si>
    <t>66.4N</t>
  </si>
  <si>
    <t>29.2E</t>
  </si>
  <si>
    <t>65.7N</t>
  </si>
  <si>
    <t>24.7E</t>
  </si>
  <si>
    <t>65.4N</t>
  </si>
  <si>
    <t>27.0E</t>
  </si>
  <si>
    <t>64.3N</t>
  </si>
  <si>
    <t>27.9E</t>
  </si>
  <si>
    <t>62.2N</t>
  </si>
  <si>
    <t>25.7E</t>
  </si>
  <si>
    <t>Lehmann, P; Lyytinen, A; Piiroinen, S; Lindstrom, L</t>
  </si>
  <si>
    <t>Latitudinal differences in diapause related photoperiodic responses of European Colorado potato beetles (Leptinotarsa decemlineata)</t>
  </si>
  <si>
    <t>10.1007/s10682-015-9755-x</t>
  </si>
  <si>
    <t>leptinotarsa decemlineata</t>
  </si>
  <si>
    <t>Padua_A</t>
  </si>
  <si>
    <t>27_1</t>
  </si>
  <si>
    <t>Emmen</t>
  </si>
  <si>
    <t>petroskoi_E</t>
  </si>
  <si>
    <t>padua_B</t>
  </si>
  <si>
    <t>27_2</t>
  </si>
  <si>
    <t>Belchow</t>
  </si>
  <si>
    <t>petroskoi_F</t>
  </si>
  <si>
    <t>Leisnham, PT; Towler, L; Juliano, SA</t>
  </si>
  <si>
    <t>Geographic Variation of Photoperiodic Diapause but Not Adult Survival or Reproduction of the Invasive Mosquito Aedes albopictus (Diptera: Culicidae) in North America</t>
  </si>
  <si>
    <t>10.1603/AN11032</t>
  </si>
  <si>
    <t>LUMME, J; OIKARINEN, A</t>
  </si>
  <si>
    <t>GENETIC BASIS OF GEOGRAPHICALLY VARIABLE PHOTOPERIODIC DIAPAUSE IN DROSOPHILA-LITTORALIS</t>
  </si>
  <si>
    <t>T</t>
  </si>
  <si>
    <t>C</t>
  </si>
  <si>
    <t>Z</t>
  </si>
  <si>
    <t>Ku</t>
  </si>
  <si>
    <t>P</t>
  </si>
  <si>
    <t>R</t>
  </si>
  <si>
    <t>Ki</t>
  </si>
  <si>
    <t>O</t>
  </si>
  <si>
    <t>Lushai, G; Hardie, J; Harrington, R</t>
  </si>
  <si>
    <t>Inheritance of photoperiodic response in the bird cherry aphid, Rhopalosiphum padi</t>
  </si>
  <si>
    <t>10.1111/j.1365-3032.1996.tb00868.x</t>
  </si>
  <si>
    <t>rhopalosiphum padi</t>
  </si>
  <si>
    <t>approx</t>
  </si>
  <si>
    <t>S</t>
  </si>
  <si>
    <t>MINAMI, N; KIMURA, MT</t>
  </si>
  <si>
    <t>GEOGRAPHICAL VARIATION OF PHOTOPERIODIC ADULT DIAPAUSE IN DROSOPHILA-AURARIA</t>
  </si>
  <si>
    <t>10.1266/jjg.55.319</t>
  </si>
  <si>
    <t>drosophila auraria</t>
  </si>
  <si>
    <t>Sapporo</t>
  </si>
  <si>
    <t>Akita</t>
  </si>
  <si>
    <t>Urawa</t>
  </si>
  <si>
    <t>Chiba</t>
  </si>
  <si>
    <t>Matsuyama2</t>
  </si>
  <si>
    <t>Matsuyama1</t>
  </si>
  <si>
    <t>MUONA, O; LUMME, J</t>
  </si>
  <si>
    <t>GEOGRAPHICAL VARIATION IN THE REPRODUCTIVE-CYCLE AND PHOTOPERIODIC DIAPAUSE OF DROSOPHILA-PHALERATA AND DROSOPHILA-TRANSVERSA (DROSOPHILIDAE, DIPTERA)</t>
  </si>
  <si>
    <t>10.1111/j.1558-5646.1981.tb04868.x</t>
  </si>
  <si>
    <t>drosophila transversa</t>
  </si>
  <si>
    <t>He</t>
  </si>
  <si>
    <t>1'</t>
  </si>
  <si>
    <t>Ou</t>
  </si>
  <si>
    <t>IV</t>
  </si>
  <si>
    <t>VA</t>
  </si>
  <si>
    <t>Ze</t>
  </si>
  <si>
    <t>Ro</t>
  </si>
  <si>
    <t>Bu</t>
  </si>
  <si>
    <t>Musolin, DL; Tougou, D; Fujisaki, K</t>
  </si>
  <si>
    <t>Photoperiodic response in the subtropical and warm-temperate zone populations of the southern green stink bug Nezara viridula: why does it not fit the common latitudinal trend?</t>
  </si>
  <si>
    <t>10.1111/j.1365-3032.2011.00797.x</t>
  </si>
  <si>
    <t>Okinawa</t>
  </si>
  <si>
    <t>Amami</t>
  </si>
  <si>
    <t>Kochi</t>
  </si>
  <si>
    <t>Wakayama</t>
  </si>
  <si>
    <t>Osaka</t>
  </si>
  <si>
    <t>other study</t>
  </si>
  <si>
    <t>Nakao, S</t>
  </si>
  <si>
    <t>Geographical variation of photoperiodic wing form determination and genetic background of reproductive diapause in arrhenotokous populations of Thrips nigropilosus Uzel (Thysanoptera: Thripidae) in Japan</t>
  </si>
  <si>
    <t>10.1007/s13355-010-0016-8</t>
  </si>
  <si>
    <t>y-reqested</t>
  </si>
  <si>
    <t>4 pops come from other study</t>
  </si>
  <si>
    <t>NODA, H</t>
  </si>
  <si>
    <t>GEOGRAPHIC-VARIATION OF NYMPHAL DIAPAUSE IN THE SMALL BROWN PLANTHOPPER IN JAPAN</t>
  </si>
  <si>
    <t>laodelphax striatellus</t>
  </si>
  <si>
    <t>homoptera</t>
  </si>
  <si>
    <t>Kamikawa</t>
  </si>
  <si>
    <t>not described</t>
  </si>
  <si>
    <t>nymphal</t>
  </si>
  <si>
    <t>Tsukuba</t>
  </si>
  <si>
    <t>Odawara</t>
  </si>
  <si>
    <t>Tsu</t>
  </si>
  <si>
    <t>Izumu</t>
  </si>
  <si>
    <t>Noriyuki, S; Akiyama, K; Nishida, T</t>
  </si>
  <si>
    <t>Life-history traits related to diapause in univoltine and bivoltine populations of Ypthima multistriata (Lepidoptera: Satyridae) inhabiting similar latitudes</t>
  </si>
  <si>
    <t>10.1111/j.1479-8298.2011.00447.x</t>
  </si>
  <si>
    <t>Ypthima multistriata</t>
  </si>
  <si>
    <t>Kyoto</t>
  </si>
  <si>
    <t>Ieshima Is.</t>
  </si>
  <si>
    <t>Tangashima Is.</t>
  </si>
  <si>
    <t>Bouzeshima Is.</t>
  </si>
  <si>
    <t>Paolucci, S; van de Zande, L; Beukeboom, LW</t>
  </si>
  <si>
    <t>Adaptive latitudinal cline of photoperiodic diapause induction in the parasitoid Nasonia vitripennis in Europe</t>
  </si>
  <si>
    <t>10.1111/jeb.12113</t>
  </si>
  <si>
    <t>Nasonia vitripennis</t>
  </si>
  <si>
    <t>hymenoptera</t>
  </si>
  <si>
    <t>OUL</t>
  </si>
  <si>
    <t>pop level/ask</t>
  </si>
  <si>
    <t>26 lines with 15 replicates each</t>
  </si>
  <si>
    <t>TUR</t>
  </si>
  <si>
    <t>LAT</t>
  </si>
  <si>
    <t>HAM</t>
  </si>
  <si>
    <t>SCH</t>
  </si>
  <si>
    <t>SWI</t>
  </si>
  <si>
    <t>COR</t>
  </si>
  <si>
    <t>Pegoraro, M; Zonato, V; Tyler, ER; Fedele, G; Kyriacou, CP; Tauber, E</t>
  </si>
  <si>
    <t>Geographical analysis of diapause inducibility in European Drosophila melanogaster populations</t>
  </si>
  <si>
    <t>10.1016/j.jinsphys.2017.01.015</t>
  </si>
  <si>
    <t>Drosophila melanogaster</t>
  </si>
  <si>
    <t>Sp22</t>
  </si>
  <si>
    <t>MREN</t>
  </si>
  <si>
    <t>SAL</t>
  </si>
  <si>
    <t>BOL</t>
  </si>
  <si>
    <t>HU</t>
  </si>
  <si>
    <t>KOR</t>
  </si>
  <si>
    <t>Pivarciova, L; Vaneckova, H; Provaznik, J; Wu, BCH; Pivarci, M; Peckova, O; Bazalova, O; Cada, S; Kment, P; Kotwica-Rolinska, J; Dolezel, D</t>
  </si>
  <si>
    <t>Unexpected Geographic Variability of the Free Running Period in the Linden Bug Pyrrhocoris apterus</t>
  </si>
  <si>
    <t>10.1177/0748730416671213</t>
  </si>
  <si>
    <t>no but ask</t>
  </si>
  <si>
    <t>Qureshi, MF; Murai, T; Yoshida, H; Tsumuki, H</t>
  </si>
  <si>
    <t>Populational variation in diapause-induction and -termination of Helicoverpa armigera (Lepidoptera : Noctuidae)</t>
  </si>
  <si>
    <t>10.1303/aez.2000.357</t>
  </si>
  <si>
    <t>helicoverpa armigera</t>
  </si>
  <si>
    <t>Kanazawa</t>
  </si>
  <si>
    <t>Reznik, SY; Dolgovskaya, MY; Ovchinnikov, AN; Belyakova, NA</t>
  </si>
  <si>
    <t>Weak photoperiodic response facilitates the biological invasion of the harlequin ladybird Harmonia axyridis (Pallas) (Coleoptera: Coccinellidae)</t>
  </si>
  <si>
    <t>10.1111/jen.12158</t>
  </si>
  <si>
    <t>Harmonia axyridis</t>
  </si>
  <si>
    <t>PAR</t>
  </si>
  <si>
    <t>41_3</t>
  </si>
  <si>
    <t>6 cohorts with 10 individuals each</t>
  </si>
  <si>
    <t>SOT</t>
  </si>
  <si>
    <t>41_4</t>
  </si>
  <si>
    <t>Daegu</t>
  </si>
  <si>
    <t>41_1</t>
  </si>
  <si>
    <t>Irkutsk</t>
  </si>
  <si>
    <t>41_2</t>
  </si>
  <si>
    <t>Riihimaa, A; Kimura, MT; Lumme, J; Lakovaara, S</t>
  </si>
  <si>
    <t>Geographical variation in the larval diapause of Chymomyza costata (Diptera; Drosophilidae)</t>
  </si>
  <si>
    <t>10.1111/j.1601-5223.1996.00151.x</t>
  </si>
  <si>
    <t>Chymomyza costata</t>
  </si>
  <si>
    <t>Ivalo1</t>
  </si>
  <si>
    <t>42_1</t>
  </si>
  <si>
    <t>Ivalo2</t>
  </si>
  <si>
    <t>Sodankyla</t>
  </si>
  <si>
    <t>Oulo1</t>
  </si>
  <si>
    <t>Oulo2</t>
  </si>
  <si>
    <t>Kuopio</t>
  </si>
  <si>
    <t>Varkaus</t>
  </si>
  <si>
    <t>Kuusamo1</t>
  </si>
  <si>
    <t>42_2</t>
  </si>
  <si>
    <t>Kuusamo2</t>
  </si>
  <si>
    <t>Kuusamo3</t>
  </si>
  <si>
    <t>Kuusamo4</t>
  </si>
  <si>
    <t>Kuusamo5</t>
  </si>
  <si>
    <t>Punkaharju</t>
  </si>
  <si>
    <t>Sadakiyo, S; Ishihara, M</t>
  </si>
  <si>
    <t>Rapid seasonal adaptation of an alien bruchid after introduction: geographic variation in life cycle synchronization and critical photoperiod for diapause induction</t>
  </si>
  <si>
    <t>10.1111/j.1570-7458.2011.01136.x</t>
  </si>
  <si>
    <t>Acanthoscelides pallidipennis</t>
  </si>
  <si>
    <t>Owani</t>
  </si>
  <si>
    <t>Itakura</t>
  </si>
  <si>
    <t>Kobe</t>
  </si>
  <si>
    <t>Schroeder, M; Dalin, P</t>
  </si>
  <si>
    <t>Differences in photoperiod-induced diapause plasticity among different populations of the bark beetle Ips typographus and its predator Thanasimus formicarius</t>
  </si>
  <si>
    <t>10.1111/afe.12189</t>
  </si>
  <si>
    <t>Ips typographus</t>
  </si>
  <si>
    <t>Asa</t>
  </si>
  <si>
    <t>Uppland</t>
  </si>
  <si>
    <t>Vindeln</t>
  </si>
  <si>
    <t>Kalix</t>
  </si>
  <si>
    <t>Shimizu, T; Kawasaki, K</t>
  </si>
  <si>
    <t>Geographic variability in diapause response of Japanese Orius species</t>
  </si>
  <si>
    <t>10.1046/j.1570-7458.2001.00787.x</t>
  </si>
  <si>
    <t>Orius Sauteri</t>
  </si>
  <si>
    <t>OBH</t>
  </si>
  <si>
    <t>&lt;50</t>
  </si>
  <si>
    <t>54_1</t>
  </si>
  <si>
    <t>SPR</t>
  </si>
  <si>
    <t>HRS</t>
  </si>
  <si>
    <t>TKB</t>
  </si>
  <si>
    <t>KCH</t>
  </si>
  <si>
    <t>45_2</t>
  </si>
  <si>
    <t>Shintani, Y; Ishikawa, Y</t>
  </si>
  <si>
    <t>Transition of diapause attributes in the hybrid zone of the two morphological types of Psacothea hilaris (Coleoptera : Cerambycidae)</t>
  </si>
  <si>
    <t>10.1093/ee/28.4.690</t>
  </si>
  <si>
    <t>Psacothea hilaris</t>
  </si>
  <si>
    <t>Tsunan</t>
  </si>
  <si>
    <t>Minakami</t>
  </si>
  <si>
    <t>Matsumoto</t>
  </si>
  <si>
    <t>Komoro</t>
  </si>
  <si>
    <t>Yokokawa</t>
  </si>
  <si>
    <t>Nirasaki</t>
  </si>
  <si>
    <t>Nirasaki2</t>
  </si>
  <si>
    <t>Nirasaki3</t>
  </si>
  <si>
    <t>Hatsukari</t>
  </si>
  <si>
    <t>Hatsukari2</t>
  </si>
  <si>
    <t>Shintani, Y; Tatsuki, S; Ishikawa, Y</t>
  </si>
  <si>
    <t>Geographic variation of photoperiodic response in larval development of the yellow-spotted longicorn beetle, Psacothea hilaris (PASCOE) (Coleoptera: Cerambycidae)</t>
  </si>
  <si>
    <t>10.1303/aez.31.495</t>
  </si>
  <si>
    <t>Ayabe</t>
  </si>
  <si>
    <t>Ino</t>
  </si>
  <si>
    <t>SHROYER, DA; CRAIG, GB</t>
  </si>
  <si>
    <t>EGG DIAPAUSE IN AEDES-TRISERIATUS (DIPTERA, CULICIDAE) - GEOGRAPHIC-VARIATION IN PHOTOPERIODIC RESPONSE AND FACTORS INFLUENCING DIAPAUSE TERMINATION</t>
  </si>
  <si>
    <t>10.1093/jmedent/20.6.601</t>
  </si>
  <si>
    <t>Aedes triseratius</t>
  </si>
  <si>
    <t>UNDERCIV</t>
  </si>
  <si>
    <t>egg</t>
  </si>
  <si>
    <t>ORONOIII</t>
  </si>
  <si>
    <t>KRAMERI</t>
  </si>
  <si>
    <t>BURDETTE</t>
  </si>
  <si>
    <t>TOPSY</t>
  </si>
  <si>
    <t>WALTON</t>
  </si>
  <si>
    <t>Alabama</t>
  </si>
  <si>
    <t>1°</t>
  </si>
  <si>
    <t>SO, PM; TAKAFUJI, A</t>
  </si>
  <si>
    <t>LOCAL VARIATION IN DIAPAUSE CHARACTERISTICS OF TETRANYCHUS-URTICAE KOCH (ACARINA, TETRANYCHIDAE)</t>
  </si>
  <si>
    <t>10.1007/BF00317185</t>
  </si>
  <si>
    <t>Trombidiformes</t>
  </si>
  <si>
    <t>KA</t>
  </si>
  <si>
    <t>F</t>
  </si>
  <si>
    <t>A</t>
  </si>
  <si>
    <t>KY</t>
  </si>
  <si>
    <t>&lt;100</t>
  </si>
  <si>
    <t>Yoshio, M; Ishii, M</t>
  </si>
  <si>
    <t>Geographical variation of pupal diapause in the great mormon butterfly, Papilio memnon L (Lepidoptera : Papilionidae), in western Japan</t>
  </si>
  <si>
    <t>10.1303/aez.33.281</t>
  </si>
  <si>
    <t>Papilio memnon</t>
  </si>
  <si>
    <t>Mino</t>
  </si>
  <si>
    <t>Suwa, A; Gotoh, T</t>
  </si>
  <si>
    <t>Geographic variation in diapause induction and mode of diapause inheritance in Tetranychus pueraricola</t>
  </si>
  <si>
    <t>10.1111/j.1439-0418.2006.01050.x</t>
  </si>
  <si>
    <t>Tetranychus pueraricola</t>
  </si>
  <si>
    <t>t-51</t>
  </si>
  <si>
    <t>by hand</t>
  </si>
  <si>
    <t>Tanaka, K; Murata, K</t>
  </si>
  <si>
    <t>Rapid evolution of photoperiodic response in a recently introduced insect Ophraella communa along geographic gradients</t>
  </si>
  <si>
    <t>10.1111/ens.12200</t>
  </si>
  <si>
    <t>Ophraella communa</t>
  </si>
  <si>
    <t>Tomakomai2</t>
  </si>
  <si>
    <t>t-52</t>
  </si>
  <si>
    <t>Ueda</t>
  </si>
  <si>
    <t>Ogi</t>
  </si>
  <si>
    <t>Ibusuki1</t>
  </si>
  <si>
    <t>Hirosaki</t>
  </si>
  <si>
    <t>Tyukmaeva, VI; Salminen, TS; Kankare, M; Knott, KE; Hoikkala, A</t>
  </si>
  <si>
    <t>Adaptation to a seasonally varying environment: a strong latitudinal cline in reproductive diapause combined with high gene flow in Drosophila montana</t>
  </si>
  <si>
    <t>10.1002/ece3.14</t>
  </si>
  <si>
    <t>Drosophila montana</t>
  </si>
  <si>
    <t>Pelkosenniemi1</t>
  </si>
  <si>
    <t>53-2</t>
  </si>
  <si>
    <t>Pelkosenniemi2</t>
  </si>
  <si>
    <t>Pelkosenniemi3</t>
  </si>
  <si>
    <t>Pelkosenniemi4</t>
  </si>
  <si>
    <t>Oulanka1</t>
  </si>
  <si>
    <t>Oulanka2</t>
  </si>
  <si>
    <t>Oulanka3</t>
  </si>
  <si>
    <t>Oulanka4</t>
  </si>
  <si>
    <t>Pudasjärvi1</t>
  </si>
  <si>
    <t>53-1</t>
  </si>
  <si>
    <t>Pudasjärvi2</t>
  </si>
  <si>
    <t>Pudasjärvi3</t>
  </si>
  <si>
    <t>Pudasjärvi4</t>
  </si>
  <si>
    <t>Paltamo1</t>
  </si>
  <si>
    <t>Paltamo2</t>
  </si>
  <si>
    <t>Paltamo3</t>
  </si>
  <si>
    <t>Paltamo4</t>
  </si>
  <si>
    <t>Jyväskylä1</t>
  </si>
  <si>
    <t>53-3</t>
  </si>
  <si>
    <t>Jyväskylä2</t>
  </si>
  <si>
    <t>Jyväskylä3</t>
  </si>
  <si>
    <t>Jyväskylä4</t>
  </si>
  <si>
    <t>Lahti1</t>
  </si>
  <si>
    <t>Lahti2</t>
  </si>
  <si>
    <t>Lahti3</t>
  </si>
  <si>
    <t>Lahti4</t>
  </si>
  <si>
    <t>UJIYE, T</t>
  </si>
  <si>
    <t>STUDIES ON THE DIAPAUSE OF THE APPLE LEAF MINER, PHYLLONORYCTER-RINGONIELLA (MATSUMURA) (LEPIDOPTERA, GRACILLARIIDAE) .3. THE GEOGRAPHICAL VARIATION IN THE PHOTOPERIODIC RESPONSES ON THE INDUCTION OF DIAPAUSE</t>
  </si>
  <si>
    <t>phyllonorycter ringoniella</t>
  </si>
  <si>
    <t>Asahikawa</t>
  </si>
  <si>
    <t>not translated</t>
  </si>
  <si>
    <t>Suzaka</t>
  </si>
  <si>
    <t>Hamamatsu</t>
  </si>
  <si>
    <t>Nimi</t>
  </si>
  <si>
    <t>Amagi</t>
  </si>
  <si>
    <t>Urbanski, J; Mogi, M; O'Donnell, D; DeCotiis, M; Toma, T; Armbruster, P</t>
  </si>
  <si>
    <t>Rapid Adaptive Evolution of Photoperiodic Response during Invasion and Range Expansion across a Climatic Gradient</t>
  </si>
  <si>
    <t>10.1086/664709</t>
  </si>
  <si>
    <t>Aedes albopictus</t>
  </si>
  <si>
    <t>BRU</t>
  </si>
  <si>
    <t>55-1</t>
  </si>
  <si>
    <t>HIR</t>
  </si>
  <si>
    <t>55-2</t>
  </si>
  <si>
    <t>JACK</t>
  </si>
  <si>
    <t>55-3</t>
  </si>
  <si>
    <t>KHO</t>
  </si>
  <si>
    <t>55-4</t>
  </si>
  <si>
    <t>MAN</t>
  </si>
  <si>
    <t>55-5</t>
  </si>
  <si>
    <t>MEL</t>
  </si>
  <si>
    <t>55-6</t>
  </si>
  <si>
    <t>NEW</t>
  </si>
  <si>
    <t>55-7</t>
  </si>
  <si>
    <t>NVA</t>
  </si>
  <si>
    <t>55-8</t>
  </si>
  <si>
    <t>OKI</t>
  </si>
  <si>
    <t>55-9</t>
  </si>
  <si>
    <t>SHI</t>
  </si>
  <si>
    <t>55-10</t>
  </si>
  <si>
    <t>UTS</t>
  </si>
  <si>
    <t>55-11</t>
  </si>
  <si>
    <t>AIZ</t>
  </si>
  <si>
    <t>55-12</t>
  </si>
  <si>
    <t>BER</t>
  </si>
  <si>
    <t>55-13</t>
  </si>
  <si>
    <t>FAY</t>
  </si>
  <si>
    <t>55-14</t>
  </si>
  <si>
    <t>KAG</t>
  </si>
  <si>
    <t>55-15</t>
  </si>
  <si>
    <t>OAK</t>
  </si>
  <si>
    <t>55-16</t>
  </si>
  <si>
    <t>SAK</t>
  </si>
  <si>
    <t>55-17</t>
  </si>
  <si>
    <t>TAN</t>
  </si>
  <si>
    <t>55-18</t>
  </si>
  <si>
    <t>TOK</t>
  </si>
  <si>
    <t>55-19</t>
  </si>
  <si>
    <t>WAV</t>
  </si>
  <si>
    <t>55-20</t>
  </si>
  <si>
    <t>ZIO</t>
  </si>
  <si>
    <t>55-21</t>
  </si>
  <si>
    <t>VAZNUNES, M; KOVEOS, DS; VEERMAN, A</t>
  </si>
  <si>
    <t>GEOGRAPHICAL VARIATION IN PHOTOPERIODIC INDUCTION OF DIAPAUSE IN THE SPIDER-MITE (TETRANYCHUS-URTICAE) - A CAUSAL RELATION BETWEEN CRITICAL NIGHT-LENGTH AND CIRCADIAN PERIOD</t>
  </si>
  <si>
    <t>10.1177/074873049000500105</t>
  </si>
  <si>
    <t>L</t>
  </si>
  <si>
    <t>56-1</t>
  </si>
  <si>
    <t>W</t>
  </si>
  <si>
    <t>V</t>
  </si>
  <si>
    <t>56-2</t>
  </si>
  <si>
    <t>K</t>
  </si>
  <si>
    <t>S1</t>
  </si>
  <si>
    <t>56-3</t>
  </si>
  <si>
    <t>S2</t>
  </si>
  <si>
    <t>T1</t>
  </si>
  <si>
    <t>T2</t>
  </si>
  <si>
    <t>Wang, XP; Yang, QS; Dalin, P; Zhou, XM; Luo, ZW; Lei, CL</t>
  </si>
  <si>
    <t>Geographic variation in photoperiodic diapause induction and diapause intensity in Sericinus montelus (Lepidoptera: Papilionidae)</t>
  </si>
  <si>
    <t>10.1111/j.1744-7917.2011.01473.x</t>
  </si>
  <si>
    <t>Sericinus montelus</t>
  </si>
  <si>
    <t>JMS</t>
  </si>
  <si>
    <t>BJ</t>
  </si>
  <si>
    <t>ZB</t>
  </si>
  <si>
    <t>FX</t>
  </si>
  <si>
    <t>WH</t>
  </si>
  <si>
    <t>HH</t>
  </si>
  <si>
    <t>Wegis, MC; Bradshaw, WE; Davison, TE; Holzapfel, CM</t>
  </si>
  <si>
    <t>Rhythmic components of photoperiodic time measurement in the pitcher-plant mosquito, Wyeomyia smithii</t>
  </si>
  <si>
    <t>10.1007/s004420050130</t>
  </si>
  <si>
    <t>y-butreplicate</t>
  </si>
  <si>
    <t>Yee, DA; Juliano, SA; Vamosi, SM</t>
  </si>
  <si>
    <t>Seasonal Photoperiods Alter Developmental Time and Mass of an Invasive Mosquito, Aedes albopictus (Diptera: Culicidae), Across Its North-South Range in the United States</t>
  </si>
  <si>
    <t>10.1603/ME11132</t>
  </si>
  <si>
    <t>YOSHIDA, T; KIMURA, MT</t>
  </si>
  <si>
    <t>RELATION OF THE CIRCADIAN SYSTEM TO THE PHOTOPERIODIC CLOCK IN DROSOPHILA-TRIAURARIA (DIPTERA, DROSOPHILIDAE) - AN APPROACH FROM ANALYSIS OF GEOGRAPHIC-VARIATION</t>
  </si>
  <si>
    <t>10.1303/aez.29.499</t>
  </si>
  <si>
    <t>yakushima</t>
  </si>
  <si>
    <t>ichijo, N</t>
  </si>
  <si>
    <t>DISJUNCTIVE CLINE OF CRITICAL PHOTOPERIOD IN THE REPRODUCTIVE DIAPAUSE OF DROSOPHILA LACERTOSA</t>
  </si>
  <si>
    <t>http://onlinelibrary.wiley.com/doi/10.1111/j.1558-5646.1986.tb00482.x/epdf</t>
  </si>
  <si>
    <t>Drosophila lacertosa</t>
  </si>
  <si>
    <t>wakkanai</t>
  </si>
  <si>
    <t>onishica</t>
  </si>
  <si>
    <t>uses cited °N but °E from obira (coastline is parallel to E)</t>
  </si>
  <si>
    <t>sapporo</t>
  </si>
  <si>
    <t>yakumo</t>
  </si>
  <si>
    <t>hakodate</t>
  </si>
  <si>
    <t>kikonai</t>
  </si>
  <si>
    <t>matsumae</t>
  </si>
  <si>
    <t>Oma</t>
  </si>
  <si>
    <t>Minmaya</t>
  </si>
  <si>
    <t>rikuchunakano</t>
  </si>
  <si>
    <t>miyako</t>
  </si>
  <si>
    <t>togatta</t>
  </si>
  <si>
    <t>yugashima</t>
  </si>
  <si>
    <t>EERTMOED, GE</t>
  </si>
  <si>
    <t>EMBRYONIC DIAPAUSE IN PSOCID, PERIPSOCUS-QUADRIFASCIATUS - PHOTOPERIOD, TEMPERATURE, ONTOGENY AND GEOGRAPHIC VARIATION</t>
  </si>
  <si>
    <t>10.1111/j.1365-3032.1978.tb00149.x</t>
  </si>
  <si>
    <t>Peripsocus quadrifasciatus</t>
  </si>
  <si>
    <t>psocoptera</t>
  </si>
  <si>
    <t>Ste_anne</t>
  </si>
  <si>
    <t>several locations with that name, but nearest is 30' away</t>
  </si>
  <si>
    <t>FundayPk</t>
  </si>
  <si>
    <t>Paper says 54°54'; fundy park is at 54.60°N (36').</t>
  </si>
  <si>
    <t>Milltown</t>
  </si>
  <si>
    <t>coords match milltown, st stephen (former independent town)</t>
  </si>
  <si>
    <t>Gouldsborough</t>
  </si>
  <si>
    <t>Ellsworth</t>
  </si>
  <si>
    <t>Warren</t>
  </si>
  <si>
    <t>Brandon</t>
  </si>
  <si>
    <t>Weverton</t>
  </si>
  <si>
    <t>Forest_city</t>
  </si>
  <si>
    <t>Ware</t>
  </si>
  <si>
    <t>Holly_springs</t>
  </si>
  <si>
    <t>Ellijay</t>
  </si>
  <si>
    <t>Korsciusko</t>
  </si>
  <si>
    <t>-89.5875°</t>
  </si>
  <si>
    <t>Forest</t>
  </si>
  <si>
    <t>Grove_hill</t>
  </si>
  <si>
    <t>these are coords of grove hill, alabama; 32' south of coords in paper</t>
  </si>
  <si>
    <t>Haugen, Inger M. Aalberg; Gotthard, Karl</t>
  </si>
  <si>
    <t>Diapause induction and relaxed selection on alternative developmental pathways in a butterfly</t>
  </si>
  <si>
    <t>10.1111/1365-2656.12291</t>
  </si>
  <si>
    <t>Pararge aegeria</t>
  </si>
  <si>
    <t>SUN</t>
  </si>
  <si>
    <t>accurate (see raw data)</t>
  </si>
  <si>
    <t>raw data availbale</t>
  </si>
  <si>
    <t>STO</t>
  </si>
  <si>
    <t>GOT</t>
  </si>
  <si>
    <t>OLA</t>
  </si>
  <si>
    <t>SKA</t>
  </si>
  <si>
    <t>KURAHASHI, H; OHTAKI, T</t>
  </si>
  <si>
    <t>GEOGRAPHIC-VARIATION IN THE INCIDENCE OF PUPAL DIAPAUSE IN ASIAN AND OCEANIAN SPECIES OF THE FLESH FLY BOETTCHERISCA (DIPTERA, SARCOPHAGIDAE)</t>
  </si>
  <si>
    <t>10.1111/j.1365-3032.1989.tb01096.x</t>
  </si>
  <si>
    <t>Boettcherisca peregrina</t>
  </si>
  <si>
    <t>Omiya</t>
  </si>
  <si>
    <t>Nagasaki</t>
  </si>
  <si>
    <t>Hachijo</t>
  </si>
  <si>
    <t>Tokunoshima</t>
  </si>
  <si>
    <t>NECHOLS, JR; TAUBER, MJ; TAUBER, CA</t>
  </si>
  <si>
    <t>GEOGRAPHICAL VARIABILITY IN ECOPHYSIOLOGICAL TRAITS CONTROLLING DORMANCY IN CHRYSOPA-OCULATA (NEUROPTERA, CHRYSOPIDAE)</t>
  </si>
  <si>
    <t>10.1016/0022-1910(87)90131-4</t>
  </si>
  <si>
    <t>chrysopa oculata</t>
  </si>
  <si>
    <t>neuroptera</t>
  </si>
  <si>
    <t>grandbeachlake</t>
  </si>
  <si>
    <t>accurate</t>
  </si>
  <si>
    <t>t65</t>
  </si>
  <si>
    <t>Brownstown</t>
  </si>
  <si>
    <t>Ithaca</t>
  </si>
  <si>
    <t>dinosaur_monument</t>
  </si>
  <si>
    <t>loveland</t>
  </si>
  <si>
    <t>manhattan</t>
  </si>
  <si>
    <t>lubbock</t>
  </si>
  <si>
    <t>college_station</t>
  </si>
  <si>
    <t>quincy</t>
  </si>
  <si>
    <t>saltillo</t>
  </si>
  <si>
    <t>PULLIN, AS</t>
  </si>
  <si>
    <t>EFFECT OF PHOTOPERIOD AND TEMPERATURE ON THE LIFE-CYCLE OF DIFFERENT POPULATIONS OF THE PEACOCK BUTTERFLY INACHIS-IO</t>
  </si>
  <si>
    <t>10.1111/j.1570-7458.1986.tb00534.x</t>
  </si>
  <si>
    <t>Inachis io</t>
  </si>
  <si>
    <t>oxford</t>
  </si>
  <si>
    <t>southampton</t>
  </si>
  <si>
    <t>obernai</t>
  </si>
  <si>
    <t>Shimizu, K; Fujisaki, K</t>
  </si>
  <si>
    <t>Sexual differences in diapause induction of the cotton bollworm, Helicoverpa armigera (Hb.) (Lepidoptera : Noctuidae)</t>
  </si>
  <si>
    <t>helicoverpa armigeria</t>
  </si>
  <si>
    <t>kagoshima</t>
  </si>
  <si>
    <t>ishikawa</t>
  </si>
  <si>
    <t>Shimizu, Ken; Fujisaki, Kenji</t>
  </si>
  <si>
    <t>Geographic variation in diapause induction under constant and changing conditions in Helicoverpa armigera</t>
  </si>
  <si>
    <t>10.1111/j.1570-8703.2006.00483.x</t>
  </si>
  <si>
    <t>niigata_1</t>
  </si>
  <si>
    <t>Mie_4</t>
  </si>
  <si>
    <t>okinawa_9</t>
  </si>
  <si>
    <t>SIMS, SR</t>
  </si>
  <si>
    <t>LARVAL DIAPAUSE IN THE EASTERN TREE-HOLE MOSQUITO, AEDES-TRISERIATUS - LATITUDINAL VARIATION IN INDUCTION AND INTENSITY</t>
  </si>
  <si>
    <t>10.1093/aesa/75.2.195</t>
  </si>
  <si>
    <t>metadata not recorded because 3 dls only</t>
  </si>
  <si>
    <t>TAKEDA, M; CHIPPENDALE, GM</t>
  </si>
  <si>
    <t>PHENOLOGICAL ADAPTATIONS OF A COLONIZING INSECT - THE SOUTHWESTERN CORN-BORER, DIATRAEA-GRANDIOSELLA</t>
  </si>
  <si>
    <t>10.1007/BF00389019</t>
  </si>
  <si>
    <t>Diatraea grandiosella</t>
  </si>
  <si>
    <t>portageville</t>
  </si>
  <si>
    <t>t70</t>
  </si>
  <si>
    <t>starksville</t>
  </si>
  <si>
    <t>stjohn</t>
  </si>
  <si>
    <t>Ryan, Valetta, Thivierge, Aardema, Scriber</t>
  </si>
  <si>
    <t>The role of latitudinal, genetic and temperature variation in the induction of diapause of Papilio glaucus (Lepidoptera: Papilionidae)</t>
  </si>
  <si>
    <t>10.1111/1744-7917.12423</t>
  </si>
  <si>
    <t>Papilio glaucus</t>
  </si>
  <si>
    <t>24-paltamo1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</si>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</sst>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441960</xdr:colOff>
      <xdr:row>41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E9DF2460-75FA-47A4-B69E-B89F9FC5E6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41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C55E28B5-EF1B-4859-BF39-1742E8D7285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160020</xdr:colOff>
      <xdr:row>41</xdr:row>
      <xdr:rowOff>121920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FC818212-D97A-4C9D-B193-0F159CF60FA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160020</xdr:colOff>
      <xdr:row>41</xdr:row>
      <xdr:rowOff>121920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AF5DBF3C-76F4-4A1E-91D2-348F1E59D5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00"/>
  <sheetViews>
    <sheetView topLeftCell="A50" zoomScale="110" zoomScaleNormal="110" workbookViewId="0">
      <selection activeCell="B73" sqref="B73"/>
    </sheetView>
  </sheetViews>
  <sheetFormatPr defaultRowHeight="14.4" x14ac:dyDescent="0.3"/>
  <cols>
    <col min="1" max="1" width="8.5546875"/>
    <col min="2" max="2" width="28.5546875" customWidth="1"/>
    <col min="3" max="3" width="52.6640625"/>
    <col min="4" max="5" width="8.5546875"/>
    <col min="9" max="10" width="8.5546875"/>
    <col min="12" max="12" width="25.21875" customWidth="1"/>
    <col min="13" max="13" width="8.5546875"/>
    <col min="14" max="14" width="13.88671875"/>
    <col min="15" max="15" width="14.109375"/>
    <col min="16" max="20" width="8.5546875"/>
    <col min="21" max="21" width="15.44140625"/>
    <col min="22" max="1025" width="8.5546875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tr">
        <f t="shared" ref="B2:B65" si="0">CONCATENATE(A2,"-",N2)</f>
        <v>1-el_paso</v>
      </c>
      <c r="C2" t="s">
        <v>58</v>
      </c>
      <c r="D2" t="s">
        <v>59</v>
      </c>
      <c r="E2" t="s">
        <v>60</v>
      </c>
      <c r="F2" t="s">
        <v>37</v>
      </c>
      <c r="G2" t="s">
        <v>61</v>
      </c>
      <c r="H2" t="s">
        <v>62</v>
      </c>
      <c r="I2">
        <v>3</v>
      </c>
      <c r="J2">
        <v>5</v>
      </c>
      <c r="K2" t="s">
        <v>63</v>
      </c>
      <c r="L2" t="s">
        <v>64</v>
      </c>
      <c r="M2" t="s">
        <v>65</v>
      </c>
      <c r="N2" t="s">
        <v>66</v>
      </c>
      <c r="O2">
        <v>31.779</v>
      </c>
      <c r="P2">
        <v>-106.47799999999999</v>
      </c>
      <c r="Q2">
        <v>1</v>
      </c>
      <c r="R2" t="s">
        <v>63</v>
      </c>
      <c r="S2" t="s">
        <v>63</v>
      </c>
      <c r="T2">
        <v>275</v>
      </c>
      <c r="U2" t="s">
        <v>67</v>
      </c>
      <c r="V2" t="s">
        <v>63</v>
      </c>
      <c r="W2" t="s">
        <v>68</v>
      </c>
      <c r="X2" t="s">
        <v>63</v>
      </c>
      <c r="Y2" t="s">
        <v>69</v>
      </c>
      <c r="Z2" t="s">
        <v>63</v>
      </c>
    </row>
    <row r="3" spans="1:26" x14ac:dyDescent="0.3">
      <c r="A3">
        <v>1</v>
      </c>
      <c r="B3" t="str">
        <f t="shared" si="0"/>
        <v>1-port_lavaca</v>
      </c>
      <c r="C3" t="s">
        <v>58</v>
      </c>
      <c r="D3" t="s">
        <v>59</v>
      </c>
      <c r="E3" t="s">
        <v>60</v>
      </c>
      <c r="F3" t="s">
        <v>37</v>
      </c>
      <c r="G3" t="s">
        <v>61</v>
      </c>
      <c r="H3" t="s">
        <v>62</v>
      </c>
      <c r="I3">
        <v>3</v>
      </c>
      <c r="J3">
        <v>6</v>
      </c>
      <c r="K3" t="s">
        <v>63</v>
      </c>
      <c r="L3" t="s">
        <v>64</v>
      </c>
      <c r="M3" t="s">
        <v>65</v>
      </c>
      <c r="N3" t="s">
        <v>70</v>
      </c>
      <c r="O3">
        <v>28.61</v>
      </c>
      <c r="P3">
        <v>-96.629000000000005</v>
      </c>
      <c r="Q3">
        <v>1</v>
      </c>
      <c r="R3" t="s">
        <v>63</v>
      </c>
      <c r="S3" t="s">
        <v>63</v>
      </c>
      <c r="T3">
        <v>275</v>
      </c>
      <c r="U3" t="s">
        <v>67</v>
      </c>
      <c r="V3" t="s">
        <v>63</v>
      </c>
      <c r="W3" t="s">
        <v>71</v>
      </c>
      <c r="X3" t="s">
        <v>63</v>
      </c>
      <c r="Y3" t="s">
        <v>69</v>
      </c>
      <c r="Z3" t="s">
        <v>63</v>
      </c>
    </row>
    <row r="4" spans="1:26" x14ac:dyDescent="0.3">
      <c r="A4">
        <v>1</v>
      </c>
      <c r="B4" t="str">
        <f t="shared" si="0"/>
        <v>1-virgin_is</v>
      </c>
      <c r="C4" t="s">
        <v>58</v>
      </c>
      <c r="D4" t="s">
        <v>59</v>
      </c>
      <c r="E4" t="s">
        <v>60</v>
      </c>
      <c r="F4" t="s">
        <v>37</v>
      </c>
      <c r="G4" t="s">
        <v>61</v>
      </c>
      <c r="H4" t="s">
        <v>62</v>
      </c>
      <c r="I4">
        <v>3</v>
      </c>
      <c r="J4">
        <v>4</v>
      </c>
      <c r="K4" t="s">
        <v>63</v>
      </c>
      <c r="L4" t="s">
        <v>64</v>
      </c>
      <c r="M4" t="s">
        <v>65</v>
      </c>
      <c r="N4" t="s">
        <v>72</v>
      </c>
      <c r="O4">
        <v>18.332999999999998</v>
      </c>
      <c r="P4">
        <v>-64.75</v>
      </c>
      <c r="Q4">
        <v>1</v>
      </c>
      <c r="R4" t="s">
        <v>63</v>
      </c>
      <c r="S4" t="s">
        <v>63</v>
      </c>
      <c r="T4">
        <v>175</v>
      </c>
      <c r="U4" t="s">
        <v>67</v>
      </c>
      <c r="V4" t="s">
        <v>63</v>
      </c>
      <c r="W4" t="s">
        <v>73</v>
      </c>
      <c r="X4" t="s">
        <v>63</v>
      </c>
      <c r="Y4" t="s">
        <v>69</v>
      </c>
      <c r="Z4" t="s">
        <v>63</v>
      </c>
    </row>
    <row r="5" spans="1:26" x14ac:dyDescent="0.3">
      <c r="A5">
        <v>2</v>
      </c>
      <c r="B5" t="str">
        <f t="shared" si="0"/>
        <v>2-</v>
      </c>
      <c r="C5" t="s">
        <v>74</v>
      </c>
      <c r="D5" t="s">
        <v>75</v>
      </c>
      <c r="E5" t="s">
        <v>76</v>
      </c>
      <c r="F5" t="s">
        <v>77</v>
      </c>
      <c r="G5" t="s">
        <v>61</v>
      </c>
      <c r="H5" t="s">
        <v>62</v>
      </c>
      <c r="I5">
        <v>22</v>
      </c>
      <c r="J5">
        <v>16</v>
      </c>
      <c r="K5" t="s">
        <v>63</v>
      </c>
      <c r="L5" t="s">
        <v>78</v>
      </c>
      <c r="M5" t="s">
        <v>79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</row>
    <row r="6" spans="1:26" x14ac:dyDescent="0.3">
      <c r="A6">
        <v>2</v>
      </c>
      <c r="B6" t="str">
        <f t="shared" si="0"/>
        <v>2-</v>
      </c>
      <c r="C6" t="s">
        <v>74</v>
      </c>
      <c r="D6" t="s">
        <v>75</v>
      </c>
      <c r="E6" t="s">
        <v>76</v>
      </c>
      <c r="F6" t="s">
        <v>77</v>
      </c>
      <c r="G6" t="s">
        <v>61</v>
      </c>
      <c r="H6" t="s">
        <v>62</v>
      </c>
      <c r="I6">
        <v>22</v>
      </c>
      <c r="J6">
        <v>16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</row>
    <row r="7" spans="1:26" x14ac:dyDescent="0.3">
      <c r="A7">
        <v>2</v>
      </c>
      <c r="B7" t="str">
        <f t="shared" si="0"/>
        <v>2-</v>
      </c>
      <c r="C7" t="s">
        <v>74</v>
      </c>
      <c r="D7" t="s">
        <v>75</v>
      </c>
      <c r="E7" t="s">
        <v>76</v>
      </c>
      <c r="F7" t="s">
        <v>77</v>
      </c>
      <c r="G7" t="s">
        <v>61</v>
      </c>
      <c r="H7" t="s">
        <v>62</v>
      </c>
      <c r="I7">
        <v>22</v>
      </c>
      <c r="J7">
        <v>16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</row>
    <row r="8" spans="1:26" x14ac:dyDescent="0.3">
      <c r="A8">
        <v>2</v>
      </c>
      <c r="B8" t="str">
        <f t="shared" si="0"/>
        <v>2-</v>
      </c>
      <c r="C8" t="s">
        <v>74</v>
      </c>
      <c r="D8" t="s">
        <v>75</v>
      </c>
      <c r="E8" t="s">
        <v>76</v>
      </c>
      <c r="F8" t="s">
        <v>77</v>
      </c>
      <c r="G8" t="s">
        <v>61</v>
      </c>
      <c r="H8" t="s">
        <v>62</v>
      </c>
      <c r="I8">
        <v>22</v>
      </c>
      <c r="J8">
        <v>16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</row>
    <row r="9" spans="1:26" x14ac:dyDescent="0.3">
      <c r="A9">
        <v>2</v>
      </c>
      <c r="B9" t="str">
        <f t="shared" si="0"/>
        <v>2-</v>
      </c>
      <c r="C9" t="s">
        <v>74</v>
      </c>
      <c r="D9" t="s">
        <v>75</v>
      </c>
      <c r="E9" t="s">
        <v>76</v>
      </c>
      <c r="F9" t="s">
        <v>77</v>
      </c>
      <c r="G9" t="s">
        <v>61</v>
      </c>
      <c r="H9" t="s">
        <v>62</v>
      </c>
      <c r="I9">
        <v>22</v>
      </c>
      <c r="J9">
        <v>16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</row>
    <row r="10" spans="1:26" x14ac:dyDescent="0.3">
      <c r="A10">
        <v>2</v>
      </c>
      <c r="B10" t="str">
        <f t="shared" si="0"/>
        <v>2-</v>
      </c>
      <c r="C10" t="s">
        <v>74</v>
      </c>
      <c r="D10" t="s">
        <v>75</v>
      </c>
      <c r="E10" t="s">
        <v>76</v>
      </c>
      <c r="F10" t="s">
        <v>77</v>
      </c>
      <c r="G10" t="s">
        <v>61</v>
      </c>
      <c r="H10" t="s">
        <v>62</v>
      </c>
      <c r="I10">
        <v>22</v>
      </c>
      <c r="J10">
        <v>16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</row>
    <row r="11" spans="1:26" x14ac:dyDescent="0.3">
      <c r="A11">
        <v>2</v>
      </c>
      <c r="B11" t="str">
        <f t="shared" si="0"/>
        <v>2-</v>
      </c>
      <c r="C11" t="s">
        <v>74</v>
      </c>
      <c r="D11" t="s">
        <v>75</v>
      </c>
      <c r="E11" t="s">
        <v>76</v>
      </c>
      <c r="F11" t="s">
        <v>77</v>
      </c>
      <c r="G11" t="s">
        <v>61</v>
      </c>
      <c r="H11" t="s">
        <v>62</v>
      </c>
      <c r="I11">
        <v>22</v>
      </c>
      <c r="J11">
        <v>16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</row>
    <row r="12" spans="1:26" x14ac:dyDescent="0.3">
      <c r="A12">
        <v>2</v>
      </c>
      <c r="B12" t="str">
        <f t="shared" si="0"/>
        <v>2-</v>
      </c>
      <c r="C12" t="s">
        <v>74</v>
      </c>
      <c r="D12" t="s">
        <v>75</v>
      </c>
      <c r="E12" t="s">
        <v>76</v>
      </c>
      <c r="F12" t="s">
        <v>77</v>
      </c>
      <c r="G12" t="s">
        <v>61</v>
      </c>
      <c r="H12" t="s">
        <v>62</v>
      </c>
      <c r="I12">
        <v>22</v>
      </c>
      <c r="J12">
        <v>16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</row>
    <row r="13" spans="1:26" x14ac:dyDescent="0.3">
      <c r="A13">
        <v>2</v>
      </c>
      <c r="B13" t="str">
        <f t="shared" si="0"/>
        <v>2-</v>
      </c>
      <c r="C13" t="s">
        <v>74</v>
      </c>
      <c r="D13" t="s">
        <v>75</v>
      </c>
      <c r="E13" t="s">
        <v>76</v>
      </c>
      <c r="F13" t="s">
        <v>77</v>
      </c>
      <c r="G13" t="s">
        <v>61</v>
      </c>
      <c r="H13" t="s">
        <v>62</v>
      </c>
      <c r="I13">
        <v>22</v>
      </c>
      <c r="J13">
        <v>16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</row>
    <row r="14" spans="1:26" x14ac:dyDescent="0.3">
      <c r="A14">
        <v>2</v>
      </c>
      <c r="B14" t="str">
        <f t="shared" si="0"/>
        <v>2-</v>
      </c>
      <c r="C14" t="s">
        <v>74</v>
      </c>
      <c r="D14" t="s">
        <v>75</v>
      </c>
      <c r="E14" t="s">
        <v>76</v>
      </c>
      <c r="F14" t="s">
        <v>77</v>
      </c>
      <c r="G14" t="s">
        <v>61</v>
      </c>
      <c r="H14" t="s">
        <v>62</v>
      </c>
      <c r="I14">
        <v>22</v>
      </c>
      <c r="J14">
        <v>16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</row>
    <row r="15" spans="1:26" x14ac:dyDescent="0.3">
      <c r="A15">
        <v>2</v>
      </c>
      <c r="B15" t="str">
        <f t="shared" si="0"/>
        <v>2-</v>
      </c>
      <c r="C15" t="s">
        <v>74</v>
      </c>
      <c r="D15" t="s">
        <v>75</v>
      </c>
      <c r="E15" t="s">
        <v>76</v>
      </c>
      <c r="F15" t="s">
        <v>77</v>
      </c>
      <c r="G15" t="s">
        <v>61</v>
      </c>
      <c r="H15" t="s">
        <v>62</v>
      </c>
      <c r="I15">
        <v>22</v>
      </c>
      <c r="J15">
        <v>16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</row>
    <row r="16" spans="1:26" x14ac:dyDescent="0.3">
      <c r="A16">
        <v>2</v>
      </c>
      <c r="B16" t="str">
        <f t="shared" si="0"/>
        <v>2-</v>
      </c>
      <c r="C16" t="s">
        <v>74</v>
      </c>
      <c r="D16" t="s">
        <v>75</v>
      </c>
      <c r="E16" t="s">
        <v>76</v>
      </c>
      <c r="F16" t="s">
        <v>77</v>
      </c>
      <c r="G16" t="s">
        <v>61</v>
      </c>
      <c r="H16" t="s">
        <v>62</v>
      </c>
      <c r="I16">
        <v>22</v>
      </c>
      <c r="J16">
        <v>16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</row>
    <row r="17" spans="1:26" x14ac:dyDescent="0.3">
      <c r="A17">
        <v>2</v>
      </c>
      <c r="B17" t="str">
        <f t="shared" si="0"/>
        <v>2-</v>
      </c>
      <c r="C17" t="s">
        <v>74</v>
      </c>
      <c r="D17" t="s">
        <v>75</v>
      </c>
      <c r="E17" t="s">
        <v>76</v>
      </c>
      <c r="F17" t="s">
        <v>77</v>
      </c>
      <c r="G17" t="s">
        <v>61</v>
      </c>
      <c r="H17" t="s">
        <v>62</v>
      </c>
      <c r="I17">
        <v>22</v>
      </c>
      <c r="J17">
        <v>16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</row>
    <row r="18" spans="1:26" x14ac:dyDescent="0.3">
      <c r="A18">
        <v>2</v>
      </c>
      <c r="B18" t="str">
        <f t="shared" si="0"/>
        <v>2-</v>
      </c>
      <c r="C18" t="s">
        <v>74</v>
      </c>
      <c r="D18" t="s">
        <v>75</v>
      </c>
      <c r="E18" t="s">
        <v>76</v>
      </c>
      <c r="F18" t="s">
        <v>77</v>
      </c>
      <c r="G18" t="s">
        <v>61</v>
      </c>
      <c r="H18" t="s">
        <v>62</v>
      </c>
      <c r="I18">
        <v>22</v>
      </c>
      <c r="J18">
        <v>16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</row>
    <row r="19" spans="1:26" x14ac:dyDescent="0.3">
      <c r="A19">
        <v>2</v>
      </c>
      <c r="B19" t="str">
        <f t="shared" si="0"/>
        <v>2-</v>
      </c>
      <c r="C19" t="s">
        <v>74</v>
      </c>
      <c r="D19" t="s">
        <v>75</v>
      </c>
      <c r="E19" t="s">
        <v>76</v>
      </c>
      <c r="F19" t="s">
        <v>77</v>
      </c>
      <c r="G19" t="s">
        <v>61</v>
      </c>
      <c r="H19" t="s">
        <v>62</v>
      </c>
      <c r="I19">
        <v>22</v>
      </c>
      <c r="J19">
        <v>16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</row>
    <row r="20" spans="1:26" x14ac:dyDescent="0.3">
      <c r="A20">
        <v>2</v>
      </c>
      <c r="B20" t="str">
        <f t="shared" si="0"/>
        <v>2-</v>
      </c>
      <c r="C20" t="s">
        <v>74</v>
      </c>
      <c r="D20" t="s">
        <v>75</v>
      </c>
      <c r="E20" t="s">
        <v>76</v>
      </c>
      <c r="F20" t="s">
        <v>77</v>
      </c>
      <c r="G20" t="s">
        <v>61</v>
      </c>
      <c r="H20" t="s">
        <v>62</v>
      </c>
      <c r="I20">
        <v>22</v>
      </c>
      <c r="J20">
        <v>16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</row>
    <row r="21" spans="1:26" x14ac:dyDescent="0.3">
      <c r="A21">
        <v>2</v>
      </c>
      <c r="B21" t="str">
        <f t="shared" si="0"/>
        <v>2-</v>
      </c>
      <c r="C21" t="s">
        <v>74</v>
      </c>
      <c r="D21" t="s">
        <v>75</v>
      </c>
      <c r="E21" t="s">
        <v>76</v>
      </c>
      <c r="F21" t="s">
        <v>77</v>
      </c>
      <c r="G21" t="s">
        <v>61</v>
      </c>
      <c r="H21" t="s">
        <v>62</v>
      </c>
      <c r="I21">
        <v>22</v>
      </c>
      <c r="J21">
        <v>16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</row>
    <row r="22" spans="1:26" x14ac:dyDescent="0.3">
      <c r="A22">
        <v>2</v>
      </c>
      <c r="B22" t="str">
        <f t="shared" si="0"/>
        <v>2-</v>
      </c>
      <c r="C22" t="s">
        <v>74</v>
      </c>
      <c r="D22" t="s">
        <v>75</v>
      </c>
      <c r="E22" t="s">
        <v>76</v>
      </c>
      <c r="F22" t="s">
        <v>77</v>
      </c>
      <c r="G22" t="s">
        <v>61</v>
      </c>
      <c r="H22" t="s">
        <v>62</v>
      </c>
      <c r="I22">
        <v>22</v>
      </c>
      <c r="J22">
        <v>16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</row>
    <row r="23" spans="1:26" x14ac:dyDescent="0.3">
      <c r="A23">
        <v>2</v>
      </c>
      <c r="B23" t="str">
        <f t="shared" si="0"/>
        <v>2-</v>
      </c>
      <c r="C23" t="s">
        <v>74</v>
      </c>
      <c r="D23" t="s">
        <v>75</v>
      </c>
      <c r="E23" t="s">
        <v>76</v>
      </c>
      <c r="F23" t="s">
        <v>77</v>
      </c>
      <c r="G23" t="s">
        <v>61</v>
      </c>
      <c r="H23" t="s">
        <v>62</v>
      </c>
      <c r="I23">
        <v>22</v>
      </c>
      <c r="J23">
        <v>16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</row>
    <row r="24" spans="1:26" x14ac:dyDescent="0.3">
      <c r="A24">
        <v>2</v>
      </c>
      <c r="B24" t="str">
        <f t="shared" si="0"/>
        <v>2-</v>
      </c>
      <c r="C24" t="s">
        <v>74</v>
      </c>
      <c r="D24" t="s">
        <v>75</v>
      </c>
      <c r="E24" t="s">
        <v>76</v>
      </c>
      <c r="F24" t="s">
        <v>77</v>
      </c>
      <c r="G24" t="s">
        <v>61</v>
      </c>
      <c r="H24" t="s">
        <v>62</v>
      </c>
      <c r="I24">
        <v>22</v>
      </c>
      <c r="J24">
        <v>16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</row>
    <row r="25" spans="1:26" x14ac:dyDescent="0.3">
      <c r="A25">
        <v>2</v>
      </c>
      <c r="B25" t="str">
        <f t="shared" si="0"/>
        <v>2-</v>
      </c>
      <c r="C25" t="s">
        <v>74</v>
      </c>
      <c r="D25" t="s">
        <v>75</v>
      </c>
      <c r="E25" t="s">
        <v>76</v>
      </c>
      <c r="F25" t="s">
        <v>77</v>
      </c>
      <c r="G25" t="s">
        <v>61</v>
      </c>
      <c r="H25" t="s">
        <v>62</v>
      </c>
      <c r="I25">
        <v>22</v>
      </c>
      <c r="J25">
        <v>16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</row>
    <row r="26" spans="1:26" x14ac:dyDescent="0.3">
      <c r="A26">
        <v>2</v>
      </c>
      <c r="B26" t="str">
        <f t="shared" si="0"/>
        <v>2-</v>
      </c>
      <c r="C26" t="s">
        <v>74</v>
      </c>
      <c r="D26" t="s">
        <v>75</v>
      </c>
      <c r="E26" t="s">
        <v>76</v>
      </c>
      <c r="F26" t="s">
        <v>77</v>
      </c>
      <c r="G26" t="s">
        <v>61</v>
      </c>
      <c r="H26" t="s">
        <v>62</v>
      </c>
      <c r="I26">
        <v>22</v>
      </c>
      <c r="J26">
        <v>16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</row>
    <row r="27" spans="1:26" x14ac:dyDescent="0.3">
      <c r="A27">
        <v>3</v>
      </c>
      <c r="B27" t="str">
        <f t="shared" si="0"/>
        <v>3-valence</v>
      </c>
      <c r="C27" t="s">
        <v>80</v>
      </c>
      <c r="D27" t="s">
        <v>81</v>
      </c>
      <c r="E27" t="s">
        <v>82</v>
      </c>
      <c r="F27" t="s">
        <v>37</v>
      </c>
      <c r="G27" t="s">
        <v>61</v>
      </c>
      <c r="H27" t="s">
        <v>62</v>
      </c>
      <c r="I27">
        <v>7</v>
      </c>
      <c r="J27">
        <v>3</v>
      </c>
      <c r="K27" t="s">
        <v>63</v>
      </c>
      <c r="L27" t="s">
        <v>83</v>
      </c>
      <c r="M27" t="s">
        <v>65</v>
      </c>
      <c r="N27" t="s">
        <v>84</v>
      </c>
      <c r="O27">
        <v>44.932499999999997</v>
      </c>
      <c r="P27">
        <v>4.8911110000000004</v>
      </c>
      <c r="Q27" t="s">
        <v>85</v>
      </c>
      <c r="R27" t="s">
        <v>63</v>
      </c>
      <c r="S27" t="s">
        <v>63</v>
      </c>
      <c r="T27">
        <v>752</v>
      </c>
      <c r="U27" t="s">
        <v>86</v>
      </c>
      <c r="V27" t="s">
        <v>63</v>
      </c>
      <c r="W27" t="s">
        <v>87</v>
      </c>
      <c r="X27" t="s">
        <v>63</v>
      </c>
      <c r="Y27" t="s">
        <v>63</v>
      </c>
      <c r="Z27" t="s">
        <v>63</v>
      </c>
    </row>
    <row r="28" spans="1:26" x14ac:dyDescent="0.3">
      <c r="A28">
        <v>3</v>
      </c>
      <c r="B28" t="str">
        <f t="shared" si="0"/>
        <v>3-Saint-marcellin</v>
      </c>
      <c r="C28" t="s">
        <v>80</v>
      </c>
      <c r="D28" t="s">
        <v>81</v>
      </c>
      <c r="E28" t="s">
        <v>82</v>
      </c>
      <c r="F28" t="s">
        <v>37</v>
      </c>
      <c r="G28" t="s">
        <v>61</v>
      </c>
      <c r="H28" t="s">
        <v>62</v>
      </c>
      <c r="I28">
        <v>7</v>
      </c>
      <c r="J28">
        <v>3</v>
      </c>
      <c r="K28" t="s">
        <v>63</v>
      </c>
      <c r="L28" t="s">
        <v>83</v>
      </c>
      <c r="M28" t="s">
        <v>65</v>
      </c>
      <c r="N28" t="s">
        <v>88</v>
      </c>
      <c r="O28">
        <v>45.153888999999999</v>
      </c>
      <c r="P28">
        <v>5.3205559999999998</v>
      </c>
      <c r="Q28" t="s">
        <v>85</v>
      </c>
      <c r="R28" t="s">
        <v>63</v>
      </c>
      <c r="S28" t="s">
        <v>63</v>
      </c>
      <c r="T28">
        <v>236</v>
      </c>
      <c r="U28" t="s">
        <v>86</v>
      </c>
      <c r="V28" t="s">
        <v>63</v>
      </c>
      <c r="W28" t="s">
        <v>87</v>
      </c>
      <c r="X28" t="s">
        <v>63</v>
      </c>
      <c r="Y28" t="s">
        <v>63</v>
      </c>
      <c r="Z28" t="s">
        <v>63</v>
      </c>
    </row>
    <row r="29" spans="1:26" x14ac:dyDescent="0.3">
      <c r="A29">
        <v>3</v>
      </c>
      <c r="B29" t="str">
        <f t="shared" si="0"/>
        <v>3-Avignon1</v>
      </c>
      <c r="C29" t="s">
        <v>80</v>
      </c>
      <c r="D29" t="s">
        <v>81</v>
      </c>
      <c r="E29" t="s">
        <v>82</v>
      </c>
      <c r="F29" t="s">
        <v>37</v>
      </c>
      <c r="G29" t="s">
        <v>61</v>
      </c>
      <c r="H29" t="s">
        <v>62</v>
      </c>
      <c r="I29">
        <v>7</v>
      </c>
      <c r="J29">
        <v>3</v>
      </c>
      <c r="K29" t="s">
        <v>63</v>
      </c>
      <c r="L29" t="s">
        <v>83</v>
      </c>
      <c r="M29" t="s">
        <v>65</v>
      </c>
      <c r="N29" t="s">
        <v>89</v>
      </c>
      <c r="O29">
        <v>43.948611</v>
      </c>
      <c r="P29">
        <v>4.8083330000000002</v>
      </c>
      <c r="Q29" t="s">
        <v>85</v>
      </c>
      <c r="R29" t="s">
        <v>63</v>
      </c>
      <c r="S29" t="s">
        <v>63</v>
      </c>
      <c r="T29">
        <v>265</v>
      </c>
      <c r="U29" t="s">
        <v>86</v>
      </c>
      <c r="V29" t="s">
        <v>63</v>
      </c>
      <c r="W29" t="s">
        <v>87</v>
      </c>
      <c r="X29" t="s">
        <v>63</v>
      </c>
      <c r="Y29" t="s">
        <v>63</v>
      </c>
      <c r="Z29" t="s">
        <v>63</v>
      </c>
    </row>
    <row r="30" spans="1:26" x14ac:dyDescent="0.3">
      <c r="A30">
        <v>3</v>
      </c>
      <c r="B30" t="str">
        <f t="shared" si="0"/>
        <v>3-Avignon2</v>
      </c>
      <c r="C30" t="s">
        <v>80</v>
      </c>
      <c r="D30" t="s">
        <v>81</v>
      </c>
      <c r="E30" t="s">
        <v>82</v>
      </c>
      <c r="F30" t="s">
        <v>37</v>
      </c>
      <c r="G30" t="s">
        <v>61</v>
      </c>
      <c r="H30" t="s">
        <v>62</v>
      </c>
      <c r="I30">
        <v>7</v>
      </c>
      <c r="J30">
        <v>3</v>
      </c>
      <c r="K30" t="s">
        <v>63</v>
      </c>
      <c r="L30" t="s">
        <v>83</v>
      </c>
      <c r="M30" t="s">
        <v>65</v>
      </c>
      <c r="N30" t="s">
        <v>90</v>
      </c>
      <c r="O30">
        <v>43.948611</v>
      </c>
      <c r="P30">
        <v>4.8083330000000002</v>
      </c>
      <c r="Q30" t="s">
        <v>85</v>
      </c>
      <c r="R30" t="s">
        <v>63</v>
      </c>
      <c r="S30" t="s">
        <v>63</v>
      </c>
      <c r="T30">
        <v>1380</v>
      </c>
      <c r="U30" t="s">
        <v>86</v>
      </c>
      <c r="V30" t="s">
        <v>63</v>
      </c>
      <c r="W30" t="s">
        <v>87</v>
      </c>
      <c r="X30" t="s">
        <v>63</v>
      </c>
      <c r="Y30" t="s">
        <v>63</v>
      </c>
      <c r="Z30" t="s">
        <v>63</v>
      </c>
    </row>
    <row r="31" spans="1:26" x14ac:dyDescent="0.3">
      <c r="A31">
        <v>3</v>
      </c>
      <c r="B31" t="str">
        <f t="shared" si="0"/>
        <v>3-Manosque</v>
      </c>
      <c r="C31" t="s">
        <v>80</v>
      </c>
      <c r="D31" t="s">
        <v>81</v>
      </c>
      <c r="E31" t="s">
        <v>82</v>
      </c>
      <c r="F31" t="s">
        <v>37</v>
      </c>
      <c r="G31" t="s">
        <v>61</v>
      </c>
      <c r="H31" t="s">
        <v>62</v>
      </c>
      <c r="I31">
        <v>7</v>
      </c>
      <c r="J31">
        <v>3</v>
      </c>
      <c r="K31" t="s">
        <v>63</v>
      </c>
      <c r="L31" t="s">
        <v>83</v>
      </c>
      <c r="M31" t="s">
        <v>65</v>
      </c>
      <c r="N31" t="s">
        <v>91</v>
      </c>
      <c r="O31">
        <v>43.833333000000003</v>
      </c>
      <c r="P31">
        <v>5.7830560000000002</v>
      </c>
      <c r="Q31" t="s">
        <v>85</v>
      </c>
      <c r="R31" t="s">
        <v>63</v>
      </c>
      <c r="S31" t="s">
        <v>63</v>
      </c>
      <c r="T31">
        <v>286</v>
      </c>
      <c r="U31" t="s">
        <v>86</v>
      </c>
      <c r="V31" t="s">
        <v>63</v>
      </c>
      <c r="W31" t="s">
        <v>87</v>
      </c>
      <c r="X31" t="s">
        <v>63</v>
      </c>
      <c r="Y31" t="s">
        <v>63</v>
      </c>
      <c r="Z31" t="s">
        <v>63</v>
      </c>
    </row>
    <row r="32" spans="1:26" x14ac:dyDescent="0.3">
      <c r="A32">
        <v>3</v>
      </c>
      <c r="B32" t="str">
        <f t="shared" si="0"/>
        <v>3-Rennes</v>
      </c>
      <c r="C32" t="s">
        <v>80</v>
      </c>
      <c r="D32" t="s">
        <v>81</v>
      </c>
      <c r="E32" t="s">
        <v>82</v>
      </c>
      <c r="F32" t="s">
        <v>37</v>
      </c>
      <c r="G32" t="s">
        <v>61</v>
      </c>
      <c r="H32" t="s">
        <v>62</v>
      </c>
      <c r="I32">
        <v>7</v>
      </c>
      <c r="J32">
        <v>3</v>
      </c>
      <c r="K32" t="s">
        <v>63</v>
      </c>
      <c r="L32" t="s">
        <v>83</v>
      </c>
      <c r="M32" t="s">
        <v>65</v>
      </c>
      <c r="N32" t="s">
        <v>92</v>
      </c>
      <c r="O32">
        <v>48.114167000000002</v>
      </c>
      <c r="P32">
        <v>-1.680833</v>
      </c>
      <c r="Q32" t="s">
        <v>85</v>
      </c>
      <c r="R32" t="s">
        <v>63</v>
      </c>
      <c r="S32" t="s">
        <v>63</v>
      </c>
      <c r="T32">
        <v>174</v>
      </c>
      <c r="U32" t="s">
        <v>86</v>
      </c>
      <c r="V32" t="s">
        <v>63</v>
      </c>
      <c r="W32" t="s">
        <v>87</v>
      </c>
      <c r="X32" t="s">
        <v>63</v>
      </c>
      <c r="Y32" t="s">
        <v>63</v>
      </c>
      <c r="Z32" t="s">
        <v>63</v>
      </c>
    </row>
    <row r="33" spans="1:26" x14ac:dyDescent="0.3">
      <c r="A33">
        <v>3</v>
      </c>
      <c r="B33" t="str">
        <f t="shared" si="0"/>
        <v>3-Chambery</v>
      </c>
      <c r="C33" t="s">
        <v>80</v>
      </c>
      <c r="D33" t="s">
        <v>81</v>
      </c>
      <c r="E33" t="s">
        <v>82</v>
      </c>
      <c r="F33" t="s">
        <v>37</v>
      </c>
      <c r="G33" t="s">
        <v>61</v>
      </c>
      <c r="H33" t="s">
        <v>62</v>
      </c>
      <c r="I33">
        <v>7</v>
      </c>
      <c r="J33">
        <v>3</v>
      </c>
      <c r="K33" t="s">
        <v>63</v>
      </c>
      <c r="L33" t="s">
        <v>83</v>
      </c>
      <c r="M33" t="s">
        <v>65</v>
      </c>
      <c r="N33" t="s">
        <v>93</v>
      </c>
      <c r="O33">
        <v>45.566389000000001</v>
      </c>
      <c r="P33">
        <v>5.920833</v>
      </c>
      <c r="Q33" t="s">
        <v>85</v>
      </c>
      <c r="R33" t="s">
        <v>63</v>
      </c>
      <c r="S33" t="s">
        <v>63</v>
      </c>
      <c r="T33">
        <v>213</v>
      </c>
      <c r="U33" t="s">
        <v>86</v>
      </c>
      <c r="V33" t="s">
        <v>63</v>
      </c>
      <c r="W33" t="s">
        <v>87</v>
      </c>
      <c r="X33" t="s">
        <v>63</v>
      </c>
      <c r="Y33" t="s">
        <v>63</v>
      </c>
      <c r="Z33" t="s">
        <v>63</v>
      </c>
    </row>
    <row r="34" spans="1:26" x14ac:dyDescent="0.3">
      <c r="A34">
        <v>4</v>
      </c>
      <c r="B34" t="str">
        <f t="shared" si="0"/>
        <v>4-</v>
      </c>
      <c r="C34" t="s">
        <v>94</v>
      </c>
      <c r="D34" t="s">
        <v>95</v>
      </c>
      <c r="E34" t="s">
        <v>96</v>
      </c>
      <c r="F34" t="s">
        <v>77</v>
      </c>
      <c r="G34" t="s">
        <v>61</v>
      </c>
      <c r="H34" t="s">
        <v>62</v>
      </c>
      <c r="I34">
        <v>6</v>
      </c>
      <c r="J34">
        <v>0</v>
      </c>
      <c r="K34" t="s">
        <v>38</v>
      </c>
      <c r="L34" t="s">
        <v>78</v>
      </c>
      <c r="M34" t="s">
        <v>79</v>
      </c>
      <c r="N34" t="s">
        <v>63</v>
      </c>
      <c r="O34" t="s">
        <v>63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  <c r="Z34" t="s">
        <v>63</v>
      </c>
    </row>
    <row r="35" spans="1:26" x14ac:dyDescent="0.3">
      <c r="A35">
        <v>4</v>
      </c>
      <c r="B35" t="str">
        <f t="shared" si="0"/>
        <v>4-</v>
      </c>
      <c r="C35" t="s">
        <v>94</v>
      </c>
      <c r="D35" t="s">
        <v>95</v>
      </c>
      <c r="E35" t="s">
        <v>96</v>
      </c>
      <c r="F35" t="s">
        <v>77</v>
      </c>
      <c r="G35" t="s">
        <v>61</v>
      </c>
      <c r="H35" t="s">
        <v>62</v>
      </c>
      <c r="I35" t="s">
        <v>63</v>
      </c>
      <c r="J35">
        <v>0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</row>
    <row r="36" spans="1:26" x14ac:dyDescent="0.3">
      <c r="A36">
        <v>4</v>
      </c>
      <c r="B36" t="str">
        <f t="shared" si="0"/>
        <v>4-</v>
      </c>
      <c r="C36" t="s">
        <v>94</v>
      </c>
      <c r="D36" t="s">
        <v>95</v>
      </c>
      <c r="E36" t="s">
        <v>96</v>
      </c>
      <c r="F36" t="s">
        <v>77</v>
      </c>
      <c r="G36" t="s">
        <v>61</v>
      </c>
      <c r="H36" t="s">
        <v>62</v>
      </c>
      <c r="I36" t="s">
        <v>63</v>
      </c>
      <c r="J36">
        <v>0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</row>
    <row r="37" spans="1:26" x14ac:dyDescent="0.3">
      <c r="A37">
        <v>4</v>
      </c>
      <c r="B37" t="str">
        <f t="shared" si="0"/>
        <v>4-</v>
      </c>
      <c r="C37" t="s">
        <v>94</v>
      </c>
      <c r="D37" t="s">
        <v>95</v>
      </c>
      <c r="E37" t="s">
        <v>96</v>
      </c>
      <c r="F37" t="s">
        <v>77</v>
      </c>
      <c r="G37" t="s">
        <v>61</v>
      </c>
      <c r="H37" t="s">
        <v>62</v>
      </c>
      <c r="I37" t="s">
        <v>63</v>
      </c>
      <c r="J37">
        <v>0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</row>
    <row r="38" spans="1:26" x14ac:dyDescent="0.3">
      <c r="A38">
        <v>4</v>
      </c>
      <c r="B38" t="str">
        <f t="shared" si="0"/>
        <v>4-</v>
      </c>
      <c r="C38" t="s">
        <v>94</v>
      </c>
      <c r="D38" t="s">
        <v>95</v>
      </c>
      <c r="E38" t="s">
        <v>96</v>
      </c>
      <c r="F38" t="s">
        <v>77</v>
      </c>
      <c r="G38" t="s">
        <v>63</v>
      </c>
      <c r="H38" t="s">
        <v>63</v>
      </c>
      <c r="I38" t="s">
        <v>63</v>
      </c>
      <c r="J38">
        <v>0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</row>
    <row r="39" spans="1:26" x14ac:dyDescent="0.3">
      <c r="A39">
        <v>4</v>
      </c>
      <c r="B39" t="str">
        <f t="shared" si="0"/>
        <v>4-</v>
      </c>
      <c r="C39" t="s">
        <v>94</v>
      </c>
      <c r="D39" t="s">
        <v>95</v>
      </c>
      <c r="E39" t="s">
        <v>96</v>
      </c>
      <c r="F39" t="s">
        <v>77</v>
      </c>
      <c r="G39" t="s">
        <v>63</v>
      </c>
      <c r="H39" t="s">
        <v>63</v>
      </c>
      <c r="I39" t="s">
        <v>63</v>
      </c>
      <c r="J39">
        <v>0</v>
      </c>
      <c r="K39" t="s">
        <v>63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</row>
    <row r="40" spans="1:26" x14ac:dyDescent="0.3">
      <c r="A40">
        <v>5</v>
      </c>
      <c r="B40" t="str">
        <f t="shared" si="0"/>
        <v>5-Guangzhou</v>
      </c>
      <c r="C40" t="s">
        <v>97</v>
      </c>
      <c r="D40" t="s">
        <v>98</v>
      </c>
      <c r="E40" t="s">
        <v>99</v>
      </c>
      <c r="F40" t="s">
        <v>37</v>
      </c>
      <c r="G40" t="s">
        <v>61</v>
      </c>
      <c r="H40" t="s">
        <v>62</v>
      </c>
      <c r="I40">
        <v>5</v>
      </c>
      <c r="J40">
        <v>6</v>
      </c>
      <c r="K40" t="s">
        <v>63</v>
      </c>
      <c r="L40" t="s">
        <v>100</v>
      </c>
      <c r="M40" t="s">
        <v>65</v>
      </c>
      <c r="N40" t="s">
        <v>101</v>
      </c>
      <c r="O40">
        <v>23.08</v>
      </c>
      <c r="P40">
        <v>113.14</v>
      </c>
      <c r="Q40">
        <v>0.01</v>
      </c>
      <c r="R40" t="s">
        <v>63</v>
      </c>
      <c r="S40" t="s">
        <v>63</v>
      </c>
      <c r="T40">
        <v>71.5</v>
      </c>
      <c r="U40" t="s">
        <v>102</v>
      </c>
      <c r="V40" t="s">
        <v>63</v>
      </c>
      <c r="W40">
        <v>5</v>
      </c>
      <c r="X40" t="s">
        <v>63</v>
      </c>
      <c r="Y40" t="s">
        <v>103</v>
      </c>
      <c r="Z40" t="s">
        <v>63</v>
      </c>
    </row>
    <row r="41" spans="1:26" x14ac:dyDescent="0.3">
      <c r="A41">
        <v>5</v>
      </c>
      <c r="B41" t="str">
        <f t="shared" si="0"/>
        <v>5-Yongxiu</v>
      </c>
      <c r="C41" t="s">
        <v>97</v>
      </c>
      <c r="D41" t="s">
        <v>98</v>
      </c>
      <c r="E41" t="s">
        <v>99</v>
      </c>
      <c r="F41" t="s">
        <v>37</v>
      </c>
      <c r="G41" t="s">
        <v>61</v>
      </c>
      <c r="H41" t="s">
        <v>62</v>
      </c>
      <c r="I41">
        <v>5</v>
      </c>
      <c r="J41">
        <v>6</v>
      </c>
      <c r="K41" t="s">
        <v>63</v>
      </c>
      <c r="L41" t="s">
        <v>100</v>
      </c>
      <c r="M41" t="s">
        <v>65</v>
      </c>
      <c r="N41" t="s">
        <v>104</v>
      </c>
      <c r="O41">
        <v>29.04</v>
      </c>
      <c r="P41">
        <v>116.82</v>
      </c>
      <c r="Q41">
        <v>0.01</v>
      </c>
      <c r="R41" t="s">
        <v>63</v>
      </c>
      <c r="S41" t="s">
        <v>63</v>
      </c>
      <c r="T41">
        <v>71.5</v>
      </c>
      <c r="U41" t="s">
        <v>102</v>
      </c>
      <c r="V41" t="s">
        <v>63</v>
      </c>
      <c r="W41">
        <v>5</v>
      </c>
      <c r="X41" t="s">
        <v>63</v>
      </c>
      <c r="Y41" t="s">
        <v>103</v>
      </c>
      <c r="Z41" t="s">
        <v>63</v>
      </c>
    </row>
    <row r="42" spans="1:26" x14ac:dyDescent="0.3">
      <c r="A42">
        <v>5</v>
      </c>
      <c r="B42" t="str">
        <f t="shared" si="0"/>
        <v>5-Taian</v>
      </c>
      <c r="C42" t="s">
        <v>97</v>
      </c>
      <c r="D42" t="s">
        <v>98</v>
      </c>
      <c r="E42" t="s">
        <v>99</v>
      </c>
      <c r="F42" t="s">
        <v>37</v>
      </c>
      <c r="G42" t="s">
        <v>61</v>
      </c>
      <c r="H42" t="s">
        <v>62</v>
      </c>
      <c r="I42">
        <v>5</v>
      </c>
      <c r="J42">
        <v>6</v>
      </c>
      <c r="K42" t="s">
        <v>63</v>
      </c>
      <c r="L42" t="s">
        <v>100</v>
      </c>
      <c r="M42" t="s">
        <v>65</v>
      </c>
      <c r="N42" t="s">
        <v>105</v>
      </c>
      <c r="O42">
        <v>36.15</v>
      </c>
      <c r="P42">
        <v>116.59</v>
      </c>
      <c r="Q42">
        <v>0.01</v>
      </c>
      <c r="R42" t="s">
        <v>63</v>
      </c>
      <c r="S42" t="s">
        <v>63</v>
      </c>
      <c r="T42">
        <v>71.5</v>
      </c>
      <c r="U42" t="s">
        <v>102</v>
      </c>
      <c r="V42" t="s">
        <v>63</v>
      </c>
      <c r="W42">
        <v>5</v>
      </c>
      <c r="X42" t="s">
        <v>63</v>
      </c>
      <c r="Y42" t="s">
        <v>103</v>
      </c>
      <c r="Z42" t="s">
        <v>63</v>
      </c>
    </row>
    <row r="43" spans="1:26" x14ac:dyDescent="0.3">
      <c r="A43">
        <v>5</v>
      </c>
      <c r="B43" t="str">
        <f t="shared" si="0"/>
        <v>5-Langfang</v>
      </c>
      <c r="C43" t="s">
        <v>97</v>
      </c>
      <c r="D43" t="s">
        <v>98</v>
      </c>
      <c r="E43" t="s">
        <v>99</v>
      </c>
      <c r="F43" t="s">
        <v>37</v>
      </c>
      <c r="G43" t="s">
        <v>61</v>
      </c>
      <c r="H43" t="s">
        <v>62</v>
      </c>
      <c r="I43">
        <v>5</v>
      </c>
      <c r="J43">
        <v>6</v>
      </c>
      <c r="K43" t="s">
        <v>63</v>
      </c>
      <c r="L43" t="s">
        <v>100</v>
      </c>
      <c r="M43" t="s">
        <v>65</v>
      </c>
      <c r="N43" t="s">
        <v>106</v>
      </c>
      <c r="O43">
        <v>39.31</v>
      </c>
      <c r="P43">
        <v>116.42</v>
      </c>
      <c r="Q43">
        <v>0.01</v>
      </c>
      <c r="R43" t="s">
        <v>63</v>
      </c>
      <c r="S43" t="s">
        <v>63</v>
      </c>
      <c r="T43">
        <v>71.5</v>
      </c>
      <c r="U43" t="s">
        <v>102</v>
      </c>
      <c r="V43" t="s">
        <v>63</v>
      </c>
      <c r="W43">
        <v>5</v>
      </c>
      <c r="X43" t="s">
        <v>63</v>
      </c>
      <c r="Y43" t="s">
        <v>103</v>
      </c>
      <c r="Z43" t="s">
        <v>63</v>
      </c>
    </row>
    <row r="44" spans="1:26" x14ac:dyDescent="0.3">
      <c r="A44">
        <v>5</v>
      </c>
      <c r="B44" t="str">
        <f t="shared" si="0"/>
        <v>5-Kazuo</v>
      </c>
      <c r="C44" t="s">
        <v>97</v>
      </c>
      <c r="D44" t="s">
        <v>98</v>
      </c>
      <c r="E44" t="s">
        <v>99</v>
      </c>
      <c r="F44" t="s">
        <v>37</v>
      </c>
      <c r="G44" t="s">
        <v>61</v>
      </c>
      <c r="H44" t="s">
        <v>62</v>
      </c>
      <c r="I44">
        <v>5</v>
      </c>
      <c r="J44">
        <v>6</v>
      </c>
      <c r="K44" t="s">
        <v>63</v>
      </c>
      <c r="L44" t="s">
        <v>100</v>
      </c>
      <c r="M44" t="s">
        <v>65</v>
      </c>
      <c r="N44" t="s">
        <v>107</v>
      </c>
      <c r="O44">
        <v>41.34</v>
      </c>
      <c r="P44">
        <v>120.27</v>
      </c>
      <c r="Q44">
        <v>0.01</v>
      </c>
      <c r="R44" t="s">
        <v>63</v>
      </c>
      <c r="S44" t="s">
        <v>63</v>
      </c>
      <c r="T44">
        <v>71.5</v>
      </c>
      <c r="U44" t="s">
        <v>102</v>
      </c>
      <c r="V44" t="s">
        <v>63</v>
      </c>
      <c r="W44">
        <v>5</v>
      </c>
      <c r="X44" t="s">
        <v>63</v>
      </c>
      <c r="Y44" t="s">
        <v>103</v>
      </c>
      <c r="Z44" t="s">
        <v>63</v>
      </c>
    </row>
    <row r="45" spans="1:26" x14ac:dyDescent="0.3">
      <c r="A45">
        <v>6</v>
      </c>
      <c r="B45" t="str">
        <f t="shared" si="0"/>
        <v>6-KO</v>
      </c>
      <c r="C45" t="s">
        <v>108</v>
      </c>
      <c r="D45" t="s">
        <v>109</v>
      </c>
      <c r="E45" t="s">
        <v>110</v>
      </c>
      <c r="F45" t="s">
        <v>37</v>
      </c>
      <c r="G45" t="s">
        <v>61</v>
      </c>
      <c r="H45" t="s">
        <v>62</v>
      </c>
      <c r="I45">
        <v>10</v>
      </c>
      <c r="J45">
        <v>7</v>
      </c>
      <c r="K45" t="s">
        <v>38</v>
      </c>
      <c r="L45" t="s">
        <v>111</v>
      </c>
      <c r="M45" t="s">
        <v>79</v>
      </c>
      <c r="N45" t="s">
        <v>112</v>
      </c>
      <c r="O45">
        <v>44.774360999999999</v>
      </c>
      <c r="P45">
        <v>142.254389</v>
      </c>
      <c r="Q45">
        <v>0.1</v>
      </c>
      <c r="R45" t="s">
        <v>63</v>
      </c>
      <c r="S45" t="s">
        <v>63</v>
      </c>
      <c r="T45">
        <v>110</v>
      </c>
      <c r="U45" t="s">
        <v>102</v>
      </c>
      <c r="V45" t="s">
        <v>63</v>
      </c>
      <c r="W45">
        <v>6</v>
      </c>
      <c r="X45" t="s">
        <v>63</v>
      </c>
      <c r="Y45" t="s">
        <v>63</v>
      </c>
      <c r="Z45" t="s">
        <v>63</v>
      </c>
    </row>
    <row r="46" spans="1:26" x14ac:dyDescent="0.3">
      <c r="A46">
        <v>6</v>
      </c>
      <c r="B46" t="str">
        <f t="shared" si="0"/>
        <v>6-SP</v>
      </c>
      <c r="C46" t="s">
        <v>108</v>
      </c>
      <c r="D46" t="s">
        <v>109</v>
      </c>
      <c r="E46" t="s">
        <v>110</v>
      </c>
      <c r="F46" t="s">
        <v>37</v>
      </c>
      <c r="G46" t="s">
        <v>61</v>
      </c>
      <c r="H46" t="s">
        <v>62</v>
      </c>
      <c r="I46">
        <v>10</v>
      </c>
      <c r="J46">
        <v>5</v>
      </c>
      <c r="K46" t="s">
        <v>38</v>
      </c>
      <c r="L46" t="s">
        <v>111</v>
      </c>
      <c r="M46" t="s">
        <v>79</v>
      </c>
      <c r="N46" t="s">
        <v>113</v>
      </c>
      <c r="O46">
        <v>43.06861</v>
      </c>
      <c r="P46">
        <v>141.35077999999999</v>
      </c>
      <c r="Q46">
        <v>0.1</v>
      </c>
      <c r="R46" t="s">
        <v>63</v>
      </c>
      <c r="S46" t="s">
        <v>63</v>
      </c>
      <c r="T46">
        <v>110</v>
      </c>
      <c r="U46" t="s">
        <v>102</v>
      </c>
      <c r="V46" t="s">
        <v>63</v>
      </c>
      <c r="W46">
        <v>6</v>
      </c>
      <c r="X46" t="s">
        <v>63</v>
      </c>
      <c r="Y46" t="s">
        <v>63</v>
      </c>
      <c r="Z46" t="s">
        <v>63</v>
      </c>
    </row>
    <row r="47" spans="1:26" x14ac:dyDescent="0.3">
      <c r="A47">
        <v>6</v>
      </c>
      <c r="B47" t="str">
        <f t="shared" si="0"/>
        <v>6-ON</v>
      </c>
      <c r="C47" t="s">
        <v>108</v>
      </c>
      <c r="D47" t="s">
        <v>109</v>
      </c>
      <c r="E47" t="s">
        <v>110</v>
      </c>
      <c r="F47" t="s">
        <v>37</v>
      </c>
      <c r="G47" t="s">
        <v>61</v>
      </c>
      <c r="H47" t="s">
        <v>62</v>
      </c>
      <c r="I47">
        <v>10</v>
      </c>
      <c r="J47">
        <v>7</v>
      </c>
      <c r="K47" t="s">
        <v>38</v>
      </c>
      <c r="L47" t="s">
        <v>111</v>
      </c>
      <c r="M47" t="s">
        <v>79</v>
      </c>
      <c r="N47" t="s">
        <v>114</v>
      </c>
      <c r="O47">
        <v>41.972000000000001</v>
      </c>
      <c r="P47">
        <v>140.66909999999999</v>
      </c>
      <c r="Q47">
        <v>0.1</v>
      </c>
      <c r="R47" t="s">
        <v>63</v>
      </c>
      <c r="S47" t="s">
        <v>63</v>
      </c>
      <c r="T47">
        <v>110</v>
      </c>
      <c r="U47" t="s">
        <v>102</v>
      </c>
      <c r="V47" t="s">
        <v>63</v>
      </c>
      <c r="W47">
        <v>6</v>
      </c>
      <c r="X47" t="s">
        <v>63</v>
      </c>
      <c r="Y47" t="s">
        <v>63</v>
      </c>
      <c r="Z47" t="s">
        <v>63</v>
      </c>
    </row>
    <row r="48" spans="1:26" x14ac:dyDescent="0.3">
      <c r="A48">
        <v>6</v>
      </c>
      <c r="B48" t="str">
        <f t="shared" si="0"/>
        <v>6-SM</v>
      </c>
      <c r="C48" t="s">
        <v>108</v>
      </c>
      <c r="D48" t="s">
        <v>109</v>
      </c>
      <c r="E48" t="s">
        <v>110</v>
      </c>
      <c r="F48" t="s">
        <v>37</v>
      </c>
      <c r="G48" t="s">
        <v>61</v>
      </c>
      <c r="H48" t="s">
        <v>62</v>
      </c>
      <c r="I48">
        <v>10</v>
      </c>
      <c r="J48">
        <v>5</v>
      </c>
      <c r="K48" t="s">
        <v>38</v>
      </c>
      <c r="L48" t="s">
        <v>111</v>
      </c>
      <c r="M48" t="s">
        <v>79</v>
      </c>
      <c r="N48" t="s">
        <v>115</v>
      </c>
      <c r="O48">
        <v>40.599027999999997</v>
      </c>
      <c r="P48">
        <v>141.39761100000001</v>
      </c>
      <c r="Q48">
        <v>0.1</v>
      </c>
      <c r="R48" t="s">
        <v>63</v>
      </c>
      <c r="S48" t="s">
        <v>63</v>
      </c>
      <c r="T48">
        <v>110</v>
      </c>
      <c r="U48" t="s">
        <v>102</v>
      </c>
      <c r="V48" t="s">
        <v>63</v>
      </c>
      <c r="W48">
        <v>6</v>
      </c>
      <c r="X48" t="s">
        <v>63</v>
      </c>
      <c r="Y48" t="s">
        <v>63</v>
      </c>
      <c r="Z48" t="s">
        <v>63</v>
      </c>
    </row>
    <row r="49" spans="1:26" x14ac:dyDescent="0.3">
      <c r="A49">
        <v>6</v>
      </c>
      <c r="B49" t="str">
        <f t="shared" si="0"/>
        <v>6-KT</v>
      </c>
      <c r="C49" t="s">
        <v>108</v>
      </c>
      <c r="D49" t="s">
        <v>109</v>
      </c>
      <c r="E49" t="s">
        <v>110</v>
      </c>
      <c r="F49" t="s">
        <v>37</v>
      </c>
      <c r="G49" t="s">
        <v>61</v>
      </c>
      <c r="H49" t="s">
        <v>62</v>
      </c>
      <c r="I49">
        <v>10</v>
      </c>
      <c r="J49">
        <v>4</v>
      </c>
      <c r="K49" t="s">
        <v>38</v>
      </c>
      <c r="L49" t="s">
        <v>111</v>
      </c>
      <c r="M49" t="s">
        <v>79</v>
      </c>
      <c r="N49" t="s">
        <v>116</v>
      </c>
      <c r="O49">
        <v>39.286749999999998</v>
      </c>
      <c r="P49">
        <v>141.11322200000001</v>
      </c>
      <c r="Q49">
        <v>0.1</v>
      </c>
      <c r="R49" t="s">
        <v>63</v>
      </c>
      <c r="S49" t="s">
        <v>63</v>
      </c>
      <c r="T49">
        <v>110</v>
      </c>
      <c r="U49" t="s">
        <v>102</v>
      </c>
      <c r="V49" t="s">
        <v>63</v>
      </c>
      <c r="W49">
        <v>6</v>
      </c>
      <c r="X49" t="s">
        <v>63</v>
      </c>
      <c r="Y49" t="s">
        <v>63</v>
      </c>
      <c r="Z49" t="s">
        <v>63</v>
      </c>
    </row>
    <row r="50" spans="1:26" x14ac:dyDescent="0.3">
      <c r="A50">
        <v>6</v>
      </c>
      <c r="B50" t="str">
        <f t="shared" si="0"/>
        <v>6-IW</v>
      </c>
      <c r="C50" t="s">
        <v>108</v>
      </c>
      <c r="D50" t="s">
        <v>109</v>
      </c>
      <c r="E50" t="s">
        <v>110</v>
      </c>
      <c r="F50" t="s">
        <v>37</v>
      </c>
      <c r="G50" t="s">
        <v>61</v>
      </c>
      <c r="H50" t="s">
        <v>62</v>
      </c>
      <c r="I50">
        <v>10</v>
      </c>
      <c r="J50">
        <v>8</v>
      </c>
      <c r="K50" t="s">
        <v>38</v>
      </c>
      <c r="L50" t="s">
        <v>111</v>
      </c>
      <c r="M50" t="s">
        <v>79</v>
      </c>
      <c r="N50" t="s">
        <v>117</v>
      </c>
      <c r="O50">
        <v>38.104278000000001</v>
      </c>
      <c r="P50">
        <v>140.87016</v>
      </c>
      <c r="Q50">
        <v>0.1</v>
      </c>
      <c r="R50" t="s">
        <v>63</v>
      </c>
      <c r="S50" t="s">
        <v>63</v>
      </c>
      <c r="T50">
        <v>110</v>
      </c>
      <c r="U50" t="s">
        <v>102</v>
      </c>
      <c r="V50" t="s">
        <v>63</v>
      </c>
      <c r="W50">
        <v>6</v>
      </c>
      <c r="X50" t="s">
        <v>63</v>
      </c>
      <c r="Y50" t="s">
        <v>63</v>
      </c>
      <c r="Z50" t="s">
        <v>63</v>
      </c>
    </row>
    <row r="51" spans="1:26" x14ac:dyDescent="0.3">
      <c r="A51">
        <v>6</v>
      </c>
      <c r="B51" t="str">
        <f t="shared" si="0"/>
        <v>6-TS</v>
      </c>
      <c r="C51" t="s">
        <v>108</v>
      </c>
      <c r="D51" t="s">
        <v>109</v>
      </c>
      <c r="E51" t="s">
        <v>110</v>
      </c>
      <c r="F51" t="s">
        <v>37</v>
      </c>
      <c r="G51" t="s">
        <v>61</v>
      </c>
      <c r="H51" t="s">
        <v>62</v>
      </c>
      <c r="I51">
        <v>10</v>
      </c>
      <c r="J51">
        <v>8</v>
      </c>
      <c r="K51" t="s">
        <v>38</v>
      </c>
      <c r="L51" t="s">
        <v>111</v>
      </c>
      <c r="M51" t="s">
        <v>79</v>
      </c>
      <c r="N51" t="s">
        <v>118</v>
      </c>
      <c r="O51">
        <v>36.321888999999999</v>
      </c>
      <c r="P51">
        <v>139.00327799999999</v>
      </c>
      <c r="Q51">
        <v>0.1</v>
      </c>
      <c r="R51" t="s">
        <v>63</v>
      </c>
      <c r="S51" t="s">
        <v>63</v>
      </c>
      <c r="T51">
        <v>110</v>
      </c>
      <c r="U51" t="s">
        <v>102</v>
      </c>
      <c r="V51" t="s">
        <v>63</v>
      </c>
      <c r="W51">
        <v>6</v>
      </c>
      <c r="X51" t="s">
        <v>63</v>
      </c>
      <c r="Y51" t="s">
        <v>63</v>
      </c>
      <c r="Z51" t="s">
        <v>63</v>
      </c>
    </row>
    <row r="52" spans="1:26" x14ac:dyDescent="0.3">
      <c r="A52">
        <v>6</v>
      </c>
      <c r="B52" t="str">
        <f t="shared" si="0"/>
        <v>6-TK</v>
      </c>
      <c r="C52" t="s">
        <v>108</v>
      </c>
      <c r="D52" t="s">
        <v>109</v>
      </c>
      <c r="E52" t="s">
        <v>110</v>
      </c>
      <c r="F52" t="s">
        <v>37</v>
      </c>
      <c r="G52" t="s">
        <v>61</v>
      </c>
      <c r="H52" t="s">
        <v>62</v>
      </c>
      <c r="I52">
        <v>10</v>
      </c>
      <c r="J52">
        <v>5</v>
      </c>
      <c r="K52" t="s">
        <v>38</v>
      </c>
      <c r="L52" t="s">
        <v>111</v>
      </c>
      <c r="M52" t="s">
        <v>79</v>
      </c>
      <c r="N52" t="s">
        <v>119</v>
      </c>
      <c r="O52">
        <v>34.35</v>
      </c>
      <c r="P52">
        <v>134.05000000000001</v>
      </c>
      <c r="Q52">
        <v>0.1</v>
      </c>
      <c r="R52" t="s">
        <v>63</v>
      </c>
      <c r="S52" t="s">
        <v>63</v>
      </c>
      <c r="T52">
        <v>110</v>
      </c>
      <c r="U52" t="s">
        <v>102</v>
      </c>
      <c r="V52" t="s">
        <v>63</v>
      </c>
      <c r="W52">
        <v>6</v>
      </c>
      <c r="X52" t="s">
        <v>63</v>
      </c>
      <c r="Y52" t="s">
        <v>63</v>
      </c>
      <c r="Z52" t="s">
        <v>63</v>
      </c>
    </row>
    <row r="53" spans="1:26" x14ac:dyDescent="0.3">
      <c r="A53">
        <v>6</v>
      </c>
      <c r="B53" t="str">
        <f t="shared" si="0"/>
        <v>6-OI</v>
      </c>
      <c r="C53" t="s">
        <v>108</v>
      </c>
      <c r="D53" t="s">
        <v>109</v>
      </c>
      <c r="E53" t="s">
        <v>110</v>
      </c>
      <c r="F53" t="s">
        <v>37</v>
      </c>
      <c r="G53" t="s">
        <v>61</v>
      </c>
      <c r="H53" t="s">
        <v>62</v>
      </c>
      <c r="I53">
        <v>10</v>
      </c>
      <c r="J53">
        <v>7</v>
      </c>
      <c r="K53" t="s">
        <v>38</v>
      </c>
      <c r="L53" t="s">
        <v>111</v>
      </c>
      <c r="M53" t="s">
        <v>79</v>
      </c>
      <c r="N53" t="s">
        <v>120</v>
      </c>
      <c r="O53">
        <v>33.233333000000002</v>
      </c>
      <c r="P53">
        <v>131.60666699999999</v>
      </c>
      <c r="Q53">
        <v>0.1</v>
      </c>
      <c r="R53" t="s">
        <v>63</v>
      </c>
      <c r="S53" t="s">
        <v>63</v>
      </c>
      <c r="T53">
        <v>110</v>
      </c>
      <c r="U53" t="s">
        <v>102</v>
      </c>
      <c r="V53" t="s">
        <v>63</v>
      </c>
      <c r="W53">
        <v>6</v>
      </c>
      <c r="X53" t="s">
        <v>63</v>
      </c>
      <c r="Y53" t="s">
        <v>63</v>
      </c>
      <c r="Z53" t="s">
        <v>63</v>
      </c>
    </row>
    <row r="54" spans="1:26" x14ac:dyDescent="0.3">
      <c r="A54">
        <v>6</v>
      </c>
      <c r="B54" t="str">
        <f t="shared" si="0"/>
        <v>6-MY</v>
      </c>
      <c r="C54" t="s">
        <v>108</v>
      </c>
      <c r="D54" t="s">
        <v>109</v>
      </c>
      <c r="E54" t="s">
        <v>110</v>
      </c>
      <c r="F54" t="s">
        <v>37</v>
      </c>
      <c r="G54" t="s">
        <v>61</v>
      </c>
      <c r="H54" t="s">
        <v>62</v>
      </c>
      <c r="I54">
        <v>10</v>
      </c>
      <c r="J54">
        <v>7</v>
      </c>
      <c r="K54" t="s">
        <v>38</v>
      </c>
      <c r="L54" t="s">
        <v>111</v>
      </c>
      <c r="M54" t="s">
        <v>79</v>
      </c>
      <c r="N54" t="s">
        <v>121</v>
      </c>
      <c r="O54">
        <v>31.916667</v>
      </c>
      <c r="P54">
        <v>131.41666699999999</v>
      </c>
      <c r="Q54">
        <v>0.1</v>
      </c>
      <c r="R54" t="s">
        <v>63</v>
      </c>
      <c r="S54" t="s">
        <v>63</v>
      </c>
      <c r="T54">
        <v>110</v>
      </c>
      <c r="U54" t="s">
        <v>102</v>
      </c>
      <c r="V54" t="s">
        <v>63</v>
      </c>
      <c r="W54">
        <v>6</v>
      </c>
      <c r="X54" t="s">
        <v>63</v>
      </c>
      <c r="Y54" t="s">
        <v>63</v>
      </c>
      <c r="Z54" t="s">
        <v>63</v>
      </c>
    </row>
    <row r="55" spans="1:26" x14ac:dyDescent="0.3">
      <c r="A55" t="s">
        <v>57</v>
      </c>
      <c r="B55" t="str">
        <f t="shared" si="0"/>
        <v>6b-ON</v>
      </c>
      <c r="C55" t="s">
        <v>108</v>
      </c>
      <c r="D55" t="s">
        <v>109</v>
      </c>
      <c r="E55" t="s">
        <v>110</v>
      </c>
      <c r="F55" t="s">
        <v>37</v>
      </c>
      <c r="G55" t="s">
        <v>61</v>
      </c>
      <c r="H55" t="s">
        <v>62</v>
      </c>
      <c r="I55">
        <v>7</v>
      </c>
      <c r="J55">
        <v>6</v>
      </c>
      <c r="K55" t="s">
        <v>38</v>
      </c>
      <c r="L55" t="s">
        <v>122</v>
      </c>
      <c r="M55" t="s">
        <v>79</v>
      </c>
      <c r="N55" t="s">
        <v>114</v>
      </c>
      <c r="O55">
        <v>41.972000000000001</v>
      </c>
      <c r="P55">
        <v>140.66909999999999</v>
      </c>
      <c r="Q55">
        <v>0.1</v>
      </c>
      <c r="R55" t="s">
        <v>63</v>
      </c>
      <c r="S55" t="s">
        <v>63</v>
      </c>
      <c r="T55">
        <v>110</v>
      </c>
      <c r="U55" t="s">
        <v>102</v>
      </c>
      <c r="V55" t="s">
        <v>63</v>
      </c>
      <c r="W55">
        <v>6</v>
      </c>
      <c r="X55" t="s">
        <v>63</v>
      </c>
      <c r="Y55" t="s">
        <v>63</v>
      </c>
      <c r="Z55" t="s">
        <v>63</v>
      </c>
    </row>
    <row r="56" spans="1:26" x14ac:dyDescent="0.3">
      <c r="A56" t="s">
        <v>57</v>
      </c>
      <c r="B56" t="str">
        <f t="shared" si="0"/>
        <v>6b-KT</v>
      </c>
      <c r="C56" t="s">
        <v>108</v>
      </c>
      <c r="D56" t="s">
        <v>109</v>
      </c>
      <c r="E56" t="s">
        <v>110</v>
      </c>
      <c r="F56" t="s">
        <v>37</v>
      </c>
      <c r="G56" t="s">
        <v>61</v>
      </c>
      <c r="H56" t="s">
        <v>62</v>
      </c>
      <c r="I56">
        <v>7</v>
      </c>
      <c r="J56">
        <v>4</v>
      </c>
      <c r="K56" t="s">
        <v>38</v>
      </c>
      <c r="L56" t="s">
        <v>122</v>
      </c>
      <c r="M56" t="s">
        <v>79</v>
      </c>
      <c r="N56" t="s">
        <v>116</v>
      </c>
      <c r="O56">
        <v>39.286749999999998</v>
      </c>
      <c r="P56">
        <v>141.11322200000001</v>
      </c>
      <c r="Q56">
        <v>0.1</v>
      </c>
      <c r="R56" t="s">
        <v>63</v>
      </c>
      <c r="S56" t="s">
        <v>63</v>
      </c>
      <c r="T56">
        <v>110</v>
      </c>
      <c r="U56" t="s">
        <v>102</v>
      </c>
      <c r="V56" t="s">
        <v>63</v>
      </c>
      <c r="W56">
        <v>6</v>
      </c>
      <c r="X56" t="s">
        <v>63</v>
      </c>
      <c r="Y56" t="s">
        <v>63</v>
      </c>
      <c r="Z56" t="s">
        <v>63</v>
      </c>
    </row>
    <row r="57" spans="1:26" x14ac:dyDescent="0.3">
      <c r="A57" t="s">
        <v>57</v>
      </c>
      <c r="B57" t="str">
        <f t="shared" si="0"/>
        <v>6b-IW</v>
      </c>
      <c r="C57" t="s">
        <v>108</v>
      </c>
      <c r="D57" t="s">
        <v>109</v>
      </c>
      <c r="E57" t="s">
        <v>110</v>
      </c>
      <c r="F57" t="s">
        <v>37</v>
      </c>
      <c r="G57" t="s">
        <v>61</v>
      </c>
      <c r="H57" t="s">
        <v>62</v>
      </c>
      <c r="I57">
        <v>7</v>
      </c>
      <c r="J57">
        <v>7</v>
      </c>
      <c r="K57" t="s">
        <v>38</v>
      </c>
      <c r="L57" t="s">
        <v>122</v>
      </c>
      <c r="M57" t="s">
        <v>79</v>
      </c>
      <c r="N57" t="s">
        <v>117</v>
      </c>
      <c r="O57">
        <v>38.104278000000001</v>
      </c>
      <c r="P57">
        <v>140.87016</v>
      </c>
      <c r="Q57">
        <v>0.1</v>
      </c>
      <c r="R57" t="s">
        <v>63</v>
      </c>
      <c r="S57" t="s">
        <v>63</v>
      </c>
      <c r="T57">
        <v>110</v>
      </c>
      <c r="U57" t="s">
        <v>102</v>
      </c>
      <c r="V57" t="s">
        <v>63</v>
      </c>
      <c r="W57">
        <v>6</v>
      </c>
      <c r="X57" t="s">
        <v>63</v>
      </c>
      <c r="Y57" t="s">
        <v>63</v>
      </c>
      <c r="Z57" t="s">
        <v>63</v>
      </c>
    </row>
    <row r="58" spans="1:26" x14ac:dyDescent="0.3">
      <c r="A58" t="s">
        <v>57</v>
      </c>
      <c r="B58" t="str">
        <f t="shared" si="0"/>
        <v>6b-TB</v>
      </c>
      <c r="C58" t="s">
        <v>108</v>
      </c>
      <c r="D58" t="s">
        <v>109</v>
      </c>
      <c r="E58" t="s">
        <v>110</v>
      </c>
      <c r="F58" t="s">
        <v>37</v>
      </c>
      <c r="G58" t="s">
        <v>61</v>
      </c>
      <c r="H58" t="s">
        <v>62</v>
      </c>
      <c r="I58">
        <v>7</v>
      </c>
      <c r="J58">
        <v>4</v>
      </c>
      <c r="K58" t="s">
        <v>38</v>
      </c>
      <c r="L58" t="s">
        <v>122</v>
      </c>
      <c r="M58" t="s">
        <v>79</v>
      </c>
      <c r="N58" t="s">
        <v>123</v>
      </c>
      <c r="O58">
        <v>36.083472</v>
      </c>
      <c r="P58">
        <v>140.07644400000001</v>
      </c>
      <c r="Q58">
        <v>0.1</v>
      </c>
      <c r="R58" t="s">
        <v>63</v>
      </c>
      <c r="S58" t="s">
        <v>63</v>
      </c>
      <c r="T58">
        <v>110</v>
      </c>
      <c r="U58" t="s">
        <v>102</v>
      </c>
      <c r="V58" t="s">
        <v>63</v>
      </c>
      <c r="W58">
        <v>6</v>
      </c>
      <c r="X58" t="s">
        <v>63</v>
      </c>
      <c r="Y58" t="s">
        <v>63</v>
      </c>
      <c r="Z58" t="s">
        <v>63</v>
      </c>
    </row>
    <row r="59" spans="1:26" x14ac:dyDescent="0.3">
      <c r="A59" t="s">
        <v>57</v>
      </c>
      <c r="B59" t="str">
        <f t="shared" si="0"/>
        <v>6b-OI</v>
      </c>
      <c r="C59" t="s">
        <v>108</v>
      </c>
      <c r="D59" t="s">
        <v>109</v>
      </c>
      <c r="E59" t="s">
        <v>110</v>
      </c>
      <c r="F59" t="s">
        <v>37</v>
      </c>
      <c r="G59" t="s">
        <v>61</v>
      </c>
      <c r="H59" t="s">
        <v>62</v>
      </c>
      <c r="I59">
        <v>7</v>
      </c>
      <c r="J59">
        <v>8</v>
      </c>
      <c r="K59" t="s">
        <v>38</v>
      </c>
      <c r="L59" t="s">
        <v>122</v>
      </c>
      <c r="M59" t="s">
        <v>79</v>
      </c>
      <c r="N59" t="s">
        <v>120</v>
      </c>
      <c r="O59">
        <v>33.233333000000002</v>
      </c>
      <c r="P59">
        <v>131.60666699999999</v>
      </c>
      <c r="Q59">
        <v>0.1</v>
      </c>
      <c r="R59" t="s">
        <v>63</v>
      </c>
      <c r="S59" t="s">
        <v>63</v>
      </c>
      <c r="T59">
        <v>110</v>
      </c>
      <c r="U59" t="s">
        <v>102</v>
      </c>
      <c r="V59" t="s">
        <v>63</v>
      </c>
      <c r="W59">
        <v>6</v>
      </c>
      <c r="X59" t="s">
        <v>63</v>
      </c>
      <c r="Y59" t="s">
        <v>63</v>
      </c>
      <c r="Z59" t="s">
        <v>63</v>
      </c>
    </row>
    <row r="60" spans="1:26" x14ac:dyDescent="0.3">
      <c r="A60" t="s">
        <v>57</v>
      </c>
      <c r="B60" t="str">
        <f t="shared" si="0"/>
        <v>6b-KG</v>
      </c>
      <c r="C60" t="s">
        <v>108</v>
      </c>
      <c r="D60" t="s">
        <v>109</v>
      </c>
      <c r="E60" t="s">
        <v>110</v>
      </c>
      <c r="F60" t="s">
        <v>37</v>
      </c>
      <c r="G60" t="s">
        <v>61</v>
      </c>
      <c r="H60" t="s">
        <v>62</v>
      </c>
      <c r="I60">
        <v>7</v>
      </c>
      <c r="J60">
        <v>8</v>
      </c>
      <c r="K60" t="s">
        <v>38</v>
      </c>
      <c r="L60" t="s">
        <v>122</v>
      </c>
      <c r="M60" t="s">
        <v>79</v>
      </c>
      <c r="N60" t="s">
        <v>124</v>
      </c>
      <c r="O60">
        <v>31.6</v>
      </c>
      <c r="P60">
        <v>130.55000000000001</v>
      </c>
      <c r="Q60">
        <v>0.1</v>
      </c>
      <c r="R60" t="s">
        <v>63</v>
      </c>
      <c r="S60" t="s">
        <v>63</v>
      </c>
      <c r="T60">
        <v>110</v>
      </c>
      <c r="U60" t="s">
        <v>102</v>
      </c>
      <c r="V60" t="s">
        <v>63</v>
      </c>
      <c r="W60">
        <v>6</v>
      </c>
      <c r="X60" t="s">
        <v>63</v>
      </c>
      <c r="Y60" t="s">
        <v>63</v>
      </c>
      <c r="Z60" t="s">
        <v>63</v>
      </c>
    </row>
    <row r="61" spans="1:26" x14ac:dyDescent="0.3">
      <c r="A61" t="s">
        <v>57</v>
      </c>
      <c r="B61" t="str">
        <f t="shared" si="0"/>
        <v>6b-YK</v>
      </c>
      <c r="C61" t="s">
        <v>108</v>
      </c>
      <c r="D61" t="s">
        <v>109</v>
      </c>
      <c r="E61" t="s">
        <v>110</v>
      </c>
      <c r="F61" t="s">
        <v>37</v>
      </c>
      <c r="G61" t="s">
        <v>61</v>
      </c>
      <c r="H61" t="s">
        <v>62</v>
      </c>
      <c r="I61">
        <v>7</v>
      </c>
      <c r="J61">
        <v>7</v>
      </c>
      <c r="K61" t="s">
        <v>38</v>
      </c>
      <c r="L61" t="s">
        <v>122</v>
      </c>
      <c r="M61" t="s">
        <v>79</v>
      </c>
      <c r="N61" t="s">
        <v>125</v>
      </c>
      <c r="O61">
        <v>30.358611</v>
      </c>
      <c r="P61">
        <v>130.52861100000001</v>
      </c>
      <c r="Q61">
        <v>0.1</v>
      </c>
      <c r="R61" t="s">
        <v>63</v>
      </c>
      <c r="S61" t="s">
        <v>63</v>
      </c>
      <c r="T61">
        <v>110</v>
      </c>
      <c r="U61" t="s">
        <v>102</v>
      </c>
      <c r="V61" t="s">
        <v>63</v>
      </c>
      <c r="W61">
        <v>6</v>
      </c>
      <c r="X61" t="s">
        <v>63</v>
      </c>
      <c r="Y61" t="s">
        <v>63</v>
      </c>
      <c r="Z61" t="s">
        <v>63</v>
      </c>
    </row>
    <row r="62" spans="1:26" x14ac:dyDescent="0.3">
      <c r="A62" t="s">
        <v>801</v>
      </c>
      <c r="B62" t="str">
        <f t="shared" si="0"/>
        <v>6c-KO</v>
      </c>
      <c r="C62" t="s">
        <v>108</v>
      </c>
      <c r="D62" t="s">
        <v>109</v>
      </c>
      <c r="E62" t="s">
        <v>110</v>
      </c>
      <c r="F62" t="s">
        <v>37</v>
      </c>
      <c r="G62" t="s">
        <v>61</v>
      </c>
      <c r="H62" t="s">
        <v>62</v>
      </c>
      <c r="I62">
        <v>5</v>
      </c>
      <c r="J62">
        <v>4</v>
      </c>
      <c r="K62" t="s">
        <v>38</v>
      </c>
      <c r="L62" t="s">
        <v>126</v>
      </c>
      <c r="M62" t="s">
        <v>79</v>
      </c>
      <c r="N62" t="s">
        <v>112</v>
      </c>
      <c r="O62">
        <v>44.774360999999999</v>
      </c>
      <c r="P62">
        <v>142.254389</v>
      </c>
      <c r="Q62">
        <v>0.1</v>
      </c>
      <c r="R62" t="s">
        <v>63</v>
      </c>
      <c r="S62" t="s">
        <v>63</v>
      </c>
      <c r="T62">
        <v>110</v>
      </c>
      <c r="U62" t="s">
        <v>102</v>
      </c>
      <c r="V62" t="s">
        <v>63</v>
      </c>
      <c r="W62">
        <v>6</v>
      </c>
      <c r="X62" t="s">
        <v>63</v>
      </c>
      <c r="Y62" t="s">
        <v>63</v>
      </c>
      <c r="Z62" t="s">
        <v>63</v>
      </c>
    </row>
    <row r="63" spans="1:26" x14ac:dyDescent="0.3">
      <c r="A63" t="s">
        <v>801</v>
      </c>
      <c r="B63" t="str">
        <f t="shared" si="0"/>
        <v>6c-ON</v>
      </c>
      <c r="C63" t="s">
        <v>108</v>
      </c>
      <c r="D63" t="s">
        <v>109</v>
      </c>
      <c r="E63" t="s">
        <v>110</v>
      </c>
      <c r="F63" t="s">
        <v>37</v>
      </c>
      <c r="G63" t="s">
        <v>61</v>
      </c>
      <c r="H63" t="s">
        <v>62</v>
      </c>
      <c r="I63">
        <v>6</v>
      </c>
      <c r="J63">
        <v>7</v>
      </c>
      <c r="K63" t="s">
        <v>38</v>
      </c>
      <c r="L63" t="s">
        <v>126</v>
      </c>
      <c r="M63" t="s">
        <v>79</v>
      </c>
      <c r="N63" t="s">
        <v>114</v>
      </c>
      <c r="O63">
        <v>41.972000000000001</v>
      </c>
      <c r="P63">
        <v>140.66909999999999</v>
      </c>
      <c r="Q63">
        <v>0.1</v>
      </c>
      <c r="R63" t="s">
        <v>63</v>
      </c>
      <c r="S63" t="s">
        <v>63</v>
      </c>
      <c r="T63">
        <v>110</v>
      </c>
      <c r="U63" t="s">
        <v>102</v>
      </c>
      <c r="V63" t="s">
        <v>63</v>
      </c>
      <c r="W63">
        <v>6</v>
      </c>
      <c r="X63" t="s">
        <v>63</v>
      </c>
      <c r="Y63" t="s">
        <v>63</v>
      </c>
      <c r="Z63" t="s">
        <v>63</v>
      </c>
    </row>
    <row r="64" spans="1:26" x14ac:dyDescent="0.3">
      <c r="A64" t="s">
        <v>801</v>
      </c>
      <c r="B64" t="str">
        <f t="shared" si="0"/>
        <v>6c-SM</v>
      </c>
      <c r="C64" t="s">
        <v>108</v>
      </c>
      <c r="D64" t="s">
        <v>109</v>
      </c>
      <c r="E64" t="s">
        <v>110</v>
      </c>
      <c r="F64" t="s">
        <v>37</v>
      </c>
      <c r="G64" t="s">
        <v>61</v>
      </c>
      <c r="H64" t="s">
        <v>62</v>
      </c>
      <c r="I64">
        <v>7</v>
      </c>
      <c r="J64">
        <v>6</v>
      </c>
      <c r="K64" t="s">
        <v>38</v>
      </c>
      <c r="L64" t="s">
        <v>126</v>
      </c>
      <c r="M64" t="s">
        <v>79</v>
      </c>
      <c r="N64" t="s">
        <v>115</v>
      </c>
      <c r="O64">
        <v>40.599027999999997</v>
      </c>
      <c r="P64">
        <v>141.39761100000001</v>
      </c>
      <c r="Q64">
        <v>0.1</v>
      </c>
      <c r="R64" t="s">
        <v>63</v>
      </c>
      <c r="S64" t="s">
        <v>63</v>
      </c>
      <c r="T64">
        <v>110</v>
      </c>
      <c r="U64" t="s">
        <v>102</v>
      </c>
      <c r="V64" t="s">
        <v>63</v>
      </c>
      <c r="W64">
        <v>6</v>
      </c>
      <c r="X64" t="s">
        <v>63</v>
      </c>
      <c r="Y64" t="s">
        <v>63</v>
      </c>
      <c r="Z64" t="s">
        <v>63</v>
      </c>
    </row>
    <row r="65" spans="1:26" x14ac:dyDescent="0.3">
      <c r="A65" t="s">
        <v>801</v>
      </c>
      <c r="B65" t="str">
        <f t="shared" si="0"/>
        <v>6c-KT</v>
      </c>
      <c r="C65" t="s">
        <v>108</v>
      </c>
      <c r="D65" t="s">
        <v>109</v>
      </c>
      <c r="E65" t="s">
        <v>110</v>
      </c>
      <c r="F65" t="s">
        <v>37</v>
      </c>
      <c r="G65" t="s">
        <v>61</v>
      </c>
      <c r="H65" t="s">
        <v>62</v>
      </c>
      <c r="I65">
        <v>8</v>
      </c>
      <c r="J65">
        <v>7</v>
      </c>
      <c r="K65" t="s">
        <v>38</v>
      </c>
      <c r="L65" t="s">
        <v>126</v>
      </c>
      <c r="M65" t="s">
        <v>79</v>
      </c>
      <c r="N65" t="s">
        <v>116</v>
      </c>
      <c r="O65">
        <v>39.286749999999998</v>
      </c>
      <c r="P65">
        <v>141.11322200000001</v>
      </c>
      <c r="Q65">
        <v>0.1</v>
      </c>
      <c r="R65" t="s">
        <v>63</v>
      </c>
      <c r="S65" t="s">
        <v>63</v>
      </c>
      <c r="T65">
        <v>110</v>
      </c>
      <c r="U65" t="s">
        <v>102</v>
      </c>
      <c r="V65" t="s">
        <v>63</v>
      </c>
      <c r="W65">
        <v>6</v>
      </c>
      <c r="X65" t="s">
        <v>63</v>
      </c>
      <c r="Y65" t="s">
        <v>63</v>
      </c>
      <c r="Z65" t="s">
        <v>63</v>
      </c>
    </row>
    <row r="66" spans="1:26" x14ac:dyDescent="0.3">
      <c r="A66" t="s">
        <v>801</v>
      </c>
      <c r="B66" t="str">
        <f t="shared" ref="B66:B129" si="1">CONCATENATE(A66,"-",N66)</f>
        <v>6c-IW</v>
      </c>
      <c r="C66" t="s">
        <v>108</v>
      </c>
      <c r="D66" t="s">
        <v>109</v>
      </c>
      <c r="E66" t="s">
        <v>110</v>
      </c>
      <c r="F66" t="s">
        <v>37</v>
      </c>
      <c r="G66" t="s">
        <v>61</v>
      </c>
      <c r="H66" t="s">
        <v>62</v>
      </c>
      <c r="I66">
        <v>9</v>
      </c>
      <c r="J66">
        <v>7</v>
      </c>
      <c r="K66" t="s">
        <v>38</v>
      </c>
      <c r="L66" t="s">
        <v>126</v>
      </c>
      <c r="M66" t="s">
        <v>79</v>
      </c>
      <c r="N66" t="s">
        <v>117</v>
      </c>
      <c r="O66">
        <v>38.104278000000001</v>
      </c>
      <c r="P66">
        <v>140.87016</v>
      </c>
      <c r="Q66">
        <v>0.1</v>
      </c>
      <c r="R66" t="s">
        <v>63</v>
      </c>
      <c r="S66" t="s">
        <v>63</v>
      </c>
      <c r="T66">
        <v>110</v>
      </c>
      <c r="U66" t="s">
        <v>102</v>
      </c>
      <c r="V66" t="s">
        <v>63</v>
      </c>
      <c r="W66">
        <v>6</v>
      </c>
      <c r="X66" t="s">
        <v>63</v>
      </c>
      <c r="Y66" t="s">
        <v>63</v>
      </c>
      <c r="Z66" t="s">
        <v>63</v>
      </c>
    </row>
    <row r="67" spans="1:26" x14ac:dyDescent="0.3">
      <c r="A67">
        <v>7</v>
      </c>
      <c r="B67" t="str">
        <f t="shared" si="1"/>
        <v>7-</v>
      </c>
      <c r="C67" t="s">
        <v>127</v>
      </c>
      <c r="D67" t="s">
        <v>128</v>
      </c>
      <c r="E67" t="s">
        <v>129</v>
      </c>
      <c r="F67" t="s">
        <v>130</v>
      </c>
      <c r="G67" t="s">
        <v>61</v>
      </c>
      <c r="H67" t="s">
        <v>62</v>
      </c>
      <c r="I67">
        <v>12</v>
      </c>
      <c r="J67">
        <v>0</v>
      </c>
      <c r="K67" t="s">
        <v>63</v>
      </c>
      <c r="L67" t="s">
        <v>63</v>
      </c>
      <c r="M67" t="s">
        <v>63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</row>
    <row r="68" spans="1:26" x14ac:dyDescent="0.3">
      <c r="A68">
        <v>7</v>
      </c>
      <c r="B68" t="str">
        <f t="shared" si="1"/>
        <v>7-</v>
      </c>
      <c r="C68" t="s">
        <v>127</v>
      </c>
      <c r="D68" t="s">
        <v>128</v>
      </c>
      <c r="E68" t="s">
        <v>129</v>
      </c>
      <c r="F68" t="s">
        <v>130</v>
      </c>
      <c r="G68" t="s">
        <v>63</v>
      </c>
      <c r="H68" t="s">
        <v>63</v>
      </c>
      <c r="I68" t="s">
        <v>63</v>
      </c>
      <c r="J68">
        <v>0</v>
      </c>
      <c r="K68" t="s">
        <v>63</v>
      </c>
      <c r="L68" t="s">
        <v>63</v>
      </c>
      <c r="M68" t="s">
        <v>63</v>
      </c>
      <c r="N68" t="s">
        <v>63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</row>
    <row r="69" spans="1:26" x14ac:dyDescent="0.3">
      <c r="A69">
        <v>7</v>
      </c>
      <c r="B69" t="str">
        <f t="shared" si="1"/>
        <v>7-</v>
      </c>
      <c r="C69" t="s">
        <v>127</v>
      </c>
      <c r="D69" t="s">
        <v>128</v>
      </c>
      <c r="E69" t="s">
        <v>129</v>
      </c>
      <c r="F69" t="s">
        <v>130</v>
      </c>
      <c r="G69" t="s">
        <v>63</v>
      </c>
      <c r="H69" t="s">
        <v>63</v>
      </c>
      <c r="I69" t="s">
        <v>63</v>
      </c>
      <c r="J69">
        <v>0</v>
      </c>
      <c r="K69" t="s">
        <v>63</v>
      </c>
      <c r="L69" t="s">
        <v>63</v>
      </c>
      <c r="M69" t="s">
        <v>63</v>
      </c>
      <c r="N69" t="s">
        <v>63</v>
      </c>
      <c r="O69" t="s">
        <v>63</v>
      </c>
      <c r="P69" t="s">
        <v>63</v>
      </c>
      <c r="Q69" t="s">
        <v>63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</row>
    <row r="70" spans="1:26" x14ac:dyDescent="0.3">
      <c r="A70">
        <v>7</v>
      </c>
      <c r="B70" t="str">
        <f t="shared" si="1"/>
        <v>7-</v>
      </c>
      <c r="C70" t="s">
        <v>127</v>
      </c>
      <c r="D70" t="s">
        <v>128</v>
      </c>
      <c r="E70" t="s">
        <v>129</v>
      </c>
      <c r="F70" t="s">
        <v>130</v>
      </c>
      <c r="G70" t="s">
        <v>63</v>
      </c>
      <c r="H70" t="s">
        <v>63</v>
      </c>
      <c r="I70" t="s">
        <v>63</v>
      </c>
      <c r="J70">
        <v>0</v>
      </c>
      <c r="K70" t="s">
        <v>63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</row>
    <row r="71" spans="1:26" x14ac:dyDescent="0.3">
      <c r="A71">
        <v>7</v>
      </c>
      <c r="B71" t="str">
        <f t="shared" si="1"/>
        <v>7-</v>
      </c>
      <c r="C71" t="s">
        <v>127</v>
      </c>
      <c r="D71" t="s">
        <v>128</v>
      </c>
      <c r="E71" t="s">
        <v>129</v>
      </c>
      <c r="F71" t="s">
        <v>130</v>
      </c>
      <c r="G71" t="s">
        <v>63</v>
      </c>
      <c r="H71" t="s">
        <v>63</v>
      </c>
      <c r="I71" t="s">
        <v>63</v>
      </c>
      <c r="J71">
        <v>0</v>
      </c>
      <c r="K71" t="s">
        <v>63</v>
      </c>
      <c r="L71" t="s">
        <v>63</v>
      </c>
      <c r="M71" t="s">
        <v>63</v>
      </c>
      <c r="N71" t="s">
        <v>63</v>
      </c>
      <c r="O71" t="s">
        <v>63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</row>
    <row r="72" spans="1:26" x14ac:dyDescent="0.3">
      <c r="A72">
        <v>7</v>
      </c>
      <c r="B72" t="str">
        <f t="shared" si="1"/>
        <v>7-</v>
      </c>
      <c r="C72" t="s">
        <v>127</v>
      </c>
      <c r="D72" t="s">
        <v>128</v>
      </c>
      <c r="E72" t="s">
        <v>129</v>
      </c>
      <c r="F72" t="s">
        <v>130</v>
      </c>
      <c r="G72" t="s">
        <v>63</v>
      </c>
      <c r="H72" t="s">
        <v>63</v>
      </c>
      <c r="I72" t="s">
        <v>63</v>
      </c>
      <c r="J72">
        <v>0</v>
      </c>
      <c r="K72" t="s">
        <v>63</v>
      </c>
      <c r="L72" t="s">
        <v>63</v>
      </c>
      <c r="M72" t="s">
        <v>63</v>
      </c>
      <c r="N72" t="s">
        <v>63</v>
      </c>
      <c r="O72" t="s">
        <v>63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</row>
    <row r="73" spans="1:26" x14ac:dyDescent="0.3">
      <c r="A73">
        <v>7</v>
      </c>
      <c r="B73" t="str">
        <f t="shared" si="1"/>
        <v>7-</v>
      </c>
      <c r="C73" t="s">
        <v>127</v>
      </c>
      <c r="D73" t="s">
        <v>128</v>
      </c>
      <c r="E73" t="s">
        <v>129</v>
      </c>
      <c r="F73" t="s">
        <v>130</v>
      </c>
      <c r="G73" t="s">
        <v>63</v>
      </c>
      <c r="H73" t="s">
        <v>63</v>
      </c>
      <c r="I73" t="s">
        <v>63</v>
      </c>
      <c r="J73">
        <v>0</v>
      </c>
      <c r="K73" t="s">
        <v>63</v>
      </c>
      <c r="L73" t="s">
        <v>63</v>
      </c>
      <c r="M73" t="s">
        <v>63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63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</row>
    <row r="74" spans="1:26" x14ac:dyDescent="0.3">
      <c r="A74">
        <v>7</v>
      </c>
      <c r="B74" t="str">
        <f t="shared" si="1"/>
        <v>7-</v>
      </c>
      <c r="C74" t="s">
        <v>127</v>
      </c>
      <c r="D74" t="s">
        <v>128</v>
      </c>
      <c r="E74" t="s">
        <v>129</v>
      </c>
      <c r="F74" t="s">
        <v>130</v>
      </c>
      <c r="G74" t="s">
        <v>63</v>
      </c>
      <c r="H74" t="s">
        <v>63</v>
      </c>
      <c r="I74" t="s">
        <v>63</v>
      </c>
      <c r="J74">
        <v>0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</row>
    <row r="75" spans="1:26" x14ac:dyDescent="0.3">
      <c r="A75">
        <v>7</v>
      </c>
      <c r="B75" t="str">
        <f t="shared" si="1"/>
        <v>7-</v>
      </c>
      <c r="C75" t="s">
        <v>127</v>
      </c>
      <c r="D75" t="s">
        <v>128</v>
      </c>
      <c r="E75" t="s">
        <v>129</v>
      </c>
      <c r="F75" t="s">
        <v>130</v>
      </c>
      <c r="G75" t="s">
        <v>63</v>
      </c>
      <c r="H75" t="s">
        <v>63</v>
      </c>
      <c r="I75" t="s">
        <v>63</v>
      </c>
      <c r="J75">
        <v>0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</row>
    <row r="76" spans="1:26" x14ac:dyDescent="0.3">
      <c r="A76">
        <v>7</v>
      </c>
      <c r="B76" t="str">
        <f t="shared" si="1"/>
        <v>7-</v>
      </c>
      <c r="C76" t="s">
        <v>127</v>
      </c>
      <c r="D76" t="s">
        <v>128</v>
      </c>
      <c r="E76" t="s">
        <v>129</v>
      </c>
      <c r="F76" t="s">
        <v>130</v>
      </c>
      <c r="G76" t="s">
        <v>63</v>
      </c>
      <c r="H76" t="s">
        <v>63</v>
      </c>
      <c r="I76" t="s">
        <v>63</v>
      </c>
      <c r="J76">
        <v>0</v>
      </c>
      <c r="K76" t="s">
        <v>63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 t="s">
        <v>63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</row>
    <row r="77" spans="1:26" x14ac:dyDescent="0.3">
      <c r="A77">
        <v>7</v>
      </c>
      <c r="B77" t="str">
        <f t="shared" si="1"/>
        <v>7-</v>
      </c>
      <c r="C77" t="s">
        <v>127</v>
      </c>
      <c r="D77" t="s">
        <v>128</v>
      </c>
      <c r="E77" t="s">
        <v>129</v>
      </c>
      <c r="F77" t="s">
        <v>130</v>
      </c>
      <c r="G77" t="s">
        <v>63</v>
      </c>
      <c r="H77" t="s">
        <v>63</v>
      </c>
      <c r="I77" t="s">
        <v>63</v>
      </c>
      <c r="J77">
        <v>0</v>
      </c>
      <c r="K77" t="s">
        <v>63</v>
      </c>
      <c r="L77" t="s">
        <v>63</v>
      </c>
      <c r="M77" t="s">
        <v>63</v>
      </c>
      <c r="N77" t="s">
        <v>63</v>
      </c>
      <c r="O77" t="s">
        <v>63</v>
      </c>
      <c r="P77" t="s">
        <v>63</v>
      </c>
      <c r="Q77" t="s">
        <v>63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</row>
    <row r="78" spans="1:26" x14ac:dyDescent="0.3">
      <c r="A78">
        <v>7</v>
      </c>
      <c r="B78" t="str">
        <f t="shared" si="1"/>
        <v>7-</v>
      </c>
      <c r="C78" t="s">
        <v>127</v>
      </c>
      <c r="D78" t="s">
        <v>128</v>
      </c>
      <c r="E78" t="s">
        <v>129</v>
      </c>
      <c r="F78" t="s">
        <v>130</v>
      </c>
      <c r="G78" t="s">
        <v>63</v>
      </c>
      <c r="H78" t="s">
        <v>63</v>
      </c>
      <c r="I78" t="s">
        <v>63</v>
      </c>
      <c r="J78">
        <v>0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 t="s">
        <v>63</v>
      </c>
      <c r="R78" t="s">
        <v>63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</row>
    <row r="79" spans="1:26" x14ac:dyDescent="0.3">
      <c r="A79">
        <v>8</v>
      </c>
      <c r="B79" t="str">
        <f t="shared" si="1"/>
        <v>8-takaoka</v>
      </c>
      <c r="C79" t="s">
        <v>131</v>
      </c>
      <c r="D79" t="s">
        <v>132</v>
      </c>
      <c r="E79" t="s">
        <v>133</v>
      </c>
      <c r="F79" t="s">
        <v>37</v>
      </c>
      <c r="G79" t="s">
        <v>61</v>
      </c>
      <c r="H79" t="s">
        <v>62</v>
      </c>
      <c r="I79">
        <v>3</v>
      </c>
      <c r="J79">
        <v>5</v>
      </c>
      <c r="K79" t="s">
        <v>63</v>
      </c>
      <c r="L79" t="s">
        <v>134</v>
      </c>
      <c r="M79" t="s">
        <v>65</v>
      </c>
      <c r="N79" t="s">
        <v>135</v>
      </c>
      <c r="O79">
        <v>36.75</v>
      </c>
      <c r="P79">
        <v>137.01666666666699</v>
      </c>
      <c r="Q79">
        <v>0.01</v>
      </c>
      <c r="R79" t="s">
        <v>63</v>
      </c>
      <c r="S79" t="s">
        <v>63</v>
      </c>
      <c r="T79">
        <v>298</v>
      </c>
      <c r="U79" t="s">
        <v>67</v>
      </c>
      <c r="V79" t="s">
        <v>63</v>
      </c>
      <c r="W79">
        <v>8</v>
      </c>
      <c r="X79" t="s">
        <v>63</v>
      </c>
      <c r="Y79" t="s">
        <v>103</v>
      </c>
      <c r="Z79" t="s">
        <v>63</v>
      </c>
    </row>
    <row r="80" spans="1:26" x14ac:dyDescent="0.3">
      <c r="A80">
        <v>8</v>
      </c>
      <c r="B80" t="str">
        <f t="shared" si="1"/>
        <v>8-kanazawa</v>
      </c>
      <c r="C80" t="s">
        <v>131</v>
      </c>
      <c r="D80" t="s">
        <v>132</v>
      </c>
      <c r="E80" t="s">
        <v>133</v>
      </c>
      <c r="F80" t="s">
        <v>37</v>
      </c>
      <c r="G80" t="s">
        <v>61</v>
      </c>
      <c r="H80" t="s">
        <v>62</v>
      </c>
      <c r="I80">
        <v>3</v>
      </c>
      <c r="J80">
        <v>6</v>
      </c>
      <c r="K80" t="s">
        <v>63</v>
      </c>
      <c r="L80" t="s">
        <v>134</v>
      </c>
      <c r="M80" t="s">
        <v>65</v>
      </c>
      <c r="N80" t="s">
        <v>136</v>
      </c>
      <c r="O80">
        <v>36.566666666666698</v>
      </c>
      <c r="P80">
        <v>136.65</v>
      </c>
      <c r="Q80">
        <v>0.01</v>
      </c>
      <c r="R80" t="s">
        <v>63</v>
      </c>
      <c r="S80" t="s">
        <v>63</v>
      </c>
      <c r="T80">
        <v>312.60000000000002</v>
      </c>
      <c r="U80" t="s">
        <v>67</v>
      </c>
      <c r="V80" t="s">
        <v>63</v>
      </c>
      <c r="W80">
        <v>8</v>
      </c>
      <c r="X80" t="s">
        <v>63</v>
      </c>
      <c r="Y80" t="s">
        <v>103</v>
      </c>
      <c r="Z80" t="s">
        <v>63</v>
      </c>
    </row>
    <row r="81" spans="1:26" x14ac:dyDescent="0.3">
      <c r="A81">
        <v>8</v>
      </c>
      <c r="B81" t="str">
        <f t="shared" si="1"/>
        <v>8-fukui</v>
      </c>
      <c r="C81" t="s">
        <v>131</v>
      </c>
      <c r="D81" t="s">
        <v>132</v>
      </c>
      <c r="E81" t="s">
        <v>133</v>
      </c>
      <c r="F81" t="s">
        <v>37</v>
      </c>
      <c r="G81" t="s">
        <v>61</v>
      </c>
      <c r="H81" t="s">
        <v>62</v>
      </c>
      <c r="I81">
        <v>3</v>
      </c>
      <c r="J81">
        <v>4</v>
      </c>
      <c r="K81" t="s">
        <v>63</v>
      </c>
      <c r="L81" t="s">
        <v>134</v>
      </c>
      <c r="M81" t="s">
        <v>65</v>
      </c>
      <c r="N81" t="s">
        <v>137</v>
      </c>
      <c r="O81">
        <v>36.066666666666698</v>
      </c>
      <c r="P81">
        <v>136.21666666666701</v>
      </c>
      <c r="Q81">
        <v>0.01</v>
      </c>
      <c r="R81" t="s">
        <v>63</v>
      </c>
      <c r="S81" t="s">
        <v>63</v>
      </c>
      <c r="T81">
        <v>296</v>
      </c>
      <c r="U81" t="s">
        <v>67</v>
      </c>
      <c r="V81" t="s">
        <v>63</v>
      </c>
      <c r="W81">
        <v>8</v>
      </c>
      <c r="X81" t="s">
        <v>63</v>
      </c>
      <c r="Y81" t="s">
        <v>103</v>
      </c>
      <c r="Z81" t="s">
        <v>63</v>
      </c>
    </row>
    <row r="82" spans="1:26" ht="12" customHeight="1" x14ac:dyDescent="0.3">
      <c r="A82">
        <v>9</v>
      </c>
      <c r="B82" t="str">
        <f t="shared" si="1"/>
        <v>9-AT</v>
      </c>
      <c r="C82" t="s">
        <v>138</v>
      </c>
      <c r="D82" t="s">
        <v>139</v>
      </c>
      <c r="E82" t="s">
        <v>140</v>
      </c>
      <c r="F82" t="s">
        <v>37</v>
      </c>
      <c r="G82" t="s">
        <v>61</v>
      </c>
      <c r="H82" t="s">
        <v>62</v>
      </c>
      <c r="I82">
        <v>7</v>
      </c>
      <c r="J82">
        <v>5</v>
      </c>
      <c r="K82" t="s">
        <v>63</v>
      </c>
      <c r="L82" t="s">
        <v>134</v>
      </c>
      <c r="M82" t="s">
        <v>65</v>
      </c>
      <c r="N82" t="s">
        <v>141</v>
      </c>
      <c r="O82">
        <v>39.700000000000003</v>
      </c>
      <c r="P82">
        <v>140.1</v>
      </c>
      <c r="Q82">
        <v>0.01</v>
      </c>
      <c r="R82">
        <v>9.4</v>
      </c>
      <c r="S82" t="s">
        <v>63</v>
      </c>
      <c r="T82">
        <v>770</v>
      </c>
      <c r="U82" t="s">
        <v>102</v>
      </c>
      <c r="V82" t="s">
        <v>63</v>
      </c>
      <c r="W82">
        <v>9</v>
      </c>
      <c r="X82" t="s">
        <v>63</v>
      </c>
      <c r="Y82" t="s">
        <v>103</v>
      </c>
      <c r="Z82" t="s">
        <v>63</v>
      </c>
    </row>
    <row r="83" spans="1:26" x14ac:dyDescent="0.3">
      <c r="A83">
        <v>9</v>
      </c>
      <c r="B83" t="str">
        <f t="shared" si="1"/>
        <v>9-UM</v>
      </c>
      <c r="C83" t="s">
        <v>138</v>
      </c>
      <c r="D83" t="s">
        <v>139</v>
      </c>
      <c r="E83" t="s">
        <v>140</v>
      </c>
      <c r="F83" t="s">
        <v>37</v>
      </c>
      <c r="G83" t="s">
        <v>61</v>
      </c>
      <c r="H83" t="s">
        <v>62</v>
      </c>
      <c r="I83">
        <v>7</v>
      </c>
      <c r="J83">
        <v>3</v>
      </c>
      <c r="K83" t="s">
        <v>63</v>
      </c>
      <c r="L83" t="s">
        <v>134</v>
      </c>
      <c r="M83" t="s">
        <v>65</v>
      </c>
      <c r="N83" t="s">
        <v>142</v>
      </c>
      <c r="O83">
        <v>36.6</v>
      </c>
      <c r="P83">
        <v>139.9</v>
      </c>
      <c r="Q83">
        <v>0.01</v>
      </c>
      <c r="R83">
        <v>118.9</v>
      </c>
      <c r="S83" t="s">
        <v>63</v>
      </c>
      <c r="T83">
        <v>770</v>
      </c>
      <c r="U83" t="s">
        <v>102</v>
      </c>
      <c r="V83" t="s">
        <v>63</v>
      </c>
      <c r="W83">
        <v>9</v>
      </c>
      <c r="X83" t="s">
        <v>63</v>
      </c>
      <c r="Y83" t="s">
        <v>103</v>
      </c>
      <c r="Z83" t="s">
        <v>63</v>
      </c>
    </row>
    <row r="84" spans="1:26" x14ac:dyDescent="0.3">
      <c r="A84">
        <v>9</v>
      </c>
      <c r="B84" t="str">
        <f t="shared" si="1"/>
        <v>9-MB</v>
      </c>
      <c r="C84" t="s">
        <v>138</v>
      </c>
      <c r="D84" t="s">
        <v>139</v>
      </c>
      <c r="E84" t="s">
        <v>140</v>
      </c>
      <c r="F84" t="s">
        <v>37</v>
      </c>
      <c r="G84" t="s">
        <v>61</v>
      </c>
      <c r="H84" t="s">
        <v>62</v>
      </c>
      <c r="I84">
        <v>7</v>
      </c>
      <c r="J84">
        <v>4</v>
      </c>
      <c r="K84" t="s">
        <v>63</v>
      </c>
      <c r="L84" t="s">
        <v>134</v>
      </c>
      <c r="M84" t="s">
        <v>65</v>
      </c>
      <c r="N84" t="s">
        <v>143</v>
      </c>
      <c r="O84">
        <v>36.4</v>
      </c>
      <c r="P84">
        <v>139.1</v>
      </c>
      <c r="Q84">
        <v>0.01</v>
      </c>
      <c r="R84">
        <v>112.2</v>
      </c>
      <c r="S84" t="s">
        <v>63</v>
      </c>
      <c r="T84">
        <v>770</v>
      </c>
      <c r="U84" t="s">
        <v>102</v>
      </c>
      <c r="V84" t="s">
        <v>63</v>
      </c>
      <c r="W84">
        <v>9</v>
      </c>
      <c r="X84" t="s">
        <v>63</v>
      </c>
      <c r="Y84" t="s">
        <v>103</v>
      </c>
      <c r="Z84" t="s">
        <v>63</v>
      </c>
    </row>
    <row r="85" spans="1:26" x14ac:dyDescent="0.3">
      <c r="A85">
        <v>9</v>
      </c>
      <c r="B85" t="str">
        <f t="shared" si="1"/>
        <v>9-FI</v>
      </c>
      <c r="C85" t="s">
        <v>138</v>
      </c>
      <c r="D85" t="s">
        <v>139</v>
      </c>
      <c r="E85" t="s">
        <v>140</v>
      </c>
      <c r="F85" t="s">
        <v>37</v>
      </c>
      <c r="G85" t="s">
        <v>61</v>
      </c>
      <c r="H85" t="s">
        <v>62</v>
      </c>
      <c r="I85">
        <v>7</v>
      </c>
      <c r="J85">
        <v>4</v>
      </c>
      <c r="K85" t="s">
        <v>63</v>
      </c>
      <c r="L85" t="s">
        <v>134</v>
      </c>
      <c r="M85" t="s">
        <v>65</v>
      </c>
      <c r="N85" t="s">
        <v>144</v>
      </c>
      <c r="O85">
        <v>36.1</v>
      </c>
      <c r="P85">
        <v>136.19999999999999</v>
      </c>
      <c r="Q85">
        <v>0.01</v>
      </c>
      <c r="R85">
        <v>9.1</v>
      </c>
      <c r="S85" t="s">
        <v>63</v>
      </c>
      <c r="T85">
        <v>770</v>
      </c>
      <c r="U85" t="s">
        <v>102</v>
      </c>
      <c r="V85" t="s">
        <v>63</v>
      </c>
      <c r="W85">
        <v>9</v>
      </c>
      <c r="X85" t="s">
        <v>63</v>
      </c>
      <c r="Y85" t="s">
        <v>103</v>
      </c>
      <c r="Z85" t="s">
        <v>63</v>
      </c>
    </row>
    <row r="86" spans="1:26" x14ac:dyDescent="0.3">
      <c r="A86">
        <v>9</v>
      </c>
      <c r="B86" t="str">
        <f t="shared" si="1"/>
        <v>9-UW</v>
      </c>
      <c r="C86" t="s">
        <v>138</v>
      </c>
      <c r="D86" t="s">
        <v>139</v>
      </c>
      <c r="E86" t="s">
        <v>140</v>
      </c>
      <c r="F86" t="s">
        <v>37</v>
      </c>
      <c r="G86" t="s">
        <v>61</v>
      </c>
      <c r="H86" t="s">
        <v>62</v>
      </c>
      <c r="I86">
        <v>7</v>
      </c>
      <c r="J86">
        <v>4</v>
      </c>
      <c r="K86" t="s">
        <v>63</v>
      </c>
      <c r="L86" t="s">
        <v>134</v>
      </c>
      <c r="M86" t="s">
        <v>65</v>
      </c>
      <c r="N86" t="s">
        <v>145</v>
      </c>
      <c r="O86">
        <v>35.9</v>
      </c>
      <c r="P86">
        <v>139.69999999999999</v>
      </c>
      <c r="Q86">
        <v>0.01</v>
      </c>
      <c r="R86">
        <v>8</v>
      </c>
      <c r="S86" t="s">
        <v>63</v>
      </c>
      <c r="T86">
        <v>770</v>
      </c>
      <c r="U86" t="s">
        <v>102</v>
      </c>
      <c r="V86" t="s">
        <v>63</v>
      </c>
      <c r="W86">
        <v>9</v>
      </c>
      <c r="X86" t="s">
        <v>63</v>
      </c>
      <c r="Y86" t="s">
        <v>103</v>
      </c>
      <c r="Z86" t="s">
        <v>63</v>
      </c>
    </row>
    <row r="87" spans="1:26" x14ac:dyDescent="0.3">
      <c r="A87">
        <v>9</v>
      </c>
      <c r="B87" t="str">
        <f t="shared" si="1"/>
        <v>9-KT</v>
      </c>
      <c r="C87" t="s">
        <v>138</v>
      </c>
      <c r="D87" t="s">
        <v>139</v>
      </c>
      <c r="E87" t="s">
        <v>140</v>
      </c>
      <c r="F87" t="s">
        <v>37</v>
      </c>
      <c r="G87" t="s">
        <v>61</v>
      </c>
      <c r="H87" t="s">
        <v>62</v>
      </c>
      <c r="I87">
        <v>7</v>
      </c>
      <c r="J87">
        <v>3</v>
      </c>
      <c r="K87" t="s">
        <v>63</v>
      </c>
      <c r="L87" t="s">
        <v>134</v>
      </c>
      <c r="M87" t="s">
        <v>65</v>
      </c>
      <c r="N87" t="s">
        <v>116</v>
      </c>
      <c r="O87">
        <v>35</v>
      </c>
      <c r="P87">
        <v>135.80000000000001</v>
      </c>
      <c r="Q87">
        <v>0.01</v>
      </c>
      <c r="R87">
        <v>41.4</v>
      </c>
      <c r="S87" t="s">
        <v>63</v>
      </c>
      <c r="T87">
        <v>770</v>
      </c>
      <c r="U87" t="s">
        <v>102</v>
      </c>
      <c r="V87" t="s">
        <v>63</v>
      </c>
      <c r="W87">
        <v>9</v>
      </c>
      <c r="X87" t="s">
        <v>63</v>
      </c>
      <c r="Y87" t="s">
        <v>103</v>
      </c>
      <c r="Z87" t="s">
        <v>63</v>
      </c>
    </row>
    <row r="88" spans="1:26" x14ac:dyDescent="0.3">
      <c r="A88">
        <v>9</v>
      </c>
      <c r="B88" t="str">
        <f t="shared" si="1"/>
        <v>9-SO</v>
      </c>
      <c r="C88" t="s">
        <v>138</v>
      </c>
      <c r="D88" t="s">
        <v>139</v>
      </c>
      <c r="E88" t="s">
        <v>140</v>
      </c>
      <c r="F88" t="s">
        <v>37</v>
      </c>
      <c r="G88" t="s">
        <v>61</v>
      </c>
      <c r="H88" t="s">
        <v>62</v>
      </c>
      <c r="I88">
        <v>7</v>
      </c>
      <c r="J88">
        <v>3</v>
      </c>
      <c r="K88" t="s">
        <v>63</v>
      </c>
      <c r="L88" t="s">
        <v>134</v>
      </c>
      <c r="M88" t="s">
        <v>65</v>
      </c>
      <c r="N88" t="s">
        <v>146</v>
      </c>
      <c r="O88">
        <v>35</v>
      </c>
      <c r="P88">
        <v>138.4</v>
      </c>
      <c r="Q88">
        <v>0.01</v>
      </c>
      <c r="R88">
        <v>14.1</v>
      </c>
      <c r="S88" t="s">
        <v>63</v>
      </c>
      <c r="T88">
        <v>770</v>
      </c>
      <c r="U88" t="s">
        <v>102</v>
      </c>
      <c r="V88" t="s">
        <v>63</v>
      </c>
      <c r="W88">
        <v>9</v>
      </c>
      <c r="X88" t="s">
        <v>63</v>
      </c>
      <c r="Y88" t="s">
        <v>103</v>
      </c>
      <c r="Z88" t="s">
        <v>63</v>
      </c>
    </row>
    <row r="89" spans="1:26" x14ac:dyDescent="0.3">
      <c r="A89">
        <v>10</v>
      </c>
      <c r="B89" t="str">
        <f t="shared" si="1"/>
        <v>10-SD</v>
      </c>
      <c r="C89" t="s">
        <v>147</v>
      </c>
      <c r="D89" t="s">
        <v>148</v>
      </c>
      <c r="E89" t="s">
        <v>149</v>
      </c>
      <c r="F89" t="s">
        <v>37</v>
      </c>
      <c r="G89" t="s">
        <v>61</v>
      </c>
      <c r="H89" t="s">
        <v>62</v>
      </c>
      <c r="I89">
        <v>6</v>
      </c>
      <c r="J89">
        <v>3</v>
      </c>
      <c r="K89" t="s">
        <v>63</v>
      </c>
      <c r="L89" t="s">
        <v>134</v>
      </c>
      <c r="M89" t="s">
        <v>65</v>
      </c>
      <c r="N89" t="s">
        <v>150</v>
      </c>
      <c r="O89">
        <v>38.266666666666701</v>
      </c>
      <c r="P89">
        <v>140.9</v>
      </c>
      <c r="Q89">
        <v>0.01</v>
      </c>
      <c r="R89">
        <v>38.9</v>
      </c>
      <c r="S89" t="s">
        <v>63</v>
      </c>
      <c r="T89">
        <v>179.5</v>
      </c>
      <c r="U89" t="s">
        <v>86</v>
      </c>
      <c r="V89" t="s">
        <v>63</v>
      </c>
      <c r="W89">
        <v>10</v>
      </c>
      <c r="X89" t="s">
        <v>63</v>
      </c>
      <c r="Y89" t="s">
        <v>103</v>
      </c>
      <c r="Z89" t="s">
        <v>63</v>
      </c>
    </row>
    <row r="90" spans="1:26" x14ac:dyDescent="0.3">
      <c r="A90">
        <v>10</v>
      </c>
      <c r="B90" t="str">
        <f t="shared" si="1"/>
        <v>10-NG</v>
      </c>
      <c r="C90" t="s">
        <v>147</v>
      </c>
      <c r="D90" t="s">
        <v>148</v>
      </c>
      <c r="E90" t="s">
        <v>149</v>
      </c>
      <c r="F90" t="s">
        <v>37</v>
      </c>
      <c r="G90" t="s">
        <v>61</v>
      </c>
      <c r="H90" t="s">
        <v>62</v>
      </c>
      <c r="I90">
        <v>6</v>
      </c>
      <c r="J90">
        <v>3</v>
      </c>
      <c r="K90" t="s">
        <v>63</v>
      </c>
      <c r="L90" t="s">
        <v>134</v>
      </c>
      <c r="M90" t="s">
        <v>65</v>
      </c>
      <c r="N90" t="s">
        <v>151</v>
      </c>
      <c r="O90">
        <v>37.9166666666667</v>
      </c>
      <c r="P90">
        <v>139.05000000000001</v>
      </c>
      <c r="Q90">
        <v>0.01</v>
      </c>
      <c r="R90">
        <v>1.9</v>
      </c>
      <c r="S90" t="s">
        <v>63</v>
      </c>
      <c r="T90">
        <v>289</v>
      </c>
      <c r="U90" t="s">
        <v>86</v>
      </c>
      <c r="V90" t="s">
        <v>63</v>
      </c>
      <c r="W90">
        <v>10</v>
      </c>
      <c r="X90" t="s">
        <v>63</v>
      </c>
      <c r="Y90" t="s">
        <v>103</v>
      </c>
      <c r="Z90" t="s">
        <v>63</v>
      </c>
    </row>
    <row r="91" spans="1:26" x14ac:dyDescent="0.3">
      <c r="A91">
        <v>10</v>
      </c>
      <c r="B91" t="str">
        <f t="shared" si="1"/>
        <v>10-FS</v>
      </c>
      <c r="C91" t="s">
        <v>147</v>
      </c>
      <c r="D91" t="s">
        <v>148</v>
      </c>
      <c r="E91" t="s">
        <v>149</v>
      </c>
      <c r="F91" t="s">
        <v>37</v>
      </c>
      <c r="G91" t="s">
        <v>61</v>
      </c>
      <c r="H91" t="s">
        <v>62</v>
      </c>
      <c r="I91">
        <v>6</v>
      </c>
      <c r="J91">
        <v>3</v>
      </c>
      <c r="K91" t="s">
        <v>63</v>
      </c>
      <c r="L91" t="s">
        <v>134</v>
      </c>
      <c r="M91" t="s">
        <v>65</v>
      </c>
      <c r="N91" t="s">
        <v>152</v>
      </c>
      <c r="O91">
        <v>37.75</v>
      </c>
      <c r="P91">
        <v>140.46666666666701</v>
      </c>
      <c r="Q91">
        <v>0.01</v>
      </c>
      <c r="R91">
        <v>67.400000000000006</v>
      </c>
      <c r="S91" t="s">
        <v>63</v>
      </c>
      <c r="T91">
        <v>30</v>
      </c>
      <c r="U91" t="s">
        <v>86</v>
      </c>
      <c r="V91" t="s">
        <v>63</v>
      </c>
      <c r="W91">
        <v>10</v>
      </c>
      <c r="X91" t="s">
        <v>63</v>
      </c>
      <c r="Y91" t="s">
        <v>103</v>
      </c>
      <c r="Z91" t="s">
        <v>63</v>
      </c>
    </row>
    <row r="92" spans="1:26" x14ac:dyDescent="0.3">
      <c r="A92">
        <v>10</v>
      </c>
      <c r="B92" t="str">
        <f t="shared" si="1"/>
        <v>10-MM</v>
      </c>
      <c r="C92" t="s">
        <v>147</v>
      </c>
      <c r="D92" t="s">
        <v>148</v>
      </c>
      <c r="E92" t="s">
        <v>149</v>
      </c>
      <c r="F92" t="s">
        <v>37</v>
      </c>
      <c r="G92" t="s">
        <v>61</v>
      </c>
      <c r="H92" t="s">
        <v>62</v>
      </c>
      <c r="I92">
        <v>6</v>
      </c>
      <c r="J92">
        <v>3</v>
      </c>
      <c r="K92" t="s">
        <v>63</v>
      </c>
      <c r="L92" t="s">
        <v>134</v>
      </c>
      <c r="M92" t="s">
        <v>65</v>
      </c>
      <c r="N92" t="s">
        <v>153</v>
      </c>
      <c r="O92">
        <v>36.25</v>
      </c>
      <c r="P92">
        <v>137.96666666666701</v>
      </c>
      <c r="Q92">
        <v>0.01</v>
      </c>
      <c r="R92">
        <v>610</v>
      </c>
      <c r="S92" t="s">
        <v>63</v>
      </c>
      <c r="T92">
        <v>66.5</v>
      </c>
      <c r="U92" t="s">
        <v>86</v>
      </c>
      <c r="V92" t="s">
        <v>63</v>
      </c>
      <c r="W92">
        <v>10</v>
      </c>
      <c r="X92" t="s">
        <v>63</v>
      </c>
      <c r="Y92" t="s">
        <v>103</v>
      </c>
      <c r="Z92" t="s">
        <v>63</v>
      </c>
    </row>
    <row r="93" spans="1:26" x14ac:dyDescent="0.3">
      <c r="A93">
        <v>10</v>
      </c>
      <c r="B93" t="str">
        <f t="shared" si="1"/>
        <v>10-KB</v>
      </c>
      <c r="C93" t="s">
        <v>147</v>
      </c>
      <c r="D93" t="s">
        <v>148</v>
      </c>
      <c r="E93" t="s">
        <v>149</v>
      </c>
      <c r="F93" t="s">
        <v>37</v>
      </c>
      <c r="G93" t="s">
        <v>61</v>
      </c>
      <c r="H93" t="s">
        <v>62</v>
      </c>
      <c r="I93">
        <v>6</v>
      </c>
      <c r="J93">
        <v>5</v>
      </c>
      <c r="K93" t="s">
        <v>63</v>
      </c>
      <c r="L93" t="s">
        <v>134</v>
      </c>
      <c r="M93" t="s">
        <v>65</v>
      </c>
      <c r="N93" t="s">
        <v>154</v>
      </c>
      <c r="O93">
        <v>34.683333333333302</v>
      </c>
      <c r="P93">
        <v>136.183333333333</v>
      </c>
      <c r="Q93">
        <v>0.01</v>
      </c>
      <c r="R93">
        <v>57.5</v>
      </c>
      <c r="S93" t="s">
        <v>63</v>
      </c>
      <c r="T93">
        <v>162.5</v>
      </c>
      <c r="U93" t="s">
        <v>86</v>
      </c>
      <c r="V93" t="s">
        <v>63</v>
      </c>
      <c r="W93">
        <v>10</v>
      </c>
      <c r="X93" t="s">
        <v>63</v>
      </c>
      <c r="Y93" t="s">
        <v>103</v>
      </c>
      <c r="Z93" t="s">
        <v>63</v>
      </c>
    </row>
    <row r="94" spans="1:26" x14ac:dyDescent="0.3">
      <c r="A94">
        <v>10</v>
      </c>
      <c r="B94" t="str">
        <f t="shared" si="1"/>
        <v>10-WY</v>
      </c>
      <c r="C94" t="s">
        <v>147</v>
      </c>
      <c r="D94" t="s">
        <v>148</v>
      </c>
      <c r="E94" t="s">
        <v>149</v>
      </c>
      <c r="F94" t="s">
        <v>37</v>
      </c>
      <c r="G94" t="s">
        <v>61</v>
      </c>
      <c r="H94" t="s">
        <v>62</v>
      </c>
      <c r="I94">
        <v>6</v>
      </c>
      <c r="J94">
        <v>3</v>
      </c>
      <c r="K94" t="s">
        <v>63</v>
      </c>
      <c r="L94" t="s">
        <v>134</v>
      </c>
      <c r="M94" t="s">
        <v>65</v>
      </c>
      <c r="N94" t="s">
        <v>155</v>
      </c>
      <c r="O94">
        <v>34.233333333333299</v>
      </c>
      <c r="P94">
        <v>135.166666666667</v>
      </c>
      <c r="Q94">
        <v>0.01</v>
      </c>
      <c r="R94">
        <v>13.9</v>
      </c>
      <c r="S94" t="s">
        <v>63</v>
      </c>
      <c r="T94">
        <v>28.5</v>
      </c>
      <c r="U94" t="s">
        <v>86</v>
      </c>
      <c r="V94" t="s">
        <v>63</v>
      </c>
      <c r="W94">
        <v>10</v>
      </c>
      <c r="X94" t="s">
        <v>63</v>
      </c>
      <c r="Y94" t="s">
        <v>103</v>
      </c>
      <c r="Z94" t="s">
        <v>63</v>
      </c>
    </row>
    <row r="95" spans="1:26" x14ac:dyDescent="0.3">
      <c r="A95">
        <v>11</v>
      </c>
      <c r="B95" t="str">
        <f t="shared" si="1"/>
        <v>11-Iwamizawa</v>
      </c>
      <c r="C95" t="s">
        <v>156</v>
      </c>
      <c r="D95" t="s">
        <v>157</v>
      </c>
      <c r="E95" t="s">
        <v>158</v>
      </c>
      <c r="F95" t="s">
        <v>37</v>
      </c>
      <c r="G95" t="s">
        <v>61</v>
      </c>
      <c r="H95" t="s">
        <v>62</v>
      </c>
      <c r="I95">
        <v>7</v>
      </c>
      <c r="J95">
        <v>8</v>
      </c>
      <c r="K95" t="s">
        <v>63</v>
      </c>
      <c r="L95" t="s">
        <v>159</v>
      </c>
      <c r="M95" t="s">
        <v>65</v>
      </c>
      <c r="N95" t="s">
        <v>160</v>
      </c>
      <c r="O95">
        <v>43.1666666666667</v>
      </c>
      <c r="P95">
        <v>141.77574999999999</v>
      </c>
      <c r="Q95">
        <v>0.05</v>
      </c>
      <c r="R95" t="s">
        <v>63</v>
      </c>
      <c r="S95" t="s">
        <v>63</v>
      </c>
      <c r="T95">
        <v>37.5</v>
      </c>
      <c r="U95" t="s">
        <v>102</v>
      </c>
      <c r="V95" t="s">
        <v>63</v>
      </c>
      <c r="W95" t="s">
        <v>161</v>
      </c>
      <c r="X95" t="s">
        <v>63</v>
      </c>
      <c r="Y95" t="s">
        <v>63</v>
      </c>
      <c r="Z95" t="s">
        <v>63</v>
      </c>
    </row>
    <row r="96" spans="1:26" x14ac:dyDescent="0.3">
      <c r="A96">
        <v>11</v>
      </c>
      <c r="B96" t="str">
        <f t="shared" si="1"/>
        <v>11-Sendai</v>
      </c>
      <c r="C96" t="s">
        <v>156</v>
      </c>
      <c r="D96" t="s">
        <v>157</v>
      </c>
      <c r="E96" t="s">
        <v>162</v>
      </c>
      <c r="F96" t="s">
        <v>37</v>
      </c>
      <c r="G96" t="s">
        <v>61</v>
      </c>
      <c r="H96" t="s">
        <v>62</v>
      </c>
      <c r="I96">
        <v>7</v>
      </c>
      <c r="J96">
        <v>5</v>
      </c>
      <c r="K96" t="s">
        <v>63</v>
      </c>
      <c r="L96" t="s">
        <v>159</v>
      </c>
      <c r="M96" t="s">
        <v>65</v>
      </c>
      <c r="N96" t="s">
        <v>163</v>
      </c>
      <c r="O96">
        <v>38.25</v>
      </c>
      <c r="P96">
        <v>140.86944399999999</v>
      </c>
      <c r="Q96">
        <v>0.05</v>
      </c>
      <c r="R96" t="s">
        <v>63</v>
      </c>
      <c r="S96" t="s">
        <v>63</v>
      </c>
      <c r="T96">
        <v>37.5</v>
      </c>
      <c r="U96" t="s">
        <v>102</v>
      </c>
      <c r="V96" t="s">
        <v>63</v>
      </c>
      <c r="W96" t="s">
        <v>164</v>
      </c>
      <c r="X96" t="s">
        <v>63</v>
      </c>
      <c r="Y96" t="s">
        <v>63</v>
      </c>
      <c r="Z96" t="s">
        <v>63</v>
      </c>
    </row>
    <row r="97" spans="1:26" x14ac:dyDescent="0.3">
      <c r="A97">
        <v>11</v>
      </c>
      <c r="B97" t="str">
        <f t="shared" si="1"/>
        <v>11-Nagaoka</v>
      </c>
      <c r="C97" t="s">
        <v>156</v>
      </c>
      <c r="D97" t="s">
        <v>157</v>
      </c>
      <c r="E97" t="s">
        <v>165</v>
      </c>
      <c r="F97" t="s">
        <v>37</v>
      </c>
      <c r="G97" t="s">
        <v>61</v>
      </c>
      <c r="H97" t="s">
        <v>62</v>
      </c>
      <c r="I97">
        <v>7</v>
      </c>
      <c r="J97">
        <v>5</v>
      </c>
      <c r="K97" t="s">
        <v>63</v>
      </c>
      <c r="L97" t="s">
        <v>159</v>
      </c>
      <c r="M97" t="s">
        <v>65</v>
      </c>
      <c r="N97" t="s">
        <v>166</v>
      </c>
      <c r="O97">
        <v>37.383333333333297</v>
      </c>
      <c r="P97">
        <v>138.83888899999999</v>
      </c>
      <c r="Q97">
        <v>0.05</v>
      </c>
      <c r="R97" t="s">
        <v>63</v>
      </c>
      <c r="S97" t="s">
        <v>63</v>
      </c>
      <c r="T97">
        <v>37.5</v>
      </c>
      <c r="U97" t="s">
        <v>102</v>
      </c>
      <c r="V97" t="s">
        <v>63</v>
      </c>
      <c r="W97" t="s">
        <v>167</v>
      </c>
      <c r="X97" t="s">
        <v>63</v>
      </c>
      <c r="Y97" t="s">
        <v>63</v>
      </c>
      <c r="Z97" t="s">
        <v>63</v>
      </c>
    </row>
    <row r="98" spans="1:26" x14ac:dyDescent="0.3">
      <c r="A98">
        <v>11</v>
      </c>
      <c r="B98" t="str">
        <f t="shared" si="1"/>
        <v>11-Okayama</v>
      </c>
      <c r="C98" t="s">
        <v>156</v>
      </c>
      <c r="D98" t="s">
        <v>157</v>
      </c>
      <c r="E98" t="s">
        <v>168</v>
      </c>
      <c r="F98" t="s">
        <v>37</v>
      </c>
      <c r="G98" t="s">
        <v>61</v>
      </c>
      <c r="H98" t="s">
        <v>62</v>
      </c>
      <c r="I98">
        <v>7</v>
      </c>
      <c r="J98">
        <v>5</v>
      </c>
      <c r="K98" t="s">
        <v>63</v>
      </c>
      <c r="L98" t="s">
        <v>159</v>
      </c>
      <c r="M98" t="s">
        <v>65</v>
      </c>
      <c r="N98" t="s">
        <v>169</v>
      </c>
      <c r="O98">
        <v>34.655278000000003</v>
      </c>
      <c r="P98">
        <v>133.919444</v>
      </c>
      <c r="Q98">
        <v>0.05</v>
      </c>
      <c r="R98" t="s">
        <v>63</v>
      </c>
      <c r="S98" t="s">
        <v>63</v>
      </c>
      <c r="T98">
        <v>37.5</v>
      </c>
      <c r="U98" t="s">
        <v>102</v>
      </c>
      <c r="V98" t="s">
        <v>63</v>
      </c>
      <c r="W98" t="s">
        <v>167</v>
      </c>
      <c r="X98" t="s">
        <v>63</v>
      </c>
      <c r="Y98" t="s">
        <v>63</v>
      </c>
      <c r="Z98" t="s">
        <v>63</v>
      </c>
    </row>
    <row r="99" spans="1:26" x14ac:dyDescent="0.3">
      <c r="A99">
        <v>11</v>
      </c>
      <c r="B99" t="str">
        <f t="shared" si="1"/>
        <v>11-Matsuyama</v>
      </c>
      <c r="C99" t="s">
        <v>156</v>
      </c>
      <c r="D99" t="s">
        <v>157</v>
      </c>
      <c r="E99" t="s">
        <v>170</v>
      </c>
      <c r="F99" t="s">
        <v>37</v>
      </c>
      <c r="G99" t="s">
        <v>61</v>
      </c>
      <c r="H99" t="s">
        <v>62</v>
      </c>
      <c r="I99">
        <v>7</v>
      </c>
      <c r="J99">
        <v>6</v>
      </c>
      <c r="K99" t="s">
        <v>63</v>
      </c>
      <c r="L99" t="s">
        <v>159</v>
      </c>
      <c r="M99" t="s">
        <v>65</v>
      </c>
      <c r="N99" t="s">
        <v>171</v>
      </c>
      <c r="O99">
        <v>33.839167000000003</v>
      </c>
      <c r="P99">
        <v>132.765556</v>
      </c>
      <c r="Q99">
        <v>0.05</v>
      </c>
      <c r="R99" t="s">
        <v>63</v>
      </c>
      <c r="S99" t="s">
        <v>63</v>
      </c>
      <c r="T99">
        <v>37.5</v>
      </c>
      <c r="U99" t="s">
        <v>102</v>
      </c>
      <c r="V99" t="s">
        <v>63</v>
      </c>
      <c r="W99" t="s">
        <v>161</v>
      </c>
      <c r="X99" t="s">
        <v>63</v>
      </c>
      <c r="Y99" t="s">
        <v>63</v>
      </c>
      <c r="Z99" t="s">
        <v>63</v>
      </c>
    </row>
    <row r="100" spans="1:26" x14ac:dyDescent="0.3">
      <c r="A100">
        <v>11</v>
      </c>
      <c r="B100" t="str">
        <f t="shared" si="1"/>
        <v>11-Kagoshima</v>
      </c>
      <c r="C100" t="s">
        <v>156</v>
      </c>
      <c r="D100" t="s">
        <v>157</v>
      </c>
      <c r="E100" t="s">
        <v>172</v>
      </c>
      <c r="F100" t="s">
        <v>37</v>
      </c>
      <c r="G100" t="s">
        <v>61</v>
      </c>
      <c r="H100" t="s">
        <v>62</v>
      </c>
      <c r="I100">
        <v>7</v>
      </c>
      <c r="J100">
        <v>6</v>
      </c>
      <c r="K100" t="s">
        <v>63</v>
      </c>
      <c r="L100" t="s">
        <v>159</v>
      </c>
      <c r="M100" t="s">
        <v>65</v>
      </c>
      <c r="N100" t="s">
        <v>173</v>
      </c>
      <c r="O100">
        <v>31.596536</v>
      </c>
      <c r="P100">
        <v>130.55711700000001</v>
      </c>
      <c r="Q100">
        <v>0.05</v>
      </c>
      <c r="R100" t="s">
        <v>63</v>
      </c>
      <c r="S100" t="s">
        <v>63</v>
      </c>
      <c r="T100">
        <v>37.5</v>
      </c>
      <c r="U100" t="s">
        <v>102</v>
      </c>
      <c r="V100" t="s">
        <v>63</v>
      </c>
      <c r="W100" t="s">
        <v>164</v>
      </c>
      <c r="X100" t="s">
        <v>63</v>
      </c>
      <c r="Y100" t="s">
        <v>63</v>
      </c>
      <c r="Z100" t="s">
        <v>63</v>
      </c>
    </row>
    <row r="101" spans="1:26" x14ac:dyDescent="0.3">
      <c r="A101">
        <v>11</v>
      </c>
      <c r="B101" t="str">
        <f t="shared" si="1"/>
        <v>11-Naze</v>
      </c>
      <c r="C101" t="s">
        <v>156</v>
      </c>
      <c r="D101" t="s">
        <v>157</v>
      </c>
      <c r="E101" t="s">
        <v>174</v>
      </c>
      <c r="F101" t="s">
        <v>37</v>
      </c>
      <c r="G101" t="s">
        <v>61</v>
      </c>
      <c r="H101" t="s">
        <v>62</v>
      </c>
      <c r="I101">
        <v>7</v>
      </c>
      <c r="J101">
        <v>5</v>
      </c>
      <c r="K101" t="s">
        <v>63</v>
      </c>
      <c r="L101" t="s">
        <v>159</v>
      </c>
      <c r="M101" t="s">
        <v>65</v>
      </c>
      <c r="N101" t="s">
        <v>175</v>
      </c>
      <c r="O101">
        <v>28.377247000000001</v>
      </c>
      <c r="P101">
        <v>129.493742</v>
      </c>
      <c r="Q101">
        <v>0.05</v>
      </c>
      <c r="R101" t="s">
        <v>63</v>
      </c>
      <c r="S101" t="s">
        <v>63</v>
      </c>
      <c r="T101">
        <v>37.5</v>
      </c>
      <c r="U101" t="s">
        <v>102</v>
      </c>
      <c r="V101" t="s">
        <v>63</v>
      </c>
      <c r="W101" t="s">
        <v>167</v>
      </c>
      <c r="X101" t="s">
        <v>63</v>
      </c>
      <c r="Y101" t="s">
        <v>63</v>
      </c>
      <c r="Z101" t="s">
        <v>63</v>
      </c>
    </row>
    <row r="102" spans="1:26" x14ac:dyDescent="0.3">
      <c r="A102">
        <v>12</v>
      </c>
      <c r="B102" t="str">
        <f t="shared" si="1"/>
        <v>12-</v>
      </c>
      <c r="C102" t="s">
        <v>176</v>
      </c>
      <c r="D102" t="s">
        <v>177</v>
      </c>
      <c r="E102" t="s">
        <v>178</v>
      </c>
      <c r="F102" t="s">
        <v>179</v>
      </c>
      <c r="G102" t="s">
        <v>61</v>
      </c>
      <c r="H102" t="s">
        <v>62</v>
      </c>
      <c r="I102" t="s">
        <v>63</v>
      </c>
      <c r="J102">
        <v>0</v>
      </c>
      <c r="K102" t="s">
        <v>180</v>
      </c>
      <c r="L102" t="s">
        <v>63</v>
      </c>
      <c r="M102" t="s">
        <v>63</v>
      </c>
      <c r="N102" t="s">
        <v>63</v>
      </c>
      <c r="O102" t="s">
        <v>63</v>
      </c>
      <c r="P102" t="s">
        <v>63</v>
      </c>
      <c r="Q102" t="s">
        <v>63</v>
      </c>
      <c r="R102" t="s">
        <v>63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63</v>
      </c>
      <c r="Z102" t="s">
        <v>63</v>
      </c>
    </row>
    <row r="103" spans="1:26" x14ac:dyDescent="0.3">
      <c r="A103">
        <v>13</v>
      </c>
      <c r="B103" t="str">
        <f t="shared" si="1"/>
        <v>13-</v>
      </c>
      <c r="C103" t="s">
        <v>181</v>
      </c>
      <c r="D103" t="s">
        <v>182</v>
      </c>
      <c r="E103" t="s">
        <v>183</v>
      </c>
      <c r="F103" t="s">
        <v>184</v>
      </c>
      <c r="G103" t="s">
        <v>61</v>
      </c>
      <c r="H103" t="s">
        <v>62</v>
      </c>
      <c r="I103">
        <v>3</v>
      </c>
      <c r="J103">
        <v>0</v>
      </c>
      <c r="K103" t="s">
        <v>38</v>
      </c>
      <c r="L103" t="s">
        <v>63</v>
      </c>
      <c r="M103" t="s">
        <v>63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 t="s">
        <v>63</v>
      </c>
    </row>
    <row r="104" spans="1:26" x14ac:dyDescent="0.3">
      <c r="A104">
        <v>13</v>
      </c>
      <c r="B104" t="str">
        <f t="shared" si="1"/>
        <v>13-</v>
      </c>
      <c r="C104" t="s">
        <v>181</v>
      </c>
      <c r="D104" t="s">
        <v>182</v>
      </c>
      <c r="E104" t="s">
        <v>183</v>
      </c>
      <c r="F104" t="s">
        <v>184</v>
      </c>
      <c r="G104" t="s">
        <v>63</v>
      </c>
      <c r="H104" t="s">
        <v>63</v>
      </c>
      <c r="I104" t="s">
        <v>63</v>
      </c>
      <c r="J104">
        <v>0</v>
      </c>
      <c r="K104" t="s">
        <v>63</v>
      </c>
      <c r="L104" t="s">
        <v>63</v>
      </c>
      <c r="M104" t="s">
        <v>63</v>
      </c>
      <c r="N104" t="s">
        <v>63</v>
      </c>
      <c r="O104" t="s">
        <v>63</v>
      </c>
      <c r="P104" t="s">
        <v>63</v>
      </c>
      <c r="Q104" t="s">
        <v>63</v>
      </c>
      <c r="R104" t="s">
        <v>63</v>
      </c>
      <c r="S104" t="s">
        <v>63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63</v>
      </c>
      <c r="Z104" t="s">
        <v>63</v>
      </c>
    </row>
    <row r="105" spans="1:26" x14ac:dyDescent="0.3">
      <c r="A105">
        <v>13</v>
      </c>
      <c r="B105" t="str">
        <f t="shared" si="1"/>
        <v>13-</v>
      </c>
      <c r="C105" t="s">
        <v>181</v>
      </c>
      <c r="D105" t="s">
        <v>182</v>
      </c>
      <c r="E105" t="s">
        <v>183</v>
      </c>
      <c r="F105" t="s">
        <v>184</v>
      </c>
      <c r="G105" t="s">
        <v>63</v>
      </c>
      <c r="H105" t="s">
        <v>63</v>
      </c>
      <c r="I105" t="s">
        <v>63</v>
      </c>
      <c r="J105">
        <v>0</v>
      </c>
      <c r="K105" t="s">
        <v>63</v>
      </c>
      <c r="L105" t="s">
        <v>63</v>
      </c>
      <c r="M105" t="s">
        <v>63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 t="s">
        <v>63</v>
      </c>
    </row>
    <row r="106" spans="1:26" x14ac:dyDescent="0.3">
      <c r="A106">
        <v>14</v>
      </c>
      <c r="B106" t="str">
        <f t="shared" si="1"/>
        <v>14-AH</v>
      </c>
      <c r="C106" t="s">
        <v>185</v>
      </c>
      <c r="D106" t="s">
        <v>186</v>
      </c>
      <c r="E106" t="s">
        <v>187</v>
      </c>
      <c r="F106" t="s">
        <v>188</v>
      </c>
      <c r="G106" t="s">
        <v>61</v>
      </c>
      <c r="H106" t="s">
        <v>62</v>
      </c>
      <c r="I106">
        <v>5</v>
      </c>
      <c r="J106">
        <v>4</v>
      </c>
      <c r="K106" t="s">
        <v>38</v>
      </c>
      <c r="L106" t="s">
        <v>189</v>
      </c>
      <c r="M106" t="s">
        <v>190</v>
      </c>
      <c r="N106" t="s">
        <v>191</v>
      </c>
      <c r="O106" t="s">
        <v>63</v>
      </c>
      <c r="P106" t="s">
        <v>63</v>
      </c>
      <c r="Q106" t="s">
        <v>63</v>
      </c>
      <c r="R106" t="s">
        <v>63</v>
      </c>
      <c r="S106" t="s">
        <v>63</v>
      </c>
      <c r="T106">
        <v>85.5</v>
      </c>
      <c r="U106" t="s">
        <v>102</v>
      </c>
      <c r="V106" t="s">
        <v>63</v>
      </c>
      <c r="W106">
        <v>14</v>
      </c>
      <c r="X106" t="s">
        <v>63</v>
      </c>
      <c r="Y106" t="s">
        <v>192</v>
      </c>
      <c r="Z106" t="s">
        <v>63</v>
      </c>
    </row>
    <row r="107" spans="1:26" x14ac:dyDescent="0.3">
      <c r="A107">
        <v>14</v>
      </c>
      <c r="B107" t="str">
        <f t="shared" si="1"/>
        <v>14-SD</v>
      </c>
      <c r="C107" t="s">
        <v>185</v>
      </c>
      <c r="D107" t="s">
        <v>186</v>
      </c>
      <c r="E107" t="s">
        <v>187</v>
      </c>
      <c r="F107" t="s">
        <v>188</v>
      </c>
      <c r="G107" t="s">
        <v>61</v>
      </c>
      <c r="H107" t="s">
        <v>62</v>
      </c>
      <c r="I107">
        <v>5</v>
      </c>
      <c r="J107">
        <v>4</v>
      </c>
      <c r="K107" t="s">
        <v>38</v>
      </c>
      <c r="L107" t="s">
        <v>189</v>
      </c>
      <c r="M107" t="s">
        <v>190</v>
      </c>
      <c r="N107" t="s">
        <v>150</v>
      </c>
      <c r="O107" t="s">
        <v>63</v>
      </c>
      <c r="P107" t="s">
        <v>63</v>
      </c>
      <c r="Q107" t="s">
        <v>63</v>
      </c>
      <c r="R107" t="s">
        <v>63</v>
      </c>
      <c r="S107" t="s">
        <v>63</v>
      </c>
      <c r="T107">
        <v>85.5</v>
      </c>
      <c r="U107" t="s">
        <v>102</v>
      </c>
      <c r="V107" t="s">
        <v>63</v>
      </c>
      <c r="W107">
        <v>14</v>
      </c>
      <c r="X107" t="s">
        <v>63</v>
      </c>
      <c r="Y107" t="s">
        <v>192</v>
      </c>
      <c r="Z107" t="s">
        <v>63</v>
      </c>
    </row>
    <row r="108" spans="1:26" x14ac:dyDescent="0.3">
      <c r="A108">
        <v>14</v>
      </c>
      <c r="B108" t="str">
        <f t="shared" si="1"/>
        <v>14-HB</v>
      </c>
      <c r="C108" t="s">
        <v>185</v>
      </c>
      <c r="D108" t="s">
        <v>186</v>
      </c>
      <c r="E108" t="s">
        <v>187</v>
      </c>
      <c r="F108" t="s">
        <v>188</v>
      </c>
      <c r="G108" t="s">
        <v>61</v>
      </c>
      <c r="H108" t="s">
        <v>62</v>
      </c>
      <c r="I108">
        <v>5</v>
      </c>
      <c r="J108">
        <v>4</v>
      </c>
      <c r="K108" t="s">
        <v>38</v>
      </c>
      <c r="L108" t="s">
        <v>189</v>
      </c>
      <c r="M108" t="s">
        <v>190</v>
      </c>
      <c r="N108" t="s">
        <v>193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>
        <v>85.5</v>
      </c>
      <c r="U108" t="s">
        <v>102</v>
      </c>
      <c r="V108" t="s">
        <v>63</v>
      </c>
      <c r="W108">
        <v>14</v>
      </c>
      <c r="X108" t="s">
        <v>63</v>
      </c>
      <c r="Y108" t="s">
        <v>192</v>
      </c>
      <c r="Z108" t="s">
        <v>63</v>
      </c>
    </row>
    <row r="109" spans="1:26" x14ac:dyDescent="0.3">
      <c r="A109">
        <v>14</v>
      </c>
      <c r="B109" t="str">
        <f t="shared" si="1"/>
        <v>14-LN</v>
      </c>
      <c r="C109" t="s">
        <v>185</v>
      </c>
      <c r="D109" t="s">
        <v>186</v>
      </c>
      <c r="E109" t="s">
        <v>187</v>
      </c>
      <c r="F109" t="s">
        <v>188</v>
      </c>
      <c r="G109" t="s">
        <v>61</v>
      </c>
      <c r="H109" t="s">
        <v>62</v>
      </c>
      <c r="I109">
        <v>5</v>
      </c>
      <c r="J109">
        <v>4</v>
      </c>
      <c r="K109" t="s">
        <v>38</v>
      </c>
      <c r="L109" t="s">
        <v>189</v>
      </c>
      <c r="M109" t="s">
        <v>190</v>
      </c>
      <c r="N109" t="s">
        <v>194</v>
      </c>
      <c r="O109" t="s">
        <v>63</v>
      </c>
      <c r="P109" t="s">
        <v>63</v>
      </c>
      <c r="Q109" t="s">
        <v>63</v>
      </c>
      <c r="R109" t="s">
        <v>63</v>
      </c>
      <c r="S109" t="s">
        <v>63</v>
      </c>
      <c r="T109">
        <v>85.5</v>
      </c>
      <c r="U109" t="s">
        <v>102</v>
      </c>
      <c r="V109" t="s">
        <v>63</v>
      </c>
      <c r="W109">
        <v>14</v>
      </c>
      <c r="X109" t="s">
        <v>63</v>
      </c>
      <c r="Y109" t="s">
        <v>192</v>
      </c>
      <c r="Z109" t="s">
        <v>63</v>
      </c>
    </row>
    <row r="110" spans="1:26" x14ac:dyDescent="0.3">
      <c r="A110">
        <v>14</v>
      </c>
      <c r="B110" t="str">
        <f t="shared" si="1"/>
        <v>14-JL</v>
      </c>
      <c r="C110" t="s">
        <v>185</v>
      </c>
      <c r="D110" t="s">
        <v>186</v>
      </c>
      <c r="E110" t="s">
        <v>187</v>
      </c>
      <c r="F110" t="s">
        <v>188</v>
      </c>
      <c r="G110" t="s">
        <v>61</v>
      </c>
      <c r="H110" t="s">
        <v>62</v>
      </c>
      <c r="I110">
        <v>5</v>
      </c>
      <c r="J110">
        <v>4</v>
      </c>
      <c r="K110" t="s">
        <v>38</v>
      </c>
      <c r="L110" t="s">
        <v>189</v>
      </c>
      <c r="M110" t="s">
        <v>190</v>
      </c>
      <c r="N110" t="s">
        <v>195</v>
      </c>
      <c r="O110" t="s">
        <v>196</v>
      </c>
      <c r="P110" t="s">
        <v>63</v>
      </c>
      <c r="Q110" t="s">
        <v>63</v>
      </c>
      <c r="R110" t="s">
        <v>63</v>
      </c>
      <c r="S110" t="s">
        <v>63</v>
      </c>
      <c r="T110">
        <v>85.5</v>
      </c>
      <c r="U110" t="s">
        <v>102</v>
      </c>
      <c r="V110" t="s">
        <v>63</v>
      </c>
      <c r="W110">
        <v>14</v>
      </c>
      <c r="X110" t="s">
        <v>63</v>
      </c>
      <c r="Y110" t="s">
        <v>192</v>
      </c>
      <c r="Z110" t="s">
        <v>63</v>
      </c>
    </row>
    <row r="111" spans="1:26" x14ac:dyDescent="0.3">
      <c r="A111">
        <v>15</v>
      </c>
      <c r="B111" t="str">
        <f t="shared" si="1"/>
        <v>15-HN</v>
      </c>
      <c r="C111" t="s">
        <v>197</v>
      </c>
      <c r="D111" t="s">
        <v>198</v>
      </c>
      <c r="E111" t="s">
        <v>199</v>
      </c>
      <c r="F111" t="s">
        <v>37</v>
      </c>
      <c r="G111" t="s">
        <v>61</v>
      </c>
      <c r="H111" t="s">
        <v>62</v>
      </c>
      <c r="I111">
        <v>3</v>
      </c>
      <c r="J111">
        <v>4</v>
      </c>
      <c r="K111" t="s">
        <v>63</v>
      </c>
      <c r="L111" t="s">
        <v>200</v>
      </c>
      <c r="M111" t="s">
        <v>201</v>
      </c>
      <c r="N111" t="s">
        <v>202</v>
      </c>
      <c r="O111">
        <v>21.02</v>
      </c>
      <c r="P111">
        <v>105.85</v>
      </c>
      <c r="Q111">
        <v>0.01</v>
      </c>
      <c r="R111">
        <v>10</v>
      </c>
      <c r="S111" t="s">
        <v>63</v>
      </c>
      <c r="T111">
        <v>244.5</v>
      </c>
      <c r="U111" t="s">
        <v>102</v>
      </c>
      <c r="V111" t="s">
        <v>63</v>
      </c>
      <c r="W111">
        <v>15</v>
      </c>
      <c r="X111" t="s">
        <v>63</v>
      </c>
      <c r="Y111" t="s">
        <v>203</v>
      </c>
      <c r="Z111" t="s">
        <v>63</v>
      </c>
    </row>
    <row r="112" spans="1:26" x14ac:dyDescent="0.3">
      <c r="A112">
        <v>15</v>
      </c>
      <c r="B112" t="str">
        <f t="shared" si="1"/>
        <v>15-JY</v>
      </c>
      <c r="C112" t="s">
        <v>197</v>
      </c>
      <c r="D112" t="s">
        <v>198</v>
      </c>
      <c r="E112" t="s">
        <v>199</v>
      </c>
      <c r="F112" t="s">
        <v>37</v>
      </c>
      <c r="G112" t="s">
        <v>61</v>
      </c>
      <c r="H112" t="s">
        <v>62</v>
      </c>
      <c r="I112">
        <v>3</v>
      </c>
      <c r="J112">
        <v>4</v>
      </c>
      <c r="K112" t="s">
        <v>63</v>
      </c>
      <c r="L112" t="s">
        <v>200</v>
      </c>
      <c r="M112" t="s">
        <v>201</v>
      </c>
      <c r="N112" t="s">
        <v>204</v>
      </c>
      <c r="O112">
        <v>32.51</v>
      </c>
      <c r="P112">
        <v>120.15</v>
      </c>
      <c r="Q112">
        <v>0.01</v>
      </c>
      <c r="R112">
        <v>3</v>
      </c>
      <c r="S112" t="s">
        <v>63</v>
      </c>
      <c r="T112">
        <v>244.5</v>
      </c>
      <c r="U112" t="s">
        <v>102</v>
      </c>
      <c r="V112" t="s">
        <v>63</v>
      </c>
      <c r="W112">
        <v>15</v>
      </c>
      <c r="X112" t="s">
        <v>63</v>
      </c>
      <c r="Y112" t="s">
        <v>203</v>
      </c>
      <c r="Z112" t="s">
        <v>63</v>
      </c>
    </row>
    <row r="113" spans="1:26" x14ac:dyDescent="0.3">
      <c r="A113">
        <v>15</v>
      </c>
      <c r="B113" t="str">
        <f t="shared" si="1"/>
        <v>15-CC</v>
      </c>
      <c r="C113" t="s">
        <v>197</v>
      </c>
      <c r="D113" t="s">
        <v>198</v>
      </c>
      <c r="E113" t="s">
        <v>199</v>
      </c>
      <c r="F113" t="s">
        <v>37</v>
      </c>
      <c r="G113" t="s">
        <v>61</v>
      </c>
      <c r="H113" t="s">
        <v>62</v>
      </c>
      <c r="I113">
        <v>3</v>
      </c>
      <c r="J113">
        <v>4</v>
      </c>
      <c r="K113" t="s">
        <v>63</v>
      </c>
      <c r="L113" t="s">
        <v>200</v>
      </c>
      <c r="M113" t="s">
        <v>201</v>
      </c>
      <c r="N113" t="s">
        <v>205</v>
      </c>
      <c r="O113">
        <v>43.89</v>
      </c>
      <c r="P113">
        <v>125.32</v>
      </c>
      <c r="Q113">
        <v>0.01</v>
      </c>
      <c r="R113">
        <v>236</v>
      </c>
      <c r="S113" t="s">
        <v>63</v>
      </c>
      <c r="T113">
        <v>244.5</v>
      </c>
      <c r="U113" t="s">
        <v>102</v>
      </c>
      <c r="V113" t="s">
        <v>63</v>
      </c>
      <c r="W113">
        <v>15</v>
      </c>
      <c r="X113" t="s">
        <v>63</v>
      </c>
      <c r="Y113" t="s">
        <v>203</v>
      </c>
      <c r="Z113" t="s">
        <v>63</v>
      </c>
    </row>
    <row r="114" spans="1:26" x14ac:dyDescent="0.3">
      <c r="A114">
        <v>16</v>
      </c>
      <c r="B114" t="str">
        <f t="shared" si="1"/>
        <v>16-Aomori</v>
      </c>
      <c r="C114" t="s">
        <v>206</v>
      </c>
      <c r="D114" t="s">
        <v>207</v>
      </c>
      <c r="E114" t="s">
        <v>208</v>
      </c>
      <c r="F114" t="s">
        <v>37</v>
      </c>
      <c r="G114" t="s">
        <v>61</v>
      </c>
      <c r="H114" t="s">
        <v>62</v>
      </c>
      <c r="I114">
        <v>4</v>
      </c>
      <c r="J114">
        <v>3</v>
      </c>
      <c r="K114" t="s">
        <v>38</v>
      </c>
      <c r="L114" t="s">
        <v>209</v>
      </c>
      <c r="M114" t="s">
        <v>210</v>
      </c>
      <c r="N114" t="s">
        <v>211</v>
      </c>
      <c r="O114">
        <v>40.822228000000003</v>
      </c>
      <c r="P114">
        <v>140.74742499999999</v>
      </c>
      <c r="Q114">
        <v>0.05</v>
      </c>
      <c r="R114" t="s">
        <v>63</v>
      </c>
      <c r="S114" t="s">
        <v>63</v>
      </c>
      <c r="T114">
        <v>84</v>
      </c>
      <c r="U114" t="s">
        <v>102</v>
      </c>
      <c r="V114" t="s">
        <v>63</v>
      </c>
      <c r="W114">
        <v>16</v>
      </c>
      <c r="X114" t="s">
        <v>63</v>
      </c>
      <c r="Y114" t="s">
        <v>69</v>
      </c>
      <c r="Z114" t="s">
        <v>63</v>
      </c>
    </row>
    <row r="115" spans="1:26" x14ac:dyDescent="0.3">
      <c r="A115">
        <v>16</v>
      </c>
      <c r="B115" t="str">
        <f t="shared" si="1"/>
        <v>16-Obanazawa</v>
      </c>
      <c r="C115" t="s">
        <v>206</v>
      </c>
      <c r="D115" t="s">
        <v>207</v>
      </c>
      <c r="E115" t="s">
        <v>208</v>
      </c>
      <c r="F115" t="s">
        <v>37</v>
      </c>
      <c r="G115" t="s">
        <v>61</v>
      </c>
      <c r="H115" t="s">
        <v>62</v>
      </c>
      <c r="I115">
        <v>4</v>
      </c>
      <c r="J115">
        <v>3</v>
      </c>
      <c r="K115" t="s">
        <v>38</v>
      </c>
      <c r="L115" t="s">
        <v>209</v>
      </c>
      <c r="M115" t="s">
        <v>210</v>
      </c>
      <c r="N115" t="s">
        <v>212</v>
      </c>
      <c r="O115">
        <v>38.600619000000002</v>
      </c>
      <c r="P115">
        <v>140.405689</v>
      </c>
      <c r="Q115">
        <v>0.05</v>
      </c>
      <c r="R115" t="s">
        <v>63</v>
      </c>
      <c r="S115" t="s">
        <v>63</v>
      </c>
      <c r="T115">
        <v>84</v>
      </c>
      <c r="U115" t="s">
        <v>102</v>
      </c>
      <c r="V115" t="s">
        <v>63</v>
      </c>
      <c r="W115">
        <v>16</v>
      </c>
      <c r="X115" t="s">
        <v>63</v>
      </c>
      <c r="Y115" t="s">
        <v>69</v>
      </c>
      <c r="Z115" t="s">
        <v>63</v>
      </c>
    </row>
    <row r="116" spans="1:26" x14ac:dyDescent="0.3">
      <c r="A116">
        <v>16</v>
      </c>
      <c r="B116" t="str">
        <f t="shared" si="1"/>
        <v>16-Kujiranami</v>
      </c>
      <c r="C116" t="s">
        <v>206</v>
      </c>
      <c r="D116" t="s">
        <v>207</v>
      </c>
      <c r="E116" t="s">
        <v>208</v>
      </c>
      <c r="F116" t="s">
        <v>37</v>
      </c>
      <c r="G116" t="s">
        <v>61</v>
      </c>
      <c r="H116" t="s">
        <v>62</v>
      </c>
      <c r="I116">
        <v>4</v>
      </c>
      <c r="J116">
        <v>3</v>
      </c>
      <c r="K116" t="s">
        <v>38</v>
      </c>
      <c r="L116" t="s">
        <v>209</v>
      </c>
      <c r="M116" t="s">
        <v>210</v>
      </c>
      <c r="N116" t="s">
        <v>213</v>
      </c>
      <c r="O116">
        <v>37.355800000000002</v>
      </c>
      <c r="P116">
        <v>138.51740000000001</v>
      </c>
      <c r="Q116">
        <v>0.05</v>
      </c>
      <c r="R116" t="s">
        <v>63</v>
      </c>
      <c r="S116" t="s">
        <v>63</v>
      </c>
      <c r="T116">
        <v>84</v>
      </c>
      <c r="U116" t="s">
        <v>102</v>
      </c>
      <c r="V116" t="s">
        <v>63</v>
      </c>
      <c r="W116">
        <v>16</v>
      </c>
      <c r="X116" t="s">
        <v>63</v>
      </c>
      <c r="Y116" t="s">
        <v>69</v>
      </c>
      <c r="Z116" t="s">
        <v>63</v>
      </c>
    </row>
    <row r="117" spans="1:26" x14ac:dyDescent="0.3">
      <c r="A117">
        <v>16</v>
      </c>
      <c r="B117" t="str">
        <f t="shared" si="1"/>
        <v>16-Mitsuma</v>
      </c>
      <c r="C117" t="s">
        <v>206</v>
      </c>
      <c r="D117" t="s">
        <v>207</v>
      </c>
      <c r="E117" t="s">
        <v>208</v>
      </c>
      <c r="F117" t="s">
        <v>37</v>
      </c>
      <c r="G117" t="s">
        <v>61</v>
      </c>
      <c r="H117" t="s">
        <v>62</v>
      </c>
      <c r="I117">
        <v>4</v>
      </c>
      <c r="J117">
        <v>3</v>
      </c>
      <c r="K117" t="s">
        <v>38</v>
      </c>
      <c r="L117" t="s">
        <v>209</v>
      </c>
      <c r="M117" t="s">
        <v>210</v>
      </c>
      <c r="N117" t="s">
        <v>214</v>
      </c>
      <c r="O117">
        <v>36.073500000000003</v>
      </c>
      <c r="P117">
        <v>139.98310000000001</v>
      </c>
      <c r="Q117">
        <v>0.01</v>
      </c>
      <c r="R117" t="s">
        <v>63</v>
      </c>
      <c r="S117" t="s">
        <v>63</v>
      </c>
      <c r="T117">
        <v>84</v>
      </c>
      <c r="U117" t="s">
        <v>102</v>
      </c>
      <c r="V117" t="s">
        <v>63</v>
      </c>
      <c r="W117">
        <v>16</v>
      </c>
      <c r="X117" t="s">
        <v>63</v>
      </c>
      <c r="Y117" t="s">
        <v>69</v>
      </c>
      <c r="Z117" t="s">
        <v>63</v>
      </c>
    </row>
    <row r="118" spans="1:26" x14ac:dyDescent="0.3">
      <c r="A118">
        <v>17</v>
      </c>
      <c r="B118" t="str">
        <f t="shared" si="1"/>
        <v>17-WA</v>
      </c>
      <c r="C118" t="s">
        <v>215</v>
      </c>
      <c r="D118" t="s">
        <v>216</v>
      </c>
      <c r="E118" t="s">
        <v>217</v>
      </c>
      <c r="F118" t="s">
        <v>37</v>
      </c>
      <c r="G118" t="s">
        <v>61</v>
      </c>
      <c r="H118" t="s">
        <v>62</v>
      </c>
      <c r="I118">
        <v>8</v>
      </c>
      <c r="J118">
        <v>8</v>
      </c>
      <c r="K118" t="s">
        <v>63</v>
      </c>
      <c r="L118" t="s">
        <v>218</v>
      </c>
      <c r="M118" t="s">
        <v>52</v>
      </c>
      <c r="N118" t="s">
        <v>219</v>
      </c>
      <c r="O118">
        <v>45.397500000000001</v>
      </c>
      <c r="P118">
        <v>141.70088100000001</v>
      </c>
      <c r="Q118">
        <v>0.05</v>
      </c>
      <c r="R118" t="s">
        <v>63</v>
      </c>
      <c r="S118" t="s">
        <v>63</v>
      </c>
      <c r="T118">
        <v>38.75</v>
      </c>
      <c r="U118" t="s">
        <v>86</v>
      </c>
      <c r="V118" t="s">
        <v>63</v>
      </c>
      <c r="W118">
        <v>17</v>
      </c>
      <c r="X118" t="s">
        <v>63</v>
      </c>
      <c r="Y118" t="s">
        <v>63</v>
      </c>
      <c r="Z118" t="s">
        <v>63</v>
      </c>
    </row>
    <row r="119" spans="1:26" x14ac:dyDescent="0.3">
      <c r="A119">
        <v>17</v>
      </c>
      <c r="B119" t="str">
        <f t="shared" si="1"/>
        <v>17-EN</v>
      </c>
      <c r="C119" t="s">
        <v>215</v>
      </c>
      <c r="D119" t="s">
        <v>216</v>
      </c>
      <c r="E119" t="s">
        <v>217</v>
      </c>
      <c r="F119" t="s">
        <v>37</v>
      </c>
      <c r="G119" t="s">
        <v>61</v>
      </c>
      <c r="H119" t="s">
        <v>62</v>
      </c>
      <c r="I119">
        <v>8</v>
      </c>
      <c r="J119">
        <v>6</v>
      </c>
      <c r="K119" t="s">
        <v>63</v>
      </c>
      <c r="L119" t="s">
        <v>218</v>
      </c>
      <c r="M119" t="s">
        <v>52</v>
      </c>
      <c r="N119" t="s">
        <v>220</v>
      </c>
      <c r="O119">
        <v>44.066667000000002</v>
      </c>
      <c r="P119">
        <v>143.533333</v>
      </c>
      <c r="Q119">
        <v>0.05</v>
      </c>
      <c r="R119" t="s">
        <v>63</v>
      </c>
      <c r="S119" t="s">
        <v>63</v>
      </c>
      <c r="T119">
        <v>39.299999999999997</v>
      </c>
      <c r="U119" t="s">
        <v>86</v>
      </c>
      <c r="V119" t="s">
        <v>63</v>
      </c>
      <c r="W119">
        <v>17</v>
      </c>
      <c r="X119" t="s">
        <v>63</v>
      </c>
      <c r="Y119" t="s">
        <v>63</v>
      </c>
      <c r="Z119" t="s">
        <v>63</v>
      </c>
    </row>
    <row r="120" spans="1:26" x14ac:dyDescent="0.3">
      <c r="A120">
        <v>17</v>
      </c>
      <c r="B120" t="str">
        <f t="shared" si="1"/>
        <v>17-KU</v>
      </c>
      <c r="C120" t="s">
        <v>215</v>
      </c>
      <c r="D120" t="s">
        <v>216</v>
      </c>
      <c r="E120" t="s">
        <v>217</v>
      </c>
      <c r="F120" t="s">
        <v>37</v>
      </c>
      <c r="G120" t="s">
        <v>61</v>
      </c>
      <c r="H120" t="s">
        <v>62</v>
      </c>
      <c r="I120">
        <v>8</v>
      </c>
      <c r="J120">
        <v>6</v>
      </c>
      <c r="K120" t="s">
        <v>63</v>
      </c>
      <c r="L120" t="s">
        <v>218</v>
      </c>
      <c r="M120" t="s">
        <v>52</v>
      </c>
      <c r="N120" t="s">
        <v>221</v>
      </c>
      <c r="O120">
        <v>43.733333000000002</v>
      </c>
      <c r="P120">
        <v>143.73333299999999</v>
      </c>
      <c r="Q120">
        <v>0.05</v>
      </c>
      <c r="R120" t="s">
        <v>63</v>
      </c>
      <c r="S120" t="s">
        <v>63</v>
      </c>
      <c r="T120">
        <v>34</v>
      </c>
      <c r="U120" t="s">
        <v>86</v>
      </c>
      <c r="V120" t="s">
        <v>63</v>
      </c>
      <c r="W120">
        <v>17</v>
      </c>
      <c r="X120" t="s">
        <v>63</v>
      </c>
      <c r="Y120" t="s">
        <v>63</v>
      </c>
      <c r="Z120" t="s">
        <v>63</v>
      </c>
    </row>
    <row r="121" spans="1:26" x14ac:dyDescent="0.3">
      <c r="A121">
        <v>17</v>
      </c>
      <c r="B121" t="str">
        <f t="shared" si="1"/>
        <v>17-SA</v>
      </c>
      <c r="C121" t="s">
        <v>215</v>
      </c>
      <c r="D121" t="s">
        <v>216</v>
      </c>
      <c r="E121" t="s">
        <v>217</v>
      </c>
      <c r="F121" t="s">
        <v>37</v>
      </c>
      <c r="G121" t="s">
        <v>61</v>
      </c>
      <c r="H121" t="s">
        <v>62</v>
      </c>
      <c r="I121">
        <v>8</v>
      </c>
      <c r="J121">
        <v>7</v>
      </c>
      <c r="K121" t="s">
        <v>63</v>
      </c>
      <c r="L121" t="s">
        <v>218</v>
      </c>
      <c r="M121" t="s">
        <v>52</v>
      </c>
      <c r="N121" t="s">
        <v>222</v>
      </c>
      <c r="O121">
        <v>43.061943999999997</v>
      </c>
      <c r="P121">
        <v>141.35416699999999</v>
      </c>
      <c r="Q121">
        <v>0.05</v>
      </c>
      <c r="R121" t="s">
        <v>63</v>
      </c>
      <c r="S121" t="s">
        <v>63</v>
      </c>
      <c r="T121">
        <v>44.8</v>
      </c>
      <c r="U121" t="s">
        <v>86</v>
      </c>
      <c r="V121" t="s">
        <v>63</v>
      </c>
      <c r="W121">
        <v>17</v>
      </c>
      <c r="X121" t="s">
        <v>63</v>
      </c>
      <c r="Y121" t="s">
        <v>63</v>
      </c>
      <c r="Z121" t="s">
        <v>63</v>
      </c>
    </row>
    <row r="122" spans="1:26" x14ac:dyDescent="0.3">
      <c r="A122">
        <v>17</v>
      </c>
      <c r="B122" t="str">
        <f t="shared" si="1"/>
        <v>17-ME</v>
      </c>
      <c r="C122" t="s">
        <v>215</v>
      </c>
      <c r="D122" t="s">
        <v>216</v>
      </c>
      <c r="E122" t="s">
        <v>217</v>
      </c>
      <c r="F122" t="s">
        <v>37</v>
      </c>
      <c r="G122" t="s">
        <v>61</v>
      </c>
      <c r="H122" t="s">
        <v>62</v>
      </c>
      <c r="I122">
        <v>8</v>
      </c>
      <c r="J122">
        <v>6</v>
      </c>
      <c r="K122" t="s">
        <v>63</v>
      </c>
      <c r="L122" t="s">
        <v>218</v>
      </c>
      <c r="M122" t="s">
        <v>52</v>
      </c>
      <c r="N122" t="s">
        <v>223</v>
      </c>
      <c r="O122">
        <v>42.916666999999997</v>
      </c>
      <c r="P122">
        <v>143.05000000000001</v>
      </c>
      <c r="Q122">
        <v>0.05</v>
      </c>
      <c r="R122" t="s">
        <v>63</v>
      </c>
      <c r="S122" t="s">
        <v>63</v>
      </c>
      <c r="T122">
        <v>38</v>
      </c>
      <c r="U122" t="s">
        <v>86</v>
      </c>
      <c r="V122" t="s">
        <v>63</v>
      </c>
      <c r="W122">
        <v>17</v>
      </c>
      <c r="X122" t="s">
        <v>63</v>
      </c>
      <c r="Y122" t="s">
        <v>63</v>
      </c>
      <c r="Z122" t="s">
        <v>63</v>
      </c>
    </row>
    <row r="123" spans="1:26" x14ac:dyDescent="0.3">
      <c r="A123">
        <v>17</v>
      </c>
      <c r="B123" t="str">
        <f t="shared" si="1"/>
        <v>17-MO</v>
      </c>
      <c r="C123" t="s">
        <v>215</v>
      </c>
      <c r="D123" t="s">
        <v>216</v>
      </c>
      <c r="E123" t="s">
        <v>217</v>
      </c>
      <c r="F123" t="s">
        <v>37</v>
      </c>
      <c r="G123" t="s">
        <v>61</v>
      </c>
      <c r="H123" t="s">
        <v>62</v>
      </c>
      <c r="I123">
        <v>8</v>
      </c>
      <c r="J123">
        <v>6</v>
      </c>
      <c r="K123" t="s">
        <v>63</v>
      </c>
      <c r="L123" t="s">
        <v>218</v>
      </c>
      <c r="M123" t="s">
        <v>52</v>
      </c>
      <c r="N123" t="s">
        <v>224</v>
      </c>
      <c r="O123">
        <v>42.1</v>
      </c>
      <c r="P123">
        <v>140.58333300000001</v>
      </c>
      <c r="Q123">
        <v>0.05</v>
      </c>
      <c r="R123" t="s">
        <v>63</v>
      </c>
      <c r="S123" t="s">
        <v>63</v>
      </c>
      <c r="T123">
        <v>34.6</v>
      </c>
      <c r="U123" t="s">
        <v>86</v>
      </c>
      <c r="V123" t="s">
        <v>63</v>
      </c>
      <c r="W123">
        <v>17</v>
      </c>
      <c r="X123" t="s">
        <v>63</v>
      </c>
      <c r="Y123" t="s">
        <v>63</v>
      </c>
      <c r="Z123" t="s">
        <v>63</v>
      </c>
    </row>
    <row r="124" spans="1:26" x14ac:dyDescent="0.3">
      <c r="A124">
        <v>17</v>
      </c>
      <c r="B124" t="str">
        <f t="shared" si="1"/>
        <v>17-HA</v>
      </c>
      <c r="C124" t="s">
        <v>215</v>
      </c>
      <c r="D124" t="s">
        <v>216</v>
      </c>
      <c r="E124" t="s">
        <v>217</v>
      </c>
      <c r="F124" t="s">
        <v>37</v>
      </c>
      <c r="G124" t="s">
        <v>61</v>
      </c>
      <c r="H124" t="s">
        <v>62</v>
      </c>
      <c r="I124">
        <v>8</v>
      </c>
      <c r="J124">
        <v>7</v>
      </c>
      <c r="K124" t="s">
        <v>63</v>
      </c>
      <c r="L124" t="s">
        <v>218</v>
      </c>
      <c r="M124" t="s">
        <v>52</v>
      </c>
      <c r="N124" t="s">
        <v>225</v>
      </c>
      <c r="O124">
        <v>39.388610999999997</v>
      </c>
      <c r="P124">
        <v>141.11694399999999</v>
      </c>
      <c r="Q124">
        <v>0.05</v>
      </c>
      <c r="R124" t="s">
        <v>63</v>
      </c>
      <c r="S124" t="s">
        <v>63</v>
      </c>
      <c r="T124">
        <v>40.1</v>
      </c>
      <c r="U124" t="s">
        <v>86</v>
      </c>
      <c r="V124" t="s">
        <v>63</v>
      </c>
      <c r="W124">
        <v>17</v>
      </c>
      <c r="X124" t="s">
        <v>63</v>
      </c>
      <c r="Y124" t="s">
        <v>63</v>
      </c>
      <c r="Z124" t="s">
        <v>63</v>
      </c>
    </row>
    <row r="125" spans="1:26" x14ac:dyDescent="0.3">
      <c r="A125">
        <v>17</v>
      </c>
      <c r="B125" t="str">
        <f t="shared" si="1"/>
        <v>17-TU</v>
      </c>
      <c r="C125" t="s">
        <v>215</v>
      </c>
      <c r="D125" t="s">
        <v>216</v>
      </c>
      <c r="E125" t="s">
        <v>217</v>
      </c>
      <c r="F125" t="s">
        <v>37</v>
      </c>
      <c r="G125" t="s">
        <v>61</v>
      </c>
      <c r="H125" t="s">
        <v>62</v>
      </c>
      <c r="I125">
        <v>8</v>
      </c>
      <c r="J125">
        <v>7</v>
      </c>
      <c r="K125" t="s">
        <v>63</v>
      </c>
      <c r="L125" t="s">
        <v>218</v>
      </c>
      <c r="M125" t="s">
        <v>52</v>
      </c>
      <c r="N125" t="s">
        <v>226</v>
      </c>
      <c r="O125">
        <v>36.080556000000001</v>
      </c>
      <c r="P125">
        <v>140.114722</v>
      </c>
      <c r="Q125">
        <v>0.05</v>
      </c>
      <c r="R125" t="s">
        <v>63</v>
      </c>
      <c r="S125" t="s">
        <v>63</v>
      </c>
      <c r="T125">
        <v>43.3</v>
      </c>
      <c r="U125" t="s">
        <v>86</v>
      </c>
      <c r="V125" t="s">
        <v>63</v>
      </c>
      <c r="W125">
        <v>17</v>
      </c>
      <c r="X125" t="s">
        <v>63</v>
      </c>
      <c r="Y125" t="s">
        <v>63</v>
      </c>
      <c r="Z125" t="s">
        <v>63</v>
      </c>
    </row>
    <row r="126" spans="1:26" x14ac:dyDescent="0.3">
      <c r="A126">
        <v>18</v>
      </c>
      <c r="B126" t="str">
        <f t="shared" si="1"/>
        <v>18-Mt. Palomar</v>
      </c>
      <c r="C126" t="s">
        <v>227</v>
      </c>
      <c r="D126" t="s">
        <v>228</v>
      </c>
      <c r="E126" t="s">
        <v>229</v>
      </c>
      <c r="F126" t="s">
        <v>37</v>
      </c>
      <c r="G126" t="s">
        <v>61</v>
      </c>
      <c r="H126" t="s">
        <v>62</v>
      </c>
      <c r="I126">
        <v>5</v>
      </c>
      <c r="J126">
        <v>7</v>
      </c>
      <c r="K126" t="s">
        <v>38</v>
      </c>
      <c r="L126" t="s">
        <v>230</v>
      </c>
      <c r="M126" t="s">
        <v>79</v>
      </c>
      <c r="N126" t="s">
        <v>231</v>
      </c>
      <c r="O126">
        <v>33.363484</v>
      </c>
      <c r="P126">
        <v>-116.836394</v>
      </c>
      <c r="Q126">
        <v>0.1</v>
      </c>
      <c r="R126">
        <v>1400</v>
      </c>
      <c r="S126">
        <v>400</v>
      </c>
      <c r="T126">
        <v>20</v>
      </c>
      <c r="U126" t="s">
        <v>86</v>
      </c>
      <c r="V126" t="s">
        <v>63</v>
      </c>
      <c r="W126">
        <v>18</v>
      </c>
      <c r="X126" t="s">
        <v>63</v>
      </c>
      <c r="Y126" t="s">
        <v>63</v>
      </c>
      <c r="Z126" t="e">
        <v>#VALUE!</v>
      </c>
    </row>
    <row r="127" spans="1:26" x14ac:dyDescent="0.3">
      <c r="A127">
        <v>18</v>
      </c>
      <c r="B127" t="str">
        <f t="shared" si="1"/>
        <v>18-Lockwood</v>
      </c>
      <c r="C127" t="s">
        <v>227</v>
      </c>
      <c r="D127" t="s">
        <v>228</v>
      </c>
      <c r="E127" t="s">
        <v>229</v>
      </c>
      <c r="F127" t="s">
        <v>37</v>
      </c>
      <c r="G127" t="s">
        <v>61</v>
      </c>
      <c r="H127" t="s">
        <v>62</v>
      </c>
      <c r="I127">
        <v>5</v>
      </c>
      <c r="J127">
        <v>6</v>
      </c>
      <c r="K127" t="s">
        <v>38</v>
      </c>
      <c r="L127" t="s">
        <v>230</v>
      </c>
      <c r="M127" t="s">
        <v>79</v>
      </c>
      <c r="N127" t="s">
        <v>232</v>
      </c>
      <c r="O127">
        <v>35.944167</v>
      </c>
      <c r="P127">
        <v>-121.083333</v>
      </c>
      <c r="Q127">
        <v>0.1</v>
      </c>
      <c r="R127" t="s">
        <v>63</v>
      </c>
      <c r="S127" t="s">
        <v>63</v>
      </c>
      <c r="T127">
        <v>20</v>
      </c>
      <c r="U127" t="s">
        <v>86</v>
      </c>
      <c r="V127" t="s">
        <v>63</v>
      </c>
      <c r="W127">
        <v>18</v>
      </c>
      <c r="X127" t="s">
        <v>63</v>
      </c>
      <c r="Y127" t="s">
        <v>63</v>
      </c>
      <c r="Z127" t="s">
        <v>63</v>
      </c>
    </row>
    <row r="128" spans="1:26" x14ac:dyDescent="0.3">
      <c r="A128">
        <v>18</v>
      </c>
      <c r="B128" t="str">
        <f t="shared" si="1"/>
        <v>18-Auburn</v>
      </c>
      <c r="C128" t="s">
        <v>227</v>
      </c>
      <c r="D128" t="s">
        <v>228</v>
      </c>
      <c r="E128" t="s">
        <v>229</v>
      </c>
      <c r="F128" t="s">
        <v>37</v>
      </c>
      <c r="G128" t="s">
        <v>61</v>
      </c>
      <c r="H128" t="s">
        <v>62</v>
      </c>
      <c r="I128">
        <v>5</v>
      </c>
      <c r="J128">
        <v>4</v>
      </c>
      <c r="K128" t="s">
        <v>38</v>
      </c>
      <c r="L128" t="s">
        <v>230</v>
      </c>
      <c r="M128" t="s">
        <v>79</v>
      </c>
      <c r="N128" t="s">
        <v>233</v>
      </c>
      <c r="O128">
        <v>38.89</v>
      </c>
      <c r="P128">
        <v>-121.08</v>
      </c>
      <c r="Q128">
        <v>0.1</v>
      </c>
      <c r="R128" t="s">
        <v>63</v>
      </c>
      <c r="S128" t="s">
        <v>63</v>
      </c>
      <c r="T128">
        <v>20</v>
      </c>
      <c r="U128" t="s">
        <v>86</v>
      </c>
      <c r="V128" t="s">
        <v>63</v>
      </c>
      <c r="W128">
        <v>18</v>
      </c>
      <c r="X128" t="s">
        <v>63</v>
      </c>
      <c r="Y128" t="s">
        <v>63</v>
      </c>
      <c r="Z128" t="s">
        <v>63</v>
      </c>
    </row>
    <row r="129" spans="1:26" x14ac:dyDescent="0.3">
      <c r="A129">
        <v>18</v>
      </c>
      <c r="B129" t="str">
        <f t="shared" si="1"/>
        <v>18-Yreka</v>
      </c>
      <c r="C129" t="s">
        <v>227</v>
      </c>
      <c r="D129" t="s">
        <v>228</v>
      </c>
      <c r="E129" t="s">
        <v>229</v>
      </c>
      <c r="F129" t="s">
        <v>37</v>
      </c>
      <c r="G129" t="s">
        <v>61</v>
      </c>
      <c r="H129" t="s">
        <v>62</v>
      </c>
      <c r="I129">
        <v>5</v>
      </c>
      <c r="J129">
        <v>7</v>
      </c>
      <c r="K129" t="s">
        <v>38</v>
      </c>
      <c r="L129" t="s">
        <v>230</v>
      </c>
      <c r="M129" t="s">
        <v>79</v>
      </c>
      <c r="N129" t="s">
        <v>234</v>
      </c>
      <c r="O129">
        <v>41.726666999999999</v>
      </c>
      <c r="P129">
        <v>-122.6375</v>
      </c>
      <c r="Q129">
        <v>0.1</v>
      </c>
      <c r="R129" t="s">
        <v>63</v>
      </c>
      <c r="S129" t="s">
        <v>63</v>
      </c>
      <c r="T129">
        <v>20</v>
      </c>
      <c r="U129" t="s">
        <v>86</v>
      </c>
      <c r="V129" t="s">
        <v>63</v>
      </c>
      <c r="W129">
        <v>18</v>
      </c>
      <c r="X129" t="s">
        <v>63</v>
      </c>
      <c r="Y129" t="s">
        <v>63</v>
      </c>
      <c r="Z129" t="s">
        <v>63</v>
      </c>
    </row>
    <row r="130" spans="1:26" x14ac:dyDescent="0.3">
      <c r="A130">
        <v>18</v>
      </c>
      <c r="B130" t="str">
        <f t="shared" ref="B130:B193" si="2">CONCATENATE(A130,"-",N130)</f>
        <v>18-Halsey</v>
      </c>
      <c r="C130" t="s">
        <v>227</v>
      </c>
      <c r="D130" t="s">
        <v>228</v>
      </c>
      <c r="E130" t="s">
        <v>229</v>
      </c>
      <c r="F130" t="s">
        <v>37</v>
      </c>
      <c r="G130" t="s">
        <v>61</v>
      </c>
      <c r="H130" t="s">
        <v>62</v>
      </c>
      <c r="I130">
        <v>5</v>
      </c>
      <c r="J130">
        <v>4</v>
      </c>
      <c r="K130" t="s">
        <v>38</v>
      </c>
      <c r="L130" t="s">
        <v>230</v>
      </c>
      <c r="M130" t="s">
        <v>79</v>
      </c>
      <c r="N130" t="s">
        <v>235</v>
      </c>
      <c r="O130">
        <v>44.384444000000002</v>
      </c>
      <c r="P130">
        <v>-123.11027799999999</v>
      </c>
      <c r="Q130">
        <v>0.1</v>
      </c>
      <c r="R130" t="s">
        <v>63</v>
      </c>
      <c r="S130" t="s">
        <v>63</v>
      </c>
      <c r="T130">
        <v>20</v>
      </c>
      <c r="U130" t="s">
        <v>86</v>
      </c>
      <c r="V130" t="s">
        <v>63</v>
      </c>
      <c r="W130">
        <v>18</v>
      </c>
      <c r="X130" t="s">
        <v>63</v>
      </c>
      <c r="Y130" t="s">
        <v>63</v>
      </c>
      <c r="Z130" t="s">
        <v>63</v>
      </c>
    </row>
    <row r="131" spans="1:26" x14ac:dyDescent="0.3">
      <c r="A131">
        <v>19</v>
      </c>
      <c r="B131" t="str">
        <f t="shared" si="2"/>
        <v>19-Yamagata</v>
      </c>
      <c r="C131" t="s">
        <v>236</v>
      </c>
      <c r="D131" t="s">
        <v>237</v>
      </c>
      <c r="E131" t="s">
        <v>238</v>
      </c>
      <c r="F131" t="s">
        <v>37</v>
      </c>
      <c r="G131" t="s">
        <v>61</v>
      </c>
      <c r="H131" t="s">
        <v>62</v>
      </c>
      <c r="I131">
        <v>7</v>
      </c>
      <c r="J131">
        <v>5</v>
      </c>
      <c r="K131" t="s">
        <v>63</v>
      </c>
      <c r="L131" t="s">
        <v>239</v>
      </c>
      <c r="M131" t="s">
        <v>65</v>
      </c>
      <c r="N131" t="s">
        <v>240</v>
      </c>
      <c r="O131">
        <v>38.255555999999999</v>
      </c>
      <c r="P131">
        <v>140.33972199999999</v>
      </c>
      <c r="Q131">
        <v>0.05</v>
      </c>
      <c r="R131">
        <v>150</v>
      </c>
      <c r="S131" t="s">
        <v>63</v>
      </c>
      <c r="T131">
        <v>25</v>
      </c>
      <c r="U131" t="s">
        <v>102</v>
      </c>
      <c r="V131" t="s">
        <v>63</v>
      </c>
      <c r="W131">
        <v>19</v>
      </c>
      <c r="X131" t="s">
        <v>63</v>
      </c>
      <c r="Y131" t="s">
        <v>63</v>
      </c>
      <c r="Z131" t="s">
        <v>63</v>
      </c>
    </row>
    <row r="132" spans="1:26" x14ac:dyDescent="0.3">
      <c r="A132">
        <v>19</v>
      </c>
      <c r="B132" t="str">
        <f t="shared" si="2"/>
        <v>19-Fuchu</v>
      </c>
      <c r="C132" t="s">
        <v>236</v>
      </c>
      <c r="D132" t="s">
        <v>237</v>
      </c>
      <c r="E132" t="s">
        <v>238</v>
      </c>
      <c r="F132" t="s">
        <v>37</v>
      </c>
      <c r="G132" t="s">
        <v>61</v>
      </c>
      <c r="H132" t="s">
        <v>62</v>
      </c>
      <c r="I132">
        <v>7</v>
      </c>
      <c r="J132">
        <v>5</v>
      </c>
      <c r="K132" t="s">
        <v>63</v>
      </c>
      <c r="L132" t="s">
        <v>239</v>
      </c>
      <c r="M132" t="s">
        <v>65</v>
      </c>
      <c r="N132" t="s">
        <v>241</v>
      </c>
      <c r="O132">
        <v>35.668968999999997</v>
      </c>
      <c r="P132">
        <v>139.47766899999999</v>
      </c>
      <c r="Q132">
        <v>0.05</v>
      </c>
      <c r="R132">
        <v>50</v>
      </c>
      <c r="S132" t="s">
        <v>63</v>
      </c>
      <c r="T132">
        <v>25</v>
      </c>
      <c r="U132" t="s">
        <v>102</v>
      </c>
      <c r="V132" t="s">
        <v>63</v>
      </c>
      <c r="W132">
        <v>19</v>
      </c>
      <c r="X132" t="s">
        <v>63</v>
      </c>
      <c r="Y132" t="s">
        <v>63</v>
      </c>
      <c r="Z132" t="s">
        <v>63</v>
      </c>
    </row>
    <row r="133" spans="1:26" x14ac:dyDescent="0.3">
      <c r="A133">
        <v>19</v>
      </c>
      <c r="B133" t="str">
        <f t="shared" si="2"/>
        <v>19-Yokosuka</v>
      </c>
      <c r="C133" t="s">
        <v>236</v>
      </c>
      <c r="D133" t="s">
        <v>237</v>
      </c>
      <c r="E133" t="s">
        <v>238</v>
      </c>
      <c r="F133" t="s">
        <v>37</v>
      </c>
      <c r="G133" t="s">
        <v>61</v>
      </c>
      <c r="H133" t="s">
        <v>62</v>
      </c>
      <c r="I133">
        <v>7</v>
      </c>
      <c r="J133">
        <v>5</v>
      </c>
      <c r="K133" t="s">
        <v>63</v>
      </c>
      <c r="L133" t="s">
        <v>239</v>
      </c>
      <c r="M133" t="s">
        <v>65</v>
      </c>
      <c r="N133" t="s">
        <v>242</v>
      </c>
      <c r="O133">
        <v>35.281388999999997</v>
      </c>
      <c r="P133">
        <v>139.671944</v>
      </c>
      <c r="Q133">
        <v>0.05</v>
      </c>
      <c r="R133">
        <v>150</v>
      </c>
      <c r="S133" t="s">
        <v>63</v>
      </c>
      <c r="T133">
        <v>25</v>
      </c>
      <c r="U133" t="s">
        <v>102</v>
      </c>
      <c r="V133" t="s">
        <v>63</v>
      </c>
      <c r="W133">
        <v>19</v>
      </c>
      <c r="X133" t="s">
        <v>63</v>
      </c>
      <c r="Y133" t="s">
        <v>63</v>
      </c>
      <c r="Z133" t="s">
        <v>63</v>
      </c>
    </row>
    <row r="134" spans="1:26" x14ac:dyDescent="0.3">
      <c r="A134">
        <v>19</v>
      </c>
      <c r="B134" t="str">
        <f t="shared" si="2"/>
        <v>19-Gotemba</v>
      </c>
      <c r="C134" t="s">
        <v>236</v>
      </c>
      <c r="D134" t="s">
        <v>237</v>
      </c>
      <c r="E134" t="s">
        <v>238</v>
      </c>
      <c r="F134" t="s">
        <v>37</v>
      </c>
      <c r="G134" t="s">
        <v>61</v>
      </c>
      <c r="H134" t="s">
        <v>62</v>
      </c>
      <c r="I134">
        <v>7</v>
      </c>
      <c r="J134">
        <v>5</v>
      </c>
      <c r="K134" t="s">
        <v>63</v>
      </c>
      <c r="L134" t="s">
        <v>239</v>
      </c>
      <c r="M134" t="s">
        <v>65</v>
      </c>
      <c r="N134" t="s">
        <v>243</v>
      </c>
      <c r="O134">
        <v>35.308610999999999</v>
      </c>
      <c r="P134">
        <v>138.93472199999999</v>
      </c>
      <c r="Q134">
        <v>0.05</v>
      </c>
      <c r="R134" t="s">
        <v>85</v>
      </c>
      <c r="S134" t="s">
        <v>63</v>
      </c>
      <c r="T134">
        <v>25</v>
      </c>
      <c r="U134" t="s">
        <v>102</v>
      </c>
      <c r="V134" t="s">
        <v>63</v>
      </c>
      <c r="W134">
        <v>19</v>
      </c>
      <c r="X134" t="s">
        <v>63</v>
      </c>
      <c r="Y134" t="s">
        <v>63</v>
      </c>
      <c r="Z134" t="s">
        <v>63</v>
      </c>
    </row>
    <row r="135" spans="1:26" x14ac:dyDescent="0.3">
      <c r="A135">
        <v>19</v>
      </c>
      <c r="B135" t="str">
        <f t="shared" si="2"/>
        <v>19-Kashihara</v>
      </c>
      <c r="C135" t="s">
        <v>236</v>
      </c>
      <c r="D135" t="s">
        <v>237</v>
      </c>
      <c r="E135" t="s">
        <v>238</v>
      </c>
      <c r="F135" t="s">
        <v>37</v>
      </c>
      <c r="G135" t="s">
        <v>61</v>
      </c>
      <c r="H135" t="s">
        <v>62</v>
      </c>
      <c r="I135">
        <v>7</v>
      </c>
      <c r="J135">
        <v>5</v>
      </c>
      <c r="K135" t="s">
        <v>63</v>
      </c>
      <c r="L135" t="s">
        <v>239</v>
      </c>
      <c r="M135" t="s">
        <v>65</v>
      </c>
      <c r="N135" t="s">
        <v>244</v>
      </c>
      <c r="O135">
        <v>34.509444000000002</v>
      </c>
      <c r="P135">
        <v>135.79249999999999</v>
      </c>
      <c r="Q135">
        <v>0.05</v>
      </c>
      <c r="R135">
        <v>50</v>
      </c>
      <c r="S135" t="s">
        <v>63</v>
      </c>
      <c r="T135">
        <v>25</v>
      </c>
      <c r="U135" t="s">
        <v>102</v>
      </c>
      <c r="V135" t="s">
        <v>63</v>
      </c>
      <c r="W135">
        <v>19</v>
      </c>
      <c r="X135" t="s">
        <v>63</v>
      </c>
      <c r="Y135" t="s">
        <v>63</v>
      </c>
      <c r="Z135" t="s">
        <v>63</v>
      </c>
    </row>
    <row r="136" spans="1:26" x14ac:dyDescent="0.3">
      <c r="A136">
        <v>19</v>
      </c>
      <c r="B136" t="str">
        <f t="shared" si="2"/>
        <v>19-Kiire</v>
      </c>
      <c r="C136" t="s">
        <v>236</v>
      </c>
      <c r="D136" t="s">
        <v>237</v>
      </c>
      <c r="E136" t="s">
        <v>238</v>
      </c>
      <c r="F136" t="s">
        <v>37</v>
      </c>
      <c r="G136" t="s">
        <v>61</v>
      </c>
      <c r="H136" t="s">
        <v>62</v>
      </c>
      <c r="I136">
        <v>7</v>
      </c>
      <c r="J136">
        <v>5</v>
      </c>
      <c r="K136" t="s">
        <v>63</v>
      </c>
      <c r="L136" t="s">
        <v>239</v>
      </c>
      <c r="M136" t="s">
        <v>65</v>
      </c>
      <c r="N136" t="s">
        <v>245</v>
      </c>
      <c r="O136">
        <v>31.6</v>
      </c>
      <c r="P136">
        <v>130.55000000000001</v>
      </c>
      <c r="Q136">
        <v>0.05</v>
      </c>
      <c r="R136">
        <v>720</v>
      </c>
      <c r="S136" t="s">
        <v>63</v>
      </c>
      <c r="T136">
        <v>25</v>
      </c>
      <c r="U136" t="s">
        <v>102</v>
      </c>
      <c r="V136" t="s">
        <v>63</v>
      </c>
      <c r="W136">
        <v>19</v>
      </c>
      <c r="X136" t="s">
        <v>63</v>
      </c>
      <c r="Y136" t="s">
        <v>63</v>
      </c>
      <c r="Z136" t="s">
        <v>63</v>
      </c>
    </row>
    <row r="137" spans="1:26" x14ac:dyDescent="0.3">
      <c r="A137">
        <v>19</v>
      </c>
      <c r="B137" t="str">
        <f t="shared" si="2"/>
        <v>19-Ishigaki</v>
      </c>
      <c r="C137" t="s">
        <v>236</v>
      </c>
      <c r="D137" t="s">
        <v>237</v>
      </c>
      <c r="E137" t="s">
        <v>238</v>
      </c>
      <c r="F137" t="s">
        <v>37</v>
      </c>
      <c r="G137" t="s">
        <v>61</v>
      </c>
      <c r="H137" t="s">
        <v>62</v>
      </c>
      <c r="I137">
        <v>7</v>
      </c>
      <c r="J137">
        <v>5</v>
      </c>
      <c r="K137" t="s">
        <v>63</v>
      </c>
      <c r="L137" t="s">
        <v>239</v>
      </c>
      <c r="M137" t="s">
        <v>65</v>
      </c>
      <c r="N137" t="s">
        <v>246</v>
      </c>
      <c r="O137">
        <v>24.340555999999999</v>
      </c>
      <c r="P137">
        <v>124.155556</v>
      </c>
      <c r="Q137">
        <v>0.05</v>
      </c>
      <c r="R137">
        <v>40</v>
      </c>
      <c r="S137" t="s">
        <v>63</v>
      </c>
      <c r="T137">
        <v>25</v>
      </c>
      <c r="U137" t="s">
        <v>102</v>
      </c>
      <c r="V137" t="s">
        <v>63</v>
      </c>
      <c r="W137">
        <v>19</v>
      </c>
      <c r="X137" t="s">
        <v>63</v>
      </c>
      <c r="Y137" t="s">
        <v>63</v>
      </c>
      <c r="Z137" t="s">
        <v>63</v>
      </c>
    </row>
    <row r="138" spans="1:26" x14ac:dyDescent="0.3">
      <c r="A138">
        <v>20</v>
      </c>
      <c r="B138" t="str">
        <f t="shared" si="2"/>
        <v>20-SN</v>
      </c>
      <c r="C138" t="s">
        <v>247</v>
      </c>
      <c r="D138" t="s">
        <v>248</v>
      </c>
      <c r="E138" t="s">
        <v>249</v>
      </c>
      <c r="F138" t="s">
        <v>37</v>
      </c>
      <c r="G138" t="s">
        <v>61</v>
      </c>
      <c r="H138" t="s">
        <v>62</v>
      </c>
      <c r="I138">
        <v>5</v>
      </c>
      <c r="J138">
        <v>4</v>
      </c>
      <c r="K138" t="s">
        <v>38</v>
      </c>
      <c r="L138" t="s">
        <v>250</v>
      </c>
      <c r="M138" t="s">
        <v>79</v>
      </c>
      <c r="N138" t="s">
        <v>251</v>
      </c>
      <c r="O138">
        <v>38.268332999999998</v>
      </c>
      <c r="P138">
        <v>140.86944399999999</v>
      </c>
      <c r="Q138">
        <v>0.05</v>
      </c>
      <c r="R138" t="s">
        <v>63</v>
      </c>
      <c r="S138" t="s">
        <v>63</v>
      </c>
      <c r="T138">
        <v>40</v>
      </c>
      <c r="U138" t="s">
        <v>102</v>
      </c>
      <c r="V138" t="s">
        <v>63</v>
      </c>
      <c r="W138">
        <v>20</v>
      </c>
      <c r="X138" t="s">
        <v>63</v>
      </c>
      <c r="Y138" t="s">
        <v>63</v>
      </c>
      <c r="Z138" t="s">
        <v>63</v>
      </c>
    </row>
    <row r="139" spans="1:26" x14ac:dyDescent="0.3">
      <c r="A139">
        <v>20</v>
      </c>
      <c r="B139" t="str">
        <f t="shared" si="2"/>
        <v>20-CH</v>
      </c>
      <c r="C139" t="s">
        <v>247</v>
      </c>
      <c r="D139" t="s">
        <v>248</v>
      </c>
      <c r="E139" t="s">
        <v>249</v>
      </c>
      <c r="F139" t="s">
        <v>37</v>
      </c>
      <c r="G139" t="s">
        <v>61</v>
      </c>
      <c r="H139" t="s">
        <v>62</v>
      </c>
      <c r="I139">
        <v>5</v>
      </c>
      <c r="J139">
        <v>4</v>
      </c>
      <c r="K139" t="s">
        <v>38</v>
      </c>
      <c r="L139" t="s">
        <v>250</v>
      </c>
      <c r="M139" t="s">
        <v>79</v>
      </c>
      <c r="N139" t="s">
        <v>252</v>
      </c>
      <c r="O139">
        <v>35.607325000000003</v>
      </c>
      <c r="P139">
        <v>140.10638599999999</v>
      </c>
      <c r="Q139">
        <v>0.05</v>
      </c>
      <c r="R139" t="s">
        <v>63</v>
      </c>
      <c r="S139" t="s">
        <v>63</v>
      </c>
      <c r="T139">
        <v>40</v>
      </c>
      <c r="U139" t="s">
        <v>102</v>
      </c>
      <c r="V139" t="s">
        <v>63</v>
      </c>
      <c r="W139">
        <v>20</v>
      </c>
      <c r="X139" t="s">
        <v>63</v>
      </c>
      <c r="Y139" t="s">
        <v>63</v>
      </c>
      <c r="Z139" t="s">
        <v>63</v>
      </c>
    </row>
    <row r="140" spans="1:26" x14ac:dyDescent="0.3">
      <c r="A140">
        <v>20</v>
      </c>
      <c r="B140" t="str">
        <f t="shared" si="2"/>
        <v>20-FT</v>
      </c>
      <c r="C140" t="s">
        <v>247</v>
      </c>
      <c r="D140" t="s">
        <v>248</v>
      </c>
      <c r="E140" t="s">
        <v>249</v>
      </c>
      <c r="F140" t="s">
        <v>37</v>
      </c>
      <c r="G140" t="s">
        <v>61</v>
      </c>
      <c r="H140" t="s">
        <v>62</v>
      </c>
      <c r="I140">
        <v>5</v>
      </c>
      <c r="J140">
        <v>4</v>
      </c>
      <c r="K140" t="s">
        <v>38</v>
      </c>
      <c r="L140" t="s">
        <v>250</v>
      </c>
      <c r="M140" t="s">
        <v>79</v>
      </c>
      <c r="N140" t="s">
        <v>253</v>
      </c>
      <c r="O140">
        <v>33.495078999999997</v>
      </c>
      <c r="P140">
        <v>130.51859999999999</v>
      </c>
      <c r="Q140">
        <v>0.05</v>
      </c>
      <c r="R140" t="s">
        <v>63</v>
      </c>
      <c r="S140" t="s">
        <v>63</v>
      </c>
      <c r="T140">
        <v>40</v>
      </c>
      <c r="U140" t="s">
        <v>102</v>
      </c>
      <c r="V140" t="s">
        <v>63</v>
      </c>
      <c r="W140">
        <v>20</v>
      </c>
      <c r="X140" t="s">
        <v>63</v>
      </c>
      <c r="Y140" t="s">
        <v>63</v>
      </c>
      <c r="Z140" t="s">
        <v>63</v>
      </c>
    </row>
    <row r="141" spans="1:26" x14ac:dyDescent="0.3">
      <c r="A141">
        <v>20</v>
      </c>
      <c r="B141" t="str">
        <f t="shared" si="2"/>
        <v>20-KS</v>
      </c>
      <c r="C141" t="s">
        <v>247</v>
      </c>
      <c r="D141" t="s">
        <v>248</v>
      </c>
      <c r="E141" t="s">
        <v>249</v>
      </c>
      <c r="F141" t="s">
        <v>37</v>
      </c>
      <c r="G141" t="s">
        <v>61</v>
      </c>
      <c r="H141" t="s">
        <v>62</v>
      </c>
      <c r="I141">
        <v>5</v>
      </c>
      <c r="J141">
        <v>4</v>
      </c>
      <c r="K141" t="s">
        <v>38</v>
      </c>
      <c r="L141" t="s">
        <v>250</v>
      </c>
      <c r="M141" t="s">
        <v>79</v>
      </c>
      <c r="N141" t="s">
        <v>254</v>
      </c>
      <c r="O141">
        <v>31.766667000000002</v>
      </c>
      <c r="P141">
        <v>129.80000000000001</v>
      </c>
      <c r="Q141">
        <v>0.05</v>
      </c>
      <c r="R141" t="s">
        <v>63</v>
      </c>
      <c r="S141" t="s">
        <v>63</v>
      </c>
      <c r="T141">
        <v>40</v>
      </c>
      <c r="U141" t="s">
        <v>102</v>
      </c>
      <c r="V141" t="s">
        <v>63</v>
      </c>
      <c r="W141">
        <v>20</v>
      </c>
      <c r="X141" t="s">
        <v>63</v>
      </c>
      <c r="Y141" t="s">
        <v>63</v>
      </c>
      <c r="Z141" t="s">
        <v>63</v>
      </c>
    </row>
    <row r="142" spans="1:26" x14ac:dyDescent="0.3">
      <c r="A142">
        <v>20</v>
      </c>
      <c r="B142" t="str">
        <f t="shared" si="2"/>
        <v>20-KG</v>
      </c>
      <c r="C142" t="s">
        <v>247</v>
      </c>
      <c r="D142" t="s">
        <v>248</v>
      </c>
      <c r="E142" t="s">
        <v>249</v>
      </c>
      <c r="F142" t="s">
        <v>37</v>
      </c>
      <c r="G142" t="s">
        <v>61</v>
      </c>
      <c r="H142" t="s">
        <v>62</v>
      </c>
      <c r="I142">
        <v>5</v>
      </c>
      <c r="J142">
        <v>4</v>
      </c>
      <c r="K142" t="s">
        <v>38</v>
      </c>
      <c r="L142" t="s">
        <v>250</v>
      </c>
      <c r="M142" t="s">
        <v>79</v>
      </c>
      <c r="N142" t="s">
        <v>124</v>
      </c>
      <c r="O142">
        <v>31.596536</v>
      </c>
      <c r="P142">
        <v>130.55711700000001</v>
      </c>
      <c r="Q142">
        <v>0.05</v>
      </c>
      <c r="R142" t="s">
        <v>63</v>
      </c>
      <c r="S142" t="s">
        <v>63</v>
      </c>
      <c r="T142">
        <v>40</v>
      </c>
      <c r="U142" t="s">
        <v>102</v>
      </c>
      <c r="V142" t="s">
        <v>63</v>
      </c>
      <c r="W142">
        <v>20</v>
      </c>
      <c r="X142" t="s">
        <v>63</v>
      </c>
      <c r="Y142" t="s">
        <v>63</v>
      </c>
      <c r="Z142" t="s">
        <v>63</v>
      </c>
    </row>
    <row r="143" spans="1:26" x14ac:dyDescent="0.3">
      <c r="A143">
        <v>21</v>
      </c>
      <c r="B143" t="str">
        <f t="shared" si="2"/>
        <v>21-leningrad</v>
      </c>
      <c r="C143" t="s">
        <v>255</v>
      </c>
      <c r="D143" t="s">
        <v>256</v>
      </c>
      <c r="E143" t="s">
        <v>257</v>
      </c>
      <c r="F143" t="s">
        <v>37</v>
      </c>
      <c r="G143" t="s">
        <v>61</v>
      </c>
      <c r="H143" t="s">
        <v>62</v>
      </c>
      <c r="I143">
        <v>8</v>
      </c>
      <c r="J143">
        <v>15</v>
      </c>
      <c r="K143" t="s">
        <v>38</v>
      </c>
      <c r="L143" t="s">
        <v>258</v>
      </c>
      <c r="M143" t="s">
        <v>259</v>
      </c>
      <c r="N143" t="s">
        <v>260</v>
      </c>
      <c r="O143">
        <v>59.933332999999998</v>
      </c>
      <c r="P143">
        <v>30.266667000000002</v>
      </c>
      <c r="Q143">
        <v>0.05</v>
      </c>
      <c r="R143" t="s">
        <v>63</v>
      </c>
      <c r="S143" t="s">
        <v>63</v>
      </c>
      <c r="T143">
        <v>250</v>
      </c>
      <c r="U143" t="s">
        <v>102</v>
      </c>
      <c r="V143" t="s">
        <v>63</v>
      </c>
      <c r="W143">
        <v>21</v>
      </c>
      <c r="X143" t="s">
        <v>63</v>
      </c>
      <c r="Y143" t="s">
        <v>63</v>
      </c>
      <c r="Z143" t="s">
        <v>63</v>
      </c>
    </row>
    <row r="144" spans="1:26" x14ac:dyDescent="0.3">
      <c r="A144">
        <v>21</v>
      </c>
      <c r="B144" t="str">
        <f t="shared" si="2"/>
        <v>21-padua</v>
      </c>
      <c r="C144" t="s">
        <v>255</v>
      </c>
      <c r="D144" t="s">
        <v>256</v>
      </c>
      <c r="E144" t="s">
        <v>257</v>
      </c>
      <c r="F144" t="s">
        <v>37</v>
      </c>
      <c r="G144" t="s">
        <v>61</v>
      </c>
      <c r="H144" t="s">
        <v>62</v>
      </c>
      <c r="I144">
        <v>8</v>
      </c>
      <c r="J144">
        <v>7</v>
      </c>
      <c r="K144" t="s">
        <v>63</v>
      </c>
      <c r="L144" t="s">
        <v>258</v>
      </c>
      <c r="M144" t="s">
        <v>259</v>
      </c>
      <c r="N144" t="s">
        <v>261</v>
      </c>
      <c r="O144">
        <v>45.408056000000002</v>
      </c>
      <c r="P144">
        <v>11.872222000000001</v>
      </c>
      <c r="Q144">
        <v>0.05</v>
      </c>
      <c r="R144" t="s">
        <v>63</v>
      </c>
      <c r="S144" t="s">
        <v>63</v>
      </c>
      <c r="T144">
        <v>250</v>
      </c>
      <c r="U144" t="s">
        <v>102</v>
      </c>
      <c r="V144" t="s">
        <v>63</v>
      </c>
      <c r="W144">
        <v>21</v>
      </c>
      <c r="X144" t="s">
        <v>63</v>
      </c>
      <c r="Y144" t="s">
        <v>63</v>
      </c>
      <c r="Z144" t="s">
        <v>63</v>
      </c>
    </row>
    <row r="145" spans="1:26" x14ac:dyDescent="0.3">
      <c r="A145">
        <v>21</v>
      </c>
      <c r="B145" t="str">
        <f t="shared" si="2"/>
        <v>21-warsaw</v>
      </c>
      <c r="C145" t="s">
        <v>255</v>
      </c>
      <c r="D145" t="s">
        <v>256</v>
      </c>
      <c r="E145" t="s">
        <v>257</v>
      </c>
      <c r="F145" t="s">
        <v>37</v>
      </c>
      <c r="G145" t="s">
        <v>61</v>
      </c>
      <c r="H145" t="s">
        <v>62</v>
      </c>
      <c r="I145">
        <v>8</v>
      </c>
      <c r="J145">
        <v>7</v>
      </c>
      <c r="K145" t="s">
        <v>63</v>
      </c>
      <c r="L145" t="s">
        <v>258</v>
      </c>
      <c r="M145" t="s">
        <v>259</v>
      </c>
      <c r="N145" t="s">
        <v>262</v>
      </c>
      <c r="O145">
        <v>52.216667000000001</v>
      </c>
      <c r="P145">
        <v>21.033332999999999</v>
      </c>
      <c r="Q145">
        <v>0.05</v>
      </c>
      <c r="R145" t="s">
        <v>63</v>
      </c>
      <c r="S145" t="s">
        <v>63</v>
      </c>
      <c r="T145">
        <v>250</v>
      </c>
      <c r="U145" t="s">
        <v>102</v>
      </c>
      <c r="V145" t="s">
        <v>63</v>
      </c>
      <c r="W145">
        <v>21</v>
      </c>
      <c r="X145" t="s">
        <v>63</v>
      </c>
      <c r="Y145" t="s">
        <v>63</v>
      </c>
      <c r="Z145" t="s">
        <v>63</v>
      </c>
    </row>
    <row r="146" spans="1:26" x14ac:dyDescent="0.3">
      <c r="A146">
        <v>21</v>
      </c>
      <c r="B146" t="str">
        <f t="shared" si="2"/>
        <v>21-Aile-froide</v>
      </c>
      <c r="C146" t="s">
        <v>255</v>
      </c>
      <c r="D146" t="s">
        <v>256</v>
      </c>
      <c r="E146" t="s">
        <v>257</v>
      </c>
      <c r="F146" t="s">
        <v>37</v>
      </c>
      <c r="G146" t="s">
        <v>61</v>
      </c>
      <c r="H146" t="s">
        <v>62</v>
      </c>
      <c r="I146">
        <v>8</v>
      </c>
      <c r="J146">
        <v>8</v>
      </c>
      <c r="K146" t="s">
        <v>63</v>
      </c>
      <c r="L146" t="s">
        <v>258</v>
      </c>
      <c r="M146" t="s">
        <v>259</v>
      </c>
      <c r="N146" t="s">
        <v>263</v>
      </c>
      <c r="O146">
        <v>44.884999999999998</v>
      </c>
      <c r="P146">
        <v>6.3561110000000003</v>
      </c>
      <c r="Q146">
        <v>0.05</v>
      </c>
      <c r="R146">
        <v>1515</v>
      </c>
      <c r="S146" t="s">
        <v>63</v>
      </c>
      <c r="T146">
        <v>250</v>
      </c>
      <c r="U146" t="s">
        <v>102</v>
      </c>
      <c r="V146" t="s">
        <v>63</v>
      </c>
      <c r="W146">
        <v>21</v>
      </c>
      <c r="X146" t="s">
        <v>63</v>
      </c>
      <c r="Y146" t="s">
        <v>63</v>
      </c>
      <c r="Z146" t="s">
        <v>63</v>
      </c>
    </row>
    <row r="147" spans="1:26" x14ac:dyDescent="0.3">
      <c r="A147">
        <v>21</v>
      </c>
      <c r="B147" t="str">
        <f t="shared" si="2"/>
        <v>21-Voorne</v>
      </c>
      <c r="C147" t="s">
        <v>255</v>
      </c>
      <c r="D147" t="s">
        <v>256</v>
      </c>
      <c r="E147" t="s">
        <v>257</v>
      </c>
      <c r="F147" t="s">
        <v>37</v>
      </c>
      <c r="G147" t="s">
        <v>61</v>
      </c>
      <c r="H147" t="s">
        <v>62</v>
      </c>
      <c r="I147">
        <v>8</v>
      </c>
      <c r="J147">
        <v>10</v>
      </c>
      <c r="K147" t="s">
        <v>63</v>
      </c>
      <c r="L147" t="s">
        <v>258</v>
      </c>
      <c r="M147" t="s">
        <v>259</v>
      </c>
      <c r="N147" t="s">
        <v>264</v>
      </c>
      <c r="O147">
        <v>51.816667000000002</v>
      </c>
      <c r="P147">
        <v>4.1833330000000002</v>
      </c>
      <c r="Q147">
        <v>0.05</v>
      </c>
      <c r="R147" t="s">
        <v>63</v>
      </c>
      <c r="S147" t="s">
        <v>63</v>
      </c>
      <c r="T147">
        <v>250</v>
      </c>
      <c r="U147" t="s">
        <v>102</v>
      </c>
      <c r="V147" t="s">
        <v>63</v>
      </c>
      <c r="W147">
        <v>21</v>
      </c>
      <c r="X147" t="s">
        <v>63</v>
      </c>
      <c r="Y147" t="s">
        <v>63</v>
      </c>
      <c r="Z147" t="s">
        <v>63</v>
      </c>
    </row>
    <row r="148" spans="1:26" x14ac:dyDescent="0.3">
      <c r="A148">
        <v>21</v>
      </c>
      <c r="B148" t="str">
        <f t="shared" si="2"/>
        <v>21-Thessaloniki1</v>
      </c>
      <c r="C148" t="s">
        <v>255</v>
      </c>
      <c r="D148" t="s">
        <v>256</v>
      </c>
      <c r="E148" t="s">
        <v>257</v>
      </c>
      <c r="F148" t="s">
        <v>37</v>
      </c>
      <c r="G148" t="s">
        <v>61</v>
      </c>
      <c r="H148" t="s">
        <v>62</v>
      </c>
      <c r="I148">
        <v>8</v>
      </c>
      <c r="J148">
        <v>7</v>
      </c>
      <c r="K148" t="s">
        <v>63</v>
      </c>
      <c r="L148" t="s">
        <v>258</v>
      </c>
      <c r="M148" t="s">
        <v>259</v>
      </c>
      <c r="N148" t="s">
        <v>265</v>
      </c>
      <c r="O148">
        <v>40.647221999999999</v>
      </c>
      <c r="P148">
        <v>22.963889000000002</v>
      </c>
      <c r="Q148">
        <v>0.05</v>
      </c>
      <c r="R148" t="s">
        <v>63</v>
      </c>
      <c r="S148" t="s">
        <v>63</v>
      </c>
      <c r="T148">
        <v>250</v>
      </c>
      <c r="U148" t="s">
        <v>102</v>
      </c>
      <c r="V148" t="s">
        <v>63</v>
      </c>
      <c r="W148">
        <v>21</v>
      </c>
      <c r="X148" t="s">
        <v>63</v>
      </c>
      <c r="Y148" t="s">
        <v>63</v>
      </c>
      <c r="Z148" t="s">
        <v>63</v>
      </c>
    </row>
    <row r="149" spans="1:26" x14ac:dyDescent="0.3">
      <c r="A149">
        <v>21</v>
      </c>
      <c r="B149" t="str">
        <f t="shared" si="2"/>
        <v>21-Susch</v>
      </c>
      <c r="C149" t="s">
        <v>255</v>
      </c>
      <c r="D149" t="s">
        <v>256</v>
      </c>
      <c r="E149" t="s">
        <v>257</v>
      </c>
      <c r="F149" t="s">
        <v>37</v>
      </c>
      <c r="G149" t="s">
        <v>61</v>
      </c>
      <c r="H149" t="s">
        <v>62</v>
      </c>
      <c r="I149">
        <v>8</v>
      </c>
      <c r="J149">
        <v>7</v>
      </c>
      <c r="K149" t="s">
        <v>63</v>
      </c>
      <c r="L149" t="s">
        <v>258</v>
      </c>
      <c r="M149" t="s">
        <v>259</v>
      </c>
      <c r="N149" t="s">
        <v>266</v>
      </c>
      <c r="O149">
        <v>46.749994999999998</v>
      </c>
      <c r="P149">
        <v>10.066666</v>
      </c>
      <c r="Q149">
        <v>0.05</v>
      </c>
      <c r="R149">
        <v>1450</v>
      </c>
      <c r="S149" t="s">
        <v>63</v>
      </c>
      <c r="T149">
        <v>250</v>
      </c>
      <c r="U149" t="s">
        <v>102</v>
      </c>
      <c r="V149" t="s">
        <v>63</v>
      </c>
      <c r="W149">
        <v>21</v>
      </c>
      <c r="X149" t="s">
        <v>63</v>
      </c>
      <c r="Y149" t="s">
        <v>63</v>
      </c>
      <c r="Z149" t="s">
        <v>63</v>
      </c>
    </row>
    <row r="150" spans="1:26" x14ac:dyDescent="0.3">
      <c r="A150">
        <v>21</v>
      </c>
      <c r="B150" t="str">
        <f t="shared" si="2"/>
        <v>21-Thessaloniki2</v>
      </c>
      <c r="C150" t="s">
        <v>255</v>
      </c>
      <c r="D150" t="s">
        <v>256</v>
      </c>
      <c r="E150" t="s">
        <v>257</v>
      </c>
      <c r="F150" t="s">
        <v>37</v>
      </c>
      <c r="G150" t="s">
        <v>61</v>
      </c>
      <c r="H150" t="s">
        <v>62</v>
      </c>
      <c r="I150">
        <v>8</v>
      </c>
      <c r="J150">
        <v>12</v>
      </c>
      <c r="K150" t="s">
        <v>63</v>
      </c>
      <c r="L150" t="s">
        <v>258</v>
      </c>
      <c r="M150" t="s">
        <v>259</v>
      </c>
      <c r="N150" t="s">
        <v>267</v>
      </c>
      <c r="O150">
        <v>40.647221999999999</v>
      </c>
      <c r="P150">
        <v>22.963889000000002</v>
      </c>
      <c r="Q150">
        <v>0.05</v>
      </c>
      <c r="R150" t="s">
        <v>63</v>
      </c>
      <c r="S150" t="s">
        <v>63</v>
      </c>
      <c r="T150">
        <v>250</v>
      </c>
      <c r="U150" t="s">
        <v>102</v>
      </c>
      <c r="V150" t="s">
        <v>63</v>
      </c>
      <c r="W150">
        <v>21</v>
      </c>
      <c r="X150" t="s">
        <v>63</v>
      </c>
      <c r="Y150" t="s">
        <v>63</v>
      </c>
      <c r="Z150" t="s">
        <v>63</v>
      </c>
    </row>
    <row r="151" spans="1:26" x14ac:dyDescent="0.3">
      <c r="A151">
        <v>22</v>
      </c>
      <c r="B151" t="str">
        <f t="shared" si="2"/>
        <v>22-Sagamihara</v>
      </c>
      <c r="C151" t="s">
        <v>268</v>
      </c>
      <c r="D151" t="s">
        <v>269</v>
      </c>
      <c r="E151" t="s">
        <v>270</v>
      </c>
      <c r="F151" t="s">
        <v>37</v>
      </c>
      <c r="G151" t="s">
        <v>61</v>
      </c>
      <c r="H151" t="s">
        <v>62</v>
      </c>
      <c r="I151">
        <v>3</v>
      </c>
      <c r="J151">
        <v>5</v>
      </c>
      <c r="K151" t="s">
        <v>63</v>
      </c>
      <c r="L151" t="s">
        <v>271</v>
      </c>
      <c r="M151" t="s">
        <v>210</v>
      </c>
      <c r="N151" t="s">
        <v>272</v>
      </c>
      <c r="O151">
        <v>35.571389000000003</v>
      </c>
      <c r="P151">
        <v>139.373333</v>
      </c>
      <c r="Q151">
        <v>0.05</v>
      </c>
      <c r="R151">
        <v>60</v>
      </c>
      <c r="S151" t="s">
        <v>63</v>
      </c>
      <c r="T151">
        <v>60</v>
      </c>
      <c r="U151" t="s">
        <v>86</v>
      </c>
      <c r="V151" t="s">
        <v>63</v>
      </c>
      <c r="W151">
        <v>22</v>
      </c>
      <c r="X151" t="s">
        <v>63</v>
      </c>
      <c r="Y151" t="s">
        <v>63</v>
      </c>
      <c r="Z151" t="s">
        <v>63</v>
      </c>
    </row>
    <row r="152" spans="1:26" x14ac:dyDescent="0.3">
      <c r="A152">
        <v>22</v>
      </c>
      <c r="B152" t="str">
        <f t="shared" si="2"/>
        <v>22-Tatsuno</v>
      </c>
      <c r="C152" t="s">
        <v>268</v>
      </c>
      <c r="D152" t="s">
        <v>269</v>
      </c>
      <c r="E152" t="s">
        <v>270</v>
      </c>
      <c r="F152" t="s">
        <v>37</v>
      </c>
      <c r="G152" t="s">
        <v>61</v>
      </c>
      <c r="H152" t="s">
        <v>62</v>
      </c>
      <c r="I152">
        <v>3</v>
      </c>
      <c r="J152">
        <v>5</v>
      </c>
      <c r="K152" t="s">
        <v>63</v>
      </c>
      <c r="L152" t="s">
        <v>271</v>
      </c>
      <c r="M152" t="s">
        <v>210</v>
      </c>
      <c r="N152" t="s">
        <v>273</v>
      </c>
      <c r="O152">
        <v>34.85</v>
      </c>
      <c r="P152">
        <v>134.533333</v>
      </c>
      <c r="Q152">
        <v>0.05</v>
      </c>
      <c r="R152">
        <v>740</v>
      </c>
      <c r="S152" t="s">
        <v>63</v>
      </c>
      <c r="T152">
        <v>40</v>
      </c>
      <c r="U152" t="s">
        <v>86</v>
      </c>
      <c r="V152" t="s">
        <v>63</v>
      </c>
      <c r="W152">
        <v>22</v>
      </c>
      <c r="X152" t="s">
        <v>63</v>
      </c>
      <c r="Y152" t="s">
        <v>63</v>
      </c>
      <c r="Z152" t="s">
        <v>63</v>
      </c>
    </row>
    <row r="153" spans="1:26" x14ac:dyDescent="0.3">
      <c r="A153">
        <v>22</v>
      </c>
      <c r="B153" t="str">
        <f t="shared" si="2"/>
        <v>22-Ninohe</v>
      </c>
      <c r="C153" t="s">
        <v>268</v>
      </c>
      <c r="D153" t="s">
        <v>269</v>
      </c>
      <c r="E153" t="s">
        <v>270</v>
      </c>
      <c r="F153" t="s">
        <v>37</v>
      </c>
      <c r="G153" t="s">
        <v>61</v>
      </c>
      <c r="H153" t="s">
        <v>62</v>
      </c>
      <c r="I153">
        <v>3</v>
      </c>
      <c r="J153">
        <v>5</v>
      </c>
      <c r="K153" t="s">
        <v>63</v>
      </c>
      <c r="L153" t="s">
        <v>271</v>
      </c>
      <c r="M153" t="s">
        <v>210</v>
      </c>
      <c r="N153" t="s">
        <v>274</v>
      </c>
      <c r="O153">
        <v>40.271110999999998</v>
      </c>
      <c r="P153">
        <v>141.30500000000001</v>
      </c>
      <c r="Q153">
        <v>0.05</v>
      </c>
      <c r="R153">
        <v>110</v>
      </c>
      <c r="S153" t="s">
        <v>63</v>
      </c>
      <c r="T153">
        <v>60</v>
      </c>
      <c r="U153" t="s">
        <v>86</v>
      </c>
      <c r="V153" t="s">
        <v>63</v>
      </c>
      <c r="W153">
        <v>22</v>
      </c>
      <c r="X153" t="s">
        <v>63</v>
      </c>
      <c r="Y153" t="s">
        <v>63</v>
      </c>
      <c r="Z153" t="s">
        <v>63</v>
      </c>
    </row>
    <row r="154" spans="1:26" x14ac:dyDescent="0.3">
      <c r="A154">
        <v>23</v>
      </c>
      <c r="B154" t="str">
        <f t="shared" si="2"/>
        <v>23-himeji</v>
      </c>
      <c r="C154" t="s">
        <v>275</v>
      </c>
      <c r="D154" t="s">
        <v>276</v>
      </c>
      <c r="E154" t="s">
        <v>63</v>
      </c>
      <c r="F154" t="s">
        <v>37</v>
      </c>
      <c r="G154" t="s">
        <v>61</v>
      </c>
      <c r="H154" t="s">
        <v>62</v>
      </c>
      <c r="I154">
        <v>4</v>
      </c>
      <c r="J154">
        <v>5</v>
      </c>
      <c r="K154" t="s">
        <v>277</v>
      </c>
      <c r="L154" t="s">
        <v>278</v>
      </c>
      <c r="M154" t="s">
        <v>65</v>
      </c>
      <c r="N154" t="s">
        <v>279</v>
      </c>
      <c r="O154">
        <v>34.815277999999999</v>
      </c>
      <c r="P154">
        <v>134.68527800000001</v>
      </c>
      <c r="Q154" t="s">
        <v>63</v>
      </c>
      <c r="R154" t="s">
        <v>63</v>
      </c>
      <c r="S154" t="s">
        <v>63</v>
      </c>
      <c r="T154">
        <v>100</v>
      </c>
      <c r="U154" t="s">
        <v>102</v>
      </c>
      <c r="V154" t="s">
        <v>63</v>
      </c>
      <c r="W154">
        <v>23</v>
      </c>
      <c r="X154" t="s">
        <v>63</v>
      </c>
      <c r="Y154" t="s">
        <v>69</v>
      </c>
      <c r="Z154" t="s">
        <v>63</v>
      </c>
    </row>
    <row r="155" spans="1:26" x14ac:dyDescent="0.3">
      <c r="A155">
        <v>23</v>
      </c>
      <c r="B155" t="str">
        <f t="shared" si="2"/>
        <v>23-kurashiki</v>
      </c>
      <c r="C155" t="s">
        <v>275</v>
      </c>
      <c r="D155" t="s">
        <v>276</v>
      </c>
      <c r="E155" t="s">
        <v>63</v>
      </c>
      <c r="F155" t="s">
        <v>37</v>
      </c>
      <c r="G155" t="s">
        <v>61</v>
      </c>
      <c r="H155" t="s">
        <v>62</v>
      </c>
      <c r="I155">
        <v>4</v>
      </c>
      <c r="J155">
        <v>5</v>
      </c>
      <c r="K155" t="s">
        <v>63</v>
      </c>
      <c r="L155" t="s">
        <v>278</v>
      </c>
      <c r="M155" t="s">
        <v>65</v>
      </c>
      <c r="N155" t="s">
        <v>280</v>
      </c>
      <c r="O155">
        <v>34.585000000000001</v>
      </c>
      <c r="P155">
        <v>133.77194399999999</v>
      </c>
      <c r="Q155" t="s">
        <v>63</v>
      </c>
      <c r="R155" t="s">
        <v>63</v>
      </c>
      <c r="S155" t="s">
        <v>63</v>
      </c>
      <c r="T155">
        <v>100</v>
      </c>
      <c r="U155" t="s">
        <v>102</v>
      </c>
      <c r="V155" t="s">
        <v>63</v>
      </c>
      <c r="W155">
        <v>23</v>
      </c>
      <c r="X155" t="s">
        <v>63</v>
      </c>
      <c r="Y155" t="s">
        <v>69</v>
      </c>
      <c r="Z155" t="s">
        <v>63</v>
      </c>
    </row>
    <row r="156" spans="1:26" x14ac:dyDescent="0.3">
      <c r="A156">
        <v>23</v>
      </c>
      <c r="B156" t="str">
        <f t="shared" si="2"/>
        <v>23-okayama</v>
      </c>
      <c r="C156" t="s">
        <v>275</v>
      </c>
      <c r="D156" t="s">
        <v>276</v>
      </c>
      <c r="E156" t="s">
        <v>63</v>
      </c>
      <c r="F156" t="s">
        <v>37</v>
      </c>
      <c r="G156" t="s">
        <v>61</v>
      </c>
      <c r="H156" t="s">
        <v>62</v>
      </c>
      <c r="I156">
        <v>4</v>
      </c>
      <c r="J156">
        <v>5</v>
      </c>
      <c r="K156" t="s">
        <v>63</v>
      </c>
      <c r="L156" t="s">
        <v>278</v>
      </c>
      <c r="M156" t="s">
        <v>65</v>
      </c>
      <c r="N156" t="s">
        <v>281</v>
      </c>
      <c r="O156">
        <v>34.655278000000003</v>
      </c>
      <c r="P156">
        <v>133.919444</v>
      </c>
      <c r="Q156" t="s">
        <v>63</v>
      </c>
      <c r="R156" t="s">
        <v>63</v>
      </c>
      <c r="S156" t="s">
        <v>63</v>
      </c>
      <c r="T156">
        <v>100</v>
      </c>
      <c r="U156" t="s">
        <v>102</v>
      </c>
      <c r="V156" t="s">
        <v>63</v>
      </c>
      <c r="W156">
        <v>23</v>
      </c>
      <c r="X156" t="s">
        <v>63</v>
      </c>
      <c r="Y156" t="s">
        <v>69</v>
      </c>
      <c r="Z156" t="s">
        <v>63</v>
      </c>
    </row>
    <row r="157" spans="1:26" x14ac:dyDescent="0.3">
      <c r="A157">
        <v>23</v>
      </c>
      <c r="B157" t="str">
        <f t="shared" si="2"/>
        <v>23-matsumoto</v>
      </c>
      <c r="C157" t="s">
        <v>275</v>
      </c>
      <c r="D157" t="s">
        <v>276</v>
      </c>
      <c r="E157" t="s">
        <v>63</v>
      </c>
      <c r="F157" t="s">
        <v>37</v>
      </c>
      <c r="G157" t="s">
        <v>61</v>
      </c>
      <c r="H157" t="s">
        <v>62</v>
      </c>
      <c r="I157">
        <v>4</v>
      </c>
      <c r="J157">
        <v>5</v>
      </c>
      <c r="K157" t="s">
        <v>63</v>
      </c>
      <c r="L157" t="s">
        <v>278</v>
      </c>
      <c r="M157" t="s">
        <v>65</v>
      </c>
      <c r="N157" t="s">
        <v>282</v>
      </c>
      <c r="O157">
        <v>36.238047000000002</v>
      </c>
      <c r="P157">
        <v>137.97198299999999</v>
      </c>
      <c r="Q157" t="s">
        <v>63</v>
      </c>
      <c r="R157" t="s">
        <v>63</v>
      </c>
      <c r="S157" t="s">
        <v>63</v>
      </c>
      <c r="T157">
        <v>100</v>
      </c>
      <c r="U157" t="s">
        <v>102</v>
      </c>
      <c r="V157" t="s">
        <v>63</v>
      </c>
      <c r="W157">
        <v>23</v>
      </c>
      <c r="X157" t="s">
        <v>63</v>
      </c>
      <c r="Y157" t="s">
        <v>69</v>
      </c>
      <c r="Z157" t="s">
        <v>63</v>
      </c>
    </row>
    <row r="158" spans="1:26" x14ac:dyDescent="0.3">
      <c r="A158">
        <v>24</v>
      </c>
      <c r="B158" t="str">
        <f t="shared" si="2"/>
        <v>24-Oulu1</v>
      </c>
      <c r="C158" t="s">
        <v>283</v>
      </c>
      <c r="D158" t="s">
        <v>284</v>
      </c>
      <c r="E158" t="s">
        <v>285</v>
      </c>
      <c r="F158" t="s">
        <v>37</v>
      </c>
      <c r="G158" t="s">
        <v>61</v>
      </c>
      <c r="H158" t="s">
        <v>62</v>
      </c>
      <c r="I158" t="s">
        <v>63</v>
      </c>
      <c r="J158">
        <v>9</v>
      </c>
      <c r="K158" t="s">
        <v>38</v>
      </c>
      <c r="L158" t="s">
        <v>286</v>
      </c>
      <c r="M158" t="s">
        <v>79</v>
      </c>
      <c r="N158" t="s">
        <v>287</v>
      </c>
      <c r="O158">
        <v>65</v>
      </c>
      <c r="P158">
        <v>25.4166666666667</v>
      </c>
      <c r="Q158">
        <v>1E-3</v>
      </c>
      <c r="R158" t="s">
        <v>63</v>
      </c>
      <c r="S158" t="s">
        <v>63</v>
      </c>
      <c r="T158">
        <v>30</v>
      </c>
      <c r="U158" t="s">
        <v>102</v>
      </c>
      <c r="V158" t="s">
        <v>63</v>
      </c>
      <c r="W158">
        <v>24</v>
      </c>
      <c r="X158" t="s">
        <v>63</v>
      </c>
      <c r="Y158" t="s">
        <v>288</v>
      </c>
      <c r="Z158" t="s">
        <v>63</v>
      </c>
    </row>
    <row r="159" spans="1:26" x14ac:dyDescent="0.3">
      <c r="A159">
        <v>24</v>
      </c>
      <c r="B159" t="str">
        <f t="shared" si="2"/>
        <v>24-Oulu7</v>
      </c>
      <c r="C159" t="s">
        <v>283</v>
      </c>
      <c r="D159" t="s">
        <v>284</v>
      </c>
      <c r="E159" t="s">
        <v>285</v>
      </c>
      <c r="F159" t="s">
        <v>37</v>
      </c>
      <c r="G159" t="s">
        <v>61</v>
      </c>
      <c r="H159" t="s">
        <v>62</v>
      </c>
      <c r="I159" t="s">
        <v>63</v>
      </c>
      <c r="J159">
        <v>8</v>
      </c>
      <c r="K159" t="s">
        <v>63</v>
      </c>
      <c r="L159" t="s">
        <v>286</v>
      </c>
      <c r="M159" t="s">
        <v>79</v>
      </c>
      <c r="N159" t="s">
        <v>289</v>
      </c>
      <c r="O159">
        <v>65</v>
      </c>
      <c r="P159">
        <v>25.4166666666667</v>
      </c>
      <c r="Q159">
        <v>1E-3</v>
      </c>
      <c r="R159" t="s">
        <v>63</v>
      </c>
      <c r="S159" t="s">
        <v>63</v>
      </c>
      <c r="T159">
        <v>30</v>
      </c>
      <c r="U159" t="s">
        <v>102</v>
      </c>
      <c r="V159" t="s">
        <v>63</v>
      </c>
      <c r="W159">
        <v>24</v>
      </c>
      <c r="X159" t="s">
        <v>63</v>
      </c>
      <c r="Y159" t="s">
        <v>288</v>
      </c>
      <c r="Z159" t="s">
        <v>63</v>
      </c>
    </row>
    <row r="160" spans="1:26" x14ac:dyDescent="0.3">
      <c r="A160">
        <v>24</v>
      </c>
      <c r="B160" t="str">
        <f t="shared" si="2"/>
        <v>24-Oulu8</v>
      </c>
      <c r="C160" t="s">
        <v>283</v>
      </c>
      <c r="D160" t="s">
        <v>284</v>
      </c>
      <c r="E160" t="s">
        <v>285</v>
      </c>
      <c r="F160" t="s">
        <v>37</v>
      </c>
      <c r="G160" t="s">
        <v>61</v>
      </c>
      <c r="H160" t="s">
        <v>62</v>
      </c>
      <c r="I160" t="s">
        <v>63</v>
      </c>
      <c r="J160">
        <v>5</v>
      </c>
      <c r="K160" t="s">
        <v>63</v>
      </c>
      <c r="L160" t="s">
        <v>286</v>
      </c>
      <c r="M160" t="s">
        <v>79</v>
      </c>
      <c r="N160" t="s">
        <v>290</v>
      </c>
      <c r="O160">
        <v>65</v>
      </c>
      <c r="P160">
        <v>25.4166666666667</v>
      </c>
      <c r="Q160">
        <v>1E-3</v>
      </c>
      <c r="R160" t="s">
        <v>63</v>
      </c>
      <c r="S160" t="s">
        <v>63</v>
      </c>
      <c r="T160">
        <v>30</v>
      </c>
      <c r="U160" t="s">
        <v>102</v>
      </c>
      <c r="V160" t="s">
        <v>63</v>
      </c>
      <c r="W160">
        <v>24</v>
      </c>
      <c r="X160" t="s">
        <v>63</v>
      </c>
      <c r="Y160" t="s">
        <v>288</v>
      </c>
      <c r="Z160" t="s">
        <v>63</v>
      </c>
    </row>
    <row r="161" spans="1:26" x14ac:dyDescent="0.3">
      <c r="A161">
        <v>24</v>
      </c>
      <c r="B161" t="str">
        <f t="shared" si="2"/>
        <v>24-paltamo1</v>
      </c>
      <c r="C161" t="s">
        <v>283</v>
      </c>
      <c r="D161" t="s">
        <v>284</v>
      </c>
      <c r="E161" t="s">
        <v>285</v>
      </c>
      <c r="F161" t="s">
        <v>37</v>
      </c>
      <c r="G161" t="s">
        <v>61</v>
      </c>
      <c r="H161" t="s">
        <v>62</v>
      </c>
      <c r="I161" t="s">
        <v>63</v>
      </c>
      <c r="J161">
        <v>9</v>
      </c>
      <c r="K161" t="s">
        <v>63</v>
      </c>
      <c r="L161" t="s">
        <v>286</v>
      </c>
      <c r="M161" t="s">
        <v>79</v>
      </c>
      <c r="N161" t="s">
        <v>291</v>
      </c>
      <c r="O161">
        <v>64.3333333333333</v>
      </c>
      <c r="P161">
        <v>27.8333333333333</v>
      </c>
      <c r="Q161" t="s">
        <v>63</v>
      </c>
      <c r="R161" t="s">
        <v>63</v>
      </c>
      <c r="S161" t="s">
        <v>63</v>
      </c>
      <c r="T161">
        <v>30</v>
      </c>
      <c r="U161" t="s">
        <v>102</v>
      </c>
      <c r="V161" t="s">
        <v>63</v>
      </c>
      <c r="W161">
        <v>24</v>
      </c>
      <c r="X161" t="s">
        <v>63</v>
      </c>
      <c r="Y161" t="s">
        <v>288</v>
      </c>
      <c r="Z161" t="s">
        <v>63</v>
      </c>
    </row>
    <row r="162" spans="1:26" x14ac:dyDescent="0.3">
      <c r="A162">
        <v>24</v>
      </c>
      <c r="B162" t="str">
        <f t="shared" si="2"/>
        <v>24-Kuoio3</v>
      </c>
      <c r="C162" t="s">
        <v>283</v>
      </c>
      <c r="D162" t="s">
        <v>284</v>
      </c>
      <c r="E162" t="s">
        <v>285</v>
      </c>
      <c r="F162" t="s">
        <v>37</v>
      </c>
      <c r="G162" t="s">
        <v>61</v>
      </c>
      <c r="H162" t="s">
        <v>62</v>
      </c>
      <c r="I162" t="s">
        <v>63</v>
      </c>
      <c r="J162">
        <v>8</v>
      </c>
      <c r="K162" t="s">
        <v>63</v>
      </c>
      <c r="L162" t="s">
        <v>286</v>
      </c>
      <c r="M162" t="s">
        <v>79</v>
      </c>
      <c r="N162" t="s">
        <v>292</v>
      </c>
      <c r="O162">
        <v>62.9166666666667</v>
      </c>
      <c r="P162">
        <v>27.75</v>
      </c>
      <c r="Q162" t="s">
        <v>63</v>
      </c>
      <c r="R162" t="s">
        <v>63</v>
      </c>
      <c r="S162" t="s">
        <v>63</v>
      </c>
      <c r="T162">
        <v>30</v>
      </c>
      <c r="U162" t="s">
        <v>102</v>
      </c>
      <c r="V162" t="s">
        <v>63</v>
      </c>
      <c r="W162">
        <v>24</v>
      </c>
      <c r="X162" t="s">
        <v>63</v>
      </c>
      <c r="Y162" t="s">
        <v>288</v>
      </c>
      <c r="Z162" t="s">
        <v>63</v>
      </c>
    </row>
    <row r="163" spans="1:26" x14ac:dyDescent="0.3">
      <c r="A163">
        <v>24</v>
      </c>
      <c r="B163" t="str">
        <f t="shared" si="2"/>
        <v>24-Hollola1</v>
      </c>
      <c r="C163" t="s">
        <v>283</v>
      </c>
      <c r="D163" t="s">
        <v>284</v>
      </c>
      <c r="E163" t="s">
        <v>285</v>
      </c>
      <c r="F163" t="s">
        <v>37</v>
      </c>
      <c r="G163" t="s">
        <v>61</v>
      </c>
      <c r="H163" t="s">
        <v>62</v>
      </c>
      <c r="I163" t="s">
        <v>63</v>
      </c>
      <c r="J163">
        <v>8</v>
      </c>
      <c r="K163" t="s">
        <v>63</v>
      </c>
      <c r="L163" t="s">
        <v>286</v>
      </c>
      <c r="M163" t="s">
        <v>79</v>
      </c>
      <c r="N163" t="s">
        <v>293</v>
      </c>
      <c r="O163">
        <v>61.0833333333333</v>
      </c>
      <c r="P163">
        <v>25.4166666666667</v>
      </c>
      <c r="Q163" t="s">
        <v>63</v>
      </c>
      <c r="R163" t="s">
        <v>63</v>
      </c>
      <c r="S163" t="s">
        <v>63</v>
      </c>
      <c r="T163">
        <v>30</v>
      </c>
      <c r="U163" t="s">
        <v>102</v>
      </c>
      <c r="V163" t="s">
        <v>63</v>
      </c>
      <c r="W163">
        <v>24</v>
      </c>
      <c r="X163" t="s">
        <v>63</v>
      </c>
      <c r="Y163" t="s">
        <v>288</v>
      </c>
      <c r="Z163" t="s">
        <v>63</v>
      </c>
    </row>
    <row r="164" spans="1:26" x14ac:dyDescent="0.3">
      <c r="A164">
        <v>24</v>
      </c>
      <c r="B164" t="str">
        <f t="shared" si="2"/>
        <v>24-Moscow2</v>
      </c>
      <c r="C164" t="s">
        <v>283</v>
      </c>
      <c r="D164" t="s">
        <v>284</v>
      </c>
      <c r="E164" t="s">
        <v>285</v>
      </c>
      <c r="F164" t="s">
        <v>37</v>
      </c>
      <c r="G164" t="s">
        <v>61</v>
      </c>
      <c r="H164" t="s">
        <v>62</v>
      </c>
      <c r="I164" t="s">
        <v>63</v>
      </c>
      <c r="J164">
        <v>8</v>
      </c>
      <c r="K164" t="s">
        <v>63</v>
      </c>
      <c r="L164" t="s">
        <v>286</v>
      </c>
      <c r="M164" t="s">
        <v>79</v>
      </c>
      <c r="N164" t="s">
        <v>294</v>
      </c>
      <c r="O164">
        <v>55.75</v>
      </c>
      <c r="P164">
        <v>37.5</v>
      </c>
      <c r="Q164" t="s">
        <v>63</v>
      </c>
      <c r="R164" t="s">
        <v>63</v>
      </c>
      <c r="S164" t="s">
        <v>63</v>
      </c>
      <c r="T164">
        <v>30</v>
      </c>
      <c r="U164" t="s">
        <v>102</v>
      </c>
      <c r="V164" t="s">
        <v>63</v>
      </c>
      <c r="W164">
        <v>24</v>
      </c>
      <c r="X164" t="s">
        <v>63</v>
      </c>
      <c r="Y164" t="s">
        <v>288</v>
      </c>
      <c r="Z164" t="s">
        <v>63</v>
      </c>
    </row>
    <row r="165" spans="1:26" x14ac:dyDescent="0.3">
      <c r="A165">
        <v>24</v>
      </c>
      <c r="B165" t="str">
        <f t="shared" si="2"/>
        <v>24-Dietikon1</v>
      </c>
      <c r="C165" t="s">
        <v>283</v>
      </c>
      <c r="D165" t="s">
        <v>284</v>
      </c>
      <c r="E165" t="s">
        <v>285</v>
      </c>
      <c r="F165" t="s">
        <v>37</v>
      </c>
      <c r="G165" t="s">
        <v>61</v>
      </c>
      <c r="H165" t="s">
        <v>62</v>
      </c>
      <c r="I165" t="s">
        <v>63</v>
      </c>
      <c r="J165">
        <v>8</v>
      </c>
      <c r="K165" t="s">
        <v>63</v>
      </c>
      <c r="L165" t="s">
        <v>286</v>
      </c>
      <c r="M165" t="s">
        <v>79</v>
      </c>
      <c r="N165" t="s">
        <v>295</v>
      </c>
      <c r="O165">
        <v>47.4166666666667</v>
      </c>
      <c r="P165">
        <v>8.5</v>
      </c>
      <c r="Q165" t="s">
        <v>63</v>
      </c>
      <c r="R165" t="s">
        <v>63</v>
      </c>
      <c r="S165" t="s">
        <v>63</v>
      </c>
      <c r="T165">
        <v>30</v>
      </c>
      <c r="U165" t="s">
        <v>102</v>
      </c>
      <c r="V165" t="s">
        <v>63</v>
      </c>
      <c r="W165">
        <v>24</v>
      </c>
      <c r="X165" t="s">
        <v>63</v>
      </c>
      <c r="Y165" t="s">
        <v>288</v>
      </c>
      <c r="Z165" t="s">
        <v>63</v>
      </c>
    </row>
    <row r="166" spans="1:26" x14ac:dyDescent="0.3">
      <c r="A166">
        <v>24</v>
      </c>
      <c r="B166" t="str">
        <f t="shared" si="2"/>
        <v>24-Dietikon2</v>
      </c>
      <c r="C166" t="s">
        <v>283</v>
      </c>
      <c r="D166" t="s">
        <v>284</v>
      </c>
      <c r="E166" t="s">
        <v>285</v>
      </c>
      <c r="F166" t="s">
        <v>37</v>
      </c>
      <c r="G166" t="s">
        <v>61</v>
      </c>
      <c r="H166" t="s">
        <v>62</v>
      </c>
      <c r="I166" t="s">
        <v>63</v>
      </c>
      <c r="J166">
        <v>9</v>
      </c>
      <c r="K166" t="s">
        <v>63</v>
      </c>
      <c r="L166" t="s">
        <v>286</v>
      </c>
      <c r="M166" t="s">
        <v>79</v>
      </c>
      <c r="N166" t="s">
        <v>296</v>
      </c>
      <c r="O166">
        <v>47.4166666666667</v>
      </c>
      <c r="P166">
        <v>8.5</v>
      </c>
      <c r="Q166" t="s">
        <v>63</v>
      </c>
      <c r="R166" t="s">
        <v>63</v>
      </c>
      <c r="S166" t="s">
        <v>63</v>
      </c>
      <c r="T166">
        <v>30</v>
      </c>
      <c r="U166" t="s">
        <v>102</v>
      </c>
      <c r="V166" t="s">
        <v>63</v>
      </c>
      <c r="W166">
        <v>24</v>
      </c>
      <c r="X166" t="s">
        <v>63</v>
      </c>
      <c r="Y166" t="s">
        <v>288</v>
      </c>
      <c r="Z166" t="s">
        <v>63</v>
      </c>
    </row>
    <row r="167" spans="1:26" x14ac:dyDescent="0.3">
      <c r="A167">
        <v>24</v>
      </c>
      <c r="B167" t="str">
        <f t="shared" si="2"/>
        <v>24-Ticino4</v>
      </c>
      <c r="C167" t="s">
        <v>283</v>
      </c>
      <c r="D167" t="s">
        <v>284</v>
      </c>
      <c r="E167" t="s">
        <v>285</v>
      </c>
      <c r="F167" t="s">
        <v>37</v>
      </c>
      <c r="G167" t="s">
        <v>61</v>
      </c>
      <c r="H167" t="s">
        <v>62</v>
      </c>
      <c r="I167" t="s">
        <v>63</v>
      </c>
      <c r="J167">
        <v>9</v>
      </c>
      <c r="K167" t="s">
        <v>63</v>
      </c>
      <c r="L167" t="s">
        <v>286</v>
      </c>
      <c r="M167" t="s">
        <v>79</v>
      </c>
      <c r="N167" t="s">
        <v>297</v>
      </c>
      <c r="O167">
        <v>46.1666666666667</v>
      </c>
      <c r="P167">
        <v>8.8333333333333304</v>
      </c>
      <c r="Q167" t="s">
        <v>63</v>
      </c>
      <c r="R167" t="s">
        <v>63</v>
      </c>
      <c r="S167" t="s">
        <v>63</v>
      </c>
      <c r="T167">
        <v>30</v>
      </c>
      <c r="U167" t="s">
        <v>102</v>
      </c>
      <c r="V167" t="s">
        <v>63</v>
      </c>
      <c r="W167">
        <v>24</v>
      </c>
      <c r="X167" t="s">
        <v>63</v>
      </c>
      <c r="Y167" t="s">
        <v>288</v>
      </c>
      <c r="Z167" t="s">
        <v>63</v>
      </c>
    </row>
    <row r="168" spans="1:26" x14ac:dyDescent="0.3">
      <c r="A168">
        <v>24</v>
      </c>
      <c r="B168" t="str">
        <f t="shared" si="2"/>
        <v>24-Ticino2</v>
      </c>
      <c r="C168" t="s">
        <v>283</v>
      </c>
      <c r="D168" t="s">
        <v>284</v>
      </c>
      <c r="E168" t="s">
        <v>285</v>
      </c>
      <c r="F168" t="s">
        <v>37</v>
      </c>
      <c r="G168" t="s">
        <v>61</v>
      </c>
      <c r="H168" t="s">
        <v>62</v>
      </c>
      <c r="I168" t="s">
        <v>63</v>
      </c>
      <c r="J168">
        <v>9</v>
      </c>
      <c r="K168" t="s">
        <v>63</v>
      </c>
      <c r="L168" t="s">
        <v>286</v>
      </c>
      <c r="M168" t="s">
        <v>79</v>
      </c>
      <c r="N168" t="s">
        <v>298</v>
      </c>
      <c r="O168">
        <v>46.1666666666667</v>
      </c>
      <c r="P168">
        <v>8.8333333333333304</v>
      </c>
      <c r="Q168" t="s">
        <v>63</v>
      </c>
      <c r="R168" t="s">
        <v>63</v>
      </c>
      <c r="S168" t="s">
        <v>63</v>
      </c>
      <c r="T168">
        <v>30</v>
      </c>
      <c r="U168" t="s">
        <v>102</v>
      </c>
      <c r="V168" t="s">
        <v>63</v>
      </c>
      <c r="W168">
        <v>24</v>
      </c>
      <c r="X168" t="s">
        <v>63</v>
      </c>
      <c r="Y168" t="s">
        <v>288</v>
      </c>
      <c r="Z168" t="s">
        <v>63</v>
      </c>
    </row>
    <row r="169" spans="1:26" x14ac:dyDescent="0.3">
      <c r="A169">
        <v>24</v>
      </c>
      <c r="B169" t="str">
        <f t="shared" si="2"/>
        <v>24-Biograd</v>
      </c>
      <c r="C169" t="s">
        <v>283</v>
      </c>
      <c r="D169" t="s">
        <v>284</v>
      </c>
      <c r="E169" t="s">
        <v>285</v>
      </c>
      <c r="F169" t="s">
        <v>37</v>
      </c>
      <c r="G169" t="s">
        <v>61</v>
      </c>
      <c r="H169" t="s">
        <v>62</v>
      </c>
      <c r="I169" t="s">
        <v>63</v>
      </c>
      <c r="J169">
        <v>7</v>
      </c>
      <c r="K169" t="s">
        <v>63</v>
      </c>
      <c r="L169" t="s">
        <v>286</v>
      </c>
      <c r="M169" t="s">
        <v>79</v>
      </c>
      <c r="N169" t="s">
        <v>299</v>
      </c>
      <c r="O169">
        <v>43.9166666666667</v>
      </c>
      <c r="P169">
        <v>16</v>
      </c>
      <c r="Q169" t="s">
        <v>63</v>
      </c>
      <c r="R169" t="s">
        <v>63</v>
      </c>
      <c r="S169" t="s">
        <v>63</v>
      </c>
      <c r="T169">
        <v>30</v>
      </c>
      <c r="U169" t="s">
        <v>102</v>
      </c>
      <c r="V169" t="s">
        <v>63</v>
      </c>
      <c r="W169">
        <v>24</v>
      </c>
      <c r="X169" t="s">
        <v>63</v>
      </c>
      <c r="Y169" t="s">
        <v>288</v>
      </c>
      <c r="Z169" t="s">
        <v>63</v>
      </c>
    </row>
    <row r="170" spans="1:26" x14ac:dyDescent="0.3">
      <c r="A170">
        <v>24</v>
      </c>
      <c r="B170" t="str">
        <f t="shared" si="2"/>
        <v>24-Krasnodar</v>
      </c>
      <c r="C170" t="s">
        <v>283</v>
      </c>
      <c r="D170" t="s">
        <v>284</v>
      </c>
      <c r="E170" t="s">
        <v>285</v>
      </c>
      <c r="F170" t="s">
        <v>37</v>
      </c>
      <c r="G170" t="s">
        <v>61</v>
      </c>
      <c r="H170" t="s">
        <v>62</v>
      </c>
      <c r="I170" t="s">
        <v>63</v>
      </c>
      <c r="J170">
        <v>9</v>
      </c>
      <c r="K170" t="s">
        <v>63</v>
      </c>
      <c r="L170" t="s">
        <v>286</v>
      </c>
      <c r="M170" t="s">
        <v>79</v>
      </c>
      <c r="N170" t="s">
        <v>300</v>
      </c>
      <c r="O170">
        <v>44.6666666666667</v>
      </c>
      <c r="P170">
        <v>39.5</v>
      </c>
      <c r="Q170" t="s">
        <v>63</v>
      </c>
      <c r="R170" t="s">
        <v>63</v>
      </c>
      <c r="S170" t="s">
        <v>63</v>
      </c>
      <c r="T170">
        <v>30</v>
      </c>
      <c r="U170" t="s">
        <v>102</v>
      </c>
      <c r="V170" t="s">
        <v>63</v>
      </c>
      <c r="W170">
        <v>24</v>
      </c>
      <c r="X170" t="s">
        <v>63</v>
      </c>
      <c r="Y170" t="s">
        <v>288</v>
      </c>
      <c r="Z170" t="s">
        <v>63</v>
      </c>
    </row>
    <row r="171" spans="1:26" x14ac:dyDescent="0.3">
      <c r="A171">
        <v>24</v>
      </c>
      <c r="B171" t="str">
        <f t="shared" si="2"/>
        <v>24-Kutaisi2</v>
      </c>
      <c r="C171" t="s">
        <v>283</v>
      </c>
      <c r="D171" t="s">
        <v>284</v>
      </c>
      <c r="E171" t="s">
        <v>285</v>
      </c>
      <c r="F171" t="s">
        <v>37</v>
      </c>
      <c r="G171" t="s">
        <v>61</v>
      </c>
      <c r="H171" t="s">
        <v>62</v>
      </c>
      <c r="I171" t="s">
        <v>63</v>
      </c>
      <c r="J171">
        <v>9</v>
      </c>
      <c r="K171" t="s">
        <v>63</v>
      </c>
      <c r="L171" t="s">
        <v>286</v>
      </c>
      <c r="M171" t="s">
        <v>79</v>
      </c>
      <c r="N171" t="s">
        <v>301</v>
      </c>
      <c r="O171">
        <v>42.3333333333333</v>
      </c>
      <c r="P171">
        <v>42.6666666666667</v>
      </c>
      <c r="Q171" t="s">
        <v>63</v>
      </c>
      <c r="R171" t="s">
        <v>63</v>
      </c>
      <c r="S171" t="s">
        <v>63</v>
      </c>
      <c r="T171">
        <v>30</v>
      </c>
      <c r="U171" t="s">
        <v>102</v>
      </c>
      <c r="V171" t="s">
        <v>63</v>
      </c>
      <c r="W171">
        <v>24</v>
      </c>
      <c r="X171" t="s">
        <v>63</v>
      </c>
      <c r="Y171" t="s">
        <v>288</v>
      </c>
      <c r="Z171" t="s">
        <v>63</v>
      </c>
    </row>
    <row r="172" spans="1:26" x14ac:dyDescent="0.3">
      <c r="A172">
        <v>24</v>
      </c>
      <c r="B172" t="str">
        <f t="shared" si="2"/>
        <v>24-Kutaisi4</v>
      </c>
      <c r="C172" t="s">
        <v>283</v>
      </c>
      <c r="D172" t="s">
        <v>284</v>
      </c>
      <c r="E172" t="s">
        <v>285</v>
      </c>
      <c r="F172" t="s">
        <v>37</v>
      </c>
      <c r="G172" t="s">
        <v>61</v>
      </c>
      <c r="H172" t="s">
        <v>62</v>
      </c>
      <c r="I172" t="s">
        <v>63</v>
      </c>
      <c r="J172">
        <v>8</v>
      </c>
      <c r="K172" t="s">
        <v>63</v>
      </c>
      <c r="L172" t="s">
        <v>286</v>
      </c>
      <c r="M172" t="s">
        <v>79</v>
      </c>
      <c r="N172" t="s">
        <v>302</v>
      </c>
      <c r="O172">
        <v>42.3333333333333</v>
      </c>
      <c r="P172">
        <v>42.6666666666667</v>
      </c>
      <c r="Q172" t="s">
        <v>63</v>
      </c>
      <c r="R172" t="s">
        <v>63</v>
      </c>
      <c r="S172" t="s">
        <v>63</v>
      </c>
      <c r="T172">
        <v>30</v>
      </c>
      <c r="U172" t="s">
        <v>102</v>
      </c>
      <c r="V172" t="s">
        <v>63</v>
      </c>
      <c r="W172">
        <v>24</v>
      </c>
      <c r="X172" t="s">
        <v>63</v>
      </c>
      <c r="Y172" t="s">
        <v>288</v>
      </c>
      <c r="Z172" t="s">
        <v>63</v>
      </c>
    </row>
    <row r="173" spans="1:26" x14ac:dyDescent="0.3">
      <c r="A173">
        <v>24</v>
      </c>
      <c r="B173" t="str">
        <f t="shared" si="2"/>
        <v>24-Kutais5</v>
      </c>
      <c r="C173" t="s">
        <v>283</v>
      </c>
      <c r="D173" t="s">
        <v>284</v>
      </c>
      <c r="E173" t="s">
        <v>285</v>
      </c>
      <c r="F173" t="s">
        <v>37</v>
      </c>
      <c r="G173" t="s">
        <v>61</v>
      </c>
      <c r="H173" t="s">
        <v>62</v>
      </c>
      <c r="I173" t="s">
        <v>63</v>
      </c>
      <c r="J173">
        <v>9</v>
      </c>
      <c r="K173" t="s">
        <v>63</v>
      </c>
      <c r="L173" t="s">
        <v>286</v>
      </c>
      <c r="M173" t="s">
        <v>79</v>
      </c>
      <c r="N173" t="s">
        <v>303</v>
      </c>
      <c r="O173">
        <v>42.3333333333333</v>
      </c>
      <c r="P173">
        <v>42.6666666666667</v>
      </c>
      <c r="Q173" t="s">
        <v>63</v>
      </c>
      <c r="R173" t="s">
        <v>63</v>
      </c>
      <c r="S173" t="s">
        <v>63</v>
      </c>
      <c r="T173">
        <v>30</v>
      </c>
      <c r="U173" t="s">
        <v>102</v>
      </c>
      <c r="V173" t="s">
        <v>63</v>
      </c>
      <c r="W173">
        <v>24</v>
      </c>
      <c r="X173" t="s">
        <v>63</v>
      </c>
      <c r="Y173" t="s">
        <v>288</v>
      </c>
      <c r="Z173" t="s">
        <v>63</v>
      </c>
    </row>
    <row r="174" spans="1:26" x14ac:dyDescent="0.3">
      <c r="A174">
        <v>24</v>
      </c>
      <c r="B174" t="str">
        <f t="shared" si="2"/>
        <v>24-Kutaisi7</v>
      </c>
      <c r="C174" t="s">
        <v>283</v>
      </c>
      <c r="D174" t="s">
        <v>284</v>
      </c>
      <c r="E174" t="s">
        <v>285</v>
      </c>
      <c r="F174" t="s">
        <v>37</v>
      </c>
      <c r="G174" t="s">
        <v>61</v>
      </c>
      <c r="H174" t="s">
        <v>62</v>
      </c>
      <c r="I174" t="s">
        <v>63</v>
      </c>
      <c r="J174">
        <v>9</v>
      </c>
      <c r="K174" t="s">
        <v>63</v>
      </c>
      <c r="L174" t="s">
        <v>286</v>
      </c>
      <c r="M174" t="s">
        <v>79</v>
      </c>
      <c r="N174" t="s">
        <v>304</v>
      </c>
      <c r="O174">
        <v>42.3333333333333</v>
      </c>
      <c r="P174">
        <v>42.6666666666667</v>
      </c>
      <c r="Q174" t="s">
        <v>63</v>
      </c>
      <c r="R174" t="s">
        <v>63</v>
      </c>
      <c r="S174" t="s">
        <v>63</v>
      </c>
      <c r="T174">
        <v>30</v>
      </c>
      <c r="U174" t="s">
        <v>102</v>
      </c>
      <c r="V174" t="s">
        <v>63</v>
      </c>
      <c r="W174">
        <v>24</v>
      </c>
      <c r="X174" t="s">
        <v>63</v>
      </c>
      <c r="Y174" t="s">
        <v>288</v>
      </c>
      <c r="Z174" t="s">
        <v>63</v>
      </c>
    </row>
    <row r="175" spans="1:26" x14ac:dyDescent="0.3">
      <c r="A175">
        <v>24</v>
      </c>
      <c r="B175" t="str">
        <f t="shared" si="2"/>
        <v>24-Tbilisi</v>
      </c>
      <c r="C175" t="s">
        <v>283</v>
      </c>
      <c r="D175" t="s">
        <v>284</v>
      </c>
      <c r="E175" t="s">
        <v>285</v>
      </c>
      <c r="F175" t="s">
        <v>37</v>
      </c>
      <c r="G175" t="s">
        <v>61</v>
      </c>
      <c r="H175" t="s">
        <v>62</v>
      </c>
      <c r="I175" t="s">
        <v>63</v>
      </c>
      <c r="J175">
        <v>9</v>
      </c>
      <c r="K175" t="s">
        <v>63</v>
      </c>
      <c r="L175" t="s">
        <v>286</v>
      </c>
      <c r="M175" t="s">
        <v>79</v>
      </c>
      <c r="N175" t="s">
        <v>305</v>
      </c>
      <c r="O175">
        <v>41.8333333333333</v>
      </c>
      <c r="P175">
        <v>44.5</v>
      </c>
      <c r="Q175" t="s">
        <v>63</v>
      </c>
      <c r="R175" t="s">
        <v>63</v>
      </c>
      <c r="S175" t="s">
        <v>63</v>
      </c>
      <c r="T175">
        <v>30</v>
      </c>
      <c r="U175" t="s">
        <v>102</v>
      </c>
      <c r="V175" t="s">
        <v>63</v>
      </c>
      <c r="W175">
        <v>24</v>
      </c>
      <c r="X175" t="s">
        <v>63</v>
      </c>
      <c r="Y175" t="s">
        <v>288</v>
      </c>
      <c r="Z175" t="s">
        <v>63</v>
      </c>
    </row>
    <row r="176" spans="1:26" x14ac:dyDescent="0.3">
      <c r="A176">
        <v>25</v>
      </c>
      <c r="B176" t="str">
        <f t="shared" si="2"/>
        <v>25-</v>
      </c>
      <c r="C176" t="s">
        <v>306</v>
      </c>
      <c r="D176" t="s">
        <v>307</v>
      </c>
      <c r="E176" t="s">
        <v>308</v>
      </c>
      <c r="F176" t="s">
        <v>77</v>
      </c>
      <c r="G176" t="s">
        <v>61</v>
      </c>
      <c r="H176" t="s">
        <v>62</v>
      </c>
      <c r="I176">
        <v>12</v>
      </c>
      <c r="J176">
        <v>0</v>
      </c>
      <c r="K176" t="s">
        <v>63</v>
      </c>
      <c r="L176" t="s">
        <v>63</v>
      </c>
      <c r="M176" t="s">
        <v>63</v>
      </c>
      <c r="N176" t="s">
        <v>63</v>
      </c>
      <c r="O176" t="s">
        <v>63</v>
      </c>
      <c r="P176" t="s">
        <v>63</v>
      </c>
      <c r="Q176" t="s">
        <v>63</v>
      </c>
      <c r="R176" t="s">
        <v>63</v>
      </c>
      <c r="S176" t="s">
        <v>63</v>
      </c>
      <c r="T176" t="s">
        <v>63</v>
      </c>
      <c r="U176" t="s">
        <v>63</v>
      </c>
      <c r="V176" t="s">
        <v>63</v>
      </c>
      <c r="W176" t="s">
        <v>63</v>
      </c>
      <c r="X176" t="s">
        <v>63</v>
      </c>
      <c r="Y176" t="s">
        <v>63</v>
      </c>
      <c r="Z176" t="s">
        <v>63</v>
      </c>
    </row>
    <row r="177" spans="1:26" x14ac:dyDescent="0.3">
      <c r="A177">
        <v>25</v>
      </c>
      <c r="B177" t="str">
        <f t="shared" si="2"/>
        <v>25-</v>
      </c>
      <c r="C177" t="s">
        <v>306</v>
      </c>
      <c r="D177" t="s">
        <v>307</v>
      </c>
      <c r="E177" t="s">
        <v>308</v>
      </c>
      <c r="F177" t="s">
        <v>77</v>
      </c>
      <c r="G177" t="s">
        <v>63</v>
      </c>
      <c r="H177" t="s">
        <v>63</v>
      </c>
      <c r="I177" t="s">
        <v>63</v>
      </c>
      <c r="J177">
        <v>0</v>
      </c>
      <c r="K177" t="s">
        <v>63</v>
      </c>
      <c r="L177" t="s">
        <v>63</v>
      </c>
      <c r="M177" t="s">
        <v>63</v>
      </c>
      <c r="N177" t="s">
        <v>63</v>
      </c>
      <c r="O177" t="s">
        <v>63</v>
      </c>
      <c r="P177" t="s">
        <v>63</v>
      </c>
      <c r="Q177" t="s">
        <v>63</v>
      </c>
      <c r="R177" t="s">
        <v>63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63</v>
      </c>
      <c r="Z177" t="s">
        <v>63</v>
      </c>
    </row>
    <row r="178" spans="1:26" x14ac:dyDescent="0.3">
      <c r="A178">
        <v>25</v>
      </c>
      <c r="B178" t="str">
        <f t="shared" si="2"/>
        <v>25-</v>
      </c>
      <c r="C178" t="s">
        <v>306</v>
      </c>
      <c r="D178" t="s">
        <v>307</v>
      </c>
      <c r="E178" t="s">
        <v>308</v>
      </c>
      <c r="F178" t="s">
        <v>77</v>
      </c>
      <c r="G178" t="s">
        <v>63</v>
      </c>
      <c r="H178" t="s">
        <v>63</v>
      </c>
      <c r="I178" t="s">
        <v>63</v>
      </c>
      <c r="J178">
        <v>0</v>
      </c>
      <c r="K178" t="s">
        <v>63</v>
      </c>
      <c r="L178" t="s">
        <v>63</v>
      </c>
      <c r="M178" t="s">
        <v>63</v>
      </c>
      <c r="N178" t="s">
        <v>63</v>
      </c>
      <c r="O178" t="s">
        <v>63</v>
      </c>
      <c r="P178" t="s">
        <v>63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63</v>
      </c>
    </row>
    <row r="179" spans="1:26" x14ac:dyDescent="0.3">
      <c r="A179">
        <v>25</v>
      </c>
      <c r="B179" t="str">
        <f t="shared" si="2"/>
        <v>25-</v>
      </c>
      <c r="C179" t="s">
        <v>306</v>
      </c>
      <c r="D179" t="s">
        <v>307</v>
      </c>
      <c r="E179" t="s">
        <v>308</v>
      </c>
      <c r="F179" t="s">
        <v>77</v>
      </c>
      <c r="G179" t="s">
        <v>63</v>
      </c>
      <c r="H179" t="s">
        <v>63</v>
      </c>
      <c r="I179" t="s">
        <v>63</v>
      </c>
      <c r="J179">
        <v>0</v>
      </c>
      <c r="K179" t="s">
        <v>63</v>
      </c>
      <c r="L179" t="s">
        <v>63</v>
      </c>
      <c r="M179" t="s">
        <v>63</v>
      </c>
      <c r="N179" t="s">
        <v>63</v>
      </c>
      <c r="O179" t="s">
        <v>63</v>
      </c>
      <c r="P179" t="s">
        <v>63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63</v>
      </c>
    </row>
    <row r="180" spans="1:26" x14ac:dyDescent="0.3">
      <c r="A180">
        <v>25</v>
      </c>
      <c r="B180" t="str">
        <f t="shared" si="2"/>
        <v>25-</v>
      </c>
      <c r="C180" t="s">
        <v>306</v>
      </c>
      <c r="D180" t="s">
        <v>307</v>
      </c>
      <c r="E180" t="s">
        <v>308</v>
      </c>
      <c r="F180" t="s">
        <v>77</v>
      </c>
      <c r="G180" t="s">
        <v>63</v>
      </c>
      <c r="H180" t="s">
        <v>63</v>
      </c>
      <c r="I180" t="s">
        <v>63</v>
      </c>
      <c r="J180">
        <v>0</v>
      </c>
      <c r="K180" t="s">
        <v>63</v>
      </c>
      <c r="L180" t="s">
        <v>63</v>
      </c>
      <c r="M180" t="s">
        <v>63</v>
      </c>
      <c r="N180" t="s">
        <v>63</v>
      </c>
      <c r="O180" t="s">
        <v>63</v>
      </c>
      <c r="P180" t="s">
        <v>63</v>
      </c>
      <c r="Q180" t="s">
        <v>63</v>
      </c>
      <c r="R180" t="s">
        <v>63</v>
      </c>
      <c r="S180" t="s">
        <v>63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63</v>
      </c>
      <c r="Z180" t="s">
        <v>63</v>
      </c>
    </row>
    <row r="181" spans="1:26" x14ac:dyDescent="0.3">
      <c r="A181">
        <v>25</v>
      </c>
      <c r="B181" t="str">
        <f t="shared" si="2"/>
        <v>25-</v>
      </c>
      <c r="C181" t="s">
        <v>306</v>
      </c>
      <c r="D181" t="s">
        <v>307</v>
      </c>
      <c r="E181" t="s">
        <v>308</v>
      </c>
      <c r="F181" t="s">
        <v>77</v>
      </c>
      <c r="G181" t="s">
        <v>63</v>
      </c>
      <c r="H181" t="s">
        <v>63</v>
      </c>
      <c r="I181" t="s">
        <v>63</v>
      </c>
      <c r="J181">
        <v>0</v>
      </c>
      <c r="K181" t="s">
        <v>63</v>
      </c>
      <c r="L181" t="s">
        <v>63</v>
      </c>
      <c r="M181" t="s">
        <v>63</v>
      </c>
      <c r="N181" t="s">
        <v>63</v>
      </c>
      <c r="O181" t="s">
        <v>63</v>
      </c>
      <c r="P181" t="s">
        <v>63</v>
      </c>
      <c r="Q181" t="s">
        <v>63</v>
      </c>
      <c r="R181" t="s">
        <v>63</v>
      </c>
      <c r="S181" t="s">
        <v>63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63</v>
      </c>
      <c r="Z181" t="s">
        <v>63</v>
      </c>
    </row>
    <row r="182" spans="1:26" x14ac:dyDescent="0.3">
      <c r="A182">
        <v>25</v>
      </c>
      <c r="B182" t="str">
        <f t="shared" si="2"/>
        <v>25-</v>
      </c>
      <c r="C182" t="s">
        <v>306</v>
      </c>
      <c r="D182" t="s">
        <v>307</v>
      </c>
      <c r="E182" t="s">
        <v>308</v>
      </c>
      <c r="F182" t="s">
        <v>77</v>
      </c>
      <c r="G182" t="s">
        <v>63</v>
      </c>
      <c r="H182" t="s">
        <v>63</v>
      </c>
      <c r="I182" t="s">
        <v>63</v>
      </c>
      <c r="J182">
        <v>0</v>
      </c>
      <c r="K182" t="s">
        <v>63</v>
      </c>
      <c r="L182" t="s">
        <v>63</v>
      </c>
      <c r="M182" t="s">
        <v>63</v>
      </c>
      <c r="N182" t="s">
        <v>63</v>
      </c>
      <c r="O182" t="s">
        <v>63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63</v>
      </c>
      <c r="Z182" t="s">
        <v>63</v>
      </c>
    </row>
    <row r="183" spans="1:26" x14ac:dyDescent="0.3">
      <c r="A183">
        <v>25</v>
      </c>
      <c r="B183" t="str">
        <f t="shared" si="2"/>
        <v>25-</v>
      </c>
      <c r="C183" t="s">
        <v>306</v>
      </c>
      <c r="D183" t="s">
        <v>307</v>
      </c>
      <c r="E183" t="s">
        <v>308</v>
      </c>
      <c r="F183" t="s">
        <v>77</v>
      </c>
      <c r="G183" t="s">
        <v>63</v>
      </c>
      <c r="H183" t="s">
        <v>63</v>
      </c>
      <c r="I183" t="s">
        <v>63</v>
      </c>
      <c r="J183">
        <v>0</v>
      </c>
      <c r="K183" t="s">
        <v>63</v>
      </c>
      <c r="L183" t="s">
        <v>63</v>
      </c>
      <c r="M183" t="s">
        <v>63</v>
      </c>
      <c r="N183" t="s">
        <v>63</v>
      </c>
      <c r="O183" t="s">
        <v>63</v>
      </c>
      <c r="P183" t="s">
        <v>63</v>
      </c>
      <c r="Q183" t="s">
        <v>63</v>
      </c>
      <c r="R183" t="s">
        <v>63</v>
      </c>
      <c r="S183" t="s">
        <v>63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63</v>
      </c>
      <c r="Z183" t="s">
        <v>63</v>
      </c>
    </row>
    <row r="184" spans="1:26" x14ac:dyDescent="0.3">
      <c r="A184">
        <v>25</v>
      </c>
      <c r="B184" t="str">
        <f t="shared" si="2"/>
        <v>25-</v>
      </c>
      <c r="C184" t="s">
        <v>306</v>
      </c>
      <c r="D184" t="s">
        <v>307</v>
      </c>
      <c r="E184" t="s">
        <v>308</v>
      </c>
      <c r="F184" t="s">
        <v>77</v>
      </c>
      <c r="G184" t="s">
        <v>63</v>
      </c>
      <c r="H184" t="s">
        <v>63</v>
      </c>
      <c r="I184" t="s">
        <v>63</v>
      </c>
      <c r="J184">
        <v>0</v>
      </c>
      <c r="K184" t="s">
        <v>63</v>
      </c>
      <c r="L184" t="s">
        <v>63</v>
      </c>
      <c r="M184" t="s">
        <v>63</v>
      </c>
      <c r="N184" t="s">
        <v>63</v>
      </c>
      <c r="O184" t="s">
        <v>63</v>
      </c>
      <c r="P184" t="s">
        <v>63</v>
      </c>
      <c r="Q184" t="s">
        <v>63</v>
      </c>
      <c r="R184" t="s">
        <v>63</v>
      </c>
      <c r="S184" t="s">
        <v>63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63</v>
      </c>
      <c r="Z184" t="s">
        <v>63</v>
      </c>
    </row>
    <row r="185" spans="1:26" x14ac:dyDescent="0.3">
      <c r="A185">
        <v>25</v>
      </c>
      <c r="B185" t="str">
        <f t="shared" si="2"/>
        <v>25-</v>
      </c>
      <c r="C185" t="s">
        <v>306</v>
      </c>
      <c r="D185" t="s">
        <v>307</v>
      </c>
      <c r="E185" t="s">
        <v>308</v>
      </c>
      <c r="F185" t="s">
        <v>77</v>
      </c>
      <c r="G185" t="s">
        <v>63</v>
      </c>
      <c r="H185" t="s">
        <v>63</v>
      </c>
      <c r="I185" t="s">
        <v>63</v>
      </c>
      <c r="J185">
        <v>0</v>
      </c>
      <c r="K185" t="s">
        <v>63</v>
      </c>
      <c r="L185" t="s">
        <v>63</v>
      </c>
      <c r="M185" t="s">
        <v>63</v>
      </c>
      <c r="N185" t="s">
        <v>63</v>
      </c>
      <c r="O185" t="s">
        <v>63</v>
      </c>
      <c r="P185" t="s">
        <v>63</v>
      </c>
      <c r="Q185" t="s">
        <v>63</v>
      </c>
      <c r="R185" t="s">
        <v>63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63</v>
      </c>
      <c r="Z185" t="s">
        <v>63</v>
      </c>
    </row>
    <row r="186" spans="1:26" x14ac:dyDescent="0.3">
      <c r="A186">
        <v>25</v>
      </c>
      <c r="B186" t="str">
        <f t="shared" si="2"/>
        <v>25-</v>
      </c>
      <c r="C186" t="s">
        <v>306</v>
      </c>
      <c r="D186" t="s">
        <v>307</v>
      </c>
      <c r="E186" t="s">
        <v>308</v>
      </c>
      <c r="F186" t="s">
        <v>77</v>
      </c>
      <c r="G186" t="s">
        <v>63</v>
      </c>
      <c r="H186" t="s">
        <v>63</v>
      </c>
      <c r="I186" t="s">
        <v>63</v>
      </c>
      <c r="J186">
        <v>0</v>
      </c>
      <c r="K186" t="s">
        <v>63</v>
      </c>
      <c r="L186" t="s">
        <v>63</v>
      </c>
      <c r="M186" t="s">
        <v>63</v>
      </c>
      <c r="N186" t="s">
        <v>63</v>
      </c>
      <c r="O186" t="s">
        <v>63</v>
      </c>
      <c r="P186" t="s">
        <v>63</v>
      </c>
      <c r="Q186" t="s">
        <v>63</v>
      </c>
      <c r="R186" t="s">
        <v>63</v>
      </c>
      <c r="S186" t="s">
        <v>63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63</v>
      </c>
      <c r="Z186" t="s">
        <v>63</v>
      </c>
    </row>
    <row r="187" spans="1:26" x14ac:dyDescent="0.3">
      <c r="A187">
        <v>25</v>
      </c>
      <c r="B187" t="str">
        <f t="shared" si="2"/>
        <v>25-</v>
      </c>
      <c r="C187" t="s">
        <v>306</v>
      </c>
      <c r="D187" t="s">
        <v>307</v>
      </c>
      <c r="E187" t="s">
        <v>308</v>
      </c>
      <c r="F187" t="s">
        <v>77</v>
      </c>
      <c r="G187" t="s">
        <v>63</v>
      </c>
      <c r="H187" t="s">
        <v>63</v>
      </c>
      <c r="I187" t="s">
        <v>63</v>
      </c>
      <c r="J187">
        <v>0</v>
      </c>
      <c r="K187" t="s">
        <v>63</v>
      </c>
      <c r="L187" t="s">
        <v>63</v>
      </c>
      <c r="M187" t="s">
        <v>63</v>
      </c>
      <c r="N187" t="s">
        <v>63</v>
      </c>
      <c r="O187" t="s">
        <v>63</v>
      </c>
      <c r="P187" t="s">
        <v>63</v>
      </c>
      <c r="Q187" t="s">
        <v>63</v>
      </c>
      <c r="R187" t="s">
        <v>63</v>
      </c>
      <c r="S187" t="s">
        <v>63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63</v>
      </c>
      <c r="Z187" t="s">
        <v>63</v>
      </c>
    </row>
    <row r="188" spans="1:26" x14ac:dyDescent="0.3">
      <c r="A188">
        <v>26</v>
      </c>
      <c r="B188" t="str">
        <f t="shared" si="2"/>
        <v>26-Pelkosenniemi</v>
      </c>
      <c r="C188" t="s">
        <v>309</v>
      </c>
      <c r="D188" t="s">
        <v>310</v>
      </c>
      <c r="E188" t="s">
        <v>311</v>
      </c>
      <c r="F188" t="s">
        <v>37</v>
      </c>
      <c r="G188" t="s">
        <v>61</v>
      </c>
      <c r="H188" t="s">
        <v>62</v>
      </c>
      <c r="I188">
        <v>105</v>
      </c>
      <c r="J188">
        <v>14</v>
      </c>
      <c r="K188" t="s">
        <v>63</v>
      </c>
      <c r="L188" t="s">
        <v>312</v>
      </c>
      <c r="M188" t="s">
        <v>79</v>
      </c>
      <c r="N188" t="s">
        <v>44</v>
      </c>
      <c r="O188" t="s">
        <v>313</v>
      </c>
      <c r="P188" t="s">
        <v>314</v>
      </c>
      <c r="Q188" t="s">
        <v>63</v>
      </c>
      <c r="R188" t="s">
        <v>63</v>
      </c>
      <c r="S188" t="s">
        <v>63</v>
      </c>
      <c r="T188">
        <v>100</v>
      </c>
      <c r="U188" t="s">
        <v>102</v>
      </c>
      <c r="V188">
        <v>14</v>
      </c>
      <c r="W188" t="s">
        <v>315</v>
      </c>
      <c r="X188">
        <v>21</v>
      </c>
      <c r="Y188" t="s">
        <v>288</v>
      </c>
      <c r="Z188" t="s">
        <v>63</v>
      </c>
    </row>
    <row r="189" spans="1:26" x14ac:dyDescent="0.3">
      <c r="A189">
        <v>26</v>
      </c>
      <c r="B189" t="str">
        <f t="shared" si="2"/>
        <v>26-Oulanka</v>
      </c>
      <c r="C189" t="s">
        <v>309</v>
      </c>
      <c r="D189" t="s">
        <v>310</v>
      </c>
      <c r="E189" t="s">
        <v>311</v>
      </c>
      <c r="F189" t="s">
        <v>37</v>
      </c>
      <c r="G189" t="s">
        <v>61</v>
      </c>
      <c r="H189" t="s">
        <v>62</v>
      </c>
      <c r="I189">
        <v>105</v>
      </c>
      <c r="J189">
        <v>44</v>
      </c>
      <c r="K189" t="s">
        <v>63</v>
      </c>
      <c r="L189" t="s">
        <v>312</v>
      </c>
      <c r="M189" t="s">
        <v>79</v>
      </c>
      <c r="N189" t="s">
        <v>45</v>
      </c>
      <c r="O189" t="s">
        <v>316</v>
      </c>
      <c r="P189" t="s">
        <v>317</v>
      </c>
      <c r="Q189" t="s">
        <v>63</v>
      </c>
      <c r="R189" t="s">
        <v>63</v>
      </c>
      <c r="S189" t="s">
        <v>63</v>
      </c>
      <c r="T189">
        <v>100</v>
      </c>
      <c r="U189" t="s">
        <v>102</v>
      </c>
      <c r="V189">
        <v>44</v>
      </c>
      <c r="W189" t="s">
        <v>315</v>
      </c>
      <c r="X189">
        <v>21</v>
      </c>
      <c r="Y189" t="s">
        <v>288</v>
      </c>
      <c r="Z189" t="s">
        <v>63</v>
      </c>
    </row>
    <row r="190" spans="1:26" x14ac:dyDescent="0.3">
      <c r="A190">
        <v>26</v>
      </c>
      <c r="B190" t="str">
        <f t="shared" si="2"/>
        <v>26-Kemi</v>
      </c>
      <c r="C190" t="s">
        <v>309</v>
      </c>
      <c r="D190" t="s">
        <v>310</v>
      </c>
      <c r="E190" t="s">
        <v>311</v>
      </c>
      <c r="F190" t="s">
        <v>37</v>
      </c>
      <c r="G190" t="s">
        <v>61</v>
      </c>
      <c r="H190" t="s">
        <v>62</v>
      </c>
      <c r="I190">
        <v>105</v>
      </c>
      <c r="J190">
        <v>7</v>
      </c>
      <c r="K190" t="s">
        <v>63</v>
      </c>
      <c r="L190" t="s">
        <v>312</v>
      </c>
      <c r="M190" t="s">
        <v>79</v>
      </c>
      <c r="N190" t="s">
        <v>46</v>
      </c>
      <c r="O190" t="s">
        <v>318</v>
      </c>
      <c r="P190" t="s">
        <v>319</v>
      </c>
      <c r="Q190" t="s">
        <v>63</v>
      </c>
      <c r="R190" t="s">
        <v>63</v>
      </c>
      <c r="S190" t="s">
        <v>63</v>
      </c>
      <c r="T190">
        <v>100</v>
      </c>
      <c r="U190" t="s">
        <v>102</v>
      </c>
      <c r="V190">
        <v>7</v>
      </c>
      <c r="W190" t="s">
        <v>315</v>
      </c>
      <c r="X190">
        <v>21</v>
      </c>
      <c r="Y190" t="s">
        <v>288</v>
      </c>
      <c r="Z190" t="s">
        <v>63</v>
      </c>
    </row>
    <row r="191" spans="1:26" x14ac:dyDescent="0.3">
      <c r="A191">
        <v>26</v>
      </c>
      <c r="B191" t="str">
        <f t="shared" si="2"/>
        <v>26-Pudasjärvi</v>
      </c>
      <c r="C191" t="s">
        <v>309</v>
      </c>
      <c r="D191" t="s">
        <v>310</v>
      </c>
      <c r="E191" t="s">
        <v>311</v>
      </c>
      <c r="F191" t="s">
        <v>37</v>
      </c>
      <c r="G191" t="s">
        <v>61</v>
      </c>
      <c r="H191" t="s">
        <v>62</v>
      </c>
      <c r="I191">
        <v>105</v>
      </c>
      <c r="J191">
        <v>15</v>
      </c>
      <c r="K191" t="s">
        <v>63</v>
      </c>
      <c r="L191" t="s">
        <v>312</v>
      </c>
      <c r="M191" t="s">
        <v>79</v>
      </c>
      <c r="N191" t="s">
        <v>47</v>
      </c>
      <c r="O191" t="s">
        <v>320</v>
      </c>
      <c r="P191" t="s">
        <v>321</v>
      </c>
      <c r="Q191" t="s">
        <v>63</v>
      </c>
      <c r="R191" t="s">
        <v>63</v>
      </c>
      <c r="S191" t="s">
        <v>63</v>
      </c>
      <c r="T191">
        <v>100</v>
      </c>
      <c r="U191" t="s">
        <v>102</v>
      </c>
      <c r="V191">
        <v>15</v>
      </c>
      <c r="W191" t="s">
        <v>315</v>
      </c>
      <c r="X191">
        <v>21</v>
      </c>
      <c r="Y191" t="s">
        <v>288</v>
      </c>
      <c r="Z191" t="s">
        <v>63</v>
      </c>
    </row>
    <row r="192" spans="1:26" x14ac:dyDescent="0.3">
      <c r="A192">
        <v>26</v>
      </c>
      <c r="B192" t="str">
        <f t="shared" si="2"/>
        <v>26-Paltamo</v>
      </c>
      <c r="C192" t="s">
        <v>309</v>
      </c>
      <c r="D192" t="s">
        <v>310</v>
      </c>
      <c r="E192" t="s">
        <v>311</v>
      </c>
      <c r="F192" t="s">
        <v>37</v>
      </c>
      <c r="G192" t="s">
        <v>61</v>
      </c>
      <c r="H192" t="s">
        <v>62</v>
      </c>
      <c r="I192">
        <v>105</v>
      </c>
      <c r="J192">
        <v>6</v>
      </c>
      <c r="K192" t="s">
        <v>63</v>
      </c>
      <c r="L192" t="s">
        <v>312</v>
      </c>
      <c r="M192" t="s">
        <v>79</v>
      </c>
      <c r="N192" t="s">
        <v>48</v>
      </c>
      <c r="O192" t="s">
        <v>322</v>
      </c>
      <c r="P192" t="s">
        <v>323</v>
      </c>
      <c r="Q192" t="s">
        <v>63</v>
      </c>
      <c r="R192" t="s">
        <v>63</v>
      </c>
      <c r="S192" t="s">
        <v>63</v>
      </c>
      <c r="T192">
        <v>100</v>
      </c>
      <c r="U192" t="s">
        <v>102</v>
      </c>
      <c r="V192">
        <v>6</v>
      </c>
      <c r="W192" t="s">
        <v>315</v>
      </c>
      <c r="X192">
        <v>21</v>
      </c>
      <c r="Y192" t="s">
        <v>288</v>
      </c>
      <c r="Z192" t="s">
        <v>63</v>
      </c>
    </row>
    <row r="193" spans="1:26" x14ac:dyDescent="0.3">
      <c r="A193">
        <v>26</v>
      </c>
      <c r="B193" t="str">
        <f t="shared" si="2"/>
        <v>26-Jyväskylä</v>
      </c>
      <c r="C193" t="s">
        <v>309</v>
      </c>
      <c r="D193" t="s">
        <v>310</v>
      </c>
      <c r="E193" t="s">
        <v>311</v>
      </c>
      <c r="F193" t="s">
        <v>37</v>
      </c>
      <c r="G193" t="s">
        <v>61</v>
      </c>
      <c r="H193" t="s">
        <v>62</v>
      </c>
      <c r="I193">
        <v>105</v>
      </c>
      <c r="J193">
        <v>7</v>
      </c>
      <c r="K193" t="s">
        <v>63</v>
      </c>
      <c r="L193" t="s">
        <v>312</v>
      </c>
      <c r="M193" t="s">
        <v>79</v>
      </c>
      <c r="N193" t="s">
        <v>49</v>
      </c>
      <c r="O193" t="s">
        <v>324</v>
      </c>
      <c r="P193" t="s">
        <v>325</v>
      </c>
      <c r="Q193" t="s">
        <v>63</v>
      </c>
      <c r="R193" t="s">
        <v>63</v>
      </c>
      <c r="S193" t="s">
        <v>63</v>
      </c>
      <c r="T193">
        <v>100</v>
      </c>
      <c r="U193" t="s">
        <v>102</v>
      </c>
      <c r="V193">
        <v>7</v>
      </c>
      <c r="W193" t="s">
        <v>315</v>
      </c>
      <c r="X193">
        <v>21</v>
      </c>
      <c r="Y193" t="s">
        <v>288</v>
      </c>
      <c r="Z193" t="s">
        <v>63</v>
      </c>
    </row>
    <row r="194" spans="1:26" x14ac:dyDescent="0.3">
      <c r="A194">
        <v>26</v>
      </c>
      <c r="B194" t="str">
        <f t="shared" ref="B194:B257" si="3">CONCATENATE(A194,"-",N194)</f>
        <v>26-Lahti</v>
      </c>
      <c r="C194" t="s">
        <v>309</v>
      </c>
      <c r="D194" t="s">
        <v>310</v>
      </c>
      <c r="E194" t="s">
        <v>311</v>
      </c>
      <c r="F194" t="s">
        <v>37</v>
      </c>
      <c r="G194" t="s">
        <v>61</v>
      </c>
      <c r="H194" t="s">
        <v>62</v>
      </c>
      <c r="I194">
        <v>105</v>
      </c>
      <c r="J194">
        <v>12</v>
      </c>
      <c r="K194" t="s">
        <v>63</v>
      </c>
      <c r="L194" t="s">
        <v>312</v>
      </c>
      <c r="M194" t="s">
        <v>79</v>
      </c>
      <c r="N194" t="s">
        <v>50</v>
      </c>
      <c r="O194">
        <v>61.1</v>
      </c>
      <c r="P194" t="s">
        <v>325</v>
      </c>
      <c r="Q194" t="s">
        <v>63</v>
      </c>
      <c r="R194" t="s">
        <v>63</v>
      </c>
      <c r="S194" t="s">
        <v>63</v>
      </c>
      <c r="T194">
        <v>100</v>
      </c>
      <c r="U194" t="s">
        <v>102</v>
      </c>
      <c r="V194">
        <v>12</v>
      </c>
      <c r="W194" t="s">
        <v>315</v>
      </c>
      <c r="X194">
        <v>21</v>
      </c>
      <c r="Y194" t="s">
        <v>288</v>
      </c>
      <c r="Z194" t="s">
        <v>63</v>
      </c>
    </row>
    <row r="195" spans="1:26" x14ac:dyDescent="0.3">
      <c r="A195">
        <v>27</v>
      </c>
      <c r="B195" t="str">
        <f t="shared" si="3"/>
        <v>27-Padua_A</v>
      </c>
      <c r="C195" t="s">
        <v>326</v>
      </c>
      <c r="D195" t="s">
        <v>327</v>
      </c>
      <c r="E195" t="s">
        <v>328</v>
      </c>
      <c r="F195" t="s">
        <v>37</v>
      </c>
      <c r="G195" t="s">
        <v>61</v>
      </c>
      <c r="H195" t="s">
        <v>62</v>
      </c>
      <c r="I195">
        <v>6</v>
      </c>
      <c r="J195">
        <v>6</v>
      </c>
      <c r="K195" t="s">
        <v>63</v>
      </c>
      <c r="L195" t="s">
        <v>329</v>
      </c>
      <c r="M195" t="s">
        <v>210</v>
      </c>
      <c r="N195" t="s">
        <v>330</v>
      </c>
      <c r="O195">
        <v>45.8</v>
      </c>
      <c r="P195">
        <v>12.116666666666699</v>
      </c>
      <c r="Q195" t="s">
        <v>63</v>
      </c>
      <c r="R195" t="s">
        <v>63</v>
      </c>
      <c r="S195" t="s">
        <v>63</v>
      </c>
      <c r="T195">
        <v>25.6</v>
      </c>
      <c r="U195" t="s">
        <v>86</v>
      </c>
      <c r="V195" t="s">
        <v>63</v>
      </c>
      <c r="W195" t="s">
        <v>331</v>
      </c>
      <c r="X195" t="s">
        <v>63</v>
      </c>
      <c r="Y195" t="s">
        <v>288</v>
      </c>
      <c r="Z195" t="s">
        <v>63</v>
      </c>
    </row>
    <row r="196" spans="1:26" x14ac:dyDescent="0.3">
      <c r="A196">
        <v>27</v>
      </c>
      <c r="B196" t="str">
        <f t="shared" si="3"/>
        <v>27-Emmen</v>
      </c>
      <c r="C196" t="s">
        <v>326</v>
      </c>
      <c r="D196" t="s">
        <v>327</v>
      </c>
      <c r="E196" t="s">
        <v>328</v>
      </c>
      <c r="F196" t="s">
        <v>37</v>
      </c>
      <c r="G196" t="s">
        <v>61</v>
      </c>
      <c r="H196" t="s">
        <v>62</v>
      </c>
      <c r="I196">
        <v>6</v>
      </c>
      <c r="J196">
        <v>6</v>
      </c>
      <c r="K196" t="s">
        <v>63</v>
      </c>
      <c r="L196" t="s">
        <v>329</v>
      </c>
      <c r="M196" t="s">
        <v>210</v>
      </c>
      <c r="N196" t="s">
        <v>332</v>
      </c>
      <c r="O196">
        <v>52.9</v>
      </c>
      <c r="P196">
        <v>6.85</v>
      </c>
      <c r="Q196" t="s">
        <v>63</v>
      </c>
      <c r="R196" t="s">
        <v>63</v>
      </c>
      <c r="S196" t="s">
        <v>63</v>
      </c>
      <c r="T196">
        <v>29.6666666666667</v>
      </c>
      <c r="U196" t="s">
        <v>86</v>
      </c>
      <c r="V196" t="s">
        <v>63</v>
      </c>
      <c r="W196" t="s">
        <v>331</v>
      </c>
      <c r="X196" t="s">
        <v>63</v>
      </c>
      <c r="Y196" t="s">
        <v>288</v>
      </c>
      <c r="Z196" t="s">
        <v>63</v>
      </c>
    </row>
    <row r="197" spans="1:26" x14ac:dyDescent="0.3">
      <c r="A197">
        <v>27</v>
      </c>
      <c r="B197" t="str">
        <f t="shared" si="3"/>
        <v>27-petroskoi_E</v>
      </c>
      <c r="C197" t="s">
        <v>326</v>
      </c>
      <c r="D197" t="s">
        <v>327</v>
      </c>
      <c r="E197" t="s">
        <v>328</v>
      </c>
      <c r="F197" t="s">
        <v>37</v>
      </c>
      <c r="G197" t="s">
        <v>61</v>
      </c>
      <c r="H197" t="s">
        <v>62</v>
      </c>
      <c r="I197">
        <v>6</v>
      </c>
      <c r="J197">
        <v>6</v>
      </c>
      <c r="K197" t="s">
        <v>63</v>
      </c>
      <c r="L197" t="s">
        <v>329</v>
      </c>
      <c r="M197" t="s">
        <v>210</v>
      </c>
      <c r="N197" t="s">
        <v>333</v>
      </c>
      <c r="O197">
        <v>61.816666666666698</v>
      </c>
      <c r="P197">
        <v>34.1666666666667</v>
      </c>
      <c r="Q197" t="s">
        <v>63</v>
      </c>
      <c r="R197" t="s">
        <v>63</v>
      </c>
      <c r="S197" t="s">
        <v>63</v>
      </c>
      <c r="T197">
        <v>28.8333333333333</v>
      </c>
      <c r="U197" t="s">
        <v>86</v>
      </c>
      <c r="V197" t="s">
        <v>63</v>
      </c>
      <c r="W197" t="s">
        <v>331</v>
      </c>
      <c r="X197" t="s">
        <v>63</v>
      </c>
      <c r="Y197" t="s">
        <v>288</v>
      </c>
      <c r="Z197" t="s">
        <v>63</v>
      </c>
    </row>
    <row r="198" spans="1:26" x14ac:dyDescent="0.3">
      <c r="A198">
        <v>27</v>
      </c>
      <c r="B198" t="str">
        <f t="shared" si="3"/>
        <v>27-padua_B</v>
      </c>
      <c r="C198" t="s">
        <v>326</v>
      </c>
      <c r="D198" t="s">
        <v>327</v>
      </c>
      <c r="E198" t="s">
        <v>328</v>
      </c>
      <c r="F198" t="s">
        <v>37</v>
      </c>
      <c r="G198" t="s">
        <v>61</v>
      </c>
      <c r="H198" t="s">
        <v>62</v>
      </c>
      <c r="I198">
        <v>6</v>
      </c>
      <c r="J198">
        <v>6</v>
      </c>
      <c r="K198" t="s">
        <v>63</v>
      </c>
      <c r="L198" t="s">
        <v>329</v>
      </c>
      <c r="M198" t="s">
        <v>210</v>
      </c>
      <c r="N198" t="s">
        <v>334</v>
      </c>
      <c r="O198">
        <v>45.8</v>
      </c>
      <c r="P198">
        <v>12.116666666666699</v>
      </c>
      <c r="Q198" t="s">
        <v>63</v>
      </c>
      <c r="R198" t="s">
        <v>63</v>
      </c>
      <c r="S198" t="s">
        <v>63</v>
      </c>
      <c r="T198">
        <v>22.3333333333333</v>
      </c>
      <c r="U198" t="s">
        <v>86</v>
      </c>
      <c r="V198" t="s">
        <v>63</v>
      </c>
      <c r="W198" t="s">
        <v>335</v>
      </c>
      <c r="X198" t="s">
        <v>63</v>
      </c>
      <c r="Y198" t="s">
        <v>288</v>
      </c>
      <c r="Z198" t="s">
        <v>63</v>
      </c>
    </row>
    <row r="199" spans="1:26" x14ac:dyDescent="0.3">
      <c r="A199">
        <v>27</v>
      </c>
      <c r="B199" t="str">
        <f t="shared" si="3"/>
        <v>27-Belchow</v>
      </c>
      <c r="C199" t="s">
        <v>326</v>
      </c>
      <c r="D199" t="s">
        <v>327</v>
      </c>
      <c r="E199" t="s">
        <v>328</v>
      </c>
      <c r="F199" t="s">
        <v>37</v>
      </c>
      <c r="G199" t="s">
        <v>61</v>
      </c>
      <c r="H199" t="s">
        <v>62</v>
      </c>
      <c r="I199">
        <v>6</v>
      </c>
      <c r="J199">
        <v>6</v>
      </c>
      <c r="K199" t="s">
        <v>63</v>
      </c>
      <c r="L199" t="s">
        <v>329</v>
      </c>
      <c r="M199" t="s">
        <v>210</v>
      </c>
      <c r="N199" t="s">
        <v>336</v>
      </c>
      <c r="O199">
        <v>52.016666666666701</v>
      </c>
      <c r="P199">
        <v>20.566666666666698</v>
      </c>
      <c r="Q199" t="s">
        <v>63</v>
      </c>
      <c r="R199" t="s">
        <v>63</v>
      </c>
      <c r="S199" t="s">
        <v>63</v>
      </c>
      <c r="T199">
        <v>26.6666666666667</v>
      </c>
      <c r="U199" t="s">
        <v>86</v>
      </c>
      <c r="V199" t="s">
        <v>63</v>
      </c>
      <c r="W199" t="s">
        <v>335</v>
      </c>
      <c r="X199" t="s">
        <v>63</v>
      </c>
      <c r="Y199" t="s">
        <v>288</v>
      </c>
      <c r="Z199" t="s">
        <v>63</v>
      </c>
    </row>
    <row r="200" spans="1:26" x14ac:dyDescent="0.3">
      <c r="A200">
        <v>27</v>
      </c>
      <c r="B200" t="str">
        <f t="shared" si="3"/>
        <v>27-petroskoi_F</v>
      </c>
      <c r="C200" t="s">
        <v>326</v>
      </c>
      <c r="D200" t="s">
        <v>327</v>
      </c>
      <c r="E200" t="s">
        <v>328</v>
      </c>
      <c r="F200" t="s">
        <v>37</v>
      </c>
      <c r="G200" t="s">
        <v>61</v>
      </c>
      <c r="H200" t="s">
        <v>62</v>
      </c>
      <c r="I200">
        <v>6</v>
      </c>
      <c r="J200">
        <v>6</v>
      </c>
      <c r="K200" t="s">
        <v>63</v>
      </c>
      <c r="L200" t="s">
        <v>329</v>
      </c>
      <c r="M200" t="s">
        <v>210</v>
      </c>
      <c r="N200" t="s">
        <v>337</v>
      </c>
      <c r="O200">
        <v>59.983333333333299</v>
      </c>
      <c r="P200">
        <v>30.5</v>
      </c>
      <c r="Q200" t="s">
        <v>63</v>
      </c>
      <c r="R200" t="s">
        <v>63</v>
      </c>
      <c r="S200" t="s">
        <v>63</v>
      </c>
      <c r="T200">
        <v>39</v>
      </c>
      <c r="U200" t="s">
        <v>86</v>
      </c>
      <c r="V200" t="s">
        <v>63</v>
      </c>
      <c r="W200" t="s">
        <v>335</v>
      </c>
      <c r="X200" t="s">
        <v>63</v>
      </c>
      <c r="Y200" t="s">
        <v>288</v>
      </c>
      <c r="Z200" t="s">
        <v>63</v>
      </c>
    </row>
    <row r="201" spans="1:26" x14ac:dyDescent="0.3">
      <c r="A201">
        <v>28</v>
      </c>
      <c r="B201" t="str">
        <f t="shared" si="3"/>
        <v>28-</v>
      </c>
      <c r="C201" t="s">
        <v>338</v>
      </c>
      <c r="D201" t="s">
        <v>339</v>
      </c>
      <c r="E201" t="s">
        <v>340</v>
      </c>
      <c r="F201" t="s">
        <v>38</v>
      </c>
      <c r="G201" t="s">
        <v>61</v>
      </c>
      <c r="H201" t="s">
        <v>62</v>
      </c>
      <c r="I201">
        <v>6</v>
      </c>
      <c r="J201">
        <v>2</v>
      </c>
      <c r="K201" t="s">
        <v>38</v>
      </c>
      <c r="L201" t="s">
        <v>63</v>
      </c>
      <c r="M201" t="s">
        <v>63</v>
      </c>
      <c r="N201" t="s">
        <v>63</v>
      </c>
      <c r="O201" t="s">
        <v>63</v>
      </c>
      <c r="P201" t="s">
        <v>63</v>
      </c>
      <c r="Q201" t="s">
        <v>63</v>
      </c>
      <c r="R201" t="s">
        <v>63</v>
      </c>
      <c r="S201" t="s">
        <v>63</v>
      </c>
      <c r="T201" t="s">
        <v>63</v>
      </c>
      <c r="U201" t="s">
        <v>63</v>
      </c>
      <c r="V201" t="s">
        <v>63</v>
      </c>
      <c r="W201" t="s">
        <v>63</v>
      </c>
      <c r="X201" t="s">
        <v>63</v>
      </c>
      <c r="Y201" t="s">
        <v>63</v>
      </c>
      <c r="Z201" t="s">
        <v>63</v>
      </c>
    </row>
    <row r="202" spans="1:26" x14ac:dyDescent="0.3">
      <c r="A202">
        <v>29</v>
      </c>
      <c r="B202" t="str">
        <f t="shared" si="3"/>
        <v>29-T</v>
      </c>
      <c r="C202" t="s">
        <v>341</v>
      </c>
      <c r="D202" t="s">
        <v>342</v>
      </c>
      <c r="E202" t="s">
        <v>63</v>
      </c>
      <c r="F202" t="s">
        <v>37</v>
      </c>
      <c r="G202" t="s">
        <v>61</v>
      </c>
      <c r="H202" t="s">
        <v>62</v>
      </c>
      <c r="I202">
        <v>8</v>
      </c>
      <c r="J202">
        <v>7</v>
      </c>
      <c r="K202" t="s">
        <v>63</v>
      </c>
      <c r="L202" t="s">
        <v>286</v>
      </c>
      <c r="M202" t="s">
        <v>79</v>
      </c>
      <c r="N202" t="s">
        <v>343</v>
      </c>
      <c r="O202">
        <v>46.105960000000003</v>
      </c>
      <c r="P202">
        <v>8.9384999999999994</v>
      </c>
      <c r="Q202" t="s">
        <v>63</v>
      </c>
      <c r="R202" t="s">
        <v>63</v>
      </c>
      <c r="S202" t="s">
        <v>63</v>
      </c>
      <c r="T202">
        <v>128</v>
      </c>
      <c r="U202" t="s">
        <v>102</v>
      </c>
      <c r="V202" t="s">
        <v>63</v>
      </c>
      <c r="W202">
        <v>29</v>
      </c>
      <c r="X202" t="s">
        <v>63</v>
      </c>
      <c r="Y202" t="s">
        <v>288</v>
      </c>
      <c r="Z202" t="s">
        <v>63</v>
      </c>
    </row>
    <row r="203" spans="1:26" x14ac:dyDescent="0.3">
      <c r="A203">
        <v>29</v>
      </c>
      <c r="B203" t="str">
        <f t="shared" si="3"/>
        <v>29-C</v>
      </c>
      <c r="C203" t="s">
        <v>341</v>
      </c>
      <c r="D203" t="s">
        <v>342</v>
      </c>
      <c r="E203" t="s">
        <v>63</v>
      </c>
      <c r="F203" t="s">
        <v>37</v>
      </c>
      <c r="G203" t="s">
        <v>61</v>
      </c>
      <c r="H203" t="s">
        <v>62</v>
      </c>
      <c r="I203">
        <v>8</v>
      </c>
      <c r="J203">
        <v>7</v>
      </c>
      <c r="K203" t="s">
        <v>63</v>
      </c>
      <c r="L203" t="s">
        <v>286</v>
      </c>
      <c r="M203" t="s">
        <v>79</v>
      </c>
      <c r="N203" t="s">
        <v>344</v>
      </c>
      <c r="O203">
        <v>42.35</v>
      </c>
      <c r="P203">
        <v>44.691667000000002</v>
      </c>
      <c r="Q203" t="s">
        <v>63</v>
      </c>
      <c r="R203" t="s">
        <v>63</v>
      </c>
      <c r="S203" t="s">
        <v>63</v>
      </c>
      <c r="T203">
        <v>128</v>
      </c>
      <c r="U203" t="s">
        <v>102</v>
      </c>
      <c r="V203" t="s">
        <v>63</v>
      </c>
      <c r="W203">
        <v>29</v>
      </c>
      <c r="X203" t="s">
        <v>63</v>
      </c>
      <c r="Y203" t="s">
        <v>288</v>
      </c>
      <c r="Z203" t="s">
        <v>63</v>
      </c>
    </row>
    <row r="204" spans="1:26" x14ac:dyDescent="0.3">
      <c r="A204">
        <v>29</v>
      </c>
      <c r="B204" t="str">
        <f t="shared" si="3"/>
        <v>29-Z</v>
      </c>
      <c r="C204" t="s">
        <v>341</v>
      </c>
      <c r="D204" t="s">
        <v>342</v>
      </c>
      <c r="E204" t="s">
        <v>63</v>
      </c>
      <c r="F204" t="s">
        <v>37</v>
      </c>
      <c r="G204" t="s">
        <v>61</v>
      </c>
      <c r="H204" t="s">
        <v>62</v>
      </c>
      <c r="I204">
        <v>8</v>
      </c>
      <c r="J204">
        <v>11</v>
      </c>
      <c r="K204" t="s">
        <v>63</v>
      </c>
      <c r="L204" t="s">
        <v>286</v>
      </c>
      <c r="M204" t="s">
        <v>79</v>
      </c>
      <c r="N204" t="s">
        <v>345</v>
      </c>
      <c r="O204">
        <v>47.371740000000003</v>
      </c>
      <c r="P204">
        <v>8.5422600000000006</v>
      </c>
      <c r="Q204" t="s">
        <v>63</v>
      </c>
      <c r="R204" t="s">
        <v>63</v>
      </c>
      <c r="S204" t="s">
        <v>63</v>
      </c>
      <c r="T204">
        <v>128</v>
      </c>
      <c r="U204" t="s">
        <v>102</v>
      </c>
      <c r="V204" t="s">
        <v>63</v>
      </c>
      <c r="W204">
        <v>29</v>
      </c>
      <c r="X204" t="s">
        <v>63</v>
      </c>
      <c r="Y204" t="s">
        <v>288</v>
      </c>
      <c r="Z204" t="s">
        <v>63</v>
      </c>
    </row>
    <row r="205" spans="1:26" x14ac:dyDescent="0.3">
      <c r="A205">
        <v>29</v>
      </c>
      <c r="B205" t="str">
        <f t="shared" si="3"/>
        <v>29-Ku</v>
      </c>
      <c r="C205" t="s">
        <v>341</v>
      </c>
      <c r="D205" t="s">
        <v>342</v>
      </c>
      <c r="E205" t="s">
        <v>63</v>
      </c>
      <c r="F205" t="s">
        <v>37</v>
      </c>
      <c r="G205" t="s">
        <v>61</v>
      </c>
      <c r="H205" t="s">
        <v>62</v>
      </c>
      <c r="I205">
        <v>8</v>
      </c>
      <c r="J205">
        <v>8</v>
      </c>
      <c r="K205" t="s">
        <v>63</v>
      </c>
      <c r="L205" t="s">
        <v>286</v>
      </c>
      <c r="M205" t="s">
        <v>79</v>
      </c>
      <c r="N205" t="s">
        <v>346</v>
      </c>
      <c r="O205">
        <v>47.371740000000003</v>
      </c>
      <c r="P205">
        <v>27.683056000000001</v>
      </c>
      <c r="Q205" t="s">
        <v>63</v>
      </c>
      <c r="R205" t="s">
        <v>63</v>
      </c>
      <c r="S205" t="s">
        <v>63</v>
      </c>
      <c r="T205">
        <v>128</v>
      </c>
      <c r="U205" t="s">
        <v>102</v>
      </c>
      <c r="V205" t="s">
        <v>63</v>
      </c>
      <c r="W205">
        <v>29</v>
      </c>
      <c r="X205" t="s">
        <v>63</v>
      </c>
      <c r="Y205" t="s">
        <v>288</v>
      </c>
      <c r="Z205" t="s">
        <v>63</v>
      </c>
    </row>
    <row r="206" spans="1:26" x14ac:dyDescent="0.3">
      <c r="A206">
        <v>29</v>
      </c>
      <c r="B206" t="str">
        <f t="shared" si="3"/>
        <v>29-P</v>
      </c>
      <c r="C206" t="s">
        <v>341</v>
      </c>
      <c r="D206" t="s">
        <v>342</v>
      </c>
      <c r="E206" t="s">
        <v>63</v>
      </c>
      <c r="F206" t="s">
        <v>37</v>
      </c>
      <c r="G206" t="s">
        <v>61</v>
      </c>
      <c r="H206" t="s">
        <v>62</v>
      </c>
      <c r="I206">
        <v>8</v>
      </c>
      <c r="J206">
        <v>8</v>
      </c>
      <c r="K206" t="s">
        <v>63</v>
      </c>
      <c r="L206" t="s">
        <v>286</v>
      </c>
      <c r="M206" t="s">
        <v>79</v>
      </c>
      <c r="N206" t="s">
        <v>347</v>
      </c>
      <c r="O206">
        <v>64.416667000000004</v>
      </c>
      <c r="P206">
        <v>27.833055999999999</v>
      </c>
      <c r="Q206" t="s">
        <v>63</v>
      </c>
      <c r="R206" t="s">
        <v>63</v>
      </c>
      <c r="S206" t="s">
        <v>63</v>
      </c>
      <c r="T206">
        <v>128</v>
      </c>
      <c r="U206" t="s">
        <v>102</v>
      </c>
      <c r="V206" t="s">
        <v>63</v>
      </c>
      <c r="W206">
        <v>29</v>
      </c>
      <c r="X206" t="s">
        <v>63</v>
      </c>
      <c r="Y206" t="s">
        <v>288</v>
      </c>
      <c r="Z206" t="s">
        <v>63</v>
      </c>
    </row>
    <row r="207" spans="1:26" x14ac:dyDescent="0.3">
      <c r="A207">
        <v>29</v>
      </c>
      <c r="B207" t="str">
        <f t="shared" si="3"/>
        <v>29-R</v>
      </c>
      <c r="C207" t="s">
        <v>341</v>
      </c>
      <c r="D207" t="s">
        <v>342</v>
      </c>
      <c r="E207" t="s">
        <v>63</v>
      </c>
      <c r="F207" t="s">
        <v>37</v>
      </c>
      <c r="G207" t="s">
        <v>61</v>
      </c>
      <c r="H207" t="s">
        <v>62</v>
      </c>
      <c r="I207">
        <v>8</v>
      </c>
      <c r="J207">
        <v>8</v>
      </c>
      <c r="K207" t="s">
        <v>63</v>
      </c>
      <c r="L207" t="s">
        <v>286</v>
      </c>
      <c r="M207" t="s">
        <v>79</v>
      </c>
      <c r="N207" t="s">
        <v>348</v>
      </c>
      <c r="O207">
        <v>66.5</v>
      </c>
      <c r="P207">
        <v>25.716667000000001</v>
      </c>
      <c r="Q207" t="s">
        <v>63</v>
      </c>
      <c r="R207" t="s">
        <v>63</v>
      </c>
      <c r="S207" t="s">
        <v>63</v>
      </c>
      <c r="T207">
        <v>128</v>
      </c>
      <c r="U207" t="s">
        <v>102</v>
      </c>
      <c r="V207" t="s">
        <v>63</v>
      </c>
      <c r="W207">
        <v>29</v>
      </c>
      <c r="X207" t="s">
        <v>63</v>
      </c>
      <c r="Y207" t="s">
        <v>288</v>
      </c>
      <c r="Z207" t="s">
        <v>63</v>
      </c>
    </row>
    <row r="208" spans="1:26" x14ac:dyDescent="0.3">
      <c r="A208">
        <v>29</v>
      </c>
      <c r="B208" t="str">
        <f t="shared" si="3"/>
        <v>29-Ki</v>
      </c>
      <c r="C208" t="s">
        <v>341</v>
      </c>
      <c r="D208" t="s">
        <v>342</v>
      </c>
      <c r="E208" t="s">
        <v>63</v>
      </c>
      <c r="F208" t="s">
        <v>37</v>
      </c>
      <c r="G208" t="s">
        <v>61</v>
      </c>
      <c r="H208" t="s">
        <v>62</v>
      </c>
      <c r="I208">
        <v>8</v>
      </c>
      <c r="J208">
        <v>8</v>
      </c>
      <c r="K208" t="s">
        <v>63</v>
      </c>
      <c r="L208" t="s">
        <v>286</v>
      </c>
      <c r="M208" t="s">
        <v>79</v>
      </c>
      <c r="N208" t="s">
        <v>349</v>
      </c>
      <c r="O208">
        <v>69.049166999999997</v>
      </c>
      <c r="P208">
        <v>20.794443999999999</v>
      </c>
      <c r="Q208" t="s">
        <v>63</v>
      </c>
      <c r="R208" t="s">
        <v>63</v>
      </c>
      <c r="S208" t="s">
        <v>63</v>
      </c>
      <c r="T208">
        <v>128</v>
      </c>
      <c r="U208" t="s">
        <v>102</v>
      </c>
      <c r="V208" t="s">
        <v>63</v>
      </c>
      <c r="W208">
        <v>29</v>
      </c>
      <c r="X208" t="s">
        <v>63</v>
      </c>
      <c r="Y208" t="s">
        <v>288</v>
      </c>
      <c r="Z208" t="s">
        <v>63</v>
      </c>
    </row>
    <row r="209" spans="1:26" x14ac:dyDescent="0.3">
      <c r="A209">
        <v>29</v>
      </c>
      <c r="B209" t="str">
        <f t="shared" si="3"/>
        <v>29-O</v>
      </c>
      <c r="C209" t="s">
        <v>341</v>
      </c>
      <c r="D209" t="s">
        <v>342</v>
      </c>
      <c r="E209" t="s">
        <v>63</v>
      </c>
      <c r="F209" t="s">
        <v>37</v>
      </c>
      <c r="G209" t="s">
        <v>61</v>
      </c>
      <c r="H209" t="s">
        <v>62</v>
      </c>
      <c r="I209">
        <v>8</v>
      </c>
      <c r="J209">
        <v>8</v>
      </c>
      <c r="K209" t="s">
        <v>63</v>
      </c>
      <c r="L209" t="s">
        <v>286</v>
      </c>
      <c r="M209" t="s">
        <v>79</v>
      </c>
      <c r="N209" t="s">
        <v>350</v>
      </c>
      <c r="O209">
        <v>65.013333000000003</v>
      </c>
      <c r="P209">
        <v>25.4725</v>
      </c>
      <c r="Q209" t="s">
        <v>63</v>
      </c>
      <c r="R209" t="s">
        <v>63</v>
      </c>
      <c r="S209" t="s">
        <v>63</v>
      </c>
      <c r="T209">
        <v>128</v>
      </c>
      <c r="U209" t="s">
        <v>102</v>
      </c>
      <c r="V209" t="s">
        <v>63</v>
      </c>
      <c r="W209">
        <v>29</v>
      </c>
      <c r="X209" t="s">
        <v>63</v>
      </c>
      <c r="Y209" t="s">
        <v>288</v>
      </c>
      <c r="Z209" t="s">
        <v>63</v>
      </c>
    </row>
    <row r="210" spans="1:26" x14ac:dyDescent="0.3">
      <c r="A210">
        <v>30</v>
      </c>
      <c r="B210" t="str">
        <f t="shared" si="3"/>
        <v>30-N</v>
      </c>
      <c r="C210" t="s">
        <v>351</v>
      </c>
      <c r="D210" t="s">
        <v>352</v>
      </c>
      <c r="E210" t="s">
        <v>353</v>
      </c>
      <c r="F210" t="s">
        <v>37</v>
      </c>
      <c r="G210" t="s">
        <v>61</v>
      </c>
      <c r="H210" t="s">
        <v>62</v>
      </c>
      <c r="I210">
        <v>3</v>
      </c>
      <c r="J210">
        <v>11</v>
      </c>
      <c r="K210" t="s">
        <v>38</v>
      </c>
      <c r="L210" t="s">
        <v>354</v>
      </c>
      <c r="M210" t="s">
        <v>201</v>
      </c>
      <c r="N210" t="s">
        <v>31</v>
      </c>
      <c r="O210">
        <v>56.5</v>
      </c>
      <c r="P210">
        <v>-3.1</v>
      </c>
      <c r="Q210" t="s">
        <v>63</v>
      </c>
      <c r="R210" t="s">
        <v>63</v>
      </c>
      <c r="S210" t="s">
        <v>63</v>
      </c>
      <c r="T210">
        <v>21</v>
      </c>
      <c r="U210" t="s">
        <v>355</v>
      </c>
      <c r="V210" t="s">
        <v>63</v>
      </c>
      <c r="W210">
        <v>30</v>
      </c>
      <c r="X210" t="s">
        <v>63</v>
      </c>
      <c r="Y210" t="s">
        <v>288</v>
      </c>
      <c r="Z210" t="s">
        <v>63</v>
      </c>
    </row>
    <row r="211" spans="1:26" x14ac:dyDescent="0.3">
      <c r="A211">
        <v>30</v>
      </c>
      <c r="B211" t="str">
        <f t="shared" si="3"/>
        <v>30-C</v>
      </c>
      <c r="C211" t="s">
        <v>351</v>
      </c>
      <c r="D211" t="s">
        <v>352</v>
      </c>
      <c r="E211" t="s">
        <v>353</v>
      </c>
      <c r="F211" t="s">
        <v>37</v>
      </c>
      <c r="G211" t="s">
        <v>61</v>
      </c>
      <c r="H211" t="s">
        <v>62</v>
      </c>
      <c r="I211">
        <v>3</v>
      </c>
      <c r="J211">
        <v>11</v>
      </c>
      <c r="K211" t="s">
        <v>63</v>
      </c>
      <c r="L211" t="s">
        <v>354</v>
      </c>
      <c r="M211" t="s">
        <v>201</v>
      </c>
      <c r="N211" t="s">
        <v>344</v>
      </c>
      <c r="O211">
        <v>53.5</v>
      </c>
      <c r="P211">
        <v>-1.4</v>
      </c>
      <c r="Q211" t="s">
        <v>63</v>
      </c>
      <c r="R211" t="s">
        <v>63</v>
      </c>
      <c r="S211" t="s">
        <v>63</v>
      </c>
      <c r="T211">
        <v>21</v>
      </c>
      <c r="U211" t="s">
        <v>355</v>
      </c>
      <c r="V211" t="s">
        <v>63</v>
      </c>
      <c r="W211">
        <v>30</v>
      </c>
      <c r="X211" t="s">
        <v>63</v>
      </c>
      <c r="Y211" t="s">
        <v>288</v>
      </c>
      <c r="Z211" t="s">
        <v>63</v>
      </c>
    </row>
    <row r="212" spans="1:26" x14ac:dyDescent="0.3">
      <c r="A212">
        <v>30</v>
      </c>
      <c r="B212" t="str">
        <f t="shared" si="3"/>
        <v>30-S</v>
      </c>
      <c r="C212" t="s">
        <v>351</v>
      </c>
      <c r="D212" t="s">
        <v>352</v>
      </c>
      <c r="E212" t="s">
        <v>353</v>
      </c>
      <c r="F212" t="s">
        <v>37</v>
      </c>
      <c r="G212" t="s">
        <v>61</v>
      </c>
      <c r="H212" t="s">
        <v>62</v>
      </c>
      <c r="I212">
        <v>3</v>
      </c>
      <c r="J212">
        <v>11</v>
      </c>
      <c r="K212" t="s">
        <v>63</v>
      </c>
      <c r="L212" t="s">
        <v>354</v>
      </c>
      <c r="M212" t="s">
        <v>201</v>
      </c>
      <c r="N212" t="s">
        <v>356</v>
      </c>
      <c r="O212">
        <v>50.4</v>
      </c>
      <c r="P212">
        <v>-3.3</v>
      </c>
      <c r="Q212" t="s">
        <v>63</v>
      </c>
      <c r="R212" t="s">
        <v>63</v>
      </c>
      <c r="S212" t="s">
        <v>63</v>
      </c>
      <c r="T212">
        <v>21</v>
      </c>
      <c r="U212" t="s">
        <v>355</v>
      </c>
      <c r="V212" t="s">
        <v>63</v>
      </c>
      <c r="W212">
        <v>30</v>
      </c>
      <c r="X212" t="s">
        <v>63</v>
      </c>
      <c r="Y212" t="s">
        <v>288</v>
      </c>
      <c r="Z212" t="s">
        <v>63</v>
      </c>
    </row>
    <row r="213" spans="1:26" x14ac:dyDescent="0.3">
      <c r="A213">
        <v>31</v>
      </c>
      <c r="B213" t="str">
        <f t="shared" si="3"/>
        <v>31-Sapporo</v>
      </c>
      <c r="C213" t="s">
        <v>357</v>
      </c>
      <c r="D213" t="s">
        <v>358</v>
      </c>
      <c r="E213" t="s">
        <v>359</v>
      </c>
      <c r="F213" t="s">
        <v>37</v>
      </c>
      <c r="G213" t="s">
        <v>61</v>
      </c>
      <c r="H213" t="s">
        <v>62</v>
      </c>
      <c r="I213">
        <v>6</v>
      </c>
      <c r="J213">
        <v>3</v>
      </c>
      <c r="K213" t="s">
        <v>63</v>
      </c>
      <c r="L213" t="s">
        <v>360</v>
      </c>
      <c r="M213" t="s">
        <v>79</v>
      </c>
      <c r="N213" t="s">
        <v>361</v>
      </c>
      <c r="O213">
        <v>43.061943999999997</v>
      </c>
      <c r="P213">
        <v>141.35416699999999</v>
      </c>
      <c r="Q213" t="s">
        <v>63</v>
      </c>
      <c r="R213" t="s">
        <v>63</v>
      </c>
      <c r="S213" t="s">
        <v>63</v>
      </c>
      <c r="T213">
        <v>30</v>
      </c>
      <c r="U213" t="s">
        <v>355</v>
      </c>
      <c r="V213" t="s">
        <v>63</v>
      </c>
      <c r="W213">
        <v>31</v>
      </c>
      <c r="X213" t="s">
        <v>63</v>
      </c>
      <c r="Y213" t="s">
        <v>63</v>
      </c>
      <c r="Z213" t="s">
        <v>63</v>
      </c>
    </row>
    <row r="214" spans="1:26" x14ac:dyDescent="0.3">
      <c r="A214">
        <v>31</v>
      </c>
      <c r="B214" t="str">
        <f t="shared" si="3"/>
        <v>31-Akita</v>
      </c>
      <c r="C214" t="s">
        <v>357</v>
      </c>
      <c r="D214" t="s">
        <v>358</v>
      </c>
      <c r="E214" t="s">
        <v>359</v>
      </c>
      <c r="F214" t="s">
        <v>37</v>
      </c>
      <c r="G214" t="s">
        <v>61</v>
      </c>
      <c r="H214" t="s">
        <v>62</v>
      </c>
      <c r="I214">
        <v>6</v>
      </c>
      <c r="J214">
        <v>3</v>
      </c>
      <c r="K214" t="s">
        <v>63</v>
      </c>
      <c r="L214" t="s">
        <v>360</v>
      </c>
      <c r="M214" t="s">
        <v>79</v>
      </c>
      <c r="N214" t="s">
        <v>362</v>
      </c>
      <c r="O214">
        <v>39.72</v>
      </c>
      <c r="P214">
        <v>140.10249999999999</v>
      </c>
      <c r="Q214" t="s">
        <v>63</v>
      </c>
      <c r="R214" t="s">
        <v>63</v>
      </c>
      <c r="S214" t="s">
        <v>63</v>
      </c>
      <c r="T214">
        <v>30</v>
      </c>
      <c r="U214" t="s">
        <v>355</v>
      </c>
      <c r="V214" t="s">
        <v>63</v>
      </c>
      <c r="W214">
        <v>31</v>
      </c>
      <c r="X214" t="s">
        <v>63</v>
      </c>
      <c r="Y214" t="s">
        <v>63</v>
      </c>
      <c r="Z214" t="s">
        <v>63</v>
      </c>
    </row>
    <row r="215" spans="1:26" x14ac:dyDescent="0.3">
      <c r="A215">
        <v>31</v>
      </c>
      <c r="B215" t="str">
        <f t="shared" si="3"/>
        <v>31-Urawa</v>
      </c>
      <c r="C215" t="s">
        <v>357</v>
      </c>
      <c r="D215" t="s">
        <v>358</v>
      </c>
      <c r="E215" t="s">
        <v>359</v>
      </c>
      <c r="F215" t="s">
        <v>37</v>
      </c>
      <c r="G215" t="s">
        <v>61</v>
      </c>
      <c r="H215" t="s">
        <v>62</v>
      </c>
      <c r="I215">
        <v>6</v>
      </c>
      <c r="J215">
        <v>3</v>
      </c>
      <c r="K215" t="s">
        <v>63</v>
      </c>
      <c r="L215" t="s">
        <v>360</v>
      </c>
      <c r="M215" t="s">
        <v>79</v>
      </c>
      <c r="N215" t="s">
        <v>363</v>
      </c>
      <c r="O215">
        <v>35.861389000000003</v>
      </c>
      <c r="P215">
        <v>139.645556</v>
      </c>
      <c r="Q215" t="s">
        <v>63</v>
      </c>
      <c r="R215" t="s">
        <v>63</v>
      </c>
      <c r="S215" t="s">
        <v>63</v>
      </c>
      <c r="T215">
        <v>30</v>
      </c>
      <c r="U215" t="s">
        <v>355</v>
      </c>
      <c r="V215" t="s">
        <v>63</v>
      </c>
      <c r="W215">
        <v>31</v>
      </c>
      <c r="X215" t="s">
        <v>63</v>
      </c>
      <c r="Y215" t="s">
        <v>63</v>
      </c>
      <c r="Z215" t="s">
        <v>63</v>
      </c>
    </row>
    <row r="216" spans="1:26" x14ac:dyDescent="0.3">
      <c r="A216">
        <v>31</v>
      </c>
      <c r="B216" t="str">
        <f t="shared" si="3"/>
        <v>31-Chiba</v>
      </c>
      <c r="C216" t="s">
        <v>357</v>
      </c>
      <c r="D216" t="s">
        <v>358</v>
      </c>
      <c r="E216" t="s">
        <v>359</v>
      </c>
      <c r="F216" t="s">
        <v>37</v>
      </c>
      <c r="G216" t="s">
        <v>61</v>
      </c>
      <c r="H216" t="s">
        <v>62</v>
      </c>
      <c r="I216">
        <v>6</v>
      </c>
      <c r="J216">
        <v>3</v>
      </c>
      <c r="K216" t="s">
        <v>63</v>
      </c>
      <c r="L216" t="s">
        <v>360</v>
      </c>
      <c r="M216" t="s">
        <v>79</v>
      </c>
      <c r="N216" t="s">
        <v>364</v>
      </c>
      <c r="O216">
        <v>35.607325000000003</v>
      </c>
      <c r="P216">
        <v>140.10638599999999</v>
      </c>
      <c r="Q216" t="s">
        <v>63</v>
      </c>
      <c r="R216" t="s">
        <v>63</v>
      </c>
      <c r="S216" t="s">
        <v>63</v>
      </c>
      <c r="T216">
        <v>30</v>
      </c>
      <c r="U216" t="s">
        <v>355</v>
      </c>
      <c r="V216" t="s">
        <v>63</v>
      </c>
      <c r="W216">
        <v>31</v>
      </c>
      <c r="X216" t="s">
        <v>63</v>
      </c>
      <c r="Y216" t="s">
        <v>63</v>
      </c>
      <c r="Z216" t="s">
        <v>63</v>
      </c>
    </row>
    <row r="217" spans="1:26" x14ac:dyDescent="0.3">
      <c r="A217">
        <v>31</v>
      </c>
      <c r="B217" t="str">
        <f t="shared" si="3"/>
        <v>31-Matsuyama2</v>
      </c>
      <c r="C217" t="s">
        <v>357</v>
      </c>
      <c r="D217" t="s">
        <v>358</v>
      </c>
      <c r="E217" t="s">
        <v>359</v>
      </c>
      <c r="F217" t="s">
        <v>37</v>
      </c>
      <c r="G217" t="s">
        <v>61</v>
      </c>
      <c r="H217" t="s">
        <v>62</v>
      </c>
      <c r="I217">
        <v>6</v>
      </c>
      <c r="J217">
        <v>3</v>
      </c>
      <c r="K217" t="s">
        <v>63</v>
      </c>
      <c r="L217" t="s">
        <v>360</v>
      </c>
      <c r="M217" t="s">
        <v>79</v>
      </c>
      <c r="N217" t="s">
        <v>365</v>
      </c>
      <c r="O217">
        <v>33.839167000000003</v>
      </c>
      <c r="P217">
        <v>132.765556</v>
      </c>
      <c r="Q217" t="s">
        <v>63</v>
      </c>
      <c r="R217" t="s">
        <v>63</v>
      </c>
      <c r="S217" t="s">
        <v>63</v>
      </c>
      <c r="T217">
        <v>30</v>
      </c>
      <c r="U217" t="s">
        <v>355</v>
      </c>
      <c r="V217" t="s">
        <v>63</v>
      </c>
      <c r="W217">
        <v>31</v>
      </c>
      <c r="X217" t="s">
        <v>63</v>
      </c>
      <c r="Y217" t="s">
        <v>63</v>
      </c>
      <c r="Z217" t="s">
        <v>63</v>
      </c>
    </row>
    <row r="218" spans="1:26" x14ac:dyDescent="0.3">
      <c r="A218">
        <v>31</v>
      </c>
      <c r="B218" t="str">
        <f t="shared" si="3"/>
        <v>31-Matsuyama1</v>
      </c>
      <c r="C218" t="s">
        <v>357</v>
      </c>
      <c r="D218" t="s">
        <v>358</v>
      </c>
      <c r="E218" t="s">
        <v>359</v>
      </c>
      <c r="F218" t="s">
        <v>37</v>
      </c>
      <c r="G218" t="s">
        <v>61</v>
      </c>
      <c r="H218" t="s">
        <v>62</v>
      </c>
      <c r="I218">
        <v>6</v>
      </c>
      <c r="J218">
        <v>3</v>
      </c>
      <c r="K218" t="s">
        <v>63</v>
      </c>
      <c r="L218" t="s">
        <v>360</v>
      </c>
      <c r="M218" t="s">
        <v>79</v>
      </c>
      <c r="N218" t="s">
        <v>366</v>
      </c>
      <c r="O218">
        <v>33.839167000000003</v>
      </c>
      <c r="P218">
        <v>132.765556</v>
      </c>
      <c r="Q218" t="s">
        <v>63</v>
      </c>
      <c r="R218" t="s">
        <v>63</v>
      </c>
      <c r="S218" t="s">
        <v>63</v>
      </c>
      <c r="T218">
        <v>30</v>
      </c>
      <c r="U218" t="s">
        <v>355</v>
      </c>
      <c r="V218" t="s">
        <v>63</v>
      </c>
      <c r="W218">
        <v>31</v>
      </c>
      <c r="X218" t="s">
        <v>63</v>
      </c>
      <c r="Y218" t="s">
        <v>63</v>
      </c>
      <c r="Z218" t="s">
        <v>63</v>
      </c>
    </row>
    <row r="219" spans="1:26" x14ac:dyDescent="0.3">
      <c r="A219">
        <v>32</v>
      </c>
      <c r="B219" t="str">
        <f t="shared" si="3"/>
        <v>32-He</v>
      </c>
      <c r="C219" t="s">
        <v>367</v>
      </c>
      <c r="D219" t="s">
        <v>368</v>
      </c>
      <c r="E219" t="s">
        <v>369</v>
      </c>
      <c r="F219" t="s">
        <v>77</v>
      </c>
      <c r="G219" t="s">
        <v>61</v>
      </c>
      <c r="H219" t="s">
        <v>62</v>
      </c>
      <c r="I219">
        <v>9</v>
      </c>
      <c r="J219">
        <v>0</v>
      </c>
      <c r="K219" t="s">
        <v>63</v>
      </c>
      <c r="L219" t="s">
        <v>370</v>
      </c>
      <c r="M219" t="s">
        <v>79</v>
      </c>
      <c r="N219" t="s">
        <v>371</v>
      </c>
      <c r="O219">
        <v>60.1666666666667</v>
      </c>
      <c r="P219">
        <v>24.95</v>
      </c>
      <c r="Q219" t="s">
        <v>372</v>
      </c>
      <c r="R219">
        <v>10</v>
      </c>
      <c r="S219" t="s">
        <v>63</v>
      </c>
      <c r="T219">
        <v>80</v>
      </c>
      <c r="U219" t="s">
        <v>102</v>
      </c>
      <c r="V219" t="s">
        <v>63</v>
      </c>
      <c r="W219" t="s">
        <v>63</v>
      </c>
      <c r="X219" t="s">
        <v>63</v>
      </c>
      <c r="Y219" t="s">
        <v>63</v>
      </c>
      <c r="Z219" t="s">
        <v>63</v>
      </c>
    </row>
    <row r="220" spans="1:26" x14ac:dyDescent="0.3">
      <c r="A220">
        <v>32</v>
      </c>
      <c r="B220" t="str">
        <f t="shared" si="3"/>
        <v>32-Ku</v>
      </c>
      <c r="C220" t="s">
        <v>367</v>
      </c>
      <c r="D220" t="s">
        <v>368</v>
      </c>
      <c r="E220" t="s">
        <v>369</v>
      </c>
      <c r="F220" t="s">
        <v>77</v>
      </c>
      <c r="G220" t="s">
        <v>63</v>
      </c>
      <c r="H220" t="s">
        <v>63</v>
      </c>
      <c r="I220" t="s">
        <v>63</v>
      </c>
      <c r="J220">
        <v>0</v>
      </c>
      <c r="K220" t="s">
        <v>63</v>
      </c>
      <c r="L220" t="s">
        <v>63</v>
      </c>
      <c r="M220" t="s">
        <v>63</v>
      </c>
      <c r="N220" t="s">
        <v>346</v>
      </c>
      <c r="O220">
        <v>66.366666666666703</v>
      </c>
      <c r="P220">
        <v>29.35</v>
      </c>
      <c r="Q220" t="s">
        <v>63</v>
      </c>
      <c r="R220">
        <v>100</v>
      </c>
      <c r="S220" t="s">
        <v>63</v>
      </c>
      <c r="T220">
        <v>80</v>
      </c>
      <c r="U220" t="s">
        <v>102</v>
      </c>
      <c r="V220" t="s">
        <v>63</v>
      </c>
      <c r="W220" t="s">
        <v>63</v>
      </c>
      <c r="X220" t="s">
        <v>63</v>
      </c>
      <c r="Y220" t="s">
        <v>63</v>
      </c>
      <c r="Z220" t="s">
        <v>63</v>
      </c>
    </row>
    <row r="221" spans="1:26" x14ac:dyDescent="0.3">
      <c r="A221">
        <v>32</v>
      </c>
      <c r="B221" t="str">
        <f t="shared" si="3"/>
        <v>32-Ou</v>
      </c>
      <c r="C221" t="s">
        <v>367</v>
      </c>
      <c r="D221" t="s">
        <v>368</v>
      </c>
      <c r="E221" t="s">
        <v>369</v>
      </c>
      <c r="F221" t="s">
        <v>77</v>
      </c>
      <c r="G221" t="s">
        <v>63</v>
      </c>
      <c r="H221" t="s">
        <v>63</v>
      </c>
      <c r="I221" t="s">
        <v>63</v>
      </c>
      <c r="J221">
        <v>0</v>
      </c>
      <c r="K221" t="s">
        <v>63</v>
      </c>
      <c r="L221" t="s">
        <v>63</v>
      </c>
      <c r="M221" t="s">
        <v>63</v>
      </c>
      <c r="N221" t="s">
        <v>373</v>
      </c>
      <c r="O221">
        <v>65.016666666666694</v>
      </c>
      <c r="P221">
        <v>25.5</v>
      </c>
      <c r="Q221" t="s">
        <v>63</v>
      </c>
      <c r="R221">
        <v>5</v>
      </c>
      <c r="S221" t="s">
        <v>63</v>
      </c>
      <c r="T221">
        <v>80</v>
      </c>
      <c r="U221" t="s">
        <v>102</v>
      </c>
      <c r="V221" t="s">
        <v>63</v>
      </c>
      <c r="W221" t="s">
        <v>63</v>
      </c>
      <c r="X221" t="s">
        <v>63</v>
      </c>
      <c r="Y221" t="s">
        <v>63</v>
      </c>
      <c r="Z221" t="s">
        <v>63</v>
      </c>
    </row>
    <row r="222" spans="1:26" x14ac:dyDescent="0.3">
      <c r="A222">
        <v>32</v>
      </c>
      <c r="B222" t="str">
        <f t="shared" si="3"/>
        <v>32-IV</v>
      </c>
      <c r="C222" t="s">
        <v>367</v>
      </c>
      <c r="D222" t="s">
        <v>368</v>
      </c>
      <c r="E222" t="s">
        <v>369</v>
      </c>
      <c r="F222" t="s">
        <v>77</v>
      </c>
      <c r="G222" t="s">
        <v>63</v>
      </c>
      <c r="H222" t="s">
        <v>63</v>
      </c>
      <c r="I222" t="s">
        <v>63</v>
      </c>
      <c r="J222">
        <v>0</v>
      </c>
      <c r="K222" t="s">
        <v>63</v>
      </c>
      <c r="L222" t="s">
        <v>63</v>
      </c>
      <c r="M222" t="s">
        <v>63</v>
      </c>
      <c r="N222" t="s">
        <v>374</v>
      </c>
      <c r="O222">
        <v>68.633333333333297</v>
      </c>
      <c r="P222">
        <v>27.633333333333301</v>
      </c>
      <c r="Q222" t="s">
        <v>63</v>
      </c>
      <c r="R222">
        <v>130</v>
      </c>
      <c r="S222" t="s">
        <v>63</v>
      </c>
      <c r="T222">
        <v>80</v>
      </c>
      <c r="U222" t="s">
        <v>102</v>
      </c>
      <c r="V222" t="s">
        <v>63</v>
      </c>
      <c r="W222" t="s">
        <v>63</v>
      </c>
      <c r="X222" t="s">
        <v>63</v>
      </c>
      <c r="Y222" t="s">
        <v>63</v>
      </c>
      <c r="Z222" t="s">
        <v>63</v>
      </c>
    </row>
    <row r="223" spans="1:26" x14ac:dyDescent="0.3">
      <c r="A223">
        <v>32</v>
      </c>
      <c r="B223" t="str">
        <f t="shared" si="3"/>
        <v>32-HA</v>
      </c>
      <c r="C223" t="s">
        <v>367</v>
      </c>
      <c r="D223" t="s">
        <v>368</v>
      </c>
      <c r="E223" t="s">
        <v>369</v>
      </c>
      <c r="F223" t="s">
        <v>77</v>
      </c>
      <c r="G223" t="s">
        <v>63</v>
      </c>
      <c r="H223" t="s">
        <v>63</v>
      </c>
      <c r="I223" t="s">
        <v>63</v>
      </c>
      <c r="J223">
        <v>0</v>
      </c>
      <c r="K223" t="s">
        <v>63</v>
      </c>
      <c r="L223" t="s">
        <v>63</v>
      </c>
      <c r="M223" t="s">
        <v>63</v>
      </c>
      <c r="N223" t="s">
        <v>225</v>
      </c>
      <c r="O223">
        <v>61.133333333333297</v>
      </c>
      <c r="P223">
        <v>24.35</v>
      </c>
      <c r="Q223" t="s">
        <v>63</v>
      </c>
      <c r="R223">
        <v>80</v>
      </c>
      <c r="S223" t="s">
        <v>63</v>
      </c>
      <c r="T223">
        <v>80</v>
      </c>
      <c r="U223" t="s">
        <v>102</v>
      </c>
      <c r="V223" t="s">
        <v>63</v>
      </c>
      <c r="W223" t="s">
        <v>63</v>
      </c>
      <c r="X223" t="s">
        <v>63</v>
      </c>
      <c r="Y223" t="s">
        <v>63</v>
      </c>
      <c r="Z223" t="s">
        <v>63</v>
      </c>
    </row>
    <row r="224" spans="1:26" x14ac:dyDescent="0.3">
      <c r="A224">
        <v>32</v>
      </c>
      <c r="B224" t="str">
        <f t="shared" si="3"/>
        <v>32-VA</v>
      </c>
      <c r="C224" t="s">
        <v>367</v>
      </c>
      <c r="D224" t="s">
        <v>368</v>
      </c>
      <c r="E224" t="s">
        <v>369</v>
      </c>
      <c r="F224" t="s">
        <v>77</v>
      </c>
      <c r="G224" t="s">
        <v>63</v>
      </c>
      <c r="H224" t="s">
        <v>63</v>
      </c>
      <c r="I224" t="s">
        <v>63</v>
      </c>
      <c r="J224">
        <v>0</v>
      </c>
      <c r="K224" t="s">
        <v>63</v>
      </c>
      <c r="L224" t="s">
        <v>63</v>
      </c>
      <c r="M224" t="s">
        <v>63</v>
      </c>
      <c r="N224" t="s">
        <v>375</v>
      </c>
      <c r="O224">
        <v>63</v>
      </c>
      <c r="P224">
        <v>27.8333333333333</v>
      </c>
      <c r="Q224" t="s">
        <v>63</v>
      </c>
      <c r="R224">
        <v>80</v>
      </c>
      <c r="S224" t="s">
        <v>63</v>
      </c>
      <c r="T224">
        <v>80</v>
      </c>
      <c r="U224" t="s">
        <v>102</v>
      </c>
      <c r="V224" t="s">
        <v>63</v>
      </c>
      <c r="W224" t="s">
        <v>63</v>
      </c>
      <c r="X224" t="s">
        <v>63</v>
      </c>
      <c r="Y224" t="s">
        <v>63</v>
      </c>
      <c r="Z224" t="s">
        <v>63</v>
      </c>
    </row>
    <row r="225" spans="1:26" x14ac:dyDescent="0.3">
      <c r="A225">
        <v>32</v>
      </c>
      <c r="B225" t="str">
        <f t="shared" si="3"/>
        <v>32-Ze</v>
      </c>
      <c r="C225" t="s">
        <v>367</v>
      </c>
      <c r="D225" t="s">
        <v>368</v>
      </c>
      <c r="E225" t="s">
        <v>369</v>
      </c>
      <c r="F225" t="s">
        <v>77</v>
      </c>
      <c r="G225" t="s">
        <v>63</v>
      </c>
      <c r="H225" t="s">
        <v>63</v>
      </c>
      <c r="I225" t="s">
        <v>63</v>
      </c>
      <c r="J225">
        <v>0</v>
      </c>
      <c r="K225" t="s">
        <v>63</v>
      </c>
      <c r="L225" t="s">
        <v>63</v>
      </c>
      <c r="M225" t="s">
        <v>63</v>
      </c>
      <c r="N225" t="s">
        <v>376</v>
      </c>
      <c r="O225">
        <v>46.716666666666697</v>
      </c>
      <c r="P225">
        <v>10.1</v>
      </c>
      <c r="Q225" t="s">
        <v>63</v>
      </c>
      <c r="R225">
        <v>1500</v>
      </c>
      <c r="S225" t="s">
        <v>63</v>
      </c>
      <c r="T225">
        <v>80</v>
      </c>
      <c r="U225" t="s">
        <v>102</v>
      </c>
      <c r="V225" t="s">
        <v>63</v>
      </c>
      <c r="W225" t="s">
        <v>63</v>
      </c>
      <c r="X225" t="s">
        <v>63</v>
      </c>
      <c r="Y225" t="s">
        <v>63</v>
      </c>
      <c r="Z225" t="s">
        <v>63</v>
      </c>
    </row>
    <row r="226" spans="1:26" x14ac:dyDescent="0.3">
      <c r="A226">
        <v>32</v>
      </c>
      <c r="B226" t="str">
        <f t="shared" si="3"/>
        <v>32-Ro</v>
      </c>
      <c r="C226" t="s">
        <v>367</v>
      </c>
      <c r="D226" t="s">
        <v>368</v>
      </c>
      <c r="E226" t="s">
        <v>369</v>
      </c>
      <c r="F226" t="s">
        <v>77</v>
      </c>
      <c r="G226" t="s">
        <v>63</v>
      </c>
      <c r="H226" t="s">
        <v>63</v>
      </c>
      <c r="I226" t="s">
        <v>63</v>
      </c>
      <c r="J226">
        <v>0</v>
      </c>
      <c r="K226" t="s">
        <v>63</v>
      </c>
      <c r="L226" t="s">
        <v>63</v>
      </c>
      <c r="M226" t="s">
        <v>63</v>
      </c>
      <c r="N226" t="s">
        <v>377</v>
      </c>
      <c r="O226">
        <v>48.383333333333297</v>
      </c>
      <c r="P226">
        <v>15.5</v>
      </c>
      <c r="Q226" t="s">
        <v>63</v>
      </c>
      <c r="R226">
        <v>220</v>
      </c>
      <c r="S226" t="s">
        <v>63</v>
      </c>
      <c r="T226">
        <v>80</v>
      </c>
      <c r="U226" t="s">
        <v>102</v>
      </c>
      <c r="V226" t="s">
        <v>63</v>
      </c>
      <c r="W226" t="s">
        <v>63</v>
      </c>
      <c r="X226" t="s">
        <v>63</v>
      </c>
      <c r="Y226" t="s">
        <v>63</v>
      </c>
      <c r="Z226" t="s">
        <v>63</v>
      </c>
    </row>
    <row r="227" spans="1:26" x14ac:dyDescent="0.3">
      <c r="A227">
        <v>32</v>
      </c>
      <c r="B227" t="str">
        <f t="shared" si="3"/>
        <v>32-Bu</v>
      </c>
      <c r="C227" t="s">
        <v>367</v>
      </c>
      <c r="D227" t="s">
        <v>368</v>
      </c>
      <c r="E227" t="s">
        <v>369</v>
      </c>
      <c r="F227" t="s">
        <v>77</v>
      </c>
      <c r="G227" t="s">
        <v>63</v>
      </c>
      <c r="H227" t="s">
        <v>63</v>
      </c>
      <c r="I227" t="s">
        <v>63</v>
      </c>
      <c r="J227">
        <v>0</v>
      </c>
      <c r="K227" t="s">
        <v>63</v>
      </c>
      <c r="L227" t="s">
        <v>63</v>
      </c>
      <c r="M227" t="s">
        <v>63</v>
      </c>
      <c r="N227" t="s">
        <v>378</v>
      </c>
      <c r="O227">
        <v>47.5</v>
      </c>
      <c r="P227">
        <v>19.05</v>
      </c>
      <c r="Q227" t="s">
        <v>63</v>
      </c>
      <c r="R227">
        <v>150</v>
      </c>
      <c r="S227" t="s">
        <v>63</v>
      </c>
      <c r="T227">
        <v>80</v>
      </c>
      <c r="U227" t="s">
        <v>102</v>
      </c>
      <c r="V227" t="s">
        <v>63</v>
      </c>
      <c r="W227" t="s">
        <v>63</v>
      </c>
      <c r="X227" t="s">
        <v>63</v>
      </c>
      <c r="Y227" t="s">
        <v>63</v>
      </c>
      <c r="Z227" t="s">
        <v>63</v>
      </c>
    </row>
    <row r="228" spans="1:26" x14ac:dyDescent="0.3">
      <c r="A228">
        <v>33</v>
      </c>
      <c r="B228" t="str">
        <f t="shared" si="3"/>
        <v>33-Okinawa</v>
      </c>
      <c r="C228" t="s">
        <v>379</v>
      </c>
      <c r="D228" t="s">
        <v>380</v>
      </c>
      <c r="E228" t="s">
        <v>381</v>
      </c>
      <c r="F228" t="s">
        <v>37</v>
      </c>
      <c r="G228" t="s">
        <v>61</v>
      </c>
      <c r="H228" t="s">
        <v>62</v>
      </c>
      <c r="I228">
        <v>5</v>
      </c>
      <c r="J228">
        <v>7</v>
      </c>
      <c r="K228" t="s">
        <v>63</v>
      </c>
      <c r="L228" t="s">
        <v>51</v>
      </c>
      <c r="M228" t="s">
        <v>52</v>
      </c>
      <c r="N228" t="s">
        <v>382</v>
      </c>
      <c r="O228">
        <v>26.4</v>
      </c>
      <c r="P228">
        <v>127.4</v>
      </c>
      <c r="Q228">
        <v>0.1</v>
      </c>
      <c r="R228" t="s">
        <v>63</v>
      </c>
      <c r="S228" t="s">
        <v>63</v>
      </c>
      <c r="T228">
        <v>32.6</v>
      </c>
      <c r="U228" t="s">
        <v>86</v>
      </c>
      <c r="V228" t="s">
        <v>63</v>
      </c>
      <c r="W228">
        <v>33</v>
      </c>
      <c r="X228" t="s">
        <v>63</v>
      </c>
      <c r="Y228" t="s">
        <v>63</v>
      </c>
      <c r="Z228" t="s">
        <v>63</v>
      </c>
    </row>
    <row r="229" spans="1:26" x14ac:dyDescent="0.3">
      <c r="A229">
        <v>33</v>
      </c>
      <c r="B229" t="str">
        <f t="shared" si="3"/>
        <v>33-Amami</v>
      </c>
      <c r="C229" t="s">
        <v>379</v>
      </c>
      <c r="D229" t="s">
        <v>380</v>
      </c>
      <c r="E229" t="s">
        <v>381</v>
      </c>
      <c r="F229" t="s">
        <v>37</v>
      </c>
      <c r="G229" t="s">
        <v>61</v>
      </c>
      <c r="H229" t="s">
        <v>62</v>
      </c>
      <c r="I229">
        <v>5</v>
      </c>
      <c r="J229">
        <v>7</v>
      </c>
      <c r="K229" t="s">
        <v>63</v>
      </c>
      <c r="L229" t="s">
        <v>63</v>
      </c>
      <c r="M229" t="s">
        <v>63</v>
      </c>
      <c r="N229" t="s">
        <v>383</v>
      </c>
      <c r="O229">
        <v>28.4</v>
      </c>
      <c r="P229">
        <v>129.30000000000001</v>
      </c>
      <c r="Q229">
        <v>0.1</v>
      </c>
      <c r="R229" t="s">
        <v>63</v>
      </c>
      <c r="S229" t="s">
        <v>63</v>
      </c>
      <c r="T229">
        <v>22</v>
      </c>
      <c r="U229" t="s">
        <v>86</v>
      </c>
      <c r="V229" t="s">
        <v>63</v>
      </c>
      <c r="W229">
        <v>33</v>
      </c>
      <c r="X229" t="s">
        <v>63</v>
      </c>
      <c r="Y229" t="s">
        <v>63</v>
      </c>
      <c r="Z229" t="s">
        <v>63</v>
      </c>
    </row>
    <row r="230" spans="1:26" x14ac:dyDescent="0.3">
      <c r="A230">
        <v>33</v>
      </c>
      <c r="B230" t="str">
        <f t="shared" si="3"/>
        <v>33-Kochi</v>
      </c>
      <c r="C230" t="s">
        <v>379</v>
      </c>
      <c r="D230" t="s">
        <v>380</v>
      </c>
      <c r="E230" t="s">
        <v>381</v>
      </c>
      <c r="F230" t="s">
        <v>37</v>
      </c>
      <c r="G230" t="s">
        <v>61</v>
      </c>
      <c r="H230" t="s">
        <v>62</v>
      </c>
      <c r="I230">
        <v>5</v>
      </c>
      <c r="J230">
        <v>8</v>
      </c>
      <c r="K230" t="s">
        <v>63</v>
      </c>
      <c r="L230" t="s">
        <v>63</v>
      </c>
      <c r="M230" t="s">
        <v>63</v>
      </c>
      <c r="N230" t="s">
        <v>384</v>
      </c>
      <c r="O230">
        <v>33.6</v>
      </c>
      <c r="P230">
        <v>133.6</v>
      </c>
      <c r="Q230">
        <v>0.1</v>
      </c>
      <c r="R230" t="s">
        <v>63</v>
      </c>
      <c r="S230" t="s">
        <v>63</v>
      </c>
      <c r="T230">
        <v>36.4</v>
      </c>
      <c r="U230" t="s">
        <v>86</v>
      </c>
      <c r="V230" t="s">
        <v>63</v>
      </c>
      <c r="W230">
        <v>33</v>
      </c>
      <c r="X230" t="s">
        <v>63</v>
      </c>
      <c r="Y230" t="s">
        <v>63</v>
      </c>
      <c r="Z230" t="s">
        <v>63</v>
      </c>
    </row>
    <row r="231" spans="1:26" x14ac:dyDescent="0.3">
      <c r="A231">
        <v>33</v>
      </c>
      <c r="B231" t="str">
        <f t="shared" si="3"/>
        <v>33-Wakayama</v>
      </c>
      <c r="C231" t="s">
        <v>379</v>
      </c>
      <c r="D231" t="s">
        <v>380</v>
      </c>
      <c r="E231" t="s">
        <v>381</v>
      </c>
      <c r="F231" t="s">
        <v>37</v>
      </c>
      <c r="G231" t="s">
        <v>61</v>
      </c>
      <c r="H231" t="s">
        <v>62</v>
      </c>
      <c r="I231">
        <v>5</v>
      </c>
      <c r="J231">
        <v>6</v>
      </c>
      <c r="K231" t="s">
        <v>63</v>
      </c>
      <c r="L231" t="s">
        <v>63</v>
      </c>
      <c r="M231" t="s">
        <v>63</v>
      </c>
      <c r="N231" t="s">
        <v>385</v>
      </c>
      <c r="O231">
        <v>33.700000000000003</v>
      </c>
      <c r="P231">
        <v>135.69999999999999</v>
      </c>
      <c r="Q231">
        <v>0.1</v>
      </c>
      <c r="R231" t="s">
        <v>63</v>
      </c>
      <c r="S231" t="s">
        <v>63</v>
      </c>
      <c r="T231">
        <v>37</v>
      </c>
      <c r="U231" t="s">
        <v>86</v>
      </c>
      <c r="V231" t="s">
        <v>63</v>
      </c>
      <c r="W231">
        <v>33</v>
      </c>
      <c r="X231" t="s">
        <v>63</v>
      </c>
      <c r="Y231" t="s">
        <v>63</v>
      </c>
      <c r="Z231" t="s">
        <v>63</v>
      </c>
    </row>
    <row r="232" spans="1:26" x14ac:dyDescent="0.3">
      <c r="A232">
        <v>33</v>
      </c>
      <c r="B232" t="str">
        <f t="shared" si="3"/>
        <v>33-Osaka</v>
      </c>
      <c r="C232" t="s">
        <v>379</v>
      </c>
      <c r="D232" t="s">
        <v>380</v>
      </c>
      <c r="E232" t="s">
        <v>381</v>
      </c>
      <c r="F232" t="s">
        <v>37</v>
      </c>
      <c r="G232" t="s">
        <v>61</v>
      </c>
      <c r="H232" t="s">
        <v>62</v>
      </c>
      <c r="I232">
        <v>5</v>
      </c>
      <c r="J232">
        <v>5</v>
      </c>
      <c r="K232" t="s">
        <v>63</v>
      </c>
      <c r="L232" t="s">
        <v>63</v>
      </c>
      <c r="M232" t="s">
        <v>63</v>
      </c>
      <c r="N232" t="s">
        <v>386</v>
      </c>
      <c r="O232">
        <v>34.700000000000003</v>
      </c>
      <c r="P232">
        <v>135.5</v>
      </c>
      <c r="Q232">
        <v>0.1</v>
      </c>
      <c r="R232" t="s">
        <v>63</v>
      </c>
      <c r="S232" t="s">
        <v>63</v>
      </c>
      <c r="T232">
        <v>65.8</v>
      </c>
      <c r="U232" t="s">
        <v>86</v>
      </c>
      <c r="V232" t="s">
        <v>63</v>
      </c>
      <c r="W232">
        <v>33</v>
      </c>
      <c r="X232" t="s">
        <v>63</v>
      </c>
      <c r="Y232" t="s">
        <v>63</v>
      </c>
      <c r="Z232" t="s">
        <v>387</v>
      </c>
    </row>
    <row r="233" spans="1:26" x14ac:dyDescent="0.3">
      <c r="A233">
        <v>34</v>
      </c>
      <c r="B233" t="str">
        <f t="shared" si="3"/>
        <v>34-</v>
      </c>
      <c r="C233" t="s">
        <v>388</v>
      </c>
      <c r="D233" t="s">
        <v>389</v>
      </c>
      <c r="E233" t="s">
        <v>390</v>
      </c>
      <c r="F233" t="s">
        <v>391</v>
      </c>
      <c r="G233" t="s">
        <v>61</v>
      </c>
      <c r="H233" t="s">
        <v>62</v>
      </c>
      <c r="I233">
        <v>5</v>
      </c>
      <c r="J233">
        <v>0</v>
      </c>
      <c r="K233" t="s">
        <v>63</v>
      </c>
      <c r="L233" t="s">
        <v>63</v>
      </c>
      <c r="M233" t="s">
        <v>63</v>
      </c>
      <c r="N233" t="s">
        <v>63</v>
      </c>
      <c r="O233" t="s">
        <v>63</v>
      </c>
      <c r="P233" t="s">
        <v>63</v>
      </c>
      <c r="Q233" t="s">
        <v>63</v>
      </c>
      <c r="R233" t="s">
        <v>63</v>
      </c>
      <c r="S233" t="s">
        <v>63</v>
      </c>
      <c r="T233" t="s">
        <v>63</v>
      </c>
      <c r="U233" t="s">
        <v>63</v>
      </c>
      <c r="V233" t="s">
        <v>63</v>
      </c>
      <c r="W233">
        <v>34</v>
      </c>
      <c r="X233" t="s">
        <v>63</v>
      </c>
      <c r="Y233" t="s">
        <v>192</v>
      </c>
      <c r="Z233" t="s">
        <v>392</v>
      </c>
    </row>
    <row r="234" spans="1:26" x14ac:dyDescent="0.3">
      <c r="A234">
        <v>34</v>
      </c>
      <c r="B234" t="str">
        <f t="shared" si="3"/>
        <v>34-</v>
      </c>
      <c r="C234" t="s">
        <v>388</v>
      </c>
      <c r="D234" t="s">
        <v>389</v>
      </c>
      <c r="E234" t="s">
        <v>390</v>
      </c>
      <c r="F234" t="s">
        <v>391</v>
      </c>
      <c r="G234" t="s">
        <v>63</v>
      </c>
      <c r="H234" t="s">
        <v>63</v>
      </c>
      <c r="I234" t="s">
        <v>63</v>
      </c>
      <c r="J234">
        <v>0</v>
      </c>
      <c r="K234" t="s">
        <v>63</v>
      </c>
      <c r="L234" t="s">
        <v>63</v>
      </c>
      <c r="M234" t="s">
        <v>63</v>
      </c>
      <c r="N234" t="s">
        <v>63</v>
      </c>
      <c r="O234" t="s">
        <v>63</v>
      </c>
      <c r="P234" t="s">
        <v>63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 t="s">
        <v>63</v>
      </c>
    </row>
    <row r="235" spans="1:26" x14ac:dyDescent="0.3">
      <c r="A235">
        <v>34</v>
      </c>
      <c r="B235" t="str">
        <f t="shared" si="3"/>
        <v>34-</v>
      </c>
      <c r="C235" t="s">
        <v>388</v>
      </c>
      <c r="D235" t="s">
        <v>389</v>
      </c>
      <c r="E235" t="s">
        <v>390</v>
      </c>
      <c r="F235" t="s">
        <v>391</v>
      </c>
      <c r="G235" t="s">
        <v>63</v>
      </c>
      <c r="H235" t="s">
        <v>63</v>
      </c>
      <c r="I235" t="s">
        <v>63</v>
      </c>
      <c r="J235">
        <v>0</v>
      </c>
      <c r="K235" t="s">
        <v>63</v>
      </c>
      <c r="L235" t="s">
        <v>63</v>
      </c>
      <c r="M235" t="s">
        <v>63</v>
      </c>
      <c r="N235" t="s">
        <v>63</v>
      </c>
      <c r="O235" t="s">
        <v>63</v>
      </c>
      <c r="P235" t="s">
        <v>63</v>
      </c>
      <c r="Q235" t="s">
        <v>63</v>
      </c>
      <c r="R235" t="s">
        <v>63</v>
      </c>
      <c r="S235" t="s">
        <v>63</v>
      </c>
      <c r="T235" t="s">
        <v>63</v>
      </c>
      <c r="U235" t="s">
        <v>63</v>
      </c>
      <c r="V235" t="s">
        <v>63</v>
      </c>
      <c r="W235" t="s">
        <v>63</v>
      </c>
      <c r="X235" t="s">
        <v>63</v>
      </c>
      <c r="Y235" t="s">
        <v>63</v>
      </c>
      <c r="Z235" t="s">
        <v>63</v>
      </c>
    </row>
    <row r="236" spans="1:26" x14ac:dyDescent="0.3">
      <c r="A236">
        <v>34</v>
      </c>
      <c r="B236" t="str">
        <f t="shared" si="3"/>
        <v>34-</v>
      </c>
      <c r="C236" t="s">
        <v>388</v>
      </c>
      <c r="D236" t="s">
        <v>389</v>
      </c>
      <c r="E236" t="s">
        <v>390</v>
      </c>
      <c r="F236" t="s">
        <v>391</v>
      </c>
      <c r="G236" t="s">
        <v>63</v>
      </c>
      <c r="H236" t="s">
        <v>63</v>
      </c>
      <c r="I236" t="s">
        <v>63</v>
      </c>
      <c r="J236">
        <v>0</v>
      </c>
      <c r="K236" t="s">
        <v>63</v>
      </c>
      <c r="L236" t="s">
        <v>63</v>
      </c>
      <c r="M236" t="s">
        <v>63</v>
      </c>
      <c r="N236" t="s">
        <v>63</v>
      </c>
      <c r="O236" t="s">
        <v>63</v>
      </c>
      <c r="P236" t="s">
        <v>63</v>
      </c>
      <c r="Q236" t="s">
        <v>63</v>
      </c>
      <c r="R236" t="s">
        <v>63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 t="s">
        <v>63</v>
      </c>
      <c r="Z236" t="s">
        <v>63</v>
      </c>
    </row>
    <row r="237" spans="1:26" x14ac:dyDescent="0.3">
      <c r="A237">
        <v>34</v>
      </c>
      <c r="B237" t="str">
        <f t="shared" si="3"/>
        <v>34-</v>
      </c>
      <c r="C237" t="s">
        <v>388</v>
      </c>
      <c r="D237" t="s">
        <v>389</v>
      </c>
      <c r="E237" t="s">
        <v>390</v>
      </c>
      <c r="F237" t="s">
        <v>391</v>
      </c>
      <c r="G237" t="s">
        <v>63</v>
      </c>
      <c r="H237" t="s">
        <v>63</v>
      </c>
      <c r="I237" t="s">
        <v>63</v>
      </c>
      <c r="J237">
        <v>0</v>
      </c>
      <c r="K237" t="s">
        <v>63</v>
      </c>
      <c r="L237" t="s">
        <v>63</v>
      </c>
      <c r="M237" t="s">
        <v>63</v>
      </c>
      <c r="N237" t="s">
        <v>63</v>
      </c>
      <c r="O237" t="s">
        <v>63</v>
      </c>
      <c r="P237" t="s">
        <v>63</v>
      </c>
      <c r="Q237" t="s">
        <v>63</v>
      </c>
      <c r="R237" t="s">
        <v>63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63</v>
      </c>
      <c r="Y237" t="s">
        <v>63</v>
      </c>
      <c r="Z237" t="s">
        <v>63</v>
      </c>
    </row>
    <row r="238" spans="1:26" x14ac:dyDescent="0.3">
      <c r="A238">
        <v>35</v>
      </c>
      <c r="B238" t="str">
        <f t="shared" si="3"/>
        <v>35-Kamikawa</v>
      </c>
      <c r="C238" t="s">
        <v>393</v>
      </c>
      <c r="D238" t="s">
        <v>394</v>
      </c>
      <c r="E238" t="s">
        <v>63</v>
      </c>
      <c r="F238" t="s">
        <v>37</v>
      </c>
      <c r="G238" t="s">
        <v>61</v>
      </c>
      <c r="H238" t="s">
        <v>62</v>
      </c>
      <c r="I238">
        <v>8</v>
      </c>
      <c r="J238">
        <v>7</v>
      </c>
      <c r="K238" t="s">
        <v>63</v>
      </c>
      <c r="L238" t="s">
        <v>395</v>
      </c>
      <c r="M238" t="s">
        <v>396</v>
      </c>
      <c r="N238" t="s">
        <v>397</v>
      </c>
      <c r="O238">
        <v>43.847186000000001</v>
      </c>
      <c r="P238">
        <v>142.77042800000001</v>
      </c>
      <c r="Q238" t="s">
        <v>63</v>
      </c>
      <c r="R238" t="s">
        <v>63</v>
      </c>
      <c r="S238" t="s">
        <v>63</v>
      </c>
      <c r="T238">
        <v>1</v>
      </c>
      <c r="U238" t="s">
        <v>398</v>
      </c>
      <c r="V238" t="s">
        <v>63</v>
      </c>
      <c r="W238">
        <v>35</v>
      </c>
      <c r="X238" t="s">
        <v>63</v>
      </c>
      <c r="Y238" t="s">
        <v>399</v>
      </c>
      <c r="Z238" t="s">
        <v>63</v>
      </c>
    </row>
    <row r="239" spans="1:26" x14ac:dyDescent="0.3">
      <c r="A239">
        <v>35</v>
      </c>
      <c r="B239" t="str">
        <f t="shared" si="3"/>
        <v>35-Sendai</v>
      </c>
      <c r="C239" t="s">
        <v>393</v>
      </c>
      <c r="D239" t="s">
        <v>394</v>
      </c>
      <c r="E239" t="s">
        <v>63</v>
      </c>
      <c r="F239" t="s">
        <v>37</v>
      </c>
      <c r="G239" t="s">
        <v>61</v>
      </c>
      <c r="H239" t="s">
        <v>62</v>
      </c>
      <c r="I239">
        <v>8</v>
      </c>
      <c r="J239">
        <v>7</v>
      </c>
      <c r="K239" t="s">
        <v>63</v>
      </c>
      <c r="L239" t="s">
        <v>395</v>
      </c>
      <c r="M239" t="s">
        <v>396</v>
      </c>
      <c r="N239" t="s">
        <v>163</v>
      </c>
      <c r="O239">
        <v>38.268332999999998</v>
      </c>
      <c r="P239">
        <v>140.86944399999999</v>
      </c>
      <c r="Q239" t="s">
        <v>63</v>
      </c>
      <c r="R239" t="s">
        <v>63</v>
      </c>
      <c r="S239" t="s">
        <v>63</v>
      </c>
      <c r="T239">
        <v>1</v>
      </c>
      <c r="U239" t="s">
        <v>398</v>
      </c>
      <c r="V239" t="s">
        <v>63</v>
      </c>
      <c r="W239">
        <v>35</v>
      </c>
      <c r="X239" t="s">
        <v>63</v>
      </c>
      <c r="Y239" t="s">
        <v>399</v>
      </c>
      <c r="Z239" t="s">
        <v>63</v>
      </c>
    </row>
    <row r="240" spans="1:26" x14ac:dyDescent="0.3">
      <c r="A240">
        <v>35</v>
      </c>
      <c r="B240" t="str">
        <f t="shared" si="3"/>
        <v>35-Tsukuba</v>
      </c>
      <c r="C240" t="s">
        <v>393</v>
      </c>
      <c r="D240" t="s">
        <v>394</v>
      </c>
      <c r="E240" t="s">
        <v>63</v>
      </c>
      <c r="F240" t="s">
        <v>37</v>
      </c>
      <c r="G240" t="s">
        <v>61</v>
      </c>
      <c r="H240" t="s">
        <v>62</v>
      </c>
      <c r="I240">
        <v>8</v>
      </c>
      <c r="J240">
        <v>7</v>
      </c>
      <c r="K240" t="s">
        <v>63</v>
      </c>
      <c r="L240" t="s">
        <v>395</v>
      </c>
      <c r="M240" t="s">
        <v>396</v>
      </c>
      <c r="N240" t="s">
        <v>400</v>
      </c>
      <c r="O240">
        <v>36.080556000000001</v>
      </c>
      <c r="P240">
        <v>140.114722</v>
      </c>
      <c r="Q240" t="s">
        <v>63</v>
      </c>
      <c r="R240" t="s">
        <v>63</v>
      </c>
      <c r="S240" t="s">
        <v>63</v>
      </c>
      <c r="T240">
        <v>1</v>
      </c>
      <c r="U240" t="s">
        <v>398</v>
      </c>
      <c r="V240" t="s">
        <v>63</v>
      </c>
      <c r="W240">
        <v>35</v>
      </c>
      <c r="X240" t="s">
        <v>63</v>
      </c>
      <c r="Y240" t="s">
        <v>399</v>
      </c>
      <c r="Z240" t="s">
        <v>63</v>
      </c>
    </row>
    <row r="241" spans="1:26" x14ac:dyDescent="0.3">
      <c r="A241">
        <v>35</v>
      </c>
      <c r="B241" t="str">
        <f t="shared" si="3"/>
        <v>35-Odawara</v>
      </c>
      <c r="C241" t="s">
        <v>393</v>
      </c>
      <c r="D241" t="s">
        <v>394</v>
      </c>
      <c r="E241" t="s">
        <v>63</v>
      </c>
      <c r="F241" t="s">
        <v>37</v>
      </c>
      <c r="G241" t="s">
        <v>61</v>
      </c>
      <c r="H241" t="s">
        <v>62</v>
      </c>
      <c r="I241">
        <v>8</v>
      </c>
      <c r="J241">
        <v>7</v>
      </c>
      <c r="K241" t="s">
        <v>63</v>
      </c>
      <c r="L241" t="s">
        <v>395</v>
      </c>
      <c r="M241" t="s">
        <v>396</v>
      </c>
      <c r="N241" t="s">
        <v>401</v>
      </c>
      <c r="O241">
        <v>35.264636000000003</v>
      </c>
      <c r="P241">
        <v>139.152311</v>
      </c>
      <c r="Q241" t="s">
        <v>63</v>
      </c>
      <c r="R241" t="s">
        <v>63</v>
      </c>
      <c r="S241" t="s">
        <v>63</v>
      </c>
      <c r="T241">
        <v>1</v>
      </c>
      <c r="U241" t="s">
        <v>398</v>
      </c>
      <c r="V241" t="s">
        <v>63</v>
      </c>
      <c r="W241">
        <v>35</v>
      </c>
      <c r="X241" t="s">
        <v>63</v>
      </c>
      <c r="Y241" t="s">
        <v>399</v>
      </c>
      <c r="Z241" t="s">
        <v>63</v>
      </c>
    </row>
    <row r="242" spans="1:26" x14ac:dyDescent="0.3">
      <c r="A242">
        <v>35</v>
      </c>
      <c r="B242" t="str">
        <f t="shared" si="3"/>
        <v>35-Tsu</v>
      </c>
      <c r="C242" t="s">
        <v>393</v>
      </c>
      <c r="D242" t="s">
        <v>394</v>
      </c>
      <c r="E242" t="s">
        <v>63</v>
      </c>
      <c r="F242" t="s">
        <v>37</v>
      </c>
      <c r="G242" t="s">
        <v>61</v>
      </c>
      <c r="H242" t="s">
        <v>62</v>
      </c>
      <c r="I242">
        <v>8</v>
      </c>
      <c r="J242">
        <v>6</v>
      </c>
      <c r="K242" t="s">
        <v>63</v>
      </c>
      <c r="L242" t="s">
        <v>395</v>
      </c>
      <c r="M242" t="s">
        <v>396</v>
      </c>
      <c r="N242" t="s">
        <v>402</v>
      </c>
      <c r="O242">
        <v>34.718611000000003</v>
      </c>
      <c r="P242">
        <v>136.50555600000001</v>
      </c>
      <c r="Q242" t="s">
        <v>63</v>
      </c>
      <c r="R242" t="s">
        <v>63</v>
      </c>
      <c r="S242" t="s">
        <v>63</v>
      </c>
      <c r="T242">
        <v>1</v>
      </c>
      <c r="U242" t="s">
        <v>398</v>
      </c>
      <c r="V242" t="s">
        <v>63</v>
      </c>
      <c r="W242">
        <v>35</v>
      </c>
      <c r="X242" t="s">
        <v>63</v>
      </c>
      <c r="Y242" t="s">
        <v>399</v>
      </c>
      <c r="Z242" t="s">
        <v>63</v>
      </c>
    </row>
    <row r="243" spans="1:26" x14ac:dyDescent="0.3">
      <c r="A243">
        <v>35</v>
      </c>
      <c r="B243" t="str">
        <f t="shared" si="3"/>
        <v>35-Izumu</v>
      </c>
      <c r="C243" t="s">
        <v>393</v>
      </c>
      <c r="D243" t="s">
        <v>394</v>
      </c>
      <c r="E243" t="s">
        <v>63</v>
      </c>
      <c r="F243" t="s">
        <v>37</v>
      </c>
      <c r="G243" t="s">
        <v>61</v>
      </c>
      <c r="H243" t="s">
        <v>62</v>
      </c>
      <c r="I243">
        <v>8</v>
      </c>
      <c r="J243">
        <v>6</v>
      </c>
      <c r="K243" t="s">
        <v>63</v>
      </c>
      <c r="L243" t="s">
        <v>395</v>
      </c>
      <c r="M243" t="s">
        <v>396</v>
      </c>
      <c r="N243" t="s">
        <v>403</v>
      </c>
      <c r="O243">
        <v>35.368611000000001</v>
      </c>
      <c r="P243">
        <v>132.755</v>
      </c>
      <c r="Q243" t="s">
        <v>63</v>
      </c>
      <c r="R243" t="s">
        <v>63</v>
      </c>
      <c r="S243" t="s">
        <v>63</v>
      </c>
      <c r="T243">
        <v>1</v>
      </c>
      <c r="U243" t="s">
        <v>398</v>
      </c>
      <c r="V243" t="s">
        <v>63</v>
      </c>
      <c r="W243">
        <v>35</v>
      </c>
      <c r="X243" t="s">
        <v>63</v>
      </c>
      <c r="Y243" t="s">
        <v>399</v>
      </c>
      <c r="Z243" t="s">
        <v>63</v>
      </c>
    </row>
    <row r="244" spans="1:26" x14ac:dyDescent="0.3">
      <c r="A244">
        <v>35</v>
      </c>
      <c r="B244" t="str">
        <f t="shared" si="3"/>
        <v>35-Kagoshima</v>
      </c>
      <c r="C244" t="s">
        <v>393</v>
      </c>
      <c r="D244" t="s">
        <v>394</v>
      </c>
      <c r="E244" t="s">
        <v>63</v>
      </c>
      <c r="F244" t="s">
        <v>37</v>
      </c>
      <c r="G244" t="s">
        <v>61</v>
      </c>
      <c r="H244" t="s">
        <v>62</v>
      </c>
      <c r="I244">
        <v>8</v>
      </c>
      <c r="J244">
        <v>8</v>
      </c>
      <c r="K244" t="s">
        <v>63</v>
      </c>
      <c r="L244" t="s">
        <v>395</v>
      </c>
      <c r="M244" t="s">
        <v>396</v>
      </c>
      <c r="N244" t="s">
        <v>173</v>
      </c>
      <c r="O244">
        <v>31.596536</v>
      </c>
      <c r="P244">
        <v>130.55711700000001</v>
      </c>
      <c r="Q244" t="s">
        <v>63</v>
      </c>
      <c r="R244" t="s">
        <v>63</v>
      </c>
      <c r="S244" t="s">
        <v>63</v>
      </c>
      <c r="T244">
        <v>1</v>
      </c>
      <c r="U244" t="s">
        <v>398</v>
      </c>
      <c r="V244" t="s">
        <v>63</v>
      </c>
      <c r="W244">
        <v>35</v>
      </c>
      <c r="X244" t="s">
        <v>63</v>
      </c>
      <c r="Y244" t="s">
        <v>399</v>
      </c>
      <c r="Z244" t="s">
        <v>63</v>
      </c>
    </row>
    <row r="245" spans="1:26" x14ac:dyDescent="0.3">
      <c r="A245">
        <v>35</v>
      </c>
      <c r="B245" t="str">
        <f t="shared" si="3"/>
        <v>35-Ishigaki</v>
      </c>
      <c r="C245" t="s">
        <v>393</v>
      </c>
      <c r="D245" t="s">
        <v>394</v>
      </c>
      <c r="E245" t="s">
        <v>63</v>
      </c>
      <c r="F245" t="s">
        <v>37</v>
      </c>
      <c r="G245" t="s">
        <v>61</v>
      </c>
      <c r="H245" t="s">
        <v>62</v>
      </c>
      <c r="I245">
        <v>8</v>
      </c>
      <c r="J245">
        <v>7</v>
      </c>
      <c r="K245" t="s">
        <v>63</v>
      </c>
      <c r="L245" t="s">
        <v>395</v>
      </c>
      <c r="M245" t="s">
        <v>396</v>
      </c>
      <c r="N245" t="s">
        <v>246</v>
      </c>
      <c r="O245">
        <v>24.340555999999999</v>
      </c>
      <c r="P245">
        <v>124.155556</v>
      </c>
      <c r="Q245" t="s">
        <v>63</v>
      </c>
      <c r="R245" t="s">
        <v>63</v>
      </c>
      <c r="S245" t="s">
        <v>63</v>
      </c>
      <c r="T245">
        <v>1</v>
      </c>
      <c r="U245" t="s">
        <v>398</v>
      </c>
      <c r="V245" t="s">
        <v>63</v>
      </c>
      <c r="W245">
        <v>35</v>
      </c>
      <c r="X245" t="s">
        <v>63</v>
      </c>
      <c r="Y245" t="s">
        <v>399</v>
      </c>
      <c r="Z245" t="s">
        <v>63</v>
      </c>
    </row>
    <row r="246" spans="1:26" x14ac:dyDescent="0.3">
      <c r="A246">
        <v>36</v>
      </c>
      <c r="B246" t="str">
        <f t="shared" si="3"/>
        <v>36-Kyoto</v>
      </c>
      <c r="C246" t="s">
        <v>404</v>
      </c>
      <c r="D246" t="s">
        <v>405</v>
      </c>
      <c r="E246" t="s">
        <v>406</v>
      </c>
      <c r="F246" t="s">
        <v>37</v>
      </c>
      <c r="G246" t="s">
        <v>61</v>
      </c>
      <c r="H246" t="s">
        <v>62</v>
      </c>
      <c r="I246">
        <v>4</v>
      </c>
      <c r="J246">
        <v>3</v>
      </c>
      <c r="K246" t="s">
        <v>63</v>
      </c>
      <c r="L246" t="s">
        <v>407</v>
      </c>
      <c r="M246" t="s">
        <v>65</v>
      </c>
      <c r="N246" t="s">
        <v>408</v>
      </c>
      <c r="O246">
        <v>34.75</v>
      </c>
      <c r="P246">
        <v>135.81899999999999</v>
      </c>
      <c r="Q246" t="s">
        <v>63</v>
      </c>
      <c r="R246" t="s">
        <v>63</v>
      </c>
      <c r="S246" t="s">
        <v>63</v>
      </c>
      <c r="T246">
        <v>66</v>
      </c>
      <c r="U246" t="s">
        <v>86</v>
      </c>
      <c r="V246" t="s">
        <v>63</v>
      </c>
      <c r="W246">
        <v>36</v>
      </c>
      <c r="X246" t="s">
        <v>63</v>
      </c>
      <c r="Y246" t="s">
        <v>69</v>
      </c>
      <c r="Z246" t="s">
        <v>63</v>
      </c>
    </row>
    <row r="247" spans="1:26" x14ac:dyDescent="0.3">
      <c r="A247">
        <v>36</v>
      </c>
      <c r="B247" t="str">
        <f t="shared" si="3"/>
        <v>36-Ieshima Is.</v>
      </c>
      <c r="C247" t="s">
        <v>404</v>
      </c>
      <c r="D247" t="s">
        <v>405</v>
      </c>
      <c r="E247" t="s">
        <v>406</v>
      </c>
      <c r="F247" t="s">
        <v>37</v>
      </c>
      <c r="G247" t="s">
        <v>61</v>
      </c>
      <c r="H247" t="s">
        <v>62</v>
      </c>
      <c r="I247">
        <v>4</v>
      </c>
      <c r="J247">
        <v>3</v>
      </c>
      <c r="K247" t="s">
        <v>63</v>
      </c>
      <c r="L247" t="s">
        <v>407</v>
      </c>
      <c r="M247" t="s">
        <v>65</v>
      </c>
      <c r="N247" t="s">
        <v>409</v>
      </c>
      <c r="O247">
        <v>34.667000000000002</v>
      </c>
      <c r="P247">
        <v>134.52600000000001</v>
      </c>
      <c r="Q247" t="s">
        <v>63</v>
      </c>
      <c r="R247" t="s">
        <v>63</v>
      </c>
      <c r="S247" t="s">
        <v>63</v>
      </c>
      <c r="T247">
        <v>13</v>
      </c>
      <c r="U247" t="s">
        <v>86</v>
      </c>
      <c r="V247" t="s">
        <v>63</v>
      </c>
      <c r="W247">
        <v>36</v>
      </c>
      <c r="X247" t="s">
        <v>63</v>
      </c>
      <c r="Y247" t="s">
        <v>69</v>
      </c>
      <c r="Z247" t="s">
        <v>63</v>
      </c>
    </row>
    <row r="248" spans="1:26" x14ac:dyDescent="0.3">
      <c r="A248">
        <v>36</v>
      </c>
      <c r="B248" t="str">
        <f t="shared" si="3"/>
        <v>36-Tangashima Is.</v>
      </c>
      <c r="C248" t="s">
        <v>404</v>
      </c>
      <c r="D248" t="s">
        <v>405</v>
      </c>
      <c r="E248" t="s">
        <v>406</v>
      </c>
      <c r="F248" t="s">
        <v>37</v>
      </c>
      <c r="G248" t="s">
        <v>61</v>
      </c>
      <c r="H248" t="s">
        <v>62</v>
      </c>
      <c r="I248">
        <v>4</v>
      </c>
      <c r="J248">
        <v>3</v>
      </c>
      <c r="K248" t="s">
        <v>63</v>
      </c>
      <c r="L248" t="s">
        <v>407</v>
      </c>
      <c r="M248" t="s">
        <v>65</v>
      </c>
      <c r="N248" t="s">
        <v>410</v>
      </c>
      <c r="O248">
        <v>34.656999999999996</v>
      </c>
      <c r="P248">
        <v>134.57599999999999</v>
      </c>
      <c r="Q248" t="s">
        <v>63</v>
      </c>
      <c r="R248" t="s">
        <v>63</v>
      </c>
      <c r="S248" t="s">
        <v>63</v>
      </c>
      <c r="T248">
        <v>34.6</v>
      </c>
      <c r="U248" t="s">
        <v>86</v>
      </c>
      <c r="V248" t="s">
        <v>63</v>
      </c>
      <c r="W248">
        <v>36</v>
      </c>
      <c r="X248" t="s">
        <v>63</v>
      </c>
      <c r="Y248" t="s">
        <v>69</v>
      </c>
      <c r="Z248" t="s">
        <v>63</v>
      </c>
    </row>
    <row r="249" spans="1:26" x14ac:dyDescent="0.3">
      <c r="A249">
        <v>36</v>
      </c>
      <c r="B249" t="str">
        <f t="shared" si="3"/>
        <v>36-Bouzeshima Is.</v>
      </c>
      <c r="C249" t="s">
        <v>404</v>
      </c>
      <c r="D249" t="s">
        <v>405</v>
      </c>
      <c r="E249" t="s">
        <v>406</v>
      </c>
      <c r="F249" t="s">
        <v>37</v>
      </c>
      <c r="G249" t="s">
        <v>61</v>
      </c>
      <c r="H249" t="s">
        <v>62</v>
      </c>
      <c r="I249">
        <v>4</v>
      </c>
      <c r="J249">
        <v>3</v>
      </c>
      <c r="K249" t="s">
        <v>63</v>
      </c>
      <c r="L249" t="s">
        <v>407</v>
      </c>
      <c r="M249" t="s">
        <v>65</v>
      </c>
      <c r="N249" t="s">
        <v>411</v>
      </c>
      <c r="O249">
        <v>34.652000000000001</v>
      </c>
      <c r="P249">
        <v>134.512</v>
      </c>
      <c r="Q249" t="s">
        <v>63</v>
      </c>
      <c r="R249" t="s">
        <v>63</v>
      </c>
      <c r="S249" t="s">
        <v>63</v>
      </c>
      <c r="T249">
        <v>37.6</v>
      </c>
      <c r="U249" t="s">
        <v>86</v>
      </c>
      <c r="V249" t="s">
        <v>63</v>
      </c>
      <c r="W249">
        <v>36</v>
      </c>
      <c r="X249" t="s">
        <v>63</v>
      </c>
      <c r="Y249" t="s">
        <v>69</v>
      </c>
      <c r="Z249" t="s">
        <v>63</v>
      </c>
    </row>
    <row r="250" spans="1:26" x14ac:dyDescent="0.3">
      <c r="A250">
        <v>37</v>
      </c>
      <c r="B250" t="str">
        <f t="shared" si="3"/>
        <v>37-OUL</v>
      </c>
      <c r="C250" t="s">
        <v>412</v>
      </c>
      <c r="D250" t="s">
        <v>413</v>
      </c>
      <c r="E250" t="s">
        <v>414</v>
      </c>
      <c r="F250" t="s">
        <v>130</v>
      </c>
      <c r="G250" t="s">
        <v>61</v>
      </c>
      <c r="H250" t="s">
        <v>62</v>
      </c>
      <c r="I250">
        <v>7</v>
      </c>
      <c r="J250">
        <v>8</v>
      </c>
      <c r="K250" t="s">
        <v>63</v>
      </c>
      <c r="L250" t="s">
        <v>415</v>
      </c>
      <c r="M250" t="s">
        <v>416</v>
      </c>
      <c r="N250" t="s">
        <v>417</v>
      </c>
      <c r="O250">
        <v>65.061155555555601</v>
      </c>
      <c r="P250">
        <v>25.527999999999999</v>
      </c>
      <c r="Q250" t="s">
        <v>63</v>
      </c>
      <c r="R250" t="s">
        <v>63</v>
      </c>
      <c r="S250" t="s">
        <v>63</v>
      </c>
      <c r="T250">
        <v>26</v>
      </c>
      <c r="U250" t="s">
        <v>418</v>
      </c>
      <c r="V250" t="s">
        <v>63</v>
      </c>
      <c r="W250">
        <v>37</v>
      </c>
      <c r="X250" t="s">
        <v>63</v>
      </c>
      <c r="Y250" t="s">
        <v>69</v>
      </c>
      <c r="Z250" t="s">
        <v>419</v>
      </c>
    </row>
    <row r="251" spans="1:26" x14ac:dyDescent="0.3">
      <c r="A251">
        <v>37</v>
      </c>
      <c r="B251" t="str">
        <f t="shared" si="3"/>
        <v>37-TUR</v>
      </c>
      <c r="C251" t="s">
        <v>412</v>
      </c>
      <c r="D251" t="s">
        <v>413</v>
      </c>
      <c r="E251" t="s">
        <v>414</v>
      </c>
      <c r="F251" t="s">
        <v>130</v>
      </c>
      <c r="G251" t="s">
        <v>61</v>
      </c>
      <c r="H251" t="s">
        <v>62</v>
      </c>
      <c r="I251">
        <v>7</v>
      </c>
      <c r="J251">
        <v>8</v>
      </c>
      <c r="K251" t="s">
        <v>63</v>
      </c>
      <c r="L251" t="s">
        <v>415</v>
      </c>
      <c r="M251" t="s">
        <v>416</v>
      </c>
      <c r="N251" t="s">
        <v>420</v>
      </c>
      <c r="O251">
        <v>61.261258333333302</v>
      </c>
      <c r="P251">
        <v>22.223322222222201</v>
      </c>
      <c r="Q251" t="s">
        <v>63</v>
      </c>
      <c r="R251" t="s">
        <v>63</v>
      </c>
      <c r="S251" t="s">
        <v>63</v>
      </c>
      <c r="T251">
        <v>21</v>
      </c>
      <c r="U251" t="s">
        <v>418</v>
      </c>
      <c r="V251" t="s">
        <v>63</v>
      </c>
      <c r="W251">
        <v>37</v>
      </c>
      <c r="X251" t="s">
        <v>63</v>
      </c>
      <c r="Y251" t="s">
        <v>69</v>
      </c>
      <c r="Z251" t="s">
        <v>63</v>
      </c>
    </row>
    <row r="252" spans="1:26" x14ac:dyDescent="0.3">
      <c r="A252">
        <v>37</v>
      </c>
      <c r="B252" t="str">
        <f t="shared" si="3"/>
        <v>37-LAT</v>
      </c>
      <c r="C252" t="s">
        <v>412</v>
      </c>
      <c r="D252" t="s">
        <v>413</v>
      </c>
      <c r="E252" t="s">
        <v>414</v>
      </c>
      <c r="F252" t="s">
        <v>130</v>
      </c>
      <c r="G252" t="s">
        <v>61</v>
      </c>
      <c r="H252" t="s">
        <v>62</v>
      </c>
      <c r="I252">
        <v>7</v>
      </c>
      <c r="J252">
        <v>8</v>
      </c>
      <c r="K252" t="s">
        <v>63</v>
      </c>
      <c r="L252" t="s">
        <v>415</v>
      </c>
      <c r="M252" t="s">
        <v>416</v>
      </c>
      <c r="N252" t="s">
        <v>421</v>
      </c>
      <c r="O252">
        <v>56.856266666666698</v>
      </c>
      <c r="P252">
        <v>25.200383333333299</v>
      </c>
      <c r="Q252" t="s">
        <v>63</v>
      </c>
      <c r="R252" t="s">
        <v>63</v>
      </c>
      <c r="S252" t="s">
        <v>63</v>
      </c>
      <c r="T252">
        <v>26</v>
      </c>
      <c r="U252" t="s">
        <v>418</v>
      </c>
      <c r="V252" t="s">
        <v>63</v>
      </c>
      <c r="W252">
        <v>37</v>
      </c>
      <c r="X252" t="s">
        <v>63</v>
      </c>
      <c r="Y252" t="s">
        <v>69</v>
      </c>
      <c r="Z252" t="s">
        <v>63</v>
      </c>
    </row>
    <row r="253" spans="1:26" x14ac:dyDescent="0.3">
      <c r="A253">
        <v>37</v>
      </c>
      <c r="B253" t="str">
        <f t="shared" si="3"/>
        <v>37-HAM</v>
      </c>
      <c r="C253" t="s">
        <v>412</v>
      </c>
      <c r="D253" t="s">
        <v>413</v>
      </c>
      <c r="E253" t="s">
        <v>414</v>
      </c>
      <c r="F253" t="s">
        <v>130</v>
      </c>
      <c r="G253" t="s">
        <v>61</v>
      </c>
      <c r="H253" t="s">
        <v>62</v>
      </c>
      <c r="I253">
        <v>7</v>
      </c>
      <c r="J253">
        <v>8</v>
      </c>
      <c r="K253" t="s">
        <v>63</v>
      </c>
      <c r="L253" t="s">
        <v>415</v>
      </c>
      <c r="M253" t="s">
        <v>416</v>
      </c>
      <c r="N253" t="s">
        <v>422</v>
      </c>
      <c r="O253">
        <v>53.606561111111098</v>
      </c>
      <c r="P253">
        <v>10.1715944444444</v>
      </c>
      <c r="Q253" t="s">
        <v>63</v>
      </c>
      <c r="R253" t="s">
        <v>63</v>
      </c>
      <c r="S253" t="s">
        <v>63</v>
      </c>
      <c r="T253">
        <v>26</v>
      </c>
      <c r="U253" t="s">
        <v>418</v>
      </c>
      <c r="V253" t="s">
        <v>63</v>
      </c>
      <c r="W253">
        <v>37</v>
      </c>
      <c r="X253" t="s">
        <v>63</v>
      </c>
      <c r="Y253" t="s">
        <v>69</v>
      </c>
      <c r="Z253" t="s">
        <v>63</v>
      </c>
    </row>
    <row r="254" spans="1:26" x14ac:dyDescent="0.3">
      <c r="A254">
        <v>37</v>
      </c>
      <c r="B254" t="str">
        <f t="shared" si="3"/>
        <v>37-SCH</v>
      </c>
      <c r="C254" t="s">
        <v>412</v>
      </c>
      <c r="D254" t="s">
        <v>413</v>
      </c>
      <c r="E254" t="s">
        <v>414</v>
      </c>
      <c r="F254" t="s">
        <v>130</v>
      </c>
      <c r="G254" t="s">
        <v>61</v>
      </c>
      <c r="H254" t="s">
        <v>62</v>
      </c>
      <c r="I254">
        <v>7</v>
      </c>
      <c r="J254">
        <v>8</v>
      </c>
      <c r="K254" t="s">
        <v>63</v>
      </c>
      <c r="L254" t="s">
        <v>415</v>
      </c>
      <c r="M254" t="s">
        <v>416</v>
      </c>
      <c r="N254" t="s">
        <v>423</v>
      </c>
      <c r="O254">
        <v>50.332250000000002</v>
      </c>
      <c r="P254">
        <v>9.5130555555555603</v>
      </c>
      <c r="Q254" t="s">
        <v>63</v>
      </c>
      <c r="R254" t="s">
        <v>63</v>
      </c>
      <c r="S254" t="s">
        <v>63</v>
      </c>
      <c r="T254">
        <v>22</v>
      </c>
      <c r="U254" t="s">
        <v>418</v>
      </c>
      <c r="V254" t="s">
        <v>63</v>
      </c>
      <c r="W254">
        <v>37</v>
      </c>
      <c r="X254" t="s">
        <v>63</v>
      </c>
      <c r="Y254" t="s">
        <v>69</v>
      </c>
      <c r="Z254" t="s">
        <v>63</v>
      </c>
    </row>
    <row r="255" spans="1:26" x14ac:dyDescent="0.3">
      <c r="A255">
        <v>37</v>
      </c>
      <c r="B255" t="str">
        <f t="shared" si="3"/>
        <v>37-SWI</v>
      </c>
      <c r="C255" t="s">
        <v>412</v>
      </c>
      <c r="D255" t="s">
        <v>413</v>
      </c>
      <c r="E255" t="s">
        <v>414</v>
      </c>
      <c r="F255" t="s">
        <v>130</v>
      </c>
      <c r="G255" t="s">
        <v>61</v>
      </c>
      <c r="H255" t="s">
        <v>62</v>
      </c>
      <c r="I255">
        <v>7</v>
      </c>
      <c r="J255">
        <v>8</v>
      </c>
      <c r="K255" t="s">
        <v>63</v>
      </c>
      <c r="L255" t="s">
        <v>415</v>
      </c>
      <c r="M255" t="s">
        <v>416</v>
      </c>
      <c r="N255" t="s">
        <v>424</v>
      </c>
      <c r="O255">
        <v>46.735872222222199</v>
      </c>
      <c r="P255">
        <v>7.1159277777777801</v>
      </c>
      <c r="Q255" t="s">
        <v>63</v>
      </c>
      <c r="R255" t="s">
        <v>63</v>
      </c>
      <c r="S255" t="s">
        <v>63</v>
      </c>
      <c r="T255">
        <v>26</v>
      </c>
      <c r="U255" t="s">
        <v>418</v>
      </c>
      <c r="V255" t="s">
        <v>63</v>
      </c>
      <c r="W255">
        <v>37</v>
      </c>
      <c r="X255" t="s">
        <v>63</v>
      </c>
      <c r="Y255" t="s">
        <v>69</v>
      </c>
      <c r="Z255" t="s">
        <v>63</v>
      </c>
    </row>
    <row r="256" spans="1:26" x14ac:dyDescent="0.3">
      <c r="A256">
        <v>37</v>
      </c>
      <c r="B256" t="str">
        <f t="shared" si="3"/>
        <v>37-COR</v>
      </c>
      <c r="C256" t="s">
        <v>412</v>
      </c>
      <c r="D256" t="s">
        <v>413</v>
      </c>
      <c r="E256" t="s">
        <v>414</v>
      </c>
      <c r="F256" t="s">
        <v>130</v>
      </c>
      <c r="G256" t="s">
        <v>61</v>
      </c>
      <c r="H256" t="s">
        <v>62</v>
      </c>
      <c r="I256">
        <v>7</v>
      </c>
      <c r="J256">
        <v>8</v>
      </c>
      <c r="K256" t="s">
        <v>63</v>
      </c>
      <c r="L256" t="s">
        <v>415</v>
      </c>
      <c r="M256" t="s">
        <v>416</v>
      </c>
      <c r="N256" t="s">
        <v>425</v>
      </c>
      <c r="O256">
        <v>42.375222222222199</v>
      </c>
      <c r="P256">
        <v>8.7479999999999993</v>
      </c>
      <c r="Q256" t="s">
        <v>63</v>
      </c>
      <c r="R256" t="s">
        <v>63</v>
      </c>
      <c r="S256" t="s">
        <v>63</v>
      </c>
      <c r="T256">
        <v>25</v>
      </c>
      <c r="U256" t="s">
        <v>418</v>
      </c>
      <c r="V256" t="s">
        <v>63</v>
      </c>
      <c r="W256">
        <v>37</v>
      </c>
      <c r="X256" t="s">
        <v>63</v>
      </c>
      <c r="Y256" t="s">
        <v>69</v>
      </c>
      <c r="Z256" t="s">
        <v>63</v>
      </c>
    </row>
    <row r="257" spans="1:26" x14ac:dyDescent="0.3">
      <c r="A257">
        <v>38</v>
      </c>
      <c r="B257" t="str">
        <f t="shared" si="3"/>
        <v>38-Sp22</v>
      </c>
      <c r="C257" t="s">
        <v>426</v>
      </c>
      <c r="D257" t="s">
        <v>427</v>
      </c>
      <c r="E257" t="s">
        <v>428</v>
      </c>
      <c r="F257" t="s">
        <v>37</v>
      </c>
      <c r="G257" t="s">
        <v>61</v>
      </c>
      <c r="H257" t="s">
        <v>62</v>
      </c>
      <c r="I257">
        <v>6</v>
      </c>
      <c r="J257">
        <v>6</v>
      </c>
      <c r="K257" t="s">
        <v>63</v>
      </c>
      <c r="L257" t="s">
        <v>429</v>
      </c>
      <c r="M257" t="s">
        <v>79</v>
      </c>
      <c r="N257" t="s">
        <v>430</v>
      </c>
      <c r="O257">
        <v>36.97</v>
      </c>
      <c r="P257">
        <v>-2.12</v>
      </c>
      <c r="Q257">
        <v>0.01</v>
      </c>
      <c r="R257">
        <v>345</v>
      </c>
      <c r="S257" t="s">
        <v>63</v>
      </c>
      <c r="T257">
        <v>6</v>
      </c>
      <c r="U257" t="s">
        <v>86</v>
      </c>
      <c r="V257" t="s">
        <v>63</v>
      </c>
      <c r="W257">
        <v>38</v>
      </c>
      <c r="X257" t="s">
        <v>63</v>
      </c>
      <c r="Y257" t="s">
        <v>288</v>
      </c>
      <c r="Z257" t="s">
        <v>63</v>
      </c>
    </row>
    <row r="258" spans="1:26" x14ac:dyDescent="0.3">
      <c r="A258">
        <v>38</v>
      </c>
      <c r="B258" t="str">
        <f t="shared" ref="B258:B321" si="4">CONCATENATE(A258,"-",N258)</f>
        <v>38-MREN</v>
      </c>
      <c r="C258" t="s">
        <v>426</v>
      </c>
      <c r="D258" t="s">
        <v>427</v>
      </c>
      <c r="E258" t="s">
        <v>428</v>
      </c>
      <c r="F258" t="s">
        <v>37</v>
      </c>
      <c r="G258" t="s">
        <v>61</v>
      </c>
      <c r="H258" t="s">
        <v>62</v>
      </c>
      <c r="I258">
        <v>6</v>
      </c>
      <c r="J258">
        <v>6</v>
      </c>
      <c r="K258" t="s">
        <v>63</v>
      </c>
      <c r="L258" t="s">
        <v>429</v>
      </c>
      <c r="M258" t="s">
        <v>79</v>
      </c>
      <c r="N258" t="s">
        <v>431</v>
      </c>
      <c r="O258">
        <v>39.200000000000003</v>
      </c>
      <c r="P258">
        <v>16.11</v>
      </c>
      <c r="Q258">
        <v>0.01</v>
      </c>
      <c r="R258">
        <v>480</v>
      </c>
      <c r="S258" t="s">
        <v>63</v>
      </c>
      <c r="T258">
        <v>6</v>
      </c>
      <c r="U258" t="s">
        <v>86</v>
      </c>
      <c r="V258" t="s">
        <v>63</v>
      </c>
      <c r="W258">
        <v>38</v>
      </c>
      <c r="X258" t="s">
        <v>63</v>
      </c>
      <c r="Y258" t="s">
        <v>288</v>
      </c>
      <c r="Z258" t="s">
        <v>63</v>
      </c>
    </row>
    <row r="259" spans="1:26" x14ac:dyDescent="0.3">
      <c r="A259">
        <v>38</v>
      </c>
      <c r="B259" t="str">
        <f t="shared" si="4"/>
        <v>38-SAL</v>
      </c>
      <c r="C259" t="s">
        <v>426</v>
      </c>
      <c r="D259" t="s">
        <v>427</v>
      </c>
      <c r="E259" t="s">
        <v>428</v>
      </c>
      <c r="F259" t="s">
        <v>37</v>
      </c>
      <c r="G259" t="s">
        <v>61</v>
      </c>
      <c r="H259" t="s">
        <v>62</v>
      </c>
      <c r="I259">
        <v>6</v>
      </c>
      <c r="J259">
        <v>6</v>
      </c>
      <c r="K259" t="s">
        <v>63</v>
      </c>
      <c r="L259" t="s">
        <v>429</v>
      </c>
      <c r="M259" t="s">
        <v>79</v>
      </c>
      <c r="N259" t="s">
        <v>432</v>
      </c>
      <c r="O259">
        <v>40.380000000000003</v>
      </c>
      <c r="P259">
        <v>17.97</v>
      </c>
      <c r="Q259">
        <v>0.01</v>
      </c>
      <c r="R259">
        <v>79</v>
      </c>
      <c r="S259" t="s">
        <v>63</v>
      </c>
      <c r="T259">
        <v>6</v>
      </c>
      <c r="U259" t="s">
        <v>86</v>
      </c>
      <c r="V259" t="s">
        <v>63</v>
      </c>
      <c r="W259">
        <v>38</v>
      </c>
      <c r="X259" t="s">
        <v>63</v>
      </c>
      <c r="Y259" t="s">
        <v>288</v>
      </c>
      <c r="Z259" t="s">
        <v>63</v>
      </c>
    </row>
    <row r="260" spans="1:26" x14ac:dyDescent="0.3">
      <c r="A260">
        <v>38</v>
      </c>
      <c r="B260" t="str">
        <f t="shared" si="4"/>
        <v>38-BOL</v>
      </c>
      <c r="C260" t="s">
        <v>426</v>
      </c>
      <c r="D260" t="s">
        <v>427</v>
      </c>
      <c r="E260" t="s">
        <v>428</v>
      </c>
      <c r="F260" t="s">
        <v>37</v>
      </c>
      <c r="G260" t="s">
        <v>61</v>
      </c>
      <c r="H260" t="s">
        <v>62</v>
      </c>
      <c r="I260">
        <v>6</v>
      </c>
      <c r="J260">
        <v>6</v>
      </c>
      <c r="K260" t="s">
        <v>63</v>
      </c>
      <c r="L260" t="s">
        <v>429</v>
      </c>
      <c r="M260" t="s">
        <v>79</v>
      </c>
      <c r="N260" t="s">
        <v>433</v>
      </c>
      <c r="O260">
        <v>46.3</v>
      </c>
      <c r="P260">
        <v>11.22</v>
      </c>
      <c r="Q260">
        <v>0.01</v>
      </c>
      <c r="R260">
        <v>262</v>
      </c>
      <c r="S260" t="s">
        <v>63</v>
      </c>
      <c r="T260">
        <v>6</v>
      </c>
      <c r="U260" t="s">
        <v>86</v>
      </c>
      <c r="V260" t="s">
        <v>63</v>
      </c>
      <c r="W260">
        <v>38</v>
      </c>
      <c r="X260" t="s">
        <v>63</v>
      </c>
      <c r="Y260" t="s">
        <v>288</v>
      </c>
      <c r="Z260" t="s">
        <v>63</v>
      </c>
    </row>
    <row r="261" spans="1:26" x14ac:dyDescent="0.3">
      <c r="A261">
        <v>38</v>
      </c>
      <c r="B261" t="str">
        <f t="shared" si="4"/>
        <v>38-HU</v>
      </c>
      <c r="C261" t="s">
        <v>426</v>
      </c>
      <c r="D261" t="s">
        <v>427</v>
      </c>
      <c r="E261" t="s">
        <v>428</v>
      </c>
      <c r="F261" t="s">
        <v>37</v>
      </c>
      <c r="G261" t="s">
        <v>61</v>
      </c>
      <c r="H261" t="s">
        <v>62</v>
      </c>
      <c r="I261">
        <v>6</v>
      </c>
      <c r="J261">
        <v>6</v>
      </c>
      <c r="K261" t="s">
        <v>63</v>
      </c>
      <c r="L261" t="s">
        <v>429</v>
      </c>
      <c r="M261" t="s">
        <v>79</v>
      </c>
      <c r="N261" t="s">
        <v>434</v>
      </c>
      <c r="O261">
        <v>52.03</v>
      </c>
      <c r="P261">
        <v>5.17</v>
      </c>
      <c r="Q261">
        <v>0.01</v>
      </c>
      <c r="R261">
        <v>2</v>
      </c>
      <c r="S261" t="s">
        <v>63</v>
      </c>
      <c r="T261">
        <v>6</v>
      </c>
      <c r="U261" t="s">
        <v>86</v>
      </c>
      <c r="V261" t="s">
        <v>63</v>
      </c>
      <c r="W261">
        <v>38</v>
      </c>
      <c r="X261" t="s">
        <v>63</v>
      </c>
      <c r="Y261" t="s">
        <v>288</v>
      </c>
      <c r="Z261" t="s">
        <v>63</v>
      </c>
    </row>
    <row r="262" spans="1:26" x14ac:dyDescent="0.3">
      <c r="A262">
        <v>38</v>
      </c>
      <c r="B262" t="str">
        <f t="shared" si="4"/>
        <v>38-KOR</v>
      </c>
      <c r="C262" t="s">
        <v>426</v>
      </c>
      <c r="D262" t="s">
        <v>427</v>
      </c>
      <c r="E262" t="s">
        <v>428</v>
      </c>
      <c r="F262" t="s">
        <v>37</v>
      </c>
      <c r="G262" t="s">
        <v>61</v>
      </c>
      <c r="H262" t="s">
        <v>62</v>
      </c>
      <c r="I262">
        <v>6</v>
      </c>
      <c r="J262">
        <v>6</v>
      </c>
      <c r="K262" t="s">
        <v>63</v>
      </c>
      <c r="L262" t="s">
        <v>429</v>
      </c>
      <c r="M262" t="s">
        <v>79</v>
      </c>
      <c r="N262" t="s">
        <v>435</v>
      </c>
      <c r="O262">
        <v>62.01</v>
      </c>
      <c r="P262">
        <v>25.33</v>
      </c>
      <c r="Q262">
        <v>0.01</v>
      </c>
      <c r="R262">
        <v>120</v>
      </c>
      <c r="S262" t="s">
        <v>63</v>
      </c>
      <c r="T262">
        <v>6</v>
      </c>
      <c r="U262" t="s">
        <v>86</v>
      </c>
      <c r="V262" t="s">
        <v>63</v>
      </c>
      <c r="W262">
        <v>38</v>
      </c>
      <c r="X262" t="s">
        <v>63</v>
      </c>
      <c r="Y262" t="s">
        <v>288</v>
      </c>
      <c r="Z262" t="s">
        <v>63</v>
      </c>
    </row>
    <row r="263" spans="1:26" x14ac:dyDescent="0.3">
      <c r="A263">
        <v>39</v>
      </c>
      <c r="B263" t="str">
        <f t="shared" si="4"/>
        <v>39-</v>
      </c>
      <c r="C263" t="s">
        <v>436</v>
      </c>
      <c r="D263" t="s">
        <v>437</v>
      </c>
      <c r="E263" t="s">
        <v>438</v>
      </c>
      <c r="F263" t="s">
        <v>439</v>
      </c>
      <c r="G263" t="s">
        <v>61</v>
      </c>
      <c r="H263" t="s">
        <v>62</v>
      </c>
      <c r="I263" t="s">
        <v>63</v>
      </c>
      <c r="J263">
        <v>0</v>
      </c>
      <c r="K263" t="s">
        <v>63</v>
      </c>
      <c r="L263" t="s">
        <v>63</v>
      </c>
      <c r="M263" t="s">
        <v>63</v>
      </c>
      <c r="N263" t="s">
        <v>63</v>
      </c>
      <c r="O263" t="s">
        <v>63</v>
      </c>
      <c r="P263" t="s">
        <v>63</v>
      </c>
      <c r="Q263" t="s">
        <v>63</v>
      </c>
      <c r="R263" t="s">
        <v>63</v>
      </c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 t="s">
        <v>63</v>
      </c>
      <c r="Y263" t="s">
        <v>63</v>
      </c>
      <c r="Z263" t="s">
        <v>63</v>
      </c>
    </row>
    <row r="264" spans="1:26" x14ac:dyDescent="0.3">
      <c r="A264">
        <v>40</v>
      </c>
      <c r="B264" t="str">
        <f t="shared" si="4"/>
        <v>40-Ishigaki</v>
      </c>
      <c r="C264" t="s">
        <v>440</v>
      </c>
      <c r="D264" t="s">
        <v>441</v>
      </c>
      <c r="E264" t="s">
        <v>442</v>
      </c>
      <c r="F264" t="s">
        <v>37</v>
      </c>
      <c r="G264" t="s">
        <v>61</v>
      </c>
      <c r="H264" t="s">
        <v>62</v>
      </c>
      <c r="I264">
        <v>3</v>
      </c>
      <c r="J264">
        <v>6</v>
      </c>
      <c r="K264" t="s">
        <v>63</v>
      </c>
      <c r="L264" t="s">
        <v>443</v>
      </c>
      <c r="M264" t="s">
        <v>65</v>
      </c>
      <c r="N264" t="s">
        <v>246</v>
      </c>
      <c r="O264">
        <v>24.3</v>
      </c>
      <c r="P264">
        <v>124.2</v>
      </c>
      <c r="Q264" t="s">
        <v>63</v>
      </c>
      <c r="R264" t="s">
        <v>63</v>
      </c>
      <c r="S264" t="s">
        <v>63</v>
      </c>
      <c r="T264">
        <v>65</v>
      </c>
      <c r="U264" t="s">
        <v>102</v>
      </c>
      <c r="V264" t="s">
        <v>63</v>
      </c>
      <c r="W264">
        <v>40</v>
      </c>
      <c r="X264" t="s">
        <v>63</v>
      </c>
      <c r="Y264" t="s">
        <v>63</v>
      </c>
      <c r="Z264" t="s">
        <v>63</v>
      </c>
    </row>
    <row r="265" spans="1:26" x14ac:dyDescent="0.3">
      <c r="A265">
        <v>40</v>
      </c>
      <c r="B265" t="str">
        <f t="shared" si="4"/>
        <v>40-Okayama</v>
      </c>
      <c r="C265" t="s">
        <v>440</v>
      </c>
      <c r="D265" t="s">
        <v>441</v>
      </c>
      <c r="E265" t="s">
        <v>442</v>
      </c>
      <c r="F265" t="s">
        <v>37</v>
      </c>
      <c r="G265" t="s">
        <v>61</v>
      </c>
      <c r="H265" t="s">
        <v>62</v>
      </c>
      <c r="I265">
        <v>3</v>
      </c>
      <c r="J265">
        <v>6</v>
      </c>
      <c r="K265" t="s">
        <v>63</v>
      </c>
      <c r="L265" t="s">
        <v>443</v>
      </c>
      <c r="M265" t="s">
        <v>65</v>
      </c>
      <c r="N265" t="s">
        <v>169</v>
      </c>
      <c r="O265">
        <v>34.6</v>
      </c>
      <c r="P265">
        <v>134.1</v>
      </c>
      <c r="Q265" t="s">
        <v>63</v>
      </c>
      <c r="R265" t="s">
        <v>63</v>
      </c>
      <c r="S265" t="s">
        <v>63</v>
      </c>
      <c r="T265">
        <v>65</v>
      </c>
      <c r="U265" t="s">
        <v>102</v>
      </c>
      <c r="V265" t="s">
        <v>63</v>
      </c>
      <c r="W265">
        <v>40</v>
      </c>
      <c r="X265" t="s">
        <v>63</v>
      </c>
      <c r="Y265" t="s">
        <v>63</v>
      </c>
      <c r="Z265" t="s">
        <v>63</v>
      </c>
    </row>
    <row r="266" spans="1:26" x14ac:dyDescent="0.3">
      <c r="A266">
        <v>40</v>
      </c>
      <c r="B266" t="str">
        <f t="shared" si="4"/>
        <v>40-Kanazawa</v>
      </c>
      <c r="C266" t="s">
        <v>440</v>
      </c>
      <c r="D266" t="s">
        <v>441</v>
      </c>
      <c r="E266" t="s">
        <v>442</v>
      </c>
      <c r="F266" t="s">
        <v>37</v>
      </c>
      <c r="G266" t="s">
        <v>61</v>
      </c>
      <c r="H266" t="s">
        <v>62</v>
      </c>
      <c r="I266">
        <v>3</v>
      </c>
      <c r="J266">
        <v>6</v>
      </c>
      <c r="K266" t="s">
        <v>63</v>
      </c>
      <c r="L266" t="s">
        <v>443</v>
      </c>
      <c r="M266" t="s">
        <v>65</v>
      </c>
      <c r="N266" t="s">
        <v>444</v>
      </c>
      <c r="O266">
        <v>36.6</v>
      </c>
      <c r="P266">
        <v>136.69999999999999</v>
      </c>
      <c r="Q266" t="s">
        <v>63</v>
      </c>
      <c r="R266" t="s">
        <v>63</v>
      </c>
      <c r="S266" t="s">
        <v>63</v>
      </c>
      <c r="T266">
        <v>65</v>
      </c>
      <c r="U266" t="s">
        <v>102</v>
      </c>
      <c r="V266" t="s">
        <v>63</v>
      </c>
      <c r="W266">
        <v>40</v>
      </c>
      <c r="X266" t="s">
        <v>63</v>
      </c>
      <c r="Y266" t="s">
        <v>63</v>
      </c>
      <c r="Z266" t="s">
        <v>63</v>
      </c>
    </row>
    <row r="267" spans="1:26" x14ac:dyDescent="0.3">
      <c r="A267">
        <v>41</v>
      </c>
      <c r="B267" t="str">
        <f t="shared" si="4"/>
        <v>41-PAR</v>
      </c>
      <c r="C267" t="s">
        <v>445</v>
      </c>
      <c r="D267" t="s">
        <v>446</v>
      </c>
      <c r="E267" t="s">
        <v>447</v>
      </c>
      <c r="F267" t="s">
        <v>37</v>
      </c>
      <c r="G267" t="s">
        <v>61</v>
      </c>
      <c r="H267" t="s">
        <v>62</v>
      </c>
      <c r="I267">
        <v>4</v>
      </c>
      <c r="J267">
        <v>5</v>
      </c>
      <c r="K267" t="s">
        <v>63</v>
      </c>
      <c r="L267" t="s">
        <v>448</v>
      </c>
      <c r="M267" t="s">
        <v>210</v>
      </c>
      <c r="N267" t="s">
        <v>449</v>
      </c>
      <c r="O267">
        <v>50</v>
      </c>
      <c r="P267">
        <v>15.8</v>
      </c>
      <c r="Q267" t="s">
        <v>63</v>
      </c>
      <c r="R267" t="s">
        <v>63</v>
      </c>
      <c r="S267" t="s">
        <v>63</v>
      </c>
      <c r="T267">
        <v>6</v>
      </c>
      <c r="U267" t="s">
        <v>102</v>
      </c>
      <c r="V267" t="s">
        <v>63</v>
      </c>
      <c r="W267" t="s">
        <v>450</v>
      </c>
      <c r="X267" t="s">
        <v>63</v>
      </c>
      <c r="Y267" t="s">
        <v>63</v>
      </c>
      <c r="Z267" t="s">
        <v>451</v>
      </c>
    </row>
    <row r="268" spans="1:26" x14ac:dyDescent="0.3">
      <c r="A268">
        <v>41</v>
      </c>
      <c r="B268" t="str">
        <f t="shared" si="4"/>
        <v>41-SOT</v>
      </c>
      <c r="C268" t="s">
        <v>445</v>
      </c>
      <c r="D268" t="s">
        <v>446</v>
      </c>
      <c r="E268" t="s">
        <v>447</v>
      </c>
      <c r="F268" t="s">
        <v>37</v>
      </c>
      <c r="G268" t="s">
        <v>61</v>
      </c>
      <c r="H268" t="s">
        <v>62</v>
      </c>
      <c r="I268">
        <v>4</v>
      </c>
      <c r="J268">
        <v>5</v>
      </c>
      <c r="K268" t="s">
        <v>63</v>
      </c>
      <c r="L268" t="s">
        <v>448</v>
      </c>
      <c r="M268" t="s">
        <v>210</v>
      </c>
      <c r="N268" t="s">
        <v>452</v>
      </c>
      <c r="O268">
        <v>43.6</v>
      </c>
      <c r="P268">
        <v>39.6</v>
      </c>
      <c r="Q268" t="s">
        <v>63</v>
      </c>
      <c r="R268" t="s">
        <v>63</v>
      </c>
      <c r="S268" t="s">
        <v>63</v>
      </c>
      <c r="T268">
        <v>6</v>
      </c>
      <c r="U268" t="s">
        <v>102</v>
      </c>
      <c r="V268" t="s">
        <v>63</v>
      </c>
      <c r="W268" t="s">
        <v>453</v>
      </c>
      <c r="X268" t="s">
        <v>63</v>
      </c>
      <c r="Y268" t="s">
        <v>63</v>
      </c>
      <c r="Z268" t="s">
        <v>63</v>
      </c>
    </row>
    <row r="269" spans="1:26" x14ac:dyDescent="0.3">
      <c r="A269">
        <v>41</v>
      </c>
      <c r="B269" t="str">
        <f t="shared" si="4"/>
        <v>41-Daegu</v>
      </c>
      <c r="C269" t="s">
        <v>445</v>
      </c>
      <c r="D269" t="s">
        <v>446</v>
      </c>
      <c r="E269" t="s">
        <v>447</v>
      </c>
      <c r="F269" t="s">
        <v>37</v>
      </c>
      <c r="G269" t="s">
        <v>61</v>
      </c>
      <c r="H269" t="s">
        <v>62</v>
      </c>
      <c r="I269">
        <v>4</v>
      </c>
      <c r="J269">
        <v>5</v>
      </c>
      <c r="K269" t="s">
        <v>63</v>
      </c>
      <c r="L269" t="s">
        <v>448</v>
      </c>
      <c r="M269" t="s">
        <v>210</v>
      </c>
      <c r="N269" t="s">
        <v>454</v>
      </c>
      <c r="O269">
        <v>35.9</v>
      </c>
      <c r="P269">
        <v>128.6</v>
      </c>
      <c r="Q269" t="s">
        <v>63</v>
      </c>
      <c r="R269" t="s">
        <v>63</v>
      </c>
      <c r="S269" t="s">
        <v>63</v>
      </c>
      <c r="T269">
        <v>6</v>
      </c>
      <c r="U269" t="s">
        <v>102</v>
      </c>
      <c r="V269" t="s">
        <v>63</v>
      </c>
      <c r="W269" t="s">
        <v>455</v>
      </c>
      <c r="X269" t="s">
        <v>63</v>
      </c>
      <c r="Y269" t="s">
        <v>63</v>
      </c>
      <c r="Z269" t="s">
        <v>63</v>
      </c>
    </row>
    <row r="270" spans="1:26" x14ac:dyDescent="0.3">
      <c r="A270">
        <v>41</v>
      </c>
      <c r="B270" t="str">
        <f t="shared" si="4"/>
        <v>41-Irkutsk</v>
      </c>
      <c r="C270" t="s">
        <v>445</v>
      </c>
      <c r="D270" t="s">
        <v>446</v>
      </c>
      <c r="E270" t="s">
        <v>447</v>
      </c>
      <c r="F270" t="s">
        <v>37</v>
      </c>
      <c r="G270" t="s">
        <v>61</v>
      </c>
      <c r="H270" t="s">
        <v>62</v>
      </c>
      <c r="I270">
        <v>4</v>
      </c>
      <c r="J270">
        <v>5</v>
      </c>
      <c r="K270" t="s">
        <v>63</v>
      </c>
      <c r="L270" t="s">
        <v>448</v>
      </c>
      <c r="M270" t="s">
        <v>210</v>
      </c>
      <c r="N270" t="s">
        <v>456</v>
      </c>
      <c r="O270">
        <v>52.3</v>
      </c>
      <c r="P270">
        <v>104.3</v>
      </c>
      <c r="Q270" t="s">
        <v>63</v>
      </c>
      <c r="R270" t="s">
        <v>63</v>
      </c>
      <c r="S270" t="s">
        <v>63</v>
      </c>
      <c r="T270">
        <v>6</v>
      </c>
      <c r="U270" t="s">
        <v>102</v>
      </c>
      <c r="V270" t="s">
        <v>63</v>
      </c>
      <c r="W270" t="s">
        <v>457</v>
      </c>
      <c r="X270" t="s">
        <v>63</v>
      </c>
      <c r="Y270" t="s">
        <v>63</v>
      </c>
      <c r="Z270" t="s">
        <v>63</v>
      </c>
    </row>
    <row r="271" spans="1:26" x14ac:dyDescent="0.3">
      <c r="A271">
        <v>42</v>
      </c>
      <c r="B271" t="str">
        <f t="shared" si="4"/>
        <v>42-Ivalo1</v>
      </c>
      <c r="C271" t="s">
        <v>458</v>
      </c>
      <c r="D271" t="s">
        <v>459</v>
      </c>
      <c r="E271" t="s">
        <v>460</v>
      </c>
      <c r="F271" t="s">
        <v>37</v>
      </c>
      <c r="G271" t="s">
        <v>61</v>
      </c>
      <c r="H271" t="s">
        <v>62</v>
      </c>
      <c r="I271">
        <v>14</v>
      </c>
      <c r="J271">
        <v>8</v>
      </c>
      <c r="K271" t="s">
        <v>63</v>
      </c>
      <c r="L271" t="s">
        <v>461</v>
      </c>
      <c r="M271" t="s">
        <v>79</v>
      </c>
      <c r="N271" t="s">
        <v>462</v>
      </c>
      <c r="O271">
        <v>68.650000000000006</v>
      </c>
      <c r="P271">
        <v>27.55</v>
      </c>
      <c r="Q271" t="s">
        <v>63</v>
      </c>
      <c r="R271" t="s">
        <v>63</v>
      </c>
      <c r="S271" t="s">
        <v>63</v>
      </c>
      <c r="T271">
        <v>443</v>
      </c>
      <c r="U271" t="s">
        <v>102</v>
      </c>
      <c r="V271" t="s">
        <v>63</v>
      </c>
      <c r="W271" t="s">
        <v>463</v>
      </c>
      <c r="X271" t="s">
        <v>63</v>
      </c>
      <c r="Y271" t="s">
        <v>63</v>
      </c>
      <c r="Z271" t="s">
        <v>63</v>
      </c>
    </row>
    <row r="272" spans="1:26" x14ac:dyDescent="0.3">
      <c r="A272">
        <v>42</v>
      </c>
      <c r="B272" t="str">
        <f t="shared" si="4"/>
        <v>42-Ivalo2</v>
      </c>
      <c r="C272" t="s">
        <v>458</v>
      </c>
      <c r="D272" t="s">
        <v>459</v>
      </c>
      <c r="E272" t="s">
        <v>460</v>
      </c>
      <c r="F272" t="s">
        <v>37</v>
      </c>
      <c r="G272" t="s">
        <v>61</v>
      </c>
      <c r="H272" t="s">
        <v>62</v>
      </c>
      <c r="I272">
        <v>14</v>
      </c>
      <c r="J272">
        <v>8</v>
      </c>
      <c r="K272" t="s">
        <v>63</v>
      </c>
      <c r="L272" t="s">
        <v>461</v>
      </c>
      <c r="M272" t="s">
        <v>79</v>
      </c>
      <c r="N272" t="s">
        <v>464</v>
      </c>
      <c r="O272">
        <v>68.650000000000006</v>
      </c>
      <c r="P272">
        <v>27.55</v>
      </c>
      <c r="Q272" t="s">
        <v>63</v>
      </c>
      <c r="R272" t="s">
        <v>63</v>
      </c>
      <c r="S272" t="s">
        <v>63</v>
      </c>
      <c r="T272">
        <v>443</v>
      </c>
      <c r="U272" t="s">
        <v>102</v>
      </c>
      <c r="V272" t="s">
        <v>63</v>
      </c>
      <c r="W272" t="s">
        <v>463</v>
      </c>
      <c r="X272" t="s">
        <v>63</v>
      </c>
      <c r="Y272" t="s">
        <v>63</v>
      </c>
      <c r="Z272" t="s">
        <v>63</v>
      </c>
    </row>
    <row r="273" spans="1:26" x14ac:dyDescent="0.3">
      <c r="A273">
        <v>42</v>
      </c>
      <c r="B273" t="str">
        <f t="shared" si="4"/>
        <v>42-Sodankyla</v>
      </c>
      <c r="C273" t="s">
        <v>458</v>
      </c>
      <c r="D273" t="s">
        <v>459</v>
      </c>
      <c r="E273" t="s">
        <v>460</v>
      </c>
      <c r="F273" t="s">
        <v>37</v>
      </c>
      <c r="G273" t="s">
        <v>61</v>
      </c>
      <c r="H273" t="s">
        <v>62</v>
      </c>
      <c r="I273">
        <v>14</v>
      </c>
      <c r="J273">
        <v>8</v>
      </c>
      <c r="K273" t="s">
        <v>63</v>
      </c>
      <c r="L273" t="s">
        <v>461</v>
      </c>
      <c r="M273" t="s">
        <v>79</v>
      </c>
      <c r="N273" t="s">
        <v>465</v>
      </c>
      <c r="O273">
        <v>67.416667000000004</v>
      </c>
      <c r="P273">
        <v>26.6</v>
      </c>
      <c r="Q273" t="s">
        <v>63</v>
      </c>
      <c r="R273" t="s">
        <v>63</v>
      </c>
      <c r="S273" t="s">
        <v>63</v>
      </c>
      <c r="T273">
        <v>443</v>
      </c>
      <c r="U273" t="s">
        <v>102</v>
      </c>
      <c r="V273" t="s">
        <v>63</v>
      </c>
      <c r="W273" t="s">
        <v>463</v>
      </c>
      <c r="X273" t="s">
        <v>63</v>
      </c>
      <c r="Y273" t="s">
        <v>63</v>
      </c>
      <c r="Z273" t="s">
        <v>63</v>
      </c>
    </row>
    <row r="274" spans="1:26" x14ac:dyDescent="0.3">
      <c r="A274">
        <v>42</v>
      </c>
      <c r="B274" t="str">
        <f t="shared" si="4"/>
        <v>42-Oulo1</v>
      </c>
      <c r="C274" t="s">
        <v>458</v>
      </c>
      <c r="D274" t="s">
        <v>459</v>
      </c>
      <c r="E274" t="s">
        <v>460</v>
      </c>
      <c r="F274" t="s">
        <v>37</v>
      </c>
      <c r="G274" t="s">
        <v>61</v>
      </c>
      <c r="H274" t="s">
        <v>62</v>
      </c>
      <c r="I274">
        <v>14</v>
      </c>
      <c r="J274">
        <v>8</v>
      </c>
      <c r="K274" t="s">
        <v>63</v>
      </c>
      <c r="L274" t="s">
        <v>461</v>
      </c>
      <c r="M274" t="s">
        <v>79</v>
      </c>
      <c r="N274" t="s">
        <v>466</v>
      </c>
      <c r="O274">
        <v>65.013333000000003</v>
      </c>
      <c r="P274">
        <v>25.4725</v>
      </c>
      <c r="Q274" t="s">
        <v>63</v>
      </c>
      <c r="R274" t="s">
        <v>63</v>
      </c>
      <c r="S274" t="s">
        <v>63</v>
      </c>
      <c r="T274">
        <v>443</v>
      </c>
      <c r="U274" t="s">
        <v>102</v>
      </c>
      <c r="V274" t="s">
        <v>63</v>
      </c>
      <c r="W274" t="s">
        <v>463</v>
      </c>
      <c r="X274" t="s">
        <v>63</v>
      </c>
      <c r="Y274" t="s">
        <v>63</v>
      </c>
      <c r="Z274" t="s">
        <v>63</v>
      </c>
    </row>
    <row r="275" spans="1:26" x14ac:dyDescent="0.3">
      <c r="A275">
        <v>42</v>
      </c>
      <c r="B275" t="str">
        <f t="shared" si="4"/>
        <v>42-Oulo2</v>
      </c>
      <c r="C275" t="s">
        <v>458</v>
      </c>
      <c r="D275" t="s">
        <v>459</v>
      </c>
      <c r="E275" t="s">
        <v>460</v>
      </c>
      <c r="F275" t="s">
        <v>37</v>
      </c>
      <c r="G275" t="s">
        <v>61</v>
      </c>
      <c r="H275" t="s">
        <v>62</v>
      </c>
      <c r="I275">
        <v>14</v>
      </c>
      <c r="J275">
        <v>8</v>
      </c>
      <c r="K275" t="s">
        <v>63</v>
      </c>
      <c r="L275" t="s">
        <v>461</v>
      </c>
      <c r="M275" t="s">
        <v>79</v>
      </c>
      <c r="N275" t="s">
        <v>467</v>
      </c>
      <c r="O275">
        <v>65.013333000000003</v>
      </c>
      <c r="P275">
        <v>25.4725</v>
      </c>
      <c r="Q275" t="s">
        <v>63</v>
      </c>
      <c r="R275" t="s">
        <v>63</v>
      </c>
      <c r="S275" t="s">
        <v>63</v>
      </c>
      <c r="T275">
        <v>443</v>
      </c>
      <c r="U275" t="s">
        <v>102</v>
      </c>
      <c r="V275" t="s">
        <v>63</v>
      </c>
      <c r="W275" t="s">
        <v>463</v>
      </c>
      <c r="X275" t="s">
        <v>63</v>
      </c>
      <c r="Y275" t="s">
        <v>63</v>
      </c>
      <c r="Z275" t="s">
        <v>63</v>
      </c>
    </row>
    <row r="276" spans="1:26" x14ac:dyDescent="0.3">
      <c r="A276">
        <v>42</v>
      </c>
      <c r="B276" t="str">
        <f t="shared" si="4"/>
        <v>42-Kuopio</v>
      </c>
      <c r="C276" t="s">
        <v>458</v>
      </c>
      <c r="D276" t="s">
        <v>459</v>
      </c>
      <c r="E276" t="s">
        <v>460</v>
      </c>
      <c r="F276" t="s">
        <v>37</v>
      </c>
      <c r="G276" t="s">
        <v>61</v>
      </c>
      <c r="H276" t="s">
        <v>62</v>
      </c>
      <c r="I276">
        <v>14</v>
      </c>
      <c r="J276">
        <v>8</v>
      </c>
      <c r="K276" t="s">
        <v>63</v>
      </c>
      <c r="L276" t="s">
        <v>461</v>
      </c>
      <c r="M276" t="s">
        <v>79</v>
      </c>
      <c r="N276" t="s">
        <v>468</v>
      </c>
      <c r="O276">
        <v>62.899721999999997</v>
      </c>
      <c r="P276">
        <v>27.683056000000001</v>
      </c>
      <c r="Q276" t="s">
        <v>63</v>
      </c>
      <c r="R276" t="s">
        <v>63</v>
      </c>
      <c r="S276" t="s">
        <v>63</v>
      </c>
      <c r="T276">
        <v>443</v>
      </c>
      <c r="U276" t="s">
        <v>102</v>
      </c>
      <c r="V276" t="s">
        <v>63</v>
      </c>
      <c r="W276" t="s">
        <v>463</v>
      </c>
      <c r="X276" t="s">
        <v>63</v>
      </c>
      <c r="Y276" t="s">
        <v>63</v>
      </c>
      <c r="Z276" t="s">
        <v>63</v>
      </c>
    </row>
    <row r="277" spans="1:26" x14ac:dyDescent="0.3">
      <c r="A277">
        <v>42</v>
      </c>
      <c r="B277" t="str">
        <f t="shared" si="4"/>
        <v>42-Varkaus</v>
      </c>
      <c r="C277" t="s">
        <v>458</v>
      </c>
      <c r="D277" t="s">
        <v>459</v>
      </c>
      <c r="E277" t="s">
        <v>460</v>
      </c>
      <c r="F277" t="s">
        <v>37</v>
      </c>
      <c r="G277" t="s">
        <v>61</v>
      </c>
      <c r="H277" t="s">
        <v>62</v>
      </c>
      <c r="I277">
        <v>14</v>
      </c>
      <c r="J277">
        <v>8</v>
      </c>
      <c r="K277" t="s">
        <v>63</v>
      </c>
      <c r="L277" t="s">
        <v>461</v>
      </c>
      <c r="M277" t="s">
        <v>79</v>
      </c>
      <c r="N277" t="s">
        <v>469</v>
      </c>
      <c r="O277">
        <v>62.316667000000002</v>
      </c>
      <c r="P277">
        <v>27.916667</v>
      </c>
      <c r="Q277" t="s">
        <v>63</v>
      </c>
      <c r="R277" t="s">
        <v>63</v>
      </c>
      <c r="S277" t="s">
        <v>63</v>
      </c>
      <c r="T277">
        <v>443</v>
      </c>
      <c r="U277" t="s">
        <v>102</v>
      </c>
      <c r="V277" t="s">
        <v>63</v>
      </c>
      <c r="W277" t="s">
        <v>463</v>
      </c>
      <c r="X277" t="s">
        <v>63</v>
      </c>
      <c r="Y277" t="s">
        <v>63</v>
      </c>
      <c r="Z277" t="s">
        <v>63</v>
      </c>
    </row>
    <row r="278" spans="1:26" x14ac:dyDescent="0.3">
      <c r="A278">
        <v>42</v>
      </c>
      <c r="B278" t="str">
        <f t="shared" si="4"/>
        <v>42-Sapporo</v>
      </c>
      <c r="C278" t="s">
        <v>458</v>
      </c>
      <c r="D278" t="s">
        <v>459</v>
      </c>
      <c r="E278" t="s">
        <v>460</v>
      </c>
      <c r="F278" t="s">
        <v>37</v>
      </c>
      <c r="G278" t="s">
        <v>61</v>
      </c>
      <c r="H278" t="s">
        <v>62</v>
      </c>
      <c r="I278">
        <v>14</v>
      </c>
      <c r="J278">
        <v>6</v>
      </c>
      <c r="K278" t="s">
        <v>63</v>
      </c>
      <c r="L278" t="s">
        <v>461</v>
      </c>
      <c r="M278" t="s">
        <v>79</v>
      </c>
      <c r="N278" t="s">
        <v>361</v>
      </c>
      <c r="O278">
        <v>43.061943999999997</v>
      </c>
      <c r="P278">
        <v>141.35416699999999</v>
      </c>
      <c r="Q278" t="s">
        <v>63</v>
      </c>
      <c r="R278" t="s">
        <v>63</v>
      </c>
      <c r="S278" t="s">
        <v>63</v>
      </c>
      <c r="T278">
        <v>443</v>
      </c>
      <c r="U278" t="s">
        <v>102</v>
      </c>
      <c r="V278" t="s">
        <v>63</v>
      </c>
      <c r="W278" t="s">
        <v>463</v>
      </c>
      <c r="X278" t="s">
        <v>63</v>
      </c>
      <c r="Y278" t="s">
        <v>63</v>
      </c>
      <c r="Z278" t="s">
        <v>63</v>
      </c>
    </row>
    <row r="279" spans="1:26" x14ac:dyDescent="0.3">
      <c r="A279">
        <v>42</v>
      </c>
      <c r="B279" t="str">
        <f t="shared" si="4"/>
        <v>42-Kuusamo1</v>
      </c>
      <c r="C279" t="s">
        <v>458</v>
      </c>
      <c r="D279" t="s">
        <v>459</v>
      </c>
      <c r="E279" t="s">
        <v>460</v>
      </c>
      <c r="F279" t="s">
        <v>37</v>
      </c>
      <c r="G279" t="s">
        <v>61</v>
      </c>
      <c r="H279" t="s">
        <v>62</v>
      </c>
      <c r="I279">
        <v>14</v>
      </c>
      <c r="J279">
        <v>7</v>
      </c>
      <c r="K279" t="s">
        <v>63</v>
      </c>
      <c r="L279" t="s">
        <v>461</v>
      </c>
      <c r="M279" t="s">
        <v>79</v>
      </c>
      <c r="N279" t="s">
        <v>470</v>
      </c>
      <c r="O279">
        <v>65.966667000000001</v>
      </c>
      <c r="P279">
        <v>29.166667</v>
      </c>
      <c r="Q279" t="s">
        <v>63</v>
      </c>
      <c r="R279" t="s">
        <v>63</v>
      </c>
      <c r="S279" t="s">
        <v>63</v>
      </c>
      <c r="T279">
        <v>221</v>
      </c>
      <c r="U279" t="s">
        <v>102</v>
      </c>
      <c r="V279" t="s">
        <v>63</v>
      </c>
      <c r="W279" t="s">
        <v>471</v>
      </c>
      <c r="X279" t="s">
        <v>63</v>
      </c>
      <c r="Y279" t="s">
        <v>63</v>
      </c>
      <c r="Z279" t="s">
        <v>63</v>
      </c>
    </row>
    <row r="280" spans="1:26" x14ac:dyDescent="0.3">
      <c r="A280">
        <v>42</v>
      </c>
      <c r="B280" t="str">
        <f t="shared" si="4"/>
        <v>42-Kuusamo2</v>
      </c>
      <c r="C280" t="s">
        <v>458</v>
      </c>
      <c r="D280" t="s">
        <v>459</v>
      </c>
      <c r="E280" t="s">
        <v>460</v>
      </c>
      <c r="F280" t="s">
        <v>37</v>
      </c>
      <c r="G280" t="s">
        <v>61</v>
      </c>
      <c r="H280" t="s">
        <v>62</v>
      </c>
      <c r="I280">
        <v>14</v>
      </c>
      <c r="J280">
        <v>7</v>
      </c>
      <c r="K280" t="s">
        <v>63</v>
      </c>
      <c r="L280" t="s">
        <v>461</v>
      </c>
      <c r="M280" t="s">
        <v>79</v>
      </c>
      <c r="N280" t="s">
        <v>472</v>
      </c>
      <c r="O280">
        <v>65.966667000000001</v>
      </c>
      <c r="P280">
        <v>29.166667</v>
      </c>
      <c r="Q280" t="s">
        <v>63</v>
      </c>
      <c r="R280" t="s">
        <v>63</v>
      </c>
      <c r="S280" t="s">
        <v>63</v>
      </c>
      <c r="T280">
        <v>221</v>
      </c>
      <c r="U280" t="s">
        <v>102</v>
      </c>
      <c r="V280" t="s">
        <v>63</v>
      </c>
      <c r="W280" t="s">
        <v>471</v>
      </c>
      <c r="X280" t="s">
        <v>63</v>
      </c>
      <c r="Y280" t="s">
        <v>63</v>
      </c>
      <c r="Z280" t="s">
        <v>63</v>
      </c>
    </row>
    <row r="281" spans="1:26" x14ac:dyDescent="0.3">
      <c r="A281">
        <v>42</v>
      </c>
      <c r="B281" t="str">
        <f t="shared" si="4"/>
        <v>42-Kuusamo3</v>
      </c>
      <c r="C281" t="s">
        <v>458</v>
      </c>
      <c r="D281" t="s">
        <v>459</v>
      </c>
      <c r="E281" t="s">
        <v>460</v>
      </c>
      <c r="F281" t="s">
        <v>37</v>
      </c>
      <c r="G281" t="s">
        <v>61</v>
      </c>
      <c r="H281" t="s">
        <v>62</v>
      </c>
      <c r="I281">
        <v>14</v>
      </c>
      <c r="J281">
        <v>7</v>
      </c>
      <c r="K281" t="s">
        <v>63</v>
      </c>
      <c r="L281" t="s">
        <v>461</v>
      </c>
      <c r="M281" t="s">
        <v>79</v>
      </c>
      <c r="N281" t="s">
        <v>473</v>
      </c>
      <c r="O281">
        <v>65.966667000000001</v>
      </c>
      <c r="P281">
        <v>29.166667</v>
      </c>
      <c r="Q281" t="s">
        <v>63</v>
      </c>
      <c r="R281" t="s">
        <v>63</v>
      </c>
      <c r="S281" t="s">
        <v>63</v>
      </c>
      <c r="T281">
        <v>221</v>
      </c>
      <c r="U281" t="s">
        <v>102</v>
      </c>
      <c r="V281" t="s">
        <v>63</v>
      </c>
      <c r="W281" t="s">
        <v>471</v>
      </c>
      <c r="X281" t="s">
        <v>63</v>
      </c>
      <c r="Y281" t="s">
        <v>63</v>
      </c>
      <c r="Z281" t="s">
        <v>63</v>
      </c>
    </row>
    <row r="282" spans="1:26" x14ac:dyDescent="0.3">
      <c r="A282">
        <v>42</v>
      </c>
      <c r="B282" t="str">
        <f t="shared" si="4"/>
        <v>42-Kuusamo4</v>
      </c>
      <c r="C282" t="s">
        <v>458</v>
      </c>
      <c r="D282" t="s">
        <v>459</v>
      </c>
      <c r="E282" t="s">
        <v>460</v>
      </c>
      <c r="F282" t="s">
        <v>37</v>
      </c>
      <c r="G282" t="s">
        <v>61</v>
      </c>
      <c r="H282" t="s">
        <v>62</v>
      </c>
      <c r="I282">
        <v>14</v>
      </c>
      <c r="J282">
        <v>7</v>
      </c>
      <c r="K282" t="s">
        <v>63</v>
      </c>
      <c r="L282" t="s">
        <v>461</v>
      </c>
      <c r="M282" t="s">
        <v>79</v>
      </c>
      <c r="N282" t="s">
        <v>474</v>
      </c>
      <c r="O282">
        <v>65.966667000000001</v>
      </c>
      <c r="P282">
        <v>29.166667</v>
      </c>
      <c r="Q282" t="s">
        <v>63</v>
      </c>
      <c r="R282" t="s">
        <v>63</v>
      </c>
      <c r="S282" t="s">
        <v>63</v>
      </c>
      <c r="T282">
        <v>221</v>
      </c>
      <c r="U282" t="s">
        <v>102</v>
      </c>
      <c r="V282" t="s">
        <v>63</v>
      </c>
      <c r="W282" t="s">
        <v>471</v>
      </c>
      <c r="X282" t="s">
        <v>63</v>
      </c>
      <c r="Y282" t="s">
        <v>63</v>
      </c>
      <c r="Z282" t="s">
        <v>63</v>
      </c>
    </row>
    <row r="283" spans="1:26" x14ac:dyDescent="0.3">
      <c r="A283">
        <v>42</v>
      </c>
      <c r="B283" t="str">
        <f t="shared" si="4"/>
        <v>42-Kuusamo5</v>
      </c>
      <c r="C283" t="s">
        <v>458</v>
      </c>
      <c r="D283" t="s">
        <v>459</v>
      </c>
      <c r="E283" t="s">
        <v>460</v>
      </c>
      <c r="F283" t="s">
        <v>37</v>
      </c>
      <c r="G283" t="s">
        <v>61</v>
      </c>
      <c r="H283" t="s">
        <v>62</v>
      </c>
      <c r="I283">
        <v>14</v>
      </c>
      <c r="J283">
        <v>7</v>
      </c>
      <c r="K283" t="s">
        <v>63</v>
      </c>
      <c r="L283" t="s">
        <v>461</v>
      </c>
      <c r="M283" t="s">
        <v>79</v>
      </c>
      <c r="N283" t="s">
        <v>475</v>
      </c>
      <c r="O283">
        <v>65.966667000000001</v>
      </c>
      <c r="P283">
        <v>29.166667</v>
      </c>
      <c r="Q283" t="s">
        <v>63</v>
      </c>
      <c r="R283" t="s">
        <v>63</v>
      </c>
      <c r="S283" t="s">
        <v>63</v>
      </c>
      <c r="T283">
        <v>221</v>
      </c>
      <c r="U283" t="s">
        <v>102</v>
      </c>
      <c r="V283" t="s">
        <v>63</v>
      </c>
      <c r="W283" t="s">
        <v>471</v>
      </c>
      <c r="X283" t="s">
        <v>63</v>
      </c>
      <c r="Y283" t="s">
        <v>63</v>
      </c>
      <c r="Z283" t="s">
        <v>63</v>
      </c>
    </row>
    <row r="284" spans="1:26" x14ac:dyDescent="0.3">
      <c r="A284">
        <v>42</v>
      </c>
      <c r="B284" t="str">
        <f t="shared" si="4"/>
        <v>42-Punkaharju</v>
      </c>
      <c r="C284" t="s">
        <v>458</v>
      </c>
      <c r="D284" t="s">
        <v>459</v>
      </c>
      <c r="E284" t="s">
        <v>460</v>
      </c>
      <c r="F284" t="s">
        <v>37</v>
      </c>
      <c r="G284" t="s">
        <v>61</v>
      </c>
      <c r="H284" t="s">
        <v>62</v>
      </c>
      <c r="I284">
        <v>14</v>
      </c>
      <c r="J284">
        <v>7</v>
      </c>
      <c r="K284" t="s">
        <v>63</v>
      </c>
      <c r="L284" t="s">
        <v>461</v>
      </c>
      <c r="M284" t="s">
        <v>79</v>
      </c>
      <c r="N284" t="s">
        <v>476</v>
      </c>
      <c r="O284">
        <v>61.75</v>
      </c>
      <c r="P284">
        <v>29.4</v>
      </c>
      <c r="Q284" t="s">
        <v>63</v>
      </c>
      <c r="R284" t="s">
        <v>63</v>
      </c>
      <c r="S284" t="s">
        <v>63</v>
      </c>
      <c r="T284">
        <v>221</v>
      </c>
      <c r="U284" t="s">
        <v>102</v>
      </c>
      <c r="V284" t="s">
        <v>63</v>
      </c>
      <c r="W284" t="s">
        <v>471</v>
      </c>
      <c r="X284" t="s">
        <v>63</v>
      </c>
      <c r="Y284" t="s">
        <v>63</v>
      </c>
      <c r="Z284" t="s">
        <v>63</v>
      </c>
    </row>
    <row r="285" spans="1:26" x14ac:dyDescent="0.3">
      <c r="A285">
        <v>43</v>
      </c>
      <c r="B285" t="str">
        <f t="shared" si="4"/>
        <v>43-Owani</v>
      </c>
      <c r="C285" t="s">
        <v>477</v>
      </c>
      <c r="D285" t="s">
        <v>478</v>
      </c>
      <c r="E285" t="s">
        <v>479</v>
      </c>
      <c r="F285" t="s">
        <v>37</v>
      </c>
      <c r="G285" t="s">
        <v>61</v>
      </c>
      <c r="H285" t="s">
        <v>62</v>
      </c>
      <c r="I285">
        <v>3</v>
      </c>
      <c r="J285">
        <v>4</v>
      </c>
      <c r="K285" t="s">
        <v>63</v>
      </c>
      <c r="L285" t="s">
        <v>480</v>
      </c>
      <c r="M285" t="s">
        <v>210</v>
      </c>
      <c r="N285" t="s">
        <v>481</v>
      </c>
      <c r="O285">
        <v>40.51</v>
      </c>
      <c r="P285">
        <v>140.61000000000001</v>
      </c>
      <c r="Q285" t="s">
        <v>63</v>
      </c>
      <c r="R285">
        <v>107</v>
      </c>
      <c r="S285" t="s">
        <v>63</v>
      </c>
      <c r="T285">
        <v>99</v>
      </c>
      <c r="U285" t="s">
        <v>102</v>
      </c>
      <c r="V285" t="s">
        <v>63</v>
      </c>
      <c r="W285">
        <v>43</v>
      </c>
      <c r="X285" t="s">
        <v>63</v>
      </c>
      <c r="Y285" t="s">
        <v>63</v>
      </c>
      <c r="Z285" t="s">
        <v>63</v>
      </c>
    </row>
    <row r="286" spans="1:26" x14ac:dyDescent="0.3">
      <c r="A286">
        <v>43</v>
      </c>
      <c r="B286" t="str">
        <f t="shared" si="4"/>
        <v>43-Itakura</v>
      </c>
      <c r="C286" t="s">
        <v>477</v>
      </c>
      <c r="D286" t="s">
        <v>478</v>
      </c>
      <c r="E286" t="s">
        <v>479</v>
      </c>
      <c r="F286" t="s">
        <v>37</v>
      </c>
      <c r="G286" t="s">
        <v>61</v>
      </c>
      <c r="H286" t="s">
        <v>62</v>
      </c>
      <c r="I286">
        <v>3</v>
      </c>
      <c r="J286">
        <v>4</v>
      </c>
      <c r="K286" t="s">
        <v>63</v>
      </c>
      <c r="L286" t="s">
        <v>480</v>
      </c>
      <c r="M286" t="s">
        <v>210</v>
      </c>
      <c r="N286" t="s">
        <v>482</v>
      </c>
      <c r="O286">
        <v>36.21</v>
      </c>
      <c r="P286">
        <v>139.66</v>
      </c>
      <c r="Q286" t="s">
        <v>63</v>
      </c>
      <c r="R286">
        <v>15</v>
      </c>
      <c r="S286" t="s">
        <v>63</v>
      </c>
      <c r="T286">
        <v>99</v>
      </c>
      <c r="U286" t="s">
        <v>102</v>
      </c>
      <c r="V286" t="s">
        <v>63</v>
      </c>
      <c r="W286">
        <v>43</v>
      </c>
      <c r="X286" t="s">
        <v>63</v>
      </c>
      <c r="Y286" t="s">
        <v>63</v>
      </c>
      <c r="Z286" t="s">
        <v>63</v>
      </c>
    </row>
    <row r="287" spans="1:26" x14ac:dyDescent="0.3">
      <c r="A287">
        <v>43</v>
      </c>
      <c r="B287" t="str">
        <f t="shared" si="4"/>
        <v>43-Kobe</v>
      </c>
      <c r="C287" t="s">
        <v>477</v>
      </c>
      <c r="D287" t="s">
        <v>478</v>
      </c>
      <c r="E287" t="s">
        <v>479</v>
      </c>
      <c r="F287" t="s">
        <v>37</v>
      </c>
      <c r="G287" t="s">
        <v>61</v>
      </c>
      <c r="H287" t="s">
        <v>62</v>
      </c>
      <c r="I287">
        <v>3</v>
      </c>
      <c r="J287">
        <v>4</v>
      </c>
      <c r="K287" t="s">
        <v>63</v>
      </c>
      <c r="L287" t="s">
        <v>480</v>
      </c>
      <c r="M287" t="s">
        <v>210</v>
      </c>
      <c r="N287" t="s">
        <v>483</v>
      </c>
      <c r="O287">
        <v>34.75</v>
      </c>
      <c r="P287">
        <v>135.13</v>
      </c>
      <c r="Q287" t="s">
        <v>63</v>
      </c>
      <c r="R287">
        <v>280</v>
      </c>
      <c r="S287" t="s">
        <v>63</v>
      </c>
      <c r="T287">
        <v>99</v>
      </c>
      <c r="U287" t="s">
        <v>102</v>
      </c>
      <c r="V287" t="s">
        <v>63</v>
      </c>
      <c r="W287">
        <v>43</v>
      </c>
      <c r="X287" t="s">
        <v>63</v>
      </c>
      <c r="Y287" t="s">
        <v>63</v>
      </c>
      <c r="Z287" t="s">
        <v>63</v>
      </c>
    </row>
    <row r="288" spans="1:26" x14ac:dyDescent="0.3">
      <c r="A288">
        <v>44</v>
      </c>
      <c r="B288" t="str">
        <f t="shared" si="4"/>
        <v>44-Asa</v>
      </c>
      <c r="C288" t="s">
        <v>484</v>
      </c>
      <c r="D288" t="s">
        <v>485</v>
      </c>
      <c r="E288" t="s">
        <v>486</v>
      </c>
      <c r="F288" t="s">
        <v>37</v>
      </c>
      <c r="G288" t="s">
        <v>61</v>
      </c>
      <c r="H288" t="s">
        <v>62</v>
      </c>
      <c r="I288">
        <v>4</v>
      </c>
      <c r="J288">
        <v>5</v>
      </c>
      <c r="K288" t="s">
        <v>63</v>
      </c>
      <c r="L288" t="s">
        <v>487</v>
      </c>
      <c r="M288" t="s">
        <v>210</v>
      </c>
      <c r="N288" t="s">
        <v>488</v>
      </c>
      <c r="O288">
        <v>57.1666666666667</v>
      </c>
      <c r="P288">
        <v>14.783333333333299</v>
      </c>
      <c r="Q288" t="s">
        <v>372</v>
      </c>
      <c r="R288">
        <v>200</v>
      </c>
      <c r="S288" t="s">
        <v>63</v>
      </c>
      <c r="T288">
        <v>50.8</v>
      </c>
      <c r="U288" t="s">
        <v>86</v>
      </c>
      <c r="V288" t="s">
        <v>63</v>
      </c>
      <c r="W288">
        <v>44</v>
      </c>
      <c r="X288" t="s">
        <v>63</v>
      </c>
      <c r="Y288" t="s">
        <v>63</v>
      </c>
      <c r="Z288" t="s">
        <v>63</v>
      </c>
    </row>
    <row r="289" spans="1:26" x14ac:dyDescent="0.3">
      <c r="A289">
        <v>44</v>
      </c>
      <c r="B289" t="str">
        <f t="shared" si="4"/>
        <v>44-Uppland</v>
      </c>
      <c r="C289" t="s">
        <v>484</v>
      </c>
      <c r="D289" t="s">
        <v>485</v>
      </c>
      <c r="E289" t="s">
        <v>486</v>
      </c>
      <c r="F289" t="s">
        <v>37</v>
      </c>
      <c r="G289" t="s">
        <v>61</v>
      </c>
      <c r="H289" t="s">
        <v>62</v>
      </c>
      <c r="I289">
        <v>4</v>
      </c>
      <c r="J289">
        <v>5</v>
      </c>
      <c r="K289" t="s">
        <v>63</v>
      </c>
      <c r="L289" t="s">
        <v>487</v>
      </c>
      <c r="M289" t="s">
        <v>210</v>
      </c>
      <c r="N289" t="s">
        <v>489</v>
      </c>
      <c r="O289">
        <v>60.25</v>
      </c>
      <c r="P289">
        <v>18.533333333333299</v>
      </c>
      <c r="Q289" t="s">
        <v>372</v>
      </c>
      <c r="R289">
        <v>50</v>
      </c>
      <c r="S289" t="s">
        <v>63</v>
      </c>
      <c r="T289">
        <v>46.4</v>
      </c>
      <c r="U289" t="s">
        <v>86</v>
      </c>
      <c r="V289" t="s">
        <v>63</v>
      </c>
      <c r="W289">
        <v>44</v>
      </c>
      <c r="X289" t="s">
        <v>63</v>
      </c>
      <c r="Y289" t="s">
        <v>63</v>
      </c>
      <c r="Z289" t="s">
        <v>63</v>
      </c>
    </row>
    <row r="290" spans="1:26" x14ac:dyDescent="0.3">
      <c r="A290">
        <v>44</v>
      </c>
      <c r="B290" t="str">
        <f t="shared" si="4"/>
        <v>44-Vindeln</v>
      </c>
      <c r="C290" t="s">
        <v>484</v>
      </c>
      <c r="D290" t="s">
        <v>485</v>
      </c>
      <c r="E290" t="s">
        <v>486</v>
      </c>
      <c r="F290" t="s">
        <v>37</v>
      </c>
      <c r="G290" t="s">
        <v>61</v>
      </c>
      <c r="H290" t="s">
        <v>62</v>
      </c>
      <c r="I290">
        <v>4</v>
      </c>
      <c r="J290">
        <v>5</v>
      </c>
      <c r="K290" t="s">
        <v>63</v>
      </c>
      <c r="L290" t="s">
        <v>487</v>
      </c>
      <c r="M290" t="s">
        <v>210</v>
      </c>
      <c r="N290" t="s">
        <v>490</v>
      </c>
      <c r="O290">
        <v>64.1666666666667</v>
      </c>
      <c r="P290">
        <v>19.75</v>
      </c>
      <c r="Q290" t="s">
        <v>372</v>
      </c>
      <c r="R290">
        <v>200</v>
      </c>
      <c r="S290" t="s">
        <v>63</v>
      </c>
      <c r="T290">
        <v>50.6</v>
      </c>
      <c r="U290" t="s">
        <v>86</v>
      </c>
      <c r="V290" t="s">
        <v>63</v>
      </c>
      <c r="W290">
        <v>44</v>
      </c>
      <c r="X290" t="s">
        <v>63</v>
      </c>
      <c r="Y290" t="s">
        <v>63</v>
      </c>
      <c r="Z290" t="s">
        <v>63</v>
      </c>
    </row>
    <row r="291" spans="1:26" x14ac:dyDescent="0.3">
      <c r="A291">
        <v>44</v>
      </c>
      <c r="B291" t="str">
        <f t="shared" si="4"/>
        <v>44-Kalix</v>
      </c>
      <c r="C291" t="s">
        <v>484</v>
      </c>
      <c r="D291" t="s">
        <v>485</v>
      </c>
      <c r="E291" t="s">
        <v>486</v>
      </c>
      <c r="F291" t="s">
        <v>37</v>
      </c>
      <c r="G291" t="s">
        <v>61</v>
      </c>
      <c r="H291" t="s">
        <v>62</v>
      </c>
      <c r="I291">
        <v>4</v>
      </c>
      <c r="J291">
        <v>5</v>
      </c>
      <c r="K291" t="s">
        <v>63</v>
      </c>
      <c r="L291" t="s">
        <v>487</v>
      </c>
      <c r="M291" t="s">
        <v>210</v>
      </c>
      <c r="N291" t="s">
        <v>491</v>
      </c>
      <c r="O291">
        <v>65.9166666666667</v>
      </c>
      <c r="P291">
        <v>23.25</v>
      </c>
      <c r="Q291" t="s">
        <v>372</v>
      </c>
      <c r="R291">
        <v>100</v>
      </c>
      <c r="S291" t="s">
        <v>63</v>
      </c>
      <c r="T291">
        <v>51.2</v>
      </c>
      <c r="U291" t="s">
        <v>86</v>
      </c>
      <c r="V291" t="s">
        <v>63</v>
      </c>
      <c r="W291">
        <v>44</v>
      </c>
      <c r="X291" t="s">
        <v>63</v>
      </c>
      <c r="Y291" t="s">
        <v>63</v>
      </c>
      <c r="Z291" t="s">
        <v>63</v>
      </c>
    </row>
    <row r="292" spans="1:26" x14ac:dyDescent="0.3">
      <c r="A292">
        <v>45</v>
      </c>
      <c r="B292" t="str">
        <f t="shared" si="4"/>
        <v>45-OBH</v>
      </c>
      <c r="C292" t="s">
        <v>492</v>
      </c>
      <c r="D292" t="s">
        <v>493</v>
      </c>
      <c r="E292" t="s">
        <v>494</v>
      </c>
      <c r="F292" t="s">
        <v>37</v>
      </c>
      <c r="G292" t="s">
        <v>61</v>
      </c>
      <c r="H292" t="s">
        <v>62</v>
      </c>
      <c r="I292">
        <v>5</v>
      </c>
      <c r="J292">
        <v>7</v>
      </c>
      <c r="K292" t="s">
        <v>63</v>
      </c>
      <c r="L292" t="s">
        <v>495</v>
      </c>
      <c r="M292" t="s">
        <v>201</v>
      </c>
      <c r="N292" t="s">
        <v>496</v>
      </c>
      <c r="O292">
        <v>42.923960999999998</v>
      </c>
      <c r="P292">
        <v>143.196156</v>
      </c>
      <c r="Q292" t="s">
        <v>63</v>
      </c>
      <c r="R292" t="s">
        <v>497</v>
      </c>
      <c r="S292" t="s">
        <v>63</v>
      </c>
      <c r="T292">
        <v>75</v>
      </c>
      <c r="U292" t="s">
        <v>102</v>
      </c>
      <c r="V292" t="s">
        <v>63</v>
      </c>
      <c r="W292" t="s">
        <v>498</v>
      </c>
      <c r="X292" t="s">
        <v>63</v>
      </c>
      <c r="Y292" t="s">
        <v>63</v>
      </c>
      <c r="Z292" t="s">
        <v>63</v>
      </c>
    </row>
    <row r="293" spans="1:26" x14ac:dyDescent="0.3">
      <c r="A293">
        <v>45</v>
      </c>
      <c r="B293" t="str">
        <f t="shared" si="4"/>
        <v>45-SPR</v>
      </c>
      <c r="C293" t="s">
        <v>492</v>
      </c>
      <c r="D293" t="s">
        <v>493</v>
      </c>
      <c r="E293" t="s">
        <v>494</v>
      </c>
      <c r="F293" t="s">
        <v>37</v>
      </c>
      <c r="G293" t="s">
        <v>61</v>
      </c>
      <c r="H293" t="s">
        <v>62</v>
      </c>
      <c r="I293">
        <v>5</v>
      </c>
      <c r="J293">
        <v>6</v>
      </c>
      <c r="K293" t="s">
        <v>63</v>
      </c>
      <c r="L293" t="s">
        <v>495</v>
      </c>
      <c r="M293" t="s">
        <v>201</v>
      </c>
      <c r="N293" t="s">
        <v>499</v>
      </c>
      <c r="O293">
        <v>43.061943999999997</v>
      </c>
      <c r="P293">
        <v>141.35416699999999</v>
      </c>
      <c r="Q293" t="s">
        <v>63</v>
      </c>
      <c r="R293" t="s">
        <v>497</v>
      </c>
      <c r="S293" t="s">
        <v>63</v>
      </c>
      <c r="T293">
        <v>75</v>
      </c>
      <c r="U293" t="s">
        <v>102</v>
      </c>
      <c r="V293" t="s">
        <v>63</v>
      </c>
      <c r="W293" t="s">
        <v>498</v>
      </c>
      <c r="X293" t="s">
        <v>63</v>
      </c>
      <c r="Y293" t="s">
        <v>63</v>
      </c>
      <c r="Z293" t="s">
        <v>63</v>
      </c>
    </row>
    <row r="294" spans="1:26" x14ac:dyDescent="0.3">
      <c r="A294">
        <v>45</v>
      </c>
      <c r="B294" t="str">
        <f t="shared" si="4"/>
        <v>45-HRS</v>
      </c>
      <c r="C294" t="s">
        <v>492</v>
      </c>
      <c r="D294" t="s">
        <v>493</v>
      </c>
      <c r="E294" t="s">
        <v>494</v>
      </c>
      <c r="F294" t="s">
        <v>37</v>
      </c>
      <c r="G294" t="s">
        <v>61</v>
      </c>
      <c r="H294" t="s">
        <v>62</v>
      </c>
      <c r="I294">
        <v>5</v>
      </c>
      <c r="J294">
        <v>7</v>
      </c>
      <c r="K294" t="s">
        <v>63</v>
      </c>
      <c r="L294" t="s">
        <v>495</v>
      </c>
      <c r="M294" t="s">
        <v>201</v>
      </c>
      <c r="N294" t="s">
        <v>500</v>
      </c>
      <c r="O294">
        <v>40.603152999999999</v>
      </c>
      <c r="P294">
        <v>140.46378899999999</v>
      </c>
      <c r="Q294" t="s">
        <v>63</v>
      </c>
      <c r="R294" t="s">
        <v>497</v>
      </c>
      <c r="S294" t="s">
        <v>63</v>
      </c>
      <c r="T294">
        <v>75</v>
      </c>
      <c r="U294" t="s">
        <v>102</v>
      </c>
      <c r="V294" t="s">
        <v>63</v>
      </c>
      <c r="W294" t="s">
        <v>498</v>
      </c>
      <c r="X294" t="s">
        <v>63</v>
      </c>
      <c r="Y294" t="s">
        <v>63</v>
      </c>
      <c r="Z294" t="s">
        <v>63</v>
      </c>
    </row>
    <row r="295" spans="1:26" x14ac:dyDescent="0.3">
      <c r="A295">
        <v>45</v>
      </c>
      <c r="B295" t="str">
        <f t="shared" si="4"/>
        <v>45-TKB</v>
      </c>
      <c r="C295" t="s">
        <v>492</v>
      </c>
      <c r="D295" t="s">
        <v>493</v>
      </c>
      <c r="E295" t="s">
        <v>494</v>
      </c>
      <c r="F295" t="s">
        <v>37</v>
      </c>
      <c r="G295" t="s">
        <v>61</v>
      </c>
      <c r="H295" t="s">
        <v>62</v>
      </c>
      <c r="I295">
        <v>5</v>
      </c>
      <c r="J295">
        <v>7</v>
      </c>
      <c r="K295" t="s">
        <v>63</v>
      </c>
      <c r="L295" t="s">
        <v>495</v>
      </c>
      <c r="M295" t="s">
        <v>201</v>
      </c>
      <c r="N295" t="s">
        <v>501</v>
      </c>
      <c r="O295">
        <v>36.080556000000001</v>
      </c>
      <c r="P295">
        <v>140.114722</v>
      </c>
      <c r="Q295" t="s">
        <v>63</v>
      </c>
      <c r="R295" t="s">
        <v>497</v>
      </c>
      <c r="S295" t="s">
        <v>63</v>
      </c>
      <c r="T295">
        <v>75</v>
      </c>
      <c r="U295" t="s">
        <v>102</v>
      </c>
      <c r="V295" t="s">
        <v>63</v>
      </c>
      <c r="W295" t="s">
        <v>498</v>
      </c>
      <c r="X295" t="s">
        <v>63</v>
      </c>
      <c r="Y295" t="s">
        <v>63</v>
      </c>
      <c r="Z295" t="s">
        <v>63</v>
      </c>
    </row>
    <row r="296" spans="1:26" x14ac:dyDescent="0.3">
      <c r="A296">
        <v>45</v>
      </c>
      <c r="B296" t="str">
        <f t="shared" si="4"/>
        <v>45-KCH</v>
      </c>
      <c r="C296" t="s">
        <v>492</v>
      </c>
      <c r="D296" t="s">
        <v>493</v>
      </c>
      <c r="E296" t="s">
        <v>494</v>
      </c>
      <c r="F296" t="s">
        <v>37</v>
      </c>
      <c r="G296" t="s">
        <v>61</v>
      </c>
      <c r="H296" t="s">
        <v>62</v>
      </c>
      <c r="I296">
        <v>5</v>
      </c>
      <c r="J296">
        <v>8</v>
      </c>
      <c r="K296" t="s">
        <v>63</v>
      </c>
      <c r="L296" t="s">
        <v>495</v>
      </c>
      <c r="M296" t="s">
        <v>201</v>
      </c>
      <c r="N296" t="s">
        <v>502</v>
      </c>
      <c r="O296">
        <v>33.558889000000001</v>
      </c>
      <c r="P296">
        <v>133.53111100000001</v>
      </c>
      <c r="Q296" t="s">
        <v>63</v>
      </c>
      <c r="R296" t="s">
        <v>497</v>
      </c>
      <c r="S296" t="s">
        <v>63</v>
      </c>
      <c r="T296">
        <v>75</v>
      </c>
      <c r="U296" t="s">
        <v>102</v>
      </c>
      <c r="V296" t="s">
        <v>63</v>
      </c>
      <c r="W296" t="s">
        <v>503</v>
      </c>
      <c r="X296" t="s">
        <v>63</v>
      </c>
      <c r="Y296" t="s">
        <v>63</v>
      </c>
      <c r="Z296" t="s">
        <v>63</v>
      </c>
    </row>
    <row r="297" spans="1:26" x14ac:dyDescent="0.3">
      <c r="A297">
        <v>46</v>
      </c>
      <c r="B297" t="str">
        <f t="shared" si="4"/>
        <v>46-Tsunan</v>
      </c>
      <c r="C297" t="s">
        <v>504</v>
      </c>
      <c r="D297" t="s">
        <v>505</v>
      </c>
      <c r="E297" t="s">
        <v>506</v>
      </c>
      <c r="F297" t="s">
        <v>37</v>
      </c>
      <c r="G297" t="s">
        <v>61</v>
      </c>
      <c r="H297" t="s">
        <v>62</v>
      </c>
      <c r="I297">
        <v>11</v>
      </c>
      <c r="J297">
        <v>4</v>
      </c>
      <c r="K297" t="s">
        <v>38</v>
      </c>
      <c r="L297" t="s">
        <v>507</v>
      </c>
      <c r="M297" t="s">
        <v>210</v>
      </c>
      <c r="N297" t="s">
        <v>508</v>
      </c>
      <c r="O297">
        <v>37.014277999999997</v>
      </c>
      <c r="P297">
        <v>138.65252799999999</v>
      </c>
      <c r="Q297" t="s">
        <v>63</v>
      </c>
      <c r="R297" t="s">
        <v>63</v>
      </c>
      <c r="S297" t="s">
        <v>63</v>
      </c>
      <c r="T297">
        <v>25</v>
      </c>
      <c r="U297" t="s">
        <v>102</v>
      </c>
      <c r="V297" t="s">
        <v>63</v>
      </c>
      <c r="W297">
        <v>46</v>
      </c>
      <c r="X297" t="s">
        <v>63</v>
      </c>
      <c r="Y297" t="s">
        <v>69</v>
      </c>
      <c r="Z297" t="s">
        <v>63</v>
      </c>
    </row>
    <row r="298" spans="1:26" x14ac:dyDescent="0.3">
      <c r="A298">
        <v>46</v>
      </c>
      <c r="B298" t="str">
        <f t="shared" si="4"/>
        <v>46-Minakami</v>
      </c>
      <c r="C298" t="s">
        <v>504</v>
      </c>
      <c r="D298" t="s">
        <v>505</v>
      </c>
      <c r="E298" t="s">
        <v>506</v>
      </c>
      <c r="F298" t="s">
        <v>37</v>
      </c>
      <c r="G298" t="s">
        <v>61</v>
      </c>
      <c r="H298" t="s">
        <v>62</v>
      </c>
      <c r="I298">
        <v>11</v>
      </c>
      <c r="J298">
        <v>4</v>
      </c>
      <c r="K298" t="s">
        <v>38</v>
      </c>
      <c r="L298" t="s">
        <v>507</v>
      </c>
      <c r="M298" t="s">
        <v>210</v>
      </c>
      <c r="N298" t="s">
        <v>509</v>
      </c>
      <c r="O298">
        <v>36.678556</v>
      </c>
      <c r="P298">
        <v>138.99913900000001</v>
      </c>
      <c r="Q298" t="s">
        <v>63</v>
      </c>
      <c r="R298" t="s">
        <v>63</v>
      </c>
      <c r="S298" t="s">
        <v>63</v>
      </c>
      <c r="T298">
        <v>25</v>
      </c>
      <c r="U298" t="s">
        <v>102</v>
      </c>
      <c r="V298" t="s">
        <v>63</v>
      </c>
      <c r="W298">
        <v>46</v>
      </c>
      <c r="X298" t="s">
        <v>63</v>
      </c>
      <c r="Y298" t="s">
        <v>69</v>
      </c>
      <c r="Z298" t="s">
        <v>63</v>
      </c>
    </row>
    <row r="299" spans="1:26" x14ac:dyDescent="0.3">
      <c r="A299">
        <v>46</v>
      </c>
      <c r="B299" t="str">
        <f t="shared" si="4"/>
        <v>46-Matsumoto</v>
      </c>
      <c r="C299" t="s">
        <v>504</v>
      </c>
      <c r="D299" t="s">
        <v>505</v>
      </c>
      <c r="E299" t="s">
        <v>506</v>
      </c>
      <c r="F299" t="s">
        <v>37</v>
      </c>
      <c r="G299" t="s">
        <v>61</v>
      </c>
      <c r="H299" t="s">
        <v>62</v>
      </c>
      <c r="I299">
        <v>11</v>
      </c>
      <c r="J299">
        <v>4</v>
      </c>
      <c r="K299" t="s">
        <v>38</v>
      </c>
      <c r="L299" t="s">
        <v>507</v>
      </c>
      <c r="M299" t="s">
        <v>210</v>
      </c>
      <c r="N299" t="s">
        <v>510</v>
      </c>
      <c r="O299">
        <v>36.238047000000002</v>
      </c>
      <c r="P299">
        <v>137.97198299999999</v>
      </c>
      <c r="Q299" t="s">
        <v>63</v>
      </c>
      <c r="R299" t="s">
        <v>63</v>
      </c>
      <c r="S299" t="s">
        <v>63</v>
      </c>
      <c r="T299">
        <v>25</v>
      </c>
      <c r="U299" t="s">
        <v>102</v>
      </c>
      <c r="V299" t="s">
        <v>63</v>
      </c>
      <c r="W299">
        <v>46</v>
      </c>
      <c r="X299" t="s">
        <v>63</v>
      </c>
      <c r="Y299" t="s">
        <v>69</v>
      </c>
      <c r="Z299" t="s">
        <v>63</v>
      </c>
    </row>
    <row r="300" spans="1:26" x14ac:dyDescent="0.3">
      <c r="A300">
        <v>46</v>
      </c>
      <c r="B300" t="str">
        <f t="shared" si="4"/>
        <v>46-Komoro</v>
      </c>
      <c r="C300" t="s">
        <v>504</v>
      </c>
      <c r="D300" t="s">
        <v>505</v>
      </c>
      <c r="E300" t="s">
        <v>506</v>
      </c>
      <c r="F300" t="s">
        <v>37</v>
      </c>
      <c r="G300" t="s">
        <v>61</v>
      </c>
      <c r="H300" t="s">
        <v>62</v>
      </c>
      <c r="I300">
        <v>11</v>
      </c>
      <c r="J300">
        <v>4</v>
      </c>
      <c r="K300" t="s">
        <v>38</v>
      </c>
      <c r="L300" t="s">
        <v>507</v>
      </c>
      <c r="M300" t="s">
        <v>210</v>
      </c>
      <c r="N300" t="s">
        <v>511</v>
      </c>
      <c r="O300">
        <v>36.323889000000001</v>
      </c>
      <c r="P300">
        <v>138.42916700000001</v>
      </c>
      <c r="Q300" t="s">
        <v>63</v>
      </c>
      <c r="R300" t="s">
        <v>63</v>
      </c>
      <c r="S300" t="s">
        <v>63</v>
      </c>
      <c r="T300">
        <v>25</v>
      </c>
      <c r="U300" t="s">
        <v>102</v>
      </c>
      <c r="V300" t="s">
        <v>63</v>
      </c>
      <c r="W300">
        <v>46</v>
      </c>
      <c r="X300" t="s">
        <v>63</v>
      </c>
      <c r="Y300" t="s">
        <v>69</v>
      </c>
      <c r="Z300" t="s">
        <v>63</v>
      </c>
    </row>
    <row r="301" spans="1:26" x14ac:dyDescent="0.3">
      <c r="A301">
        <v>46</v>
      </c>
      <c r="B301" t="str">
        <f t="shared" si="4"/>
        <v>46-Yokokawa</v>
      </c>
      <c r="C301" t="s">
        <v>504</v>
      </c>
      <c r="D301" t="s">
        <v>505</v>
      </c>
      <c r="E301" t="s">
        <v>506</v>
      </c>
      <c r="F301" t="s">
        <v>37</v>
      </c>
      <c r="G301" t="s">
        <v>61</v>
      </c>
      <c r="H301" t="s">
        <v>62</v>
      </c>
      <c r="I301">
        <v>11</v>
      </c>
      <c r="J301">
        <v>4</v>
      </c>
      <c r="K301" t="s">
        <v>38</v>
      </c>
      <c r="L301" t="s">
        <v>507</v>
      </c>
      <c r="M301" t="s">
        <v>210</v>
      </c>
      <c r="N301" t="s">
        <v>512</v>
      </c>
      <c r="O301">
        <v>36.323999999999998</v>
      </c>
      <c r="P301">
        <v>138.7236</v>
      </c>
      <c r="Q301" t="s">
        <v>63</v>
      </c>
      <c r="R301" t="s">
        <v>63</v>
      </c>
      <c r="S301" t="s">
        <v>63</v>
      </c>
      <c r="T301">
        <v>25</v>
      </c>
      <c r="U301" t="s">
        <v>102</v>
      </c>
      <c r="V301" t="s">
        <v>63</v>
      </c>
      <c r="W301">
        <v>46</v>
      </c>
      <c r="X301" t="s">
        <v>63</v>
      </c>
      <c r="Y301" t="s">
        <v>69</v>
      </c>
      <c r="Z301" t="s">
        <v>63</v>
      </c>
    </row>
    <row r="302" spans="1:26" x14ac:dyDescent="0.3">
      <c r="A302">
        <v>46</v>
      </c>
      <c r="B302" t="str">
        <f t="shared" si="4"/>
        <v>46-Nirasaki</v>
      </c>
      <c r="C302" t="s">
        <v>504</v>
      </c>
      <c r="D302" t="s">
        <v>505</v>
      </c>
      <c r="E302" t="s">
        <v>506</v>
      </c>
      <c r="F302" t="s">
        <v>37</v>
      </c>
      <c r="G302" t="s">
        <v>61</v>
      </c>
      <c r="H302" t="s">
        <v>62</v>
      </c>
      <c r="I302">
        <v>11</v>
      </c>
      <c r="J302">
        <v>4</v>
      </c>
      <c r="K302" t="s">
        <v>38</v>
      </c>
      <c r="L302" t="s">
        <v>507</v>
      </c>
      <c r="M302" t="s">
        <v>210</v>
      </c>
      <c r="N302" t="s">
        <v>513</v>
      </c>
      <c r="O302">
        <v>35.708888999999999</v>
      </c>
      <c r="P302">
        <v>138.446111</v>
      </c>
      <c r="Q302" t="s">
        <v>63</v>
      </c>
      <c r="R302" t="s">
        <v>63</v>
      </c>
      <c r="S302" t="s">
        <v>63</v>
      </c>
      <c r="T302">
        <v>25</v>
      </c>
      <c r="U302" t="s">
        <v>102</v>
      </c>
      <c r="V302" t="s">
        <v>63</v>
      </c>
      <c r="W302">
        <v>46</v>
      </c>
      <c r="X302" t="s">
        <v>63</v>
      </c>
      <c r="Y302" t="s">
        <v>69</v>
      </c>
      <c r="Z302" t="s">
        <v>63</v>
      </c>
    </row>
    <row r="303" spans="1:26" x14ac:dyDescent="0.3">
      <c r="A303">
        <v>46</v>
      </c>
      <c r="B303" t="str">
        <f t="shared" si="4"/>
        <v>46-Nirasaki2</v>
      </c>
      <c r="C303" t="s">
        <v>504</v>
      </c>
      <c r="D303" t="s">
        <v>505</v>
      </c>
      <c r="E303" t="s">
        <v>506</v>
      </c>
      <c r="F303" t="s">
        <v>37</v>
      </c>
      <c r="G303" t="s">
        <v>61</v>
      </c>
      <c r="H303" t="s">
        <v>62</v>
      </c>
      <c r="I303">
        <v>11</v>
      </c>
      <c r="J303">
        <v>4</v>
      </c>
      <c r="K303" t="s">
        <v>38</v>
      </c>
      <c r="L303" t="s">
        <v>507</v>
      </c>
      <c r="M303" t="s">
        <v>210</v>
      </c>
      <c r="N303" t="s">
        <v>514</v>
      </c>
      <c r="O303">
        <v>35.708888999999999</v>
      </c>
      <c r="P303">
        <v>138.446111</v>
      </c>
      <c r="Q303" t="s">
        <v>63</v>
      </c>
      <c r="R303" t="s">
        <v>63</v>
      </c>
      <c r="S303" t="s">
        <v>63</v>
      </c>
      <c r="T303">
        <v>25</v>
      </c>
      <c r="U303" t="s">
        <v>102</v>
      </c>
      <c r="V303" t="s">
        <v>63</v>
      </c>
      <c r="W303">
        <v>46</v>
      </c>
      <c r="X303" t="s">
        <v>63</v>
      </c>
      <c r="Y303" t="s">
        <v>69</v>
      </c>
      <c r="Z303" t="s">
        <v>63</v>
      </c>
    </row>
    <row r="304" spans="1:26" x14ac:dyDescent="0.3">
      <c r="A304">
        <v>46</v>
      </c>
      <c r="B304" t="str">
        <f t="shared" si="4"/>
        <v>46-Nirasaki3</v>
      </c>
      <c r="C304" t="s">
        <v>504</v>
      </c>
      <c r="D304" t="s">
        <v>505</v>
      </c>
      <c r="E304" t="s">
        <v>506</v>
      </c>
      <c r="F304" t="s">
        <v>37</v>
      </c>
      <c r="G304" t="s">
        <v>61</v>
      </c>
      <c r="H304" t="s">
        <v>62</v>
      </c>
      <c r="I304">
        <v>11</v>
      </c>
      <c r="J304">
        <v>4</v>
      </c>
      <c r="K304" t="s">
        <v>38</v>
      </c>
      <c r="L304" t="s">
        <v>507</v>
      </c>
      <c r="M304" t="s">
        <v>210</v>
      </c>
      <c r="N304" t="s">
        <v>515</v>
      </c>
      <c r="O304">
        <v>35.708888999999999</v>
      </c>
      <c r="P304">
        <v>138.446111</v>
      </c>
      <c r="Q304" t="s">
        <v>63</v>
      </c>
      <c r="R304" t="s">
        <v>63</v>
      </c>
      <c r="S304" t="s">
        <v>63</v>
      </c>
      <c r="T304">
        <v>25</v>
      </c>
      <c r="U304" t="s">
        <v>102</v>
      </c>
      <c r="V304" t="s">
        <v>63</v>
      </c>
      <c r="W304">
        <v>46</v>
      </c>
      <c r="X304" t="s">
        <v>63</v>
      </c>
      <c r="Y304" t="s">
        <v>69</v>
      </c>
      <c r="Z304" t="s">
        <v>63</v>
      </c>
    </row>
    <row r="305" spans="1:26" x14ac:dyDescent="0.3">
      <c r="A305">
        <v>46</v>
      </c>
      <c r="B305" t="str">
        <f t="shared" si="4"/>
        <v>46-Hatsukari</v>
      </c>
      <c r="C305" t="s">
        <v>504</v>
      </c>
      <c r="D305" t="s">
        <v>505</v>
      </c>
      <c r="E305" t="s">
        <v>506</v>
      </c>
      <c r="F305" t="s">
        <v>37</v>
      </c>
      <c r="G305" t="s">
        <v>61</v>
      </c>
      <c r="H305" t="s">
        <v>62</v>
      </c>
      <c r="I305">
        <v>11</v>
      </c>
      <c r="J305">
        <v>4</v>
      </c>
      <c r="K305" t="s">
        <v>38</v>
      </c>
      <c r="L305" t="s">
        <v>507</v>
      </c>
      <c r="M305" t="s">
        <v>210</v>
      </c>
      <c r="N305" t="s">
        <v>516</v>
      </c>
      <c r="O305">
        <v>35.610556000000003</v>
      </c>
      <c r="P305">
        <v>138.94</v>
      </c>
      <c r="Q305" t="s">
        <v>63</v>
      </c>
      <c r="R305" t="s">
        <v>63</v>
      </c>
      <c r="S305" t="s">
        <v>63</v>
      </c>
      <c r="T305">
        <v>25</v>
      </c>
      <c r="U305" t="s">
        <v>102</v>
      </c>
      <c r="V305" t="s">
        <v>63</v>
      </c>
      <c r="W305">
        <v>46</v>
      </c>
      <c r="X305" t="s">
        <v>63</v>
      </c>
      <c r="Y305" t="s">
        <v>69</v>
      </c>
      <c r="Z305" t="s">
        <v>63</v>
      </c>
    </row>
    <row r="306" spans="1:26" x14ac:dyDescent="0.3">
      <c r="A306">
        <v>46</v>
      </c>
      <c r="B306" t="str">
        <f t="shared" si="4"/>
        <v>46-Hatsukari2</v>
      </c>
      <c r="C306" t="s">
        <v>504</v>
      </c>
      <c r="D306" t="s">
        <v>505</v>
      </c>
      <c r="E306" t="s">
        <v>506</v>
      </c>
      <c r="F306" t="s">
        <v>37</v>
      </c>
      <c r="G306" t="s">
        <v>61</v>
      </c>
      <c r="H306" t="s">
        <v>62</v>
      </c>
      <c r="I306">
        <v>11</v>
      </c>
      <c r="J306">
        <v>4</v>
      </c>
      <c r="K306" t="s">
        <v>38</v>
      </c>
      <c r="L306" t="s">
        <v>507</v>
      </c>
      <c r="M306" t="s">
        <v>210</v>
      </c>
      <c r="N306" t="s">
        <v>517</v>
      </c>
      <c r="O306">
        <v>35.610556000000003</v>
      </c>
      <c r="P306">
        <v>138.94</v>
      </c>
      <c r="Q306" t="s">
        <v>63</v>
      </c>
      <c r="R306" t="s">
        <v>63</v>
      </c>
      <c r="S306" t="s">
        <v>63</v>
      </c>
      <c r="T306">
        <v>25</v>
      </c>
      <c r="U306" t="s">
        <v>102</v>
      </c>
      <c r="V306" t="s">
        <v>63</v>
      </c>
      <c r="W306">
        <v>46</v>
      </c>
      <c r="X306" t="s">
        <v>63</v>
      </c>
      <c r="Y306" t="s">
        <v>69</v>
      </c>
      <c r="Z306" t="s">
        <v>63</v>
      </c>
    </row>
    <row r="307" spans="1:26" x14ac:dyDescent="0.3">
      <c r="A307">
        <v>46</v>
      </c>
      <c r="B307" t="str">
        <f t="shared" si="4"/>
        <v>46-Sagamihara</v>
      </c>
      <c r="C307" t="s">
        <v>504</v>
      </c>
      <c r="D307" t="s">
        <v>505</v>
      </c>
      <c r="E307" t="s">
        <v>506</v>
      </c>
      <c r="F307" t="s">
        <v>37</v>
      </c>
      <c r="G307" t="s">
        <v>61</v>
      </c>
      <c r="H307" t="s">
        <v>62</v>
      </c>
      <c r="I307">
        <v>11</v>
      </c>
      <c r="J307">
        <v>4</v>
      </c>
      <c r="K307" t="s">
        <v>38</v>
      </c>
      <c r="L307" t="s">
        <v>507</v>
      </c>
      <c r="M307" t="s">
        <v>210</v>
      </c>
      <c r="N307" t="s">
        <v>272</v>
      </c>
      <c r="O307">
        <v>35.571389000000003</v>
      </c>
      <c r="P307">
        <v>139.373333</v>
      </c>
      <c r="Q307" t="s">
        <v>63</v>
      </c>
      <c r="R307" t="s">
        <v>63</v>
      </c>
      <c r="S307" t="s">
        <v>63</v>
      </c>
      <c r="T307">
        <v>25</v>
      </c>
      <c r="U307" t="s">
        <v>102</v>
      </c>
      <c r="V307" t="s">
        <v>63</v>
      </c>
      <c r="W307">
        <v>46</v>
      </c>
      <c r="X307" t="s">
        <v>63</v>
      </c>
      <c r="Y307" t="s">
        <v>69</v>
      </c>
      <c r="Z307" t="s">
        <v>63</v>
      </c>
    </row>
    <row r="308" spans="1:26" x14ac:dyDescent="0.3">
      <c r="A308">
        <v>47</v>
      </c>
      <c r="B308" t="str">
        <f t="shared" si="4"/>
        <v>47-Akita</v>
      </c>
      <c r="C308" t="s">
        <v>518</v>
      </c>
      <c r="D308" t="s">
        <v>519</v>
      </c>
      <c r="E308" t="s">
        <v>520</v>
      </c>
      <c r="F308" t="s">
        <v>37</v>
      </c>
      <c r="G308" t="s">
        <v>61</v>
      </c>
      <c r="H308" t="s">
        <v>62</v>
      </c>
      <c r="I308">
        <v>4</v>
      </c>
      <c r="J308">
        <v>5</v>
      </c>
      <c r="K308" t="s">
        <v>63</v>
      </c>
      <c r="L308" t="s">
        <v>507</v>
      </c>
      <c r="M308" t="s">
        <v>210</v>
      </c>
      <c r="N308" t="s">
        <v>362</v>
      </c>
      <c r="O308">
        <v>39.72</v>
      </c>
      <c r="P308">
        <v>140.10249999999999</v>
      </c>
      <c r="Q308" t="s">
        <v>63</v>
      </c>
      <c r="R308" t="s">
        <v>63</v>
      </c>
      <c r="S308" t="s">
        <v>63</v>
      </c>
      <c r="T308">
        <v>20</v>
      </c>
      <c r="U308" t="s">
        <v>102</v>
      </c>
      <c r="V308" t="s">
        <v>63</v>
      </c>
      <c r="W308">
        <v>47</v>
      </c>
      <c r="X308" t="s">
        <v>63</v>
      </c>
      <c r="Y308" t="s">
        <v>69</v>
      </c>
      <c r="Z308" t="s">
        <v>63</v>
      </c>
    </row>
    <row r="309" spans="1:26" x14ac:dyDescent="0.3">
      <c r="A309">
        <v>47</v>
      </c>
      <c r="B309" t="str">
        <f t="shared" si="4"/>
        <v>47-Ayabe</v>
      </c>
      <c r="C309" t="s">
        <v>518</v>
      </c>
      <c r="D309" t="s">
        <v>519</v>
      </c>
      <c r="E309" t="s">
        <v>520</v>
      </c>
      <c r="F309" t="s">
        <v>37</v>
      </c>
      <c r="G309" t="s">
        <v>61</v>
      </c>
      <c r="H309" t="s">
        <v>62</v>
      </c>
      <c r="I309">
        <v>4</v>
      </c>
      <c r="J309">
        <v>5</v>
      </c>
      <c r="K309" t="s">
        <v>63</v>
      </c>
      <c r="L309" t="s">
        <v>507</v>
      </c>
      <c r="M309" t="s">
        <v>210</v>
      </c>
      <c r="N309" t="s">
        <v>521</v>
      </c>
      <c r="O309">
        <v>35.299999999999997</v>
      </c>
      <c r="P309">
        <v>135.26666700000001</v>
      </c>
      <c r="Q309" t="s">
        <v>63</v>
      </c>
      <c r="R309" t="s">
        <v>63</v>
      </c>
      <c r="S309" t="s">
        <v>63</v>
      </c>
      <c r="T309">
        <v>20</v>
      </c>
      <c r="U309" t="s">
        <v>102</v>
      </c>
      <c r="V309" t="s">
        <v>63</v>
      </c>
      <c r="W309">
        <v>47</v>
      </c>
      <c r="X309" t="s">
        <v>63</v>
      </c>
      <c r="Y309" t="s">
        <v>69</v>
      </c>
      <c r="Z309" t="s">
        <v>63</v>
      </c>
    </row>
    <row r="310" spans="1:26" x14ac:dyDescent="0.3">
      <c r="A310">
        <v>47</v>
      </c>
      <c r="B310" t="str">
        <f t="shared" si="4"/>
        <v>47-Ino</v>
      </c>
      <c r="C310" t="s">
        <v>518</v>
      </c>
      <c r="D310" t="s">
        <v>519</v>
      </c>
      <c r="E310" t="s">
        <v>520</v>
      </c>
      <c r="F310" t="s">
        <v>37</v>
      </c>
      <c r="G310" t="s">
        <v>61</v>
      </c>
      <c r="H310" t="s">
        <v>62</v>
      </c>
      <c r="I310">
        <v>4</v>
      </c>
      <c r="J310">
        <v>5</v>
      </c>
      <c r="K310" t="s">
        <v>63</v>
      </c>
      <c r="L310" t="s">
        <v>507</v>
      </c>
      <c r="M310" t="s">
        <v>210</v>
      </c>
      <c r="N310" t="s">
        <v>522</v>
      </c>
      <c r="O310">
        <v>33.549999999999997</v>
      </c>
      <c r="P310">
        <v>133.433333</v>
      </c>
      <c r="Q310" t="s">
        <v>63</v>
      </c>
      <c r="R310" t="s">
        <v>63</v>
      </c>
      <c r="S310" t="s">
        <v>63</v>
      </c>
      <c r="T310">
        <v>20</v>
      </c>
      <c r="U310" t="s">
        <v>102</v>
      </c>
      <c r="V310" t="s">
        <v>63</v>
      </c>
      <c r="W310">
        <v>47</v>
      </c>
      <c r="X310" t="s">
        <v>63</v>
      </c>
      <c r="Y310" t="s">
        <v>69</v>
      </c>
      <c r="Z310" t="s">
        <v>63</v>
      </c>
    </row>
    <row r="311" spans="1:26" x14ac:dyDescent="0.3">
      <c r="A311">
        <v>47</v>
      </c>
      <c r="B311" t="str">
        <f t="shared" si="4"/>
        <v>47-Naze</v>
      </c>
      <c r="C311" t="s">
        <v>518</v>
      </c>
      <c r="D311" t="s">
        <v>519</v>
      </c>
      <c r="E311" t="s">
        <v>520</v>
      </c>
      <c r="F311" t="s">
        <v>37</v>
      </c>
      <c r="G311" t="s">
        <v>61</v>
      </c>
      <c r="H311" t="s">
        <v>62</v>
      </c>
      <c r="I311">
        <v>4</v>
      </c>
      <c r="J311">
        <v>5</v>
      </c>
      <c r="K311" t="s">
        <v>63</v>
      </c>
      <c r="L311" t="s">
        <v>507</v>
      </c>
      <c r="M311" t="s">
        <v>210</v>
      </c>
      <c r="N311" t="s">
        <v>175</v>
      </c>
      <c r="O311">
        <v>28.377247000000001</v>
      </c>
      <c r="P311">
        <v>129.493742</v>
      </c>
      <c r="Q311" t="s">
        <v>63</v>
      </c>
      <c r="R311" t="s">
        <v>63</v>
      </c>
      <c r="S311" t="s">
        <v>63</v>
      </c>
      <c r="T311">
        <v>20</v>
      </c>
      <c r="U311" t="s">
        <v>102</v>
      </c>
      <c r="V311" t="s">
        <v>63</v>
      </c>
      <c r="W311">
        <v>47</v>
      </c>
      <c r="X311" t="s">
        <v>63</v>
      </c>
      <c r="Y311" t="s">
        <v>69</v>
      </c>
      <c r="Z311" t="s">
        <v>63</v>
      </c>
    </row>
    <row r="312" spans="1:26" x14ac:dyDescent="0.3">
      <c r="A312">
        <v>48</v>
      </c>
      <c r="B312" t="str">
        <f t="shared" si="4"/>
        <v>48-UNDERCIV</v>
      </c>
      <c r="C312" t="s">
        <v>523</v>
      </c>
      <c r="D312" t="s">
        <v>524</v>
      </c>
      <c r="E312" t="s">
        <v>525</v>
      </c>
      <c r="F312" t="s">
        <v>37</v>
      </c>
      <c r="G312" t="s">
        <v>61</v>
      </c>
      <c r="H312" t="s">
        <v>62</v>
      </c>
      <c r="I312">
        <v>9</v>
      </c>
      <c r="J312">
        <v>9</v>
      </c>
      <c r="K312" t="s">
        <v>38</v>
      </c>
      <c r="L312" t="s">
        <v>526</v>
      </c>
      <c r="M312" t="s">
        <v>79</v>
      </c>
      <c r="N312" t="s">
        <v>527</v>
      </c>
      <c r="O312">
        <v>46.154722</v>
      </c>
      <c r="P312">
        <v>-89.385278</v>
      </c>
      <c r="Q312">
        <v>0.01</v>
      </c>
      <c r="R312" t="s">
        <v>63</v>
      </c>
      <c r="S312" t="s">
        <v>63</v>
      </c>
      <c r="T312">
        <v>90</v>
      </c>
      <c r="U312" t="s">
        <v>102</v>
      </c>
      <c r="V312" t="s">
        <v>63</v>
      </c>
      <c r="W312">
        <v>48</v>
      </c>
      <c r="X312" t="s">
        <v>63</v>
      </c>
      <c r="Y312" t="s">
        <v>528</v>
      </c>
      <c r="Z312" t="s">
        <v>63</v>
      </c>
    </row>
    <row r="313" spans="1:26" x14ac:dyDescent="0.3">
      <c r="A313">
        <v>48</v>
      </c>
      <c r="B313" t="str">
        <f t="shared" si="4"/>
        <v>48-ORONOIII</v>
      </c>
      <c r="C313" t="s">
        <v>523</v>
      </c>
      <c r="D313" t="s">
        <v>524</v>
      </c>
      <c r="E313" t="s">
        <v>525</v>
      </c>
      <c r="F313" t="s">
        <v>37</v>
      </c>
      <c r="G313" t="s">
        <v>61</v>
      </c>
      <c r="H313" t="s">
        <v>62</v>
      </c>
      <c r="I313">
        <v>9</v>
      </c>
      <c r="J313">
        <v>10</v>
      </c>
      <c r="K313" t="s">
        <v>63</v>
      </c>
      <c r="L313" t="s">
        <v>526</v>
      </c>
      <c r="M313" t="s">
        <v>79</v>
      </c>
      <c r="N313" t="s">
        <v>529</v>
      </c>
      <c r="O313">
        <v>44.883000000000003</v>
      </c>
      <c r="P313">
        <v>-68.671999999999997</v>
      </c>
      <c r="Q313">
        <v>0.01</v>
      </c>
      <c r="R313" t="s">
        <v>63</v>
      </c>
      <c r="S313" t="s">
        <v>63</v>
      </c>
      <c r="T313">
        <v>90</v>
      </c>
      <c r="U313" t="s">
        <v>102</v>
      </c>
      <c r="V313" t="s">
        <v>63</v>
      </c>
      <c r="W313">
        <v>48</v>
      </c>
      <c r="X313" t="s">
        <v>63</v>
      </c>
      <c r="Y313" t="s">
        <v>528</v>
      </c>
      <c r="Z313" t="s">
        <v>63</v>
      </c>
    </row>
    <row r="314" spans="1:26" x14ac:dyDescent="0.3">
      <c r="A314">
        <v>48</v>
      </c>
      <c r="B314" t="str">
        <f t="shared" si="4"/>
        <v>48-KRAMERI</v>
      </c>
      <c r="C314" t="s">
        <v>523</v>
      </c>
      <c r="D314" t="s">
        <v>524</v>
      </c>
      <c r="E314" t="s">
        <v>525</v>
      </c>
      <c r="F314" t="s">
        <v>37</v>
      </c>
      <c r="G314" t="s">
        <v>61</v>
      </c>
      <c r="H314" t="s">
        <v>62</v>
      </c>
      <c r="I314">
        <v>9</v>
      </c>
      <c r="J314">
        <v>10</v>
      </c>
      <c r="K314" t="s">
        <v>63</v>
      </c>
      <c r="L314" t="s">
        <v>526</v>
      </c>
      <c r="M314" t="s">
        <v>79</v>
      </c>
      <c r="N314" t="s">
        <v>530</v>
      </c>
      <c r="O314">
        <v>41.613332999999997</v>
      </c>
      <c r="P314">
        <v>-86.247500000000002</v>
      </c>
      <c r="Q314">
        <v>0.2</v>
      </c>
      <c r="R314" t="s">
        <v>63</v>
      </c>
      <c r="S314" t="s">
        <v>63</v>
      </c>
      <c r="T314">
        <v>90</v>
      </c>
      <c r="U314" t="s">
        <v>102</v>
      </c>
      <c r="V314" t="s">
        <v>63</v>
      </c>
      <c r="W314">
        <v>48</v>
      </c>
      <c r="X314" t="s">
        <v>63</v>
      </c>
      <c r="Y314" t="s">
        <v>528</v>
      </c>
      <c r="Z314" t="s">
        <v>63</v>
      </c>
    </row>
    <row r="315" spans="1:26" x14ac:dyDescent="0.3">
      <c r="A315">
        <v>48</v>
      </c>
      <c r="B315" t="str">
        <f t="shared" si="4"/>
        <v>48-BURDETTE</v>
      </c>
      <c r="C315" t="s">
        <v>523</v>
      </c>
      <c r="D315" t="s">
        <v>524</v>
      </c>
      <c r="E315" t="s">
        <v>525</v>
      </c>
      <c r="F315" t="s">
        <v>37</v>
      </c>
      <c r="G315" t="s">
        <v>61</v>
      </c>
      <c r="H315" t="s">
        <v>62</v>
      </c>
      <c r="I315">
        <v>9</v>
      </c>
      <c r="J315">
        <v>11</v>
      </c>
      <c r="K315" t="s">
        <v>63</v>
      </c>
      <c r="L315" t="s">
        <v>526</v>
      </c>
      <c r="M315" t="s">
        <v>79</v>
      </c>
      <c r="N315" t="s">
        <v>531</v>
      </c>
      <c r="O315">
        <v>41.613332999999997</v>
      </c>
      <c r="P315">
        <v>-86.247500000000002</v>
      </c>
      <c r="Q315">
        <v>0.2</v>
      </c>
      <c r="R315" t="s">
        <v>63</v>
      </c>
      <c r="S315" t="s">
        <v>63</v>
      </c>
      <c r="T315">
        <v>90</v>
      </c>
      <c r="U315" t="s">
        <v>102</v>
      </c>
      <c r="V315" t="s">
        <v>63</v>
      </c>
      <c r="W315">
        <v>48</v>
      </c>
      <c r="X315" t="s">
        <v>63</v>
      </c>
      <c r="Y315" t="s">
        <v>528</v>
      </c>
      <c r="Z315" t="s">
        <v>63</v>
      </c>
    </row>
    <row r="316" spans="1:26" x14ac:dyDescent="0.3">
      <c r="A316">
        <v>48</v>
      </c>
      <c r="B316" t="str">
        <f t="shared" si="4"/>
        <v>48-TOPSY</v>
      </c>
      <c r="C316" t="s">
        <v>523</v>
      </c>
      <c r="D316" t="s">
        <v>524</v>
      </c>
      <c r="E316" t="s">
        <v>525</v>
      </c>
      <c r="F316" t="s">
        <v>37</v>
      </c>
      <c r="G316" t="s">
        <v>61</v>
      </c>
      <c r="H316" t="s">
        <v>62</v>
      </c>
      <c r="I316">
        <v>9</v>
      </c>
      <c r="J316">
        <v>10</v>
      </c>
      <c r="K316" t="s">
        <v>63</v>
      </c>
      <c r="L316" t="s">
        <v>526</v>
      </c>
      <c r="M316" t="s">
        <v>79</v>
      </c>
      <c r="N316" t="s">
        <v>532</v>
      </c>
      <c r="O316">
        <v>30.280277999999999</v>
      </c>
      <c r="P316">
        <v>-93.360833</v>
      </c>
      <c r="Q316">
        <v>0.2</v>
      </c>
      <c r="R316" t="s">
        <v>63</v>
      </c>
      <c r="S316" t="s">
        <v>63</v>
      </c>
      <c r="T316">
        <v>90</v>
      </c>
      <c r="U316" t="s">
        <v>102</v>
      </c>
      <c r="V316" t="s">
        <v>63</v>
      </c>
      <c r="W316">
        <v>48</v>
      </c>
      <c r="X316" t="s">
        <v>63</v>
      </c>
      <c r="Y316" t="s">
        <v>528</v>
      </c>
      <c r="Z316" t="s">
        <v>63</v>
      </c>
    </row>
    <row r="317" spans="1:26" x14ac:dyDescent="0.3">
      <c r="A317">
        <v>48</v>
      </c>
      <c r="B317" t="str">
        <f t="shared" si="4"/>
        <v>48-WALTON</v>
      </c>
      <c r="C317" t="s">
        <v>523</v>
      </c>
      <c r="D317" t="s">
        <v>524</v>
      </c>
      <c r="E317" t="s">
        <v>525</v>
      </c>
      <c r="F317" t="s">
        <v>37</v>
      </c>
      <c r="G317" t="s">
        <v>61</v>
      </c>
      <c r="H317" t="s">
        <v>62</v>
      </c>
      <c r="I317">
        <v>9</v>
      </c>
      <c r="J317">
        <v>9</v>
      </c>
      <c r="K317" t="s">
        <v>63</v>
      </c>
      <c r="L317" t="s">
        <v>526</v>
      </c>
      <c r="M317" t="s">
        <v>79</v>
      </c>
      <c r="N317" t="s">
        <v>533</v>
      </c>
      <c r="O317">
        <v>41.613332999999997</v>
      </c>
      <c r="P317">
        <v>-86.247500000000002</v>
      </c>
      <c r="Q317">
        <v>0.2</v>
      </c>
      <c r="R317" t="s">
        <v>63</v>
      </c>
      <c r="S317" t="s">
        <v>63</v>
      </c>
      <c r="T317">
        <v>90</v>
      </c>
      <c r="U317" t="s">
        <v>102</v>
      </c>
      <c r="V317" t="s">
        <v>63</v>
      </c>
      <c r="W317">
        <v>48</v>
      </c>
      <c r="X317" t="s">
        <v>63</v>
      </c>
      <c r="Y317" t="s">
        <v>528</v>
      </c>
      <c r="Z317" t="s">
        <v>63</v>
      </c>
    </row>
    <row r="318" spans="1:26" x14ac:dyDescent="0.3">
      <c r="A318">
        <v>48</v>
      </c>
      <c r="B318" t="str">
        <f t="shared" si="4"/>
        <v>48-Alabama</v>
      </c>
      <c r="C318" t="s">
        <v>523</v>
      </c>
      <c r="D318" t="s">
        <v>524</v>
      </c>
      <c r="E318" t="s">
        <v>525</v>
      </c>
      <c r="F318" t="s">
        <v>37</v>
      </c>
      <c r="G318" t="s">
        <v>61</v>
      </c>
      <c r="H318" t="s">
        <v>62</v>
      </c>
      <c r="I318">
        <v>9</v>
      </c>
      <c r="J318">
        <v>9</v>
      </c>
      <c r="K318" t="s">
        <v>63</v>
      </c>
      <c r="L318" t="s">
        <v>526</v>
      </c>
      <c r="M318" t="s">
        <v>79</v>
      </c>
      <c r="N318" t="s">
        <v>534</v>
      </c>
      <c r="O318">
        <v>32.791666999999997</v>
      </c>
      <c r="P318">
        <v>-86.830832999999998</v>
      </c>
      <c r="Q318" t="s">
        <v>535</v>
      </c>
      <c r="R318" t="s">
        <v>63</v>
      </c>
      <c r="S318" t="s">
        <v>63</v>
      </c>
      <c r="T318">
        <v>90</v>
      </c>
      <c r="U318" t="s">
        <v>102</v>
      </c>
      <c r="V318" t="s">
        <v>63</v>
      </c>
      <c r="W318">
        <v>48</v>
      </c>
      <c r="X318" t="s">
        <v>63</v>
      </c>
      <c r="Y318" t="s">
        <v>528</v>
      </c>
      <c r="Z318" t="s">
        <v>63</v>
      </c>
    </row>
    <row r="319" spans="1:26" x14ac:dyDescent="0.3">
      <c r="A319">
        <v>49</v>
      </c>
      <c r="B319" t="str">
        <f t="shared" si="4"/>
        <v>49-KA</v>
      </c>
      <c r="C319" t="s">
        <v>536</v>
      </c>
      <c r="D319" t="s">
        <v>537</v>
      </c>
      <c r="E319" t="s">
        <v>538</v>
      </c>
      <c r="F319" t="s">
        <v>37</v>
      </c>
      <c r="G319" t="s">
        <v>61</v>
      </c>
      <c r="H319" t="s">
        <v>62</v>
      </c>
      <c r="I319">
        <v>5</v>
      </c>
      <c r="J319">
        <v>6</v>
      </c>
      <c r="K319" t="s">
        <v>38</v>
      </c>
      <c r="L319" t="s">
        <v>258</v>
      </c>
      <c r="M319" t="s">
        <v>539</v>
      </c>
      <c r="N319" t="s">
        <v>540</v>
      </c>
      <c r="O319">
        <v>34.516666999999998</v>
      </c>
      <c r="P319">
        <v>135.85</v>
      </c>
      <c r="Q319" t="s">
        <v>63</v>
      </c>
      <c r="R319">
        <v>400</v>
      </c>
      <c r="S319" t="s">
        <v>63</v>
      </c>
      <c r="T319">
        <v>40</v>
      </c>
      <c r="U319" t="s">
        <v>102</v>
      </c>
      <c r="V319" t="s">
        <v>63</v>
      </c>
      <c r="W319">
        <v>49</v>
      </c>
      <c r="X319" t="s">
        <v>63</v>
      </c>
      <c r="Y319" t="s">
        <v>63</v>
      </c>
      <c r="Z319" t="s">
        <v>63</v>
      </c>
    </row>
    <row r="320" spans="1:26" x14ac:dyDescent="0.3">
      <c r="A320">
        <v>49</v>
      </c>
      <c r="B320" t="str">
        <f t="shared" si="4"/>
        <v>49-F</v>
      </c>
      <c r="C320" t="s">
        <v>536</v>
      </c>
      <c r="D320" t="s">
        <v>537</v>
      </c>
      <c r="E320" t="s">
        <v>538</v>
      </c>
      <c r="F320" t="s">
        <v>37</v>
      </c>
      <c r="G320" t="s">
        <v>61</v>
      </c>
      <c r="H320" t="s">
        <v>62</v>
      </c>
      <c r="I320">
        <v>5</v>
      </c>
      <c r="J320">
        <v>6</v>
      </c>
      <c r="K320" t="s">
        <v>38</v>
      </c>
      <c r="L320" t="s">
        <v>258</v>
      </c>
      <c r="M320" t="s">
        <v>539</v>
      </c>
      <c r="N320" t="s">
        <v>541</v>
      </c>
      <c r="O320">
        <v>34.596666999999997</v>
      </c>
      <c r="P320">
        <v>135.83750000000001</v>
      </c>
      <c r="Q320" t="s">
        <v>63</v>
      </c>
      <c r="R320">
        <v>400</v>
      </c>
      <c r="S320" t="s">
        <v>63</v>
      </c>
      <c r="T320">
        <v>40</v>
      </c>
      <c r="U320" t="s">
        <v>102</v>
      </c>
      <c r="V320" t="s">
        <v>63</v>
      </c>
      <c r="W320">
        <v>49</v>
      </c>
      <c r="X320" t="s">
        <v>63</v>
      </c>
      <c r="Y320" t="s">
        <v>63</v>
      </c>
      <c r="Z320" t="s">
        <v>63</v>
      </c>
    </row>
    <row r="321" spans="1:26" x14ac:dyDescent="0.3">
      <c r="A321">
        <v>49</v>
      </c>
      <c r="B321" t="str">
        <f t="shared" si="4"/>
        <v>49-A</v>
      </c>
      <c r="C321" t="s">
        <v>536</v>
      </c>
      <c r="D321" t="s">
        <v>537</v>
      </c>
      <c r="E321" t="s">
        <v>538</v>
      </c>
      <c r="F321" t="s">
        <v>37</v>
      </c>
      <c r="G321" t="s">
        <v>61</v>
      </c>
      <c r="H321" t="s">
        <v>62</v>
      </c>
      <c r="I321">
        <v>5</v>
      </c>
      <c r="J321">
        <v>7</v>
      </c>
      <c r="K321" t="s">
        <v>38</v>
      </c>
      <c r="L321" t="s">
        <v>258</v>
      </c>
      <c r="M321" t="s">
        <v>539</v>
      </c>
      <c r="N321" t="s">
        <v>542</v>
      </c>
      <c r="O321">
        <v>34.516666999999998</v>
      </c>
      <c r="P321">
        <v>135.85</v>
      </c>
      <c r="Q321" t="s">
        <v>63</v>
      </c>
      <c r="R321">
        <v>200</v>
      </c>
      <c r="S321" t="s">
        <v>63</v>
      </c>
      <c r="T321">
        <v>40</v>
      </c>
      <c r="U321" t="s">
        <v>102</v>
      </c>
      <c r="V321" t="s">
        <v>63</v>
      </c>
      <c r="W321">
        <v>49</v>
      </c>
      <c r="X321" t="s">
        <v>63</v>
      </c>
      <c r="Y321" t="s">
        <v>63</v>
      </c>
      <c r="Z321" t="s">
        <v>63</v>
      </c>
    </row>
    <row r="322" spans="1:26" x14ac:dyDescent="0.3">
      <c r="A322">
        <v>49</v>
      </c>
      <c r="B322" t="str">
        <f t="shared" ref="B322:B385" si="5">CONCATENATE(A322,"-",N322)</f>
        <v>49-KY</v>
      </c>
      <c r="C322" t="s">
        <v>536</v>
      </c>
      <c r="D322" t="s">
        <v>537</v>
      </c>
      <c r="E322" t="s">
        <v>538</v>
      </c>
      <c r="F322" t="s">
        <v>37</v>
      </c>
      <c r="G322" t="s">
        <v>61</v>
      </c>
      <c r="H322" t="s">
        <v>62</v>
      </c>
      <c r="I322">
        <v>5</v>
      </c>
      <c r="J322">
        <v>6</v>
      </c>
      <c r="K322" t="s">
        <v>38</v>
      </c>
      <c r="L322" t="s">
        <v>258</v>
      </c>
      <c r="M322" t="s">
        <v>539</v>
      </c>
      <c r="N322" t="s">
        <v>543</v>
      </c>
      <c r="O322">
        <v>35.011667000000003</v>
      </c>
      <c r="P322">
        <v>135.76833300000001</v>
      </c>
      <c r="Q322" t="s">
        <v>63</v>
      </c>
      <c r="R322" t="s">
        <v>544</v>
      </c>
      <c r="S322" t="s">
        <v>63</v>
      </c>
      <c r="T322">
        <v>40</v>
      </c>
      <c r="U322" t="s">
        <v>102</v>
      </c>
      <c r="V322" t="s">
        <v>63</v>
      </c>
      <c r="W322">
        <v>49</v>
      </c>
      <c r="X322" t="s">
        <v>63</v>
      </c>
      <c r="Y322" t="s">
        <v>63</v>
      </c>
      <c r="Z322" t="s">
        <v>63</v>
      </c>
    </row>
    <row r="323" spans="1:26" x14ac:dyDescent="0.3">
      <c r="A323">
        <v>49</v>
      </c>
      <c r="B323" t="str">
        <f t="shared" si="5"/>
        <v>49-O</v>
      </c>
      <c r="C323" t="s">
        <v>536</v>
      </c>
      <c r="D323" t="s">
        <v>537</v>
      </c>
      <c r="E323" t="s">
        <v>538</v>
      </c>
      <c r="F323" t="s">
        <v>37</v>
      </c>
      <c r="G323" t="s">
        <v>61</v>
      </c>
      <c r="H323" t="s">
        <v>62</v>
      </c>
      <c r="I323">
        <v>5</v>
      </c>
      <c r="J323">
        <v>6</v>
      </c>
      <c r="K323" t="s">
        <v>38</v>
      </c>
      <c r="L323" t="s">
        <v>258</v>
      </c>
      <c r="M323" t="s">
        <v>539</v>
      </c>
      <c r="N323" t="s">
        <v>350</v>
      </c>
      <c r="O323">
        <v>34.516666999999998</v>
      </c>
      <c r="P323">
        <v>135.85</v>
      </c>
      <c r="Q323" t="s">
        <v>63</v>
      </c>
      <c r="R323" t="s">
        <v>544</v>
      </c>
      <c r="S323" t="s">
        <v>63</v>
      </c>
      <c r="T323">
        <v>40</v>
      </c>
      <c r="U323" t="s">
        <v>102</v>
      </c>
      <c r="V323" t="s">
        <v>63</v>
      </c>
      <c r="W323">
        <v>49</v>
      </c>
      <c r="X323" t="s">
        <v>63</v>
      </c>
      <c r="Y323" t="s">
        <v>63</v>
      </c>
      <c r="Z323" t="s">
        <v>63</v>
      </c>
    </row>
    <row r="324" spans="1:26" x14ac:dyDescent="0.3">
      <c r="A324">
        <v>50</v>
      </c>
      <c r="B324" t="str">
        <f t="shared" si="5"/>
        <v>50-Naze</v>
      </c>
      <c r="C324" t="s">
        <v>545</v>
      </c>
      <c r="D324" t="s">
        <v>546</v>
      </c>
      <c r="E324" t="s">
        <v>547</v>
      </c>
      <c r="F324" t="s">
        <v>37</v>
      </c>
      <c r="G324" t="s">
        <v>61</v>
      </c>
      <c r="H324" t="s">
        <v>62</v>
      </c>
      <c r="I324">
        <v>4</v>
      </c>
      <c r="J324">
        <v>4</v>
      </c>
      <c r="K324" t="s">
        <v>63</v>
      </c>
      <c r="L324" t="s">
        <v>548</v>
      </c>
      <c r="M324" t="s">
        <v>65</v>
      </c>
      <c r="N324" t="s">
        <v>175</v>
      </c>
      <c r="O324">
        <v>28.377247000000001</v>
      </c>
      <c r="P324">
        <v>129.493742</v>
      </c>
      <c r="Q324" t="s">
        <v>63</v>
      </c>
      <c r="R324" t="s">
        <v>63</v>
      </c>
      <c r="S324" t="s">
        <v>63</v>
      </c>
      <c r="T324">
        <v>12</v>
      </c>
      <c r="U324" t="s">
        <v>102</v>
      </c>
      <c r="V324" t="s">
        <v>63</v>
      </c>
      <c r="W324">
        <v>50</v>
      </c>
      <c r="X324" t="s">
        <v>63</v>
      </c>
      <c r="Y324" t="s">
        <v>103</v>
      </c>
      <c r="Z324" t="s">
        <v>63</v>
      </c>
    </row>
    <row r="325" spans="1:26" x14ac:dyDescent="0.3">
      <c r="A325">
        <v>50</v>
      </c>
      <c r="B325" t="str">
        <f t="shared" si="5"/>
        <v>50-Kagoshima</v>
      </c>
      <c r="C325" t="s">
        <v>545</v>
      </c>
      <c r="D325" t="s">
        <v>546</v>
      </c>
      <c r="E325" t="s">
        <v>547</v>
      </c>
      <c r="F325" t="s">
        <v>37</v>
      </c>
      <c r="G325" t="s">
        <v>61</v>
      </c>
      <c r="H325" t="s">
        <v>62</v>
      </c>
      <c r="I325">
        <v>4</v>
      </c>
      <c r="J325">
        <v>4</v>
      </c>
      <c r="K325" t="s">
        <v>63</v>
      </c>
      <c r="L325" t="s">
        <v>548</v>
      </c>
      <c r="M325" t="s">
        <v>65</v>
      </c>
      <c r="N325" t="s">
        <v>173</v>
      </c>
      <c r="O325">
        <v>31.596536</v>
      </c>
      <c r="P325">
        <v>130.55711700000001</v>
      </c>
      <c r="Q325" t="s">
        <v>63</v>
      </c>
      <c r="R325" t="s">
        <v>63</v>
      </c>
      <c r="S325" t="s">
        <v>63</v>
      </c>
      <c r="T325">
        <v>12</v>
      </c>
      <c r="U325" t="s">
        <v>102</v>
      </c>
      <c r="V325" t="s">
        <v>63</v>
      </c>
      <c r="W325">
        <v>50</v>
      </c>
      <c r="X325" t="s">
        <v>63</v>
      </c>
      <c r="Y325" t="s">
        <v>103</v>
      </c>
      <c r="Z325" t="s">
        <v>63</v>
      </c>
    </row>
    <row r="326" spans="1:26" x14ac:dyDescent="0.3">
      <c r="A326">
        <v>50</v>
      </c>
      <c r="B326" t="str">
        <f t="shared" si="5"/>
        <v>50-Wakayama</v>
      </c>
      <c r="C326" t="s">
        <v>545</v>
      </c>
      <c r="D326" t="s">
        <v>546</v>
      </c>
      <c r="E326" t="s">
        <v>547</v>
      </c>
      <c r="F326" t="s">
        <v>37</v>
      </c>
      <c r="G326" t="s">
        <v>61</v>
      </c>
      <c r="H326" t="s">
        <v>62</v>
      </c>
      <c r="I326">
        <v>4</v>
      </c>
      <c r="J326">
        <v>4</v>
      </c>
      <c r="K326" t="s">
        <v>63</v>
      </c>
      <c r="L326" t="s">
        <v>548</v>
      </c>
      <c r="M326" t="s">
        <v>65</v>
      </c>
      <c r="N326" t="s">
        <v>385</v>
      </c>
      <c r="O326">
        <v>34.230519000000001</v>
      </c>
      <c r="P326">
        <v>135.17081099999999</v>
      </c>
      <c r="Q326" t="s">
        <v>63</v>
      </c>
      <c r="R326" t="s">
        <v>63</v>
      </c>
      <c r="S326" t="s">
        <v>63</v>
      </c>
      <c r="T326">
        <v>12</v>
      </c>
      <c r="U326" t="s">
        <v>102</v>
      </c>
      <c r="V326" t="s">
        <v>63</v>
      </c>
      <c r="W326">
        <v>50</v>
      </c>
      <c r="X326" t="s">
        <v>63</v>
      </c>
      <c r="Y326" t="s">
        <v>103</v>
      </c>
      <c r="Z326" t="s">
        <v>63</v>
      </c>
    </row>
    <row r="327" spans="1:26" x14ac:dyDescent="0.3">
      <c r="A327">
        <v>50</v>
      </c>
      <c r="B327" t="str">
        <f t="shared" si="5"/>
        <v>50-Mino</v>
      </c>
      <c r="C327" t="s">
        <v>545</v>
      </c>
      <c r="D327" t="s">
        <v>546</v>
      </c>
      <c r="E327" t="s">
        <v>547</v>
      </c>
      <c r="F327" t="s">
        <v>37</v>
      </c>
      <c r="G327" t="s">
        <v>61</v>
      </c>
      <c r="H327" t="s">
        <v>62</v>
      </c>
      <c r="I327">
        <v>4</v>
      </c>
      <c r="J327">
        <v>4</v>
      </c>
      <c r="K327" t="s">
        <v>63</v>
      </c>
      <c r="L327" t="s">
        <v>548</v>
      </c>
      <c r="M327" t="s">
        <v>65</v>
      </c>
      <c r="N327" t="s">
        <v>549</v>
      </c>
      <c r="O327">
        <v>34.826932999999997</v>
      </c>
      <c r="P327">
        <v>135.470461</v>
      </c>
      <c r="Q327" t="s">
        <v>63</v>
      </c>
      <c r="R327" t="s">
        <v>63</v>
      </c>
      <c r="S327" t="s">
        <v>63</v>
      </c>
      <c r="T327">
        <v>12</v>
      </c>
      <c r="U327" t="s">
        <v>102</v>
      </c>
      <c r="V327" t="s">
        <v>63</v>
      </c>
      <c r="W327">
        <v>50</v>
      </c>
      <c r="X327" t="s">
        <v>63</v>
      </c>
      <c r="Y327" t="s">
        <v>103</v>
      </c>
      <c r="Z327" t="s">
        <v>63</v>
      </c>
    </row>
    <row r="328" spans="1:26" x14ac:dyDescent="0.3">
      <c r="A328">
        <v>51</v>
      </c>
      <c r="B328" t="str">
        <f t="shared" si="5"/>
        <v>51-1</v>
      </c>
      <c r="C328" t="s">
        <v>550</v>
      </c>
      <c r="D328" t="s">
        <v>551</v>
      </c>
      <c r="E328" t="s">
        <v>552</v>
      </c>
      <c r="F328" t="s">
        <v>37</v>
      </c>
      <c r="G328" t="s">
        <v>61</v>
      </c>
      <c r="H328" t="s">
        <v>62</v>
      </c>
      <c r="I328">
        <v>32</v>
      </c>
      <c r="J328">
        <v>5</v>
      </c>
      <c r="K328" t="s">
        <v>63</v>
      </c>
      <c r="L328" t="s">
        <v>553</v>
      </c>
      <c r="M328" t="s">
        <v>539</v>
      </c>
      <c r="N328">
        <v>1</v>
      </c>
      <c r="O328">
        <v>39.966666666666697</v>
      </c>
      <c r="P328">
        <v>140.933333333333</v>
      </c>
      <c r="Q328" t="s">
        <v>63</v>
      </c>
      <c r="R328" t="s">
        <v>63</v>
      </c>
      <c r="S328" t="s">
        <v>63</v>
      </c>
      <c r="T328">
        <v>240</v>
      </c>
      <c r="U328" t="s">
        <v>102</v>
      </c>
      <c r="V328" t="s">
        <v>63</v>
      </c>
      <c r="W328" t="s">
        <v>554</v>
      </c>
      <c r="X328" t="s">
        <v>63</v>
      </c>
      <c r="Y328" t="s">
        <v>63</v>
      </c>
      <c r="Z328" t="s">
        <v>555</v>
      </c>
    </row>
    <row r="329" spans="1:26" x14ac:dyDescent="0.3">
      <c r="A329">
        <v>51</v>
      </c>
      <c r="B329" t="str">
        <f t="shared" si="5"/>
        <v>51-2</v>
      </c>
      <c r="C329" t="s">
        <v>550</v>
      </c>
      <c r="D329" t="s">
        <v>551</v>
      </c>
      <c r="E329" t="s">
        <v>552</v>
      </c>
      <c r="F329" t="s">
        <v>37</v>
      </c>
      <c r="G329" t="s">
        <v>61</v>
      </c>
      <c r="H329" t="s">
        <v>62</v>
      </c>
      <c r="I329">
        <v>32</v>
      </c>
      <c r="J329">
        <v>5</v>
      </c>
      <c r="K329" t="s">
        <v>63</v>
      </c>
      <c r="L329" t="s">
        <v>553</v>
      </c>
      <c r="M329" t="s">
        <v>539</v>
      </c>
      <c r="N329">
        <v>2</v>
      </c>
      <c r="O329">
        <v>38.966666666666697</v>
      </c>
      <c r="P329">
        <v>141.183333333333</v>
      </c>
      <c r="Q329" t="s">
        <v>63</v>
      </c>
      <c r="R329" t="s">
        <v>63</v>
      </c>
      <c r="S329" t="s">
        <v>63</v>
      </c>
      <c r="T329">
        <v>240</v>
      </c>
      <c r="U329" t="s">
        <v>102</v>
      </c>
      <c r="V329" t="s">
        <v>63</v>
      </c>
      <c r="W329" t="s">
        <v>554</v>
      </c>
      <c r="X329" t="s">
        <v>63</v>
      </c>
      <c r="Y329" t="s">
        <v>63</v>
      </c>
      <c r="Z329" t="s">
        <v>555</v>
      </c>
    </row>
    <row r="330" spans="1:26" x14ac:dyDescent="0.3">
      <c r="A330">
        <v>51</v>
      </c>
      <c r="B330" t="str">
        <f t="shared" si="5"/>
        <v>51-3</v>
      </c>
      <c r="C330" t="s">
        <v>550</v>
      </c>
      <c r="D330" t="s">
        <v>551</v>
      </c>
      <c r="E330" t="s">
        <v>552</v>
      </c>
      <c r="F330" t="s">
        <v>37</v>
      </c>
      <c r="G330" t="s">
        <v>61</v>
      </c>
      <c r="H330" t="s">
        <v>62</v>
      </c>
      <c r="I330">
        <v>32</v>
      </c>
      <c r="J330">
        <v>5</v>
      </c>
      <c r="K330" t="s">
        <v>63</v>
      </c>
      <c r="L330" t="s">
        <v>553</v>
      </c>
      <c r="M330" t="s">
        <v>539</v>
      </c>
      <c r="N330">
        <v>3</v>
      </c>
      <c r="O330">
        <v>39.75</v>
      </c>
      <c r="P330">
        <v>140.683333333333</v>
      </c>
      <c r="Q330" t="s">
        <v>63</v>
      </c>
      <c r="R330" t="s">
        <v>63</v>
      </c>
      <c r="S330" t="s">
        <v>63</v>
      </c>
      <c r="T330">
        <v>240</v>
      </c>
      <c r="U330" t="s">
        <v>102</v>
      </c>
      <c r="V330" t="s">
        <v>63</v>
      </c>
      <c r="W330" t="s">
        <v>554</v>
      </c>
      <c r="X330" t="s">
        <v>63</v>
      </c>
      <c r="Y330" t="s">
        <v>63</v>
      </c>
      <c r="Z330" t="s">
        <v>555</v>
      </c>
    </row>
    <row r="331" spans="1:26" x14ac:dyDescent="0.3">
      <c r="A331">
        <v>51</v>
      </c>
      <c r="B331" t="str">
        <f t="shared" si="5"/>
        <v>51-4</v>
      </c>
      <c r="C331" t="s">
        <v>550</v>
      </c>
      <c r="D331" t="s">
        <v>551</v>
      </c>
      <c r="E331" t="s">
        <v>552</v>
      </c>
      <c r="F331" t="s">
        <v>37</v>
      </c>
      <c r="G331" t="s">
        <v>61</v>
      </c>
      <c r="H331" t="s">
        <v>62</v>
      </c>
      <c r="I331">
        <v>32</v>
      </c>
      <c r="J331">
        <v>5</v>
      </c>
      <c r="K331" t="s">
        <v>63</v>
      </c>
      <c r="L331" t="s">
        <v>553</v>
      </c>
      <c r="M331" t="s">
        <v>539</v>
      </c>
      <c r="N331">
        <v>4</v>
      </c>
      <c r="O331">
        <v>38.716666666666697</v>
      </c>
      <c r="P331">
        <v>139.816666666667</v>
      </c>
      <c r="Q331" t="s">
        <v>63</v>
      </c>
      <c r="R331" t="s">
        <v>63</v>
      </c>
      <c r="S331" t="s">
        <v>63</v>
      </c>
      <c r="T331">
        <v>240</v>
      </c>
      <c r="U331" t="s">
        <v>102</v>
      </c>
      <c r="V331" t="s">
        <v>63</v>
      </c>
      <c r="W331" t="s">
        <v>554</v>
      </c>
      <c r="X331" t="s">
        <v>63</v>
      </c>
      <c r="Y331" t="s">
        <v>63</v>
      </c>
      <c r="Z331" t="s">
        <v>555</v>
      </c>
    </row>
    <row r="332" spans="1:26" x14ac:dyDescent="0.3">
      <c r="A332">
        <v>51</v>
      </c>
      <c r="B332" t="str">
        <f t="shared" si="5"/>
        <v>51-5</v>
      </c>
      <c r="C332" t="s">
        <v>550</v>
      </c>
      <c r="D332" t="s">
        <v>551</v>
      </c>
      <c r="E332" t="s">
        <v>552</v>
      </c>
      <c r="F332" t="s">
        <v>37</v>
      </c>
      <c r="G332" t="s">
        <v>61</v>
      </c>
      <c r="H332" t="s">
        <v>62</v>
      </c>
      <c r="I332">
        <v>32</v>
      </c>
      <c r="J332">
        <v>5</v>
      </c>
      <c r="K332" t="s">
        <v>63</v>
      </c>
      <c r="L332" t="s">
        <v>553</v>
      </c>
      <c r="M332" t="s">
        <v>539</v>
      </c>
      <c r="N332">
        <v>5</v>
      </c>
      <c r="O332">
        <v>36.4</v>
      </c>
      <c r="P332">
        <v>139.316666666667</v>
      </c>
      <c r="Q332" t="s">
        <v>63</v>
      </c>
      <c r="R332" t="s">
        <v>63</v>
      </c>
      <c r="S332" t="s">
        <v>63</v>
      </c>
      <c r="T332">
        <v>240</v>
      </c>
      <c r="U332" t="s">
        <v>102</v>
      </c>
      <c r="V332" t="s">
        <v>63</v>
      </c>
      <c r="W332" t="s">
        <v>554</v>
      </c>
      <c r="X332" t="s">
        <v>63</v>
      </c>
      <c r="Y332" t="s">
        <v>63</v>
      </c>
      <c r="Z332" t="s">
        <v>555</v>
      </c>
    </row>
    <row r="333" spans="1:26" x14ac:dyDescent="0.3">
      <c r="A333">
        <v>51</v>
      </c>
      <c r="B333" t="str">
        <f t="shared" si="5"/>
        <v>51-6</v>
      </c>
      <c r="C333" t="s">
        <v>550</v>
      </c>
      <c r="D333" t="s">
        <v>551</v>
      </c>
      <c r="E333" t="s">
        <v>552</v>
      </c>
      <c r="F333" t="s">
        <v>37</v>
      </c>
      <c r="G333" t="s">
        <v>61</v>
      </c>
      <c r="H333" t="s">
        <v>62</v>
      </c>
      <c r="I333">
        <v>32</v>
      </c>
      <c r="J333">
        <v>5</v>
      </c>
      <c r="K333" t="s">
        <v>63</v>
      </c>
      <c r="L333" t="s">
        <v>553</v>
      </c>
      <c r="M333" t="s">
        <v>539</v>
      </c>
      <c r="N333">
        <v>6</v>
      </c>
      <c r="O333">
        <v>36.25</v>
      </c>
      <c r="P333">
        <v>139.63333333333301</v>
      </c>
      <c r="Q333" t="s">
        <v>63</v>
      </c>
      <c r="R333" t="s">
        <v>63</v>
      </c>
      <c r="S333" t="s">
        <v>63</v>
      </c>
      <c r="T333">
        <v>240</v>
      </c>
      <c r="U333" t="s">
        <v>102</v>
      </c>
      <c r="V333" t="s">
        <v>63</v>
      </c>
      <c r="W333" t="s">
        <v>554</v>
      </c>
      <c r="X333" t="s">
        <v>63</v>
      </c>
      <c r="Y333" t="s">
        <v>63</v>
      </c>
      <c r="Z333" t="s">
        <v>555</v>
      </c>
    </row>
    <row r="334" spans="1:26" x14ac:dyDescent="0.3">
      <c r="A334">
        <v>51</v>
      </c>
      <c r="B334" t="str">
        <f t="shared" si="5"/>
        <v>51-7</v>
      </c>
      <c r="C334" t="s">
        <v>550</v>
      </c>
      <c r="D334" t="s">
        <v>551</v>
      </c>
      <c r="E334" t="s">
        <v>552</v>
      </c>
      <c r="F334" t="s">
        <v>37</v>
      </c>
      <c r="G334" t="s">
        <v>61</v>
      </c>
      <c r="H334" t="s">
        <v>62</v>
      </c>
      <c r="I334">
        <v>32</v>
      </c>
      <c r="J334">
        <v>5</v>
      </c>
      <c r="K334" t="s">
        <v>63</v>
      </c>
      <c r="L334" t="s">
        <v>553</v>
      </c>
      <c r="M334" t="s">
        <v>539</v>
      </c>
      <c r="N334">
        <v>7</v>
      </c>
      <c r="O334">
        <v>36.533333333333303</v>
      </c>
      <c r="P334">
        <v>140.566666666667</v>
      </c>
      <c r="Q334" t="s">
        <v>63</v>
      </c>
      <c r="R334" t="s">
        <v>63</v>
      </c>
      <c r="S334" t="s">
        <v>63</v>
      </c>
      <c r="T334">
        <v>240</v>
      </c>
      <c r="U334" t="s">
        <v>102</v>
      </c>
      <c r="V334" t="s">
        <v>63</v>
      </c>
      <c r="W334" t="s">
        <v>554</v>
      </c>
      <c r="X334" t="s">
        <v>63</v>
      </c>
      <c r="Y334" t="s">
        <v>63</v>
      </c>
      <c r="Z334" t="s">
        <v>555</v>
      </c>
    </row>
    <row r="335" spans="1:26" x14ac:dyDescent="0.3">
      <c r="A335">
        <v>51</v>
      </c>
      <c r="B335" t="str">
        <f t="shared" si="5"/>
        <v>51-8</v>
      </c>
      <c r="C335" t="s">
        <v>550</v>
      </c>
      <c r="D335" t="s">
        <v>551</v>
      </c>
      <c r="E335" t="s">
        <v>552</v>
      </c>
      <c r="F335" t="s">
        <v>37</v>
      </c>
      <c r="G335" t="s">
        <v>61</v>
      </c>
      <c r="H335" t="s">
        <v>62</v>
      </c>
      <c r="I335">
        <v>32</v>
      </c>
      <c r="J335">
        <v>5</v>
      </c>
      <c r="K335" t="s">
        <v>63</v>
      </c>
      <c r="L335" t="s">
        <v>553</v>
      </c>
      <c r="M335" t="s">
        <v>539</v>
      </c>
      <c r="N335">
        <v>8</v>
      </c>
      <c r="O335">
        <v>36.25</v>
      </c>
      <c r="P335">
        <v>137.98333333333301</v>
      </c>
      <c r="Q335" t="s">
        <v>63</v>
      </c>
      <c r="R335" t="s">
        <v>63</v>
      </c>
      <c r="S335" t="s">
        <v>63</v>
      </c>
      <c r="T335">
        <v>240</v>
      </c>
      <c r="U335" t="s">
        <v>102</v>
      </c>
      <c r="V335" t="s">
        <v>63</v>
      </c>
      <c r="W335" t="s">
        <v>554</v>
      </c>
      <c r="X335" t="s">
        <v>63</v>
      </c>
      <c r="Y335" t="s">
        <v>63</v>
      </c>
      <c r="Z335" t="s">
        <v>555</v>
      </c>
    </row>
    <row r="336" spans="1:26" x14ac:dyDescent="0.3">
      <c r="A336">
        <v>51</v>
      </c>
      <c r="B336" t="str">
        <f t="shared" si="5"/>
        <v>51-9</v>
      </c>
      <c r="C336" t="s">
        <v>550</v>
      </c>
      <c r="D336" t="s">
        <v>551</v>
      </c>
      <c r="E336" t="s">
        <v>552</v>
      </c>
      <c r="F336" t="s">
        <v>37</v>
      </c>
      <c r="G336" t="s">
        <v>61</v>
      </c>
      <c r="H336" t="s">
        <v>62</v>
      </c>
      <c r="I336">
        <v>32</v>
      </c>
      <c r="J336">
        <v>5</v>
      </c>
      <c r="K336" t="s">
        <v>63</v>
      </c>
      <c r="L336" t="s">
        <v>553</v>
      </c>
      <c r="M336" t="s">
        <v>539</v>
      </c>
      <c r="N336">
        <v>9</v>
      </c>
      <c r="O336">
        <v>36.716666666666697</v>
      </c>
      <c r="P336">
        <v>137.25</v>
      </c>
      <c r="Q336" t="s">
        <v>63</v>
      </c>
      <c r="R336" t="s">
        <v>63</v>
      </c>
      <c r="S336" t="s">
        <v>63</v>
      </c>
      <c r="T336">
        <v>240</v>
      </c>
      <c r="U336" t="s">
        <v>102</v>
      </c>
      <c r="V336" t="s">
        <v>63</v>
      </c>
      <c r="W336" t="s">
        <v>554</v>
      </c>
      <c r="X336" t="s">
        <v>63</v>
      </c>
      <c r="Y336" t="s">
        <v>63</v>
      </c>
      <c r="Z336" t="s">
        <v>555</v>
      </c>
    </row>
    <row r="337" spans="1:26" x14ac:dyDescent="0.3">
      <c r="A337">
        <v>51</v>
      </c>
      <c r="B337" t="str">
        <f t="shared" si="5"/>
        <v>51-10</v>
      </c>
      <c r="C337" t="s">
        <v>550</v>
      </c>
      <c r="D337" t="s">
        <v>551</v>
      </c>
      <c r="E337" t="s">
        <v>552</v>
      </c>
      <c r="F337" t="s">
        <v>37</v>
      </c>
      <c r="G337" t="s">
        <v>61</v>
      </c>
      <c r="H337" t="s">
        <v>62</v>
      </c>
      <c r="I337">
        <v>32</v>
      </c>
      <c r="J337">
        <v>5</v>
      </c>
      <c r="K337" t="s">
        <v>63</v>
      </c>
      <c r="L337" t="s">
        <v>553</v>
      </c>
      <c r="M337" t="s">
        <v>539</v>
      </c>
      <c r="N337">
        <v>10</v>
      </c>
      <c r="O337">
        <v>34.8333333333333</v>
      </c>
      <c r="P337">
        <v>138.166666666667</v>
      </c>
      <c r="Q337" t="s">
        <v>63</v>
      </c>
      <c r="R337" t="s">
        <v>63</v>
      </c>
      <c r="S337" t="s">
        <v>63</v>
      </c>
      <c r="T337">
        <v>240</v>
      </c>
      <c r="U337" t="s">
        <v>102</v>
      </c>
      <c r="V337" t="s">
        <v>63</v>
      </c>
      <c r="W337" t="s">
        <v>554</v>
      </c>
      <c r="X337" t="s">
        <v>63</v>
      </c>
      <c r="Y337" t="s">
        <v>63</v>
      </c>
      <c r="Z337" t="s">
        <v>555</v>
      </c>
    </row>
    <row r="338" spans="1:26" x14ac:dyDescent="0.3">
      <c r="A338">
        <v>51</v>
      </c>
      <c r="B338" t="str">
        <f t="shared" si="5"/>
        <v>51-11</v>
      </c>
      <c r="C338" t="s">
        <v>550</v>
      </c>
      <c r="D338" t="s">
        <v>551</v>
      </c>
      <c r="E338" t="s">
        <v>552</v>
      </c>
      <c r="F338" t="s">
        <v>37</v>
      </c>
      <c r="G338" t="s">
        <v>61</v>
      </c>
      <c r="H338" t="s">
        <v>62</v>
      </c>
      <c r="I338">
        <v>32</v>
      </c>
      <c r="J338">
        <v>5</v>
      </c>
      <c r="K338" t="s">
        <v>63</v>
      </c>
      <c r="L338" t="s">
        <v>553</v>
      </c>
      <c r="M338" t="s">
        <v>539</v>
      </c>
      <c r="N338">
        <v>11</v>
      </c>
      <c r="O338">
        <v>34.6</v>
      </c>
      <c r="P338">
        <v>135.73333333333301</v>
      </c>
      <c r="Q338" t="s">
        <v>63</v>
      </c>
      <c r="R338" t="s">
        <v>63</v>
      </c>
      <c r="S338" t="s">
        <v>63</v>
      </c>
      <c r="T338">
        <v>240</v>
      </c>
      <c r="U338" t="s">
        <v>102</v>
      </c>
      <c r="V338" t="s">
        <v>63</v>
      </c>
      <c r="W338" t="s">
        <v>554</v>
      </c>
      <c r="X338" t="s">
        <v>63</v>
      </c>
      <c r="Y338" t="s">
        <v>63</v>
      </c>
      <c r="Z338" t="s">
        <v>555</v>
      </c>
    </row>
    <row r="339" spans="1:26" x14ac:dyDescent="0.3">
      <c r="A339">
        <v>51</v>
      </c>
      <c r="B339" t="str">
        <f t="shared" si="5"/>
        <v>51-12</v>
      </c>
      <c r="C339" t="s">
        <v>550</v>
      </c>
      <c r="D339" t="s">
        <v>551</v>
      </c>
      <c r="E339" t="s">
        <v>552</v>
      </c>
      <c r="F339" t="s">
        <v>37</v>
      </c>
      <c r="G339" t="s">
        <v>61</v>
      </c>
      <c r="H339" t="s">
        <v>62</v>
      </c>
      <c r="I339">
        <v>32</v>
      </c>
      <c r="J339">
        <v>5</v>
      </c>
      <c r="K339" t="s">
        <v>63</v>
      </c>
      <c r="L339" t="s">
        <v>553</v>
      </c>
      <c r="M339" t="s">
        <v>539</v>
      </c>
      <c r="N339">
        <v>12</v>
      </c>
      <c r="O339">
        <v>34.616666666666703</v>
      </c>
      <c r="P339">
        <v>135.69999999999999</v>
      </c>
      <c r="Q339" t="s">
        <v>63</v>
      </c>
      <c r="R339" t="s">
        <v>63</v>
      </c>
      <c r="S339" t="s">
        <v>63</v>
      </c>
      <c r="T339">
        <v>240</v>
      </c>
      <c r="U339" t="s">
        <v>102</v>
      </c>
      <c r="V339" t="s">
        <v>63</v>
      </c>
      <c r="W339" t="s">
        <v>554</v>
      </c>
      <c r="X339" t="s">
        <v>63</v>
      </c>
      <c r="Y339" t="s">
        <v>63</v>
      </c>
      <c r="Z339" t="s">
        <v>555</v>
      </c>
    </row>
    <row r="340" spans="1:26" x14ac:dyDescent="0.3">
      <c r="A340">
        <v>51</v>
      </c>
      <c r="B340" t="str">
        <f t="shared" si="5"/>
        <v>51-13</v>
      </c>
      <c r="C340" t="s">
        <v>550</v>
      </c>
      <c r="D340" t="s">
        <v>551</v>
      </c>
      <c r="E340" t="s">
        <v>552</v>
      </c>
      <c r="F340" t="s">
        <v>37</v>
      </c>
      <c r="G340" t="s">
        <v>61</v>
      </c>
      <c r="H340" t="s">
        <v>62</v>
      </c>
      <c r="I340">
        <v>32</v>
      </c>
      <c r="J340">
        <v>5</v>
      </c>
      <c r="K340" t="s">
        <v>63</v>
      </c>
      <c r="L340" t="s">
        <v>553</v>
      </c>
      <c r="M340" t="s">
        <v>539</v>
      </c>
      <c r="N340">
        <v>13</v>
      </c>
      <c r="O340">
        <v>34.65</v>
      </c>
      <c r="P340">
        <v>133.916666666667</v>
      </c>
      <c r="Q340" t="s">
        <v>63</v>
      </c>
      <c r="R340" t="s">
        <v>63</v>
      </c>
      <c r="S340" t="s">
        <v>63</v>
      </c>
      <c r="T340">
        <v>240</v>
      </c>
      <c r="U340" t="s">
        <v>102</v>
      </c>
      <c r="V340" t="s">
        <v>63</v>
      </c>
      <c r="W340" t="s">
        <v>554</v>
      </c>
      <c r="X340" t="s">
        <v>63</v>
      </c>
      <c r="Y340" t="s">
        <v>63</v>
      </c>
      <c r="Z340" t="s">
        <v>555</v>
      </c>
    </row>
    <row r="341" spans="1:26" x14ac:dyDescent="0.3">
      <c r="A341">
        <v>51</v>
      </c>
      <c r="B341" t="str">
        <f t="shared" si="5"/>
        <v>51-14</v>
      </c>
      <c r="C341" t="s">
        <v>550</v>
      </c>
      <c r="D341" t="s">
        <v>551</v>
      </c>
      <c r="E341" t="s">
        <v>552</v>
      </c>
      <c r="F341" t="s">
        <v>37</v>
      </c>
      <c r="G341" t="s">
        <v>61</v>
      </c>
      <c r="H341" t="s">
        <v>62</v>
      </c>
      <c r="I341">
        <v>32</v>
      </c>
      <c r="J341">
        <v>5</v>
      </c>
      <c r="K341" t="s">
        <v>63</v>
      </c>
      <c r="L341" t="s">
        <v>553</v>
      </c>
      <c r="M341" t="s">
        <v>539</v>
      </c>
      <c r="N341">
        <v>14</v>
      </c>
      <c r="O341">
        <v>34.516666666666701</v>
      </c>
      <c r="P341">
        <v>133.51666666666699</v>
      </c>
      <c r="Q341" t="s">
        <v>63</v>
      </c>
      <c r="R341" t="s">
        <v>63</v>
      </c>
      <c r="S341" t="s">
        <v>63</v>
      </c>
      <c r="T341">
        <v>240</v>
      </c>
      <c r="U341" t="s">
        <v>102</v>
      </c>
      <c r="V341" t="s">
        <v>63</v>
      </c>
      <c r="W341" t="s">
        <v>554</v>
      </c>
      <c r="X341" t="s">
        <v>63</v>
      </c>
      <c r="Y341" t="s">
        <v>63</v>
      </c>
      <c r="Z341" t="s">
        <v>555</v>
      </c>
    </row>
    <row r="342" spans="1:26" x14ac:dyDescent="0.3">
      <c r="A342">
        <v>51</v>
      </c>
      <c r="B342" t="str">
        <f t="shared" si="5"/>
        <v>51-15</v>
      </c>
      <c r="C342" t="s">
        <v>550</v>
      </c>
      <c r="D342" t="s">
        <v>551</v>
      </c>
      <c r="E342" t="s">
        <v>552</v>
      </c>
      <c r="F342" t="s">
        <v>37</v>
      </c>
      <c r="G342" t="s">
        <v>61</v>
      </c>
      <c r="H342" t="s">
        <v>62</v>
      </c>
      <c r="I342">
        <v>32</v>
      </c>
      <c r="J342">
        <v>5</v>
      </c>
      <c r="K342" t="s">
        <v>63</v>
      </c>
      <c r="L342" t="s">
        <v>553</v>
      </c>
      <c r="M342" t="s">
        <v>539</v>
      </c>
      <c r="N342">
        <v>15</v>
      </c>
      <c r="O342">
        <v>34.4</v>
      </c>
      <c r="P342">
        <v>133.19999999999999</v>
      </c>
      <c r="Q342" t="s">
        <v>63</v>
      </c>
      <c r="R342" t="s">
        <v>63</v>
      </c>
      <c r="S342" t="s">
        <v>63</v>
      </c>
      <c r="T342">
        <v>240</v>
      </c>
      <c r="U342" t="s">
        <v>102</v>
      </c>
      <c r="V342" t="s">
        <v>63</v>
      </c>
      <c r="W342" t="s">
        <v>554</v>
      </c>
      <c r="X342" t="s">
        <v>63</v>
      </c>
      <c r="Y342" t="s">
        <v>63</v>
      </c>
      <c r="Z342" t="s">
        <v>555</v>
      </c>
    </row>
    <row r="343" spans="1:26" x14ac:dyDescent="0.3">
      <c r="A343">
        <v>51</v>
      </c>
      <c r="B343" t="str">
        <f t="shared" si="5"/>
        <v>51-16</v>
      </c>
      <c r="C343" t="s">
        <v>550</v>
      </c>
      <c r="D343" t="s">
        <v>551</v>
      </c>
      <c r="E343" t="s">
        <v>552</v>
      </c>
      <c r="F343" t="s">
        <v>37</v>
      </c>
      <c r="G343" t="s">
        <v>61</v>
      </c>
      <c r="H343" t="s">
        <v>62</v>
      </c>
      <c r="I343">
        <v>32</v>
      </c>
      <c r="J343">
        <v>5</v>
      </c>
      <c r="K343" t="s">
        <v>63</v>
      </c>
      <c r="L343" t="s">
        <v>553</v>
      </c>
      <c r="M343" t="s">
        <v>539</v>
      </c>
      <c r="N343">
        <v>16</v>
      </c>
      <c r="O343">
        <v>34.4166666666667</v>
      </c>
      <c r="P343">
        <v>132.73333333333301</v>
      </c>
      <c r="Q343" t="s">
        <v>63</v>
      </c>
      <c r="R343" t="s">
        <v>63</v>
      </c>
      <c r="S343" t="s">
        <v>63</v>
      </c>
      <c r="T343">
        <v>240</v>
      </c>
      <c r="U343" t="s">
        <v>102</v>
      </c>
      <c r="V343" t="s">
        <v>63</v>
      </c>
      <c r="W343" t="s">
        <v>554</v>
      </c>
      <c r="X343" t="s">
        <v>63</v>
      </c>
      <c r="Y343" t="s">
        <v>63</v>
      </c>
      <c r="Z343" t="s">
        <v>555</v>
      </c>
    </row>
    <row r="344" spans="1:26" x14ac:dyDescent="0.3">
      <c r="A344">
        <v>51</v>
      </c>
      <c r="B344" t="str">
        <f t="shared" si="5"/>
        <v>51-17</v>
      </c>
      <c r="C344" t="s">
        <v>550</v>
      </c>
      <c r="D344" t="s">
        <v>551</v>
      </c>
      <c r="E344" t="s">
        <v>552</v>
      </c>
      <c r="F344" t="s">
        <v>37</v>
      </c>
      <c r="G344" t="s">
        <v>61</v>
      </c>
      <c r="H344" t="s">
        <v>62</v>
      </c>
      <c r="I344">
        <v>32</v>
      </c>
      <c r="J344">
        <v>5</v>
      </c>
      <c r="K344" t="s">
        <v>63</v>
      </c>
      <c r="L344" t="s">
        <v>553</v>
      </c>
      <c r="M344" t="s">
        <v>539</v>
      </c>
      <c r="N344">
        <v>17</v>
      </c>
      <c r="O344">
        <v>34.366666666666703</v>
      </c>
      <c r="P344">
        <v>132.51666666666699</v>
      </c>
      <c r="Q344" t="s">
        <v>63</v>
      </c>
      <c r="R344" t="s">
        <v>63</v>
      </c>
      <c r="S344" t="s">
        <v>63</v>
      </c>
      <c r="T344">
        <v>240</v>
      </c>
      <c r="U344" t="s">
        <v>102</v>
      </c>
      <c r="V344" t="s">
        <v>63</v>
      </c>
      <c r="W344" t="s">
        <v>554</v>
      </c>
      <c r="X344" t="s">
        <v>63</v>
      </c>
      <c r="Y344" t="s">
        <v>63</v>
      </c>
      <c r="Z344" t="s">
        <v>555</v>
      </c>
    </row>
    <row r="345" spans="1:26" x14ac:dyDescent="0.3">
      <c r="A345">
        <v>51</v>
      </c>
      <c r="B345" t="str">
        <f t="shared" si="5"/>
        <v>51-18</v>
      </c>
      <c r="C345" t="s">
        <v>550</v>
      </c>
      <c r="D345" t="s">
        <v>551</v>
      </c>
      <c r="E345" t="s">
        <v>552</v>
      </c>
      <c r="F345" t="s">
        <v>37</v>
      </c>
      <c r="G345" t="s">
        <v>61</v>
      </c>
      <c r="H345" t="s">
        <v>62</v>
      </c>
      <c r="I345">
        <v>32</v>
      </c>
      <c r="J345">
        <v>5</v>
      </c>
      <c r="K345" t="s">
        <v>63</v>
      </c>
      <c r="L345" t="s">
        <v>553</v>
      </c>
      <c r="M345" t="s">
        <v>539</v>
      </c>
      <c r="N345">
        <v>18</v>
      </c>
      <c r="O345">
        <v>33.933333333333302</v>
      </c>
      <c r="P345">
        <v>133.28333333333299</v>
      </c>
      <c r="Q345" t="s">
        <v>63</v>
      </c>
      <c r="R345" t="s">
        <v>63</v>
      </c>
      <c r="S345" t="s">
        <v>63</v>
      </c>
      <c r="T345">
        <v>240</v>
      </c>
      <c r="U345" t="s">
        <v>102</v>
      </c>
      <c r="V345" t="s">
        <v>63</v>
      </c>
      <c r="W345" t="s">
        <v>554</v>
      </c>
      <c r="X345" t="s">
        <v>63</v>
      </c>
      <c r="Y345" t="s">
        <v>63</v>
      </c>
      <c r="Z345" t="s">
        <v>555</v>
      </c>
    </row>
    <row r="346" spans="1:26" x14ac:dyDescent="0.3">
      <c r="A346">
        <v>51</v>
      </c>
      <c r="B346" t="str">
        <f t="shared" si="5"/>
        <v>51-19</v>
      </c>
      <c r="C346" t="s">
        <v>550</v>
      </c>
      <c r="D346" t="s">
        <v>551</v>
      </c>
      <c r="E346" t="s">
        <v>552</v>
      </c>
      <c r="F346" t="s">
        <v>37</v>
      </c>
      <c r="G346" t="s">
        <v>61</v>
      </c>
      <c r="H346" t="s">
        <v>62</v>
      </c>
      <c r="I346">
        <v>32</v>
      </c>
      <c r="J346">
        <v>5</v>
      </c>
      <c r="K346" t="s">
        <v>63</v>
      </c>
      <c r="L346" t="s">
        <v>553</v>
      </c>
      <c r="M346" t="s">
        <v>539</v>
      </c>
      <c r="N346">
        <v>19</v>
      </c>
      <c r="O346">
        <v>33.816666666666698</v>
      </c>
      <c r="P346">
        <v>134.48333333333301</v>
      </c>
      <c r="Q346" t="s">
        <v>63</v>
      </c>
      <c r="R346" t="s">
        <v>63</v>
      </c>
      <c r="S346" t="s">
        <v>63</v>
      </c>
      <c r="T346">
        <v>240</v>
      </c>
      <c r="U346" t="s">
        <v>102</v>
      </c>
      <c r="V346" t="s">
        <v>63</v>
      </c>
      <c r="W346" t="s">
        <v>554</v>
      </c>
      <c r="X346" t="s">
        <v>63</v>
      </c>
      <c r="Y346" t="s">
        <v>63</v>
      </c>
      <c r="Z346" t="s">
        <v>555</v>
      </c>
    </row>
    <row r="347" spans="1:26" x14ac:dyDescent="0.3">
      <c r="A347">
        <v>51</v>
      </c>
      <c r="B347" t="str">
        <f t="shared" si="5"/>
        <v>51-20</v>
      </c>
      <c r="C347" t="s">
        <v>550</v>
      </c>
      <c r="D347" t="s">
        <v>551</v>
      </c>
      <c r="E347" t="s">
        <v>552</v>
      </c>
      <c r="F347" t="s">
        <v>37</v>
      </c>
      <c r="G347" t="s">
        <v>61</v>
      </c>
      <c r="H347" t="s">
        <v>62</v>
      </c>
      <c r="I347">
        <v>32</v>
      </c>
      <c r="J347">
        <v>5</v>
      </c>
      <c r="K347" t="s">
        <v>63</v>
      </c>
      <c r="L347" t="s">
        <v>553</v>
      </c>
      <c r="M347" t="s">
        <v>539</v>
      </c>
      <c r="N347">
        <v>20</v>
      </c>
      <c r="O347">
        <v>33.700000000000003</v>
      </c>
      <c r="P347">
        <v>133.88333333333301</v>
      </c>
      <c r="Q347" t="s">
        <v>63</v>
      </c>
      <c r="R347" t="s">
        <v>63</v>
      </c>
      <c r="S347" t="s">
        <v>63</v>
      </c>
      <c r="T347">
        <v>240</v>
      </c>
      <c r="U347" t="s">
        <v>102</v>
      </c>
      <c r="V347" t="s">
        <v>63</v>
      </c>
      <c r="W347" t="s">
        <v>554</v>
      </c>
      <c r="X347" t="s">
        <v>63</v>
      </c>
      <c r="Y347" t="s">
        <v>63</v>
      </c>
      <c r="Z347" t="s">
        <v>555</v>
      </c>
    </row>
    <row r="348" spans="1:26" x14ac:dyDescent="0.3">
      <c r="A348">
        <v>51</v>
      </c>
      <c r="B348" t="str">
        <f t="shared" si="5"/>
        <v>51-21</v>
      </c>
      <c r="C348" t="s">
        <v>550</v>
      </c>
      <c r="D348" t="s">
        <v>551</v>
      </c>
      <c r="E348" t="s">
        <v>552</v>
      </c>
      <c r="F348" t="s">
        <v>37</v>
      </c>
      <c r="G348" t="s">
        <v>61</v>
      </c>
      <c r="H348" t="s">
        <v>62</v>
      </c>
      <c r="I348">
        <v>32</v>
      </c>
      <c r="J348">
        <v>5</v>
      </c>
      <c r="K348" t="s">
        <v>63</v>
      </c>
      <c r="L348" t="s">
        <v>553</v>
      </c>
      <c r="M348" t="s">
        <v>539</v>
      </c>
      <c r="N348">
        <v>21</v>
      </c>
      <c r="O348">
        <v>33.633333333333297</v>
      </c>
      <c r="P348">
        <v>133.78333333333299</v>
      </c>
      <c r="Q348" t="s">
        <v>63</v>
      </c>
      <c r="R348" t="s">
        <v>63</v>
      </c>
      <c r="S348" t="s">
        <v>63</v>
      </c>
      <c r="T348">
        <v>240</v>
      </c>
      <c r="U348" t="s">
        <v>102</v>
      </c>
      <c r="V348" t="s">
        <v>63</v>
      </c>
      <c r="W348" t="s">
        <v>554</v>
      </c>
      <c r="X348" t="s">
        <v>63</v>
      </c>
      <c r="Y348" t="s">
        <v>63</v>
      </c>
      <c r="Z348" t="s">
        <v>555</v>
      </c>
    </row>
    <row r="349" spans="1:26" x14ac:dyDescent="0.3">
      <c r="A349">
        <v>51</v>
      </c>
      <c r="B349" t="str">
        <f t="shared" si="5"/>
        <v>51-22</v>
      </c>
      <c r="C349" t="s">
        <v>550</v>
      </c>
      <c r="D349" t="s">
        <v>551</v>
      </c>
      <c r="E349" t="s">
        <v>552</v>
      </c>
      <c r="F349" t="s">
        <v>37</v>
      </c>
      <c r="G349" t="s">
        <v>61</v>
      </c>
      <c r="H349" t="s">
        <v>62</v>
      </c>
      <c r="I349">
        <v>32</v>
      </c>
      <c r="J349">
        <v>5</v>
      </c>
      <c r="K349" t="s">
        <v>63</v>
      </c>
      <c r="L349" t="s">
        <v>553</v>
      </c>
      <c r="M349" t="s">
        <v>539</v>
      </c>
      <c r="N349">
        <v>22</v>
      </c>
      <c r="O349">
        <v>33.200000000000003</v>
      </c>
      <c r="P349">
        <v>133.13333333333301</v>
      </c>
      <c r="Q349" t="s">
        <v>63</v>
      </c>
      <c r="R349" t="s">
        <v>63</v>
      </c>
      <c r="S349" t="s">
        <v>63</v>
      </c>
      <c r="T349">
        <v>240</v>
      </c>
      <c r="U349" t="s">
        <v>102</v>
      </c>
      <c r="V349" t="s">
        <v>63</v>
      </c>
      <c r="W349" t="s">
        <v>554</v>
      </c>
      <c r="X349" t="s">
        <v>63</v>
      </c>
      <c r="Y349" t="s">
        <v>63</v>
      </c>
      <c r="Z349" t="s">
        <v>555</v>
      </c>
    </row>
    <row r="350" spans="1:26" x14ac:dyDescent="0.3">
      <c r="A350">
        <v>51</v>
      </c>
      <c r="B350" t="str">
        <f t="shared" si="5"/>
        <v>51-23</v>
      </c>
      <c r="C350" t="s">
        <v>550</v>
      </c>
      <c r="D350" t="s">
        <v>551</v>
      </c>
      <c r="E350" t="s">
        <v>552</v>
      </c>
      <c r="F350" t="s">
        <v>37</v>
      </c>
      <c r="G350" t="s">
        <v>61</v>
      </c>
      <c r="H350" t="s">
        <v>62</v>
      </c>
      <c r="I350">
        <v>32</v>
      </c>
      <c r="J350">
        <v>5</v>
      </c>
      <c r="K350" t="s">
        <v>63</v>
      </c>
      <c r="L350" t="s">
        <v>553</v>
      </c>
      <c r="M350" t="s">
        <v>539</v>
      </c>
      <c r="N350">
        <v>23</v>
      </c>
      <c r="O350">
        <v>33.9</v>
      </c>
      <c r="P350">
        <v>133.05000000000001</v>
      </c>
      <c r="Q350" t="s">
        <v>63</v>
      </c>
      <c r="R350" t="s">
        <v>63</v>
      </c>
      <c r="S350" t="s">
        <v>63</v>
      </c>
      <c r="T350">
        <v>240</v>
      </c>
      <c r="U350" t="s">
        <v>102</v>
      </c>
      <c r="V350" t="s">
        <v>63</v>
      </c>
      <c r="W350" t="s">
        <v>554</v>
      </c>
      <c r="X350" t="s">
        <v>63</v>
      </c>
      <c r="Y350" t="s">
        <v>63</v>
      </c>
      <c r="Z350" t="s">
        <v>555</v>
      </c>
    </row>
    <row r="351" spans="1:26" x14ac:dyDescent="0.3">
      <c r="A351">
        <v>51</v>
      </c>
      <c r="B351" t="str">
        <f t="shared" si="5"/>
        <v>51-24</v>
      </c>
      <c r="C351" t="s">
        <v>550</v>
      </c>
      <c r="D351" t="s">
        <v>551</v>
      </c>
      <c r="E351" t="s">
        <v>552</v>
      </c>
      <c r="F351" t="s">
        <v>37</v>
      </c>
      <c r="G351" t="s">
        <v>61</v>
      </c>
      <c r="H351" t="s">
        <v>62</v>
      </c>
      <c r="I351">
        <v>32</v>
      </c>
      <c r="J351">
        <v>5</v>
      </c>
      <c r="K351" t="s">
        <v>63</v>
      </c>
      <c r="L351" t="s">
        <v>553</v>
      </c>
      <c r="M351" t="s">
        <v>539</v>
      </c>
      <c r="N351">
        <v>24</v>
      </c>
      <c r="O351">
        <v>33.216666666666697</v>
      </c>
      <c r="P351">
        <v>132.566666666667</v>
      </c>
      <c r="Q351" t="s">
        <v>63</v>
      </c>
      <c r="R351" t="s">
        <v>63</v>
      </c>
      <c r="S351" t="s">
        <v>63</v>
      </c>
      <c r="T351">
        <v>240</v>
      </c>
      <c r="U351" t="s">
        <v>102</v>
      </c>
      <c r="V351" t="s">
        <v>63</v>
      </c>
      <c r="W351" t="s">
        <v>554</v>
      </c>
      <c r="X351" t="s">
        <v>63</v>
      </c>
      <c r="Y351" t="s">
        <v>63</v>
      </c>
      <c r="Z351" t="s">
        <v>555</v>
      </c>
    </row>
    <row r="352" spans="1:26" x14ac:dyDescent="0.3">
      <c r="A352">
        <v>51</v>
      </c>
      <c r="B352" t="str">
        <f t="shared" si="5"/>
        <v>51-25</v>
      </c>
      <c r="C352" t="s">
        <v>550</v>
      </c>
      <c r="D352" t="s">
        <v>551</v>
      </c>
      <c r="E352" t="s">
        <v>552</v>
      </c>
      <c r="F352" t="s">
        <v>37</v>
      </c>
      <c r="G352" t="s">
        <v>61</v>
      </c>
      <c r="H352" t="s">
        <v>62</v>
      </c>
      <c r="I352">
        <v>32</v>
      </c>
      <c r="J352">
        <v>5</v>
      </c>
      <c r="K352" t="s">
        <v>63</v>
      </c>
      <c r="L352" t="s">
        <v>553</v>
      </c>
      <c r="M352" t="s">
        <v>539</v>
      </c>
      <c r="N352">
        <v>25</v>
      </c>
      <c r="O352">
        <v>33.299999999999997</v>
      </c>
      <c r="P352">
        <v>130.36666666666699</v>
      </c>
      <c r="Q352" t="s">
        <v>63</v>
      </c>
      <c r="R352" t="s">
        <v>63</v>
      </c>
      <c r="S352" t="s">
        <v>63</v>
      </c>
      <c r="T352">
        <v>240</v>
      </c>
      <c r="U352" t="s">
        <v>102</v>
      </c>
      <c r="V352" t="s">
        <v>63</v>
      </c>
      <c r="W352" t="s">
        <v>554</v>
      </c>
      <c r="X352" t="s">
        <v>63</v>
      </c>
      <c r="Y352" t="s">
        <v>63</v>
      </c>
      <c r="Z352" t="s">
        <v>555</v>
      </c>
    </row>
    <row r="353" spans="1:26" x14ac:dyDescent="0.3">
      <c r="A353">
        <v>51</v>
      </c>
      <c r="B353" t="str">
        <f t="shared" si="5"/>
        <v>51-26</v>
      </c>
      <c r="C353" t="s">
        <v>550</v>
      </c>
      <c r="D353" t="s">
        <v>551</v>
      </c>
      <c r="E353" t="s">
        <v>552</v>
      </c>
      <c r="F353" t="s">
        <v>37</v>
      </c>
      <c r="G353" t="s">
        <v>61</v>
      </c>
      <c r="H353" t="s">
        <v>62</v>
      </c>
      <c r="I353">
        <v>32</v>
      </c>
      <c r="J353">
        <v>5</v>
      </c>
      <c r="K353" t="s">
        <v>63</v>
      </c>
      <c r="L353" t="s">
        <v>553</v>
      </c>
      <c r="M353" t="s">
        <v>539</v>
      </c>
      <c r="N353">
        <v>26</v>
      </c>
      <c r="O353">
        <v>33.1666666666667</v>
      </c>
      <c r="P353">
        <v>129.71666666666701</v>
      </c>
      <c r="Q353" t="s">
        <v>63</v>
      </c>
      <c r="R353" t="s">
        <v>63</v>
      </c>
      <c r="S353" t="s">
        <v>63</v>
      </c>
      <c r="T353">
        <v>240</v>
      </c>
      <c r="U353" t="s">
        <v>102</v>
      </c>
      <c r="V353" t="s">
        <v>63</v>
      </c>
      <c r="W353" t="s">
        <v>554</v>
      </c>
      <c r="X353" t="s">
        <v>63</v>
      </c>
      <c r="Y353" t="s">
        <v>63</v>
      </c>
      <c r="Z353" t="s">
        <v>555</v>
      </c>
    </row>
    <row r="354" spans="1:26" x14ac:dyDescent="0.3">
      <c r="A354">
        <v>51</v>
      </c>
      <c r="B354" t="str">
        <f t="shared" si="5"/>
        <v>51-27</v>
      </c>
      <c r="C354" t="s">
        <v>550</v>
      </c>
      <c r="D354" t="s">
        <v>551</v>
      </c>
      <c r="E354" t="s">
        <v>552</v>
      </c>
      <c r="F354" t="s">
        <v>37</v>
      </c>
      <c r="G354" t="s">
        <v>61</v>
      </c>
      <c r="H354" t="s">
        <v>62</v>
      </c>
      <c r="I354">
        <v>32</v>
      </c>
      <c r="J354">
        <v>5</v>
      </c>
      <c r="K354" t="s">
        <v>63</v>
      </c>
      <c r="L354" t="s">
        <v>553</v>
      </c>
      <c r="M354" t="s">
        <v>539</v>
      </c>
      <c r="N354">
        <v>27</v>
      </c>
      <c r="O354">
        <v>32.85</v>
      </c>
      <c r="P354">
        <v>130.78333333333299</v>
      </c>
      <c r="Q354" t="s">
        <v>63</v>
      </c>
      <c r="R354" t="s">
        <v>63</v>
      </c>
      <c r="S354" t="s">
        <v>63</v>
      </c>
      <c r="T354">
        <v>240</v>
      </c>
      <c r="U354" t="s">
        <v>102</v>
      </c>
      <c r="V354" t="s">
        <v>63</v>
      </c>
      <c r="W354" t="s">
        <v>554</v>
      </c>
      <c r="X354" t="s">
        <v>63</v>
      </c>
      <c r="Y354" t="s">
        <v>63</v>
      </c>
      <c r="Z354" t="s">
        <v>555</v>
      </c>
    </row>
    <row r="355" spans="1:26" x14ac:dyDescent="0.3">
      <c r="A355">
        <v>51</v>
      </c>
      <c r="B355" t="str">
        <f t="shared" si="5"/>
        <v>51-28</v>
      </c>
      <c r="C355" t="s">
        <v>550</v>
      </c>
      <c r="D355" t="s">
        <v>551</v>
      </c>
      <c r="E355" t="s">
        <v>552</v>
      </c>
      <c r="F355" t="s">
        <v>37</v>
      </c>
      <c r="G355" t="s">
        <v>61</v>
      </c>
      <c r="H355" t="s">
        <v>62</v>
      </c>
      <c r="I355">
        <v>32</v>
      </c>
      <c r="J355">
        <v>5</v>
      </c>
      <c r="K355" t="s">
        <v>63</v>
      </c>
      <c r="L355" t="s">
        <v>553</v>
      </c>
      <c r="M355" t="s">
        <v>539</v>
      </c>
      <c r="N355">
        <v>28</v>
      </c>
      <c r="O355">
        <v>32.799999999999997</v>
      </c>
      <c r="P355">
        <v>130.916666666667</v>
      </c>
      <c r="Q355" t="s">
        <v>63</v>
      </c>
      <c r="R355" t="s">
        <v>63</v>
      </c>
      <c r="S355" t="s">
        <v>63</v>
      </c>
      <c r="T355">
        <v>240</v>
      </c>
      <c r="U355" t="s">
        <v>102</v>
      </c>
      <c r="V355" t="s">
        <v>63</v>
      </c>
      <c r="W355" t="s">
        <v>554</v>
      </c>
      <c r="X355" t="s">
        <v>63</v>
      </c>
      <c r="Y355" t="s">
        <v>63</v>
      </c>
      <c r="Z355" t="s">
        <v>555</v>
      </c>
    </row>
    <row r="356" spans="1:26" x14ac:dyDescent="0.3">
      <c r="A356">
        <v>51</v>
      </c>
      <c r="B356" t="str">
        <f t="shared" si="5"/>
        <v>51-29</v>
      </c>
      <c r="C356" t="s">
        <v>550</v>
      </c>
      <c r="D356" t="s">
        <v>551</v>
      </c>
      <c r="E356" t="s">
        <v>552</v>
      </c>
      <c r="F356" t="s">
        <v>37</v>
      </c>
      <c r="G356" t="s">
        <v>61</v>
      </c>
      <c r="H356" t="s">
        <v>62</v>
      </c>
      <c r="I356">
        <v>32</v>
      </c>
      <c r="J356">
        <v>5</v>
      </c>
      <c r="K356" t="s">
        <v>63</v>
      </c>
      <c r="L356" t="s">
        <v>553</v>
      </c>
      <c r="M356" t="s">
        <v>539</v>
      </c>
      <c r="N356">
        <v>29</v>
      </c>
      <c r="O356">
        <v>32.683333333333302</v>
      </c>
      <c r="P356">
        <v>130.98333333333301</v>
      </c>
      <c r="Q356" t="s">
        <v>63</v>
      </c>
      <c r="R356" t="s">
        <v>63</v>
      </c>
      <c r="S356" t="s">
        <v>63</v>
      </c>
      <c r="T356">
        <v>240</v>
      </c>
      <c r="U356" t="s">
        <v>102</v>
      </c>
      <c r="V356" t="s">
        <v>63</v>
      </c>
      <c r="W356" t="s">
        <v>554</v>
      </c>
      <c r="X356" t="s">
        <v>63</v>
      </c>
      <c r="Y356" t="s">
        <v>63</v>
      </c>
      <c r="Z356" t="s">
        <v>555</v>
      </c>
    </row>
    <row r="357" spans="1:26" x14ac:dyDescent="0.3">
      <c r="A357">
        <v>51</v>
      </c>
      <c r="B357" t="str">
        <f t="shared" si="5"/>
        <v>51-30</v>
      </c>
      <c r="C357" t="s">
        <v>550</v>
      </c>
      <c r="D357" t="s">
        <v>551</v>
      </c>
      <c r="E357" t="s">
        <v>552</v>
      </c>
      <c r="F357" t="s">
        <v>37</v>
      </c>
      <c r="G357" t="s">
        <v>61</v>
      </c>
      <c r="H357" t="s">
        <v>62</v>
      </c>
      <c r="I357">
        <v>32</v>
      </c>
      <c r="J357">
        <v>5</v>
      </c>
      <c r="K357" t="s">
        <v>63</v>
      </c>
      <c r="L357" t="s">
        <v>553</v>
      </c>
      <c r="M357" t="s">
        <v>539</v>
      </c>
      <c r="N357">
        <v>30</v>
      </c>
      <c r="O357">
        <v>30.716666666666701</v>
      </c>
      <c r="P357">
        <v>131</v>
      </c>
      <c r="Q357" t="s">
        <v>63</v>
      </c>
      <c r="R357" t="s">
        <v>63</v>
      </c>
      <c r="S357" t="s">
        <v>63</v>
      </c>
      <c r="T357">
        <v>240</v>
      </c>
      <c r="U357" t="s">
        <v>102</v>
      </c>
      <c r="V357" t="s">
        <v>63</v>
      </c>
      <c r="W357" t="s">
        <v>554</v>
      </c>
      <c r="X357" t="s">
        <v>63</v>
      </c>
      <c r="Y357" t="s">
        <v>63</v>
      </c>
      <c r="Z357" t="s">
        <v>555</v>
      </c>
    </row>
    <row r="358" spans="1:26" x14ac:dyDescent="0.3">
      <c r="A358">
        <v>51</v>
      </c>
      <c r="B358" t="str">
        <f t="shared" si="5"/>
        <v>51-31</v>
      </c>
      <c r="C358" t="s">
        <v>550</v>
      </c>
      <c r="D358" t="s">
        <v>551</v>
      </c>
      <c r="E358" t="s">
        <v>552</v>
      </c>
      <c r="F358" t="s">
        <v>37</v>
      </c>
      <c r="G358" t="s">
        <v>61</v>
      </c>
      <c r="H358" t="s">
        <v>62</v>
      </c>
      <c r="I358">
        <v>32</v>
      </c>
      <c r="J358">
        <v>5</v>
      </c>
      <c r="K358" t="s">
        <v>63</v>
      </c>
      <c r="L358" t="s">
        <v>553</v>
      </c>
      <c r="M358" t="s">
        <v>539</v>
      </c>
      <c r="N358">
        <v>31</v>
      </c>
      <c r="O358">
        <v>30.4166666666667</v>
      </c>
      <c r="P358">
        <v>130.566666666667</v>
      </c>
      <c r="Q358" t="s">
        <v>63</v>
      </c>
      <c r="R358" t="s">
        <v>63</v>
      </c>
      <c r="S358" t="s">
        <v>63</v>
      </c>
      <c r="T358">
        <v>240</v>
      </c>
      <c r="U358" t="s">
        <v>102</v>
      </c>
      <c r="V358" t="s">
        <v>63</v>
      </c>
      <c r="W358" t="s">
        <v>554</v>
      </c>
      <c r="X358" t="s">
        <v>63</v>
      </c>
      <c r="Y358" t="s">
        <v>63</v>
      </c>
      <c r="Z358" t="s">
        <v>555</v>
      </c>
    </row>
    <row r="359" spans="1:26" x14ac:dyDescent="0.3">
      <c r="A359">
        <v>51</v>
      </c>
      <c r="B359" t="str">
        <f t="shared" si="5"/>
        <v>51-32</v>
      </c>
      <c r="C359" t="s">
        <v>550</v>
      </c>
      <c r="D359" t="s">
        <v>551</v>
      </c>
      <c r="E359" t="s">
        <v>552</v>
      </c>
      <c r="F359" t="s">
        <v>37</v>
      </c>
      <c r="G359" t="s">
        <v>61</v>
      </c>
      <c r="H359" t="s">
        <v>62</v>
      </c>
      <c r="I359">
        <v>32</v>
      </c>
      <c r="J359">
        <v>5</v>
      </c>
      <c r="K359" t="s">
        <v>63</v>
      </c>
      <c r="L359" t="s">
        <v>553</v>
      </c>
      <c r="M359" t="s">
        <v>539</v>
      </c>
      <c r="N359">
        <v>32</v>
      </c>
      <c r="O359">
        <v>30.383333333333301</v>
      </c>
      <c r="P359">
        <v>130.416666666667</v>
      </c>
      <c r="Q359" t="s">
        <v>63</v>
      </c>
      <c r="R359" t="s">
        <v>63</v>
      </c>
      <c r="S359" t="s">
        <v>63</v>
      </c>
      <c r="T359">
        <v>240</v>
      </c>
      <c r="U359" t="s">
        <v>102</v>
      </c>
      <c r="V359" t="s">
        <v>63</v>
      </c>
      <c r="W359" t="s">
        <v>554</v>
      </c>
      <c r="X359" t="s">
        <v>63</v>
      </c>
      <c r="Y359" t="s">
        <v>63</v>
      </c>
      <c r="Z359" t="s">
        <v>555</v>
      </c>
    </row>
    <row r="360" spans="1:26" x14ac:dyDescent="0.3">
      <c r="A360">
        <v>52</v>
      </c>
      <c r="B360" t="str">
        <f t="shared" si="5"/>
        <v>52-Tomakomai2</v>
      </c>
      <c r="C360" t="s">
        <v>556</v>
      </c>
      <c r="D360" t="s">
        <v>557</v>
      </c>
      <c r="E360" t="s">
        <v>558</v>
      </c>
      <c r="F360" t="s">
        <v>37</v>
      </c>
      <c r="G360" t="s">
        <v>61</v>
      </c>
      <c r="H360" t="s">
        <v>62</v>
      </c>
      <c r="I360">
        <v>7</v>
      </c>
      <c r="J360">
        <v>3</v>
      </c>
      <c r="K360" t="s">
        <v>63</v>
      </c>
      <c r="L360" t="s">
        <v>559</v>
      </c>
      <c r="M360" t="s">
        <v>210</v>
      </c>
      <c r="N360" t="s">
        <v>560</v>
      </c>
      <c r="O360">
        <v>42.6666666666667</v>
      </c>
      <c r="P360">
        <v>141.65</v>
      </c>
      <c r="Q360" t="s">
        <v>63</v>
      </c>
      <c r="R360">
        <v>12</v>
      </c>
      <c r="S360" t="s">
        <v>63</v>
      </c>
      <c r="T360">
        <v>53.6</v>
      </c>
      <c r="U360" t="s">
        <v>86</v>
      </c>
      <c r="V360" t="s">
        <v>63</v>
      </c>
      <c r="W360" t="s">
        <v>561</v>
      </c>
      <c r="X360" t="s">
        <v>63</v>
      </c>
      <c r="Y360" t="s">
        <v>63</v>
      </c>
      <c r="Z360" t="s">
        <v>63</v>
      </c>
    </row>
    <row r="361" spans="1:26" x14ac:dyDescent="0.3">
      <c r="A361">
        <v>52</v>
      </c>
      <c r="B361" t="str">
        <f t="shared" si="5"/>
        <v>52-Kanazawa</v>
      </c>
      <c r="C361" t="s">
        <v>556</v>
      </c>
      <c r="D361" t="s">
        <v>557</v>
      </c>
      <c r="E361" t="s">
        <v>558</v>
      </c>
      <c r="F361" t="s">
        <v>37</v>
      </c>
      <c r="G361" t="s">
        <v>61</v>
      </c>
      <c r="H361" t="s">
        <v>62</v>
      </c>
      <c r="I361">
        <v>7</v>
      </c>
      <c r="J361">
        <v>3</v>
      </c>
      <c r="K361" t="s">
        <v>63</v>
      </c>
      <c r="L361" t="s">
        <v>559</v>
      </c>
      <c r="M361" t="s">
        <v>210</v>
      </c>
      <c r="N361" t="s">
        <v>444</v>
      </c>
      <c r="O361">
        <v>36.549999999999997</v>
      </c>
      <c r="P361">
        <v>136.65</v>
      </c>
      <c r="Q361" t="s">
        <v>63</v>
      </c>
      <c r="R361">
        <v>11</v>
      </c>
      <c r="S361" t="s">
        <v>63</v>
      </c>
      <c r="T361">
        <v>48.3</v>
      </c>
      <c r="U361" t="s">
        <v>86</v>
      </c>
      <c r="V361" t="s">
        <v>63</v>
      </c>
      <c r="W361" t="s">
        <v>561</v>
      </c>
      <c r="X361" t="s">
        <v>63</v>
      </c>
      <c r="Y361" t="s">
        <v>63</v>
      </c>
      <c r="Z361" t="s">
        <v>63</v>
      </c>
    </row>
    <row r="362" spans="1:26" x14ac:dyDescent="0.3">
      <c r="A362">
        <v>52</v>
      </c>
      <c r="B362" t="str">
        <f t="shared" si="5"/>
        <v>52-Ueda</v>
      </c>
      <c r="C362" t="s">
        <v>556</v>
      </c>
      <c r="D362" t="s">
        <v>557</v>
      </c>
      <c r="E362" t="s">
        <v>558</v>
      </c>
      <c r="F362" t="s">
        <v>37</v>
      </c>
      <c r="G362" t="s">
        <v>61</v>
      </c>
      <c r="H362" t="s">
        <v>62</v>
      </c>
      <c r="I362">
        <v>7</v>
      </c>
      <c r="J362">
        <v>3</v>
      </c>
      <c r="K362" t="s">
        <v>63</v>
      </c>
      <c r="L362" t="s">
        <v>559</v>
      </c>
      <c r="M362" t="s">
        <v>210</v>
      </c>
      <c r="N362" t="s">
        <v>562</v>
      </c>
      <c r="O362">
        <v>36.4</v>
      </c>
      <c r="P362">
        <v>138.19999999999999</v>
      </c>
      <c r="Q362" t="s">
        <v>63</v>
      </c>
      <c r="R362">
        <v>419</v>
      </c>
      <c r="S362" t="s">
        <v>63</v>
      </c>
      <c r="T362">
        <v>50.6</v>
      </c>
      <c r="U362" t="s">
        <v>86</v>
      </c>
      <c r="V362" t="s">
        <v>63</v>
      </c>
      <c r="W362" t="s">
        <v>561</v>
      </c>
      <c r="X362" t="s">
        <v>63</v>
      </c>
      <c r="Y362" t="s">
        <v>63</v>
      </c>
      <c r="Z362" t="s">
        <v>63</v>
      </c>
    </row>
    <row r="363" spans="1:26" x14ac:dyDescent="0.3">
      <c r="A363">
        <v>52</v>
      </c>
      <c r="B363" t="str">
        <f t="shared" si="5"/>
        <v>52-Tsukuba</v>
      </c>
      <c r="C363" t="s">
        <v>556</v>
      </c>
      <c r="D363" t="s">
        <v>557</v>
      </c>
      <c r="E363" t="s">
        <v>558</v>
      </c>
      <c r="F363" t="s">
        <v>37</v>
      </c>
      <c r="G363" t="s">
        <v>61</v>
      </c>
      <c r="H363" t="s">
        <v>62</v>
      </c>
      <c r="I363">
        <v>7</v>
      </c>
      <c r="J363">
        <v>3</v>
      </c>
      <c r="K363" t="s">
        <v>63</v>
      </c>
      <c r="L363" t="s">
        <v>559</v>
      </c>
      <c r="M363" t="s">
        <v>210</v>
      </c>
      <c r="N363" t="s">
        <v>400</v>
      </c>
      <c r="O363">
        <v>36.033333333333303</v>
      </c>
      <c r="P363">
        <v>140.11666666666699</v>
      </c>
      <c r="Q363" t="s">
        <v>63</v>
      </c>
      <c r="R363">
        <v>25</v>
      </c>
      <c r="S363" t="s">
        <v>63</v>
      </c>
      <c r="T363">
        <v>49.66</v>
      </c>
      <c r="U363" t="s">
        <v>86</v>
      </c>
      <c r="V363" t="s">
        <v>63</v>
      </c>
      <c r="W363" t="s">
        <v>561</v>
      </c>
      <c r="X363" t="s">
        <v>63</v>
      </c>
      <c r="Y363" t="s">
        <v>63</v>
      </c>
      <c r="Z363" t="s">
        <v>63</v>
      </c>
    </row>
    <row r="364" spans="1:26" x14ac:dyDescent="0.3">
      <c r="A364">
        <v>52</v>
      </c>
      <c r="B364" t="str">
        <f t="shared" si="5"/>
        <v>52-Ogi</v>
      </c>
      <c r="C364" t="s">
        <v>556</v>
      </c>
      <c r="D364" t="s">
        <v>557</v>
      </c>
      <c r="E364" t="s">
        <v>558</v>
      </c>
      <c r="F364" t="s">
        <v>37</v>
      </c>
      <c r="G364" t="s">
        <v>61</v>
      </c>
      <c r="H364" t="s">
        <v>62</v>
      </c>
      <c r="I364">
        <v>7</v>
      </c>
      <c r="J364">
        <v>4</v>
      </c>
      <c r="K364" t="s">
        <v>63</v>
      </c>
      <c r="L364" t="s">
        <v>559</v>
      </c>
      <c r="M364" t="s">
        <v>210</v>
      </c>
      <c r="N364" t="s">
        <v>563</v>
      </c>
      <c r="O364">
        <v>33.25</v>
      </c>
      <c r="P364">
        <v>130.166666666667</v>
      </c>
      <c r="Q364" t="s">
        <v>63</v>
      </c>
      <c r="R364">
        <v>8</v>
      </c>
      <c r="S364" t="s">
        <v>63</v>
      </c>
      <c r="T364">
        <v>58</v>
      </c>
      <c r="U364" t="s">
        <v>86</v>
      </c>
      <c r="V364" t="s">
        <v>63</v>
      </c>
      <c r="W364" t="s">
        <v>561</v>
      </c>
      <c r="X364" t="s">
        <v>63</v>
      </c>
      <c r="Y364" t="s">
        <v>63</v>
      </c>
      <c r="Z364" t="s">
        <v>63</v>
      </c>
    </row>
    <row r="365" spans="1:26" x14ac:dyDescent="0.3">
      <c r="A365">
        <v>52</v>
      </c>
      <c r="B365" t="str">
        <f t="shared" si="5"/>
        <v>52-Ibusuki1</v>
      </c>
      <c r="C365" t="s">
        <v>556</v>
      </c>
      <c r="D365" t="s">
        <v>557</v>
      </c>
      <c r="E365" t="s">
        <v>558</v>
      </c>
      <c r="F365" t="s">
        <v>37</v>
      </c>
      <c r="G365" t="s">
        <v>61</v>
      </c>
      <c r="H365" t="s">
        <v>62</v>
      </c>
      <c r="I365">
        <v>7</v>
      </c>
      <c r="J365">
        <v>3</v>
      </c>
      <c r="K365" t="s">
        <v>63</v>
      </c>
      <c r="L365" t="s">
        <v>559</v>
      </c>
      <c r="M365" t="s">
        <v>210</v>
      </c>
      <c r="N365" t="s">
        <v>564</v>
      </c>
      <c r="O365">
        <v>31.183333333333302</v>
      </c>
      <c r="P365">
        <v>130.55000000000001</v>
      </c>
      <c r="Q365" t="s">
        <v>63</v>
      </c>
      <c r="R365">
        <v>28</v>
      </c>
      <c r="S365" t="s">
        <v>63</v>
      </c>
      <c r="T365">
        <v>59.66</v>
      </c>
      <c r="U365" t="s">
        <v>86</v>
      </c>
      <c r="V365" t="s">
        <v>63</v>
      </c>
      <c r="W365" t="s">
        <v>561</v>
      </c>
      <c r="X365" t="s">
        <v>63</v>
      </c>
      <c r="Y365" t="s">
        <v>63</v>
      </c>
      <c r="Z365" t="s">
        <v>63</v>
      </c>
    </row>
    <row r="366" spans="1:26" x14ac:dyDescent="0.3">
      <c r="A366">
        <v>52</v>
      </c>
      <c r="B366" t="str">
        <f t="shared" si="5"/>
        <v>52-Hirosaki</v>
      </c>
      <c r="C366" t="s">
        <v>556</v>
      </c>
      <c r="D366" t="s">
        <v>557</v>
      </c>
      <c r="E366" t="s">
        <v>558</v>
      </c>
      <c r="F366" t="s">
        <v>37</v>
      </c>
      <c r="G366" t="s">
        <v>61</v>
      </c>
      <c r="H366" t="s">
        <v>62</v>
      </c>
      <c r="I366">
        <v>7</v>
      </c>
      <c r="J366">
        <v>3</v>
      </c>
      <c r="K366" t="s">
        <v>63</v>
      </c>
      <c r="L366" t="s">
        <v>559</v>
      </c>
      <c r="M366" t="s">
        <v>210</v>
      </c>
      <c r="N366" t="s">
        <v>565</v>
      </c>
      <c r="O366">
        <v>40.6</v>
      </c>
      <c r="P366">
        <v>140.44999999999999</v>
      </c>
      <c r="Q366" t="s">
        <v>63</v>
      </c>
      <c r="R366">
        <v>25</v>
      </c>
      <c r="S366" t="s">
        <v>63</v>
      </c>
      <c r="T366">
        <v>51</v>
      </c>
      <c r="U366" t="s">
        <v>86</v>
      </c>
      <c r="V366" t="s">
        <v>63</v>
      </c>
      <c r="W366" t="s">
        <v>561</v>
      </c>
      <c r="X366" t="s">
        <v>63</v>
      </c>
      <c r="Y366" t="s">
        <v>63</v>
      </c>
      <c r="Z366" t="s">
        <v>63</v>
      </c>
    </row>
    <row r="367" spans="1:26" x14ac:dyDescent="0.3">
      <c r="A367">
        <v>53</v>
      </c>
      <c r="B367" t="str">
        <f t="shared" si="5"/>
        <v>53-Pelkosenniemi1</v>
      </c>
      <c r="C367" t="s">
        <v>566</v>
      </c>
      <c r="D367" t="s">
        <v>567</v>
      </c>
      <c r="E367" t="s">
        <v>568</v>
      </c>
      <c r="F367" t="s">
        <v>37</v>
      </c>
      <c r="G367" t="s">
        <v>61</v>
      </c>
      <c r="H367" t="s">
        <v>62</v>
      </c>
      <c r="I367">
        <v>6</v>
      </c>
      <c r="J367">
        <v>4</v>
      </c>
      <c r="K367" t="s">
        <v>63</v>
      </c>
      <c r="L367" t="s">
        <v>569</v>
      </c>
      <c r="M367" t="s">
        <v>79</v>
      </c>
      <c r="N367" t="s">
        <v>570</v>
      </c>
      <c r="O367">
        <v>67.099999999999994</v>
      </c>
      <c r="P367">
        <v>27.5</v>
      </c>
      <c r="Q367" t="s">
        <v>63</v>
      </c>
      <c r="R367" t="s">
        <v>63</v>
      </c>
      <c r="S367" t="s">
        <v>63</v>
      </c>
      <c r="T367">
        <v>115</v>
      </c>
      <c r="U367" t="s">
        <v>102</v>
      </c>
      <c r="V367" t="s">
        <v>63</v>
      </c>
      <c r="W367" t="s">
        <v>571</v>
      </c>
      <c r="X367" t="s">
        <v>63</v>
      </c>
      <c r="Y367" t="s">
        <v>288</v>
      </c>
      <c r="Z367" t="s">
        <v>63</v>
      </c>
    </row>
    <row r="368" spans="1:26" x14ac:dyDescent="0.3">
      <c r="A368">
        <v>53</v>
      </c>
      <c r="B368" t="str">
        <f t="shared" si="5"/>
        <v>53-Pelkosenniemi2</v>
      </c>
      <c r="C368" t="s">
        <v>566</v>
      </c>
      <c r="D368" t="s">
        <v>567</v>
      </c>
      <c r="E368" t="s">
        <v>568</v>
      </c>
      <c r="F368" t="s">
        <v>37</v>
      </c>
      <c r="G368" t="s">
        <v>61</v>
      </c>
      <c r="H368" t="s">
        <v>62</v>
      </c>
      <c r="I368">
        <v>6</v>
      </c>
      <c r="J368">
        <v>4</v>
      </c>
      <c r="K368" t="s">
        <v>63</v>
      </c>
      <c r="L368" t="s">
        <v>569</v>
      </c>
      <c r="M368" t="s">
        <v>79</v>
      </c>
      <c r="N368" t="s">
        <v>572</v>
      </c>
      <c r="O368">
        <v>67.099999999999994</v>
      </c>
      <c r="P368">
        <v>27.5</v>
      </c>
      <c r="Q368" t="s">
        <v>63</v>
      </c>
      <c r="R368" t="s">
        <v>63</v>
      </c>
      <c r="S368" t="s">
        <v>63</v>
      </c>
      <c r="T368">
        <v>115</v>
      </c>
      <c r="U368" t="s">
        <v>102</v>
      </c>
      <c r="V368" t="s">
        <v>63</v>
      </c>
      <c r="W368" t="s">
        <v>571</v>
      </c>
      <c r="X368" t="s">
        <v>63</v>
      </c>
      <c r="Y368" t="s">
        <v>288</v>
      </c>
      <c r="Z368" t="s">
        <v>63</v>
      </c>
    </row>
    <row r="369" spans="1:26" x14ac:dyDescent="0.3">
      <c r="A369">
        <v>53</v>
      </c>
      <c r="B369" t="str">
        <f t="shared" si="5"/>
        <v>53-Pelkosenniemi3</v>
      </c>
      <c r="C369" t="s">
        <v>566</v>
      </c>
      <c r="D369" t="s">
        <v>567</v>
      </c>
      <c r="E369" t="s">
        <v>568</v>
      </c>
      <c r="F369" t="s">
        <v>37</v>
      </c>
      <c r="G369" t="s">
        <v>61</v>
      </c>
      <c r="H369" t="s">
        <v>62</v>
      </c>
      <c r="I369">
        <v>6</v>
      </c>
      <c r="J369">
        <v>4</v>
      </c>
      <c r="K369" t="s">
        <v>63</v>
      </c>
      <c r="L369" t="s">
        <v>569</v>
      </c>
      <c r="M369" t="s">
        <v>79</v>
      </c>
      <c r="N369" t="s">
        <v>573</v>
      </c>
      <c r="O369">
        <v>67.099999999999994</v>
      </c>
      <c r="P369">
        <v>27.5</v>
      </c>
      <c r="Q369" t="s">
        <v>63</v>
      </c>
      <c r="R369" t="s">
        <v>63</v>
      </c>
      <c r="S369" t="s">
        <v>63</v>
      </c>
      <c r="T369">
        <v>115</v>
      </c>
      <c r="U369" t="s">
        <v>102</v>
      </c>
      <c r="V369" t="s">
        <v>63</v>
      </c>
      <c r="W369" t="s">
        <v>571</v>
      </c>
      <c r="X369" t="s">
        <v>63</v>
      </c>
      <c r="Y369" t="s">
        <v>288</v>
      </c>
      <c r="Z369" t="s">
        <v>63</v>
      </c>
    </row>
    <row r="370" spans="1:26" x14ac:dyDescent="0.3">
      <c r="A370">
        <v>53</v>
      </c>
      <c r="B370" t="str">
        <f t="shared" si="5"/>
        <v>53-Pelkosenniemi4</v>
      </c>
      <c r="C370" t="s">
        <v>566</v>
      </c>
      <c r="D370" t="s">
        <v>567</v>
      </c>
      <c r="E370" t="s">
        <v>568</v>
      </c>
      <c r="F370" t="s">
        <v>37</v>
      </c>
      <c r="G370" t="s">
        <v>61</v>
      </c>
      <c r="H370" t="s">
        <v>62</v>
      </c>
      <c r="I370">
        <v>6</v>
      </c>
      <c r="J370">
        <v>4</v>
      </c>
      <c r="K370" t="s">
        <v>63</v>
      </c>
      <c r="L370" t="s">
        <v>569</v>
      </c>
      <c r="M370" t="s">
        <v>79</v>
      </c>
      <c r="N370" t="s">
        <v>574</v>
      </c>
      <c r="O370">
        <v>67.099999999999994</v>
      </c>
      <c r="P370">
        <v>27.5</v>
      </c>
      <c r="Q370" t="s">
        <v>63</v>
      </c>
      <c r="R370" t="s">
        <v>63</v>
      </c>
      <c r="S370" t="s">
        <v>63</v>
      </c>
      <c r="T370">
        <v>115</v>
      </c>
      <c r="U370" t="s">
        <v>102</v>
      </c>
      <c r="V370" t="s">
        <v>63</v>
      </c>
      <c r="W370" t="s">
        <v>571</v>
      </c>
      <c r="X370" t="s">
        <v>63</v>
      </c>
      <c r="Y370" t="s">
        <v>288</v>
      </c>
      <c r="Z370" t="s">
        <v>63</v>
      </c>
    </row>
    <row r="371" spans="1:26" x14ac:dyDescent="0.3">
      <c r="A371">
        <v>53</v>
      </c>
      <c r="B371" t="str">
        <f t="shared" si="5"/>
        <v>53-Oulanka1</v>
      </c>
      <c r="C371" t="s">
        <v>566</v>
      </c>
      <c r="D371" t="s">
        <v>567</v>
      </c>
      <c r="E371" t="s">
        <v>568</v>
      </c>
      <c r="F371" t="s">
        <v>37</v>
      </c>
      <c r="G371" t="s">
        <v>61</v>
      </c>
      <c r="H371" t="s">
        <v>62</v>
      </c>
      <c r="I371">
        <v>6</v>
      </c>
      <c r="J371">
        <v>4</v>
      </c>
      <c r="K371" t="s">
        <v>63</v>
      </c>
      <c r="L371" t="s">
        <v>569</v>
      </c>
      <c r="M371" t="s">
        <v>79</v>
      </c>
      <c r="N371" t="s">
        <v>575</v>
      </c>
      <c r="O371">
        <v>66.366666666666703</v>
      </c>
      <c r="P371">
        <v>29.3333333333333</v>
      </c>
      <c r="Q371" t="s">
        <v>63</v>
      </c>
      <c r="R371" t="s">
        <v>63</v>
      </c>
      <c r="S371" t="s">
        <v>63</v>
      </c>
      <c r="T371">
        <v>115</v>
      </c>
      <c r="U371" t="s">
        <v>102</v>
      </c>
      <c r="V371" t="s">
        <v>63</v>
      </c>
      <c r="W371" t="s">
        <v>571</v>
      </c>
      <c r="X371" t="s">
        <v>63</v>
      </c>
      <c r="Y371" t="s">
        <v>288</v>
      </c>
      <c r="Z371" t="s">
        <v>63</v>
      </c>
    </row>
    <row r="372" spans="1:26" x14ac:dyDescent="0.3">
      <c r="A372">
        <v>53</v>
      </c>
      <c r="B372" t="str">
        <f t="shared" si="5"/>
        <v>53-Oulanka2</v>
      </c>
      <c r="C372" t="s">
        <v>566</v>
      </c>
      <c r="D372" t="s">
        <v>567</v>
      </c>
      <c r="E372" t="s">
        <v>568</v>
      </c>
      <c r="F372" t="s">
        <v>37</v>
      </c>
      <c r="G372" t="s">
        <v>61</v>
      </c>
      <c r="H372" t="s">
        <v>62</v>
      </c>
      <c r="I372">
        <v>6</v>
      </c>
      <c r="J372">
        <v>4</v>
      </c>
      <c r="K372" t="s">
        <v>63</v>
      </c>
      <c r="L372" t="s">
        <v>569</v>
      </c>
      <c r="M372" t="s">
        <v>79</v>
      </c>
      <c r="N372" t="s">
        <v>576</v>
      </c>
      <c r="O372">
        <v>66.366666666666703</v>
      </c>
      <c r="P372">
        <v>29.3333333333333</v>
      </c>
      <c r="Q372" t="s">
        <v>63</v>
      </c>
      <c r="R372" t="s">
        <v>63</v>
      </c>
      <c r="S372" t="s">
        <v>63</v>
      </c>
      <c r="T372">
        <v>115</v>
      </c>
      <c r="U372" t="s">
        <v>102</v>
      </c>
      <c r="V372" t="s">
        <v>63</v>
      </c>
      <c r="W372" t="s">
        <v>571</v>
      </c>
      <c r="X372" t="s">
        <v>63</v>
      </c>
      <c r="Y372" t="s">
        <v>288</v>
      </c>
      <c r="Z372" t="s">
        <v>63</v>
      </c>
    </row>
    <row r="373" spans="1:26" x14ac:dyDescent="0.3">
      <c r="A373">
        <v>53</v>
      </c>
      <c r="B373" t="str">
        <f t="shared" si="5"/>
        <v>53-Oulanka3</v>
      </c>
      <c r="C373" t="s">
        <v>566</v>
      </c>
      <c r="D373" t="s">
        <v>567</v>
      </c>
      <c r="E373" t="s">
        <v>568</v>
      </c>
      <c r="F373" t="s">
        <v>37</v>
      </c>
      <c r="G373" t="s">
        <v>61</v>
      </c>
      <c r="H373" t="s">
        <v>62</v>
      </c>
      <c r="I373">
        <v>6</v>
      </c>
      <c r="J373">
        <v>4</v>
      </c>
      <c r="K373" t="s">
        <v>63</v>
      </c>
      <c r="L373" t="s">
        <v>569</v>
      </c>
      <c r="M373" t="s">
        <v>79</v>
      </c>
      <c r="N373" t="s">
        <v>577</v>
      </c>
      <c r="O373">
        <v>66.366666666666703</v>
      </c>
      <c r="P373">
        <v>29.3333333333333</v>
      </c>
      <c r="Q373" t="s">
        <v>63</v>
      </c>
      <c r="R373" t="s">
        <v>63</v>
      </c>
      <c r="S373" t="s">
        <v>63</v>
      </c>
      <c r="T373">
        <v>115</v>
      </c>
      <c r="U373" t="s">
        <v>102</v>
      </c>
      <c r="V373" t="s">
        <v>63</v>
      </c>
      <c r="W373" t="s">
        <v>571</v>
      </c>
      <c r="X373" t="s">
        <v>63</v>
      </c>
      <c r="Y373" t="s">
        <v>288</v>
      </c>
      <c r="Z373" t="s">
        <v>63</v>
      </c>
    </row>
    <row r="374" spans="1:26" x14ac:dyDescent="0.3">
      <c r="A374">
        <v>53</v>
      </c>
      <c r="B374" t="str">
        <f t="shared" si="5"/>
        <v>53-Oulanka4</v>
      </c>
      <c r="C374" t="s">
        <v>566</v>
      </c>
      <c r="D374" t="s">
        <v>567</v>
      </c>
      <c r="E374" t="s">
        <v>568</v>
      </c>
      <c r="F374" t="s">
        <v>37</v>
      </c>
      <c r="G374" t="s">
        <v>61</v>
      </c>
      <c r="H374" t="s">
        <v>62</v>
      </c>
      <c r="I374">
        <v>6</v>
      </c>
      <c r="J374">
        <v>4</v>
      </c>
      <c r="K374" t="s">
        <v>63</v>
      </c>
      <c r="L374" t="s">
        <v>569</v>
      </c>
      <c r="M374" t="s">
        <v>79</v>
      </c>
      <c r="N374" t="s">
        <v>578</v>
      </c>
      <c r="O374">
        <v>66.366666666666703</v>
      </c>
      <c r="P374">
        <v>29.3333333333333</v>
      </c>
      <c r="Q374" t="s">
        <v>63</v>
      </c>
      <c r="R374" t="s">
        <v>63</v>
      </c>
      <c r="S374" t="s">
        <v>63</v>
      </c>
      <c r="T374">
        <v>115</v>
      </c>
      <c r="U374" t="s">
        <v>102</v>
      </c>
      <c r="V374" t="s">
        <v>63</v>
      </c>
      <c r="W374" t="s">
        <v>571</v>
      </c>
      <c r="X374" t="s">
        <v>63</v>
      </c>
      <c r="Y374" t="s">
        <v>288</v>
      </c>
      <c r="Z374" t="s">
        <v>63</v>
      </c>
    </row>
    <row r="375" spans="1:26" x14ac:dyDescent="0.3">
      <c r="A375">
        <v>53</v>
      </c>
      <c r="B375" t="str">
        <f t="shared" si="5"/>
        <v>53-Pudasjärvi1</v>
      </c>
      <c r="C375" t="s">
        <v>566</v>
      </c>
      <c r="D375" t="s">
        <v>567</v>
      </c>
      <c r="E375" t="s">
        <v>568</v>
      </c>
      <c r="F375" t="s">
        <v>37</v>
      </c>
      <c r="G375" t="s">
        <v>61</v>
      </c>
      <c r="H375" t="s">
        <v>62</v>
      </c>
      <c r="I375">
        <v>6</v>
      </c>
      <c r="J375">
        <v>5</v>
      </c>
      <c r="K375" t="s">
        <v>63</v>
      </c>
      <c r="L375" t="s">
        <v>569</v>
      </c>
      <c r="M375" t="s">
        <v>79</v>
      </c>
      <c r="N375" t="s">
        <v>579</v>
      </c>
      <c r="O375">
        <v>65.349999999999994</v>
      </c>
      <c r="P375">
        <v>26.983333333333299</v>
      </c>
      <c r="Q375" t="s">
        <v>63</v>
      </c>
      <c r="R375" t="s">
        <v>63</v>
      </c>
      <c r="S375" t="s">
        <v>63</v>
      </c>
      <c r="T375">
        <v>115</v>
      </c>
      <c r="U375" t="s">
        <v>102</v>
      </c>
      <c r="V375" t="s">
        <v>63</v>
      </c>
      <c r="W375" t="s">
        <v>580</v>
      </c>
      <c r="X375" t="s">
        <v>63</v>
      </c>
      <c r="Y375" t="s">
        <v>288</v>
      </c>
      <c r="Z375" t="s">
        <v>63</v>
      </c>
    </row>
    <row r="376" spans="1:26" x14ac:dyDescent="0.3">
      <c r="A376">
        <v>53</v>
      </c>
      <c r="B376" t="str">
        <f t="shared" si="5"/>
        <v>53-Pudasjärvi2</v>
      </c>
      <c r="C376" t="s">
        <v>566</v>
      </c>
      <c r="D376" t="s">
        <v>567</v>
      </c>
      <c r="E376" t="s">
        <v>568</v>
      </c>
      <c r="F376" t="s">
        <v>37</v>
      </c>
      <c r="G376" t="s">
        <v>61</v>
      </c>
      <c r="H376" t="s">
        <v>62</v>
      </c>
      <c r="I376">
        <v>6</v>
      </c>
      <c r="J376">
        <v>4</v>
      </c>
      <c r="K376" t="s">
        <v>63</v>
      </c>
      <c r="L376" t="s">
        <v>569</v>
      </c>
      <c r="M376" t="s">
        <v>79</v>
      </c>
      <c r="N376" t="s">
        <v>581</v>
      </c>
      <c r="O376">
        <v>65.349999999999994</v>
      </c>
      <c r="P376">
        <v>26.983333333333299</v>
      </c>
      <c r="Q376" t="s">
        <v>63</v>
      </c>
      <c r="R376" t="s">
        <v>63</v>
      </c>
      <c r="S376" t="s">
        <v>63</v>
      </c>
      <c r="T376">
        <v>115</v>
      </c>
      <c r="U376" t="s">
        <v>102</v>
      </c>
      <c r="V376" t="s">
        <v>63</v>
      </c>
      <c r="W376" t="s">
        <v>580</v>
      </c>
      <c r="X376" t="s">
        <v>63</v>
      </c>
      <c r="Y376" t="s">
        <v>288</v>
      </c>
      <c r="Z376" t="s">
        <v>63</v>
      </c>
    </row>
    <row r="377" spans="1:26" x14ac:dyDescent="0.3">
      <c r="A377">
        <v>53</v>
      </c>
      <c r="B377" t="str">
        <f t="shared" si="5"/>
        <v>53-Pudasjärvi3</v>
      </c>
      <c r="C377" t="s">
        <v>566</v>
      </c>
      <c r="D377" t="s">
        <v>567</v>
      </c>
      <c r="E377" t="s">
        <v>568</v>
      </c>
      <c r="F377" t="s">
        <v>37</v>
      </c>
      <c r="G377" t="s">
        <v>61</v>
      </c>
      <c r="H377" t="s">
        <v>62</v>
      </c>
      <c r="I377">
        <v>6</v>
      </c>
      <c r="J377">
        <v>6</v>
      </c>
      <c r="K377" t="s">
        <v>63</v>
      </c>
      <c r="L377" t="s">
        <v>569</v>
      </c>
      <c r="M377" t="s">
        <v>79</v>
      </c>
      <c r="N377" t="s">
        <v>582</v>
      </c>
      <c r="O377">
        <v>65.349999999999994</v>
      </c>
      <c r="P377">
        <v>26.983333333333299</v>
      </c>
      <c r="Q377" t="s">
        <v>63</v>
      </c>
      <c r="R377" t="s">
        <v>63</v>
      </c>
      <c r="S377" t="s">
        <v>63</v>
      </c>
      <c r="T377">
        <v>115</v>
      </c>
      <c r="U377" t="s">
        <v>102</v>
      </c>
      <c r="V377" t="s">
        <v>63</v>
      </c>
      <c r="W377" t="s">
        <v>580</v>
      </c>
      <c r="X377" t="s">
        <v>63</v>
      </c>
      <c r="Y377" t="s">
        <v>288</v>
      </c>
      <c r="Z377" t="s">
        <v>63</v>
      </c>
    </row>
    <row r="378" spans="1:26" x14ac:dyDescent="0.3">
      <c r="A378">
        <v>53</v>
      </c>
      <c r="B378" t="str">
        <f t="shared" si="5"/>
        <v>53-Pudasjärvi4</v>
      </c>
      <c r="C378" t="s">
        <v>566</v>
      </c>
      <c r="D378" t="s">
        <v>567</v>
      </c>
      <c r="E378" t="s">
        <v>568</v>
      </c>
      <c r="F378" t="s">
        <v>37</v>
      </c>
      <c r="G378" t="s">
        <v>61</v>
      </c>
      <c r="H378" t="s">
        <v>62</v>
      </c>
      <c r="I378">
        <v>6</v>
      </c>
      <c r="J378">
        <v>6</v>
      </c>
      <c r="K378" t="s">
        <v>63</v>
      </c>
      <c r="L378" t="s">
        <v>569</v>
      </c>
      <c r="M378" t="s">
        <v>79</v>
      </c>
      <c r="N378" t="s">
        <v>583</v>
      </c>
      <c r="O378">
        <v>65.349999999999994</v>
      </c>
      <c r="P378">
        <v>26.983333333333299</v>
      </c>
      <c r="Q378" t="s">
        <v>63</v>
      </c>
      <c r="R378" t="s">
        <v>63</v>
      </c>
      <c r="S378" t="s">
        <v>63</v>
      </c>
      <c r="T378">
        <v>115</v>
      </c>
      <c r="U378" t="s">
        <v>102</v>
      </c>
      <c r="V378" t="s">
        <v>63</v>
      </c>
      <c r="W378" t="s">
        <v>580</v>
      </c>
      <c r="X378" t="s">
        <v>63</v>
      </c>
      <c r="Y378" t="s">
        <v>288</v>
      </c>
      <c r="Z378" t="s">
        <v>63</v>
      </c>
    </row>
    <row r="379" spans="1:26" x14ac:dyDescent="0.3">
      <c r="A379">
        <v>53</v>
      </c>
      <c r="B379" t="str">
        <f t="shared" si="5"/>
        <v>53-Paltamo1</v>
      </c>
      <c r="C379" t="s">
        <v>566</v>
      </c>
      <c r="D379" t="s">
        <v>567</v>
      </c>
      <c r="E379" t="s">
        <v>568</v>
      </c>
      <c r="F379" t="s">
        <v>37</v>
      </c>
      <c r="G379" t="s">
        <v>61</v>
      </c>
      <c r="H379" t="s">
        <v>62</v>
      </c>
      <c r="I379">
        <v>6</v>
      </c>
      <c r="J379">
        <v>4</v>
      </c>
      <c r="K379" t="s">
        <v>63</v>
      </c>
      <c r="L379" t="s">
        <v>569</v>
      </c>
      <c r="M379" t="s">
        <v>79</v>
      </c>
      <c r="N379" t="s">
        <v>584</v>
      </c>
      <c r="O379">
        <v>64.400000000000006</v>
      </c>
      <c r="P379">
        <v>27.8333333333333</v>
      </c>
      <c r="Q379" t="s">
        <v>63</v>
      </c>
      <c r="R379" t="s">
        <v>63</v>
      </c>
      <c r="S379" t="s">
        <v>63</v>
      </c>
      <c r="T379">
        <v>115</v>
      </c>
      <c r="U379" t="s">
        <v>102</v>
      </c>
      <c r="V379" t="s">
        <v>63</v>
      </c>
      <c r="W379" t="s">
        <v>580</v>
      </c>
      <c r="X379" t="s">
        <v>63</v>
      </c>
      <c r="Y379" t="s">
        <v>288</v>
      </c>
      <c r="Z379" t="s">
        <v>63</v>
      </c>
    </row>
    <row r="380" spans="1:26" x14ac:dyDescent="0.3">
      <c r="A380">
        <v>53</v>
      </c>
      <c r="B380" t="str">
        <f t="shared" si="5"/>
        <v>53-Paltamo2</v>
      </c>
      <c r="C380" t="s">
        <v>566</v>
      </c>
      <c r="D380" t="s">
        <v>567</v>
      </c>
      <c r="E380" t="s">
        <v>568</v>
      </c>
      <c r="F380" t="s">
        <v>37</v>
      </c>
      <c r="G380" t="s">
        <v>61</v>
      </c>
      <c r="H380" t="s">
        <v>62</v>
      </c>
      <c r="I380">
        <v>6</v>
      </c>
      <c r="J380">
        <v>4</v>
      </c>
      <c r="K380" t="s">
        <v>63</v>
      </c>
      <c r="L380" t="s">
        <v>569</v>
      </c>
      <c r="M380" t="s">
        <v>79</v>
      </c>
      <c r="N380" t="s">
        <v>585</v>
      </c>
      <c r="O380">
        <v>64.400000000000006</v>
      </c>
      <c r="P380">
        <v>27.8333333333333</v>
      </c>
      <c r="Q380" t="s">
        <v>63</v>
      </c>
      <c r="R380" t="s">
        <v>63</v>
      </c>
      <c r="S380" t="s">
        <v>63</v>
      </c>
      <c r="T380">
        <v>115</v>
      </c>
      <c r="U380" t="s">
        <v>102</v>
      </c>
      <c r="V380" t="s">
        <v>63</v>
      </c>
      <c r="W380" t="s">
        <v>580</v>
      </c>
      <c r="X380" t="s">
        <v>63</v>
      </c>
      <c r="Y380" t="s">
        <v>288</v>
      </c>
      <c r="Z380" t="s">
        <v>63</v>
      </c>
    </row>
    <row r="381" spans="1:26" x14ac:dyDescent="0.3">
      <c r="A381">
        <v>53</v>
      </c>
      <c r="B381" t="str">
        <f t="shared" si="5"/>
        <v>53-Paltamo3</v>
      </c>
      <c r="C381" t="s">
        <v>566</v>
      </c>
      <c r="D381" t="s">
        <v>567</v>
      </c>
      <c r="E381" t="s">
        <v>568</v>
      </c>
      <c r="F381" t="s">
        <v>37</v>
      </c>
      <c r="G381" t="s">
        <v>61</v>
      </c>
      <c r="H381" t="s">
        <v>62</v>
      </c>
      <c r="I381">
        <v>6</v>
      </c>
      <c r="J381">
        <v>6</v>
      </c>
      <c r="K381" t="s">
        <v>63</v>
      </c>
      <c r="L381" t="s">
        <v>569</v>
      </c>
      <c r="M381" t="s">
        <v>79</v>
      </c>
      <c r="N381" t="s">
        <v>586</v>
      </c>
      <c r="O381">
        <v>64.400000000000006</v>
      </c>
      <c r="P381">
        <v>27.8333333333333</v>
      </c>
      <c r="Q381" t="s">
        <v>63</v>
      </c>
      <c r="R381" t="s">
        <v>63</v>
      </c>
      <c r="S381" t="s">
        <v>63</v>
      </c>
      <c r="T381">
        <v>115</v>
      </c>
      <c r="U381" t="s">
        <v>102</v>
      </c>
      <c r="V381" t="s">
        <v>63</v>
      </c>
      <c r="W381" t="s">
        <v>580</v>
      </c>
      <c r="X381" t="s">
        <v>63</v>
      </c>
      <c r="Y381" t="s">
        <v>288</v>
      </c>
      <c r="Z381" t="s">
        <v>63</v>
      </c>
    </row>
    <row r="382" spans="1:26" x14ac:dyDescent="0.3">
      <c r="A382">
        <v>53</v>
      </c>
      <c r="B382" t="str">
        <f t="shared" si="5"/>
        <v>53-Paltamo4</v>
      </c>
      <c r="C382" t="s">
        <v>566</v>
      </c>
      <c r="D382" t="s">
        <v>567</v>
      </c>
      <c r="E382" t="s">
        <v>568</v>
      </c>
      <c r="F382" t="s">
        <v>37</v>
      </c>
      <c r="G382" t="s">
        <v>61</v>
      </c>
      <c r="H382" t="s">
        <v>62</v>
      </c>
      <c r="I382">
        <v>6</v>
      </c>
      <c r="J382">
        <v>6</v>
      </c>
      <c r="K382" t="s">
        <v>63</v>
      </c>
      <c r="L382" t="s">
        <v>569</v>
      </c>
      <c r="M382" t="s">
        <v>79</v>
      </c>
      <c r="N382" t="s">
        <v>587</v>
      </c>
      <c r="O382">
        <v>64.400000000000006</v>
      </c>
      <c r="P382">
        <v>27.8333333333333</v>
      </c>
      <c r="Q382" t="s">
        <v>63</v>
      </c>
      <c r="R382" t="s">
        <v>63</v>
      </c>
      <c r="S382" t="s">
        <v>63</v>
      </c>
      <c r="T382">
        <v>115</v>
      </c>
      <c r="U382" t="s">
        <v>102</v>
      </c>
      <c r="V382" t="s">
        <v>63</v>
      </c>
      <c r="W382" t="s">
        <v>580</v>
      </c>
      <c r="X382" t="s">
        <v>63</v>
      </c>
      <c r="Y382" t="s">
        <v>288</v>
      </c>
      <c r="Z382" t="s">
        <v>63</v>
      </c>
    </row>
    <row r="383" spans="1:26" x14ac:dyDescent="0.3">
      <c r="A383">
        <v>53</v>
      </c>
      <c r="B383" t="str">
        <f t="shared" si="5"/>
        <v>53-Jyväskylä1</v>
      </c>
      <c r="C383" t="s">
        <v>566</v>
      </c>
      <c r="D383" t="s">
        <v>567</v>
      </c>
      <c r="E383" t="s">
        <v>568</v>
      </c>
      <c r="F383" t="s">
        <v>37</v>
      </c>
      <c r="G383" t="s">
        <v>61</v>
      </c>
      <c r="H383" t="s">
        <v>62</v>
      </c>
      <c r="I383">
        <v>6</v>
      </c>
      <c r="J383">
        <v>6</v>
      </c>
      <c r="K383" t="s">
        <v>63</v>
      </c>
      <c r="L383" t="s">
        <v>569</v>
      </c>
      <c r="M383" t="s">
        <v>79</v>
      </c>
      <c r="N383" t="s">
        <v>588</v>
      </c>
      <c r="O383">
        <v>61.233333333333299</v>
      </c>
      <c r="P383">
        <v>25.733333333333299</v>
      </c>
      <c r="Q383" t="s">
        <v>63</v>
      </c>
      <c r="R383" t="s">
        <v>63</v>
      </c>
      <c r="S383" t="s">
        <v>63</v>
      </c>
      <c r="T383">
        <v>115</v>
      </c>
      <c r="U383" t="s">
        <v>102</v>
      </c>
      <c r="V383" t="s">
        <v>63</v>
      </c>
      <c r="W383" t="s">
        <v>589</v>
      </c>
      <c r="X383" t="s">
        <v>63</v>
      </c>
      <c r="Y383" t="s">
        <v>288</v>
      </c>
      <c r="Z383" t="s">
        <v>63</v>
      </c>
    </row>
    <row r="384" spans="1:26" x14ac:dyDescent="0.3">
      <c r="A384">
        <v>53</v>
      </c>
      <c r="B384" t="str">
        <f t="shared" si="5"/>
        <v>53-Jyväskylä2</v>
      </c>
      <c r="C384" t="s">
        <v>566</v>
      </c>
      <c r="D384" t="s">
        <v>567</v>
      </c>
      <c r="E384" t="s">
        <v>568</v>
      </c>
      <c r="F384" t="s">
        <v>37</v>
      </c>
      <c r="G384" t="s">
        <v>61</v>
      </c>
      <c r="H384" t="s">
        <v>62</v>
      </c>
      <c r="I384">
        <v>6</v>
      </c>
      <c r="J384">
        <v>5</v>
      </c>
      <c r="K384" t="s">
        <v>63</v>
      </c>
      <c r="L384" t="s">
        <v>569</v>
      </c>
      <c r="M384" t="s">
        <v>79</v>
      </c>
      <c r="N384" t="s">
        <v>590</v>
      </c>
      <c r="O384">
        <v>61.233333333333299</v>
      </c>
      <c r="P384">
        <v>25.733333333333299</v>
      </c>
      <c r="Q384" t="s">
        <v>63</v>
      </c>
      <c r="R384" t="s">
        <v>63</v>
      </c>
      <c r="S384" t="s">
        <v>63</v>
      </c>
      <c r="T384">
        <v>115</v>
      </c>
      <c r="U384" t="s">
        <v>102</v>
      </c>
      <c r="V384" t="s">
        <v>63</v>
      </c>
      <c r="W384" t="s">
        <v>589</v>
      </c>
      <c r="X384" t="s">
        <v>63</v>
      </c>
      <c r="Y384" t="s">
        <v>288</v>
      </c>
      <c r="Z384" t="s">
        <v>63</v>
      </c>
    </row>
    <row r="385" spans="1:26" x14ac:dyDescent="0.3">
      <c r="A385">
        <v>53</v>
      </c>
      <c r="B385" t="str">
        <f t="shared" si="5"/>
        <v>53-Jyväskylä3</v>
      </c>
      <c r="C385" t="s">
        <v>566</v>
      </c>
      <c r="D385" t="s">
        <v>567</v>
      </c>
      <c r="E385" t="s">
        <v>568</v>
      </c>
      <c r="F385" t="s">
        <v>37</v>
      </c>
      <c r="G385" t="s">
        <v>61</v>
      </c>
      <c r="H385" t="s">
        <v>62</v>
      </c>
      <c r="I385">
        <v>6</v>
      </c>
      <c r="J385">
        <v>5</v>
      </c>
      <c r="K385" t="s">
        <v>63</v>
      </c>
      <c r="L385" t="s">
        <v>569</v>
      </c>
      <c r="M385" t="s">
        <v>79</v>
      </c>
      <c r="N385" t="s">
        <v>591</v>
      </c>
      <c r="O385">
        <v>61.233333333333299</v>
      </c>
      <c r="P385">
        <v>25.733333333333299</v>
      </c>
      <c r="Q385" t="s">
        <v>63</v>
      </c>
      <c r="R385" t="s">
        <v>63</v>
      </c>
      <c r="S385" t="s">
        <v>63</v>
      </c>
      <c r="T385">
        <v>115</v>
      </c>
      <c r="U385" t="s">
        <v>102</v>
      </c>
      <c r="V385" t="s">
        <v>63</v>
      </c>
      <c r="W385" t="s">
        <v>589</v>
      </c>
      <c r="X385" t="s">
        <v>63</v>
      </c>
      <c r="Y385" t="s">
        <v>288</v>
      </c>
      <c r="Z385" t="s">
        <v>63</v>
      </c>
    </row>
    <row r="386" spans="1:26" x14ac:dyDescent="0.3">
      <c r="A386">
        <v>53</v>
      </c>
      <c r="B386" t="str">
        <f t="shared" ref="B386:B449" si="6">CONCATENATE(A386,"-",N386)</f>
        <v>53-Jyväskylä4</v>
      </c>
      <c r="C386" t="s">
        <v>566</v>
      </c>
      <c r="D386" t="s">
        <v>567</v>
      </c>
      <c r="E386" t="s">
        <v>568</v>
      </c>
      <c r="F386" t="s">
        <v>37</v>
      </c>
      <c r="G386" t="s">
        <v>61</v>
      </c>
      <c r="H386" t="s">
        <v>62</v>
      </c>
      <c r="I386">
        <v>6</v>
      </c>
      <c r="J386">
        <v>6</v>
      </c>
      <c r="K386" t="s">
        <v>63</v>
      </c>
      <c r="L386" t="s">
        <v>569</v>
      </c>
      <c r="M386" t="s">
        <v>79</v>
      </c>
      <c r="N386" t="s">
        <v>592</v>
      </c>
      <c r="O386">
        <v>61.233333333333299</v>
      </c>
      <c r="P386">
        <v>25.733333333333299</v>
      </c>
      <c r="Q386" t="s">
        <v>63</v>
      </c>
      <c r="R386" t="s">
        <v>63</v>
      </c>
      <c r="S386" t="s">
        <v>63</v>
      </c>
      <c r="T386">
        <v>115</v>
      </c>
      <c r="U386" t="s">
        <v>102</v>
      </c>
      <c r="V386" t="s">
        <v>63</v>
      </c>
      <c r="W386" t="s">
        <v>589</v>
      </c>
      <c r="X386" t="s">
        <v>63</v>
      </c>
      <c r="Y386" t="s">
        <v>288</v>
      </c>
      <c r="Z386" t="s">
        <v>63</v>
      </c>
    </row>
    <row r="387" spans="1:26" x14ac:dyDescent="0.3">
      <c r="A387">
        <v>53</v>
      </c>
      <c r="B387" t="str">
        <f t="shared" si="6"/>
        <v>53-Lahti1</v>
      </c>
      <c r="C387" t="s">
        <v>566</v>
      </c>
      <c r="D387" t="s">
        <v>567</v>
      </c>
      <c r="E387" t="s">
        <v>568</v>
      </c>
      <c r="F387" t="s">
        <v>37</v>
      </c>
      <c r="G387" t="s">
        <v>61</v>
      </c>
      <c r="H387" t="s">
        <v>62</v>
      </c>
      <c r="I387">
        <v>6</v>
      </c>
      <c r="J387">
        <v>5</v>
      </c>
      <c r="K387" t="s">
        <v>63</v>
      </c>
      <c r="L387" t="s">
        <v>569</v>
      </c>
      <c r="M387" t="s">
        <v>79</v>
      </c>
      <c r="N387" t="s">
        <v>593</v>
      </c>
      <c r="O387">
        <v>60.983333333333299</v>
      </c>
      <c r="P387">
        <v>25.65</v>
      </c>
      <c r="Q387" t="s">
        <v>63</v>
      </c>
      <c r="R387" t="s">
        <v>63</v>
      </c>
      <c r="S387" t="s">
        <v>63</v>
      </c>
      <c r="T387">
        <v>115</v>
      </c>
      <c r="U387" t="s">
        <v>102</v>
      </c>
      <c r="V387" t="s">
        <v>63</v>
      </c>
      <c r="W387" t="s">
        <v>589</v>
      </c>
      <c r="X387" t="s">
        <v>63</v>
      </c>
      <c r="Y387" t="s">
        <v>288</v>
      </c>
      <c r="Z387" t="s">
        <v>63</v>
      </c>
    </row>
    <row r="388" spans="1:26" x14ac:dyDescent="0.3">
      <c r="A388">
        <v>53</v>
      </c>
      <c r="B388" t="str">
        <f t="shared" si="6"/>
        <v>53-Lahti2</v>
      </c>
      <c r="C388" t="s">
        <v>566</v>
      </c>
      <c r="D388" t="s">
        <v>567</v>
      </c>
      <c r="E388" t="s">
        <v>568</v>
      </c>
      <c r="F388" t="s">
        <v>37</v>
      </c>
      <c r="G388" t="s">
        <v>61</v>
      </c>
      <c r="H388" t="s">
        <v>62</v>
      </c>
      <c r="I388">
        <v>6</v>
      </c>
      <c r="J388">
        <v>5</v>
      </c>
      <c r="K388" t="s">
        <v>63</v>
      </c>
      <c r="L388" t="s">
        <v>569</v>
      </c>
      <c r="M388" t="s">
        <v>79</v>
      </c>
      <c r="N388" t="s">
        <v>594</v>
      </c>
      <c r="O388">
        <v>60.983333333333299</v>
      </c>
      <c r="P388">
        <v>25.65</v>
      </c>
      <c r="Q388" t="s">
        <v>63</v>
      </c>
      <c r="R388" t="s">
        <v>63</v>
      </c>
      <c r="S388" t="s">
        <v>63</v>
      </c>
      <c r="T388">
        <v>115</v>
      </c>
      <c r="U388" t="s">
        <v>102</v>
      </c>
      <c r="V388" t="s">
        <v>63</v>
      </c>
      <c r="W388" t="s">
        <v>589</v>
      </c>
      <c r="X388" t="s">
        <v>63</v>
      </c>
      <c r="Y388" t="s">
        <v>288</v>
      </c>
      <c r="Z388" t="s">
        <v>63</v>
      </c>
    </row>
    <row r="389" spans="1:26" x14ac:dyDescent="0.3">
      <c r="A389">
        <v>53</v>
      </c>
      <c r="B389" t="str">
        <f t="shared" si="6"/>
        <v>53-Lahti3</v>
      </c>
      <c r="C389" t="s">
        <v>566</v>
      </c>
      <c r="D389" t="s">
        <v>567</v>
      </c>
      <c r="E389" t="s">
        <v>568</v>
      </c>
      <c r="F389" t="s">
        <v>37</v>
      </c>
      <c r="G389" t="s">
        <v>61</v>
      </c>
      <c r="H389" t="s">
        <v>62</v>
      </c>
      <c r="I389">
        <v>6</v>
      </c>
      <c r="J389">
        <v>4</v>
      </c>
      <c r="K389" t="s">
        <v>63</v>
      </c>
      <c r="L389" t="s">
        <v>569</v>
      </c>
      <c r="M389" t="s">
        <v>79</v>
      </c>
      <c r="N389" t="s">
        <v>595</v>
      </c>
      <c r="O389">
        <v>60.983333333333299</v>
      </c>
      <c r="P389">
        <v>25.65</v>
      </c>
      <c r="Q389" t="s">
        <v>63</v>
      </c>
      <c r="R389" t="s">
        <v>63</v>
      </c>
      <c r="S389" t="s">
        <v>63</v>
      </c>
      <c r="T389">
        <v>115</v>
      </c>
      <c r="U389" t="s">
        <v>102</v>
      </c>
      <c r="V389" t="s">
        <v>63</v>
      </c>
      <c r="W389" t="s">
        <v>589</v>
      </c>
      <c r="X389" t="s">
        <v>63</v>
      </c>
      <c r="Y389" t="s">
        <v>288</v>
      </c>
      <c r="Z389" t="s">
        <v>63</v>
      </c>
    </row>
    <row r="390" spans="1:26" x14ac:dyDescent="0.3">
      <c r="A390">
        <v>53</v>
      </c>
      <c r="B390" t="str">
        <f t="shared" si="6"/>
        <v>53-Lahti4</v>
      </c>
      <c r="C390" t="s">
        <v>566</v>
      </c>
      <c r="D390" t="s">
        <v>567</v>
      </c>
      <c r="E390" t="s">
        <v>568</v>
      </c>
      <c r="F390" t="s">
        <v>37</v>
      </c>
      <c r="G390" t="s">
        <v>61</v>
      </c>
      <c r="H390" t="s">
        <v>62</v>
      </c>
      <c r="I390">
        <v>6</v>
      </c>
      <c r="J390">
        <v>5</v>
      </c>
      <c r="K390" t="s">
        <v>63</v>
      </c>
      <c r="L390" t="s">
        <v>569</v>
      </c>
      <c r="M390" t="s">
        <v>79</v>
      </c>
      <c r="N390" t="s">
        <v>596</v>
      </c>
      <c r="O390">
        <v>60.983333333333299</v>
      </c>
      <c r="P390">
        <v>25.65</v>
      </c>
      <c r="Q390" t="s">
        <v>63</v>
      </c>
      <c r="R390" t="s">
        <v>63</v>
      </c>
      <c r="S390" t="s">
        <v>63</v>
      </c>
      <c r="T390">
        <v>115</v>
      </c>
      <c r="U390" t="s">
        <v>102</v>
      </c>
      <c r="V390" t="s">
        <v>63</v>
      </c>
      <c r="W390" t="s">
        <v>589</v>
      </c>
      <c r="X390" t="s">
        <v>63</v>
      </c>
      <c r="Y390" t="s">
        <v>288</v>
      </c>
      <c r="Z390" t="s">
        <v>63</v>
      </c>
    </row>
    <row r="391" spans="1:26" x14ac:dyDescent="0.3">
      <c r="A391">
        <v>54</v>
      </c>
      <c r="B391" t="str">
        <f t="shared" si="6"/>
        <v>54-Asahikawa</v>
      </c>
      <c r="C391" t="s">
        <v>597</v>
      </c>
      <c r="D391" t="s">
        <v>598</v>
      </c>
      <c r="E391" t="s">
        <v>63</v>
      </c>
      <c r="F391" t="s">
        <v>37</v>
      </c>
      <c r="G391" t="s">
        <v>61</v>
      </c>
      <c r="H391" t="s">
        <v>62</v>
      </c>
      <c r="I391">
        <v>5</v>
      </c>
      <c r="J391">
        <v>4</v>
      </c>
      <c r="K391" t="s">
        <v>63</v>
      </c>
      <c r="L391" t="s">
        <v>599</v>
      </c>
      <c r="M391" t="s">
        <v>65</v>
      </c>
      <c r="N391" t="s">
        <v>600</v>
      </c>
      <c r="O391">
        <v>43.770819000000003</v>
      </c>
      <c r="P391">
        <v>142.364969</v>
      </c>
      <c r="Q391" t="s">
        <v>63</v>
      </c>
      <c r="R391" t="s">
        <v>63</v>
      </c>
      <c r="S391" t="s">
        <v>63</v>
      </c>
      <c r="T391">
        <v>1</v>
      </c>
      <c r="U391" t="s">
        <v>601</v>
      </c>
      <c r="V391" t="s">
        <v>63</v>
      </c>
      <c r="W391">
        <v>54</v>
      </c>
      <c r="X391" t="s">
        <v>63</v>
      </c>
      <c r="Y391" t="s">
        <v>63</v>
      </c>
      <c r="Z391" t="s">
        <v>63</v>
      </c>
    </row>
    <row r="392" spans="1:26" x14ac:dyDescent="0.3">
      <c r="A392">
        <v>54</v>
      </c>
      <c r="B392" t="str">
        <f t="shared" si="6"/>
        <v>54-Suzaka</v>
      </c>
      <c r="C392" t="s">
        <v>597</v>
      </c>
      <c r="D392" t="s">
        <v>598</v>
      </c>
      <c r="E392" t="s">
        <v>63</v>
      </c>
      <c r="F392" t="s">
        <v>37</v>
      </c>
      <c r="G392" t="s">
        <v>61</v>
      </c>
      <c r="H392" t="s">
        <v>62</v>
      </c>
      <c r="I392">
        <v>5</v>
      </c>
      <c r="J392">
        <v>4</v>
      </c>
      <c r="K392" t="s">
        <v>63</v>
      </c>
      <c r="L392" t="s">
        <v>599</v>
      </c>
      <c r="M392" t="s">
        <v>65</v>
      </c>
      <c r="N392" t="s">
        <v>602</v>
      </c>
      <c r="O392">
        <v>36.647778000000002</v>
      </c>
      <c r="P392">
        <v>138.30972199999999</v>
      </c>
      <c r="Q392" t="s">
        <v>63</v>
      </c>
      <c r="R392" t="s">
        <v>63</v>
      </c>
      <c r="S392" t="s">
        <v>63</v>
      </c>
      <c r="T392">
        <v>1</v>
      </c>
      <c r="U392" t="s">
        <v>601</v>
      </c>
      <c r="V392" t="s">
        <v>63</v>
      </c>
      <c r="W392">
        <v>54</v>
      </c>
      <c r="X392" t="s">
        <v>63</v>
      </c>
      <c r="Y392" t="s">
        <v>63</v>
      </c>
      <c r="Z392" t="s">
        <v>63</v>
      </c>
    </row>
    <row r="393" spans="1:26" x14ac:dyDescent="0.3">
      <c r="A393">
        <v>54</v>
      </c>
      <c r="B393" t="str">
        <f t="shared" si="6"/>
        <v>54-Hamamatsu</v>
      </c>
      <c r="C393" t="s">
        <v>597</v>
      </c>
      <c r="D393" t="s">
        <v>598</v>
      </c>
      <c r="E393" t="s">
        <v>63</v>
      </c>
      <c r="F393" t="s">
        <v>37</v>
      </c>
      <c r="G393" t="s">
        <v>61</v>
      </c>
      <c r="H393" t="s">
        <v>62</v>
      </c>
      <c r="I393">
        <v>5</v>
      </c>
      <c r="J393">
        <v>4</v>
      </c>
      <c r="K393" t="s">
        <v>63</v>
      </c>
      <c r="L393" t="s">
        <v>599</v>
      </c>
      <c r="M393" t="s">
        <v>65</v>
      </c>
      <c r="N393" t="s">
        <v>603</v>
      </c>
      <c r="O393">
        <v>34.710892000000001</v>
      </c>
      <c r="P393">
        <v>137.72608600000001</v>
      </c>
      <c r="Q393" t="s">
        <v>63</v>
      </c>
      <c r="R393" t="s">
        <v>63</v>
      </c>
      <c r="S393" t="s">
        <v>63</v>
      </c>
      <c r="T393">
        <v>1</v>
      </c>
      <c r="U393" t="s">
        <v>601</v>
      </c>
      <c r="V393" t="s">
        <v>63</v>
      </c>
      <c r="W393">
        <v>54</v>
      </c>
      <c r="X393" t="s">
        <v>63</v>
      </c>
      <c r="Y393" t="s">
        <v>63</v>
      </c>
      <c r="Z393" t="s">
        <v>63</v>
      </c>
    </row>
    <row r="394" spans="1:26" x14ac:dyDescent="0.3">
      <c r="A394">
        <v>54</v>
      </c>
      <c r="B394" t="str">
        <f t="shared" si="6"/>
        <v>54-Nimi</v>
      </c>
      <c r="C394" t="s">
        <v>597</v>
      </c>
      <c r="D394" t="s">
        <v>598</v>
      </c>
      <c r="E394" t="s">
        <v>63</v>
      </c>
      <c r="F394" t="s">
        <v>37</v>
      </c>
      <c r="G394" t="s">
        <v>61</v>
      </c>
      <c r="H394" t="s">
        <v>62</v>
      </c>
      <c r="I394">
        <v>5</v>
      </c>
      <c r="J394">
        <v>4</v>
      </c>
      <c r="K394" t="s">
        <v>63</v>
      </c>
      <c r="L394" t="s">
        <v>599</v>
      </c>
      <c r="M394" t="s">
        <v>65</v>
      </c>
      <c r="N394" t="s">
        <v>604</v>
      </c>
      <c r="O394">
        <v>34.973880000000001</v>
      </c>
      <c r="P394">
        <v>133.47305</v>
      </c>
      <c r="Q394" t="s">
        <v>63</v>
      </c>
      <c r="R394">
        <v>400</v>
      </c>
      <c r="S394" t="s">
        <v>63</v>
      </c>
      <c r="T394">
        <v>1</v>
      </c>
      <c r="U394" t="s">
        <v>601</v>
      </c>
      <c r="V394" t="s">
        <v>63</v>
      </c>
      <c r="W394">
        <v>54</v>
      </c>
      <c r="X394" t="s">
        <v>63</v>
      </c>
      <c r="Y394" t="s">
        <v>63</v>
      </c>
      <c r="Z394" t="s">
        <v>63</v>
      </c>
    </row>
    <row r="395" spans="1:26" x14ac:dyDescent="0.3">
      <c r="A395">
        <v>54</v>
      </c>
      <c r="B395" t="str">
        <f t="shared" si="6"/>
        <v>54-Amagi</v>
      </c>
      <c r="C395" t="s">
        <v>597</v>
      </c>
      <c r="D395" t="s">
        <v>598</v>
      </c>
      <c r="E395" t="s">
        <v>63</v>
      </c>
      <c r="F395" t="s">
        <v>37</v>
      </c>
      <c r="G395" t="s">
        <v>61</v>
      </c>
      <c r="H395" t="s">
        <v>62</v>
      </c>
      <c r="I395">
        <v>5</v>
      </c>
      <c r="J395">
        <v>4</v>
      </c>
      <c r="K395" t="s">
        <v>63</v>
      </c>
      <c r="L395" t="s">
        <v>599</v>
      </c>
      <c r="M395" t="s">
        <v>65</v>
      </c>
      <c r="N395" t="s">
        <v>605</v>
      </c>
      <c r="O395">
        <v>33.423411000000002</v>
      </c>
      <c r="P395">
        <v>130.665569</v>
      </c>
      <c r="Q395" t="s">
        <v>63</v>
      </c>
      <c r="R395" t="s">
        <v>63</v>
      </c>
      <c r="S395" t="s">
        <v>63</v>
      </c>
      <c r="T395">
        <v>1</v>
      </c>
      <c r="U395" t="s">
        <v>601</v>
      </c>
      <c r="V395" t="s">
        <v>63</v>
      </c>
      <c r="W395">
        <v>54</v>
      </c>
      <c r="X395" t="s">
        <v>63</v>
      </c>
      <c r="Y395" t="s">
        <v>63</v>
      </c>
      <c r="Z395" t="s">
        <v>63</v>
      </c>
    </row>
    <row r="396" spans="1:26" x14ac:dyDescent="0.3">
      <c r="A396">
        <v>55</v>
      </c>
      <c r="B396" t="str">
        <f t="shared" si="6"/>
        <v>55-BRU</v>
      </c>
      <c r="C396" t="s">
        <v>606</v>
      </c>
      <c r="D396" t="s">
        <v>607</v>
      </c>
      <c r="E396" t="s">
        <v>608</v>
      </c>
      <c r="F396" t="s">
        <v>37</v>
      </c>
      <c r="G396" t="s">
        <v>61</v>
      </c>
      <c r="H396" t="s">
        <v>62</v>
      </c>
      <c r="I396">
        <v>21</v>
      </c>
      <c r="J396">
        <v>12</v>
      </c>
      <c r="K396" t="s">
        <v>63</v>
      </c>
      <c r="L396" t="s">
        <v>609</v>
      </c>
      <c r="M396" t="s">
        <v>79</v>
      </c>
      <c r="N396" t="s">
        <v>610</v>
      </c>
      <c r="O396">
        <v>31.116666666666699</v>
      </c>
      <c r="P396">
        <v>-81.466666666666697</v>
      </c>
      <c r="Q396" t="s">
        <v>63</v>
      </c>
      <c r="R396" t="s">
        <v>63</v>
      </c>
      <c r="S396" t="s">
        <v>63</v>
      </c>
      <c r="T396">
        <v>386.5</v>
      </c>
      <c r="U396" t="s">
        <v>86</v>
      </c>
      <c r="V396" t="s">
        <v>63</v>
      </c>
      <c r="W396" t="s">
        <v>611</v>
      </c>
      <c r="X396" t="s">
        <v>63</v>
      </c>
      <c r="Y396" t="s">
        <v>63</v>
      </c>
      <c r="Z396" t="s">
        <v>63</v>
      </c>
    </row>
    <row r="397" spans="1:26" x14ac:dyDescent="0.3">
      <c r="A397">
        <v>55</v>
      </c>
      <c r="B397" t="str">
        <f t="shared" si="6"/>
        <v>55-HIR</v>
      </c>
      <c r="C397" t="s">
        <v>606</v>
      </c>
      <c r="D397" t="s">
        <v>607</v>
      </c>
      <c r="E397" t="s">
        <v>608</v>
      </c>
      <c r="F397" t="s">
        <v>37</v>
      </c>
      <c r="G397" t="s">
        <v>61</v>
      </c>
      <c r="H397" t="s">
        <v>62</v>
      </c>
      <c r="I397">
        <v>21</v>
      </c>
      <c r="J397">
        <v>12</v>
      </c>
      <c r="K397" t="s">
        <v>63</v>
      </c>
      <c r="L397" t="s">
        <v>609</v>
      </c>
      <c r="M397" t="s">
        <v>79</v>
      </c>
      <c r="N397" t="s">
        <v>612</v>
      </c>
      <c r="O397">
        <v>34.383333333333297</v>
      </c>
      <c r="P397">
        <v>132.46666666666701</v>
      </c>
      <c r="Q397" t="s">
        <v>63</v>
      </c>
      <c r="R397" t="s">
        <v>63</v>
      </c>
      <c r="S397" t="s">
        <v>63</v>
      </c>
      <c r="T397">
        <v>398.5</v>
      </c>
      <c r="U397" t="s">
        <v>86</v>
      </c>
      <c r="V397" t="s">
        <v>63</v>
      </c>
      <c r="W397" t="s">
        <v>613</v>
      </c>
      <c r="X397" t="s">
        <v>63</v>
      </c>
      <c r="Y397" t="s">
        <v>63</v>
      </c>
      <c r="Z397" t="s">
        <v>63</v>
      </c>
    </row>
    <row r="398" spans="1:26" x14ac:dyDescent="0.3">
      <c r="A398">
        <v>55</v>
      </c>
      <c r="B398" t="str">
        <f t="shared" si="6"/>
        <v>55-JACK</v>
      </c>
      <c r="C398" t="s">
        <v>606</v>
      </c>
      <c r="D398" t="s">
        <v>607</v>
      </c>
      <c r="E398" t="s">
        <v>608</v>
      </c>
      <c r="F398" t="s">
        <v>37</v>
      </c>
      <c r="G398" t="s">
        <v>61</v>
      </c>
      <c r="H398" t="s">
        <v>62</v>
      </c>
      <c r="I398">
        <v>21</v>
      </c>
      <c r="J398">
        <v>12</v>
      </c>
      <c r="K398" t="s">
        <v>63</v>
      </c>
      <c r="L398" t="s">
        <v>609</v>
      </c>
      <c r="M398" t="s">
        <v>79</v>
      </c>
      <c r="N398" t="s">
        <v>614</v>
      </c>
      <c r="O398">
        <v>30.316666666666698</v>
      </c>
      <c r="P398">
        <v>-81.783333333333303</v>
      </c>
      <c r="Q398" t="s">
        <v>63</v>
      </c>
      <c r="R398" t="s">
        <v>63</v>
      </c>
      <c r="S398" t="s">
        <v>63</v>
      </c>
      <c r="T398">
        <v>410.5</v>
      </c>
      <c r="U398" t="s">
        <v>86</v>
      </c>
      <c r="V398" t="s">
        <v>63</v>
      </c>
      <c r="W398" t="s">
        <v>615</v>
      </c>
      <c r="X398" t="s">
        <v>63</v>
      </c>
      <c r="Y398" t="s">
        <v>63</v>
      </c>
      <c r="Z398" t="s">
        <v>63</v>
      </c>
    </row>
    <row r="399" spans="1:26" x14ac:dyDescent="0.3">
      <c r="A399">
        <v>55</v>
      </c>
      <c r="B399" t="str">
        <f t="shared" si="6"/>
        <v>55-KHO</v>
      </c>
      <c r="C399" t="s">
        <v>606</v>
      </c>
      <c r="D399" t="s">
        <v>607</v>
      </c>
      <c r="E399" t="s">
        <v>608</v>
      </c>
      <c r="F399" t="s">
        <v>37</v>
      </c>
      <c r="G399" t="s">
        <v>61</v>
      </c>
      <c r="H399" t="s">
        <v>62</v>
      </c>
      <c r="I399">
        <v>21</v>
      </c>
      <c r="J399">
        <v>12</v>
      </c>
      <c r="K399" t="s">
        <v>63</v>
      </c>
      <c r="L399" t="s">
        <v>609</v>
      </c>
      <c r="M399" t="s">
        <v>79</v>
      </c>
      <c r="N399" t="s">
        <v>616</v>
      </c>
      <c r="O399">
        <v>37.366666666666703</v>
      </c>
      <c r="P399">
        <v>140.36666666666699</v>
      </c>
      <c r="Q399" t="s">
        <v>63</v>
      </c>
      <c r="R399" t="s">
        <v>63</v>
      </c>
      <c r="S399" t="s">
        <v>63</v>
      </c>
      <c r="T399">
        <v>422.5</v>
      </c>
      <c r="U399" t="s">
        <v>86</v>
      </c>
      <c r="V399" t="s">
        <v>63</v>
      </c>
      <c r="W399" t="s">
        <v>617</v>
      </c>
      <c r="X399" t="s">
        <v>63</v>
      </c>
      <c r="Y399" t="s">
        <v>63</v>
      </c>
      <c r="Z399" t="s">
        <v>63</v>
      </c>
    </row>
    <row r="400" spans="1:26" x14ac:dyDescent="0.3">
      <c r="A400">
        <v>55</v>
      </c>
      <c r="B400" t="str">
        <f t="shared" si="6"/>
        <v>55-MAN</v>
      </c>
      <c r="C400" t="s">
        <v>606</v>
      </c>
      <c r="D400" t="s">
        <v>607</v>
      </c>
      <c r="E400" t="s">
        <v>608</v>
      </c>
      <c r="F400" t="s">
        <v>37</v>
      </c>
      <c r="G400" t="s">
        <v>61</v>
      </c>
      <c r="H400" t="s">
        <v>62</v>
      </c>
      <c r="I400">
        <v>21</v>
      </c>
      <c r="J400">
        <v>12</v>
      </c>
      <c r="K400" t="s">
        <v>63</v>
      </c>
      <c r="L400" t="s">
        <v>609</v>
      </c>
      <c r="M400" t="s">
        <v>79</v>
      </c>
      <c r="N400" t="s">
        <v>618</v>
      </c>
      <c r="O400">
        <v>38.616666666666703</v>
      </c>
      <c r="P400">
        <v>-77.4166666666667</v>
      </c>
      <c r="Q400" t="s">
        <v>63</v>
      </c>
      <c r="R400" t="s">
        <v>63</v>
      </c>
      <c r="S400" t="s">
        <v>63</v>
      </c>
      <c r="T400">
        <v>434.5</v>
      </c>
      <c r="U400" t="s">
        <v>86</v>
      </c>
      <c r="V400" t="s">
        <v>63</v>
      </c>
      <c r="W400" t="s">
        <v>619</v>
      </c>
      <c r="X400" t="s">
        <v>63</v>
      </c>
      <c r="Y400" t="s">
        <v>63</v>
      </c>
      <c r="Z400" t="s">
        <v>63</v>
      </c>
    </row>
    <row r="401" spans="1:26" x14ac:dyDescent="0.3">
      <c r="A401">
        <v>55</v>
      </c>
      <c r="B401" t="str">
        <f t="shared" si="6"/>
        <v>55-MEL</v>
      </c>
      <c r="C401" t="s">
        <v>606</v>
      </c>
      <c r="D401" t="s">
        <v>607</v>
      </c>
      <c r="E401" t="s">
        <v>608</v>
      </c>
      <c r="F401" t="s">
        <v>37</v>
      </c>
      <c r="G401" t="s">
        <v>61</v>
      </c>
      <c r="H401" t="s">
        <v>62</v>
      </c>
      <c r="I401">
        <v>21</v>
      </c>
      <c r="J401">
        <v>12</v>
      </c>
      <c r="K401" t="s">
        <v>63</v>
      </c>
      <c r="L401" t="s">
        <v>609</v>
      </c>
      <c r="M401" t="s">
        <v>79</v>
      </c>
      <c r="N401" t="s">
        <v>620</v>
      </c>
      <c r="O401">
        <v>27.566666666666698</v>
      </c>
      <c r="P401">
        <v>-80.366666666666703</v>
      </c>
      <c r="Q401" t="s">
        <v>63</v>
      </c>
      <c r="R401" t="s">
        <v>63</v>
      </c>
      <c r="S401" t="s">
        <v>63</v>
      </c>
      <c r="T401">
        <v>446.5</v>
      </c>
      <c r="U401" t="s">
        <v>86</v>
      </c>
      <c r="V401" t="s">
        <v>63</v>
      </c>
      <c r="W401" t="s">
        <v>621</v>
      </c>
      <c r="X401" t="s">
        <v>63</v>
      </c>
      <c r="Y401" t="s">
        <v>63</v>
      </c>
      <c r="Z401" t="s">
        <v>63</v>
      </c>
    </row>
    <row r="402" spans="1:26" x14ac:dyDescent="0.3">
      <c r="A402">
        <v>55</v>
      </c>
      <c r="B402" t="str">
        <f t="shared" si="6"/>
        <v>55-NEW</v>
      </c>
      <c r="C402" t="s">
        <v>606</v>
      </c>
      <c r="D402" t="s">
        <v>607</v>
      </c>
      <c r="E402" t="s">
        <v>608</v>
      </c>
      <c r="F402" t="s">
        <v>37</v>
      </c>
      <c r="G402" t="s">
        <v>61</v>
      </c>
      <c r="H402" t="s">
        <v>62</v>
      </c>
      <c r="I402">
        <v>21</v>
      </c>
      <c r="J402">
        <v>12</v>
      </c>
      <c r="K402" t="s">
        <v>63</v>
      </c>
      <c r="L402" t="s">
        <v>609</v>
      </c>
      <c r="M402" t="s">
        <v>79</v>
      </c>
      <c r="N402" t="s">
        <v>622</v>
      </c>
      <c r="O402">
        <v>40.716666666666697</v>
      </c>
      <c r="P402">
        <v>-74.066666666666706</v>
      </c>
      <c r="Q402" t="s">
        <v>63</v>
      </c>
      <c r="R402" t="s">
        <v>63</v>
      </c>
      <c r="S402" t="s">
        <v>63</v>
      </c>
      <c r="T402">
        <v>458.5</v>
      </c>
      <c r="U402" t="s">
        <v>86</v>
      </c>
      <c r="V402" t="s">
        <v>63</v>
      </c>
      <c r="W402" t="s">
        <v>623</v>
      </c>
      <c r="X402" t="s">
        <v>63</v>
      </c>
      <c r="Y402" t="s">
        <v>63</v>
      </c>
      <c r="Z402" t="s">
        <v>63</v>
      </c>
    </row>
    <row r="403" spans="1:26" x14ac:dyDescent="0.3">
      <c r="A403">
        <v>55</v>
      </c>
      <c r="B403" t="str">
        <f t="shared" si="6"/>
        <v>55-NVA</v>
      </c>
      <c r="C403" t="s">
        <v>606</v>
      </c>
      <c r="D403" t="s">
        <v>607</v>
      </c>
      <c r="E403" t="s">
        <v>608</v>
      </c>
      <c r="F403" t="s">
        <v>37</v>
      </c>
      <c r="G403" t="s">
        <v>61</v>
      </c>
      <c r="H403" t="s">
        <v>62</v>
      </c>
      <c r="I403">
        <v>21</v>
      </c>
      <c r="J403">
        <v>12</v>
      </c>
      <c r="K403" t="s">
        <v>63</v>
      </c>
      <c r="L403" t="s">
        <v>609</v>
      </c>
      <c r="M403" t="s">
        <v>79</v>
      </c>
      <c r="N403" t="s">
        <v>624</v>
      </c>
      <c r="O403">
        <v>36.35</v>
      </c>
      <c r="P403">
        <v>-78.366666666666703</v>
      </c>
      <c r="Q403" t="s">
        <v>63</v>
      </c>
      <c r="R403" t="s">
        <v>63</v>
      </c>
      <c r="S403" t="s">
        <v>63</v>
      </c>
      <c r="T403">
        <v>470.5</v>
      </c>
      <c r="U403" t="s">
        <v>86</v>
      </c>
      <c r="V403" t="s">
        <v>63</v>
      </c>
      <c r="W403" t="s">
        <v>625</v>
      </c>
      <c r="X403" t="s">
        <v>63</v>
      </c>
      <c r="Y403" t="s">
        <v>63</v>
      </c>
      <c r="Z403" t="s">
        <v>63</v>
      </c>
    </row>
    <row r="404" spans="1:26" x14ac:dyDescent="0.3">
      <c r="A404">
        <v>55</v>
      </c>
      <c r="B404" t="str">
        <f t="shared" si="6"/>
        <v>55-OKI</v>
      </c>
      <c r="C404" t="s">
        <v>606</v>
      </c>
      <c r="D404" t="s">
        <v>607</v>
      </c>
      <c r="E404" t="s">
        <v>608</v>
      </c>
      <c r="F404" t="s">
        <v>37</v>
      </c>
      <c r="G404" t="s">
        <v>61</v>
      </c>
      <c r="H404" t="s">
        <v>62</v>
      </c>
      <c r="I404">
        <v>21</v>
      </c>
      <c r="J404">
        <v>12</v>
      </c>
      <c r="K404" t="s">
        <v>63</v>
      </c>
      <c r="L404" t="s">
        <v>609</v>
      </c>
      <c r="M404" t="s">
        <v>79</v>
      </c>
      <c r="N404" t="s">
        <v>626</v>
      </c>
      <c r="O404">
        <v>26.216666666666701</v>
      </c>
      <c r="P404">
        <v>127.916666666667</v>
      </c>
      <c r="Q404" t="s">
        <v>63</v>
      </c>
      <c r="R404" t="s">
        <v>63</v>
      </c>
      <c r="S404" t="s">
        <v>63</v>
      </c>
      <c r="T404">
        <v>482.5</v>
      </c>
      <c r="U404" t="s">
        <v>86</v>
      </c>
      <c r="V404" t="s">
        <v>63</v>
      </c>
      <c r="W404" t="s">
        <v>627</v>
      </c>
      <c r="X404" t="s">
        <v>63</v>
      </c>
      <c r="Y404" t="s">
        <v>63</v>
      </c>
      <c r="Z404" t="s">
        <v>63</v>
      </c>
    </row>
    <row r="405" spans="1:26" x14ac:dyDescent="0.3">
      <c r="A405">
        <v>55</v>
      </c>
      <c r="B405" t="str">
        <f t="shared" si="6"/>
        <v>55-SHI</v>
      </c>
      <c r="C405" t="s">
        <v>606</v>
      </c>
      <c r="D405" t="s">
        <v>607</v>
      </c>
      <c r="E405" t="s">
        <v>608</v>
      </c>
      <c r="F405" t="s">
        <v>37</v>
      </c>
      <c r="G405" t="s">
        <v>61</v>
      </c>
      <c r="H405" t="s">
        <v>62</v>
      </c>
      <c r="I405">
        <v>21</v>
      </c>
      <c r="J405">
        <v>12</v>
      </c>
      <c r="K405" t="s">
        <v>63</v>
      </c>
      <c r="L405" t="s">
        <v>609</v>
      </c>
      <c r="M405" t="s">
        <v>79</v>
      </c>
      <c r="N405" t="s">
        <v>628</v>
      </c>
      <c r="O405">
        <v>34.016666666666701</v>
      </c>
      <c r="P405">
        <v>130.933333333333</v>
      </c>
      <c r="Q405" t="s">
        <v>63</v>
      </c>
      <c r="R405" t="s">
        <v>63</v>
      </c>
      <c r="S405" t="s">
        <v>63</v>
      </c>
      <c r="T405">
        <v>494.5</v>
      </c>
      <c r="U405" t="s">
        <v>86</v>
      </c>
      <c r="V405" t="s">
        <v>63</v>
      </c>
      <c r="W405" t="s">
        <v>629</v>
      </c>
      <c r="X405" t="s">
        <v>63</v>
      </c>
      <c r="Y405" t="s">
        <v>63</v>
      </c>
      <c r="Z405" t="s">
        <v>63</v>
      </c>
    </row>
    <row r="406" spans="1:26" x14ac:dyDescent="0.3">
      <c r="A406">
        <v>55</v>
      </c>
      <c r="B406" t="str">
        <f t="shared" si="6"/>
        <v>55-UTS</v>
      </c>
      <c r="C406" t="s">
        <v>606</v>
      </c>
      <c r="D406" t="s">
        <v>607</v>
      </c>
      <c r="E406" t="s">
        <v>608</v>
      </c>
      <c r="F406" t="s">
        <v>37</v>
      </c>
      <c r="G406" t="s">
        <v>61</v>
      </c>
      <c r="H406" t="s">
        <v>62</v>
      </c>
      <c r="I406">
        <v>21</v>
      </c>
      <c r="J406">
        <v>12</v>
      </c>
      <c r="K406" t="s">
        <v>63</v>
      </c>
      <c r="L406" t="s">
        <v>609</v>
      </c>
      <c r="M406" t="s">
        <v>79</v>
      </c>
      <c r="N406" t="s">
        <v>630</v>
      </c>
      <c r="O406">
        <v>36.533333333333303</v>
      </c>
      <c r="P406">
        <v>139.86666666666699</v>
      </c>
      <c r="Q406" t="s">
        <v>63</v>
      </c>
      <c r="R406" t="s">
        <v>63</v>
      </c>
      <c r="S406" t="s">
        <v>63</v>
      </c>
      <c r="T406">
        <v>506.5</v>
      </c>
      <c r="U406" t="s">
        <v>86</v>
      </c>
      <c r="V406" t="s">
        <v>63</v>
      </c>
      <c r="W406" t="s">
        <v>631</v>
      </c>
      <c r="X406" t="s">
        <v>63</v>
      </c>
      <c r="Y406" t="s">
        <v>63</v>
      </c>
      <c r="Z406" t="s">
        <v>63</v>
      </c>
    </row>
    <row r="407" spans="1:26" x14ac:dyDescent="0.3">
      <c r="A407">
        <v>55</v>
      </c>
      <c r="B407" t="str">
        <f t="shared" si="6"/>
        <v>55-AIZ</v>
      </c>
      <c r="C407" t="s">
        <v>606</v>
      </c>
      <c r="D407" t="s">
        <v>607</v>
      </c>
      <c r="E407" t="s">
        <v>608</v>
      </c>
      <c r="F407" t="s">
        <v>37</v>
      </c>
      <c r="G407" t="s">
        <v>61</v>
      </c>
      <c r="H407" t="s">
        <v>62</v>
      </c>
      <c r="I407">
        <v>21</v>
      </c>
      <c r="J407">
        <v>12</v>
      </c>
      <c r="K407" t="s">
        <v>63</v>
      </c>
      <c r="L407" t="s">
        <v>609</v>
      </c>
      <c r="M407" t="s">
        <v>79</v>
      </c>
      <c r="N407" t="s">
        <v>632</v>
      </c>
      <c r="O407">
        <v>37.466666666666697</v>
      </c>
      <c r="P407">
        <v>139.933333333333</v>
      </c>
      <c r="Q407" t="s">
        <v>63</v>
      </c>
      <c r="R407" t="s">
        <v>63</v>
      </c>
      <c r="S407" t="s">
        <v>63</v>
      </c>
      <c r="T407">
        <v>518.5</v>
      </c>
      <c r="U407" t="s">
        <v>86</v>
      </c>
      <c r="V407" t="s">
        <v>63</v>
      </c>
      <c r="W407" t="s">
        <v>633</v>
      </c>
      <c r="X407" t="s">
        <v>63</v>
      </c>
      <c r="Y407" t="s">
        <v>63</v>
      </c>
      <c r="Z407" t="s">
        <v>63</v>
      </c>
    </row>
    <row r="408" spans="1:26" x14ac:dyDescent="0.3">
      <c r="A408">
        <v>55</v>
      </c>
      <c r="B408" t="str">
        <f t="shared" si="6"/>
        <v>55-BER</v>
      </c>
      <c r="C408" t="s">
        <v>606</v>
      </c>
      <c r="D408" t="s">
        <v>607</v>
      </c>
      <c r="E408" t="s">
        <v>608</v>
      </c>
      <c r="F408" t="s">
        <v>37</v>
      </c>
      <c r="G408" t="s">
        <v>61</v>
      </c>
      <c r="H408" t="s">
        <v>62</v>
      </c>
      <c r="I408">
        <v>21</v>
      </c>
      <c r="J408">
        <v>12</v>
      </c>
      <c r="K408" t="s">
        <v>63</v>
      </c>
      <c r="L408" t="s">
        <v>609</v>
      </c>
      <c r="M408" t="s">
        <v>79</v>
      </c>
      <c r="N408" t="s">
        <v>634</v>
      </c>
      <c r="O408">
        <v>39.766666666666701</v>
      </c>
      <c r="P408">
        <v>-74.983333333333306</v>
      </c>
      <c r="Q408" t="s">
        <v>63</v>
      </c>
      <c r="R408" t="s">
        <v>63</v>
      </c>
      <c r="S408" t="s">
        <v>63</v>
      </c>
      <c r="T408">
        <v>530.5</v>
      </c>
      <c r="U408" t="s">
        <v>86</v>
      </c>
      <c r="V408" t="s">
        <v>63</v>
      </c>
      <c r="W408" t="s">
        <v>635</v>
      </c>
      <c r="X408" t="s">
        <v>63</v>
      </c>
      <c r="Y408" t="s">
        <v>63</v>
      </c>
      <c r="Z408" t="s">
        <v>63</v>
      </c>
    </row>
    <row r="409" spans="1:26" x14ac:dyDescent="0.3">
      <c r="A409">
        <v>55</v>
      </c>
      <c r="B409" t="str">
        <f t="shared" si="6"/>
        <v>55-FAY</v>
      </c>
      <c r="C409" t="s">
        <v>606</v>
      </c>
      <c r="D409" t="s">
        <v>607</v>
      </c>
      <c r="E409" t="s">
        <v>608</v>
      </c>
      <c r="F409" t="s">
        <v>37</v>
      </c>
      <c r="G409" t="s">
        <v>61</v>
      </c>
      <c r="H409" t="s">
        <v>62</v>
      </c>
      <c r="I409">
        <v>21</v>
      </c>
      <c r="J409">
        <v>12</v>
      </c>
      <c r="K409" t="s">
        <v>63</v>
      </c>
      <c r="L409" t="s">
        <v>609</v>
      </c>
      <c r="M409" t="s">
        <v>79</v>
      </c>
      <c r="N409" t="s">
        <v>636</v>
      </c>
      <c r="O409">
        <v>35.016666666666701</v>
      </c>
      <c r="P409">
        <v>-78.0833333333333</v>
      </c>
      <c r="Q409" t="s">
        <v>63</v>
      </c>
      <c r="R409" t="s">
        <v>63</v>
      </c>
      <c r="S409" t="s">
        <v>63</v>
      </c>
      <c r="T409">
        <v>542.5</v>
      </c>
      <c r="U409" t="s">
        <v>86</v>
      </c>
      <c r="V409" t="s">
        <v>63</v>
      </c>
      <c r="W409" t="s">
        <v>637</v>
      </c>
      <c r="X409" t="s">
        <v>63</v>
      </c>
      <c r="Y409" t="s">
        <v>63</v>
      </c>
      <c r="Z409" t="s">
        <v>63</v>
      </c>
    </row>
    <row r="410" spans="1:26" x14ac:dyDescent="0.3">
      <c r="A410">
        <v>55</v>
      </c>
      <c r="B410" t="str">
        <f t="shared" si="6"/>
        <v>55-KAG</v>
      </c>
      <c r="C410" t="s">
        <v>606</v>
      </c>
      <c r="D410" t="s">
        <v>607</v>
      </c>
      <c r="E410" t="s">
        <v>608</v>
      </c>
      <c r="F410" t="s">
        <v>37</v>
      </c>
      <c r="G410" t="s">
        <v>61</v>
      </c>
      <c r="H410" t="s">
        <v>62</v>
      </c>
      <c r="I410">
        <v>21</v>
      </c>
      <c r="J410">
        <v>12</v>
      </c>
      <c r="K410" t="s">
        <v>63</v>
      </c>
      <c r="L410" t="s">
        <v>609</v>
      </c>
      <c r="M410" t="s">
        <v>79</v>
      </c>
      <c r="N410" t="s">
        <v>638</v>
      </c>
      <c r="O410">
        <v>31.55</v>
      </c>
      <c r="P410">
        <v>130.55000000000001</v>
      </c>
      <c r="Q410" t="s">
        <v>63</v>
      </c>
      <c r="R410" t="s">
        <v>63</v>
      </c>
      <c r="S410" t="s">
        <v>63</v>
      </c>
      <c r="T410">
        <v>554.5</v>
      </c>
      <c r="U410" t="s">
        <v>86</v>
      </c>
      <c r="V410" t="s">
        <v>63</v>
      </c>
      <c r="W410" t="s">
        <v>639</v>
      </c>
      <c r="X410" t="s">
        <v>63</v>
      </c>
      <c r="Y410" t="s">
        <v>63</v>
      </c>
      <c r="Z410" t="s">
        <v>63</v>
      </c>
    </row>
    <row r="411" spans="1:26" x14ac:dyDescent="0.3">
      <c r="A411">
        <v>55</v>
      </c>
      <c r="B411" t="str">
        <f t="shared" si="6"/>
        <v>55-OAK</v>
      </c>
      <c r="C411" t="s">
        <v>606</v>
      </c>
      <c r="D411" t="s">
        <v>607</v>
      </c>
      <c r="E411" t="s">
        <v>608</v>
      </c>
      <c r="F411" t="s">
        <v>37</v>
      </c>
      <c r="G411" t="s">
        <v>61</v>
      </c>
      <c r="H411" t="s">
        <v>62</v>
      </c>
      <c r="I411">
        <v>21</v>
      </c>
      <c r="J411">
        <v>12</v>
      </c>
      <c r="K411" t="s">
        <v>63</v>
      </c>
      <c r="L411" t="s">
        <v>609</v>
      </c>
      <c r="M411" t="s">
        <v>79</v>
      </c>
      <c r="N411" t="s">
        <v>640</v>
      </c>
      <c r="O411">
        <v>28.85</v>
      </c>
      <c r="P411">
        <v>-80.849999999999994</v>
      </c>
      <c r="Q411" t="s">
        <v>63</v>
      </c>
      <c r="R411" t="s">
        <v>63</v>
      </c>
      <c r="S411" t="s">
        <v>63</v>
      </c>
      <c r="T411">
        <v>566.5</v>
      </c>
      <c r="U411" t="s">
        <v>86</v>
      </c>
      <c r="V411" t="s">
        <v>63</v>
      </c>
      <c r="W411" t="s">
        <v>641</v>
      </c>
      <c r="X411" t="s">
        <v>63</v>
      </c>
      <c r="Y411" t="s">
        <v>63</v>
      </c>
      <c r="Z411" t="s">
        <v>63</v>
      </c>
    </row>
    <row r="412" spans="1:26" x14ac:dyDescent="0.3">
      <c r="A412">
        <v>55</v>
      </c>
      <c r="B412" t="str">
        <f t="shared" si="6"/>
        <v>55-SAK</v>
      </c>
      <c r="C412" t="s">
        <v>606</v>
      </c>
      <c r="D412" t="s">
        <v>607</v>
      </c>
      <c r="E412" t="s">
        <v>608</v>
      </c>
      <c r="F412" t="s">
        <v>37</v>
      </c>
      <c r="G412" t="s">
        <v>61</v>
      </c>
      <c r="H412" t="s">
        <v>62</v>
      </c>
      <c r="I412">
        <v>21</v>
      </c>
      <c r="J412">
        <v>12</v>
      </c>
      <c r="K412" t="s">
        <v>63</v>
      </c>
      <c r="L412" t="s">
        <v>609</v>
      </c>
      <c r="M412" t="s">
        <v>79</v>
      </c>
      <c r="N412" t="s">
        <v>642</v>
      </c>
      <c r="O412">
        <v>38.9166666666667</v>
      </c>
      <c r="P412">
        <v>139.00833333333301</v>
      </c>
      <c r="Q412" t="s">
        <v>63</v>
      </c>
      <c r="R412" t="s">
        <v>63</v>
      </c>
      <c r="S412" t="s">
        <v>63</v>
      </c>
      <c r="T412">
        <v>578.5</v>
      </c>
      <c r="U412" t="s">
        <v>86</v>
      </c>
      <c r="V412" t="s">
        <v>63</v>
      </c>
      <c r="W412" t="s">
        <v>643</v>
      </c>
      <c r="X412" t="s">
        <v>63</v>
      </c>
      <c r="Y412" t="s">
        <v>63</v>
      </c>
      <c r="Z412" t="s">
        <v>63</v>
      </c>
    </row>
    <row r="413" spans="1:26" x14ac:dyDescent="0.3">
      <c r="A413">
        <v>55</v>
      </c>
      <c r="B413" t="str">
        <f t="shared" si="6"/>
        <v>55-TAN</v>
      </c>
      <c r="C413" t="s">
        <v>606</v>
      </c>
      <c r="D413" t="s">
        <v>607</v>
      </c>
      <c r="E413" t="s">
        <v>608</v>
      </c>
      <c r="F413" t="s">
        <v>37</v>
      </c>
      <c r="G413" t="s">
        <v>61</v>
      </c>
      <c r="H413" t="s">
        <v>62</v>
      </c>
      <c r="I413">
        <v>21</v>
      </c>
      <c r="J413">
        <v>12</v>
      </c>
      <c r="K413" t="s">
        <v>63</v>
      </c>
      <c r="L413" t="s">
        <v>609</v>
      </c>
      <c r="M413" t="s">
        <v>79</v>
      </c>
      <c r="N413" t="s">
        <v>644</v>
      </c>
      <c r="O413">
        <v>30.716666666666701</v>
      </c>
      <c r="P413">
        <v>130.96666666666701</v>
      </c>
      <c r="Q413" t="s">
        <v>63</v>
      </c>
      <c r="R413" t="s">
        <v>63</v>
      </c>
      <c r="S413" t="s">
        <v>63</v>
      </c>
      <c r="T413">
        <v>590.5</v>
      </c>
      <c r="U413" t="s">
        <v>86</v>
      </c>
      <c r="V413" t="s">
        <v>63</v>
      </c>
      <c r="W413" t="s">
        <v>645</v>
      </c>
      <c r="X413" t="s">
        <v>63</v>
      </c>
      <c r="Y413" t="s">
        <v>63</v>
      </c>
      <c r="Z413" t="s">
        <v>63</v>
      </c>
    </row>
    <row r="414" spans="1:26" x14ac:dyDescent="0.3">
      <c r="A414">
        <v>55</v>
      </c>
      <c r="B414" t="str">
        <f t="shared" si="6"/>
        <v>55-TOK</v>
      </c>
      <c r="C414" t="s">
        <v>606</v>
      </c>
      <c r="D414" t="s">
        <v>607</v>
      </c>
      <c r="E414" t="s">
        <v>608</v>
      </c>
      <c r="F414" t="s">
        <v>37</v>
      </c>
      <c r="G414" t="s">
        <v>61</v>
      </c>
      <c r="H414" t="s">
        <v>62</v>
      </c>
      <c r="I414">
        <v>21</v>
      </c>
      <c r="J414">
        <v>12</v>
      </c>
      <c r="K414" t="s">
        <v>63</v>
      </c>
      <c r="L414" t="s">
        <v>609</v>
      </c>
      <c r="M414" t="s">
        <v>79</v>
      </c>
      <c r="N414" t="s">
        <v>646</v>
      </c>
      <c r="O414">
        <v>35.633333333333297</v>
      </c>
      <c r="P414">
        <v>139.63333333333301</v>
      </c>
      <c r="Q414" t="s">
        <v>63</v>
      </c>
      <c r="R414" t="s">
        <v>63</v>
      </c>
      <c r="S414" t="s">
        <v>63</v>
      </c>
      <c r="T414">
        <v>602.5</v>
      </c>
      <c r="U414" t="s">
        <v>86</v>
      </c>
      <c r="V414" t="s">
        <v>63</v>
      </c>
      <c r="W414" t="s">
        <v>647</v>
      </c>
      <c r="X414" t="s">
        <v>63</v>
      </c>
      <c r="Y414" t="s">
        <v>63</v>
      </c>
      <c r="Z414" t="s">
        <v>63</v>
      </c>
    </row>
    <row r="415" spans="1:26" x14ac:dyDescent="0.3">
      <c r="A415">
        <v>55</v>
      </c>
      <c r="B415" t="str">
        <f t="shared" si="6"/>
        <v>55-WAV</v>
      </c>
      <c r="C415" t="s">
        <v>606</v>
      </c>
      <c r="D415" t="s">
        <v>607</v>
      </c>
      <c r="E415" t="s">
        <v>608</v>
      </c>
      <c r="F415" t="s">
        <v>37</v>
      </c>
      <c r="G415" t="s">
        <v>61</v>
      </c>
      <c r="H415" t="s">
        <v>62</v>
      </c>
      <c r="I415">
        <v>21</v>
      </c>
      <c r="J415">
        <v>12</v>
      </c>
      <c r="K415" t="s">
        <v>63</v>
      </c>
      <c r="L415" t="s">
        <v>609</v>
      </c>
      <c r="M415" t="s">
        <v>79</v>
      </c>
      <c r="N415" t="s">
        <v>648</v>
      </c>
      <c r="O415">
        <v>37.033333333333303</v>
      </c>
      <c r="P415">
        <v>-77.116666666666703</v>
      </c>
      <c r="Q415" t="s">
        <v>63</v>
      </c>
      <c r="R415" t="s">
        <v>63</v>
      </c>
      <c r="S415" t="s">
        <v>63</v>
      </c>
      <c r="T415">
        <v>614.5</v>
      </c>
      <c r="U415" t="s">
        <v>86</v>
      </c>
      <c r="V415" t="s">
        <v>63</v>
      </c>
      <c r="W415" t="s">
        <v>649</v>
      </c>
      <c r="X415" t="s">
        <v>63</v>
      </c>
      <c r="Y415" t="s">
        <v>63</v>
      </c>
      <c r="Z415" t="s">
        <v>63</v>
      </c>
    </row>
    <row r="416" spans="1:26" x14ac:dyDescent="0.3">
      <c r="A416">
        <v>55</v>
      </c>
      <c r="B416" t="str">
        <f t="shared" si="6"/>
        <v>55-ZIO</v>
      </c>
      <c r="C416" t="s">
        <v>606</v>
      </c>
      <c r="D416" t="s">
        <v>607</v>
      </c>
      <c r="E416" t="s">
        <v>608</v>
      </c>
      <c r="F416" t="s">
        <v>37</v>
      </c>
      <c r="G416" t="s">
        <v>61</v>
      </c>
      <c r="H416" t="s">
        <v>62</v>
      </c>
      <c r="I416">
        <v>21</v>
      </c>
      <c r="J416">
        <v>12</v>
      </c>
      <c r="K416" t="s">
        <v>63</v>
      </c>
      <c r="L416" t="s">
        <v>609</v>
      </c>
      <c r="M416" t="s">
        <v>79</v>
      </c>
      <c r="N416" t="s">
        <v>650</v>
      </c>
      <c r="O416">
        <v>33.75</v>
      </c>
      <c r="P416">
        <v>-80.033333333333303</v>
      </c>
      <c r="Q416" t="s">
        <v>63</v>
      </c>
      <c r="R416" t="s">
        <v>63</v>
      </c>
      <c r="S416" t="s">
        <v>63</v>
      </c>
      <c r="T416">
        <v>626.5</v>
      </c>
      <c r="U416" t="s">
        <v>86</v>
      </c>
      <c r="V416" t="s">
        <v>63</v>
      </c>
      <c r="W416" t="s">
        <v>651</v>
      </c>
      <c r="X416" t="s">
        <v>63</v>
      </c>
      <c r="Y416" t="s">
        <v>63</v>
      </c>
      <c r="Z416" t="s">
        <v>63</v>
      </c>
    </row>
    <row r="417" spans="1:26" x14ac:dyDescent="0.3">
      <c r="A417">
        <v>56</v>
      </c>
      <c r="B417" t="str">
        <f t="shared" si="6"/>
        <v>56-L</v>
      </c>
      <c r="C417" t="s">
        <v>652</v>
      </c>
      <c r="D417" t="s">
        <v>653</v>
      </c>
      <c r="E417" t="s">
        <v>654</v>
      </c>
      <c r="F417" t="s">
        <v>37</v>
      </c>
      <c r="G417" t="s">
        <v>61</v>
      </c>
      <c r="H417" t="s">
        <v>62</v>
      </c>
      <c r="I417">
        <v>10</v>
      </c>
      <c r="J417">
        <v>9</v>
      </c>
      <c r="K417" t="s">
        <v>63</v>
      </c>
      <c r="L417" t="s">
        <v>258</v>
      </c>
      <c r="M417" t="s">
        <v>539</v>
      </c>
      <c r="N417" t="s">
        <v>655</v>
      </c>
      <c r="O417">
        <v>59.933332999999998</v>
      </c>
      <c r="P417">
        <v>30.266667000000002</v>
      </c>
      <c r="Q417" t="s">
        <v>63</v>
      </c>
      <c r="R417" t="s">
        <v>63</v>
      </c>
      <c r="S417" t="s">
        <v>63</v>
      </c>
      <c r="T417">
        <v>200</v>
      </c>
      <c r="U417" t="s">
        <v>102</v>
      </c>
      <c r="V417" t="s">
        <v>63</v>
      </c>
      <c r="W417" t="s">
        <v>656</v>
      </c>
      <c r="X417" t="s">
        <v>63</v>
      </c>
      <c r="Y417" t="s">
        <v>63</v>
      </c>
      <c r="Z417" t="s">
        <v>63</v>
      </c>
    </row>
    <row r="418" spans="1:26" x14ac:dyDescent="0.3">
      <c r="A418">
        <v>56</v>
      </c>
      <c r="B418" t="str">
        <f t="shared" si="6"/>
        <v>56-W</v>
      </c>
      <c r="C418" t="s">
        <v>652</v>
      </c>
      <c r="D418" t="s">
        <v>653</v>
      </c>
      <c r="E418" t="s">
        <v>654</v>
      </c>
      <c r="F418" t="s">
        <v>37</v>
      </c>
      <c r="G418" t="s">
        <v>61</v>
      </c>
      <c r="H418" t="s">
        <v>62</v>
      </c>
      <c r="I418">
        <v>10</v>
      </c>
      <c r="J418">
        <v>8</v>
      </c>
      <c r="K418" t="s">
        <v>63</v>
      </c>
      <c r="L418" t="s">
        <v>258</v>
      </c>
      <c r="M418" t="s">
        <v>539</v>
      </c>
      <c r="N418" t="s">
        <v>657</v>
      </c>
      <c r="O418">
        <v>52.233330000000002</v>
      </c>
      <c r="P418">
        <v>21.016667000000002</v>
      </c>
      <c r="Q418" t="s">
        <v>63</v>
      </c>
      <c r="R418" t="s">
        <v>63</v>
      </c>
      <c r="S418" t="s">
        <v>63</v>
      </c>
      <c r="T418">
        <v>200</v>
      </c>
      <c r="U418" t="s">
        <v>102</v>
      </c>
      <c r="V418" t="s">
        <v>63</v>
      </c>
      <c r="W418" t="s">
        <v>656</v>
      </c>
      <c r="X418" t="s">
        <v>63</v>
      </c>
      <c r="Y418" t="s">
        <v>63</v>
      </c>
      <c r="Z418" t="s">
        <v>63</v>
      </c>
    </row>
    <row r="419" spans="1:26" x14ac:dyDescent="0.3">
      <c r="A419">
        <v>56</v>
      </c>
      <c r="B419" t="str">
        <f t="shared" si="6"/>
        <v>56-V</v>
      </c>
      <c r="C419" t="s">
        <v>652</v>
      </c>
      <c r="D419" t="s">
        <v>653</v>
      </c>
      <c r="E419" t="s">
        <v>654</v>
      </c>
      <c r="F419" t="s">
        <v>37</v>
      </c>
      <c r="G419" t="s">
        <v>61</v>
      </c>
      <c r="H419" t="s">
        <v>62</v>
      </c>
      <c r="I419">
        <v>10</v>
      </c>
      <c r="J419">
        <v>9</v>
      </c>
      <c r="K419" t="s">
        <v>63</v>
      </c>
      <c r="L419" t="s">
        <v>258</v>
      </c>
      <c r="M419" t="s">
        <v>539</v>
      </c>
      <c r="N419" t="s">
        <v>658</v>
      </c>
      <c r="O419">
        <v>51.866667</v>
      </c>
      <c r="P419">
        <v>4.1666670000000003</v>
      </c>
      <c r="Q419" t="s">
        <v>63</v>
      </c>
      <c r="R419" t="s">
        <v>63</v>
      </c>
      <c r="S419" t="s">
        <v>63</v>
      </c>
      <c r="T419">
        <v>200</v>
      </c>
      <c r="U419" t="s">
        <v>102</v>
      </c>
      <c r="V419" t="s">
        <v>63</v>
      </c>
      <c r="W419" t="s">
        <v>659</v>
      </c>
      <c r="X419" t="s">
        <v>63</v>
      </c>
      <c r="Y419" t="s">
        <v>63</v>
      </c>
      <c r="Z419" t="s">
        <v>63</v>
      </c>
    </row>
    <row r="420" spans="1:26" x14ac:dyDescent="0.3">
      <c r="A420">
        <v>56</v>
      </c>
      <c r="B420" t="str">
        <f t="shared" si="6"/>
        <v>56-K</v>
      </c>
      <c r="C420" t="s">
        <v>652</v>
      </c>
      <c r="D420" t="s">
        <v>653</v>
      </c>
      <c r="E420" t="s">
        <v>654</v>
      </c>
      <c r="F420" t="s">
        <v>37</v>
      </c>
      <c r="G420" t="s">
        <v>61</v>
      </c>
      <c r="H420" t="s">
        <v>62</v>
      </c>
      <c r="I420">
        <v>10</v>
      </c>
      <c r="J420">
        <v>7</v>
      </c>
      <c r="K420" t="s">
        <v>63</v>
      </c>
      <c r="L420" t="s">
        <v>258</v>
      </c>
      <c r="M420" t="s">
        <v>539</v>
      </c>
      <c r="N420" t="s">
        <v>660</v>
      </c>
      <c r="O420">
        <v>51.103332999999999</v>
      </c>
      <c r="P420">
        <v>2.654722</v>
      </c>
      <c r="Q420" t="s">
        <v>63</v>
      </c>
      <c r="R420" t="s">
        <v>63</v>
      </c>
      <c r="S420" t="s">
        <v>63</v>
      </c>
      <c r="T420">
        <v>200</v>
      </c>
      <c r="U420" t="s">
        <v>102</v>
      </c>
      <c r="V420" t="s">
        <v>63</v>
      </c>
      <c r="W420" t="s">
        <v>659</v>
      </c>
      <c r="X420" t="s">
        <v>63</v>
      </c>
      <c r="Y420" t="s">
        <v>63</v>
      </c>
      <c r="Z420" t="s">
        <v>63</v>
      </c>
    </row>
    <row r="421" spans="1:26" x14ac:dyDescent="0.3">
      <c r="A421">
        <v>56</v>
      </c>
      <c r="B421" t="str">
        <f t="shared" si="6"/>
        <v>56-S1</v>
      </c>
      <c r="C421" t="s">
        <v>652</v>
      </c>
      <c r="D421" t="s">
        <v>653</v>
      </c>
      <c r="E421" t="s">
        <v>654</v>
      </c>
      <c r="F421" t="s">
        <v>37</v>
      </c>
      <c r="G421" t="s">
        <v>61</v>
      </c>
      <c r="H421" t="s">
        <v>62</v>
      </c>
      <c r="I421">
        <v>10</v>
      </c>
      <c r="J421">
        <v>7</v>
      </c>
      <c r="K421" t="s">
        <v>63</v>
      </c>
      <c r="L421" t="s">
        <v>258</v>
      </c>
      <c r="M421" t="s">
        <v>539</v>
      </c>
      <c r="N421" t="s">
        <v>661</v>
      </c>
      <c r="O421">
        <v>46.749994999999998</v>
      </c>
      <c r="P421">
        <v>10.066666</v>
      </c>
      <c r="Q421" t="s">
        <v>63</v>
      </c>
      <c r="R421">
        <v>1450</v>
      </c>
      <c r="S421" t="s">
        <v>63</v>
      </c>
      <c r="T421">
        <v>200</v>
      </c>
      <c r="U421" t="s">
        <v>102</v>
      </c>
      <c r="V421" t="s">
        <v>63</v>
      </c>
      <c r="W421" t="s">
        <v>662</v>
      </c>
      <c r="X421" t="s">
        <v>63</v>
      </c>
      <c r="Y421" t="s">
        <v>63</v>
      </c>
      <c r="Z421" t="s">
        <v>63</v>
      </c>
    </row>
    <row r="422" spans="1:26" x14ac:dyDescent="0.3">
      <c r="A422">
        <v>56</v>
      </c>
      <c r="B422" t="str">
        <f t="shared" si="6"/>
        <v>56-S2</v>
      </c>
      <c r="C422" t="s">
        <v>652</v>
      </c>
      <c r="D422" t="s">
        <v>653</v>
      </c>
      <c r="E422" t="s">
        <v>654</v>
      </c>
      <c r="F422" t="s">
        <v>37</v>
      </c>
      <c r="G422" t="s">
        <v>61</v>
      </c>
      <c r="H422" t="s">
        <v>62</v>
      </c>
      <c r="I422">
        <v>10</v>
      </c>
      <c r="J422">
        <v>7</v>
      </c>
      <c r="K422" t="s">
        <v>63</v>
      </c>
      <c r="L422" t="s">
        <v>258</v>
      </c>
      <c r="M422" t="s">
        <v>539</v>
      </c>
      <c r="N422" t="s">
        <v>663</v>
      </c>
      <c r="O422">
        <v>46.749994999999998</v>
      </c>
      <c r="P422">
        <v>10.066666</v>
      </c>
      <c r="Q422" t="s">
        <v>63</v>
      </c>
      <c r="R422">
        <v>1450</v>
      </c>
      <c r="S422" t="s">
        <v>63</v>
      </c>
      <c r="T422">
        <v>200</v>
      </c>
      <c r="U422" t="s">
        <v>102</v>
      </c>
      <c r="V422" t="s">
        <v>63</v>
      </c>
      <c r="W422" t="s">
        <v>656</v>
      </c>
      <c r="X422" t="s">
        <v>63</v>
      </c>
      <c r="Y422" t="s">
        <v>63</v>
      </c>
      <c r="Z422" t="s">
        <v>63</v>
      </c>
    </row>
    <row r="423" spans="1:26" x14ac:dyDescent="0.3">
      <c r="A423">
        <v>56</v>
      </c>
      <c r="B423" t="str">
        <f t="shared" si="6"/>
        <v>56-P</v>
      </c>
      <c r="C423" t="s">
        <v>652</v>
      </c>
      <c r="D423" t="s">
        <v>653</v>
      </c>
      <c r="E423" t="s">
        <v>654</v>
      </c>
      <c r="F423" t="s">
        <v>37</v>
      </c>
      <c r="G423" t="s">
        <v>61</v>
      </c>
      <c r="H423" t="s">
        <v>62</v>
      </c>
      <c r="I423">
        <v>10</v>
      </c>
      <c r="J423">
        <v>8</v>
      </c>
      <c r="K423" t="s">
        <v>63</v>
      </c>
      <c r="L423" t="s">
        <v>258</v>
      </c>
      <c r="M423" t="s">
        <v>539</v>
      </c>
      <c r="N423" t="s">
        <v>347</v>
      </c>
      <c r="O423">
        <v>45.408056000000002</v>
      </c>
      <c r="P423">
        <v>11.872222000000001</v>
      </c>
      <c r="Q423" t="s">
        <v>63</v>
      </c>
      <c r="R423" t="s">
        <v>63</v>
      </c>
      <c r="S423" t="s">
        <v>63</v>
      </c>
      <c r="T423">
        <v>200</v>
      </c>
      <c r="U423" t="s">
        <v>102</v>
      </c>
      <c r="V423" t="s">
        <v>63</v>
      </c>
      <c r="W423" t="s">
        <v>656</v>
      </c>
      <c r="X423" t="s">
        <v>63</v>
      </c>
      <c r="Y423" t="s">
        <v>63</v>
      </c>
      <c r="Z423" t="s">
        <v>63</v>
      </c>
    </row>
    <row r="424" spans="1:26" x14ac:dyDescent="0.3">
      <c r="A424">
        <v>56</v>
      </c>
      <c r="B424" t="str">
        <f t="shared" si="6"/>
        <v>56-A</v>
      </c>
      <c r="C424" t="s">
        <v>652</v>
      </c>
      <c r="D424" t="s">
        <v>653</v>
      </c>
      <c r="E424" t="s">
        <v>654</v>
      </c>
      <c r="F424" t="s">
        <v>37</v>
      </c>
      <c r="G424" t="s">
        <v>61</v>
      </c>
      <c r="H424" t="s">
        <v>62</v>
      </c>
      <c r="I424">
        <v>10</v>
      </c>
      <c r="J424">
        <v>9</v>
      </c>
      <c r="K424" t="s">
        <v>63</v>
      </c>
      <c r="L424" t="s">
        <v>258</v>
      </c>
      <c r="M424" t="s">
        <v>539</v>
      </c>
      <c r="N424" t="s">
        <v>542</v>
      </c>
      <c r="O424">
        <v>44.884999999999998</v>
      </c>
      <c r="P424">
        <v>6.3561110000000003</v>
      </c>
      <c r="Q424" t="s">
        <v>63</v>
      </c>
      <c r="R424">
        <v>1515</v>
      </c>
      <c r="S424" t="s">
        <v>63</v>
      </c>
      <c r="T424">
        <v>200</v>
      </c>
      <c r="U424" t="s">
        <v>102</v>
      </c>
      <c r="V424" t="s">
        <v>63</v>
      </c>
      <c r="W424" t="s">
        <v>659</v>
      </c>
      <c r="X424" t="s">
        <v>63</v>
      </c>
      <c r="Y424" t="s">
        <v>63</v>
      </c>
      <c r="Z424" t="s">
        <v>63</v>
      </c>
    </row>
    <row r="425" spans="1:26" x14ac:dyDescent="0.3">
      <c r="A425">
        <v>56</v>
      </c>
      <c r="B425" t="str">
        <f t="shared" si="6"/>
        <v>56-T1</v>
      </c>
      <c r="C425" t="s">
        <v>652</v>
      </c>
      <c r="D425" t="s">
        <v>653</v>
      </c>
      <c r="E425" t="s">
        <v>654</v>
      </c>
      <c r="F425" t="s">
        <v>37</v>
      </c>
      <c r="G425" t="s">
        <v>61</v>
      </c>
      <c r="H425" t="s">
        <v>62</v>
      </c>
      <c r="I425">
        <v>10</v>
      </c>
      <c r="J425">
        <v>8</v>
      </c>
      <c r="K425" t="s">
        <v>63</v>
      </c>
      <c r="L425" t="s">
        <v>258</v>
      </c>
      <c r="M425" t="s">
        <v>539</v>
      </c>
      <c r="N425" t="s">
        <v>664</v>
      </c>
      <c r="O425">
        <v>40.647221999999999</v>
      </c>
      <c r="P425">
        <v>22.963889000000002</v>
      </c>
      <c r="Q425" t="s">
        <v>63</v>
      </c>
      <c r="R425" t="s">
        <v>63</v>
      </c>
      <c r="S425" t="s">
        <v>63</v>
      </c>
      <c r="T425">
        <v>200</v>
      </c>
      <c r="U425" t="s">
        <v>102</v>
      </c>
      <c r="V425" t="s">
        <v>63</v>
      </c>
      <c r="W425" t="s">
        <v>659</v>
      </c>
      <c r="X425" t="s">
        <v>63</v>
      </c>
      <c r="Y425" t="s">
        <v>63</v>
      </c>
      <c r="Z425" t="s">
        <v>63</v>
      </c>
    </row>
    <row r="426" spans="1:26" x14ac:dyDescent="0.3">
      <c r="A426">
        <v>56</v>
      </c>
      <c r="B426" t="str">
        <f t="shared" si="6"/>
        <v>56-T2</v>
      </c>
      <c r="C426" t="s">
        <v>652</v>
      </c>
      <c r="D426" t="s">
        <v>653</v>
      </c>
      <c r="E426" t="s">
        <v>654</v>
      </c>
      <c r="F426" t="s">
        <v>37</v>
      </c>
      <c r="G426" t="s">
        <v>61</v>
      </c>
      <c r="H426" t="s">
        <v>62</v>
      </c>
      <c r="I426">
        <v>10</v>
      </c>
      <c r="J426">
        <v>7</v>
      </c>
      <c r="K426" t="s">
        <v>63</v>
      </c>
      <c r="L426" t="s">
        <v>258</v>
      </c>
      <c r="M426" t="s">
        <v>539</v>
      </c>
      <c r="N426" t="s">
        <v>665</v>
      </c>
      <c r="O426">
        <v>40.647221999999999</v>
      </c>
      <c r="P426">
        <v>22.963889000000002</v>
      </c>
      <c r="Q426" t="s">
        <v>63</v>
      </c>
      <c r="R426" t="s">
        <v>63</v>
      </c>
      <c r="S426" t="s">
        <v>63</v>
      </c>
      <c r="T426">
        <v>200</v>
      </c>
      <c r="U426" t="s">
        <v>102</v>
      </c>
      <c r="V426" t="s">
        <v>63</v>
      </c>
      <c r="W426" t="s">
        <v>662</v>
      </c>
      <c r="X426" t="s">
        <v>63</v>
      </c>
      <c r="Y426" t="s">
        <v>63</v>
      </c>
      <c r="Z426" t="s">
        <v>63</v>
      </c>
    </row>
    <row r="427" spans="1:26" x14ac:dyDescent="0.3">
      <c r="A427">
        <v>57</v>
      </c>
      <c r="B427" t="str">
        <f t="shared" si="6"/>
        <v>57-JMS</v>
      </c>
      <c r="C427" t="s">
        <v>666</v>
      </c>
      <c r="D427" t="s">
        <v>667</v>
      </c>
      <c r="E427" t="s">
        <v>668</v>
      </c>
      <c r="F427" t="s">
        <v>37</v>
      </c>
      <c r="G427" t="s">
        <v>61</v>
      </c>
      <c r="H427" t="s">
        <v>62</v>
      </c>
      <c r="I427">
        <v>6</v>
      </c>
      <c r="J427">
        <v>7</v>
      </c>
      <c r="K427" t="s">
        <v>63</v>
      </c>
      <c r="L427" t="s">
        <v>669</v>
      </c>
      <c r="M427" t="s">
        <v>65</v>
      </c>
      <c r="N427" t="s">
        <v>670</v>
      </c>
      <c r="O427">
        <v>46.616666666666703</v>
      </c>
      <c r="P427">
        <v>132.48333333333301</v>
      </c>
      <c r="Q427" t="s">
        <v>63</v>
      </c>
      <c r="R427" t="s">
        <v>63</v>
      </c>
      <c r="S427" t="s">
        <v>63</v>
      </c>
      <c r="T427">
        <v>75</v>
      </c>
      <c r="U427" t="s">
        <v>102</v>
      </c>
      <c r="V427" t="s">
        <v>63</v>
      </c>
      <c r="W427">
        <v>57</v>
      </c>
      <c r="X427" t="s">
        <v>63</v>
      </c>
      <c r="Y427" t="s">
        <v>63</v>
      </c>
      <c r="Z427" t="s">
        <v>63</v>
      </c>
    </row>
    <row r="428" spans="1:26" x14ac:dyDescent="0.3">
      <c r="A428">
        <v>57</v>
      </c>
      <c r="B428" t="str">
        <f t="shared" si="6"/>
        <v>57-BJ</v>
      </c>
      <c r="C428" t="s">
        <v>666</v>
      </c>
      <c r="D428" t="s">
        <v>667</v>
      </c>
      <c r="E428" t="s">
        <v>668</v>
      </c>
      <c r="F428" t="s">
        <v>37</v>
      </c>
      <c r="G428" t="s">
        <v>61</v>
      </c>
      <c r="H428" t="s">
        <v>62</v>
      </c>
      <c r="I428">
        <v>6</v>
      </c>
      <c r="J428">
        <v>8</v>
      </c>
      <c r="K428" t="s">
        <v>63</v>
      </c>
      <c r="L428" t="s">
        <v>669</v>
      </c>
      <c r="M428" t="s">
        <v>65</v>
      </c>
      <c r="N428" t="s">
        <v>671</v>
      </c>
      <c r="O428">
        <v>40.25</v>
      </c>
      <c r="P428">
        <v>115.083333333333</v>
      </c>
      <c r="Q428" t="s">
        <v>63</v>
      </c>
      <c r="R428" t="s">
        <v>63</v>
      </c>
      <c r="S428" t="s">
        <v>63</v>
      </c>
      <c r="T428">
        <v>75</v>
      </c>
      <c r="U428" t="s">
        <v>102</v>
      </c>
      <c r="V428" t="s">
        <v>63</v>
      </c>
      <c r="W428">
        <v>57</v>
      </c>
      <c r="X428" t="s">
        <v>63</v>
      </c>
      <c r="Y428" t="s">
        <v>63</v>
      </c>
      <c r="Z428" t="s">
        <v>63</v>
      </c>
    </row>
    <row r="429" spans="1:26" x14ac:dyDescent="0.3">
      <c r="A429">
        <v>57</v>
      </c>
      <c r="B429" t="str">
        <f t="shared" si="6"/>
        <v>57-ZB</v>
      </c>
      <c r="C429" t="s">
        <v>666</v>
      </c>
      <c r="D429" t="s">
        <v>667</v>
      </c>
      <c r="E429" t="s">
        <v>668</v>
      </c>
      <c r="F429" t="s">
        <v>37</v>
      </c>
      <c r="G429" t="s">
        <v>61</v>
      </c>
      <c r="H429" t="s">
        <v>62</v>
      </c>
      <c r="I429">
        <v>6</v>
      </c>
      <c r="J429">
        <v>8</v>
      </c>
      <c r="K429" t="s">
        <v>63</v>
      </c>
      <c r="L429" t="s">
        <v>669</v>
      </c>
      <c r="M429" t="s">
        <v>65</v>
      </c>
      <c r="N429" t="s">
        <v>672</v>
      </c>
      <c r="O429">
        <v>36.799999999999997</v>
      </c>
      <c r="P429">
        <v>118.05</v>
      </c>
      <c r="Q429" t="s">
        <v>63</v>
      </c>
      <c r="R429" t="s">
        <v>63</v>
      </c>
      <c r="S429" t="s">
        <v>63</v>
      </c>
      <c r="T429">
        <v>75</v>
      </c>
      <c r="U429" t="s">
        <v>102</v>
      </c>
      <c r="V429" t="s">
        <v>63</v>
      </c>
      <c r="W429">
        <v>57</v>
      </c>
      <c r="X429" t="s">
        <v>63</v>
      </c>
      <c r="Y429" t="s">
        <v>63</v>
      </c>
      <c r="Z429" t="s">
        <v>63</v>
      </c>
    </row>
    <row r="430" spans="1:26" x14ac:dyDescent="0.3">
      <c r="A430">
        <v>57</v>
      </c>
      <c r="B430" t="str">
        <f t="shared" si="6"/>
        <v>57-FX</v>
      </c>
      <c r="C430" t="s">
        <v>666</v>
      </c>
      <c r="D430" t="s">
        <v>667</v>
      </c>
      <c r="E430" t="s">
        <v>668</v>
      </c>
      <c r="F430" t="s">
        <v>37</v>
      </c>
      <c r="G430" t="s">
        <v>61</v>
      </c>
      <c r="H430" t="s">
        <v>62</v>
      </c>
      <c r="I430">
        <v>6</v>
      </c>
      <c r="J430">
        <v>7</v>
      </c>
      <c r="K430" t="s">
        <v>63</v>
      </c>
      <c r="L430" t="s">
        <v>669</v>
      </c>
      <c r="M430" t="s">
        <v>65</v>
      </c>
      <c r="N430" t="s">
        <v>673</v>
      </c>
      <c r="O430">
        <v>32.6</v>
      </c>
      <c r="P430">
        <v>110.7</v>
      </c>
      <c r="Q430" t="s">
        <v>63</v>
      </c>
      <c r="R430" t="s">
        <v>63</v>
      </c>
      <c r="S430" t="s">
        <v>63</v>
      </c>
      <c r="T430">
        <v>75</v>
      </c>
      <c r="U430" t="s">
        <v>102</v>
      </c>
      <c r="V430" t="s">
        <v>63</v>
      </c>
      <c r="W430">
        <v>57</v>
      </c>
      <c r="X430" t="s">
        <v>63</v>
      </c>
      <c r="Y430" t="s">
        <v>63</v>
      </c>
      <c r="Z430" t="s">
        <v>63</v>
      </c>
    </row>
    <row r="431" spans="1:26" x14ac:dyDescent="0.3">
      <c r="A431">
        <v>57</v>
      </c>
      <c r="B431" t="str">
        <f t="shared" si="6"/>
        <v>57-WH</v>
      </c>
      <c r="C431" t="s">
        <v>666</v>
      </c>
      <c r="D431" t="s">
        <v>667</v>
      </c>
      <c r="E431" t="s">
        <v>668</v>
      </c>
      <c r="F431" t="s">
        <v>37</v>
      </c>
      <c r="G431" t="s">
        <v>61</v>
      </c>
      <c r="H431" t="s">
        <v>62</v>
      </c>
      <c r="I431">
        <v>6</v>
      </c>
      <c r="J431">
        <v>7</v>
      </c>
      <c r="K431" t="s">
        <v>63</v>
      </c>
      <c r="L431" t="s">
        <v>669</v>
      </c>
      <c r="M431" t="s">
        <v>65</v>
      </c>
      <c r="N431" t="s">
        <v>674</v>
      </c>
      <c r="O431">
        <v>30.55</v>
      </c>
      <c r="P431">
        <v>114.316666666667</v>
      </c>
      <c r="Q431" t="s">
        <v>63</v>
      </c>
      <c r="R431" t="s">
        <v>63</v>
      </c>
      <c r="S431" t="s">
        <v>63</v>
      </c>
      <c r="T431">
        <v>75</v>
      </c>
      <c r="U431" t="s">
        <v>102</v>
      </c>
      <c r="V431" t="s">
        <v>63</v>
      </c>
      <c r="W431">
        <v>57</v>
      </c>
      <c r="X431" t="s">
        <v>63</v>
      </c>
      <c r="Y431" t="s">
        <v>63</v>
      </c>
      <c r="Z431" t="s">
        <v>63</v>
      </c>
    </row>
    <row r="432" spans="1:26" x14ac:dyDescent="0.3">
      <c r="A432">
        <v>57</v>
      </c>
      <c r="B432" t="str">
        <f t="shared" si="6"/>
        <v>57-HH</v>
      </c>
      <c r="C432" t="s">
        <v>666</v>
      </c>
      <c r="D432" t="s">
        <v>667</v>
      </c>
      <c r="E432" t="s">
        <v>668</v>
      </c>
      <c r="F432" t="s">
        <v>37</v>
      </c>
      <c r="G432" t="s">
        <v>61</v>
      </c>
      <c r="H432" t="s">
        <v>62</v>
      </c>
      <c r="I432">
        <v>6</v>
      </c>
      <c r="J432">
        <v>7</v>
      </c>
      <c r="K432" t="s">
        <v>63</v>
      </c>
      <c r="L432" t="s">
        <v>669</v>
      </c>
      <c r="M432" t="s">
        <v>65</v>
      </c>
      <c r="N432" t="s">
        <v>675</v>
      </c>
      <c r="O432">
        <v>27.55</v>
      </c>
      <c r="P432">
        <v>109.966666666667</v>
      </c>
      <c r="Q432" t="s">
        <v>63</v>
      </c>
      <c r="R432" t="s">
        <v>63</v>
      </c>
      <c r="S432" t="s">
        <v>63</v>
      </c>
      <c r="T432">
        <v>75</v>
      </c>
      <c r="U432" t="s">
        <v>102</v>
      </c>
      <c r="V432" t="s">
        <v>63</v>
      </c>
      <c r="W432">
        <v>57</v>
      </c>
      <c r="X432" t="s">
        <v>63</v>
      </c>
      <c r="Y432" t="s">
        <v>63</v>
      </c>
      <c r="Z432" t="s">
        <v>63</v>
      </c>
    </row>
    <row r="433" spans="1:26" x14ac:dyDescent="0.3">
      <c r="A433">
        <v>58</v>
      </c>
      <c r="B433" t="str">
        <f t="shared" si="6"/>
        <v>58-</v>
      </c>
      <c r="C433" t="s">
        <v>676</v>
      </c>
      <c r="D433" t="s">
        <v>677</v>
      </c>
      <c r="E433" t="s">
        <v>678</v>
      </c>
      <c r="F433" t="s">
        <v>679</v>
      </c>
      <c r="G433" t="s">
        <v>61</v>
      </c>
      <c r="H433" t="s">
        <v>62</v>
      </c>
      <c r="I433">
        <v>6</v>
      </c>
      <c r="J433">
        <v>0</v>
      </c>
      <c r="K433" t="s">
        <v>63</v>
      </c>
      <c r="L433" t="s">
        <v>63</v>
      </c>
      <c r="M433" t="s">
        <v>63</v>
      </c>
      <c r="N433" t="s">
        <v>63</v>
      </c>
      <c r="O433" t="s">
        <v>63</v>
      </c>
      <c r="P433" t="s">
        <v>63</v>
      </c>
      <c r="Q433" t="s">
        <v>63</v>
      </c>
      <c r="R433" t="s">
        <v>63</v>
      </c>
      <c r="S433" t="s">
        <v>63</v>
      </c>
      <c r="T433" t="s">
        <v>63</v>
      </c>
      <c r="U433" t="s">
        <v>63</v>
      </c>
      <c r="V433" t="s">
        <v>63</v>
      </c>
      <c r="W433" t="s">
        <v>63</v>
      </c>
      <c r="X433" t="s">
        <v>63</v>
      </c>
      <c r="Y433" t="s">
        <v>63</v>
      </c>
      <c r="Z433" t="s">
        <v>63</v>
      </c>
    </row>
    <row r="434" spans="1:26" x14ac:dyDescent="0.3">
      <c r="A434">
        <v>59</v>
      </c>
      <c r="B434" t="str">
        <f t="shared" si="6"/>
        <v>59-</v>
      </c>
      <c r="C434" t="s">
        <v>680</v>
      </c>
      <c r="D434" t="s">
        <v>681</v>
      </c>
      <c r="E434" t="s">
        <v>682</v>
      </c>
      <c r="F434" t="s">
        <v>38</v>
      </c>
      <c r="G434" t="s">
        <v>61</v>
      </c>
      <c r="H434" t="s">
        <v>62</v>
      </c>
      <c r="I434">
        <v>4</v>
      </c>
      <c r="J434">
        <v>0</v>
      </c>
      <c r="K434" t="s">
        <v>63</v>
      </c>
      <c r="L434" t="s">
        <v>63</v>
      </c>
      <c r="M434" t="s">
        <v>63</v>
      </c>
      <c r="N434" t="s">
        <v>63</v>
      </c>
      <c r="O434" t="s">
        <v>63</v>
      </c>
      <c r="P434" t="s">
        <v>63</v>
      </c>
      <c r="Q434" t="s">
        <v>63</v>
      </c>
      <c r="R434" t="s">
        <v>63</v>
      </c>
      <c r="S434" t="s">
        <v>63</v>
      </c>
      <c r="T434" t="s">
        <v>63</v>
      </c>
      <c r="U434" t="s">
        <v>63</v>
      </c>
      <c r="V434" t="s">
        <v>63</v>
      </c>
      <c r="W434" t="s">
        <v>63</v>
      </c>
      <c r="X434" t="s">
        <v>63</v>
      </c>
      <c r="Y434" t="s">
        <v>63</v>
      </c>
      <c r="Z434" t="s">
        <v>63</v>
      </c>
    </row>
    <row r="435" spans="1:26" x14ac:dyDescent="0.3">
      <c r="A435">
        <v>60</v>
      </c>
      <c r="B435" t="str">
        <f t="shared" si="6"/>
        <v>60-onuma</v>
      </c>
      <c r="C435" t="s">
        <v>683</v>
      </c>
      <c r="D435" t="s">
        <v>684</v>
      </c>
      <c r="E435" t="s">
        <v>685</v>
      </c>
      <c r="F435" t="s">
        <v>130</v>
      </c>
      <c r="G435" t="s">
        <v>61</v>
      </c>
      <c r="H435" t="s">
        <v>62</v>
      </c>
      <c r="I435">
        <v>3</v>
      </c>
      <c r="J435">
        <v>11</v>
      </c>
      <c r="K435" t="s">
        <v>63</v>
      </c>
      <c r="L435" t="s">
        <v>122</v>
      </c>
      <c r="M435" t="s">
        <v>79</v>
      </c>
      <c r="N435" t="s">
        <v>54</v>
      </c>
      <c r="O435">
        <v>41.972000000000001</v>
      </c>
      <c r="P435">
        <v>140.66909999999999</v>
      </c>
      <c r="Q435" t="s">
        <v>63</v>
      </c>
      <c r="R435" t="s">
        <v>63</v>
      </c>
      <c r="S435" t="s">
        <v>63</v>
      </c>
      <c r="T435">
        <v>50</v>
      </c>
      <c r="U435" t="s">
        <v>102</v>
      </c>
      <c r="V435" t="s">
        <v>63</v>
      </c>
      <c r="W435">
        <v>60</v>
      </c>
      <c r="X435" t="s">
        <v>63</v>
      </c>
      <c r="Y435" t="s">
        <v>288</v>
      </c>
      <c r="Z435" t="s">
        <v>63</v>
      </c>
    </row>
    <row r="436" spans="1:26" x14ac:dyDescent="0.3">
      <c r="A436">
        <v>60</v>
      </c>
      <c r="B436" t="str">
        <f t="shared" si="6"/>
        <v>60-oita</v>
      </c>
      <c r="C436" t="s">
        <v>683</v>
      </c>
      <c r="D436" t="s">
        <v>684</v>
      </c>
      <c r="E436" t="s">
        <v>685</v>
      </c>
      <c r="F436" t="s">
        <v>130</v>
      </c>
      <c r="G436" t="s">
        <v>61</v>
      </c>
      <c r="H436" t="s">
        <v>62</v>
      </c>
      <c r="I436">
        <v>3</v>
      </c>
      <c r="J436">
        <v>7</v>
      </c>
      <c r="K436" t="s">
        <v>63</v>
      </c>
      <c r="L436" t="s">
        <v>122</v>
      </c>
      <c r="M436" t="s">
        <v>79</v>
      </c>
      <c r="N436" t="s">
        <v>56</v>
      </c>
      <c r="O436">
        <v>33.239443999999999</v>
      </c>
      <c r="P436">
        <v>131.60916700000001</v>
      </c>
      <c r="Q436" t="s">
        <v>63</v>
      </c>
      <c r="R436" t="s">
        <v>63</v>
      </c>
      <c r="S436" t="s">
        <v>63</v>
      </c>
      <c r="T436">
        <v>50</v>
      </c>
      <c r="U436" t="s">
        <v>102</v>
      </c>
      <c r="V436" t="s">
        <v>63</v>
      </c>
      <c r="W436">
        <v>60</v>
      </c>
      <c r="X436" t="s">
        <v>63</v>
      </c>
      <c r="Y436" t="s">
        <v>288</v>
      </c>
      <c r="Z436" t="s">
        <v>63</v>
      </c>
    </row>
    <row r="437" spans="1:26" x14ac:dyDescent="0.3">
      <c r="A437">
        <v>60</v>
      </c>
      <c r="B437" t="str">
        <f t="shared" si="6"/>
        <v>60-yakushima</v>
      </c>
      <c r="C437" t="s">
        <v>683</v>
      </c>
      <c r="D437" t="s">
        <v>684</v>
      </c>
      <c r="E437" t="s">
        <v>685</v>
      </c>
      <c r="F437" t="s">
        <v>130</v>
      </c>
      <c r="G437" t="s">
        <v>61</v>
      </c>
      <c r="H437" t="s">
        <v>62</v>
      </c>
      <c r="I437">
        <v>3</v>
      </c>
      <c r="J437">
        <v>9</v>
      </c>
      <c r="K437" t="s">
        <v>63</v>
      </c>
      <c r="L437" t="s">
        <v>122</v>
      </c>
      <c r="M437" t="s">
        <v>79</v>
      </c>
      <c r="N437" t="s">
        <v>686</v>
      </c>
      <c r="O437">
        <v>30.340287</v>
      </c>
      <c r="P437">
        <v>130.52238500000001</v>
      </c>
      <c r="Q437" t="s">
        <v>63</v>
      </c>
      <c r="R437" t="s">
        <v>63</v>
      </c>
      <c r="S437" t="s">
        <v>63</v>
      </c>
      <c r="T437">
        <v>50</v>
      </c>
      <c r="U437" t="s">
        <v>102</v>
      </c>
      <c r="V437" t="s">
        <v>63</v>
      </c>
      <c r="W437">
        <v>60</v>
      </c>
      <c r="X437" t="s">
        <v>63</v>
      </c>
      <c r="Y437" t="s">
        <v>288</v>
      </c>
      <c r="Z437" t="s">
        <v>63</v>
      </c>
    </row>
    <row r="438" spans="1:26" x14ac:dyDescent="0.3">
      <c r="A438">
        <v>61</v>
      </c>
      <c r="B438" t="str">
        <f t="shared" si="6"/>
        <v>61-wakkanai</v>
      </c>
      <c r="C438" t="s">
        <v>687</v>
      </c>
      <c r="D438" t="s">
        <v>688</v>
      </c>
      <c r="E438" t="s">
        <v>689</v>
      </c>
      <c r="F438" t="s">
        <v>130</v>
      </c>
      <c r="G438" t="s">
        <v>61</v>
      </c>
      <c r="H438" t="s">
        <v>62</v>
      </c>
      <c r="I438">
        <v>13</v>
      </c>
      <c r="J438">
        <v>7</v>
      </c>
      <c r="K438" t="s">
        <v>63</v>
      </c>
      <c r="L438" t="s">
        <v>690</v>
      </c>
      <c r="M438" t="s">
        <v>79</v>
      </c>
      <c r="N438" t="s">
        <v>691</v>
      </c>
      <c r="O438">
        <v>45.397500000000001</v>
      </c>
      <c r="P438">
        <v>141.70088100000001</v>
      </c>
      <c r="Q438" t="s">
        <v>63</v>
      </c>
      <c r="R438">
        <v>40</v>
      </c>
      <c r="S438" t="s">
        <v>63</v>
      </c>
      <c r="T438">
        <v>60</v>
      </c>
      <c r="U438" t="s">
        <v>102</v>
      </c>
      <c r="V438" t="s">
        <v>63</v>
      </c>
      <c r="W438" t="s">
        <v>63</v>
      </c>
      <c r="X438" t="s">
        <v>63</v>
      </c>
      <c r="Y438" t="s">
        <v>63</v>
      </c>
      <c r="Z438" t="s">
        <v>63</v>
      </c>
    </row>
    <row r="439" spans="1:26" x14ac:dyDescent="0.3">
      <c r="A439">
        <v>61</v>
      </c>
      <c r="B439" t="str">
        <f t="shared" si="6"/>
        <v>61-onishica</v>
      </c>
      <c r="C439" t="s">
        <v>687</v>
      </c>
      <c r="D439" t="s">
        <v>688</v>
      </c>
      <c r="E439" t="s">
        <v>689</v>
      </c>
      <c r="F439" t="s">
        <v>130</v>
      </c>
      <c r="G439" t="s">
        <v>61</v>
      </c>
      <c r="H439" t="s">
        <v>62</v>
      </c>
      <c r="I439">
        <v>13</v>
      </c>
      <c r="J439">
        <v>7</v>
      </c>
      <c r="K439" t="s">
        <v>63</v>
      </c>
      <c r="L439" t="s">
        <v>690</v>
      </c>
      <c r="M439" t="s">
        <v>79</v>
      </c>
      <c r="N439" t="s">
        <v>692</v>
      </c>
      <c r="O439">
        <v>44.1666666666667</v>
      </c>
      <c r="P439">
        <v>141.662758</v>
      </c>
      <c r="Q439" t="s">
        <v>63</v>
      </c>
      <c r="R439">
        <v>30</v>
      </c>
      <c r="S439" t="s">
        <v>63</v>
      </c>
      <c r="T439">
        <v>60</v>
      </c>
      <c r="U439" t="s">
        <v>102</v>
      </c>
      <c r="V439" t="s">
        <v>63</v>
      </c>
      <c r="W439" t="s">
        <v>63</v>
      </c>
      <c r="X439" t="s">
        <v>63</v>
      </c>
      <c r="Y439" t="s">
        <v>63</v>
      </c>
      <c r="Z439" t="s">
        <v>693</v>
      </c>
    </row>
    <row r="440" spans="1:26" x14ac:dyDescent="0.3">
      <c r="A440">
        <v>61</v>
      </c>
      <c r="B440" t="str">
        <f t="shared" si="6"/>
        <v>61-sapporo</v>
      </c>
      <c r="C440" t="s">
        <v>687</v>
      </c>
      <c r="D440" t="s">
        <v>688</v>
      </c>
      <c r="E440" t="s">
        <v>689</v>
      </c>
      <c r="F440" t="s">
        <v>130</v>
      </c>
      <c r="G440" t="s">
        <v>61</v>
      </c>
      <c r="H440" t="s">
        <v>62</v>
      </c>
      <c r="I440">
        <v>13</v>
      </c>
      <c r="J440">
        <v>7</v>
      </c>
      <c r="K440" t="s">
        <v>63</v>
      </c>
      <c r="L440" t="s">
        <v>690</v>
      </c>
      <c r="M440" t="s">
        <v>79</v>
      </c>
      <c r="N440" t="s">
        <v>694</v>
      </c>
      <c r="O440">
        <v>43.061943999999997</v>
      </c>
      <c r="P440">
        <v>141.35416699999999</v>
      </c>
      <c r="Q440" t="s">
        <v>63</v>
      </c>
      <c r="R440">
        <v>30</v>
      </c>
      <c r="S440" t="s">
        <v>63</v>
      </c>
      <c r="T440">
        <v>60</v>
      </c>
      <c r="U440" t="s">
        <v>102</v>
      </c>
      <c r="V440" t="s">
        <v>63</v>
      </c>
      <c r="W440" t="s">
        <v>63</v>
      </c>
      <c r="X440" t="s">
        <v>63</v>
      </c>
      <c r="Y440" t="s">
        <v>63</v>
      </c>
      <c r="Z440" t="s">
        <v>63</v>
      </c>
    </row>
    <row r="441" spans="1:26" x14ac:dyDescent="0.3">
      <c r="A441">
        <v>61</v>
      </c>
      <c r="B441" t="str">
        <f t="shared" si="6"/>
        <v>61-yakumo</v>
      </c>
      <c r="C441" t="s">
        <v>687</v>
      </c>
      <c r="D441" t="s">
        <v>688</v>
      </c>
      <c r="E441" t="s">
        <v>689</v>
      </c>
      <c r="F441" t="s">
        <v>130</v>
      </c>
      <c r="G441" t="s">
        <v>61</v>
      </c>
      <c r="H441" t="s">
        <v>62</v>
      </c>
      <c r="I441">
        <v>13</v>
      </c>
      <c r="J441">
        <v>7</v>
      </c>
      <c r="K441" t="s">
        <v>63</v>
      </c>
      <c r="L441" t="s">
        <v>690</v>
      </c>
      <c r="M441" t="s">
        <v>79</v>
      </c>
      <c r="N441" t="s">
        <v>695</v>
      </c>
      <c r="O441">
        <v>42.25</v>
      </c>
      <c r="P441">
        <v>140.26666700000001</v>
      </c>
      <c r="Q441" t="s">
        <v>63</v>
      </c>
      <c r="R441">
        <v>20</v>
      </c>
      <c r="S441" t="s">
        <v>63</v>
      </c>
      <c r="T441">
        <v>60</v>
      </c>
      <c r="U441" t="s">
        <v>102</v>
      </c>
      <c r="V441" t="s">
        <v>63</v>
      </c>
      <c r="W441" t="s">
        <v>63</v>
      </c>
      <c r="X441" t="s">
        <v>63</v>
      </c>
      <c r="Y441" t="s">
        <v>63</v>
      </c>
      <c r="Z441" t="s">
        <v>63</v>
      </c>
    </row>
    <row r="442" spans="1:26" x14ac:dyDescent="0.3">
      <c r="A442">
        <v>61</v>
      </c>
      <c r="B442" t="str">
        <f t="shared" si="6"/>
        <v>61-hakodate</v>
      </c>
      <c r="C442" t="s">
        <v>687</v>
      </c>
      <c r="D442" t="s">
        <v>688</v>
      </c>
      <c r="E442" t="s">
        <v>689</v>
      </c>
      <c r="F442" t="s">
        <v>130</v>
      </c>
      <c r="G442" t="s">
        <v>61</v>
      </c>
      <c r="H442" t="s">
        <v>62</v>
      </c>
      <c r="I442">
        <v>13</v>
      </c>
      <c r="J442">
        <v>7</v>
      </c>
      <c r="K442" t="s">
        <v>63</v>
      </c>
      <c r="L442" t="s">
        <v>690</v>
      </c>
      <c r="M442" t="s">
        <v>79</v>
      </c>
      <c r="N442" t="s">
        <v>696</v>
      </c>
      <c r="O442">
        <v>41.768819000000001</v>
      </c>
      <c r="P442">
        <v>140.72883100000001</v>
      </c>
      <c r="Q442" t="s">
        <v>63</v>
      </c>
      <c r="R442">
        <v>30</v>
      </c>
      <c r="S442" t="s">
        <v>63</v>
      </c>
      <c r="T442">
        <v>60</v>
      </c>
      <c r="U442" t="s">
        <v>102</v>
      </c>
      <c r="V442" t="s">
        <v>63</v>
      </c>
      <c r="W442" t="s">
        <v>63</v>
      </c>
      <c r="X442" t="s">
        <v>63</v>
      </c>
      <c r="Y442" t="s">
        <v>63</v>
      </c>
      <c r="Z442" t="s">
        <v>63</v>
      </c>
    </row>
    <row r="443" spans="1:26" x14ac:dyDescent="0.3">
      <c r="A443">
        <v>61</v>
      </c>
      <c r="B443" t="str">
        <f t="shared" si="6"/>
        <v>61-kikonai</v>
      </c>
      <c r="C443" t="s">
        <v>687</v>
      </c>
      <c r="D443" t="s">
        <v>688</v>
      </c>
      <c r="E443" t="s">
        <v>689</v>
      </c>
      <c r="F443" t="s">
        <v>130</v>
      </c>
      <c r="G443" t="s">
        <v>61</v>
      </c>
      <c r="H443" t="s">
        <v>62</v>
      </c>
      <c r="I443">
        <v>13</v>
      </c>
      <c r="J443">
        <v>7</v>
      </c>
      <c r="K443" t="s">
        <v>63</v>
      </c>
      <c r="L443" t="s">
        <v>690</v>
      </c>
      <c r="M443" t="s">
        <v>79</v>
      </c>
      <c r="N443" t="s">
        <v>697</v>
      </c>
      <c r="O443">
        <v>41.683332999999998</v>
      </c>
      <c r="P443">
        <v>140.433333</v>
      </c>
      <c r="Q443" t="s">
        <v>63</v>
      </c>
      <c r="R443">
        <v>40</v>
      </c>
      <c r="S443" t="s">
        <v>63</v>
      </c>
      <c r="T443">
        <v>60</v>
      </c>
      <c r="U443" t="s">
        <v>102</v>
      </c>
      <c r="V443" t="s">
        <v>63</v>
      </c>
      <c r="W443" t="s">
        <v>63</v>
      </c>
      <c r="X443" t="s">
        <v>63</v>
      </c>
      <c r="Y443" t="s">
        <v>63</v>
      </c>
      <c r="Z443" t="s">
        <v>63</v>
      </c>
    </row>
    <row r="444" spans="1:26" x14ac:dyDescent="0.3">
      <c r="A444">
        <v>61</v>
      </c>
      <c r="B444" t="str">
        <f t="shared" si="6"/>
        <v>61-matsumae</v>
      </c>
      <c r="C444" t="s">
        <v>687</v>
      </c>
      <c r="D444" t="s">
        <v>688</v>
      </c>
      <c r="E444" t="s">
        <v>689</v>
      </c>
      <c r="F444" t="s">
        <v>130</v>
      </c>
      <c r="G444" t="s">
        <v>61</v>
      </c>
      <c r="H444" t="s">
        <v>62</v>
      </c>
      <c r="I444">
        <v>13</v>
      </c>
      <c r="J444">
        <v>7</v>
      </c>
      <c r="K444" t="s">
        <v>63</v>
      </c>
      <c r="L444" t="s">
        <v>690</v>
      </c>
      <c r="M444" t="s">
        <v>79</v>
      </c>
      <c r="N444" t="s">
        <v>698</v>
      </c>
      <c r="O444">
        <v>41.429167</v>
      </c>
      <c r="P444">
        <v>140.11111099999999</v>
      </c>
      <c r="Q444" t="s">
        <v>63</v>
      </c>
      <c r="R444">
        <v>20</v>
      </c>
      <c r="S444" t="s">
        <v>63</v>
      </c>
      <c r="T444">
        <v>60</v>
      </c>
      <c r="U444" t="s">
        <v>102</v>
      </c>
      <c r="V444" t="s">
        <v>63</v>
      </c>
      <c r="W444" t="s">
        <v>63</v>
      </c>
      <c r="X444" t="s">
        <v>63</v>
      </c>
      <c r="Y444" t="s">
        <v>63</v>
      </c>
      <c r="Z444" t="s">
        <v>63</v>
      </c>
    </row>
    <row r="445" spans="1:26" x14ac:dyDescent="0.3">
      <c r="A445">
        <v>61</v>
      </c>
      <c r="B445" t="str">
        <f t="shared" si="6"/>
        <v>61-Oma</v>
      </c>
      <c r="C445" t="s">
        <v>687</v>
      </c>
      <c r="D445" t="s">
        <v>688</v>
      </c>
      <c r="E445" t="s">
        <v>689</v>
      </c>
      <c r="F445" t="s">
        <v>130</v>
      </c>
      <c r="G445" t="s">
        <v>61</v>
      </c>
      <c r="H445" t="s">
        <v>62</v>
      </c>
      <c r="I445">
        <v>13</v>
      </c>
      <c r="J445">
        <v>7</v>
      </c>
      <c r="K445" t="s">
        <v>63</v>
      </c>
      <c r="L445" t="s">
        <v>690</v>
      </c>
      <c r="M445" t="s">
        <v>79</v>
      </c>
      <c r="N445" t="s">
        <v>699</v>
      </c>
      <c r="O445">
        <v>41.52675</v>
      </c>
      <c r="P445">
        <v>140.90733299999999</v>
      </c>
      <c r="Q445" t="s">
        <v>63</v>
      </c>
      <c r="R445">
        <v>30</v>
      </c>
      <c r="S445" t="s">
        <v>63</v>
      </c>
      <c r="T445">
        <v>60</v>
      </c>
      <c r="U445" t="s">
        <v>102</v>
      </c>
      <c r="V445" t="s">
        <v>63</v>
      </c>
      <c r="W445" t="s">
        <v>63</v>
      </c>
      <c r="X445" t="s">
        <v>63</v>
      </c>
      <c r="Y445" t="s">
        <v>63</v>
      </c>
      <c r="Z445" t="s">
        <v>63</v>
      </c>
    </row>
    <row r="446" spans="1:26" x14ac:dyDescent="0.3">
      <c r="A446">
        <v>61</v>
      </c>
      <c r="B446" t="str">
        <f t="shared" si="6"/>
        <v>61-Minmaya</v>
      </c>
      <c r="C446" t="s">
        <v>687</v>
      </c>
      <c r="D446" t="s">
        <v>688</v>
      </c>
      <c r="E446" t="s">
        <v>689</v>
      </c>
      <c r="F446" t="s">
        <v>130</v>
      </c>
      <c r="G446" t="s">
        <v>61</v>
      </c>
      <c r="H446" t="s">
        <v>62</v>
      </c>
      <c r="I446">
        <v>13</v>
      </c>
      <c r="J446">
        <v>7</v>
      </c>
      <c r="K446" t="s">
        <v>63</v>
      </c>
      <c r="L446" t="s">
        <v>690</v>
      </c>
      <c r="M446" t="s">
        <v>79</v>
      </c>
      <c r="N446" t="s">
        <v>700</v>
      </c>
      <c r="O446">
        <v>41.197028000000003</v>
      </c>
      <c r="P446">
        <v>140.429889</v>
      </c>
      <c r="Q446" t="s">
        <v>63</v>
      </c>
      <c r="R446">
        <v>20</v>
      </c>
      <c r="S446" t="s">
        <v>63</v>
      </c>
      <c r="T446">
        <v>60</v>
      </c>
      <c r="U446" t="s">
        <v>102</v>
      </c>
      <c r="V446" t="s">
        <v>63</v>
      </c>
      <c r="W446" t="s">
        <v>63</v>
      </c>
      <c r="X446" t="s">
        <v>63</v>
      </c>
      <c r="Y446" t="s">
        <v>63</v>
      </c>
      <c r="Z446" t="s">
        <v>63</v>
      </c>
    </row>
    <row r="447" spans="1:26" x14ac:dyDescent="0.3">
      <c r="A447">
        <v>61</v>
      </c>
      <c r="B447" t="str">
        <f t="shared" si="6"/>
        <v>61-rikuchunakano</v>
      </c>
      <c r="C447" t="s">
        <v>687</v>
      </c>
      <c r="D447" t="s">
        <v>688</v>
      </c>
      <c r="E447" t="s">
        <v>689</v>
      </c>
      <c r="F447" t="s">
        <v>130</v>
      </c>
      <c r="G447" t="s">
        <v>61</v>
      </c>
      <c r="H447" t="s">
        <v>62</v>
      </c>
      <c r="I447">
        <v>13</v>
      </c>
      <c r="J447">
        <v>7</v>
      </c>
      <c r="K447" t="s">
        <v>63</v>
      </c>
      <c r="L447" t="s">
        <v>690</v>
      </c>
      <c r="M447" t="s">
        <v>79</v>
      </c>
      <c r="N447" t="s">
        <v>701</v>
      </c>
      <c r="O447">
        <v>40.304900000000004</v>
      </c>
      <c r="P447">
        <v>141.7877</v>
      </c>
      <c r="Q447" t="s">
        <v>63</v>
      </c>
      <c r="R447">
        <v>10</v>
      </c>
      <c r="S447" t="s">
        <v>63</v>
      </c>
      <c r="T447">
        <v>60</v>
      </c>
      <c r="U447" t="s">
        <v>102</v>
      </c>
      <c r="V447" t="s">
        <v>63</v>
      </c>
      <c r="W447" t="s">
        <v>63</v>
      </c>
      <c r="X447" t="s">
        <v>63</v>
      </c>
      <c r="Y447" t="s">
        <v>63</v>
      </c>
      <c r="Z447" t="s">
        <v>63</v>
      </c>
    </row>
    <row r="448" spans="1:26" x14ac:dyDescent="0.3">
      <c r="A448">
        <v>61</v>
      </c>
      <c r="B448" t="str">
        <f t="shared" si="6"/>
        <v>61-miyako</v>
      </c>
      <c r="C448" t="s">
        <v>687</v>
      </c>
      <c r="D448" t="s">
        <v>688</v>
      </c>
      <c r="E448" t="s">
        <v>689</v>
      </c>
      <c r="F448" t="s">
        <v>130</v>
      </c>
      <c r="G448" t="s">
        <v>61</v>
      </c>
      <c r="H448" t="s">
        <v>62</v>
      </c>
      <c r="I448">
        <v>13</v>
      </c>
      <c r="J448">
        <v>7</v>
      </c>
      <c r="K448" t="s">
        <v>63</v>
      </c>
      <c r="L448" t="s">
        <v>690</v>
      </c>
      <c r="M448" t="s">
        <v>79</v>
      </c>
      <c r="N448" t="s">
        <v>702</v>
      </c>
      <c r="O448">
        <v>39.641388999999997</v>
      </c>
      <c r="P448">
        <v>141.957222</v>
      </c>
      <c r="Q448" t="s">
        <v>63</v>
      </c>
      <c r="R448">
        <v>120</v>
      </c>
      <c r="S448" t="s">
        <v>63</v>
      </c>
      <c r="T448">
        <v>60</v>
      </c>
      <c r="U448" t="s">
        <v>102</v>
      </c>
      <c r="V448" t="s">
        <v>63</v>
      </c>
      <c r="W448" t="s">
        <v>63</v>
      </c>
      <c r="X448" t="s">
        <v>63</v>
      </c>
      <c r="Y448" t="s">
        <v>63</v>
      </c>
      <c r="Z448" t="s">
        <v>63</v>
      </c>
    </row>
    <row r="449" spans="1:26" x14ac:dyDescent="0.3">
      <c r="A449">
        <v>61</v>
      </c>
      <c r="B449" t="str">
        <f t="shared" si="6"/>
        <v>61-togatta</v>
      </c>
      <c r="C449" t="s">
        <v>687</v>
      </c>
      <c r="D449" t="s">
        <v>688</v>
      </c>
      <c r="E449" t="s">
        <v>689</v>
      </c>
      <c r="F449" t="s">
        <v>130</v>
      </c>
      <c r="G449" t="s">
        <v>61</v>
      </c>
      <c r="H449" t="s">
        <v>62</v>
      </c>
      <c r="I449">
        <v>13</v>
      </c>
      <c r="J449">
        <v>7</v>
      </c>
      <c r="K449" t="s">
        <v>63</v>
      </c>
      <c r="L449" t="s">
        <v>690</v>
      </c>
      <c r="M449" t="s">
        <v>79</v>
      </c>
      <c r="N449" t="s">
        <v>703</v>
      </c>
      <c r="O449">
        <v>38.125104166666702</v>
      </c>
      <c r="P449">
        <v>140.572222222222</v>
      </c>
      <c r="Q449" t="s">
        <v>63</v>
      </c>
      <c r="R449">
        <v>300</v>
      </c>
      <c r="S449" t="s">
        <v>63</v>
      </c>
      <c r="T449">
        <v>60</v>
      </c>
      <c r="U449" t="s">
        <v>102</v>
      </c>
      <c r="V449" t="s">
        <v>63</v>
      </c>
      <c r="W449" t="s">
        <v>63</v>
      </c>
      <c r="X449" t="s">
        <v>63</v>
      </c>
      <c r="Y449" t="s">
        <v>63</v>
      </c>
      <c r="Z449" t="s">
        <v>63</v>
      </c>
    </row>
    <row r="450" spans="1:26" x14ac:dyDescent="0.3">
      <c r="A450">
        <v>61</v>
      </c>
      <c r="B450" t="str">
        <f t="shared" ref="B450:B500" si="7">CONCATENATE(A450,"-",N450)</f>
        <v>61-yugashima</v>
      </c>
      <c r="C450" t="s">
        <v>687</v>
      </c>
      <c r="D450" t="s">
        <v>688</v>
      </c>
      <c r="E450" t="s">
        <v>689</v>
      </c>
      <c r="F450" t="s">
        <v>130</v>
      </c>
      <c r="G450" t="s">
        <v>61</v>
      </c>
      <c r="H450" t="s">
        <v>62</v>
      </c>
      <c r="I450">
        <v>13</v>
      </c>
      <c r="J450">
        <v>7</v>
      </c>
      <c r="K450" t="s">
        <v>63</v>
      </c>
      <c r="L450" t="s">
        <v>690</v>
      </c>
      <c r="M450" t="s">
        <v>79</v>
      </c>
      <c r="N450" t="s">
        <v>704</v>
      </c>
      <c r="O450">
        <v>34.893055555555598</v>
      </c>
      <c r="P450">
        <v>138.930555555556</v>
      </c>
      <c r="Q450" t="s">
        <v>63</v>
      </c>
      <c r="R450">
        <v>230</v>
      </c>
      <c r="S450" t="s">
        <v>63</v>
      </c>
      <c r="T450">
        <v>60</v>
      </c>
      <c r="U450" t="s">
        <v>102</v>
      </c>
      <c r="V450" t="s">
        <v>63</v>
      </c>
      <c r="W450" t="s">
        <v>63</v>
      </c>
      <c r="X450" t="s">
        <v>63</v>
      </c>
      <c r="Y450" t="s">
        <v>63</v>
      </c>
      <c r="Z450" t="s">
        <v>63</v>
      </c>
    </row>
    <row r="451" spans="1:26" x14ac:dyDescent="0.3">
      <c r="A451">
        <v>62</v>
      </c>
      <c r="B451" t="str">
        <f t="shared" si="7"/>
        <v>62-Ste_anne</v>
      </c>
      <c r="C451" t="s">
        <v>705</v>
      </c>
      <c r="D451" t="s">
        <v>706</v>
      </c>
      <c r="E451" t="s">
        <v>707</v>
      </c>
      <c r="F451" t="s">
        <v>130</v>
      </c>
      <c r="G451" t="s">
        <v>61</v>
      </c>
      <c r="H451" t="s">
        <v>62</v>
      </c>
      <c r="I451">
        <v>15</v>
      </c>
      <c r="J451">
        <v>12</v>
      </c>
      <c r="K451" t="s">
        <v>63</v>
      </c>
      <c r="L451" t="s">
        <v>708</v>
      </c>
      <c r="M451" t="s">
        <v>709</v>
      </c>
      <c r="N451" t="s">
        <v>710</v>
      </c>
      <c r="O451" t="s">
        <v>85</v>
      </c>
      <c r="P451" t="s">
        <v>85</v>
      </c>
      <c r="Q451" t="s">
        <v>63</v>
      </c>
      <c r="R451">
        <v>300</v>
      </c>
      <c r="S451" t="s">
        <v>63</v>
      </c>
      <c r="T451" t="s">
        <v>63</v>
      </c>
      <c r="U451" t="s">
        <v>63</v>
      </c>
      <c r="V451" t="s">
        <v>63</v>
      </c>
      <c r="W451" t="s">
        <v>63</v>
      </c>
      <c r="X451" t="s">
        <v>63</v>
      </c>
      <c r="Y451" t="s">
        <v>63</v>
      </c>
      <c r="Z451" t="s">
        <v>711</v>
      </c>
    </row>
    <row r="452" spans="1:26" x14ac:dyDescent="0.3">
      <c r="A452">
        <v>62</v>
      </c>
      <c r="B452" t="str">
        <f t="shared" si="7"/>
        <v>62-FundayPk</v>
      </c>
      <c r="C452" t="s">
        <v>705</v>
      </c>
      <c r="D452" t="s">
        <v>706</v>
      </c>
      <c r="E452" t="s">
        <v>707</v>
      </c>
      <c r="F452" t="s">
        <v>130</v>
      </c>
      <c r="G452" t="s">
        <v>61</v>
      </c>
      <c r="H452" t="s">
        <v>62</v>
      </c>
      <c r="I452">
        <v>15</v>
      </c>
      <c r="J452">
        <v>12</v>
      </c>
      <c r="K452" t="s">
        <v>63</v>
      </c>
      <c r="L452" t="s">
        <v>708</v>
      </c>
      <c r="M452" t="s">
        <v>709</v>
      </c>
      <c r="N452" t="s">
        <v>712</v>
      </c>
      <c r="O452">
        <v>45.54</v>
      </c>
      <c r="P452">
        <v>-64.973056</v>
      </c>
      <c r="Q452" t="s">
        <v>63</v>
      </c>
      <c r="R452">
        <v>275</v>
      </c>
      <c r="S452" t="s">
        <v>63</v>
      </c>
      <c r="T452" t="s">
        <v>63</v>
      </c>
      <c r="U452" t="s">
        <v>63</v>
      </c>
      <c r="V452" t="s">
        <v>63</v>
      </c>
      <c r="W452" t="s">
        <v>63</v>
      </c>
      <c r="X452" t="s">
        <v>63</v>
      </c>
      <c r="Y452" t="s">
        <v>63</v>
      </c>
      <c r="Z452" t="s">
        <v>713</v>
      </c>
    </row>
    <row r="453" spans="1:26" x14ac:dyDescent="0.3">
      <c r="A453">
        <v>62</v>
      </c>
      <c r="B453" t="str">
        <f t="shared" si="7"/>
        <v>62-Milltown</v>
      </c>
      <c r="C453" t="s">
        <v>705</v>
      </c>
      <c r="D453" t="s">
        <v>706</v>
      </c>
      <c r="E453" t="s">
        <v>707</v>
      </c>
      <c r="F453" t="s">
        <v>130</v>
      </c>
      <c r="G453" t="s">
        <v>61</v>
      </c>
      <c r="H453" t="s">
        <v>62</v>
      </c>
      <c r="I453">
        <v>15</v>
      </c>
      <c r="J453">
        <v>12</v>
      </c>
      <c r="K453" t="s">
        <v>63</v>
      </c>
      <c r="L453" t="s">
        <v>708</v>
      </c>
      <c r="M453" t="s">
        <v>709</v>
      </c>
      <c r="N453" t="s">
        <v>714</v>
      </c>
      <c r="O453">
        <v>54.1666666666667</v>
      </c>
      <c r="P453">
        <v>-67.283332999999999</v>
      </c>
      <c r="Q453" t="s">
        <v>63</v>
      </c>
      <c r="R453">
        <v>60</v>
      </c>
      <c r="S453" t="s">
        <v>63</v>
      </c>
      <c r="T453" t="s">
        <v>63</v>
      </c>
      <c r="U453" t="s">
        <v>63</v>
      </c>
      <c r="V453" t="s">
        <v>63</v>
      </c>
      <c r="W453" t="s">
        <v>63</v>
      </c>
      <c r="X453" t="s">
        <v>63</v>
      </c>
      <c r="Y453" t="s">
        <v>63</v>
      </c>
      <c r="Z453" t="s">
        <v>715</v>
      </c>
    </row>
    <row r="454" spans="1:26" x14ac:dyDescent="0.3">
      <c r="A454">
        <v>62</v>
      </c>
      <c r="B454" t="str">
        <f t="shared" si="7"/>
        <v>62-Gouldsborough</v>
      </c>
      <c r="C454" t="s">
        <v>705</v>
      </c>
      <c r="D454" t="s">
        <v>706</v>
      </c>
      <c r="E454" t="s">
        <v>707</v>
      </c>
      <c r="F454" t="s">
        <v>130</v>
      </c>
      <c r="G454" t="s">
        <v>61</v>
      </c>
      <c r="H454" t="s">
        <v>62</v>
      </c>
      <c r="I454">
        <v>15</v>
      </c>
      <c r="J454">
        <v>12</v>
      </c>
      <c r="K454" t="s">
        <v>63</v>
      </c>
      <c r="L454" t="s">
        <v>708</v>
      </c>
      <c r="M454" t="s">
        <v>709</v>
      </c>
      <c r="N454" t="s">
        <v>716</v>
      </c>
      <c r="O454">
        <v>44.533333333333303</v>
      </c>
      <c r="P454">
        <v>-68.038332999999994</v>
      </c>
      <c r="Q454" t="s">
        <v>63</v>
      </c>
      <c r="R454">
        <v>9</v>
      </c>
      <c r="S454" t="s">
        <v>63</v>
      </c>
      <c r="T454" t="s">
        <v>63</v>
      </c>
      <c r="U454" t="s">
        <v>63</v>
      </c>
      <c r="V454" t="s">
        <v>63</v>
      </c>
      <c r="W454" t="s">
        <v>63</v>
      </c>
      <c r="X454" t="s">
        <v>63</v>
      </c>
      <c r="Y454" t="s">
        <v>63</v>
      </c>
      <c r="Z454" t="s">
        <v>63</v>
      </c>
    </row>
    <row r="455" spans="1:26" x14ac:dyDescent="0.3">
      <c r="A455">
        <v>62</v>
      </c>
      <c r="B455" t="str">
        <f t="shared" si="7"/>
        <v>62-Ellsworth</v>
      </c>
      <c r="C455" t="s">
        <v>705</v>
      </c>
      <c r="D455" t="s">
        <v>706</v>
      </c>
      <c r="E455" t="s">
        <v>707</v>
      </c>
      <c r="F455" t="s">
        <v>130</v>
      </c>
      <c r="G455" t="s">
        <v>61</v>
      </c>
      <c r="H455" t="s">
        <v>62</v>
      </c>
      <c r="I455">
        <v>15</v>
      </c>
      <c r="J455">
        <v>12</v>
      </c>
      <c r="K455" t="s">
        <v>63</v>
      </c>
      <c r="L455" t="s">
        <v>708</v>
      </c>
      <c r="M455" t="s">
        <v>709</v>
      </c>
      <c r="N455" t="s">
        <v>717</v>
      </c>
      <c r="O455">
        <v>44.533333333333303</v>
      </c>
      <c r="P455">
        <v>-68.476111000000003</v>
      </c>
      <c r="Q455" t="s">
        <v>63</v>
      </c>
      <c r="R455">
        <v>34</v>
      </c>
      <c r="S455" t="s">
        <v>63</v>
      </c>
      <c r="T455" t="s">
        <v>63</v>
      </c>
      <c r="U455" t="s">
        <v>63</v>
      </c>
      <c r="V455" t="s">
        <v>63</v>
      </c>
      <c r="W455" t="s">
        <v>63</v>
      </c>
      <c r="X455" t="s">
        <v>63</v>
      </c>
      <c r="Y455" t="s">
        <v>63</v>
      </c>
      <c r="Z455" t="s">
        <v>63</v>
      </c>
    </row>
    <row r="456" spans="1:26" x14ac:dyDescent="0.3">
      <c r="A456">
        <v>62</v>
      </c>
      <c r="B456" t="str">
        <f t="shared" si="7"/>
        <v>62-Warren</v>
      </c>
      <c r="C456" t="s">
        <v>705</v>
      </c>
      <c r="D456" t="s">
        <v>706</v>
      </c>
      <c r="E456" t="s">
        <v>707</v>
      </c>
      <c r="F456" t="s">
        <v>130</v>
      </c>
      <c r="G456" t="s">
        <v>61</v>
      </c>
      <c r="H456" t="s">
        <v>62</v>
      </c>
      <c r="I456">
        <v>15</v>
      </c>
      <c r="J456">
        <v>12</v>
      </c>
      <c r="K456" t="s">
        <v>63</v>
      </c>
      <c r="L456" t="s">
        <v>708</v>
      </c>
      <c r="M456" t="s">
        <v>709</v>
      </c>
      <c r="N456" t="s">
        <v>718</v>
      </c>
      <c r="O456">
        <v>34.933333333333302</v>
      </c>
      <c r="P456">
        <v>-71.891666999999998</v>
      </c>
      <c r="Q456" t="s">
        <v>63</v>
      </c>
      <c r="R456">
        <v>227</v>
      </c>
      <c r="S456" t="s">
        <v>63</v>
      </c>
      <c r="T456" t="s">
        <v>63</v>
      </c>
      <c r="U456" t="s">
        <v>63</v>
      </c>
      <c r="V456" t="s">
        <v>63</v>
      </c>
      <c r="W456" t="s">
        <v>63</v>
      </c>
      <c r="X456" t="s">
        <v>63</v>
      </c>
      <c r="Y456" t="s">
        <v>63</v>
      </c>
      <c r="Z456" t="s">
        <v>63</v>
      </c>
    </row>
    <row r="457" spans="1:26" x14ac:dyDescent="0.3">
      <c r="A457">
        <v>62</v>
      </c>
      <c r="B457" t="str">
        <f t="shared" si="7"/>
        <v>62-Brandon</v>
      </c>
      <c r="C457" t="s">
        <v>705</v>
      </c>
      <c r="D457" t="s">
        <v>706</v>
      </c>
      <c r="E457" t="s">
        <v>707</v>
      </c>
      <c r="F457" t="s">
        <v>130</v>
      </c>
      <c r="G457" t="s">
        <v>61</v>
      </c>
      <c r="H457" t="s">
        <v>62</v>
      </c>
      <c r="I457">
        <v>15</v>
      </c>
      <c r="J457">
        <v>12</v>
      </c>
      <c r="K457" t="s">
        <v>63</v>
      </c>
      <c r="L457" t="s">
        <v>708</v>
      </c>
      <c r="M457" t="s">
        <v>709</v>
      </c>
      <c r="N457" t="s">
        <v>719</v>
      </c>
      <c r="O457">
        <v>43.933333333333302</v>
      </c>
      <c r="P457">
        <v>-73.075322</v>
      </c>
      <c r="Q457" t="s">
        <v>63</v>
      </c>
      <c r="R457">
        <v>189</v>
      </c>
      <c r="S457" t="s">
        <v>63</v>
      </c>
      <c r="T457" t="s">
        <v>63</v>
      </c>
      <c r="U457" t="s">
        <v>63</v>
      </c>
      <c r="V457" t="s">
        <v>63</v>
      </c>
      <c r="W457" t="s">
        <v>63</v>
      </c>
      <c r="X457" t="s">
        <v>63</v>
      </c>
      <c r="Y457" t="s">
        <v>63</v>
      </c>
      <c r="Z457" t="s">
        <v>63</v>
      </c>
    </row>
    <row r="458" spans="1:26" x14ac:dyDescent="0.3">
      <c r="A458">
        <v>62</v>
      </c>
      <c r="B458" t="str">
        <f t="shared" si="7"/>
        <v>62-Weverton</v>
      </c>
      <c r="C458" t="s">
        <v>705</v>
      </c>
      <c r="D458" t="s">
        <v>706</v>
      </c>
      <c r="E458" t="s">
        <v>707</v>
      </c>
      <c r="F458" t="s">
        <v>130</v>
      </c>
      <c r="G458" t="s">
        <v>61</v>
      </c>
      <c r="H458" t="s">
        <v>62</v>
      </c>
      <c r="I458">
        <v>15</v>
      </c>
      <c r="J458">
        <v>12</v>
      </c>
      <c r="K458" t="s">
        <v>63</v>
      </c>
      <c r="L458" t="s">
        <v>708</v>
      </c>
      <c r="M458" t="s">
        <v>709</v>
      </c>
      <c r="N458" t="s">
        <v>720</v>
      </c>
      <c r="O458">
        <v>43.633333333333297</v>
      </c>
      <c r="P458">
        <v>-73.940991999999994</v>
      </c>
      <c r="Q458" t="s">
        <v>63</v>
      </c>
      <c r="R458">
        <v>488</v>
      </c>
      <c r="S458" t="s">
        <v>63</v>
      </c>
      <c r="T458" t="s">
        <v>63</v>
      </c>
      <c r="U458" t="s">
        <v>63</v>
      </c>
      <c r="V458" t="s">
        <v>63</v>
      </c>
      <c r="W458" t="s">
        <v>63</v>
      </c>
      <c r="X458" t="s">
        <v>63</v>
      </c>
      <c r="Y458" t="s">
        <v>63</v>
      </c>
      <c r="Z458" t="s">
        <v>63</v>
      </c>
    </row>
    <row r="459" spans="1:26" x14ac:dyDescent="0.3">
      <c r="A459">
        <v>62</v>
      </c>
      <c r="B459" t="str">
        <f t="shared" si="7"/>
        <v>62-Forest_city</v>
      </c>
      <c r="C459" t="s">
        <v>705</v>
      </c>
      <c r="D459" t="s">
        <v>706</v>
      </c>
      <c r="E459" t="s">
        <v>707</v>
      </c>
      <c r="F459" t="s">
        <v>130</v>
      </c>
      <c r="G459" t="s">
        <v>61</v>
      </c>
      <c r="H459" t="s">
        <v>62</v>
      </c>
      <c r="I459">
        <v>15</v>
      </c>
      <c r="J459">
        <v>12</v>
      </c>
      <c r="K459" t="s">
        <v>63</v>
      </c>
      <c r="L459" t="s">
        <v>708</v>
      </c>
      <c r="M459" t="s">
        <v>709</v>
      </c>
      <c r="N459" t="s">
        <v>721</v>
      </c>
      <c r="O459">
        <v>40.299999999999997</v>
      </c>
      <c r="P459">
        <v>-89.829443999999995</v>
      </c>
      <c r="Q459" t="s">
        <v>63</v>
      </c>
      <c r="R459">
        <v>137</v>
      </c>
      <c r="S459" t="s">
        <v>63</v>
      </c>
      <c r="T459" t="s">
        <v>63</v>
      </c>
      <c r="U459" t="s">
        <v>63</v>
      </c>
      <c r="V459" t="s">
        <v>63</v>
      </c>
      <c r="W459" t="s">
        <v>63</v>
      </c>
      <c r="X459" t="s">
        <v>63</v>
      </c>
      <c r="Y459" t="s">
        <v>63</v>
      </c>
      <c r="Z459" t="s">
        <v>63</v>
      </c>
    </row>
    <row r="460" spans="1:26" x14ac:dyDescent="0.3">
      <c r="A460">
        <v>62</v>
      </c>
      <c r="B460" t="str">
        <f t="shared" si="7"/>
        <v>62-Ware</v>
      </c>
      <c r="C460" t="s">
        <v>705</v>
      </c>
      <c r="D460" t="s">
        <v>706</v>
      </c>
      <c r="E460" t="s">
        <v>707</v>
      </c>
      <c r="F460" t="s">
        <v>130</v>
      </c>
      <c r="G460" t="s">
        <v>61</v>
      </c>
      <c r="H460" t="s">
        <v>62</v>
      </c>
      <c r="I460">
        <v>15</v>
      </c>
      <c r="J460">
        <v>12</v>
      </c>
      <c r="K460" t="s">
        <v>63</v>
      </c>
      <c r="L460" t="s">
        <v>708</v>
      </c>
      <c r="M460" t="s">
        <v>709</v>
      </c>
      <c r="N460" t="s">
        <v>722</v>
      </c>
      <c r="O460">
        <v>37.483333333333299</v>
      </c>
      <c r="P460">
        <v>-89.393889000000001</v>
      </c>
      <c r="Q460" t="s">
        <v>63</v>
      </c>
      <c r="R460">
        <v>195</v>
      </c>
      <c r="S460" t="s">
        <v>63</v>
      </c>
      <c r="T460" t="s">
        <v>63</v>
      </c>
      <c r="U460" t="s">
        <v>63</v>
      </c>
      <c r="V460" t="s">
        <v>63</v>
      </c>
      <c r="W460" t="s">
        <v>63</v>
      </c>
      <c r="X460" t="s">
        <v>63</v>
      </c>
      <c r="Y460" t="s">
        <v>63</v>
      </c>
      <c r="Z460" t="s">
        <v>63</v>
      </c>
    </row>
    <row r="461" spans="1:26" x14ac:dyDescent="0.3">
      <c r="A461">
        <v>62</v>
      </c>
      <c r="B461" t="str">
        <f t="shared" si="7"/>
        <v>62-Holly_springs</v>
      </c>
      <c r="C461" t="s">
        <v>705</v>
      </c>
      <c r="D461" t="s">
        <v>706</v>
      </c>
      <c r="E461" t="s">
        <v>707</v>
      </c>
      <c r="F461" t="s">
        <v>130</v>
      </c>
      <c r="G461" t="s">
        <v>61</v>
      </c>
      <c r="H461" t="s">
        <v>62</v>
      </c>
      <c r="I461">
        <v>15</v>
      </c>
      <c r="J461">
        <v>12</v>
      </c>
      <c r="K461" t="s">
        <v>63</v>
      </c>
      <c r="L461" t="s">
        <v>708</v>
      </c>
      <c r="M461" t="s">
        <v>709</v>
      </c>
      <c r="N461" t="s">
        <v>723</v>
      </c>
      <c r="O461">
        <v>34.799999999999997</v>
      </c>
      <c r="P461">
        <v>-89.446388999999996</v>
      </c>
      <c r="Q461" t="s">
        <v>63</v>
      </c>
      <c r="R461">
        <v>151</v>
      </c>
      <c r="S461" t="s">
        <v>63</v>
      </c>
      <c r="T461" t="s">
        <v>63</v>
      </c>
      <c r="U461" t="s">
        <v>63</v>
      </c>
      <c r="V461" t="s">
        <v>63</v>
      </c>
      <c r="W461" t="s">
        <v>63</v>
      </c>
      <c r="X461" t="s">
        <v>63</v>
      </c>
      <c r="Y461" t="s">
        <v>63</v>
      </c>
      <c r="Z461" t="s">
        <v>63</v>
      </c>
    </row>
    <row r="462" spans="1:26" x14ac:dyDescent="0.3">
      <c r="A462">
        <v>62</v>
      </c>
      <c r="B462" t="str">
        <f t="shared" si="7"/>
        <v>62-Ellijay</v>
      </c>
      <c r="C462" t="s">
        <v>705</v>
      </c>
      <c r="D462" t="s">
        <v>706</v>
      </c>
      <c r="E462" t="s">
        <v>707</v>
      </c>
      <c r="F462" t="s">
        <v>130</v>
      </c>
      <c r="G462" t="s">
        <v>61</v>
      </c>
      <c r="H462" t="s">
        <v>62</v>
      </c>
      <c r="I462">
        <v>15</v>
      </c>
      <c r="J462">
        <v>12</v>
      </c>
      <c r="K462" t="s">
        <v>63</v>
      </c>
      <c r="L462" t="s">
        <v>708</v>
      </c>
      <c r="M462" t="s">
        <v>709</v>
      </c>
      <c r="N462" t="s">
        <v>724</v>
      </c>
      <c r="O462">
        <v>43.7</v>
      </c>
      <c r="P462">
        <v>-84.483610999999996</v>
      </c>
      <c r="Q462" t="s">
        <v>63</v>
      </c>
      <c r="R462">
        <v>396</v>
      </c>
      <c r="S462" t="s">
        <v>63</v>
      </c>
      <c r="T462" t="s">
        <v>63</v>
      </c>
      <c r="U462" t="s">
        <v>63</v>
      </c>
      <c r="V462" t="s">
        <v>63</v>
      </c>
      <c r="W462" t="s">
        <v>63</v>
      </c>
      <c r="X462" t="s">
        <v>63</v>
      </c>
      <c r="Y462" t="s">
        <v>63</v>
      </c>
      <c r="Z462" t="s">
        <v>63</v>
      </c>
    </row>
    <row r="463" spans="1:26" x14ac:dyDescent="0.3">
      <c r="A463">
        <v>62</v>
      </c>
      <c r="B463" t="str">
        <f t="shared" si="7"/>
        <v>62-Korsciusko</v>
      </c>
      <c r="C463" t="s">
        <v>705</v>
      </c>
      <c r="D463" t="s">
        <v>706</v>
      </c>
      <c r="E463" t="s">
        <v>707</v>
      </c>
      <c r="F463" t="s">
        <v>130</v>
      </c>
      <c r="G463" t="s">
        <v>61</v>
      </c>
      <c r="H463" t="s">
        <v>62</v>
      </c>
      <c r="I463">
        <v>15</v>
      </c>
      <c r="J463">
        <v>12</v>
      </c>
      <c r="K463" t="s">
        <v>63</v>
      </c>
      <c r="L463" t="s">
        <v>708</v>
      </c>
      <c r="M463" t="s">
        <v>709</v>
      </c>
      <c r="N463" t="s">
        <v>725</v>
      </c>
      <c r="O463">
        <v>33.049999999999997</v>
      </c>
      <c r="P463" t="s">
        <v>726</v>
      </c>
      <c r="Q463" t="s">
        <v>63</v>
      </c>
      <c r="R463">
        <v>143</v>
      </c>
      <c r="S463" t="s">
        <v>63</v>
      </c>
      <c r="T463" t="s">
        <v>63</v>
      </c>
      <c r="U463" t="s">
        <v>63</v>
      </c>
      <c r="V463" t="s">
        <v>63</v>
      </c>
      <c r="W463" t="s">
        <v>63</v>
      </c>
      <c r="X463" t="s">
        <v>63</v>
      </c>
      <c r="Y463" t="s">
        <v>63</v>
      </c>
      <c r="Z463" t="s">
        <v>63</v>
      </c>
    </row>
    <row r="464" spans="1:26" x14ac:dyDescent="0.3">
      <c r="A464">
        <v>62</v>
      </c>
      <c r="B464" t="str">
        <f t="shared" si="7"/>
        <v>62-Forest</v>
      </c>
      <c r="C464" t="s">
        <v>705</v>
      </c>
      <c r="D464" t="s">
        <v>706</v>
      </c>
      <c r="E464" t="s">
        <v>707</v>
      </c>
      <c r="F464" t="s">
        <v>130</v>
      </c>
      <c r="G464" t="s">
        <v>61</v>
      </c>
      <c r="H464" t="s">
        <v>62</v>
      </c>
      <c r="I464">
        <v>15</v>
      </c>
      <c r="J464">
        <v>12</v>
      </c>
      <c r="K464" t="s">
        <v>63</v>
      </c>
      <c r="L464" t="s">
        <v>708</v>
      </c>
      <c r="M464" t="s">
        <v>709</v>
      </c>
      <c r="N464" t="s">
        <v>727</v>
      </c>
      <c r="O464">
        <v>32.366666666666703</v>
      </c>
      <c r="P464">
        <v>-89.475347999999997</v>
      </c>
      <c r="Q464" t="s">
        <v>63</v>
      </c>
      <c r="R464">
        <v>149</v>
      </c>
      <c r="S464" t="s">
        <v>63</v>
      </c>
      <c r="T464" t="s">
        <v>63</v>
      </c>
      <c r="U464" t="s">
        <v>63</v>
      </c>
      <c r="V464" t="s">
        <v>63</v>
      </c>
      <c r="W464" t="s">
        <v>63</v>
      </c>
      <c r="X464" t="s">
        <v>63</v>
      </c>
      <c r="Y464" t="s">
        <v>63</v>
      </c>
      <c r="Z464" t="s">
        <v>63</v>
      </c>
    </row>
    <row r="465" spans="1:26" x14ac:dyDescent="0.3">
      <c r="A465">
        <v>62</v>
      </c>
      <c r="B465" t="str">
        <f t="shared" si="7"/>
        <v>62-Grove_hill</v>
      </c>
      <c r="C465" t="s">
        <v>705</v>
      </c>
      <c r="D465" t="s">
        <v>706</v>
      </c>
      <c r="E465" t="s">
        <v>707</v>
      </c>
      <c r="F465" t="s">
        <v>130</v>
      </c>
      <c r="G465" t="s">
        <v>61</v>
      </c>
      <c r="H465" t="s">
        <v>62</v>
      </c>
      <c r="I465">
        <v>15</v>
      </c>
      <c r="J465">
        <v>12</v>
      </c>
      <c r="K465" t="s">
        <v>63</v>
      </c>
      <c r="L465" t="s">
        <v>708</v>
      </c>
      <c r="M465" t="s">
        <v>709</v>
      </c>
      <c r="N465" t="s">
        <v>728</v>
      </c>
      <c r="O465">
        <v>31.706136999999998</v>
      </c>
      <c r="P465">
        <v>-87.774274000000005</v>
      </c>
      <c r="Q465" t="s">
        <v>63</v>
      </c>
      <c r="R465">
        <v>9</v>
      </c>
      <c r="S465" t="s">
        <v>63</v>
      </c>
      <c r="T465" t="s">
        <v>63</v>
      </c>
      <c r="U465" t="s">
        <v>63</v>
      </c>
      <c r="V465" t="s">
        <v>63</v>
      </c>
      <c r="W465" t="s">
        <v>63</v>
      </c>
      <c r="X465" t="s">
        <v>63</v>
      </c>
      <c r="Y465" t="s">
        <v>63</v>
      </c>
      <c r="Z465" t="s">
        <v>729</v>
      </c>
    </row>
    <row r="466" spans="1:26" x14ac:dyDescent="0.3">
      <c r="A466">
        <v>63</v>
      </c>
      <c r="B466" t="str">
        <f t="shared" si="7"/>
        <v>63-SUN</v>
      </c>
      <c r="C466" t="s">
        <v>730</v>
      </c>
      <c r="D466" t="s">
        <v>731</v>
      </c>
      <c r="E466" t="s">
        <v>732</v>
      </c>
      <c r="F466" t="s">
        <v>37</v>
      </c>
      <c r="G466" t="s">
        <v>61</v>
      </c>
      <c r="H466" t="s">
        <v>62</v>
      </c>
      <c r="I466">
        <v>5</v>
      </c>
      <c r="J466">
        <v>4</v>
      </c>
      <c r="K466" t="s">
        <v>63</v>
      </c>
      <c r="L466" t="s">
        <v>733</v>
      </c>
      <c r="M466" t="s">
        <v>65</v>
      </c>
      <c r="N466" t="s">
        <v>734</v>
      </c>
      <c r="O466">
        <v>62.4</v>
      </c>
      <c r="P466">
        <v>17.46</v>
      </c>
      <c r="Q466" t="s">
        <v>63</v>
      </c>
      <c r="R466" t="s">
        <v>63</v>
      </c>
      <c r="S466" t="s">
        <v>63</v>
      </c>
      <c r="T466">
        <v>12</v>
      </c>
      <c r="U466" t="s">
        <v>735</v>
      </c>
      <c r="V466" t="s">
        <v>63</v>
      </c>
      <c r="W466">
        <v>63</v>
      </c>
      <c r="X466" t="s">
        <v>63</v>
      </c>
      <c r="Y466" t="s">
        <v>69</v>
      </c>
      <c r="Z466" t="s">
        <v>736</v>
      </c>
    </row>
    <row r="467" spans="1:26" x14ac:dyDescent="0.3">
      <c r="A467">
        <v>63</v>
      </c>
      <c r="B467" t="str">
        <f t="shared" si="7"/>
        <v>63-STO</v>
      </c>
      <c r="C467" t="s">
        <v>730</v>
      </c>
      <c r="D467" t="s">
        <v>731</v>
      </c>
      <c r="E467" t="s">
        <v>732</v>
      </c>
      <c r="F467" t="s">
        <v>37</v>
      </c>
      <c r="G467" t="s">
        <v>61</v>
      </c>
      <c r="H467" t="s">
        <v>62</v>
      </c>
      <c r="I467">
        <v>5</v>
      </c>
      <c r="J467">
        <v>4</v>
      </c>
      <c r="K467" t="s">
        <v>63</v>
      </c>
      <c r="L467" t="s">
        <v>733</v>
      </c>
      <c r="M467" t="s">
        <v>65</v>
      </c>
      <c r="N467" t="s">
        <v>737</v>
      </c>
      <c r="O467">
        <v>59.63</v>
      </c>
      <c r="P467">
        <v>18.53</v>
      </c>
      <c r="Q467" t="s">
        <v>63</v>
      </c>
      <c r="R467" t="s">
        <v>63</v>
      </c>
      <c r="S467" t="s">
        <v>63</v>
      </c>
      <c r="T467">
        <v>11</v>
      </c>
      <c r="U467" t="s">
        <v>735</v>
      </c>
      <c r="V467" t="s">
        <v>63</v>
      </c>
      <c r="W467">
        <v>63</v>
      </c>
      <c r="X467" t="s">
        <v>63</v>
      </c>
      <c r="Y467" t="s">
        <v>69</v>
      </c>
      <c r="Z467" t="s">
        <v>63</v>
      </c>
    </row>
    <row r="468" spans="1:26" x14ac:dyDescent="0.3">
      <c r="A468">
        <v>63</v>
      </c>
      <c r="B468" t="str">
        <f t="shared" si="7"/>
        <v>63-GOT</v>
      </c>
      <c r="C468" t="s">
        <v>730</v>
      </c>
      <c r="D468" t="s">
        <v>731</v>
      </c>
      <c r="E468" t="s">
        <v>732</v>
      </c>
      <c r="F468" t="s">
        <v>37</v>
      </c>
      <c r="G468" t="s">
        <v>61</v>
      </c>
      <c r="H468" t="s">
        <v>62</v>
      </c>
      <c r="I468">
        <v>5</v>
      </c>
      <c r="J468">
        <v>4</v>
      </c>
      <c r="K468" t="s">
        <v>63</v>
      </c>
      <c r="L468" t="s">
        <v>733</v>
      </c>
      <c r="M468" t="s">
        <v>65</v>
      </c>
      <c r="N468" t="s">
        <v>738</v>
      </c>
      <c r="O468">
        <v>57.4</v>
      </c>
      <c r="P468">
        <v>18.53</v>
      </c>
      <c r="Q468" t="s">
        <v>63</v>
      </c>
      <c r="R468" t="s">
        <v>63</v>
      </c>
      <c r="S468" t="s">
        <v>63</v>
      </c>
      <c r="T468">
        <v>12.25</v>
      </c>
      <c r="U468" t="s">
        <v>735</v>
      </c>
      <c r="V468" t="s">
        <v>63</v>
      </c>
      <c r="W468">
        <v>63</v>
      </c>
      <c r="X468" t="s">
        <v>63</v>
      </c>
      <c r="Y468" t="s">
        <v>69</v>
      </c>
      <c r="Z468" t="s">
        <v>63</v>
      </c>
    </row>
    <row r="469" spans="1:26" x14ac:dyDescent="0.3">
      <c r="A469">
        <v>63</v>
      </c>
      <c r="B469" t="str">
        <f t="shared" si="7"/>
        <v>63-OLA</v>
      </c>
      <c r="C469" t="s">
        <v>730</v>
      </c>
      <c r="D469" t="s">
        <v>731</v>
      </c>
      <c r="E469" t="s">
        <v>732</v>
      </c>
      <c r="F469" t="s">
        <v>37</v>
      </c>
      <c r="G469" t="s">
        <v>61</v>
      </c>
      <c r="H469" t="s">
        <v>62</v>
      </c>
      <c r="I469">
        <v>5</v>
      </c>
      <c r="J469">
        <v>4</v>
      </c>
      <c r="K469" t="s">
        <v>63</v>
      </c>
      <c r="L469" t="s">
        <v>733</v>
      </c>
      <c r="M469" t="s">
        <v>65</v>
      </c>
      <c r="N469" t="s">
        <v>739</v>
      </c>
      <c r="O469">
        <v>56.62</v>
      </c>
      <c r="P469">
        <v>16.46</v>
      </c>
      <c r="Q469" t="s">
        <v>63</v>
      </c>
      <c r="R469" t="s">
        <v>63</v>
      </c>
      <c r="S469" t="s">
        <v>63</v>
      </c>
      <c r="T469">
        <v>7.25</v>
      </c>
      <c r="U469" t="s">
        <v>735</v>
      </c>
      <c r="V469" t="s">
        <v>63</v>
      </c>
      <c r="W469">
        <v>63</v>
      </c>
      <c r="X469" t="s">
        <v>63</v>
      </c>
      <c r="Y469" t="s">
        <v>69</v>
      </c>
      <c r="Z469" t="s">
        <v>63</v>
      </c>
    </row>
    <row r="470" spans="1:26" x14ac:dyDescent="0.3">
      <c r="A470">
        <v>63</v>
      </c>
      <c r="B470" t="str">
        <f t="shared" si="7"/>
        <v>63-SKA</v>
      </c>
      <c r="C470" t="s">
        <v>730</v>
      </c>
      <c r="D470" t="s">
        <v>731</v>
      </c>
      <c r="E470" t="s">
        <v>732</v>
      </c>
      <c r="F470" t="s">
        <v>37</v>
      </c>
      <c r="G470" t="s">
        <v>61</v>
      </c>
      <c r="H470" t="s">
        <v>62</v>
      </c>
      <c r="I470">
        <v>5</v>
      </c>
      <c r="J470">
        <v>4</v>
      </c>
      <c r="K470" t="s">
        <v>63</v>
      </c>
      <c r="L470" t="s">
        <v>733</v>
      </c>
      <c r="M470" t="s">
        <v>65</v>
      </c>
      <c r="N470" t="s">
        <v>740</v>
      </c>
      <c r="O470">
        <v>56.29</v>
      </c>
      <c r="P470">
        <v>12.48</v>
      </c>
      <c r="Q470" t="s">
        <v>63</v>
      </c>
      <c r="R470" t="s">
        <v>63</v>
      </c>
      <c r="S470" t="s">
        <v>63</v>
      </c>
      <c r="T470">
        <v>13.5</v>
      </c>
      <c r="U470" t="s">
        <v>735</v>
      </c>
      <c r="V470" t="s">
        <v>63</v>
      </c>
      <c r="W470">
        <v>63</v>
      </c>
      <c r="X470" t="s">
        <v>63</v>
      </c>
      <c r="Y470" t="s">
        <v>69</v>
      </c>
      <c r="Z470" t="s">
        <v>63</v>
      </c>
    </row>
    <row r="471" spans="1:26" x14ac:dyDescent="0.3">
      <c r="A471">
        <v>64</v>
      </c>
      <c r="B471" t="str">
        <f t="shared" si="7"/>
        <v>64-Omiya</v>
      </c>
      <c r="C471" t="s">
        <v>741</v>
      </c>
      <c r="D471" t="s">
        <v>742</v>
      </c>
      <c r="E471" t="s">
        <v>743</v>
      </c>
      <c r="F471" t="s">
        <v>37</v>
      </c>
      <c r="G471" t="s">
        <v>61</v>
      </c>
      <c r="H471" t="s">
        <v>62</v>
      </c>
      <c r="I471">
        <v>4</v>
      </c>
      <c r="J471">
        <v>8</v>
      </c>
      <c r="K471" t="s">
        <v>63</v>
      </c>
      <c r="L471" t="s">
        <v>744</v>
      </c>
      <c r="M471" t="s">
        <v>63</v>
      </c>
      <c r="N471" t="s">
        <v>745</v>
      </c>
      <c r="O471">
        <v>35.906329999999997</v>
      </c>
      <c r="P471">
        <v>139.62862100000001</v>
      </c>
      <c r="Q471" t="s">
        <v>63</v>
      </c>
      <c r="R471" t="s">
        <v>63</v>
      </c>
      <c r="S471" t="s">
        <v>63</v>
      </c>
      <c r="T471">
        <v>100</v>
      </c>
      <c r="U471" t="s">
        <v>102</v>
      </c>
      <c r="V471" t="s">
        <v>63</v>
      </c>
      <c r="W471">
        <v>64</v>
      </c>
      <c r="X471" t="s">
        <v>63</v>
      </c>
      <c r="Y471" t="s">
        <v>63</v>
      </c>
      <c r="Z471" t="s">
        <v>63</v>
      </c>
    </row>
    <row r="472" spans="1:26" x14ac:dyDescent="0.3">
      <c r="A472">
        <v>64</v>
      </c>
      <c r="B472" t="str">
        <f t="shared" si="7"/>
        <v>64-Nagasaki</v>
      </c>
      <c r="C472" t="s">
        <v>63</v>
      </c>
      <c r="D472" t="s">
        <v>742</v>
      </c>
      <c r="E472" t="s">
        <v>743</v>
      </c>
      <c r="F472" t="s">
        <v>37</v>
      </c>
      <c r="G472" t="s">
        <v>61</v>
      </c>
      <c r="H472" t="s">
        <v>62</v>
      </c>
      <c r="I472">
        <v>4</v>
      </c>
      <c r="J472">
        <v>9</v>
      </c>
      <c r="K472" t="s">
        <v>63</v>
      </c>
      <c r="L472" t="s">
        <v>744</v>
      </c>
      <c r="M472" t="s">
        <v>63</v>
      </c>
      <c r="N472" t="s">
        <v>746</v>
      </c>
      <c r="O472">
        <v>32.750278000000002</v>
      </c>
      <c r="P472">
        <v>129.87777800000001</v>
      </c>
      <c r="Q472" t="s">
        <v>63</v>
      </c>
      <c r="R472" t="s">
        <v>63</v>
      </c>
      <c r="S472" t="s">
        <v>63</v>
      </c>
      <c r="T472">
        <v>100</v>
      </c>
      <c r="U472" t="s">
        <v>102</v>
      </c>
      <c r="V472" t="s">
        <v>63</v>
      </c>
      <c r="W472">
        <v>64</v>
      </c>
      <c r="X472" t="s">
        <v>63</v>
      </c>
      <c r="Y472" t="s">
        <v>63</v>
      </c>
      <c r="Z472" t="s">
        <v>63</v>
      </c>
    </row>
    <row r="473" spans="1:26" x14ac:dyDescent="0.3">
      <c r="A473">
        <v>64</v>
      </c>
      <c r="B473" t="str">
        <f t="shared" si="7"/>
        <v>64-Hachijo</v>
      </c>
      <c r="C473" t="s">
        <v>63</v>
      </c>
      <c r="D473" t="s">
        <v>742</v>
      </c>
      <c r="E473" t="s">
        <v>743</v>
      </c>
      <c r="F473" t="s">
        <v>37</v>
      </c>
      <c r="G473" t="s">
        <v>61</v>
      </c>
      <c r="H473" t="s">
        <v>62</v>
      </c>
      <c r="I473">
        <v>4</v>
      </c>
      <c r="J473">
        <v>8</v>
      </c>
      <c r="K473" t="s">
        <v>63</v>
      </c>
      <c r="L473" t="s">
        <v>744</v>
      </c>
      <c r="M473" t="s">
        <v>63</v>
      </c>
      <c r="N473" t="s">
        <v>747</v>
      </c>
      <c r="O473">
        <v>33.109444000000003</v>
      </c>
      <c r="P473">
        <v>139.79138900000001</v>
      </c>
      <c r="Q473" t="s">
        <v>63</v>
      </c>
      <c r="R473" t="s">
        <v>63</v>
      </c>
      <c r="S473" t="s">
        <v>63</v>
      </c>
      <c r="T473">
        <v>100</v>
      </c>
      <c r="U473" t="s">
        <v>102</v>
      </c>
      <c r="V473" t="s">
        <v>63</v>
      </c>
      <c r="W473">
        <v>64</v>
      </c>
      <c r="X473" t="s">
        <v>63</v>
      </c>
      <c r="Y473" t="s">
        <v>63</v>
      </c>
      <c r="Z473" t="s">
        <v>63</v>
      </c>
    </row>
    <row r="474" spans="1:26" x14ac:dyDescent="0.3">
      <c r="A474">
        <v>64</v>
      </c>
      <c r="B474" t="str">
        <f t="shared" si="7"/>
        <v>64-Tokunoshima</v>
      </c>
      <c r="C474" t="s">
        <v>63</v>
      </c>
      <c r="D474" t="s">
        <v>742</v>
      </c>
      <c r="E474" t="s">
        <v>743</v>
      </c>
      <c r="F474" t="s">
        <v>37</v>
      </c>
      <c r="G474" t="s">
        <v>61</v>
      </c>
      <c r="H474" t="s">
        <v>62</v>
      </c>
      <c r="I474">
        <v>4</v>
      </c>
      <c r="J474">
        <v>6</v>
      </c>
      <c r="K474" t="s">
        <v>63</v>
      </c>
      <c r="L474" t="s">
        <v>744</v>
      </c>
      <c r="M474" t="s">
        <v>63</v>
      </c>
      <c r="N474" t="s">
        <v>748</v>
      </c>
      <c r="O474">
        <v>27.82</v>
      </c>
      <c r="P474">
        <v>128.932222</v>
      </c>
      <c r="Q474" t="s">
        <v>63</v>
      </c>
      <c r="R474" t="s">
        <v>63</v>
      </c>
      <c r="S474" t="s">
        <v>63</v>
      </c>
      <c r="T474">
        <v>100</v>
      </c>
      <c r="U474" t="s">
        <v>102</v>
      </c>
      <c r="V474" t="s">
        <v>63</v>
      </c>
      <c r="W474">
        <v>64</v>
      </c>
      <c r="X474" t="s">
        <v>63</v>
      </c>
      <c r="Y474" t="s">
        <v>63</v>
      </c>
      <c r="Z474" t="s">
        <v>63</v>
      </c>
    </row>
    <row r="475" spans="1:26" x14ac:dyDescent="0.3">
      <c r="A475">
        <v>65</v>
      </c>
      <c r="B475" t="str">
        <f t="shared" si="7"/>
        <v>65-grandbeachlake</v>
      </c>
      <c r="C475" t="s">
        <v>749</v>
      </c>
      <c r="D475" t="s">
        <v>750</v>
      </c>
      <c r="E475" t="s">
        <v>751</v>
      </c>
      <c r="F475" t="s">
        <v>37</v>
      </c>
      <c r="G475" t="s">
        <v>61</v>
      </c>
      <c r="H475" t="s">
        <v>62</v>
      </c>
      <c r="I475">
        <v>10</v>
      </c>
      <c r="J475">
        <v>4</v>
      </c>
      <c r="K475" t="s">
        <v>63</v>
      </c>
      <c r="L475" t="s">
        <v>752</v>
      </c>
      <c r="M475" t="s">
        <v>753</v>
      </c>
      <c r="N475" t="s">
        <v>754</v>
      </c>
      <c r="O475">
        <v>50.554167</v>
      </c>
      <c r="P475">
        <v>-96.633332999999993</v>
      </c>
      <c r="Q475" t="s">
        <v>63</v>
      </c>
      <c r="R475">
        <v>233</v>
      </c>
      <c r="S475" t="s">
        <v>63</v>
      </c>
      <c r="T475">
        <v>16.25</v>
      </c>
      <c r="U475" t="s">
        <v>755</v>
      </c>
      <c r="V475" t="s">
        <v>63</v>
      </c>
      <c r="W475" t="s">
        <v>756</v>
      </c>
      <c r="X475" t="s">
        <v>63</v>
      </c>
      <c r="Y475" t="s">
        <v>63</v>
      </c>
      <c r="Z475" t="s">
        <v>63</v>
      </c>
    </row>
    <row r="476" spans="1:26" x14ac:dyDescent="0.3">
      <c r="A476">
        <v>65</v>
      </c>
      <c r="B476" t="str">
        <f t="shared" si="7"/>
        <v>65-Brownstown</v>
      </c>
      <c r="C476" t="s">
        <v>749</v>
      </c>
      <c r="D476" t="s">
        <v>750</v>
      </c>
      <c r="E476" t="s">
        <v>751</v>
      </c>
      <c r="F476" t="s">
        <v>37</v>
      </c>
      <c r="G476" t="s">
        <v>61</v>
      </c>
      <c r="H476" t="s">
        <v>62</v>
      </c>
      <c r="I476">
        <v>10</v>
      </c>
      <c r="J476">
        <v>5</v>
      </c>
      <c r="K476" t="s">
        <v>63</v>
      </c>
      <c r="L476" t="s">
        <v>752</v>
      </c>
      <c r="M476" t="s">
        <v>753</v>
      </c>
      <c r="N476" t="s">
        <v>757</v>
      </c>
      <c r="O476">
        <v>46.404167000000001</v>
      </c>
      <c r="P476">
        <v>-120.606944</v>
      </c>
      <c r="Q476" t="s">
        <v>63</v>
      </c>
      <c r="R476">
        <v>325</v>
      </c>
      <c r="S476" t="s">
        <v>63</v>
      </c>
      <c r="T476">
        <v>26.8</v>
      </c>
      <c r="U476" t="s">
        <v>755</v>
      </c>
      <c r="V476" t="s">
        <v>63</v>
      </c>
      <c r="W476" t="s">
        <v>756</v>
      </c>
      <c r="X476" t="s">
        <v>63</v>
      </c>
      <c r="Y476" t="s">
        <v>63</v>
      </c>
      <c r="Z476" t="s">
        <v>63</v>
      </c>
    </row>
    <row r="477" spans="1:26" x14ac:dyDescent="0.3">
      <c r="A477">
        <v>65</v>
      </c>
      <c r="B477" t="str">
        <f t="shared" si="7"/>
        <v>65-Ithaca</v>
      </c>
      <c r="C477" t="s">
        <v>749</v>
      </c>
      <c r="D477" t="s">
        <v>750</v>
      </c>
      <c r="E477" t="s">
        <v>751</v>
      </c>
      <c r="F477" t="s">
        <v>37</v>
      </c>
      <c r="G477" t="s">
        <v>61</v>
      </c>
      <c r="H477" t="s">
        <v>62</v>
      </c>
      <c r="I477">
        <v>10</v>
      </c>
      <c r="J477">
        <v>6</v>
      </c>
      <c r="K477" t="s">
        <v>63</v>
      </c>
      <c r="L477" t="s">
        <v>752</v>
      </c>
      <c r="M477" t="s">
        <v>753</v>
      </c>
      <c r="N477" t="s">
        <v>758</v>
      </c>
      <c r="O477">
        <v>42.444133000000001</v>
      </c>
      <c r="P477">
        <v>-76.503179000000003</v>
      </c>
      <c r="Q477" t="s">
        <v>63</v>
      </c>
      <c r="R477">
        <v>248</v>
      </c>
      <c r="S477" t="s">
        <v>63</v>
      </c>
      <c r="T477">
        <v>46</v>
      </c>
      <c r="U477" t="s">
        <v>755</v>
      </c>
      <c r="V477" t="s">
        <v>63</v>
      </c>
      <c r="W477" t="s">
        <v>756</v>
      </c>
      <c r="X477" t="s">
        <v>63</v>
      </c>
      <c r="Y477" t="s">
        <v>63</v>
      </c>
      <c r="Z477" t="s">
        <v>63</v>
      </c>
    </row>
    <row r="478" spans="1:26" x14ac:dyDescent="0.3">
      <c r="A478">
        <v>65</v>
      </c>
      <c r="B478" t="str">
        <f t="shared" si="7"/>
        <v>65-dinosaur_monument</v>
      </c>
      <c r="C478" t="s">
        <v>749</v>
      </c>
      <c r="D478" t="s">
        <v>750</v>
      </c>
      <c r="E478" t="s">
        <v>751</v>
      </c>
      <c r="F478" t="s">
        <v>37</v>
      </c>
      <c r="G478" t="s">
        <v>61</v>
      </c>
      <c r="H478" t="s">
        <v>62</v>
      </c>
      <c r="I478">
        <v>10</v>
      </c>
      <c r="J478">
        <v>5</v>
      </c>
      <c r="K478" t="s">
        <v>63</v>
      </c>
      <c r="L478" t="s">
        <v>752</v>
      </c>
      <c r="M478" t="s">
        <v>753</v>
      </c>
      <c r="N478" t="s">
        <v>759</v>
      </c>
      <c r="O478">
        <v>40.440556000000001</v>
      </c>
      <c r="P478">
        <v>-109.30111100000001</v>
      </c>
      <c r="Q478" t="s">
        <v>63</v>
      </c>
      <c r="R478">
        <v>2438</v>
      </c>
      <c r="S478" t="s">
        <v>63</v>
      </c>
      <c r="T478">
        <v>27.4</v>
      </c>
      <c r="U478" t="s">
        <v>755</v>
      </c>
      <c r="V478" t="s">
        <v>63</v>
      </c>
      <c r="W478" t="s">
        <v>756</v>
      </c>
      <c r="X478" t="s">
        <v>63</v>
      </c>
      <c r="Y478" t="s">
        <v>63</v>
      </c>
      <c r="Z478" t="s">
        <v>63</v>
      </c>
    </row>
    <row r="479" spans="1:26" x14ac:dyDescent="0.3">
      <c r="A479">
        <v>65</v>
      </c>
      <c r="B479" t="str">
        <f t="shared" si="7"/>
        <v>65-loveland</v>
      </c>
      <c r="C479" t="s">
        <v>749</v>
      </c>
      <c r="D479" t="s">
        <v>750</v>
      </c>
      <c r="E479" t="s">
        <v>751</v>
      </c>
      <c r="F479" t="s">
        <v>37</v>
      </c>
      <c r="G479" t="s">
        <v>61</v>
      </c>
      <c r="H479" t="s">
        <v>62</v>
      </c>
      <c r="I479">
        <v>10</v>
      </c>
      <c r="J479">
        <v>6</v>
      </c>
      <c r="K479" t="s">
        <v>63</v>
      </c>
      <c r="L479" t="s">
        <v>752</v>
      </c>
      <c r="M479" t="s">
        <v>753</v>
      </c>
      <c r="N479" t="s">
        <v>760</v>
      </c>
      <c r="O479">
        <v>40.431269</v>
      </c>
      <c r="P479">
        <v>-105.33966100000001</v>
      </c>
      <c r="Q479" t="s">
        <v>63</v>
      </c>
      <c r="R479">
        <v>1524</v>
      </c>
      <c r="S479" t="s">
        <v>63</v>
      </c>
      <c r="T479">
        <v>15.2</v>
      </c>
      <c r="U479" t="s">
        <v>755</v>
      </c>
      <c r="V479" t="s">
        <v>63</v>
      </c>
      <c r="W479" t="s">
        <v>756</v>
      </c>
      <c r="X479" t="s">
        <v>63</v>
      </c>
      <c r="Y479" t="s">
        <v>63</v>
      </c>
      <c r="Z479" t="s">
        <v>63</v>
      </c>
    </row>
    <row r="480" spans="1:26" x14ac:dyDescent="0.3">
      <c r="A480">
        <v>65</v>
      </c>
      <c r="B480" t="str">
        <f t="shared" si="7"/>
        <v>65-manhattan</v>
      </c>
      <c r="C480" t="s">
        <v>749</v>
      </c>
      <c r="D480" t="s">
        <v>750</v>
      </c>
      <c r="E480" t="s">
        <v>751</v>
      </c>
      <c r="F480" t="s">
        <v>37</v>
      </c>
      <c r="G480" t="s">
        <v>61</v>
      </c>
      <c r="H480" t="s">
        <v>62</v>
      </c>
      <c r="I480">
        <v>10</v>
      </c>
      <c r="J480">
        <v>6</v>
      </c>
      <c r="K480" t="s">
        <v>63</v>
      </c>
      <c r="L480" t="s">
        <v>752</v>
      </c>
      <c r="M480" t="s">
        <v>753</v>
      </c>
      <c r="N480" t="s">
        <v>761</v>
      </c>
      <c r="O480">
        <v>39.113056</v>
      </c>
      <c r="P480">
        <v>-96.628056000000001</v>
      </c>
      <c r="Q480" t="s">
        <v>63</v>
      </c>
      <c r="R480">
        <v>325</v>
      </c>
      <c r="S480" t="s">
        <v>63</v>
      </c>
      <c r="T480">
        <v>34.799999999999997</v>
      </c>
      <c r="U480" t="s">
        <v>755</v>
      </c>
      <c r="V480" t="s">
        <v>63</v>
      </c>
      <c r="W480" t="s">
        <v>756</v>
      </c>
      <c r="X480" t="s">
        <v>63</v>
      </c>
      <c r="Y480" t="s">
        <v>63</v>
      </c>
      <c r="Z480" t="s">
        <v>63</v>
      </c>
    </row>
    <row r="481" spans="1:26" x14ac:dyDescent="0.3">
      <c r="A481">
        <v>65</v>
      </c>
      <c r="B481" t="str">
        <f t="shared" si="7"/>
        <v>65-lubbock</v>
      </c>
      <c r="C481" t="s">
        <v>749</v>
      </c>
      <c r="D481" t="s">
        <v>750</v>
      </c>
      <c r="E481" t="s">
        <v>751</v>
      </c>
      <c r="F481" t="s">
        <v>37</v>
      </c>
      <c r="G481" t="s">
        <v>61</v>
      </c>
      <c r="H481" t="s">
        <v>62</v>
      </c>
      <c r="I481">
        <v>10</v>
      </c>
      <c r="J481">
        <v>3</v>
      </c>
      <c r="K481" t="s">
        <v>63</v>
      </c>
      <c r="L481" t="s">
        <v>752</v>
      </c>
      <c r="M481" t="s">
        <v>753</v>
      </c>
      <c r="N481" t="s">
        <v>762</v>
      </c>
      <c r="O481">
        <v>33.564722000000003</v>
      </c>
      <c r="P481">
        <v>-101.87777800000001</v>
      </c>
      <c r="Q481" t="s">
        <v>63</v>
      </c>
      <c r="R481">
        <v>988</v>
      </c>
      <c r="S481" t="s">
        <v>63</v>
      </c>
      <c r="T481">
        <v>11.7</v>
      </c>
      <c r="U481" t="s">
        <v>755</v>
      </c>
      <c r="V481" t="s">
        <v>63</v>
      </c>
      <c r="W481" t="s">
        <v>756</v>
      </c>
      <c r="X481" t="s">
        <v>63</v>
      </c>
      <c r="Y481" t="s">
        <v>63</v>
      </c>
      <c r="Z481" t="s">
        <v>63</v>
      </c>
    </row>
    <row r="482" spans="1:26" x14ac:dyDescent="0.3">
      <c r="A482">
        <v>65</v>
      </c>
      <c r="B482" t="str">
        <f t="shared" si="7"/>
        <v>65-college_station</v>
      </c>
      <c r="C482" t="s">
        <v>749</v>
      </c>
      <c r="D482" t="s">
        <v>750</v>
      </c>
      <c r="E482" t="s">
        <v>751</v>
      </c>
      <c r="F482" t="s">
        <v>37</v>
      </c>
      <c r="G482" t="s">
        <v>61</v>
      </c>
      <c r="H482" t="s">
        <v>62</v>
      </c>
      <c r="I482">
        <v>10</v>
      </c>
      <c r="J482">
        <v>6</v>
      </c>
      <c r="K482" t="s">
        <v>63</v>
      </c>
      <c r="L482" t="s">
        <v>752</v>
      </c>
      <c r="M482" t="s">
        <v>753</v>
      </c>
      <c r="N482" t="s">
        <v>763</v>
      </c>
      <c r="O482">
        <v>30.601389000000001</v>
      </c>
      <c r="P482">
        <v>-96.314443999999995</v>
      </c>
      <c r="Q482" t="s">
        <v>63</v>
      </c>
      <c r="R482">
        <v>94</v>
      </c>
      <c r="S482" t="s">
        <v>63</v>
      </c>
      <c r="T482">
        <v>15.2</v>
      </c>
      <c r="U482" t="s">
        <v>755</v>
      </c>
      <c r="V482" t="s">
        <v>63</v>
      </c>
      <c r="W482" t="s">
        <v>756</v>
      </c>
      <c r="X482" t="s">
        <v>63</v>
      </c>
      <c r="Y482" t="s">
        <v>63</v>
      </c>
      <c r="Z482" t="s">
        <v>63</v>
      </c>
    </row>
    <row r="483" spans="1:26" x14ac:dyDescent="0.3">
      <c r="A483">
        <v>65</v>
      </c>
      <c r="B483" t="str">
        <f t="shared" si="7"/>
        <v>65-quincy</v>
      </c>
      <c r="C483" t="s">
        <v>749</v>
      </c>
      <c r="D483" t="s">
        <v>750</v>
      </c>
      <c r="E483" t="s">
        <v>751</v>
      </c>
      <c r="F483" t="s">
        <v>37</v>
      </c>
      <c r="G483" t="s">
        <v>61</v>
      </c>
      <c r="H483" t="s">
        <v>62</v>
      </c>
      <c r="I483">
        <v>10</v>
      </c>
      <c r="J483">
        <v>5</v>
      </c>
      <c r="K483" t="s">
        <v>63</v>
      </c>
      <c r="L483" t="s">
        <v>752</v>
      </c>
      <c r="M483" t="s">
        <v>753</v>
      </c>
      <c r="N483" t="s">
        <v>764</v>
      </c>
      <c r="O483">
        <v>30.583333</v>
      </c>
      <c r="P483">
        <v>-84.583332999999996</v>
      </c>
      <c r="Q483" t="s">
        <v>63</v>
      </c>
      <c r="R483">
        <v>57</v>
      </c>
      <c r="S483" t="s">
        <v>63</v>
      </c>
      <c r="T483">
        <v>11.6</v>
      </c>
      <c r="U483" t="s">
        <v>755</v>
      </c>
      <c r="V483" t="s">
        <v>63</v>
      </c>
      <c r="W483" t="s">
        <v>756</v>
      </c>
      <c r="X483" t="s">
        <v>63</v>
      </c>
      <c r="Y483" t="s">
        <v>63</v>
      </c>
      <c r="Z483" t="s">
        <v>63</v>
      </c>
    </row>
    <row r="484" spans="1:26" x14ac:dyDescent="0.3">
      <c r="A484">
        <v>65</v>
      </c>
      <c r="B484" t="str">
        <f t="shared" si="7"/>
        <v>65-saltillo</v>
      </c>
      <c r="C484" t="s">
        <v>749</v>
      </c>
      <c r="D484" t="s">
        <v>750</v>
      </c>
      <c r="E484" t="s">
        <v>751</v>
      </c>
      <c r="F484" t="s">
        <v>37</v>
      </c>
      <c r="G484" t="s">
        <v>61</v>
      </c>
      <c r="H484" t="s">
        <v>62</v>
      </c>
      <c r="I484">
        <v>10</v>
      </c>
      <c r="J484">
        <v>5</v>
      </c>
      <c r="K484" t="s">
        <v>63</v>
      </c>
      <c r="L484" t="s">
        <v>752</v>
      </c>
      <c r="M484" t="s">
        <v>753</v>
      </c>
      <c r="N484" t="s">
        <v>765</v>
      </c>
      <c r="O484">
        <v>25.228055999999999</v>
      </c>
      <c r="P484">
        <v>-100.72194399999999</v>
      </c>
      <c r="Q484" t="s">
        <v>63</v>
      </c>
      <c r="R484">
        <v>2073</v>
      </c>
      <c r="S484" t="s">
        <v>63</v>
      </c>
      <c r="T484">
        <v>7.6</v>
      </c>
      <c r="U484" t="s">
        <v>755</v>
      </c>
      <c r="V484" t="s">
        <v>63</v>
      </c>
      <c r="W484" t="s">
        <v>756</v>
      </c>
      <c r="X484" t="s">
        <v>63</v>
      </c>
      <c r="Y484" t="s">
        <v>63</v>
      </c>
      <c r="Z484" t="s">
        <v>63</v>
      </c>
    </row>
    <row r="485" spans="1:26" x14ac:dyDescent="0.3">
      <c r="A485">
        <v>66</v>
      </c>
      <c r="B485" t="str">
        <f t="shared" si="7"/>
        <v>66-oxford</v>
      </c>
      <c r="C485" t="s">
        <v>766</v>
      </c>
      <c r="D485" t="s">
        <v>767</v>
      </c>
      <c r="E485" t="s">
        <v>768</v>
      </c>
      <c r="F485" t="s">
        <v>37</v>
      </c>
      <c r="G485" t="s">
        <v>61</v>
      </c>
      <c r="H485" t="s">
        <v>62</v>
      </c>
      <c r="I485">
        <v>3</v>
      </c>
      <c r="J485">
        <v>9</v>
      </c>
      <c r="K485" t="s">
        <v>63</v>
      </c>
      <c r="L485" t="s">
        <v>769</v>
      </c>
      <c r="M485" t="s">
        <v>65</v>
      </c>
      <c r="N485" t="s">
        <v>770</v>
      </c>
      <c r="O485">
        <v>51.752000000000002</v>
      </c>
      <c r="P485">
        <v>-1.2578</v>
      </c>
      <c r="Q485" t="s">
        <v>63</v>
      </c>
      <c r="R485" t="s">
        <v>63</v>
      </c>
      <c r="S485" t="s">
        <v>63</v>
      </c>
      <c r="T485">
        <v>94</v>
      </c>
      <c r="U485" t="s">
        <v>102</v>
      </c>
      <c r="V485" t="s">
        <v>63</v>
      </c>
      <c r="W485">
        <v>66</v>
      </c>
      <c r="X485" t="s">
        <v>63</v>
      </c>
      <c r="Y485" t="s">
        <v>63</v>
      </c>
      <c r="Z485" t="s">
        <v>63</v>
      </c>
    </row>
    <row r="486" spans="1:26" x14ac:dyDescent="0.3">
      <c r="A486">
        <v>66</v>
      </c>
      <c r="B486" t="str">
        <f t="shared" si="7"/>
        <v>66-southampton</v>
      </c>
      <c r="C486" t="s">
        <v>766</v>
      </c>
      <c r="D486" t="s">
        <v>767</v>
      </c>
      <c r="E486" t="s">
        <v>768</v>
      </c>
      <c r="F486" t="s">
        <v>37</v>
      </c>
      <c r="G486" t="s">
        <v>61</v>
      </c>
      <c r="H486" t="s">
        <v>62</v>
      </c>
      <c r="I486">
        <v>3</v>
      </c>
      <c r="J486">
        <v>9</v>
      </c>
      <c r="K486" t="s">
        <v>63</v>
      </c>
      <c r="L486" t="s">
        <v>769</v>
      </c>
      <c r="M486" t="s">
        <v>65</v>
      </c>
      <c r="N486" t="s">
        <v>771</v>
      </c>
      <c r="O486">
        <v>50.9069</v>
      </c>
      <c r="P486">
        <v>-1.4047000000000001</v>
      </c>
      <c r="Q486" t="s">
        <v>63</v>
      </c>
      <c r="R486" t="s">
        <v>63</v>
      </c>
      <c r="S486" t="s">
        <v>63</v>
      </c>
      <c r="T486">
        <v>94</v>
      </c>
      <c r="U486" t="s">
        <v>102</v>
      </c>
      <c r="V486" t="s">
        <v>63</v>
      </c>
      <c r="W486">
        <v>66</v>
      </c>
      <c r="X486" t="s">
        <v>63</v>
      </c>
      <c r="Y486" t="s">
        <v>63</v>
      </c>
      <c r="Z486" t="s">
        <v>63</v>
      </c>
    </row>
    <row r="487" spans="1:26" x14ac:dyDescent="0.3">
      <c r="A487">
        <v>66</v>
      </c>
      <c r="B487" t="str">
        <f t="shared" si="7"/>
        <v>66-obernai</v>
      </c>
      <c r="C487" t="s">
        <v>766</v>
      </c>
      <c r="D487" t="s">
        <v>767</v>
      </c>
      <c r="E487" t="s">
        <v>768</v>
      </c>
      <c r="F487" t="s">
        <v>37</v>
      </c>
      <c r="G487" t="s">
        <v>61</v>
      </c>
      <c r="H487" t="s">
        <v>62</v>
      </c>
      <c r="I487">
        <v>3</v>
      </c>
      <c r="J487">
        <v>9</v>
      </c>
      <c r="K487" t="s">
        <v>63</v>
      </c>
      <c r="L487" t="s">
        <v>769</v>
      </c>
      <c r="M487" t="s">
        <v>65</v>
      </c>
      <c r="N487" t="s">
        <v>772</v>
      </c>
      <c r="O487">
        <v>48.462221999999997</v>
      </c>
      <c r="P487">
        <v>7.4819440000000004</v>
      </c>
      <c r="Q487" t="s">
        <v>63</v>
      </c>
      <c r="R487" t="s">
        <v>63</v>
      </c>
      <c r="S487" t="s">
        <v>63</v>
      </c>
      <c r="T487">
        <v>94</v>
      </c>
      <c r="U487" t="s">
        <v>102</v>
      </c>
      <c r="V487" t="s">
        <v>63</v>
      </c>
      <c r="W487">
        <v>66</v>
      </c>
      <c r="X487" t="s">
        <v>63</v>
      </c>
      <c r="Y487" t="s">
        <v>63</v>
      </c>
      <c r="Z487" t="s">
        <v>63</v>
      </c>
    </row>
    <row r="488" spans="1:26" x14ac:dyDescent="0.3">
      <c r="A488">
        <v>67</v>
      </c>
      <c r="B488" t="str">
        <f t="shared" si="7"/>
        <v>67-kagoshima</v>
      </c>
      <c r="C488" t="s">
        <v>773</v>
      </c>
      <c r="D488" t="s">
        <v>774</v>
      </c>
      <c r="E488" t="s">
        <v>63</v>
      </c>
      <c r="F488" t="s">
        <v>37</v>
      </c>
      <c r="G488" t="s">
        <v>61</v>
      </c>
      <c r="H488" t="s">
        <v>62</v>
      </c>
      <c r="I488">
        <v>3</v>
      </c>
      <c r="J488">
        <v>5</v>
      </c>
      <c r="K488" t="s">
        <v>63</v>
      </c>
      <c r="L488" t="s">
        <v>775</v>
      </c>
      <c r="M488" t="s">
        <v>65</v>
      </c>
      <c r="N488" t="s">
        <v>776</v>
      </c>
      <c r="O488">
        <v>31.433333333333302</v>
      </c>
      <c r="P488">
        <v>130.916666666667</v>
      </c>
      <c r="Q488" t="s">
        <v>372</v>
      </c>
      <c r="R488" t="s">
        <v>63</v>
      </c>
      <c r="S488" t="s">
        <v>63</v>
      </c>
      <c r="T488">
        <v>100</v>
      </c>
      <c r="U488" t="s">
        <v>102</v>
      </c>
      <c r="V488" t="s">
        <v>63</v>
      </c>
      <c r="W488">
        <v>67</v>
      </c>
      <c r="X488" t="s">
        <v>63</v>
      </c>
      <c r="Y488" t="s">
        <v>63</v>
      </c>
      <c r="Z488" t="s">
        <v>63</v>
      </c>
    </row>
    <row r="489" spans="1:26" x14ac:dyDescent="0.3">
      <c r="A489">
        <v>67</v>
      </c>
      <c r="B489" t="str">
        <f t="shared" si="7"/>
        <v>67-okayama</v>
      </c>
      <c r="C489" t="s">
        <v>773</v>
      </c>
      <c r="D489" t="s">
        <v>774</v>
      </c>
      <c r="E489" t="s">
        <v>63</v>
      </c>
      <c r="F489" t="s">
        <v>37</v>
      </c>
      <c r="G489" t="s">
        <v>61</v>
      </c>
      <c r="H489" t="s">
        <v>62</v>
      </c>
      <c r="I489">
        <v>3</v>
      </c>
      <c r="J489">
        <v>5</v>
      </c>
      <c r="K489" t="s">
        <v>63</v>
      </c>
      <c r="L489" t="s">
        <v>775</v>
      </c>
      <c r="M489" t="s">
        <v>65</v>
      </c>
      <c r="N489" t="s">
        <v>281</v>
      </c>
      <c r="O489">
        <v>34.616666666666703</v>
      </c>
      <c r="P489">
        <v>134.13333333333301</v>
      </c>
      <c r="Q489" t="s">
        <v>372</v>
      </c>
      <c r="R489" t="s">
        <v>63</v>
      </c>
      <c r="S489" t="s">
        <v>63</v>
      </c>
      <c r="T489">
        <v>100</v>
      </c>
      <c r="U489" t="s">
        <v>102</v>
      </c>
      <c r="V489" t="s">
        <v>63</v>
      </c>
      <c r="W489">
        <v>67</v>
      </c>
      <c r="X489" t="s">
        <v>63</v>
      </c>
      <c r="Y489" t="s">
        <v>63</v>
      </c>
      <c r="Z489" t="s">
        <v>63</v>
      </c>
    </row>
    <row r="490" spans="1:26" x14ac:dyDescent="0.3">
      <c r="A490">
        <v>67</v>
      </c>
      <c r="B490" t="str">
        <f t="shared" si="7"/>
        <v>67-ishikawa</v>
      </c>
      <c r="C490" t="s">
        <v>773</v>
      </c>
      <c r="D490" t="s">
        <v>774</v>
      </c>
      <c r="E490" t="s">
        <v>63</v>
      </c>
      <c r="F490" t="s">
        <v>37</v>
      </c>
      <c r="G490" t="s">
        <v>61</v>
      </c>
      <c r="H490" t="s">
        <v>62</v>
      </c>
      <c r="I490">
        <v>3</v>
      </c>
      <c r="J490">
        <v>5</v>
      </c>
      <c r="K490" t="s">
        <v>63</v>
      </c>
      <c r="L490" t="s">
        <v>775</v>
      </c>
      <c r="M490" t="s">
        <v>65</v>
      </c>
      <c r="N490" t="s">
        <v>777</v>
      </c>
      <c r="O490">
        <v>36.6</v>
      </c>
      <c r="P490">
        <v>136.683333333333</v>
      </c>
      <c r="Q490" t="s">
        <v>372</v>
      </c>
      <c r="R490" t="s">
        <v>63</v>
      </c>
      <c r="S490" t="s">
        <v>63</v>
      </c>
      <c r="T490">
        <v>100</v>
      </c>
      <c r="U490" t="s">
        <v>102</v>
      </c>
      <c r="V490" t="s">
        <v>63</v>
      </c>
      <c r="W490">
        <v>67</v>
      </c>
      <c r="X490" t="s">
        <v>63</v>
      </c>
      <c r="Y490" t="s">
        <v>63</v>
      </c>
      <c r="Z490" t="s">
        <v>63</v>
      </c>
    </row>
    <row r="491" spans="1:26" x14ac:dyDescent="0.3">
      <c r="A491">
        <v>68</v>
      </c>
      <c r="B491" t="str">
        <f t="shared" si="7"/>
        <v>68-niigata_1</v>
      </c>
      <c r="C491" t="s">
        <v>778</v>
      </c>
      <c r="D491" t="s">
        <v>779</v>
      </c>
      <c r="E491" t="s">
        <v>780</v>
      </c>
      <c r="F491" t="s">
        <v>37</v>
      </c>
      <c r="G491" t="s">
        <v>61</v>
      </c>
      <c r="H491" t="s">
        <v>62</v>
      </c>
      <c r="I491">
        <v>3</v>
      </c>
      <c r="J491">
        <v>4</v>
      </c>
      <c r="K491" t="s">
        <v>63</v>
      </c>
      <c r="L491" t="s">
        <v>775</v>
      </c>
      <c r="M491" t="s">
        <v>65</v>
      </c>
      <c r="N491" t="s">
        <v>781</v>
      </c>
      <c r="O491">
        <v>37.783333333333303</v>
      </c>
      <c r="P491">
        <v>138.933333333333</v>
      </c>
      <c r="Q491" t="s">
        <v>63</v>
      </c>
      <c r="R491" t="s">
        <v>63</v>
      </c>
      <c r="S491" t="s">
        <v>63</v>
      </c>
      <c r="T491">
        <v>60</v>
      </c>
      <c r="U491" t="s">
        <v>67</v>
      </c>
      <c r="V491" t="s">
        <v>63</v>
      </c>
      <c r="W491">
        <v>68</v>
      </c>
      <c r="X491" t="s">
        <v>63</v>
      </c>
      <c r="Y491" t="s">
        <v>63</v>
      </c>
      <c r="Z491" t="s">
        <v>63</v>
      </c>
    </row>
    <row r="492" spans="1:26" x14ac:dyDescent="0.3">
      <c r="A492">
        <v>68</v>
      </c>
      <c r="B492" t="str">
        <f t="shared" si="7"/>
        <v>68-Mie_4</v>
      </c>
      <c r="C492" t="s">
        <v>778</v>
      </c>
      <c r="D492" t="s">
        <v>779</v>
      </c>
      <c r="E492" t="s">
        <v>780</v>
      </c>
      <c r="F492" t="s">
        <v>37</v>
      </c>
      <c r="G492" t="s">
        <v>61</v>
      </c>
      <c r="H492" t="s">
        <v>62</v>
      </c>
      <c r="I492">
        <v>3</v>
      </c>
      <c r="J492">
        <v>5</v>
      </c>
      <c r="K492" t="s">
        <v>63</v>
      </c>
      <c r="L492" t="s">
        <v>775</v>
      </c>
      <c r="M492" t="s">
        <v>65</v>
      </c>
      <c r="N492" t="s">
        <v>782</v>
      </c>
      <c r="O492">
        <v>34.766666666666701</v>
      </c>
      <c r="P492">
        <v>136.433333333333</v>
      </c>
      <c r="Q492" t="s">
        <v>63</v>
      </c>
      <c r="R492" t="s">
        <v>63</v>
      </c>
      <c r="S492" t="s">
        <v>63</v>
      </c>
      <c r="T492">
        <v>120</v>
      </c>
      <c r="U492" t="s">
        <v>67</v>
      </c>
      <c r="V492" t="s">
        <v>63</v>
      </c>
      <c r="W492">
        <v>68</v>
      </c>
      <c r="X492" t="s">
        <v>63</v>
      </c>
      <c r="Y492" t="s">
        <v>63</v>
      </c>
      <c r="Z492" t="s">
        <v>63</v>
      </c>
    </row>
    <row r="493" spans="1:26" x14ac:dyDescent="0.3">
      <c r="A493">
        <v>68</v>
      </c>
      <c r="B493" t="str">
        <f t="shared" si="7"/>
        <v>68-okinawa_9</v>
      </c>
      <c r="C493" t="s">
        <v>778</v>
      </c>
      <c r="D493" t="s">
        <v>779</v>
      </c>
      <c r="E493" t="s">
        <v>780</v>
      </c>
      <c r="F493" t="s">
        <v>37</v>
      </c>
      <c r="G493" t="s">
        <v>61</v>
      </c>
      <c r="H493" t="s">
        <v>62</v>
      </c>
      <c r="I493">
        <v>3</v>
      </c>
      <c r="J493">
        <v>4</v>
      </c>
      <c r="K493" t="s">
        <v>63</v>
      </c>
      <c r="L493" t="s">
        <v>775</v>
      </c>
      <c r="M493" t="s">
        <v>65</v>
      </c>
      <c r="N493" t="s">
        <v>783</v>
      </c>
      <c r="O493">
        <v>26.3333333333333</v>
      </c>
      <c r="P493">
        <v>127.866666666667</v>
      </c>
      <c r="Q493" t="s">
        <v>63</v>
      </c>
      <c r="R493" t="s">
        <v>63</v>
      </c>
      <c r="S493" t="s">
        <v>63</v>
      </c>
      <c r="T493">
        <v>60</v>
      </c>
      <c r="U493" t="s">
        <v>67</v>
      </c>
      <c r="V493" t="s">
        <v>63</v>
      </c>
      <c r="W493">
        <v>68</v>
      </c>
      <c r="X493" t="s">
        <v>63</v>
      </c>
      <c r="Y493" t="s">
        <v>63</v>
      </c>
      <c r="Z493" t="s">
        <v>63</v>
      </c>
    </row>
    <row r="494" spans="1:26" x14ac:dyDescent="0.3">
      <c r="A494">
        <v>69</v>
      </c>
      <c r="B494" t="str">
        <f t="shared" si="7"/>
        <v>69-</v>
      </c>
      <c r="C494" t="s">
        <v>784</v>
      </c>
      <c r="D494" t="s">
        <v>785</v>
      </c>
      <c r="E494" t="s">
        <v>786</v>
      </c>
      <c r="F494" t="s">
        <v>37</v>
      </c>
      <c r="G494" t="s">
        <v>61</v>
      </c>
      <c r="H494" t="s">
        <v>62</v>
      </c>
      <c r="I494">
        <v>8</v>
      </c>
      <c r="J494">
        <v>3</v>
      </c>
      <c r="K494" t="s">
        <v>63</v>
      </c>
      <c r="L494" t="s">
        <v>63</v>
      </c>
      <c r="M494" t="s">
        <v>63</v>
      </c>
      <c r="N494" t="s">
        <v>63</v>
      </c>
      <c r="O494" t="s">
        <v>63</v>
      </c>
      <c r="P494" t="s">
        <v>63</v>
      </c>
      <c r="Q494" t="s">
        <v>63</v>
      </c>
      <c r="R494" t="s">
        <v>63</v>
      </c>
      <c r="S494" t="s">
        <v>63</v>
      </c>
      <c r="T494" t="s">
        <v>63</v>
      </c>
      <c r="U494" t="s">
        <v>63</v>
      </c>
      <c r="V494" t="s">
        <v>63</v>
      </c>
      <c r="W494" t="s">
        <v>63</v>
      </c>
      <c r="X494" t="s">
        <v>63</v>
      </c>
      <c r="Y494" t="s">
        <v>63</v>
      </c>
      <c r="Z494" t="s">
        <v>787</v>
      </c>
    </row>
    <row r="495" spans="1:26" x14ac:dyDescent="0.3">
      <c r="A495">
        <v>70</v>
      </c>
      <c r="B495" t="str">
        <f t="shared" si="7"/>
        <v>70-portageville</v>
      </c>
      <c r="C495" t="s">
        <v>788</v>
      </c>
      <c r="D495" t="s">
        <v>789</v>
      </c>
      <c r="E495" t="s">
        <v>790</v>
      </c>
      <c r="F495" t="s">
        <v>37</v>
      </c>
      <c r="G495" t="s">
        <v>61</v>
      </c>
      <c r="H495" t="s">
        <v>62</v>
      </c>
      <c r="I495">
        <v>3</v>
      </c>
      <c r="J495">
        <v>6</v>
      </c>
      <c r="K495" t="s">
        <v>63</v>
      </c>
      <c r="L495" t="s">
        <v>791</v>
      </c>
      <c r="M495" t="s">
        <v>65</v>
      </c>
      <c r="N495" t="s">
        <v>792</v>
      </c>
      <c r="O495">
        <v>36.299999999999997</v>
      </c>
      <c r="P495">
        <v>-89.4</v>
      </c>
      <c r="Q495" t="s">
        <v>63</v>
      </c>
      <c r="R495" t="s">
        <v>63</v>
      </c>
      <c r="S495" t="s">
        <v>63</v>
      </c>
      <c r="T495">
        <v>50</v>
      </c>
      <c r="U495" t="s">
        <v>102</v>
      </c>
      <c r="V495" t="s">
        <v>63</v>
      </c>
      <c r="W495" t="s">
        <v>793</v>
      </c>
      <c r="X495" t="s">
        <v>63</v>
      </c>
      <c r="Y495" t="s">
        <v>69</v>
      </c>
      <c r="Z495" t="s">
        <v>63</v>
      </c>
    </row>
    <row r="496" spans="1:26" x14ac:dyDescent="0.3">
      <c r="A496">
        <v>70</v>
      </c>
      <c r="B496" t="str">
        <f t="shared" si="7"/>
        <v>70-starksville</v>
      </c>
      <c r="C496" t="s">
        <v>788</v>
      </c>
      <c r="D496" t="s">
        <v>789</v>
      </c>
      <c r="E496" t="s">
        <v>790</v>
      </c>
      <c r="F496" t="s">
        <v>37</v>
      </c>
      <c r="G496" t="s">
        <v>61</v>
      </c>
      <c r="H496" t="s">
        <v>62</v>
      </c>
      <c r="I496">
        <v>3</v>
      </c>
      <c r="J496">
        <v>6</v>
      </c>
      <c r="K496" t="s">
        <v>63</v>
      </c>
      <c r="L496" t="s">
        <v>791</v>
      </c>
      <c r="M496" t="s">
        <v>65</v>
      </c>
      <c r="N496" t="s">
        <v>794</v>
      </c>
      <c r="O496">
        <v>33.299999999999997</v>
      </c>
      <c r="P496">
        <v>-88.5</v>
      </c>
      <c r="Q496" t="s">
        <v>63</v>
      </c>
      <c r="R496" t="s">
        <v>63</v>
      </c>
      <c r="S496" t="s">
        <v>63</v>
      </c>
      <c r="T496">
        <v>50</v>
      </c>
      <c r="U496" t="s">
        <v>102</v>
      </c>
      <c r="V496" t="s">
        <v>63</v>
      </c>
      <c r="W496" t="s">
        <v>793</v>
      </c>
      <c r="X496" t="s">
        <v>63</v>
      </c>
      <c r="Y496" t="s">
        <v>69</v>
      </c>
      <c r="Z496" t="s">
        <v>63</v>
      </c>
    </row>
    <row r="497" spans="1:26" x14ac:dyDescent="0.3">
      <c r="A497">
        <v>70</v>
      </c>
      <c r="B497" t="str">
        <f t="shared" si="7"/>
        <v>70-stjohn</v>
      </c>
      <c r="C497" t="s">
        <v>788</v>
      </c>
      <c r="D497" t="s">
        <v>789</v>
      </c>
      <c r="E497" t="s">
        <v>790</v>
      </c>
      <c r="F497" t="s">
        <v>37</v>
      </c>
      <c r="G497" t="s">
        <v>61</v>
      </c>
      <c r="H497" t="s">
        <v>62</v>
      </c>
      <c r="I497">
        <v>3</v>
      </c>
      <c r="J497">
        <v>6</v>
      </c>
      <c r="K497" t="s">
        <v>63</v>
      </c>
      <c r="L497" t="s">
        <v>791</v>
      </c>
      <c r="M497" t="s">
        <v>65</v>
      </c>
      <c r="N497" t="s">
        <v>795</v>
      </c>
      <c r="O497">
        <v>37.6</v>
      </c>
      <c r="P497">
        <v>-98.5</v>
      </c>
      <c r="Q497" t="s">
        <v>63</v>
      </c>
      <c r="R497" t="s">
        <v>63</v>
      </c>
      <c r="S497" t="s">
        <v>63</v>
      </c>
      <c r="T497">
        <v>50</v>
      </c>
      <c r="U497" t="s">
        <v>102</v>
      </c>
      <c r="V497" t="s">
        <v>63</v>
      </c>
      <c r="W497" t="s">
        <v>793</v>
      </c>
      <c r="X497" t="s">
        <v>63</v>
      </c>
      <c r="Y497" t="s">
        <v>69</v>
      </c>
      <c r="Z497" t="s">
        <v>63</v>
      </c>
    </row>
    <row r="498" spans="1:26" x14ac:dyDescent="0.3">
      <c r="A498">
        <v>71</v>
      </c>
      <c r="B498" t="str">
        <f t="shared" si="7"/>
        <v>71-</v>
      </c>
      <c r="C498" t="s">
        <v>796</v>
      </c>
      <c r="D498" t="s">
        <v>797</v>
      </c>
      <c r="E498" t="s">
        <v>798</v>
      </c>
      <c r="F498" t="s">
        <v>188</v>
      </c>
      <c r="G498" t="s">
        <v>61</v>
      </c>
      <c r="H498" t="s">
        <v>62</v>
      </c>
      <c r="I498">
        <v>3</v>
      </c>
      <c r="J498">
        <v>12</v>
      </c>
      <c r="K498" t="s">
        <v>63</v>
      </c>
      <c r="L498" t="s">
        <v>799</v>
      </c>
      <c r="M498" t="s">
        <v>65</v>
      </c>
      <c r="N498" t="s">
        <v>63</v>
      </c>
      <c r="O498" t="s">
        <v>63</v>
      </c>
      <c r="P498" t="s">
        <v>63</v>
      </c>
      <c r="Q498" t="s">
        <v>63</v>
      </c>
      <c r="R498" t="s">
        <v>63</v>
      </c>
      <c r="S498" t="s">
        <v>63</v>
      </c>
      <c r="T498">
        <v>10</v>
      </c>
      <c r="U498" t="s">
        <v>755</v>
      </c>
      <c r="V498" t="s">
        <v>63</v>
      </c>
      <c r="W498">
        <v>71</v>
      </c>
      <c r="X498" t="s">
        <v>63</v>
      </c>
      <c r="Y498" t="s">
        <v>63</v>
      </c>
      <c r="Z498" t="s">
        <v>63</v>
      </c>
    </row>
    <row r="499" spans="1:26" x14ac:dyDescent="0.3">
      <c r="A499">
        <v>71</v>
      </c>
      <c r="B499" t="str">
        <f t="shared" si="7"/>
        <v>71-</v>
      </c>
      <c r="C499" t="s">
        <v>796</v>
      </c>
      <c r="D499" t="s">
        <v>797</v>
      </c>
      <c r="E499" t="s">
        <v>798</v>
      </c>
      <c r="F499" t="s">
        <v>188</v>
      </c>
      <c r="G499" t="s">
        <v>61</v>
      </c>
      <c r="H499" t="s">
        <v>62</v>
      </c>
      <c r="I499">
        <v>3</v>
      </c>
      <c r="J499">
        <v>12</v>
      </c>
      <c r="K499" t="s">
        <v>63</v>
      </c>
      <c r="L499" t="s">
        <v>799</v>
      </c>
      <c r="M499" t="s">
        <v>65</v>
      </c>
      <c r="N499" t="s">
        <v>63</v>
      </c>
      <c r="O499" t="s">
        <v>63</v>
      </c>
      <c r="P499" t="s">
        <v>63</v>
      </c>
      <c r="Q499" t="s">
        <v>63</v>
      </c>
      <c r="R499" t="s">
        <v>63</v>
      </c>
      <c r="S499" t="s">
        <v>63</v>
      </c>
      <c r="T499">
        <v>10</v>
      </c>
      <c r="U499" t="s">
        <v>755</v>
      </c>
      <c r="V499" t="s">
        <v>63</v>
      </c>
      <c r="W499">
        <v>71</v>
      </c>
      <c r="X499" t="s">
        <v>63</v>
      </c>
      <c r="Y499" t="s">
        <v>63</v>
      </c>
      <c r="Z499" t="s">
        <v>63</v>
      </c>
    </row>
    <row r="500" spans="1:26" x14ac:dyDescent="0.3">
      <c r="A500">
        <v>71</v>
      </c>
      <c r="B500" t="str">
        <f t="shared" si="7"/>
        <v>71-</v>
      </c>
      <c r="C500" t="s">
        <v>796</v>
      </c>
      <c r="D500" t="s">
        <v>797</v>
      </c>
      <c r="E500" t="s">
        <v>798</v>
      </c>
      <c r="F500" t="s">
        <v>188</v>
      </c>
      <c r="G500" t="s">
        <v>61</v>
      </c>
      <c r="H500" t="s">
        <v>62</v>
      </c>
      <c r="I500">
        <v>3</v>
      </c>
      <c r="J500">
        <v>12</v>
      </c>
      <c r="K500" t="s">
        <v>63</v>
      </c>
      <c r="L500" t="s">
        <v>799</v>
      </c>
      <c r="M500" t="s">
        <v>65</v>
      </c>
      <c r="N500" t="s">
        <v>63</v>
      </c>
      <c r="O500" t="s">
        <v>63</v>
      </c>
      <c r="P500" t="s">
        <v>63</v>
      </c>
      <c r="Q500" t="s">
        <v>63</v>
      </c>
      <c r="R500" t="s">
        <v>63</v>
      </c>
      <c r="S500" t="s">
        <v>63</v>
      </c>
      <c r="T500">
        <v>10</v>
      </c>
      <c r="U500" t="s">
        <v>755</v>
      </c>
      <c r="V500" t="s">
        <v>63</v>
      </c>
      <c r="W500">
        <v>71</v>
      </c>
      <c r="X500" t="s">
        <v>63</v>
      </c>
      <c r="Y500" t="s">
        <v>63</v>
      </c>
      <c r="Z500" t="s">
        <v>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114"/>
  <sheetViews>
    <sheetView tabSelected="1" zoomScale="70" zoomScaleNormal="70" workbookViewId="0">
      <selection activeCell="AG21" sqref="AG21"/>
    </sheetView>
  </sheetViews>
  <sheetFormatPr defaultRowHeight="14.4" x14ac:dyDescent="0.3"/>
  <cols>
    <col min="1" max="3" width="9.109375"/>
    <col min="4" max="4" width="26.77734375"/>
    <col min="5" max="15" width="9.109375"/>
    <col min="16" max="16" width="17.109375"/>
    <col min="17" max="28" width="0" hidden="1" customWidth="1"/>
    <col min="29" max="29" width="9.109375"/>
    <col min="30" max="30" width="8.5546875"/>
    <col min="33" max="33" width="9.109375"/>
    <col min="35" max="1025" width="8.5546875"/>
  </cols>
  <sheetData>
    <row r="1" spans="1:36" x14ac:dyDescent="0.3">
      <c r="A1" t="s">
        <v>26</v>
      </c>
      <c r="B1" t="s">
        <v>27</v>
      </c>
      <c r="C1" t="s">
        <v>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 x14ac:dyDescent="0.3">
      <c r="A2">
        <v>1</v>
      </c>
      <c r="B2" t="str">
        <f>metadata!B2</f>
        <v>1-el_paso</v>
      </c>
      <c r="C2">
        <v>1</v>
      </c>
      <c r="D2" t="str">
        <f t="shared" ref="D2:D65" si="0">VLOOKUP(C2,$A$1:$B$451,2)</f>
        <v>1-el_paso</v>
      </c>
      <c r="E2" t="str">
        <f>VLOOKUP($D2,metadata!$B$2:$S$451,2,0)</f>
        <v>ANKERSMIT, GW; ADKISSON, PL</v>
      </c>
      <c r="F2" t="str">
        <f>VLOOKUP($D2,metadata!$B$2:$S$451,3,0)</f>
        <v>PHOTOPERIODIC RESPONSES OF CERTAIN GEOGRAPHICAL STRAINS OF PECTINOPHORA GOSSYPIELLA (LEPIDOPTERA)</v>
      </c>
      <c r="G2" t="str">
        <f>VLOOKUP($D2,metadata!$B$2:$S$451,4,0)</f>
        <v>10.1016/0022-1910(67)90067-4</v>
      </c>
      <c r="H2" t="str">
        <f>VLOOKUP($D2,metadata!$B$2:$S$451,5,0)</f>
        <v>y</v>
      </c>
      <c r="I2" t="str">
        <f>VLOOKUP($D2,metadata!$B$2:$S$451,6,0)</f>
        <v>a</v>
      </c>
      <c r="J2" t="str">
        <f>VLOOKUP($D2,metadata!$B$2:$S$451,7,0)</f>
        <v>i</v>
      </c>
      <c r="K2">
        <f>VLOOKUP($D2,metadata!$B$2:$S$451,8,0)</f>
        <v>3</v>
      </c>
      <c r="L2">
        <f>VLOOKUP($D2,metadata!$B$2:$S$451,9,0)</f>
        <v>5</v>
      </c>
      <c r="M2" t="str">
        <f>VLOOKUP($D2,metadata!$B$2:$S$451,10,0)</f>
        <v/>
      </c>
      <c r="N2" t="str">
        <f>VLOOKUP($D2,metadata!$B$2:$S$451,11,0)</f>
        <v>Pectinophora gossypiella</v>
      </c>
      <c r="O2" t="str">
        <f>VLOOKUP($D2,metadata!$B$2:$S$451,12,0)</f>
        <v>lepidoptera</v>
      </c>
      <c r="P2" t="str">
        <f>VLOOKUP($D2,metadata!$B$2:$S$451,13,0)</f>
        <v>el_paso</v>
      </c>
      <c r="Q2">
        <f>VLOOKUP($D2,metadata!$B$2:$S$451,14,0)</f>
        <v>31.779</v>
      </c>
      <c r="R2">
        <f>VLOOKUP($D2,metadata!$B$2:$S$451,15,0)</f>
        <v>-106.47799999999999</v>
      </c>
      <c r="S2">
        <f>VLOOKUP($D2,metadata!$B$2:$S$451,16,0)</f>
        <v>1</v>
      </c>
      <c r="T2" t="str">
        <f>VLOOKUP($D2,metadata!$B$2:$S$451,17,0)</f>
        <v/>
      </c>
      <c r="U2" t="str">
        <f>VLOOKUP($D2,metadata!$B$2:$S$451,18,0)</f>
        <v/>
      </c>
      <c r="V2">
        <f>VLOOKUP($D2,metadata!$B$2:$Z$451,19,0)</f>
        <v>275</v>
      </c>
      <c r="W2" t="str">
        <f>VLOOKUP($D2,metadata!$B$2:$Z$451,20,0)</f>
        <v>pop average</v>
      </c>
      <c r="X2" t="str">
        <f>VLOOKUP($D2,metadata!$B$2:$Z$451,21,0)</f>
        <v/>
      </c>
      <c r="Y2" t="str">
        <f>VLOOKUP($D2,metadata!$B$2:$Z$451,22,0)</f>
        <v>1_1</v>
      </c>
      <c r="Z2" t="str">
        <f>VLOOKUP($D2,metadata!$B$2:$Z$451,23,0)</f>
        <v/>
      </c>
      <c r="AA2" t="str">
        <f>VLOOKUP($D2,metadata!$B$2:$Z$451,24,0)</f>
        <v>larval</v>
      </c>
      <c r="AB2" t="str">
        <f>VLOOKUP($D2,metadata!$B$2:$Z$451,25,0)</f>
        <v/>
      </c>
      <c r="AC2">
        <v>10</v>
      </c>
      <c r="AD2">
        <v>96.368909700730697</v>
      </c>
      <c r="AF2">
        <f t="shared" ref="AF2:AF65" si="1">IF(AE2="",V2,AE2)</f>
        <v>275</v>
      </c>
      <c r="AG2">
        <v>10</v>
      </c>
      <c r="AH2">
        <v>1967</v>
      </c>
      <c r="AI2" t="s">
        <v>37</v>
      </c>
      <c r="AJ2" t="s">
        <v>37</v>
      </c>
    </row>
    <row r="3" spans="1:36" x14ac:dyDescent="0.3">
      <c r="A3">
        <f>A2+metadata!J2</f>
        <v>6</v>
      </c>
      <c r="B3" t="str">
        <f>metadata!B3</f>
        <v>1-port_lavaca</v>
      </c>
      <c r="C3">
        <v>2</v>
      </c>
      <c r="D3" t="str">
        <f t="shared" si="0"/>
        <v>1-el_paso</v>
      </c>
      <c r="E3" t="str">
        <f>VLOOKUP($D3,metadata!$B$2:$S$451,2,0)</f>
        <v>ANKERSMIT, GW; ADKISSON, PL</v>
      </c>
      <c r="F3" t="str">
        <f>VLOOKUP($D3,metadata!$B$2:$S$451,3,0)</f>
        <v>PHOTOPERIODIC RESPONSES OF CERTAIN GEOGRAPHICAL STRAINS OF PECTINOPHORA GOSSYPIELLA (LEPIDOPTERA)</v>
      </c>
      <c r="G3" t="str">
        <f>VLOOKUP($D3,metadata!$B$2:$S$451,4,0)</f>
        <v>10.1016/0022-1910(67)90067-4</v>
      </c>
      <c r="H3" t="str">
        <f>VLOOKUP($D3,metadata!$B$2:$S$451,5,0)</f>
        <v>y</v>
      </c>
      <c r="I3" t="str">
        <f>VLOOKUP($D3,metadata!$B$2:$S$451,6,0)</f>
        <v>a</v>
      </c>
      <c r="J3" t="str">
        <f>VLOOKUP($D3,metadata!$B$2:$S$451,7,0)</f>
        <v>i</v>
      </c>
      <c r="K3">
        <f>VLOOKUP($D3,metadata!$B$2:$S$451,8,0)</f>
        <v>3</v>
      </c>
      <c r="L3">
        <f>VLOOKUP($D3,metadata!$B$2:$S$451,9,0)</f>
        <v>5</v>
      </c>
      <c r="M3" t="str">
        <f>VLOOKUP($D3,metadata!$B$2:$S$451,10,0)</f>
        <v/>
      </c>
      <c r="N3" t="str">
        <f>VLOOKUP($D3,metadata!$B$2:$S$451,11,0)</f>
        <v>Pectinophora gossypiella</v>
      </c>
      <c r="O3" t="str">
        <f>VLOOKUP($D3,metadata!$B$2:$S$451,12,0)</f>
        <v>lepidoptera</v>
      </c>
      <c r="P3" t="str">
        <f>VLOOKUP($D3,metadata!$B$2:$S$451,13,0)</f>
        <v>el_paso</v>
      </c>
      <c r="Q3">
        <f>VLOOKUP($D3,metadata!$B$2:$S$451,14,0)</f>
        <v>31.779</v>
      </c>
      <c r="R3">
        <f>VLOOKUP($D3,metadata!$B$2:$S$451,15,0)</f>
        <v>-106.47799999999999</v>
      </c>
      <c r="S3">
        <f>VLOOKUP($D3,metadata!$B$2:$S$451,16,0)</f>
        <v>1</v>
      </c>
      <c r="T3" t="str">
        <f>VLOOKUP($D3,metadata!$B$2:$S$451,17,0)</f>
        <v/>
      </c>
      <c r="U3" t="str">
        <f>VLOOKUP($D3,metadata!$B$2:$S$451,18,0)</f>
        <v/>
      </c>
      <c r="V3">
        <f>VLOOKUP($D3,metadata!$B$2:$Z$451,19,0)</f>
        <v>275</v>
      </c>
      <c r="W3" t="str">
        <f>VLOOKUP($D3,metadata!$B$2:$Z$451,20,0)</f>
        <v>pop average</v>
      </c>
      <c r="X3" t="str">
        <f>VLOOKUP($D3,metadata!$B$2:$Z$451,21,0)</f>
        <v/>
      </c>
      <c r="Y3" t="str">
        <f>VLOOKUP($D3,metadata!$B$2:$Z$451,22,0)</f>
        <v>1_1</v>
      </c>
      <c r="Z3" t="str">
        <f>VLOOKUP($D3,metadata!$B$2:$Z$451,23,0)</f>
        <v/>
      </c>
      <c r="AA3" t="str">
        <f>VLOOKUP($D3,metadata!$B$2:$Z$451,24,0)</f>
        <v>larval</v>
      </c>
      <c r="AB3" t="str">
        <f>VLOOKUP($D3,metadata!$B$2:$Z$451,25,0)</f>
        <v/>
      </c>
      <c r="AC3">
        <v>11</v>
      </c>
      <c r="AD3">
        <v>96.461266749841997</v>
      </c>
      <c r="AF3">
        <f t="shared" si="1"/>
        <v>275</v>
      </c>
      <c r="AG3">
        <v>11</v>
      </c>
      <c r="AH3">
        <v>1967</v>
      </c>
      <c r="AI3" t="s">
        <v>37</v>
      </c>
      <c r="AJ3" t="s">
        <v>37</v>
      </c>
    </row>
    <row r="4" spans="1:36" x14ac:dyDescent="0.3">
      <c r="A4">
        <f>A3+metadata!J3</f>
        <v>12</v>
      </c>
      <c r="B4" t="str">
        <f>metadata!B4</f>
        <v>1-virgin_is</v>
      </c>
      <c r="C4">
        <v>3</v>
      </c>
      <c r="D4" t="str">
        <f t="shared" si="0"/>
        <v>1-el_paso</v>
      </c>
      <c r="E4" t="str">
        <f>VLOOKUP($D4,metadata!$B$2:$S$451,2,0)</f>
        <v>ANKERSMIT, GW; ADKISSON, PL</v>
      </c>
      <c r="F4" t="str">
        <f>VLOOKUP($D4,metadata!$B$2:$S$451,3,0)</f>
        <v>PHOTOPERIODIC RESPONSES OF CERTAIN GEOGRAPHICAL STRAINS OF PECTINOPHORA GOSSYPIELLA (LEPIDOPTERA)</v>
      </c>
      <c r="G4" t="str">
        <f>VLOOKUP($D4,metadata!$B$2:$S$451,4,0)</f>
        <v>10.1016/0022-1910(67)90067-4</v>
      </c>
      <c r="H4" t="str">
        <f>VLOOKUP($D4,metadata!$B$2:$S$451,5,0)</f>
        <v>y</v>
      </c>
      <c r="I4" t="str">
        <f>VLOOKUP($D4,metadata!$B$2:$S$451,6,0)</f>
        <v>a</v>
      </c>
      <c r="J4" t="str">
        <f>VLOOKUP($D4,metadata!$B$2:$S$451,7,0)</f>
        <v>i</v>
      </c>
      <c r="K4">
        <f>VLOOKUP($D4,metadata!$B$2:$S$451,8,0)</f>
        <v>3</v>
      </c>
      <c r="L4">
        <f>VLOOKUP($D4,metadata!$B$2:$S$451,9,0)</f>
        <v>5</v>
      </c>
      <c r="M4" t="str">
        <f>VLOOKUP($D4,metadata!$B$2:$S$451,10,0)</f>
        <v/>
      </c>
      <c r="N4" t="str">
        <f>VLOOKUP($D4,metadata!$B$2:$S$451,11,0)</f>
        <v>Pectinophora gossypiella</v>
      </c>
      <c r="O4" t="str">
        <f>VLOOKUP($D4,metadata!$B$2:$S$451,12,0)</f>
        <v>lepidoptera</v>
      </c>
      <c r="P4" t="str">
        <f>VLOOKUP($D4,metadata!$B$2:$S$451,13,0)</f>
        <v>el_paso</v>
      </c>
      <c r="Q4">
        <f>VLOOKUP($D4,metadata!$B$2:$S$451,14,0)</f>
        <v>31.779</v>
      </c>
      <c r="R4">
        <f>VLOOKUP($D4,metadata!$B$2:$S$451,15,0)</f>
        <v>-106.47799999999999</v>
      </c>
      <c r="S4">
        <f>VLOOKUP($D4,metadata!$B$2:$S$451,16,0)</f>
        <v>1</v>
      </c>
      <c r="T4" t="str">
        <f>VLOOKUP($D4,metadata!$B$2:$S$451,17,0)</f>
        <v/>
      </c>
      <c r="U4" t="str">
        <f>VLOOKUP($D4,metadata!$B$2:$S$451,18,0)</f>
        <v/>
      </c>
      <c r="V4">
        <f>VLOOKUP($D4,metadata!$B$2:$Z$451,19,0)</f>
        <v>275</v>
      </c>
      <c r="W4" t="str">
        <f>VLOOKUP($D4,metadata!$B$2:$Z$451,20,0)</f>
        <v>pop average</v>
      </c>
      <c r="X4" t="str">
        <f>VLOOKUP($D4,metadata!$B$2:$Z$451,21,0)</f>
        <v/>
      </c>
      <c r="Y4" t="str">
        <f>VLOOKUP($D4,metadata!$B$2:$Z$451,22,0)</f>
        <v>1_1</v>
      </c>
      <c r="Z4" t="str">
        <f>VLOOKUP($D4,metadata!$B$2:$Z$451,23,0)</f>
        <v/>
      </c>
      <c r="AA4" t="str">
        <f>VLOOKUP($D4,metadata!$B$2:$Z$451,24,0)</f>
        <v>larval</v>
      </c>
      <c r="AB4" t="str">
        <f>VLOOKUP($D4,metadata!$B$2:$Z$451,25,0)</f>
        <v/>
      </c>
      <c r="AC4">
        <v>12</v>
      </c>
      <c r="AD4">
        <v>86.752434499408594</v>
      </c>
      <c r="AF4">
        <f t="shared" si="1"/>
        <v>275</v>
      </c>
      <c r="AG4">
        <v>12</v>
      </c>
      <c r="AH4">
        <v>1967</v>
      </c>
      <c r="AI4" t="s">
        <v>37</v>
      </c>
      <c r="AJ4" t="s">
        <v>37</v>
      </c>
    </row>
    <row r="5" spans="1:36" x14ac:dyDescent="0.3">
      <c r="A5">
        <f>A4+metadata!J4</f>
        <v>16</v>
      </c>
      <c r="B5" t="str">
        <f>metadata!B5</f>
        <v>2-</v>
      </c>
      <c r="C5">
        <v>4</v>
      </c>
      <c r="D5" t="str">
        <f t="shared" si="0"/>
        <v>1-el_paso</v>
      </c>
      <c r="E5" t="str">
        <f>VLOOKUP($D5,metadata!$B$2:$S$451,2,0)</f>
        <v>ANKERSMIT, GW; ADKISSON, PL</v>
      </c>
      <c r="F5" t="str">
        <f>VLOOKUP($D5,metadata!$B$2:$S$451,3,0)</f>
        <v>PHOTOPERIODIC RESPONSES OF CERTAIN GEOGRAPHICAL STRAINS OF PECTINOPHORA GOSSYPIELLA (LEPIDOPTERA)</v>
      </c>
      <c r="G5" t="str">
        <f>VLOOKUP($D5,metadata!$B$2:$S$451,4,0)</f>
        <v>10.1016/0022-1910(67)90067-4</v>
      </c>
      <c r="H5" t="str">
        <f>VLOOKUP($D5,metadata!$B$2:$S$451,5,0)</f>
        <v>y</v>
      </c>
      <c r="I5" t="str">
        <f>VLOOKUP($D5,metadata!$B$2:$S$451,6,0)</f>
        <v>a</v>
      </c>
      <c r="J5" t="str">
        <f>VLOOKUP($D5,metadata!$B$2:$S$451,7,0)</f>
        <v>i</v>
      </c>
      <c r="K5">
        <f>VLOOKUP($D5,metadata!$B$2:$S$451,8,0)</f>
        <v>3</v>
      </c>
      <c r="L5">
        <f>VLOOKUP($D5,metadata!$B$2:$S$451,9,0)</f>
        <v>5</v>
      </c>
      <c r="M5" t="str">
        <f>VLOOKUP($D5,metadata!$B$2:$S$451,10,0)</f>
        <v/>
      </c>
      <c r="N5" t="str">
        <f>VLOOKUP($D5,metadata!$B$2:$S$451,11,0)</f>
        <v>Pectinophora gossypiella</v>
      </c>
      <c r="O5" t="str">
        <f>VLOOKUP($D5,metadata!$B$2:$S$451,12,0)</f>
        <v>lepidoptera</v>
      </c>
      <c r="P5" t="str">
        <f>VLOOKUP($D5,metadata!$B$2:$S$451,13,0)</f>
        <v>el_paso</v>
      </c>
      <c r="Q5">
        <f>VLOOKUP($D5,metadata!$B$2:$S$451,14,0)</f>
        <v>31.779</v>
      </c>
      <c r="R5">
        <f>VLOOKUP($D5,metadata!$B$2:$S$451,15,0)</f>
        <v>-106.47799999999999</v>
      </c>
      <c r="S5">
        <f>VLOOKUP($D5,metadata!$B$2:$S$451,16,0)</f>
        <v>1</v>
      </c>
      <c r="T5" t="str">
        <f>VLOOKUP($D5,metadata!$B$2:$S$451,17,0)</f>
        <v/>
      </c>
      <c r="U5" t="str">
        <f>VLOOKUP($D5,metadata!$B$2:$S$451,18,0)</f>
        <v/>
      </c>
      <c r="V5">
        <f>VLOOKUP($D5,metadata!$B$2:$Z$451,19,0)</f>
        <v>275</v>
      </c>
      <c r="W5" t="str">
        <f>VLOOKUP($D5,metadata!$B$2:$Z$451,20,0)</f>
        <v>pop average</v>
      </c>
      <c r="X5" t="str">
        <f>VLOOKUP($D5,metadata!$B$2:$Z$451,21,0)</f>
        <v/>
      </c>
      <c r="Y5" t="str">
        <f>VLOOKUP($D5,metadata!$B$2:$Z$451,22,0)</f>
        <v>1_1</v>
      </c>
      <c r="Z5" t="str">
        <f>VLOOKUP($D5,metadata!$B$2:$Z$451,23,0)</f>
        <v/>
      </c>
      <c r="AA5" t="str">
        <f>VLOOKUP($D5,metadata!$B$2:$Z$451,24,0)</f>
        <v>larval</v>
      </c>
      <c r="AB5" t="str">
        <f>VLOOKUP($D5,metadata!$B$2:$Z$451,25,0)</f>
        <v/>
      </c>
      <c r="AC5">
        <v>12.5</v>
      </c>
      <c r="AD5">
        <v>64.202731824294702</v>
      </c>
      <c r="AF5">
        <f t="shared" si="1"/>
        <v>275</v>
      </c>
      <c r="AG5">
        <v>12.5</v>
      </c>
      <c r="AH5">
        <v>1967</v>
      </c>
      <c r="AI5" t="s">
        <v>37</v>
      </c>
      <c r="AJ5" t="s">
        <v>37</v>
      </c>
    </row>
    <row r="6" spans="1:36" x14ac:dyDescent="0.3">
      <c r="A6">
        <f>A5+metadata!J5</f>
        <v>32</v>
      </c>
      <c r="B6" t="str">
        <f>metadata!B6</f>
        <v>2-</v>
      </c>
      <c r="C6">
        <v>5</v>
      </c>
      <c r="D6" t="str">
        <f t="shared" si="0"/>
        <v>1-el_paso</v>
      </c>
      <c r="E6" t="str">
        <f>VLOOKUP($D6,metadata!$B$2:$S$451,2,0)</f>
        <v>ANKERSMIT, GW; ADKISSON, PL</v>
      </c>
      <c r="F6" t="str">
        <f>VLOOKUP($D6,metadata!$B$2:$S$451,3,0)</f>
        <v>PHOTOPERIODIC RESPONSES OF CERTAIN GEOGRAPHICAL STRAINS OF PECTINOPHORA GOSSYPIELLA (LEPIDOPTERA)</v>
      </c>
      <c r="G6" t="str">
        <f>VLOOKUP($D6,metadata!$B$2:$S$451,4,0)</f>
        <v>10.1016/0022-1910(67)90067-4</v>
      </c>
      <c r="H6" t="str">
        <f>VLOOKUP($D6,metadata!$B$2:$S$451,5,0)</f>
        <v>y</v>
      </c>
      <c r="I6" t="str">
        <f>VLOOKUP($D6,metadata!$B$2:$S$451,6,0)</f>
        <v>a</v>
      </c>
      <c r="J6" t="str">
        <f>VLOOKUP($D6,metadata!$B$2:$S$451,7,0)</f>
        <v>i</v>
      </c>
      <c r="K6">
        <f>VLOOKUP($D6,metadata!$B$2:$S$451,8,0)</f>
        <v>3</v>
      </c>
      <c r="L6">
        <f>VLOOKUP($D6,metadata!$B$2:$S$451,9,0)</f>
        <v>5</v>
      </c>
      <c r="M6" t="str">
        <f>VLOOKUP($D6,metadata!$B$2:$S$451,10,0)</f>
        <v/>
      </c>
      <c r="N6" t="str">
        <f>VLOOKUP($D6,metadata!$B$2:$S$451,11,0)</f>
        <v>Pectinophora gossypiella</v>
      </c>
      <c r="O6" t="str">
        <f>VLOOKUP($D6,metadata!$B$2:$S$451,12,0)</f>
        <v>lepidoptera</v>
      </c>
      <c r="P6" t="str">
        <f>VLOOKUP($D6,metadata!$B$2:$S$451,13,0)</f>
        <v>el_paso</v>
      </c>
      <c r="Q6">
        <f>VLOOKUP($D6,metadata!$B$2:$S$451,14,0)</f>
        <v>31.779</v>
      </c>
      <c r="R6">
        <f>VLOOKUP($D6,metadata!$B$2:$S$451,15,0)</f>
        <v>-106.47799999999999</v>
      </c>
      <c r="S6">
        <f>VLOOKUP($D6,metadata!$B$2:$S$451,16,0)</f>
        <v>1</v>
      </c>
      <c r="T6" t="str">
        <f>VLOOKUP($D6,metadata!$B$2:$S$451,17,0)</f>
        <v/>
      </c>
      <c r="U6" t="str">
        <f>VLOOKUP($D6,metadata!$B$2:$S$451,18,0)</f>
        <v/>
      </c>
      <c r="V6">
        <f>VLOOKUP($D6,metadata!$B$2:$Z$451,19,0)</f>
        <v>275</v>
      </c>
      <c r="W6" t="str">
        <f>VLOOKUP($D6,metadata!$B$2:$Z$451,20,0)</f>
        <v>pop average</v>
      </c>
      <c r="X6" t="str">
        <f>VLOOKUP($D6,metadata!$B$2:$Z$451,21,0)</f>
        <v/>
      </c>
      <c r="Y6" t="str">
        <f>VLOOKUP($D6,metadata!$B$2:$Z$451,22,0)</f>
        <v>1_1</v>
      </c>
      <c r="Z6" t="str">
        <f>VLOOKUP($D6,metadata!$B$2:$Z$451,23,0)</f>
        <v/>
      </c>
      <c r="AA6" t="str">
        <f>VLOOKUP($D6,metadata!$B$2:$Z$451,24,0)</f>
        <v>larval</v>
      </c>
      <c r="AB6" t="str">
        <f>VLOOKUP($D6,metadata!$B$2:$Z$451,25,0)</f>
        <v/>
      </c>
      <c r="AC6">
        <v>13</v>
      </c>
      <c r="AD6">
        <v>10.6161997504739</v>
      </c>
      <c r="AF6">
        <f t="shared" si="1"/>
        <v>275</v>
      </c>
      <c r="AG6">
        <v>13</v>
      </c>
      <c r="AH6">
        <v>1967</v>
      </c>
      <c r="AI6" t="s">
        <v>37</v>
      </c>
      <c r="AJ6" t="s">
        <v>37</v>
      </c>
    </row>
    <row r="7" spans="1:36" x14ac:dyDescent="0.3">
      <c r="A7">
        <f>A6+metadata!J6</f>
        <v>48</v>
      </c>
      <c r="B7" t="str">
        <f>metadata!B7</f>
        <v>2-</v>
      </c>
      <c r="C7">
        <v>6</v>
      </c>
      <c r="D7" t="str">
        <f t="shared" si="0"/>
        <v>1-port_lavaca</v>
      </c>
      <c r="E7" t="str">
        <f>VLOOKUP($D7,metadata!$B$2:$S$451,2,0)</f>
        <v>ANKERSMIT, GW; ADKISSON, PL</v>
      </c>
      <c r="F7" t="str">
        <f>VLOOKUP($D7,metadata!$B$2:$S$451,3,0)</f>
        <v>PHOTOPERIODIC RESPONSES OF CERTAIN GEOGRAPHICAL STRAINS OF PECTINOPHORA GOSSYPIELLA (LEPIDOPTERA)</v>
      </c>
      <c r="G7" t="str">
        <f>VLOOKUP($D7,metadata!$B$2:$S$451,4,0)</f>
        <v>10.1016/0022-1910(67)90067-4</v>
      </c>
      <c r="H7" t="str">
        <f>VLOOKUP($D7,metadata!$B$2:$S$451,5,0)</f>
        <v>y</v>
      </c>
      <c r="I7" t="str">
        <f>VLOOKUP($D7,metadata!$B$2:$S$451,6,0)</f>
        <v>a</v>
      </c>
      <c r="J7" t="str">
        <f>VLOOKUP($D7,metadata!$B$2:$S$451,7,0)</f>
        <v>i</v>
      </c>
      <c r="K7">
        <f>VLOOKUP($D7,metadata!$B$2:$S$451,8,0)</f>
        <v>3</v>
      </c>
      <c r="L7">
        <f>VLOOKUP($D7,metadata!$B$2:$S$451,9,0)</f>
        <v>6</v>
      </c>
      <c r="M7" t="str">
        <f>VLOOKUP($D7,metadata!$B$2:$S$451,10,0)</f>
        <v/>
      </c>
      <c r="N7" t="str">
        <f>VLOOKUP($D7,metadata!$B$2:$S$451,11,0)</f>
        <v>Pectinophora gossypiella</v>
      </c>
      <c r="O7" t="str">
        <f>VLOOKUP($D7,metadata!$B$2:$S$451,12,0)</f>
        <v>lepidoptera</v>
      </c>
      <c r="P7" t="str">
        <f>VLOOKUP($D7,metadata!$B$2:$S$451,13,0)</f>
        <v>port_lavaca</v>
      </c>
      <c r="Q7">
        <f>VLOOKUP($D7,metadata!$B$2:$S$451,14,0)</f>
        <v>28.61</v>
      </c>
      <c r="R7">
        <f>VLOOKUP($D7,metadata!$B$2:$S$451,15,0)</f>
        <v>-96.629000000000005</v>
      </c>
      <c r="S7">
        <f>VLOOKUP($D7,metadata!$B$2:$S$451,16,0)</f>
        <v>1</v>
      </c>
      <c r="T7" t="str">
        <f>VLOOKUP($D7,metadata!$B$2:$S$451,17,0)</f>
        <v/>
      </c>
      <c r="U7" t="str">
        <f>VLOOKUP($D7,metadata!$B$2:$S$451,18,0)</f>
        <v/>
      </c>
      <c r="V7">
        <f>VLOOKUP($D7,metadata!$B$2:$Z$451,19,0)</f>
        <v>275</v>
      </c>
      <c r="W7" t="str">
        <f>VLOOKUP($D7,metadata!$B$2:$Z$451,20,0)</f>
        <v>pop average</v>
      </c>
      <c r="X7" t="str">
        <f>VLOOKUP($D7,metadata!$B$2:$Z$451,21,0)</f>
        <v/>
      </c>
      <c r="Y7" t="str">
        <f>VLOOKUP($D7,metadata!$B$2:$Z$451,22,0)</f>
        <v>1_2</v>
      </c>
      <c r="Z7" t="str">
        <f>VLOOKUP($D7,metadata!$B$2:$Z$451,23,0)</f>
        <v/>
      </c>
      <c r="AA7" t="str">
        <f>VLOOKUP($D7,metadata!$B$2:$Z$451,24,0)</f>
        <v>larval</v>
      </c>
      <c r="AB7" t="str">
        <f>VLOOKUP($D7,metadata!$B$2:$Z$451,25,0)</f>
        <v/>
      </c>
      <c r="AC7">
        <v>10</v>
      </c>
      <c r="AD7">
        <v>95.818181818181799</v>
      </c>
      <c r="AF7">
        <f t="shared" si="1"/>
        <v>275</v>
      </c>
      <c r="AG7">
        <v>10</v>
      </c>
      <c r="AH7">
        <v>1967</v>
      </c>
      <c r="AI7" t="s">
        <v>37</v>
      </c>
      <c r="AJ7" t="s">
        <v>37</v>
      </c>
    </row>
    <row r="8" spans="1:36" x14ac:dyDescent="0.3">
      <c r="A8">
        <f>A7+metadata!J7</f>
        <v>64</v>
      </c>
      <c r="B8" t="str">
        <f>metadata!B8</f>
        <v>2-</v>
      </c>
      <c r="C8">
        <v>7</v>
      </c>
      <c r="D8" t="str">
        <f t="shared" si="0"/>
        <v>1-port_lavaca</v>
      </c>
      <c r="E8" t="str">
        <f>VLOOKUP($D8,metadata!$B$2:$S$451,2,0)</f>
        <v>ANKERSMIT, GW; ADKISSON, PL</v>
      </c>
      <c r="F8" t="str">
        <f>VLOOKUP($D8,metadata!$B$2:$S$451,3,0)</f>
        <v>PHOTOPERIODIC RESPONSES OF CERTAIN GEOGRAPHICAL STRAINS OF PECTINOPHORA GOSSYPIELLA (LEPIDOPTERA)</v>
      </c>
      <c r="G8" t="str">
        <f>VLOOKUP($D8,metadata!$B$2:$S$451,4,0)</f>
        <v>10.1016/0022-1910(67)90067-4</v>
      </c>
      <c r="H8" t="str">
        <f>VLOOKUP($D8,metadata!$B$2:$S$451,5,0)</f>
        <v>y</v>
      </c>
      <c r="I8" t="str">
        <f>VLOOKUP($D8,metadata!$B$2:$S$451,6,0)</f>
        <v>a</v>
      </c>
      <c r="J8" t="str">
        <f>VLOOKUP($D8,metadata!$B$2:$S$451,7,0)</f>
        <v>i</v>
      </c>
      <c r="K8">
        <f>VLOOKUP($D8,metadata!$B$2:$S$451,8,0)</f>
        <v>3</v>
      </c>
      <c r="L8">
        <f>VLOOKUP($D8,metadata!$B$2:$S$451,9,0)</f>
        <v>6</v>
      </c>
      <c r="M8" t="str">
        <f>VLOOKUP($D8,metadata!$B$2:$S$451,10,0)</f>
        <v/>
      </c>
      <c r="N8" t="str">
        <f>VLOOKUP($D8,metadata!$B$2:$S$451,11,0)</f>
        <v>Pectinophora gossypiella</v>
      </c>
      <c r="O8" t="str">
        <f>VLOOKUP($D8,metadata!$B$2:$S$451,12,0)</f>
        <v>lepidoptera</v>
      </c>
      <c r="P8" t="str">
        <f>VLOOKUP($D8,metadata!$B$2:$S$451,13,0)</f>
        <v>port_lavaca</v>
      </c>
      <c r="Q8">
        <f>VLOOKUP($D8,metadata!$B$2:$S$451,14,0)</f>
        <v>28.61</v>
      </c>
      <c r="R8">
        <f>VLOOKUP($D8,metadata!$B$2:$S$451,15,0)</f>
        <v>-96.629000000000005</v>
      </c>
      <c r="S8">
        <f>VLOOKUP($D8,metadata!$B$2:$S$451,16,0)</f>
        <v>1</v>
      </c>
      <c r="T8" t="str">
        <f>VLOOKUP($D8,metadata!$B$2:$S$451,17,0)</f>
        <v/>
      </c>
      <c r="U8" t="str">
        <f>VLOOKUP($D8,metadata!$B$2:$S$451,18,0)</f>
        <v/>
      </c>
      <c r="V8">
        <f>VLOOKUP($D8,metadata!$B$2:$Z$451,19,0)</f>
        <v>275</v>
      </c>
      <c r="W8" t="str">
        <f>VLOOKUP($D8,metadata!$B$2:$Z$451,20,0)</f>
        <v>pop average</v>
      </c>
      <c r="X8" t="str">
        <f>VLOOKUP($D8,metadata!$B$2:$Z$451,21,0)</f>
        <v/>
      </c>
      <c r="Y8" t="str">
        <f>VLOOKUP($D8,metadata!$B$2:$Z$451,22,0)</f>
        <v>1_2</v>
      </c>
      <c r="Z8" t="str">
        <f>VLOOKUP($D8,metadata!$B$2:$Z$451,23,0)</f>
        <v/>
      </c>
      <c r="AA8" t="str">
        <f>VLOOKUP($D8,metadata!$B$2:$Z$451,24,0)</f>
        <v>larval</v>
      </c>
      <c r="AB8" t="str">
        <f>VLOOKUP($D8,metadata!$B$2:$Z$451,25,0)</f>
        <v/>
      </c>
      <c r="AC8">
        <v>11</v>
      </c>
      <c r="AD8">
        <v>95.045045045045001</v>
      </c>
      <c r="AF8">
        <f t="shared" si="1"/>
        <v>275</v>
      </c>
      <c r="AG8">
        <v>11</v>
      </c>
      <c r="AH8">
        <v>1967</v>
      </c>
      <c r="AI8" t="s">
        <v>37</v>
      </c>
      <c r="AJ8" t="s">
        <v>37</v>
      </c>
    </row>
    <row r="9" spans="1:36" x14ac:dyDescent="0.3">
      <c r="A9">
        <f>A8+metadata!J8</f>
        <v>80</v>
      </c>
      <c r="B9" t="str">
        <f>metadata!B9</f>
        <v>2-</v>
      </c>
      <c r="C9">
        <v>8</v>
      </c>
      <c r="D9" t="str">
        <f t="shared" si="0"/>
        <v>1-port_lavaca</v>
      </c>
      <c r="E9" t="str">
        <f>VLOOKUP($D9,metadata!$B$2:$S$451,2,0)</f>
        <v>ANKERSMIT, GW; ADKISSON, PL</v>
      </c>
      <c r="F9" t="str">
        <f>VLOOKUP($D9,metadata!$B$2:$S$451,3,0)</f>
        <v>PHOTOPERIODIC RESPONSES OF CERTAIN GEOGRAPHICAL STRAINS OF PECTINOPHORA GOSSYPIELLA (LEPIDOPTERA)</v>
      </c>
      <c r="G9" t="str">
        <f>VLOOKUP($D9,metadata!$B$2:$S$451,4,0)</f>
        <v>10.1016/0022-1910(67)90067-4</v>
      </c>
      <c r="H9" t="str">
        <f>VLOOKUP($D9,metadata!$B$2:$S$451,5,0)</f>
        <v>y</v>
      </c>
      <c r="I9" t="str">
        <f>VLOOKUP($D9,metadata!$B$2:$S$451,6,0)</f>
        <v>a</v>
      </c>
      <c r="J9" t="str">
        <f>VLOOKUP($D9,metadata!$B$2:$S$451,7,0)</f>
        <v>i</v>
      </c>
      <c r="K9">
        <f>VLOOKUP($D9,metadata!$B$2:$S$451,8,0)</f>
        <v>3</v>
      </c>
      <c r="L9">
        <f>VLOOKUP($D9,metadata!$B$2:$S$451,9,0)</f>
        <v>6</v>
      </c>
      <c r="M9" t="str">
        <f>VLOOKUP($D9,metadata!$B$2:$S$451,10,0)</f>
        <v/>
      </c>
      <c r="N9" t="str">
        <f>VLOOKUP($D9,metadata!$B$2:$S$451,11,0)</f>
        <v>Pectinophora gossypiella</v>
      </c>
      <c r="O9" t="str">
        <f>VLOOKUP($D9,metadata!$B$2:$S$451,12,0)</f>
        <v>lepidoptera</v>
      </c>
      <c r="P9" t="str">
        <f>VLOOKUP($D9,metadata!$B$2:$S$451,13,0)</f>
        <v>port_lavaca</v>
      </c>
      <c r="Q9">
        <f>VLOOKUP($D9,metadata!$B$2:$S$451,14,0)</f>
        <v>28.61</v>
      </c>
      <c r="R9">
        <f>VLOOKUP($D9,metadata!$B$2:$S$451,15,0)</f>
        <v>-96.629000000000005</v>
      </c>
      <c r="S9">
        <f>VLOOKUP($D9,metadata!$B$2:$S$451,16,0)</f>
        <v>1</v>
      </c>
      <c r="T9" t="str">
        <f>VLOOKUP($D9,metadata!$B$2:$S$451,17,0)</f>
        <v/>
      </c>
      <c r="U9" t="str">
        <f>VLOOKUP($D9,metadata!$B$2:$S$451,18,0)</f>
        <v/>
      </c>
      <c r="V9">
        <f>VLOOKUP($D9,metadata!$B$2:$Z$451,19,0)</f>
        <v>275</v>
      </c>
      <c r="W9" t="str">
        <f>VLOOKUP($D9,metadata!$B$2:$Z$451,20,0)</f>
        <v>pop average</v>
      </c>
      <c r="X9" t="str">
        <f>VLOOKUP($D9,metadata!$B$2:$Z$451,21,0)</f>
        <v/>
      </c>
      <c r="Y9" t="str">
        <f>VLOOKUP($D9,metadata!$B$2:$Z$451,22,0)</f>
        <v>1_2</v>
      </c>
      <c r="Z9" t="str">
        <f>VLOOKUP($D9,metadata!$B$2:$Z$451,23,0)</f>
        <v/>
      </c>
      <c r="AA9" t="str">
        <f>VLOOKUP($D9,metadata!$B$2:$Z$451,24,0)</f>
        <v>larval</v>
      </c>
      <c r="AB9" t="str">
        <f>VLOOKUP($D9,metadata!$B$2:$Z$451,25,0)</f>
        <v/>
      </c>
      <c r="AC9">
        <v>12</v>
      </c>
      <c r="AD9">
        <v>83</v>
      </c>
      <c r="AF9">
        <f t="shared" si="1"/>
        <v>275</v>
      </c>
      <c r="AG9">
        <v>12</v>
      </c>
      <c r="AH9">
        <v>1967</v>
      </c>
      <c r="AI9" t="s">
        <v>37</v>
      </c>
      <c r="AJ9" t="s">
        <v>37</v>
      </c>
    </row>
    <row r="10" spans="1:36" x14ac:dyDescent="0.3">
      <c r="A10">
        <f>A9+metadata!J9</f>
        <v>96</v>
      </c>
      <c r="B10" t="str">
        <f>metadata!B10</f>
        <v>2-</v>
      </c>
      <c r="C10">
        <v>9</v>
      </c>
      <c r="D10" t="str">
        <f t="shared" si="0"/>
        <v>1-port_lavaca</v>
      </c>
      <c r="E10" t="str">
        <f>VLOOKUP($D10,metadata!$B$2:$S$451,2,0)</f>
        <v>ANKERSMIT, GW; ADKISSON, PL</v>
      </c>
      <c r="F10" t="str">
        <f>VLOOKUP($D10,metadata!$B$2:$S$451,3,0)</f>
        <v>PHOTOPERIODIC RESPONSES OF CERTAIN GEOGRAPHICAL STRAINS OF PECTINOPHORA GOSSYPIELLA (LEPIDOPTERA)</v>
      </c>
      <c r="G10" t="str">
        <f>VLOOKUP($D10,metadata!$B$2:$S$451,4,0)</f>
        <v>10.1016/0022-1910(67)90067-4</v>
      </c>
      <c r="H10" t="str">
        <f>VLOOKUP($D10,metadata!$B$2:$S$451,5,0)</f>
        <v>y</v>
      </c>
      <c r="I10" t="str">
        <f>VLOOKUP($D10,metadata!$B$2:$S$451,6,0)</f>
        <v>a</v>
      </c>
      <c r="J10" t="str">
        <f>VLOOKUP($D10,metadata!$B$2:$S$451,7,0)</f>
        <v>i</v>
      </c>
      <c r="K10">
        <f>VLOOKUP($D10,metadata!$B$2:$S$451,8,0)</f>
        <v>3</v>
      </c>
      <c r="L10">
        <f>VLOOKUP($D10,metadata!$B$2:$S$451,9,0)</f>
        <v>6</v>
      </c>
      <c r="M10" t="str">
        <f>VLOOKUP($D10,metadata!$B$2:$S$451,10,0)</f>
        <v/>
      </c>
      <c r="N10" t="str">
        <f>VLOOKUP($D10,metadata!$B$2:$S$451,11,0)</f>
        <v>Pectinophora gossypiella</v>
      </c>
      <c r="O10" t="str">
        <f>VLOOKUP($D10,metadata!$B$2:$S$451,12,0)</f>
        <v>lepidoptera</v>
      </c>
      <c r="P10" t="str">
        <f>VLOOKUP($D10,metadata!$B$2:$S$451,13,0)</f>
        <v>port_lavaca</v>
      </c>
      <c r="Q10">
        <f>VLOOKUP($D10,metadata!$B$2:$S$451,14,0)</f>
        <v>28.61</v>
      </c>
      <c r="R10">
        <f>VLOOKUP($D10,metadata!$B$2:$S$451,15,0)</f>
        <v>-96.629000000000005</v>
      </c>
      <c r="S10">
        <f>VLOOKUP($D10,metadata!$B$2:$S$451,16,0)</f>
        <v>1</v>
      </c>
      <c r="T10" t="str">
        <f>VLOOKUP($D10,metadata!$B$2:$S$451,17,0)</f>
        <v/>
      </c>
      <c r="U10" t="str">
        <f>VLOOKUP($D10,metadata!$B$2:$S$451,18,0)</f>
        <v/>
      </c>
      <c r="V10">
        <f>VLOOKUP($D10,metadata!$B$2:$Z$451,19,0)</f>
        <v>275</v>
      </c>
      <c r="W10" t="str">
        <f>VLOOKUP($D10,metadata!$B$2:$Z$451,20,0)</f>
        <v>pop average</v>
      </c>
      <c r="X10" t="str">
        <f>VLOOKUP($D10,metadata!$B$2:$Z$451,21,0)</f>
        <v/>
      </c>
      <c r="Y10" t="str">
        <f>VLOOKUP($D10,metadata!$B$2:$Z$451,22,0)</f>
        <v>1_2</v>
      </c>
      <c r="Z10" t="str">
        <f>VLOOKUP($D10,metadata!$B$2:$Z$451,23,0)</f>
        <v/>
      </c>
      <c r="AA10" t="str">
        <f>VLOOKUP($D10,metadata!$B$2:$Z$451,24,0)</f>
        <v>larval</v>
      </c>
      <c r="AB10" t="str">
        <f>VLOOKUP($D10,metadata!$B$2:$Z$451,25,0)</f>
        <v/>
      </c>
      <c r="AC10">
        <v>12.5</v>
      </c>
      <c r="AD10">
        <v>81.340704340704306</v>
      </c>
      <c r="AF10">
        <f t="shared" si="1"/>
        <v>275</v>
      </c>
      <c r="AG10">
        <v>12.5</v>
      </c>
      <c r="AH10">
        <v>1967</v>
      </c>
      <c r="AI10" t="s">
        <v>37</v>
      </c>
      <c r="AJ10" t="s">
        <v>37</v>
      </c>
    </row>
    <row r="11" spans="1:36" x14ac:dyDescent="0.3">
      <c r="A11">
        <f>A10+metadata!J10</f>
        <v>112</v>
      </c>
      <c r="B11" t="str">
        <f>metadata!B11</f>
        <v>2-</v>
      </c>
      <c r="C11">
        <v>10</v>
      </c>
      <c r="D11" t="str">
        <f t="shared" si="0"/>
        <v>1-port_lavaca</v>
      </c>
      <c r="E11" t="str">
        <f>VLOOKUP($D11,metadata!$B$2:$S$451,2,0)</f>
        <v>ANKERSMIT, GW; ADKISSON, PL</v>
      </c>
      <c r="F11" t="str">
        <f>VLOOKUP($D11,metadata!$B$2:$S$451,3,0)</f>
        <v>PHOTOPERIODIC RESPONSES OF CERTAIN GEOGRAPHICAL STRAINS OF PECTINOPHORA GOSSYPIELLA (LEPIDOPTERA)</v>
      </c>
      <c r="G11" t="str">
        <f>VLOOKUP($D11,metadata!$B$2:$S$451,4,0)</f>
        <v>10.1016/0022-1910(67)90067-4</v>
      </c>
      <c r="H11" t="str">
        <f>VLOOKUP($D11,metadata!$B$2:$S$451,5,0)</f>
        <v>y</v>
      </c>
      <c r="I11" t="str">
        <f>VLOOKUP($D11,metadata!$B$2:$S$451,6,0)</f>
        <v>a</v>
      </c>
      <c r="J11" t="str">
        <f>VLOOKUP($D11,metadata!$B$2:$S$451,7,0)</f>
        <v>i</v>
      </c>
      <c r="K11">
        <f>VLOOKUP($D11,metadata!$B$2:$S$451,8,0)</f>
        <v>3</v>
      </c>
      <c r="L11">
        <f>VLOOKUP($D11,metadata!$B$2:$S$451,9,0)</f>
        <v>6</v>
      </c>
      <c r="M11" t="str">
        <f>VLOOKUP($D11,metadata!$B$2:$S$451,10,0)</f>
        <v/>
      </c>
      <c r="N11" t="str">
        <f>VLOOKUP($D11,metadata!$B$2:$S$451,11,0)</f>
        <v>Pectinophora gossypiella</v>
      </c>
      <c r="O11" t="str">
        <f>VLOOKUP($D11,metadata!$B$2:$S$451,12,0)</f>
        <v>lepidoptera</v>
      </c>
      <c r="P11" t="str">
        <f>VLOOKUP($D11,metadata!$B$2:$S$451,13,0)</f>
        <v>port_lavaca</v>
      </c>
      <c r="Q11">
        <f>VLOOKUP($D11,metadata!$B$2:$S$451,14,0)</f>
        <v>28.61</v>
      </c>
      <c r="R11">
        <f>VLOOKUP($D11,metadata!$B$2:$S$451,15,0)</f>
        <v>-96.629000000000005</v>
      </c>
      <c r="S11">
        <f>VLOOKUP($D11,metadata!$B$2:$S$451,16,0)</f>
        <v>1</v>
      </c>
      <c r="T11" t="str">
        <f>VLOOKUP($D11,metadata!$B$2:$S$451,17,0)</f>
        <v/>
      </c>
      <c r="U11" t="str">
        <f>VLOOKUP($D11,metadata!$B$2:$S$451,18,0)</f>
        <v/>
      </c>
      <c r="V11">
        <f>VLOOKUP($D11,metadata!$B$2:$Z$451,19,0)</f>
        <v>275</v>
      </c>
      <c r="W11" t="str">
        <f>VLOOKUP($D11,metadata!$B$2:$Z$451,20,0)</f>
        <v>pop average</v>
      </c>
      <c r="X11" t="str">
        <f>VLOOKUP($D11,metadata!$B$2:$Z$451,21,0)</f>
        <v/>
      </c>
      <c r="Y11" t="str">
        <f>VLOOKUP($D11,metadata!$B$2:$Z$451,22,0)</f>
        <v>1_2</v>
      </c>
      <c r="Z11" t="str">
        <f>VLOOKUP($D11,metadata!$B$2:$Z$451,23,0)</f>
        <v/>
      </c>
      <c r="AA11" t="str">
        <f>VLOOKUP($D11,metadata!$B$2:$Z$451,24,0)</f>
        <v>larval</v>
      </c>
      <c r="AB11" t="str">
        <f>VLOOKUP($D11,metadata!$B$2:$Z$451,25,0)</f>
        <v/>
      </c>
      <c r="AC11">
        <v>13</v>
      </c>
      <c r="AD11">
        <v>20.045864045864001</v>
      </c>
      <c r="AF11">
        <f t="shared" si="1"/>
        <v>275</v>
      </c>
      <c r="AG11">
        <v>13</v>
      </c>
      <c r="AH11">
        <v>1967</v>
      </c>
      <c r="AI11" t="s">
        <v>37</v>
      </c>
      <c r="AJ11" t="s">
        <v>37</v>
      </c>
    </row>
    <row r="12" spans="1:36" x14ac:dyDescent="0.3">
      <c r="A12">
        <f>A11+metadata!J11</f>
        <v>128</v>
      </c>
      <c r="B12" t="str">
        <f>metadata!B12</f>
        <v>2-</v>
      </c>
      <c r="C12">
        <v>11</v>
      </c>
      <c r="D12" t="str">
        <f t="shared" si="0"/>
        <v>1-port_lavaca</v>
      </c>
      <c r="E12" t="str">
        <f>VLOOKUP($D12,metadata!$B$2:$S$451,2,0)</f>
        <v>ANKERSMIT, GW; ADKISSON, PL</v>
      </c>
      <c r="F12" t="str">
        <f>VLOOKUP($D12,metadata!$B$2:$S$451,3,0)</f>
        <v>PHOTOPERIODIC RESPONSES OF CERTAIN GEOGRAPHICAL STRAINS OF PECTINOPHORA GOSSYPIELLA (LEPIDOPTERA)</v>
      </c>
      <c r="G12" t="str">
        <f>VLOOKUP($D12,metadata!$B$2:$S$451,4,0)</f>
        <v>10.1016/0022-1910(67)90067-4</v>
      </c>
      <c r="H12" t="str">
        <f>VLOOKUP($D12,metadata!$B$2:$S$451,5,0)</f>
        <v>y</v>
      </c>
      <c r="I12" t="str">
        <f>VLOOKUP($D12,metadata!$B$2:$S$451,6,0)</f>
        <v>a</v>
      </c>
      <c r="J12" t="str">
        <f>VLOOKUP($D12,metadata!$B$2:$S$451,7,0)</f>
        <v>i</v>
      </c>
      <c r="K12">
        <f>VLOOKUP($D12,metadata!$B$2:$S$451,8,0)</f>
        <v>3</v>
      </c>
      <c r="L12">
        <f>VLOOKUP($D12,metadata!$B$2:$S$451,9,0)</f>
        <v>6</v>
      </c>
      <c r="M12" t="str">
        <f>VLOOKUP($D12,metadata!$B$2:$S$451,10,0)</f>
        <v/>
      </c>
      <c r="N12" t="str">
        <f>VLOOKUP($D12,metadata!$B$2:$S$451,11,0)</f>
        <v>Pectinophora gossypiella</v>
      </c>
      <c r="O12" t="str">
        <f>VLOOKUP($D12,metadata!$B$2:$S$451,12,0)</f>
        <v>lepidoptera</v>
      </c>
      <c r="P12" t="str">
        <f>VLOOKUP($D12,metadata!$B$2:$S$451,13,0)</f>
        <v>port_lavaca</v>
      </c>
      <c r="Q12">
        <f>VLOOKUP($D12,metadata!$B$2:$S$451,14,0)</f>
        <v>28.61</v>
      </c>
      <c r="R12">
        <f>VLOOKUP($D12,metadata!$B$2:$S$451,15,0)</f>
        <v>-96.629000000000005</v>
      </c>
      <c r="S12">
        <f>VLOOKUP($D12,metadata!$B$2:$S$451,16,0)</f>
        <v>1</v>
      </c>
      <c r="T12" t="str">
        <f>VLOOKUP($D12,metadata!$B$2:$S$451,17,0)</f>
        <v/>
      </c>
      <c r="U12" t="str">
        <f>VLOOKUP($D12,metadata!$B$2:$S$451,18,0)</f>
        <v/>
      </c>
      <c r="V12">
        <f>VLOOKUP($D12,metadata!$B$2:$Z$451,19,0)</f>
        <v>275</v>
      </c>
      <c r="W12" t="str">
        <f>VLOOKUP($D12,metadata!$B$2:$Z$451,20,0)</f>
        <v>pop average</v>
      </c>
      <c r="X12" t="str">
        <f>VLOOKUP($D12,metadata!$B$2:$Z$451,21,0)</f>
        <v/>
      </c>
      <c r="Y12" t="str">
        <f>VLOOKUP($D12,metadata!$B$2:$Z$451,22,0)</f>
        <v>1_2</v>
      </c>
      <c r="Z12" t="str">
        <f>VLOOKUP($D12,metadata!$B$2:$Z$451,23,0)</f>
        <v/>
      </c>
      <c r="AA12" t="str">
        <f>VLOOKUP($D12,metadata!$B$2:$Z$451,24,0)</f>
        <v>larval</v>
      </c>
      <c r="AB12" t="str">
        <f>VLOOKUP($D12,metadata!$B$2:$Z$451,25,0)</f>
        <v/>
      </c>
      <c r="AC12">
        <v>14</v>
      </c>
      <c r="AD12">
        <v>4.9090909090909003</v>
      </c>
      <c r="AF12">
        <f t="shared" si="1"/>
        <v>275</v>
      </c>
      <c r="AG12">
        <v>14</v>
      </c>
      <c r="AH12">
        <v>1967</v>
      </c>
      <c r="AI12" t="s">
        <v>37</v>
      </c>
      <c r="AJ12" t="s">
        <v>37</v>
      </c>
    </row>
    <row r="13" spans="1:36" x14ac:dyDescent="0.3">
      <c r="A13">
        <f>A12+metadata!J12</f>
        <v>144</v>
      </c>
      <c r="B13" t="str">
        <f>metadata!B13</f>
        <v>2-</v>
      </c>
      <c r="C13">
        <v>12</v>
      </c>
      <c r="D13" t="str">
        <f t="shared" si="0"/>
        <v>1-virgin_is</v>
      </c>
      <c r="E13" t="str">
        <f>VLOOKUP($D13,metadata!$B$2:$S$451,2,0)</f>
        <v>ANKERSMIT, GW; ADKISSON, PL</v>
      </c>
      <c r="F13" t="str">
        <f>VLOOKUP($D13,metadata!$B$2:$S$451,3,0)</f>
        <v>PHOTOPERIODIC RESPONSES OF CERTAIN GEOGRAPHICAL STRAINS OF PECTINOPHORA GOSSYPIELLA (LEPIDOPTERA)</v>
      </c>
      <c r="G13" t="str">
        <f>VLOOKUP($D13,metadata!$B$2:$S$451,4,0)</f>
        <v>10.1016/0022-1910(67)90067-4</v>
      </c>
      <c r="H13" t="str">
        <f>VLOOKUP($D13,metadata!$B$2:$S$451,5,0)</f>
        <v>y</v>
      </c>
      <c r="I13" t="str">
        <f>VLOOKUP($D13,metadata!$B$2:$S$451,6,0)</f>
        <v>a</v>
      </c>
      <c r="J13" t="str">
        <f>VLOOKUP($D13,metadata!$B$2:$S$451,7,0)</f>
        <v>i</v>
      </c>
      <c r="K13">
        <f>VLOOKUP($D13,metadata!$B$2:$S$451,8,0)</f>
        <v>3</v>
      </c>
      <c r="L13">
        <f>VLOOKUP($D13,metadata!$B$2:$S$451,9,0)</f>
        <v>4</v>
      </c>
      <c r="M13" t="str">
        <f>VLOOKUP($D13,metadata!$B$2:$S$451,10,0)</f>
        <v/>
      </c>
      <c r="N13" t="str">
        <f>VLOOKUP($D13,metadata!$B$2:$S$451,11,0)</f>
        <v>Pectinophora gossypiella</v>
      </c>
      <c r="O13" t="str">
        <f>VLOOKUP($D13,metadata!$B$2:$S$451,12,0)</f>
        <v>lepidoptera</v>
      </c>
      <c r="P13" t="str">
        <f>VLOOKUP($D13,metadata!$B$2:$S$451,13,0)</f>
        <v>virgin_is</v>
      </c>
      <c r="Q13">
        <f>VLOOKUP($D13,metadata!$B$2:$S$451,14,0)</f>
        <v>18.332999999999998</v>
      </c>
      <c r="R13">
        <f>VLOOKUP($D13,metadata!$B$2:$S$451,15,0)</f>
        <v>-64.75</v>
      </c>
      <c r="S13">
        <f>VLOOKUP($D13,metadata!$B$2:$S$451,16,0)</f>
        <v>1</v>
      </c>
      <c r="T13" t="str">
        <f>VLOOKUP($D13,metadata!$B$2:$S$451,17,0)</f>
        <v/>
      </c>
      <c r="U13" t="str">
        <f>VLOOKUP($D13,metadata!$B$2:$S$451,18,0)</f>
        <v/>
      </c>
      <c r="V13">
        <f>VLOOKUP($D13,metadata!$B$2:$Z$451,19,0)</f>
        <v>175</v>
      </c>
      <c r="W13" t="str">
        <f>VLOOKUP($D13,metadata!$B$2:$Z$451,20,0)</f>
        <v>pop average</v>
      </c>
      <c r="X13" t="str">
        <f>VLOOKUP($D13,metadata!$B$2:$Z$451,21,0)</f>
        <v/>
      </c>
      <c r="Y13" t="str">
        <f>VLOOKUP($D13,metadata!$B$2:$Z$451,22,0)</f>
        <v>1_3</v>
      </c>
      <c r="Z13" t="str">
        <f>VLOOKUP($D13,metadata!$B$2:$Z$451,23,0)</f>
        <v/>
      </c>
      <c r="AA13" t="str">
        <f>VLOOKUP($D13,metadata!$B$2:$Z$451,24,0)</f>
        <v>larval</v>
      </c>
      <c r="AB13" t="str">
        <f>VLOOKUP($D13,metadata!$B$2:$Z$451,25,0)</f>
        <v/>
      </c>
      <c r="AC13">
        <v>10</v>
      </c>
      <c r="AD13">
        <v>71.943322325474199</v>
      </c>
      <c r="AF13">
        <f t="shared" si="1"/>
        <v>175</v>
      </c>
      <c r="AG13">
        <v>10</v>
      </c>
      <c r="AH13">
        <v>1967</v>
      </c>
      <c r="AI13" t="s">
        <v>37</v>
      </c>
      <c r="AJ13" t="s">
        <v>37</v>
      </c>
    </row>
    <row r="14" spans="1:36" x14ac:dyDescent="0.3">
      <c r="A14">
        <f>A13+metadata!J13</f>
        <v>160</v>
      </c>
      <c r="B14" t="str">
        <f>metadata!B14</f>
        <v>2-</v>
      </c>
      <c r="C14">
        <v>13</v>
      </c>
      <c r="D14" t="str">
        <f t="shared" si="0"/>
        <v>1-virgin_is</v>
      </c>
      <c r="E14" t="str">
        <f>VLOOKUP($D14,metadata!$B$2:$S$451,2,0)</f>
        <v>ANKERSMIT, GW; ADKISSON, PL</v>
      </c>
      <c r="F14" t="str">
        <f>VLOOKUP($D14,metadata!$B$2:$S$451,3,0)</f>
        <v>PHOTOPERIODIC RESPONSES OF CERTAIN GEOGRAPHICAL STRAINS OF PECTINOPHORA GOSSYPIELLA (LEPIDOPTERA)</v>
      </c>
      <c r="G14" t="str">
        <f>VLOOKUP($D14,metadata!$B$2:$S$451,4,0)</f>
        <v>10.1016/0022-1910(67)90067-4</v>
      </c>
      <c r="H14" t="str">
        <f>VLOOKUP($D14,metadata!$B$2:$S$451,5,0)</f>
        <v>y</v>
      </c>
      <c r="I14" t="str">
        <f>VLOOKUP($D14,metadata!$B$2:$S$451,6,0)</f>
        <v>a</v>
      </c>
      <c r="J14" t="str">
        <f>VLOOKUP($D14,metadata!$B$2:$S$451,7,0)</f>
        <v>i</v>
      </c>
      <c r="K14">
        <f>VLOOKUP($D14,metadata!$B$2:$S$451,8,0)</f>
        <v>3</v>
      </c>
      <c r="L14">
        <f>VLOOKUP($D14,metadata!$B$2:$S$451,9,0)</f>
        <v>4</v>
      </c>
      <c r="M14" t="str">
        <f>VLOOKUP($D14,metadata!$B$2:$S$451,10,0)</f>
        <v/>
      </c>
      <c r="N14" t="str">
        <f>VLOOKUP($D14,metadata!$B$2:$S$451,11,0)</f>
        <v>Pectinophora gossypiella</v>
      </c>
      <c r="O14" t="str">
        <f>VLOOKUP($D14,metadata!$B$2:$S$451,12,0)</f>
        <v>lepidoptera</v>
      </c>
      <c r="P14" t="str">
        <f>VLOOKUP($D14,metadata!$B$2:$S$451,13,0)</f>
        <v>virgin_is</v>
      </c>
      <c r="Q14">
        <f>VLOOKUP($D14,metadata!$B$2:$S$451,14,0)</f>
        <v>18.332999999999998</v>
      </c>
      <c r="R14">
        <f>VLOOKUP($D14,metadata!$B$2:$S$451,15,0)</f>
        <v>-64.75</v>
      </c>
      <c r="S14">
        <f>VLOOKUP($D14,metadata!$B$2:$S$451,16,0)</f>
        <v>1</v>
      </c>
      <c r="T14" t="str">
        <f>VLOOKUP($D14,metadata!$B$2:$S$451,17,0)</f>
        <v/>
      </c>
      <c r="U14" t="str">
        <f>VLOOKUP($D14,metadata!$B$2:$S$451,18,0)</f>
        <v/>
      </c>
      <c r="V14">
        <f>VLOOKUP($D14,metadata!$B$2:$Z$451,19,0)</f>
        <v>175</v>
      </c>
      <c r="W14" t="str">
        <f>VLOOKUP($D14,metadata!$B$2:$Z$451,20,0)</f>
        <v>pop average</v>
      </c>
      <c r="X14" t="str">
        <f>VLOOKUP($D14,metadata!$B$2:$Z$451,21,0)</f>
        <v/>
      </c>
      <c r="Y14" t="str">
        <f>VLOOKUP($D14,metadata!$B$2:$Z$451,22,0)</f>
        <v>1_3</v>
      </c>
      <c r="Z14" t="str">
        <f>VLOOKUP($D14,metadata!$B$2:$Z$451,23,0)</f>
        <v/>
      </c>
      <c r="AA14" t="str">
        <f>VLOOKUP($D14,metadata!$B$2:$Z$451,24,0)</f>
        <v>larval</v>
      </c>
      <c r="AB14" t="str">
        <f>VLOOKUP($D14,metadata!$B$2:$Z$451,25,0)</f>
        <v/>
      </c>
      <c r="AC14">
        <v>11</v>
      </c>
      <c r="AD14">
        <v>79.549880961523698</v>
      </c>
      <c r="AF14">
        <f t="shared" si="1"/>
        <v>175</v>
      </c>
      <c r="AG14">
        <v>11</v>
      </c>
      <c r="AH14">
        <v>1967</v>
      </c>
      <c r="AI14" t="s">
        <v>37</v>
      </c>
      <c r="AJ14" t="s">
        <v>37</v>
      </c>
    </row>
    <row r="15" spans="1:36" x14ac:dyDescent="0.3">
      <c r="A15">
        <f>A14+metadata!J14</f>
        <v>176</v>
      </c>
      <c r="B15" t="str">
        <f>metadata!B15</f>
        <v>2-</v>
      </c>
      <c r="C15">
        <v>14</v>
      </c>
      <c r="D15" t="str">
        <f t="shared" si="0"/>
        <v>1-virgin_is</v>
      </c>
      <c r="E15" t="str">
        <f>VLOOKUP($D15,metadata!$B$2:$S$451,2,0)</f>
        <v>ANKERSMIT, GW; ADKISSON, PL</v>
      </c>
      <c r="F15" t="str">
        <f>VLOOKUP($D15,metadata!$B$2:$S$451,3,0)</f>
        <v>PHOTOPERIODIC RESPONSES OF CERTAIN GEOGRAPHICAL STRAINS OF PECTINOPHORA GOSSYPIELLA (LEPIDOPTERA)</v>
      </c>
      <c r="G15" t="str">
        <f>VLOOKUP($D15,metadata!$B$2:$S$451,4,0)</f>
        <v>10.1016/0022-1910(67)90067-4</v>
      </c>
      <c r="H15" t="str">
        <f>VLOOKUP($D15,metadata!$B$2:$S$451,5,0)</f>
        <v>y</v>
      </c>
      <c r="I15" t="str">
        <f>VLOOKUP($D15,metadata!$B$2:$S$451,6,0)</f>
        <v>a</v>
      </c>
      <c r="J15" t="str">
        <f>VLOOKUP($D15,metadata!$B$2:$S$451,7,0)</f>
        <v>i</v>
      </c>
      <c r="K15">
        <f>VLOOKUP($D15,metadata!$B$2:$S$451,8,0)</f>
        <v>3</v>
      </c>
      <c r="L15">
        <f>VLOOKUP($D15,metadata!$B$2:$S$451,9,0)</f>
        <v>4</v>
      </c>
      <c r="M15" t="str">
        <f>VLOOKUP($D15,metadata!$B$2:$S$451,10,0)</f>
        <v/>
      </c>
      <c r="N15" t="str">
        <f>VLOOKUP($D15,metadata!$B$2:$S$451,11,0)</f>
        <v>Pectinophora gossypiella</v>
      </c>
      <c r="O15" t="str">
        <f>VLOOKUP($D15,metadata!$B$2:$S$451,12,0)</f>
        <v>lepidoptera</v>
      </c>
      <c r="P15" t="str">
        <f>VLOOKUP($D15,metadata!$B$2:$S$451,13,0)</f>
        <v>virgin_is</v>
      </c>
      <c r="Q15">
        <f>VLOOKUP($D15,metadata!$B$2:$S$451,14,0)</f>
        <v>18.332999999999998</v>
      </c>
      <c r="R15">
        <f>VLOOKUP($D15,metadata!$B$2:$S$451,15,0)</f>
        <v>-64.75</v>
      </c>
      <c r="S15">
        <f>VLOOKUP($D15,metadata!$B$2:$S$451,16,0)</f>
        <v>1</v>
      </c>
      <c r="T15" t="str">
        <f>VLOOKUP($D15,metadata!$B$2:$S$451,17,0)</f>
        <v/>
      </c>
      <c r="U15" t="str">
        <f>VLOOKUP($D15,metadata!$B$2:$S$451,18,0)</f>
        <v/>
      </c>
      <c r="V15">
        <f>VLOOKUP($D15,metadata!$B$2:$Z$451,19,0)</f>
        <v>175</v>
      </c>
      <c r="W15" t="str">
        <f>VLOOKUP($D15,metadata!$B$2:$Z$451,20,0)</f>
        <v>pop average</v>
      </c>
      <c r="X15" t="str">
        <f>VLOOKUP($D15,metadata!$B$2:$Z$451,21,0)</f>
        <v/>
      </c>
      <c r="Y15" t="str">
        <f>VLOOKUP($D15,metadata!$B$2:$Z$451,22,0)</f>
        <v>1_3</v>
      </c>
      <c r="Z15" t="str">
        <f>VLOOKUP($D15,metadata!$B$2:$Z$451,23,0)</f>
        <v/>
      </c>
      <c r="AA15" t="str">
        <f>VLOOKUP($D15,metadata!$B$2:$Z$451,24,0)</f>
        <v>larval</v>
      </c>
      <c r="AB15" t="str">
        <f>VLOOKUP($D15,metadata!$B$2:$Z$451,25,0)</f>
        <v/>
      </c>
      <c r="AC15">
        <v>12.5</v>
      </c>
      <c r="AD15">
        <v>48.273481299439297</v>
      </c>
      <c r="AF15">
        <f t="shared" si="1"/>
        <v>175</v>
      </c>
      <c r="AG15">
        <v>12.5</v>
      </c>
      <c r="AH15">
        <v>1967</v>
      </c>
      <c r="AI15" t="s">
        <v>37</v>
      </c>
      <c r="AJ15" t="s">
        <v>37</v>
      </c>
    </row>
    <row r="16" spans="1:36" x14ac:dyDescent="0.3">
      <c r="A16">
        <f>A15+metadata!J15</f>
        <v>192</v>
      </c>
      <c r="B16" t="str">
        <f>metadata!B16</f>
        <v>2-</v>
      </c>
      <c r="C16">
        <v>15</v>
      </c>
      <c r="D16" t="str">
        <f t="shared" si="0"/>
        <v>1-virgin_is</v>
      </c>
      <c r="E16" t="str">
        <f>VLOOKUP($D16,metadata!$B$2:$S$451,2,0)</f>
        <v>ANKERSMIT, GW; ADKISSON, PL</v>
      </c>
      <c r="F16" t="str">
        <f>VLOOKUP($D16,metadata!$B$2:$S$451,3,0)</f>
        <v>PHOTOPERIODIC RESPONSES OF CERTAIN GEOGRAPHICAL STRAINS OF PECTINOPHORA GOSSYPIELLA (LEPIDOPTERA)</v>
      </c>
      <c r="G16" t="str">
        <f>VLOOKUP($D16,metadata!$B$2:$S$451,4,0)</f>
        <v>10.1016/0022-1910(67)90067-4</v>
      </c>
      <c r="H16" t="str">
        <f>VLOOKUP($D16,metadata!$B$2:$S$451,5,0)</f>
        <v>y</v>
      </c>
      <c r="I16" t="str">
        <f>VLOOKUP($D16,metadata!$B$2:$S$451,6,0)</f>
        <v>a</v>
      </c>
      <c r="J16" t="str">
        <f>VLOOKUP($D16,metadata!$B$2:$S$451,7,0)</f>
        <v>i</v>
      </c>
      <c r="K16">
        <f>VLOOKUP($D16,metadata!$B$2:$S$451,8,0)</f>
        <v>3</v>
      </c>
      <c r="L16">
        <f>VLOOKUP($D16,metadata!$B$2:$S$451,9,0)</f>
        <v>4</v>
      </c>
      <c r="M16" t="str">
        <f>VLOOKUP($D16,metadata!$B$2:$S$451,10,0)</f>
        <v/>
      </c>
      <c r="N16" t="str">
        <f>VLOOKUP($D16,metadata!$B$2:$S$451,11,0)</f>
        <v>Pectinophora gossypiella</v>
      </c>
      <c r="O16" t="str">
        <f>VLOOKUP($D16,metadata!$B$2:$S$451,12,0)</f>
        <v>lepidoptera</v>
      </c>
      <c r="P16" t="str">
        <f>VLOOKUP($D16,metadata!$B$2:$S$451,13,0)</f>
        <v>virgin_is</v>
      </c>
      <c r="Q16">
        <f>VLOOKUP($D16,metadata!$B$2:$S$451,14,0)</f>
        <v>18.332999999999998</v>
      </c>
      <c r="R16">
        <f>VLOOKUP($D16,metadata!$B$2:$S$451,15,0)</f>
        <v>-64.75</v>
      </c>
      <c r="S16">
        <f>VLOOKUP($D16,metadata!$B$2:$S$451,16,0)</f>
        <v>1</v>
      </c>
      <c r="T16" t="str">
        <f>VLOOKUP($D16,metadata!$B$2:$S$451,17,0)</f>
        <v/>
      </c>
      <c r="U16" t="str">
        <f>VLOOKUP($D16,metadata!$B$2:$S$451,18,0)</f>
        <v/>
      </c>
      <c r="V16">
        <f>VLOOKUP($D16,metadata!$B$2:$Z$451,19,0)</f>
        <v>175</v>
      </c>
      <c r="W16" t="str">
        <f>VLOOKUP($D16,metadata!$B$2:$Z$451,20,0)</f>
        <v>pop average</v>
      </c>
      <c r="X16" t="str">
        <f>VLOOKUP($D16,metadata!$B$2:$Z$451,21,0)</f>
        <v/>
      </c>
      <c r="Y16" t="str">
        <f>VLOOKUP($D16,metadata!$B$2:$Z$451,22,0)</f>
        <v>1_3</v>
      </c>
      <c r="Z16" t="str">
        <f>VLOOKUP($D16,metadata!$B$2:$Z$451,23,0)</f>
        <v/>
      </c>
      <c r="AA16" t="str">
        <f>VLOOKUP($D16,metadata!$B$2:$Z$451,24,0)</f>
        <v>larval</v>
      </c>
      <c r="AB16" t="str">
        <f>VLOOKUP($D16,metadata!$B$2:$Z$451,25,0)</f>
        <v/>
      </c>
      <c r="AC16">
        <v>12.5</v>
      </c>
      <c r="AD16">
        <v>5.4880577528607599</v>
      </c>
      <c r="AF16">
        <f t="shared" si="1"/>
        <v>175</v>
      </c>
      <c r="AG16">
        <v>13</v>
      </c>
      <c r="AH16">
        <v>1967</v>
      </c>
      <c r="AI16" t="s">
        <v>38</v>
      </c>
      <c r="AJ16" t="s">
        <v>38</v>
      </c>
    </row>
    <row r="17" spans="1:34" x14ac:dyDescent="0.3">
      <c r="A17">
        <f>A16+metadata!J16</f>
        <v>208</v>
      </c>
      <c r="B17" t="str">
        <f>metadata!B17</f>
        <v>2-</v>
      </c>
      <c r="C17">
        <v>16</v>
      </c>
      <c r="D17" t="str">
        <f t="shared" si="0"/>
        <v>2-</v>
      </c>
      <c r="E17" t="str">
        <f>VLOOKUP($D17,metadata!$B$2:$S$451,2,0)</f>
        <v>BRADSHAW, WE</v>
      </c>
      <c r="F17" t="str">
        <f>VLOOKUP($D17,metadata!$B$2:$S$451,3,0)</f>
        <v>GEOGRAPHY OF PHOTOPERIODIC RESPONSE IN DIAPAUSING MOSQUITO</v>
      </c>
      <c r="G17" t="str">
        <f>VLOOKUP($D17,metadata!$B$2:$S$451,4,0)</f>
        <v>10.1038/262384b0</v>
      </c>
      <c r="H17" t="str">
        <f>VLOOKUP($D17,metadata!$B$2:$S$451,5,0)</f>
        <v>y-askfordata</v>
      </c>
      <c r="I17" t="str">
        <f>VLOOKUP($D17,metadata!$B$2:$S$451,6,0)</f>
        <v>a</v>
      </c>
      <c r="J17" t="str">
        <f>VLOOKUP($D17,metadata!$B$2:$S$451,7,0)</f>
        <v>i</v>
      </c>
      <c r="K17">
        <f>VLOOKUP($D17,metadata!$B$2:$S$451,8,0)</f>
        <v>22</v>
      </c>
      <c r="L17">
        <f>VLOOKUP($D17,metadata!$B$2:$S$451,9,0)</f>
        <v>16</v>
      </c>
      <c r="M17" t="str">
        <f>VLOOKUP($D17,metadata!$B$2:$S$451,10,0)</f>
        <v/>
      </c>
      <c r="N17" t="str">
        <f>VLOOKUP($D17,metadata!$B$2:$S$451,11,0)</f>
        <v>Wyeomyia smithii</v>
      </c>
      <c r="O17" t="str">
        <f>VLOOKUP($D17,metadata!$B$2:$S$451,12,0)</f>
        <v>diptera</v>
      </c>
      <c r="P17" t="str">
        <f>VLOOKUP($D17,metadata!$B$2:$S$451,13,0)</f>
        <v/>
      </c>
      <c r="Q17" t="str">
        <f>VLOOKUP($D17,metadata!$B$2:$S$451,14,0)</f>
        <v/>
      </c>
      <c r="R17" t="str">
        <f>VLOOKUP($D17,metadata!$B$2:$S$451,15,0)</f>
        <v/>
      </c>
      <c r="S17" t="str">
        <f>VLOOKUP($D17,metadata!$B$2:$S$451,16,0)</f>
        <v/>
      </c>
      <c r="T17" t="str">
        <f>VLOOKUP($D17,metadata!$B$2:$S$451,17,0)</f>
        <v/>
      </c>
      <c r="U17" t="str">
        <f>VLOOKUP($D17,metadata!$B$2:$S$451,18,0)</f>
        <v/>
      </c>
      <c r="V17" t="str">
        <f>VLOOKUP($D17,metadata!$B$2:$Z$451,19,0)</f>
        <v/>
      </c>
      <c r="W17" t="str">
        <f>VLOOKUP($D17,metadata!$B$2:$Z$451,20,0)</f>
        <v/>
      </c>
      <c r="X17" t="str">
        <f>VLOOKUP($D17,metadata!$B$2:$Z$451,21,0)</f>
        <v/>
      </c>
      <c r="Y17" t="str">
        <f>VLOOKUP($D17,metadata!$B$2:$Z$451,22,0)</f>
        <v/>
      </c>
      <c r="Z17" t="str">
        <f>VLOOKUP($D17,metadata!$B$2:$Z$451,23,0)</f>
        <v/>
      </c>
      <c r="AA17" t="str">
        <f>VLOOKUP($D17,metadata!$B$2:$Z$451,24,0)</f>
        <v/>
      </c>
      <c r="AB17" t="str">
        <f>VLOOKUP($D17,metadata!$B$2:$Z$451,25,0)</f>
        <v/>
      </c>
      <c r="AF17" t="str">
        <f t="shared" si="1"/>
        <v/>
      </c>
      <c r="AH17" t="str">
        <f t="shared" ref="AH17:AH80" si="2">IF(AD17&lt;1.1,"x","")</f>
        <v>x</v>
      </c>
    </row>
    <row r="18" spans="1:34" x14ac:dyDescent="0.3">
      <c r="A18">
        <f>A17+metadata!J17</f>
        <v>224</v>
      </c>
      <c r="B18" t="str">
        <f>metadata!B18</f>
        <v>2-</v>
      </c>
      <c r="C18">
        <v>17</v>
      </c>
      <c r="D18" t="str">
        <f t="shared" si="0"/>
        <v>2-</v>
      </c>
      <c r="E18" t="str">
        <f>VLOOKUP($D18,metadata!$B$2:$S$451,2,0)</f>
        <v>BRADSHAW, WE</v>
      </c>
      <c r="F18" t="str">
        <f>VLOOKUP($D18,metadata!$B$2:$S$451,3,0)</f>
        <v>GEOGRAPHY OF PHOTOPERIODIC RESPONSE IN DIAPAUSING MOSQUITO</v>
      </c>
      <c r="G18" t="str">
        <f>VLOOKUP($D18,metadata!$B$2:$S$451,4,0)</f>
        <v>10.1038/262384b0</v>
      </c>
      <c r="H18" t="str">
        <f>VLOOKUP($D18,metadata!$B$2:$S$451,5,0)</f>
        <v>y-askfordata</v>
      </c>
      <c r="I18" t="str">
        <f>VLOOKUP($D18,metadata!$B$2:$S$451,6,0)</f>
        <v>a</v>
      </c>
      <c r="J18" t="str">
        <f>VLOOKUP($D18,metadata!$B$2:$S$451,7,0)</f>
        <v>i</v>
      </c>
      <c r="K18">
        <f>VLOOKUP($D18,metadata!$B$2:$S$451,8,0)</f>
        <v>22</v>
      </c>
      <c r="L18">
        <f>VLOOKUP($D18,metadata!$B$2:$S$451,9,0)</f>
        <v>16</v>
      </c>
      <c r="M18" t="str">
        <f>VLOOKUP($D18,metadata!$B$2:$S$451,10,0)</f>
        <v/>
      </c>
      <c r="N18" t="str">
        <f>VLOOKUP($D18,metadata!$B$2:$S$451,11,0)</f>
        <v>Wyeomyia smithii</v>
      </c>
      <c r="O18" t="str">
        <f>VLOOKUP($D18,metadata!$B$2:$S$451,12,0)</f>
        <v>diptera</v>
      </c>
      <c r="P18" t="str">
        <f>VLOOKUP($D18,metadata!$B$2:$S$451,13,0)</f>
        <v/>
      </c>
      <c r="Q18" t="str">
        <f>VLOOKUP($D18,metadata!$B$2:$S$451,14,0)</f>
        <v/>
      </c>
      <c r="R18" t="str">
        <f>VLOOKUP($D18,metadata!$B$2:$S$451,15,0)</f>
        <v/>
      </c>
      <c r="S18" t="str">
        <f>VLOOKUP($D18,metadata!$B$2:$S$451,16,0)</f>
        <v/>
      </c>
      <c r="T18" t="str">
        <f>VLOOKUP($D18,metadata!$B$2:$S$451,17,0)</f>
        <v/>
      </c>
      <c r="U18" t="str">
        <f>VLOOKUP($D18,metadata!$B$2:$S$451,18,0)</f>
        <v/>
      </c>
      <c r="V18" t="str">
        <f>VLOOKUP($D18,metadata!$B$2:$Z$451,19,0)</f>
        <v/>
      </c>
      <c r="W18" t="str">
        <f>VLOOKUP($D18,metadata!$B$2:$Z$451,20,0)</f>
        <v/>
      </c>
      <c r="X18" t="str">
        <f>VLOOKUP($D18,metadata!$B$2:$Z$451,21,0)</f>
        <v/>
      </c>
      <c r="Y18" t="str">
        <f>VLOOKUP($D18,metadata!$B$2:$Z$451,22,0)</f>
        <v/>
      </c>
      <c r="Z18" t="str">
        <f>VLOOKUP($D18,metadata!$B$2:$Z$451,23,0)</f>
        <v/>
      </c>
      <c r="AA18" t="str">
        <f>VLOOKUP($D18,metadata!$B$2:$Z$451,24,0)</f>
        <v/>
      </c>
      <c r="AB18" t="str">
        <f>VLOOKUP($D18,metadata!$B$2:$Z$451,25,0)</f>
        <v/>
      </c>
      <c r="AF18" t="str">
        <f t="shared" si="1"/>
        <v/>
      </c>
      <c r="AH18" t="str">
        <f t="shared" si="2"/>
        <v>x</v>
      </c>
    </row>
    <row r="19" spans="1:34" x14ac:dyDescent="0.3">
      <c r="A19">
        <f>A18+metadata!J18</f>
        <v>240</v>
      </c>
      <c r="B19" t="str">
        <f>metadata!B19</f>
        <v>2-</v>
      </c>
      <c r="C19">
        <v>18</v>
      </c>
      <c r="D19" t="str">
        <f t="shared" si="0"/>
        <v>2-</v>
      </c>
      <c r="E19" t="str">
        <f>VLOOKUP($D19,metadata!$B$2:$S$451,2,0)</f>
        <v>BRADSHAW, WE</v>
      </c>
      <c r="F19" t="str">
        <f>VLOOKUP($D19,metadata!$B$2:$S$451,3,0)</f>
        <v>GEOGRAPHY OF PHOTOPERIODIC RESPONSE IN DIAPAUSING MOSQUITO</v>
      </c>
      <c r="G19" t="str">
        <f>VLOOKUP($D19,metadata!$B$2:$S$451,4,0)</f>
        <v>10.1038/262384b0</v>
      </c>
      <c r="H19" t="str">
        <f>VLOOKUP($D19,metadata!$B$2:$S$451,5,0)</f>
        <v>y-askfordata</v>
      </c>
      <c r="I19" t="str">
        <f>VLOOKUP($D19,metadata!$B$2:$S$451,6,0)</f>
        <v>a</v>
      </c>
      <c r="J19" t="str">
        <f>VLOOKUP($D19,metadata!$B$2:$S$451,7,0)</f>
        <v>i</v>
      </c>
      <c r="K19">
        <f>VLOOKUP($D19,metadata!$B$2:$S$451,8,0)</f>
        <v>22</v>
      </c>
      <c r="L19">
        <f>VLOOKUP($D19,metadata!$B$2:$S$451,9,0)</f>
        <v>16</v>
      </c>
      <c r="M19" t="str">
        <f>VLOOKUP($D19,metadata!$B$2:$S$451,10,0)</f>
        <v/>
      </c>
      <c r="N19" t="str">
        <f>VLOOKUP($D19,metadata!$B$2:$S$451,11,0)</f>
        <v>Wyeomyia smithii</v>
      </c>
      <c r="O19" t="str">
        <f>VLOOKUP($D19,metadata!$B$2:$S$451,12,0)</f>
        <v>diptera</v>
      </c>
      <c r="P19" t="str">
        <f>VLOOKUP($D19,metadata!$B$2:$S$451,13,0)</f>
        <v/>
      </c>
      <c r="Q19" t="str">
        <f>VLOOKUP($D19,metadata!$B$2:$S$451,14,0)</f>
        <v/>
      </c>
      <c r="R19" t="str">
        <f>VLOOKUP($D19,metadata!$B$2:$S$451,15,0)</f>
        <v/>
      </c>
      <c r="S19" t="str">
        <f>VLOOKUP($D19,metadata!$B$2:$S$451,16,0)</f>
        <v/>
      </c>
      <c r="T19" t="str">
        <f>VLOOKUP($D19,metadata!$B$2:$S$451,17,0)</f>
        <v/>
      </c>
      <c r="U19" t="str">
        <f>VLOOKUP($D19,metadata!$B$2:$S$451,18,0)</f>
        <v/>
      </c>
      <c r="V19" t="str">
        <f>VLOOKUP($D19,metadata!$B$2:$Z$451,19,0)</f>
        <v/>
      </c>
      <c r="W19" t="str">
        <f>VLOOKUP($D19,metadata!$B$2:$Z$451,20,0)</f>
        <v/>
      </c>
      <c r="X19" t="str">
        <f>VLOOKUP($D19,metadata!$B$2:$Z$451,21,0)</f>
        <v/>
      </c>
      <c r="Y19" t="str">
        <f>VLOOKUP($D19,metadata!$B$2:$Z$451,22,0)</f>
        <v/>
      </c>
      <c r="Z19" t="str">
        <f>VLOOKUP($D19,metadata!$B$2:$Z$451,23,0)</f>
        <v/>
      </c>
      <c r="AA19" t="str">
        <f>VLOOKUP($D19,metadata!$B$2:$Z$451,24,0)</f>
        <v/>
      </c>
      <c r="AB19" t="str">
        <f>VLOOKUP($D19,metadata!$B$2:$Z$451,25,0)</f>
        <v/>
      </c>
      <c r="AF19" t="str">
        <f t="shared" si="1"/>
        <v/>
      </c>
      <c r="AH19" t="str">
        <f t="shared" si="2"/>
        <v>x</v>
      </c>
    </row>
    <row r="20" spans="1:34" x14ac:dyDescent="0.3">
      <c r="A20">
        <f>A19+metadata!J19</f>
        <v>256</v>
      </c>
      <c r="B20" t="str">
        <f>metadata!B20</f>
        <v>2-</v>
      </c>
      <c r="C20">
        <v>19</v>
      </c>
      <c r="D20" t="str">
        <f t="shared" si="0"/>
        <v>2-</v>
      </c>
      <c r="E20" t="str">
        <f>VLOOKUP($D20,metadata!$B$2:$S$451,2,0)</f>
        <v>BRADSHAW, WE</v>
      </c>
      <c r="F20" t="str">
        <f>VLOOKUP($D20,metadata!$B$2:$S$451,3,0)</f>
        <v>GEOGRAPHY OF PHOTOPERIODIC RESPONSE IN DIAPAUSING MOSQUITO</v>
      </c>
      <c r="G20" t="str">
        <f>VLOOKUP($D20,metadata!$B$2:$S$451,4,0)</f>
        <v>10.1038/262384b0</v>
      </c>
      <c r="H20" t="str">
        <f>VLOOKUP($D20,metadata!$B$2:$S$451,5,0)</f>
        <v>y-askfordata</v>
      </c>
      <c r="I20" t="str">
        <f>VLOOKUP($D20,metadata!$B$2:$S$451,6,0)</f>
        <v>a</v>
      </c>
      <c r="J20" t="str">
        <f>VLOOKUP($D20,metadata!$B$2:$S$451,7,0)</f>
        <v>i</v>
      </c>
      <c r="K20">
        <f>VLOOKUP($D20,metadata!$B$2:$S$451,8,0)</f>
        <v>22</v>
      </c>
      <c r="L20">
        <f>VLOOKUP($D20,metadata!$B$2:$S$451,9,0)</f>
        <v>16</v>
      </c>
      <c r="M20" t="str">
        <f>VLOOKUP($D20,metadata!$B$2:$S$451,10,0)</f>
        <v/>
      </c>
      <c r="N20" t="str">
        <f>VLOOKUP($D20,metadata!$B$2:$S$451,11,0)</f>
        <v>Wyeomyia smithii</v>
      </c>
      <c r="O20" t="str">
        <f>VLOOKUP($D20,metadata!$B$2:$S$451,12,0)</f>
        <v>diptera</v>
      </c>
      <c r="P20" t="str">
        <f>VLOOKUP($D20,metadata!$B$2:$S$451,13,0)</f>
        <v/>
      </c>
      <c r="Q20" t="str">
        <f>VLOOKUP($D20,metadata!$B$2:$S$451,14,0)</f>
        <v/>
      </c>
      <c r="R20" t="str">
        <f>VLOOKUP($D20,metadata!$B$2:$S$451,15,0)</f>
        <v/>
      </c>
      <c r="S20" t="str">
        <f>VLOOKUP($D20,metadata!$B$2:$S$451,16,0)</f>
        <v/>
      </c>
      <c r="T20" t="str">
        <f>VLOOKUP($D20,metadata!$B$2:$S$451,17,0)</f>
        <v/>
      </c>
      <c r="U20" t="str">
        <f>VLOOKUP($D20,metadata!$B$2:$S$451,18,0)</f>
        <v/>
      </c>
      <c r="V20" t="str">
        <f>VLOOKUP($D20,metadata!$B$2:$Z$451,19,0)</f>
        <v/>
      </c>
      <c r="W20" t="str">
        <f>VLOOKUP($D20,metadata!$B$2:$Z$451,20,0)</f>
        <v/>
      </c>
      <c r="X20" t="str">
        <f>VLOOKUP($D20,metadata!$B$2:$Z$451,21,0)</f>
        <v/>
      </c>
      <c r="Y20" t="str">
        <f>VLOOKUP($D20,metadata!$B$2:$Z$451,22,0)</f>
        <v/>
      </c>
      <c r="Z20" t="str">
        <f>VLOOKUP($D20,metadata!$B$2:$Z$451,23,0)</f>
        <v/>
      </c>
      <c r="AA20" t="str">
        <f>VLOOKUP($D20,metadata!$B$2:$Z$451,24,0)</f>
        <v/>
      </c>
      <c r="AB20" t="str">
        <f>VLOOKUP($D20,metadata!$B$2:$Z$451,25,0)</f>
        <v/>
      </c>
      <c r="AF20" t="str">
        <f t="shared" si="1"/>
        <v/>
      </c>
      <c r="AH20" t="str">
        <f t="shared" si="2"/>
        <v>x</v>
      </c>
    </row>
    <row r="21" spans="1:34" x14ac:dyDescent="0.3">
      <c r="A21">
        <f>A20+metadata!J20</f>
        <v>272</v>
      </c>
      <c r="B21" t="str">
        <f>metadata!B21</f>
        <v>2-</v>
      </c>
      <c r="C21">
        <v>20</v>
      </c>
      <c r="D21" t="str">
        <f t="shared" si="0"/>
        <v>2-</v>
      </c>
      <c r="E21" t="str">
        <f>VLOOKUP($D21,metadata!$B$2:$S$451,2,0)</f>
        <v>BRADSHAW, WE</v>
      </c>
      <c r="F21" t="str">
        <f>VLOOKUP($D21,metadata!$B$2:$S$451,3,0)</f>
        <v>GEOGRAPHY OF PHOTOPERIODIC RESPONSE IN DIAPAUSING MOSQUITO</v>
      </c>
      <c r="G21" t="str">
        <f>VLOOKUP($D21,metadata!$B$2:$S$451,4,0)</f>
        <v>10.1038/262384b0</v>
      </c>
      <c r="H21" t="str">
        <f>VLOOKUP($D21,metadata!$B$2:$S$451,5,0)</f>
        <v>y-askfordata</v>
      </c>
      <c r="I21" t="str">
        <f>VLOOKUP($D21,metadata!$B$2:$S$451,6,0)</f>
        <v>a</v>
      </c>
      <c r="J21" t="str">
        <f>VLOOKUP($D21,metadata!$B$2:$S$451,7,0)</f>
        <v>i</v>
      </c>
      <c r="K21">
        <f>VLOOKUP($D21,metadata!$B$2:$S$451,8,0)</f>
        <v>22</v>
      </c>
      <c r="L21">
        <f>VLOOKUP($D21,metadata!$B$2:$S$451,9,0)</f>
        <v>16</v>
      </c>
      <c r="M21" t="str">
        <f>VLOOKUP($D21,metadata!$B$2:$S$451,10,0)</f>
        <v/>
      </c>
      <c r="N21" t="str">
        <f>VLOOKUP($D21,metadata!$B$2:$S$451,11,0)</f>
        <v>Wyeomyia smithii</v>
      </c>
      <c r="O21" t="str">
        <f>VLOOKUP($D21,metadata!$B$2:$S$451,12,0)</f>
        <v>diptera</v>
      </c>
      <c r="P21" t="str">
        <f>VLOOKUP($D21,metadata!$B$2:$S$451,13,0)</f>
        <v/>
      </c>
      <c r="Q21" t="str">
        <f>VLOOKUP($D21,metadata!$B$2:$S$451,14,0)</f>
        <v/>
      </c>
      <c r="R21" t="str">
        <f>VLOOKUP($D21,metadata!$B$2:$S$451,15,0)</f>
        <v/>
      </c>
      <c r="S21" t="str">
        <f>VLOOKUP($D21,metadata!$B$2:$S$451,16,0)</f>
        <v/>
      </c>
      <c r="T21" t="str">
        <f>VLOOKUP($D21,metadata!$B$2:$S$451,17,0)</f>
        <v/>
      </c>
      <c r="U21" t="str">
        <f>VLOOKUP($D21,metadata!$B$2:$S$451,18,0)</f>
        <v/>
      </c>
      <c r="V21" t="str">
        <f>VLOOKUP($D21,metadata!$B$2:$Z$451,19,0)</f>
        <v/>
      </c>
      <c r="W21" t="str">
        <f>VLOOKUP($D21,metadata!$B$2:$Z$451,20,0)</f>
        <v/>
      </c>
      <c r="X21" t="str">
        <f>VLOOKUP($D21,metadata!$B$2:$Z$451,21,0)</f>
        <v/>
      </c>
      <c r="Y21" t="str">
        <f>VLOOKUP($D21,metadata!$B$2:$Z$451,22,0)</f>
        <v/>
      </c>
      <c r="Z21" t="str">
        <f>VLOOKUP($D21,metadata!$B$2:$Z$451,23,0)</f>
        <v/>
      </c>
      <c r="AA21" t="str">
        <f>VLOOKUP($D21,metadata!$B$2:$Z$451,24,0)</f>
        <v/>
      </c>
      <c r="AB21" t="str">
        <f>VLOOKUP($D21,metadata!$B$2:$Z$451,25,0)</f>
        <v/>
      </c>
      <c r="AF21" t="str">
        <f t="shared" si="1"/>
        <v/>
      </c>
      <c r="AH21" t="str">
        <f t="shared" si="2"/>
        <v>x</v>
      </c>
    </row>
    <row r="22" spans="1:34" x14ac:dyDescent="0.3">
      <c r="A22">
        <f>A21+metadata!J21</f>
        <v>288</v>
      </c>
      <c r="B22" t="str">
        <f>metadata!B22</f>
        <v>2-</v>
      </c>
      <c r="C22">
        <v>21</v>
      </c>
      <c r="D22" t="str">
        <f t="shared" si="0"/>
        <v>2-</v>
      </c>
      <c r="E22" t="str">
        <f>VLOOKUP($D22,metadata!$B$2:$S$451,2,0)</f>
        <v>BRADSHAW, WE</v>
      </c>
      <c r="F22" t="str">
        <f>VLOOKUP($D22,metadata!$B$2:$S$451,3,0)</f>
        <v>GEOGRAPHY OF PHOTOPERIODIC RESPONSE IN DIAPAUSING MOSQUITO</v>
      </c>
      <c r="G22" t="str">
        <f>VLOOKUP($D22,metadata!$B$2:$S$451,4,0)</f>
        <v>10.1038/262384b0</v>
      </c>
      <c r="H22" t="str">
        <f>VLOOKUP($D22,metadata!$B$2:$S$451,5,0)</f>
        <v>y-askfordata</v>
      </c>
      <c r="I22" t="str">
        <f>VLOOKUP($D22,metadata!$B$2:$S$451,6,0)</f>
        <v>a</v>
      </c>
      <c r="J22" t="str">
        <f>VLOOKUP($D22,metadata!$B$2:$S$451,7,0)</f>
        <v>i</v>
      </c>
      <c r="K22">
        <f>VLOOKUP($D22,metadata!$B$2:$S$451,8,0)</f>
        <v>22</v>
      </c>
      <c r="L22">
        <f>VLOOKUP($D22,metadata!$B$2:$S$451,9,0)</f>
        <v>16</v>
      </c>
      <c r="M22" t="str">
        <f>VLOOKUP($D22,metadata!$B$2:$S$451,10,0)</f>
        <v/>
      </c>
      <c r="N22" t="str">
        <f>VLOOKUP($D22,metadata!$B$2:$S$451,11,0)</f>
        <v>Wyeomyia smithii</v>
      </c>
      <c r="O22" t="str">
        <f>VLOOKUP($D22,metadata!$B$2:$S$451,12,0)</f>
        <v>diptera</v>
      </c>
      <c r="P22" t="str">
        <f>VLOOKUP($D22,metadata!$B$2:$S$451,13,0)</f>
        <v/>
      </c>
      <c r="Q22" t="str">
        <f>VLOOKUP($D22,metadata!$B$2:$S$451,14,0)</f>
        <v/>
      </c>
      <c r="R22" t="str">
        <f>VLOOKUP($D22,metadata!$B$2:$S$451,15,0)</f>
        <v/>
      </c>
      <c r="S22" t="str">
        <f>VLOOKUP($D22,metadata!$B$2:$S$451,16,0)</f>
        <v/>
      </c>
      <c r="T22" t="str">
        <f>VLOOKUP($D22,metadata!$B$2:$S$451,17,0)</f>
        <v/>
      </c>
      <c r="U22" t="str">
        <f>VLOOKUP($D22,metadata!$B$2:$S$451,18,0)</f>
        <v/>
      </c>
      <c r="V22" t="str">
        <f>VLOOKUP($D22,metadata!$B$2:$Z$451,19,0)</f>
        <v/>
      </c>
      <c r="W22" t="str">
        <f>VLOOKUP($D22,metadata!$B$2:$Z$451,20,0)</f>
        <v/>
      </c>
      <c r="X22" t="str">
        <f>VLOOKUP($D22,metadata!$B$2:$Z$451,21,0)</f>
        <v/>
      </c>
      <c r="Y22" t="str">
        <f>VLOOKUP($D22,metadata!$B$2:$Z$451,22,0)</f>
        <v/>
      </c>
      <c r="Z22" t="str">
        <f>VLOOKUP($D22,metadata!$B$2:$Z$451,23,0)</f>
        <v/>
      </c>
      <c r="AA22" t="str">
        <f>VLOOKUP($D22,metadata!$B$2:$Z$451,24,0)</f>
        <v/>
      </c>
      <c r="AB22" t="str">
        <f>VLOOKUP($D22,metadata!$B$2:$Z$451,25,0)</f>
        <v/>
      </c>
      <c r="AF22" t="str">
        <f t="shared" si="1"/>
        <v/>
      </c>
      <c r="AH22" t="str">
        <f t="shared" si="2"/>
        <v>x</v>
      </c>
    </row>
    <row r="23" spans="1:34" x14ac:dyDescent="0.3">
      <c r="A23">
        <f>A22+metadata!J22</f>
        <v>304</v>
      </c>
      <c r="B23" t="str">
        <f>metadata!B23</f>
        <v>2-</v>
      </c>
      <c r="C23">
        <v>22</v>
      </c>
      <c r="D23" t="str">
        <f t="shared" si="0"/>
        <v>2-</v>
      </c>
      <c r="E23" t="str">
        <f>VLOOKUP($D23,metadata!$B$2:$S$451,2,0)</f>
        <v>BRADSHAW, WE</v>
      </c>
      <c r="F23" t="str">
        <f>VLOOKUP($D23,metadata!$B$2:$S$451,3,0)</f>
        <v>GEOGRAPHY OF PHOTOPERIODIC RESPONSE IN DIAPAUSING MOSQUITO</v>
      </c>
      <c r="G23" t="str">
        <f>VLOOKUP($D23,metadata!$B$2:$S$451,4,0)</f>
        <v>10.1038/262384b0</v>
      </c>
      <c r="H23" t="str">
        <f>VLOOKUP($D23,metadata!$B$2:$S$451,5,0)</f>
        <v>y-askfordata</v>
      </c>
      <c r="I23" t="str">
        <f>VLOOKUP($D23,metadata!$B$2:$S$451,6,0)</f>
        <v>a</v>
      </c>
      <c r="J23" t="str">
        <f>VLOOKUP($D23,metadata!$B$2:$S$451,7,0)</f>
        <v>i</v>
      </c>
      <c r="K23">
        <f>VLOOKUP($D23,metadata!$B$2:$S$451,8,0)</f>
        <v>22</v>
      </c>
      <c r="L23">
        <f>VLOOKUP($D23,metadata!$B$2:$S$451,9,0)</f>
        <v>16</v>
      </c>
      <c r="M23" t="str">
        <f>VLOOKUP($D23,metadata!$B$2:$S$451,10,0)</f>
        <v/>
      </c>
      <c r="N23" t="str">
        <f>VLOOKUP($D23,metadata!$B$2:$S$451,11,0)</f>
        <v>Wyeomyia smithii</v>
      </c>
      <c r="O23" t="str">
        <f>VLOOKUP($D23,metadata!$B$2:$S$451,12,0)</f>
        <v>diptera</v>
      </c>
      <c r="P23" t="str">
        <f>VLOOKUP($D23,metadata!$B$2:$S$451,13,0)</f>
        <v/>
      </c>
      <c r="Q23" t="str">
        <f>VLOOKUP($D23,metadata!$B$2:$S$451,14,0)</f>
        <v/>
      </c>
      <c r="R23" t="str">
        <f>VLOOKUP($D23,metadata!$B$2:$S$451,15,0)</f>
        <v/>
      </c>
      <c r="S23" t="str">
        <f>VLOOKUP($D23,metadata!$B$2:$S$451,16,0)</f>
        <v/>
      </c>
      <c r="T23" t="str">
        <f>VLOOKUP($D23,metadata!$B$2:$S$451,17,0)</f>
        <v/>
      </c>
      <c r="U23" t="str">
        <f>VLOOKUP($D23,metadata!$B$2:$S$451,18,0)</f>
        <v/>
      </c>
      <c r="V23" t="str">
        <f>VLOOKUP($D23,metadata!$B$2:$Z$451,19,0)</f>
        <v/>
      </c>
      <c r="W23" t="str">
        <f>VLOOKUP($D23,metadata!$B$2:$Z$451,20,0)</f>
        <v/>
      </c>
      <c r="X23" t="str">
        <f>VLOOKUP($D23,metadata!$B$2:$Z$451,21,0)</f>
        <v/>
      </c>
      <c r="Y23" t="str">
        <f>VLOOKUP($D23,metadata!$B$2:$Z$451,22,0)</f>
        <v/>
      </c>
      <c r="Z23" t="str">
        <f>VLOOKUP($D23,metadata!$B$2:$Z$451,23,0)</f>
        <v/>
      </c>
      <c r="AA23" t="str">
        <f>VLOOKUP($D23,metadata!$B$2:$Z$451,24,0)</f>
        <v/>
      </c>
      <c r="AB23" t="str">
        <f>VLOOKUP($D23,metadata!$B$2:$Z$451,25,0)</f>
        <v/>
      </c>
      <c r="AF23" t="str">
        <f t="shared" si="1"/>
        <v/>
      </c>
      <c r="AH23" t="str">
        <f t="shared" si="2"/>
        <v>x</v>
      </c>
    </row>
    <row r="24" spans="1:34" x14ac:dyDescent="0.3">
      <c r="A24">
        <f>A23+metadata!J23</f>
        <v>320</v>
      </c>
      <c r="B24" t="str">
        <f>metadata!B24</f>
        <v>2-</v>
      </c>
      <c r="C24">
        <v>23</v>
      </c>
      <c r="D24" t="str">
        <f t="shared" si="0"/>
        <v>2-</v>
      </c>
      <c r="E24" t="str">
        <f>VLOOKUP($D24,metadata!$B$2:$S$451,2,0)</f>
        <v>BRADSHAW, WE</v>
      </c>
      <c r="F24" t="str">
        <f>VLOOKUP($D24,metadata!$B$2:$S$451,3,0)</f>
        <v>GEOGRAPHY OF PHOTOPERIODIC RESPONSE IN DIAPAUSING MOSQUITO</v>
      </c>
      <c r="G24" t="str">
        <f>VLOOKUP($D24,metadata!$B$2:$S$451,4,0)</f>
        <v>10.1038/262384b0</v>
      </c>
      <c r="H24" t="str">
        <f>VLOOKUP($D24,metadata!$B$2:$S$451,5,0)</f>
        <v>y-askfordata</v>
      </c>
      <c r="I24" t="str">
        <f>VLOOKUP($D24,metadata!$B$2:$S$451,6,0)</f>
        <v>a</v>
      </c>
      <c r="J24" t="str">
        <f>VLOOKUP($D24,metadata!$B$2:$S$451,7,0)</f>
        <v>i</v>
      </c>
      <c r="K24">
        <f>VLOOKUP($D24,metadata!$B$2:$S$451,8,0)</f>
        <v>22</v>
      </c>
      <c r="L24">
        <f>VLOOKUP($D24,metadata!$B$2:$S$451,9,0)</f>
        <v>16</v>
      </c>
      <c r="M24" t="str">
        <f>VLOOKUP($D24,metadata!$B$2:$S$451,10,0)</f>
        <v/>
      </c>
      <c r="N24" t="str">
        <f>VLOOKUP($D24,metadata!$B$2:$S$451,11,0)</f>
        <v>Wyeomyia smithii</v>
      </c>
      <c r="O24" t="str">
        <f>VLOOKUP($D24,metadata!$B$2:$S$451,12,0)</f>
        <v>diptera</v>
      </c>
      <c r="P24" t="str">
        <f>VLOOKUP($D24,metadata!$B$2:$S$451,13,0)</f>
        <v/>
      </c>
      <c r="Q24" t="str">
        <f>VLOOKUP($D24,metadata!$B$2:$S$451,14,0)</f>
        <v/>
      </c>
      <c r="R24" t="str">
        <f>VLOOKUP($D24,metadata!$B$2:$S$451,15,0)</f>
        <v/>
      </c>
      <c r="S24" t="str">
        <f>VLOOKUP($D24,metadata!$B$2:$S$451,16,0)</f>
        <v/>
      </c>
      <c r="T24" t="str">
        <f>VLOOKUP($D24,metadata!$B$2:$S$451,17,0)</f>
        <v/>
      </c>
      <c r="U24" t="str">
        <f>VLOOKUP($D24,metadata!$B$2:$S$451,18,0)</f>
        <v/>
      </c>
      <c r="V24" t="str">
        <f>VLOOKUP($D24,metadata!$B$2:$Z$451,19,0)</f>
        <v/>
      </c>
      <c r="W24" t="str">
        <f>VLOOKUP($D24,metadata!$B$2:$Z$451,20,0)</f>
        <v/>
      </c>
      <c r="X24" t="str">
        <f>VLOOKUP($D24,metadata!$B$2:$Z$451,21,0)</f>
        <v/>
      </c>
      <c r="Y24" t="str">
        <f>VLOOKUP($D24,metadata!$B$2:$Z$451,22,0)</f>
        <v/>
      </c>
      <c r="Z24" t="str">
        <f>VLOOKUP($D24,metadata!$B$2:$Z$451,23,0)</f>
        <v/>
      </c>
      <c r="AA24" t="str">
        <f>VLOOKUP($D24,metadata!$B$2:$Z$451,24,0)</f>
        <v/>
      </c>
      <c r="AB24" t="str">
        <f>VLOOKUP($D24,metadata!$B$2:$Z$451,25,0)</f>
        <v/>
      </c>
      <c r="AF24" t="str">
        <f t="shared" si="1"/>
        <v/>
      </c>
      <c r="AH24" t="str">
        <f t="shared" si="2"/>
        <v>x</v>
      </c>
    </row>
    <row r="25" spans="1:34" x14ac:dyDescent="0.3">
      <c r="A25">
        <f>A24+metadata!J24</f>
        <v>336</v>
      </c>
      <c r="B25" t="str">
        <f>metadata!B25</f>
        <v>2-</v>
      </c>
      <c r="C25">
        <v>24</v>
      </c>
      <c r="D25" t="str">
        <f t="shared" si="0"/>
        <v>2-</v>
      </c>
      <c r="E25" t="str">
        <f>VLOOKUP($D25,metadata!$B$2:$S$451,2,0)</f>
        <v>BRADSHAW, WE</v>
      </c>
      <c r="F25" t="str">
        <f>VLOOKUP($D25,metadata!$B$2:$S$451,3,0)</f>
        <v>GEOGRAPHY OF PHOTOPERIODIC RESPONSE IN DIAPAUSING MOSQUITO</v>
      </c>
      <c r="G25" t="str">
        <f>VLOOKUP($D25,metadata!$B$2:$S$451,4,0)</f>
        <v>10.1038/262384b0</v>
      </c>
      <c r="H25" t="str">
        <f>VLOOKUP($D25,metadata!$B$2:$S$451,5,0)</f>
        <v>y-askfordata</v>
      </c>
      <c r="I25" t="str">
        <f>VLOOKUP($D25,metadata!$B$2:$S$451,6,0)</f>
        <v>a</v>
      </c>
      <c r="J25" t="str">
        <f>VLOOKUP($D25,metadata!$B$2:$S$451,7,0)</f>
        <v>i</v>
      </c>
      <c r="K25">
        <f>VLOOKUP($D25,metadata!$B$2:$S$451,8,0)</f>
        <v>22</v>
      </c>
      <c r="L25">
        <f>VLOOKUP($D25,metadata!$B$2:$S$451,9,0)</f>
        <v>16</v>
      </c>
      <c r="M25" t="str">
        <f>VLOOKUP($D25,metadata!$B$2:$S$451,10,0)</f>
        <v/>
      </c>
      <c r="N25" t="str">
        <f>VLOOKUP($D25,metadata!$B$2:$S$451,11,0)</f>
        <v>Wyeomyia smithii</v>
      </c>
      <c r="O25" t="str">
        <f>VLOOKUP($D25,metadata!$B$2:$S$451,12,0)</f>
        <v>diptera</v>
      </c>
      <c r="P25" t="str">
        <f>VLOOKUP($D25,metadata!$B$2:$S$451,13,0)</f>
        <v/>
      </c>
      <c r="Q25" t="str">
        <f>VLOOKUP($D25,metadata!$B$2:$S$451,14,0)</f>
        <v/>
      </c>
      <c r="R25" t="str">
        <f>VLOOKUP($D25,metadata!$B$2:$S$451,15,0)</f>
        <v/>
      </c>
      <c r="S25" t="str">
        <f>VLOOKUP($D25,metadata!$B$2:$S$451,16,0)</f>
        <v/>
      </c>
      <c r="T25" t="str">
        <f>VLOOKUP($D25,metadata!$B$2:$S$451,17,0)</f>
        <v/>
      </c>
      <c r="U25" t="str">
        <f>VLOOKUP($D25,metadata!$B$2:$S$451,18,0)</f>
        <v/>
      </c>
      <c r="V25" t="str">
        <f>VLOOKUP($D25,metadata!$B$2:$Z$451,19,0)</f>
        <v/>
      </c>
      <c r="W25" t="str">
        <f>VLOOKUP($D25,metadata!$B$2:$Z$451,20,0)</f>
        <v/>
      </c>
      <c r="X25" t="str">
        <f>VLOOKUP($D25,metadata!$B$2:$Z$451,21,0)</f>
        <v/>
      </c>
      <c r="Y25" t="str">
        <f>VLOOKUP($D25,metadata!$B$2:$Z$451,22,0)</f>
        <v/>
      </c>
      <c r="Z25" t="str">
        <f>VLOOKUP($D25,metadata!$B$2:$Z$451,23,0)</f>
        <v/>
      </c>
      <c r="AA25" t="str">
        <f>VLOOKUP($D25,metadata!$B$2:$Z$451,24,0)</f>
        <v/>
      </c>
      <c r="AB25" t="str">
        <f>VLOOKUP($D25,metadata!$B$2:$Z$451,25,0)</f>
        <v/>
      </c>
      <c r="AF25" t="str">
        <f t="shared" si="1"/>
        <v/>
      </c>
      <c r="AH25" t="str">
        <f t="shared" si="2"/>
        <v>x</v>
      </c>
    </row>
    <row r="26" spans="1:34" x14ac:dyDescent="0.3">
      <c r="A26">
        <f>A25+metadata!J25</f>
        <v>352</v>
      </c>
      <c r="B26" t="str">
        <f>metadata!B26</f>
        <v>2-</v>
      </c>
      <c r="C26">
        <v>25</v>
      </c>
      <c r="D26" t="str">
        <f t="shared" si="0"/>
        <v>2-</v>
      </c>
      <c r="E26" t="str">
        <f>VLOOKUP($D26,metadata!$B$2:$S$451,2,0)</f>
        <v>BRADSHAW, WE</v>
      </c>
      <c r="F26" t="str">
        <f>VLOOKUP($D26,metadata!$B$2:$S$451,3,0)</f>
        <v>GEOGRAPHY OF PHOTOPERIODIC RESPONSE IN DIAPAUSING MOSQUITO</v>
      </c>
      <c r="G26" t="str">
        <f>VLOOKUP($D26,metadata!$B$2:$S$451,4,0)</f>
        <v>10.1038/262384b0</v>
      </c>
      <c r="H26" t="str">
        <f>VLOOKUP($D26,metadata!$B$2:$S$451,5,0)</f>
        <v>y-askfordata</v>
      </c>
      <c r="I26" t="str">
        <f>VLOOKUP($D26,metadata!$B$2:$S$451,6,0)</f>
        <v>a</v>
      </c>
      <c r="J26" t="str">
        <f>VLOOKUP($D26,metadata!$B$2:$S$451,7,0)</f>
        <v>i</v>
      </c>
      <c r="K26">
        <f>VLOOKUP($D26,metadata!$B$2:$S$451,8,0)</f>
        <v>22</v>
      </c>
      <c r="L26">
        <f>VLOOKUP($D26,metadata!$B$2:$S$451,9,0)</f>
        <v>16</v>
      </c>
      <c r="M26" t="str">
        <f>VLOOKUP($D26,metadata!$B$2:$S$451,10,0)</f>
        <v/>
      </c>
      <c r="N26" t="str">
        <f>VLOOKUP($D26,metadata!$B$2:$S$451,11,0)</f>
        <v>Wyeomyia smithii</v>
      </c>
      <c r="O26" t="str">
        <f>VLOOKUP($D26,metadata!$B$2:$S$451,12,0)</f>
        <v>diptera</v>
      </c>
      <c r="P26" t="str">
        <f>VLOOKUP($D26,metadata!$B$2:$S$451,13,0)</f>
        <v/>
      </c>
      <c r="Q26" t="str">
        <f>VLOOKUP($D26,metadata!$B$2:$S$451,14,0)</f>
        <v/>
      </c>
      <c r="R26" t="str">
        <f>VLOOKUP($D26,metadata!$B$2:$S$451,15,0)</f>
        <v/>
      </c>
      <c r="S26" t="str">
        <f>VLOOKUP($D26,metadata!$B$2:$S$451,16,0)</f>
        <v/>
      </c>
      <c r="T26" t="str">
        <f>VLOOKUP($D26,metadata!$B$2:$S$451,17,0)</f>
        <v/>
      </c>
      <c r="U26" t="str">
        <f>VLOOKUP($D26,metadata!$B$2:$S$451,18,0)</f>
        <v/>
      </c>
      <c r="V26" t="str">
        <f>VLOOKUP($D26,metadata!$B$2:$Z$451,19,0)</f>
        <v/>
      </c>
      <c r="W26" t="str">
        <f>VLOOKUP($D26,metadata!$B$2:$Z$451,20,0)</f>
        <v/>
      </c>
      <c r="X26" t="str">
        <f>VLOOKUP($D26,metadata!$B$2:$Z$451,21,0)</f>
        <v/>
      </c>
      <c r="Y26" t="str">
        <f>VLOOKUP($D26,metadata!$B$2:$Z$451,22,0)</f>
        <v/>
      </c>
      <c r="Z26" t="str">
        <f>VLOOKUP($D26,metadata!$B$2:$Z$451,23,0)</f>
        <v/>
      </c>
      <c r="AA26" t="str">
        <f>VLOOKUP($D26,metadata!$B$2:$Z$451,24,0)</f>
        <v/>
      </c>
      <c r="AB26" t="str">
        <f>VLOOKUP($D26,metadata!$B$2:$Z$451,25,0)</f>
        <v/>
      </c>
      <c r="AF26" t="str">
        <f t="shared" si="1"/>
        <v/>
      </c>
      <c r="AH26" t="str">
        <f t="shared" si="2"/>
        <v>x</v>
      </c>
    </row>
    <row r="27" spans="1:34" x14ac:dyDescent="0.3">
      <c r="A27">
        <f>A26+metadata!J26</f>
        <v>368</v>
      </c>
      <c r="B27" t="str">
        <f>metadata!B27</f>
        <v>3-valence</v>
      </c>
      <c r="C27">
        <v>26</v>
      </c>
      <c r="D27" t="str">
        <f t="shared" si="0"/>
        <v>2-</v>
      </c>
      <c r="E27" t="str">
        <f>VLOOKUP($D27,metadata!$B$2:$S$451,2,0)</f>
        <v>BRADSHAW, WE</v>
      </c>
      <c r="F27" t="str">
        <f>VLOOKUP($D27,metadata!$B$2:$S$451,3,0)</f>
        <v>GEOGRAPHY OF PHOTOPERIODIC RESPONSE IN DIAPAUSING MOSQUITO</v>
      </c>
      <c r="G27" t="str">
        <f>VLOOKUP($D27,metadata!$B$2:$S$451,4,0)</f>
        <v>10.1038/262384b0</v>
      </c>
      <c r="H27" t="str">
        <f>VLOOKUP($D27,metadata!$B$2:$S$451,5,0)</f>
        <v>y-askfordata</v>
      </c>
      <c r="I27" t="str">
        <f>VLOOKUP($D27,metadata!$B$2:$S$451,6,0)</f>
        <v>a</v>
      </c>
      <c r="J27" t="str">
        <f>VLOOKUP($D27,metadata!$B$2:$S$451,7,0)</f>
        <v>i</v>
      </c>
      <c r="K27">
        <f>VLOOKUP($D27,metadata!$B$2:$S$451,8,0)</f>
        <v>22</v>
      </c>
      <c r="L27">
        <f>VLOOKUP($D27,metadata!$B$2:$S$451,9,0)</f>
        <v>16</v>
      </c>
      <c r="M27" t="str">
        <f>VLOOKUP($D27,metadata!$B$2:$S$451,10,0)</f>
        <v/>
      </c>
      <c r="N27" t="str">
        <f>VLOOKUP($D27,metadata!$B$2:$S$451,11,0)</f>
        <v>Wyeomyia smithii</v>
      </c>
      <c r="O27" t="str">
        <f>VLOOKUP($D27,metadata!$B$2:$S$451,12,0)</f>
        <v>diptera</v>
      </c>
      <c r="P27" t="str">
        <f>VLOOKUP($D27,metadata!$B$2:$S$451,13,0)</f>
        <v/>
      </c>
      <c r="Q27" t="str">
        <f>VLOOKUP($D27,metadata!$B$2:$S$451,14,0)</f>
        <v/>
      </c>
      <c r="R27" t="str">
        <f>VLOOKUP($D27,metadata!$B$2:$S$451,15,0)</f>
        <v/>
      </c>
      <c r="S27" t="str">
        <f>VLOOKUP($D27,metadata!$B$2:$S$451,16,0)</f>
        <v/>
      </c>
      <c r="T27" t="str">
        <f>VLOOKUP($D27,metadata!$B$2:$S$451,17,0)</f>
        <v/>
      </c>
      <c r="U27" t="str">
        <f>VLOOKUP($D27,metadata!$B$2:$S$451,18,0)</f>
        <v/>
      </c>
      <c r="V27" t="str">
        <f>VLOOKUP($D27,metadata!$B$2:$Z$451,19,0)</f>
        <v/>
      </c>
      <c r="W27" t="str">
        <f>VLOOKUP($D27,metadata!$B$2:$Z$451,20,0)</f>
        <v/>
      </c>
      <c r="X27" t="str">
        <f>VLOOKUP($D27,metadata!$B$2:$Z$451,21,0)</f>
        <v/>
      </c>
      <c r="Y27" t="str">
        <f>VLOOKUP($D27,metadata!$B$2:$Z$451,22,0)</f>
        <v/>
      </c>
      <c r="Z27" t="str">
        <f>VLOOKUP($D27,metadata!$B$2:$Z$451,23,0)</f>
        <v/>
      </c>
      <c r="AA27" t="str">
        <f>VLOOKUP($D27,metadata!$B$2:$Z$451,24,0)</f>
        <v/>
      </c>
      <c r="AB27" t="str">
        <f>VLOOKUP($D27,metadata!$B$2:$Z$451,25,0)</f>
        <v/>
      </c>
      <c r="AF27" t="str">
        <f t="shared" si="1"/>
        <v/>
      </c>
      <c r="AH27" t="str">
        <f t="shared" si="2"/>
        <v>x</v>
      </c>
    </row>
    <row r="28" spans="1:34" x14ac:dyDescent="0.3">
      <c r="A28">
        <f>A27+metadata!J27</f>
        <v>371</v>
      </c>
      <c r="B28" t="str">
        <f>metadata!B28</f>
        <v>3-Saint-marcellin</v>
      </c>
      <c r="C28">
        <v>27</v>
      </c>
      <c r="D28" t="str">
        <f t="shared" si="0"/>
        <v>2-</v>
      </c>
      <c r="E28" t="str">
        <f>VLOOKUP($D28,metadata!$B$2:$S$451,2,0)</f>
        <v>BRADSHAW, WE</v>
      </c>
      <c r="F28" t="str">
        <f>VLOOKUP($D28,metadata!$B$2:$S$451,3,0)</f>
        <v>GEOGRAPHY OF PHOTOPERIODIC RESPONSE IN DIAPAUSING MOSQUITO</v>
      </c>
      <c r="G28" t="str">
        <f>VLOOKUP($D28,metadata!$B$2:$S$451,4,0)</f>
        <v>10.1038/262384b0</v>
      </c>
      <c r="H28" t="str">
        <f>VLOOKUP($D28,metadata!$B$2:$S$451,5,0)</f>
        <v>y-askfordata</v>
      </c>
      <c r="I28" t="str">
        <f>VLOOKUP($D28,metadata!$B$2:$S$451,6,0)</f>
        <v>a</v>
      </c>
      <c r="J28" t="str">
        <f>VLOOKUP($D28,metadata!$B$2:$S$451,7,0)</f>
        <v>i</v>
      </c>
      <c r="K28">
        <f>VLOOKUP($D28,metadata!$B$2:$S$451,8,0)</f>
        <v>22</v>
      </c>
      <c r="L28">
        <f>VLOOKUP($D28,metadata!$B$2:$S$451,9,0)</f>
        <v>16</v>
      </c>
      <c r="M28" t="str">
        <f>VLOOKUP($D28,metadata!$B$2:$S$451,10,0)</f>
        <v/>
      </c>
      <c r="N28" t="str">
        <f>VLOOKUP($D28,metadata!$B$2:$S$451,11,0)</f>
        <v>Wyeomyia smithii</v>
      </c>
      <c r="O28" t="str">
        <f>VLOOKUP($D28,metadata!$B$2:$S$451,12,0)</f>
        <v>diptera</v>
      </c>
      <c r="P28" t="str">
        <f>VLOOKUP($D28,metadata!$B$2:$S$451,13,0)</f>
        <v/>
      </c>
      <c r="Q28" t="str">
        <f>VLOOKUP($D28,metadata!$B$2:$S$451,14,0)</f>
        <v/>
      </c>
      <c r="R28" t="str">
        <f>VLOOKUP($D28,metadata!$B$2:$S$451,15,0)</f>
        <v/>
      </c>
      <c r="S28" t="str">
        <f>VLOOKUP($D28,metadata!$B$2:$S$451,16,0)</f>
        <v/>
      </c>
      <c r="T28" t="str">
        <f>VLOOKUP($D28,metadata!$B$2:$S$451,17,0)</f>
        <v/>
      </c>
      <c r="U28" t="str">
        <f>VLOOKUP($D28,metadata!$B$2:$S$451,18,0)</f>
        <v/>
      </c>
      <c r="V28" t="str">
        <f>VLOOKUP($D28,metadata!$B$2:$Z$451,19,0)</f>
        <v/>
      </c>
      <c r="W28" t="str">
        <f>VLOOKUP($D28,metadata!$B$2:$Z$451,20,0)</f>
        <v/>
      </c>
      <c r="X28" t="str">
        <f>VLOOKUP($D28,metadata!$B$2:$Z$451,21,0)</f>
        <v/>
      </c>
      <c r="Y28" t="str">
        <f>VLOOKUP($D28,metadata!$B$2:$Z$451,22,0)</f>
        <v/>
      </c>
      <c r="Z28" t="str">
        <f>VLOOKUP($D28,metadata!$B$2:$Z$451,23,0)</f>
        <v/>
      </c>
      <c r="AA28" t="str">
        <f>VLOOKUP($D28,metadata!$B$2:$Z$451,24,0)</f>
        <v/>
      </c>
      <c r="AB28" t="str">
        <f>VLOOKUP($D28,metadata!$B$2:$Z$451,25,0)</f>
        <v/>
      </c>
      <c r="AF28" t="str">
        <f t="shared" si="1"/>
        <v/>
      </c>
      <c r="AH28" t="str">
        <f t="shared" si="2"/>
        <v>x</v>
      </c>
    </row>
    <row r="29" spans="1:34" x14ac:dyDescent="0.3">
      <c r="A29">
        <f>A28+metadata!J28</f>
        <v>374</v>
      </c>
      <c r="B29" t="str">
        <f>metadata!B29</f>
        <v>3-Avignon1</v>
      </c>
      <c r="C29">
        <v>28</v>
      </c>
      <c r="D29" t="str">
        <f t="shared" si="0"/>
        <v>2-</v>
      </c>
      <c r="E29" t="str">
        <f>VLOOKUP($D29,metadata!$B$2:$S$451,2,0)</f>
        <v>BRADSHAW, WE</v>
      </c>
      <c r="F29" t="str">
        <f>VLOOKUP($D29,metadata!$B$2:$S$451,3,0)</f>
        <v>GEOGRAPHY OF PHOTOPERIODIC RESPONSE IN DIAPAUSING MOSQUITO</v>
      </c>
      <c r="G29" t="str">
        <f>VLOOKUP($D29,metadata!$B$2:$S$451,4,0)</f>
        <v>10.1038/262384b0</v>
      </c>
      <c r="H29" t="str">
        <f>VLOOKUP($D29,metadata!$B$2:$S$451,5,0)</f>
        <v>y-askfordata</v>
      </c>
      <c r="I29" t="str">
        <f>VLOOKUP($D29,metadata!$B$2:$S$451,6,0)</f>
        <v>a</v>
      </c>
      <c r="J29" t="str">
        <f>VLOOKUP($D29,metadata!$B$2:$S$451,7,0)</f>
        <v>i</v>
      </c>
      <c r="K29">
        <f>VLOOKUP($D29,metadata!$B$2:$S$451,8,0)</f>
        <v>22</v>
      </c>
      <c r="L29">
        <f>VLOOKUP($D29,metadata!$B$2:$S$451,9,0)</f>
        <v>16</v>
      </c>
      <c r="M29" t="str">
        <f>VLOOKUP($D29,metadata!$B$2:$S$451,10,0)</f>
        <v/>
      </c>
      <c r="N29" t="str">
        <f>VLOOKUP($D29,metadata!$B$2:$S$451,11,0)</f>
        <v>Wyeomyia smithii</v>
      </c>
      <c r="O29" t="str">
        <f>VLOOKUP($D29,metadata!$B$2:$S$451,12,0)</f>
        <v>diptera</v>
      </c>
      <c r="P29" t="str">
        <f>VLOOKUP($D29,metadata!$B$2:$S$451,13,0)</f>
        <v/>
      </c>
      <c r="Q29" t="str">
        <f>VLOOKUP($D29,metadata!$B$2:$S$451,14,0)</f>
        <v/>
      </c>
      <c r="R29" t="str">
        <f>VLOOKUP($D29,metadata!$B$2:$S$451,15,0)</f>
        <v/>
      </c>
      <c r="S29" t="str">
        <f>VLOOKUP($D29,metadata!$B$2:$S$451,16,0)</f>
        <v/>
      </c>
      <c r="T29" t="str">
        <f>VLOOKUP($D29,metadata!$B$2:$S$451,17,0)</f>
        <v/>
      </c>
      <c r="U29" t="str">
        <f>VLOOKUP($D29,metadata!$B$2:$S$451,18,0)</f>
        <v/>
      </c>
      <c r="V29" t="str">
        <f>VLOOKUP($D29,metadata!$B$2:$Z$451,19,0)</f>
        <v/>
      </c>
      <c r="W29" t="str">
        <f>VLOOKUP($D29,metadata!$B$2:$Z$451,20,0)</f>
        <v/>
      </c>
      <c r="X29" t="str">
        <f>VLOOKUP($D29,metadata!$B$2:$Z$451,21,0)</f>
        <v/>
      </c>
      <c r="Y29" t="str">
        <f>VLOOKUP($D29,metadata!$B$2:$Z$451,22,0)</f>
        <v/>
      </c>
      <c r="Z29" t="str">
        <f>VLOOKUP($D29,metadata!$B$2:$Z$451,23,0)</f>
        <v/>
      </c>
      <c r="AA29" t="str">
        <f>VLOOKUP($D29,metadata!$B$2:$Z$451,24,0)</f>
        <v/>
      </c>
      <c r="AB29" t="str">
        <f>VLOOKUP($D29,metadata!$B$2:$Z$451,25,0)</f>
        <v/>
      </c>
      <c r="AF29" t="str">
        <f t="shared" si="1"/>
        <v/>
      </c>
      <c r="AH29" t="str">
        <f t="shared" si="2"/>
        <v>x</v>
      </c>
    </row>
    <row r="30" spans="1:34" x14ac:dyDescent="0.3">
      <c r="A30">
        <f>A29+metadata!J29</f>
        <v>377</v>
      </c>
      <c r="B30" t="str">
        <f>metadata!B30</f>
        <v>3-Avignon2</v>
      </c>
      <c r="C30">
        <v>29</v>
      </c>
      <c r="D30" t="str">
        <f t="shared" si="0"/>
        <v>2-</v>
      </c>
      <c r="E30" t="str">
        <f>VLOOKUP($D30,metadata!$B$2:$S$451,2,0)</f>
        <v>BRADSHAW, WE</v>
      </c>
      <c r="F30" t="str">
        <f>VLOOKUP($D30,metadata!$B$2:$S$451,3,0)</f>
        <v>GEOGRAPHY OF PHOTOPERIODIC RESPONSE IN DIAPAUSING MOSQUITO</v>
      </c>
      <c r="G30" t="str">
        <f>VLOOKUP($D30,metadata!$B$2:$S$451,4,0)</f>
        <v>10.1038/262384b0</v>
      </c>
      <c r="H30" t="str">
        <f>VLOOKUP($D30,metadata!$B$2:$S$451,5,0)</f>
        <v>y-askfordata</v>
      </c>
      <c r="I30" t="str">
        <f>VLOOKUP($D30,metadata!$B$2:$S$451,6,0)</f>
        <v>a</v>
      </c>
      <c r="J30" t="str">
        <f>VLOOKUP($D30,metadata!$B$2:$S$451,7,0)</f>
        <v>i</v>
      </c>
      <c r="K30">
        <f>VLOOKUP($D30,metadata!$B$2:$S$451,8,0)</f>
        <v>22</v>
      </c>
      <c r="L30">
        <f>VLOOKUP($D30,metadata!$B$2:$S$451,9,0)</f>
        <v>16</v>
      </c>
      <c r="M30" t="str">
        <f>VLOOKUP($D30,metadata!$B$2:$S$451,10,0)</f>
        <v/>
      </c>
      <c r="N30" t="str">
        <f>VLOOKUP($D30,metadata!$B$2:$S$451,11,0)</f>
        <v>Wyeomyia smithii</v>
      </c>
      <c r="O30" t="str">
        <f>VLOOKUP($D30,metadata!$B$2:$S$451,12,0)</f>
        <v>diptera</v>
      </c>
      <c r="P30" t="str">
        <f>VLOOKUP($D30,metadata!$B$2:$S$451,13,0)</f>
        <v/>
      </c>
      <c r="Q30" t="str">
        <f>VLOOKUP($D30,metadata!$B$2:$S$451,14,0)</f>
        <v/>
      </c>
      <c r="R30" t="str">
        <f>VLOOKUP($D30,metadata!$B$2:$S$451,15,0)</f>
        <v/>
      </c>
      <c r="S30" t="str">
        <f>VLOOKUP($D30,metadata!$B$2:$S$451,16,0)</f>
        <v/>
      </c>
      <c r="T30" t="str">
        <f>VLOOKUP($D30,metadata!$B$2:$S$451,17,0)</f>
        <v/>
      </c>
      <c r="U30" t="str">
        <f>VLOOKUP($D30,metadata!$B$2:$S$451,18,0)</f>
        <v/>
      </c>
      <c r="V30" t="str">
        <f>VLOOKUP($D30,metadata!$B$2:$Z$451,19,0)</f>
        <v/>
      </c>
      <c r="W30" t="str">
        <f>VLOOKUP($D30,metadata!$B$2:$Z$451,20,0)</f>
        <v/>
      </c>
      <c r="X30" t="str">
        <f>VLOOKUP($D30,metadata!$B$2:$Z$451,21,0)</f>
        <v/>
      </c>
      <c r="Y30" t="str">
        <f>VLOOKUP($D30,metadata!$B$2:$Z$451,22,0)</f>
        <v/>
      </c>
      <c r="Z30" t="str">
        <f>VLOOKUP($D30,metadata!$B$2:$Z$451,23,0)</f>
        <v/>
      </c>
      <c r="AA30" t="str">
        <f>VLOOKUP($D30,metadata!$B$2:$Z$451,24,0)</f>
        <v/>
      </c>
      <c r="AB30" t="str">
        <f>VLOOKUP($D30,metadata!$B$2:$Z$451,25,0)</f>
        <v/>
      </c>
      <c r="AF30" t="str">
        <f t="shared" si="1"/>
        <v/>
      </c>
      <c r="AH30" t="str">
        <f t="shared" si="2"/>
        <v>x</v>
      </c>
    </row>
    <row r="31" spans="1:34" x14ac:dyDescent="0.3">
      <c r="A31">
        <f>A30+metadata!J30</f>
        <v>380</v>
      </c>
      <c r="B31" t="str">
        <f>metadata!B31</f>
        <v>3-Manosque</v>
      </c>
      <c r="C31">
        <v>30</v>
      </c>
      <c r="D31" t="str">
        <f t="shared" si="0"/>
        <v>2-</v>
      </c>
      <c r="E31" t="str">
        <f>VLOOKUP($D31,metadata!$B$2:$S$451,2,0)</f>
        <v>BRADSHAW, WE</v>
      </c>
      <c r="F31" t="str">
        <f>VLOOKUP($D31,metadata!$B$2:$S$451,3,0)</f>
        <v>GEOGRAPHY OF PHOTOPERIODIC RESPONSE IN DIAPAUSING MOSQUITO</v>
      </c>
      <c r="G31" t="str">
        <f>VLOOKUP($D31,metadata!$B$2:$S$451,4,0)</f>
        <v>10.1038/262384b0</v>
      </c>
      <c r="H31" t="str">
        <f>VLOOKUP($D31,metadata!$B$2:$S$451,5,0)</f>
        <v>y-askfordata</v>
      </c>
      <c r="I31" t="str">
        <f>VLOOKUP($D31,metadata!$B$2:$S$451,6,0)</f>
        <v>a</v>
      </c>
      <c r="J31" t="str">
        <f>VLOOKUP($D31,metadata!$B$2:$S$451,7,0)</f>
        <v>i</v>
      </c>
      <c r="K31">
        <f>VLOOKUP($D31,metadata!$B$2:$S$451,8,0)</f>
        <v>22</v>
      </c>
      <c r="L31">
        <f>VLOOKUP($D31,metadata!$B$2:$S$451,9,0)</f>
        <v>16</v>
      </c>
      <c r="M31" t="str">
        <f>VLOOKUP($D31,metadata!$B$2:$S$451,10,0)</f>
        <v/>
      </c>
      <c r="N31" t="str">
        <f>VLOOKUP($D31,metadata!$B$2:$S$451,11,0)</f>
        <v>Wyeomyia smithii</v>
      </c>
      <c r="O31" t="str">
        <f>VLOOKUP($D31,metadata!$B$2:$S$451,12,0)</f>
        <v>diptera</v>
      </c>
      <c r="P31" t="str">
        <f>VLOOKUP($D31,metadata!$B$2:$S$451,13,0)</f>
        <v/>
      </c>
      <c r="Q31" t="str">
        <f>VLOOKUP($D31,metadata!$B$2:$S$451,14,0)</f>
        <v/>
      </c>
      <c r="R31" t="str">
        <f>VLOOKUP($D31,metadata!$B$2:$S$451,15,0)</f>
        <v/>
      </c>
      <c r="S31" t="str">
        <f>VLOOKUP($D31,metadata!$B$2:$S$451,16,0)</f>
        <v/>
      </c>
      <c r="T31" t="str">
        <f>VLOOKUP($D31,metadata!$B$2:$S$451,17,0)</f>
        <v/>
      </c>
      <c r="U31" t="str">
        <f>VLOOKUP($D31,metadata!$B$2:$S$451,18,0)</f>
        <v/>
      </c>
      <c r="V31" t="str">
        <f>VLOOKUP($D31,metadata!$B$2:$Z$451,19,0)</f>
        <v/>
      </c>
      <c r="W31" t="str">
        <f>VLOOKUP($D31,metadata!$B$2:$Z$451,20,0)</f>
        <v/>
      </c>
      <c r="X31" t="str">
        <f>VLOOKUP($D31,metadata!$B$2:$Z$451,21,0)</f>
        <v/>
      </c>
      <c r="Y31" t="str">
        <f>VLOOKUP($D31,metadata!$B$2:$Z$451,22,0)</f>
        <v/>
      </c>
      <c r="Z31" t="str">
        <f>VLOOKUP($D31,metadata!$B$2:$Z$451,23,0)</f>
        <v/>
      </c>
      <c r="AA31" t="str">
        <f>VLOOKUP($D31,metadata!$B$2:$Z$451,24,0)</f>
        <v/>
      </c>
      <c r="AB31" t="str">
        <f>VLOOKUP($D31,metadata!$B$2:$Z$451,25,0)</f>
        <v/>
      </c>
      <c r="AF31" t="str">
        <f t="shared" si="1"/>
        <v/>
      </c>
      <c r="AH31" t="str">
        <f t="shared" si="2"/>
        <v>x</v>
      </c>
    </row>
    <row r="32" spans="1:34" x14ac:dyDescent="0.3">
      <c r="A32">
        <f>A31+metadata!J31</f>
        <v>383</v>
      </c>
      <c r="B32" t="str">
        <f>metadata!B32</f>
        <v>3-Rennes</v>
      </c>
      <c r="C32">
        <v>31</v>
      </c>
      <c r="D32" t="str">
        <f t="shared" si="0"/>
        <v>2-</v>
      </c>
      <c r="E32" t="str">
        <f>VLOOKUP($D32,metadata!$B$2:$S$451,2,0)</f>
        <v>BRADSHAW, WE</v>
      </c>
      <c r="F32" t="str">
        <f>VLOOKUP($D32,metadata!$B$2:$S$451,3,0)</f>
        <v>GEOGRAPHY OF PHOTOPERIODIC RESPONSE IN DIAPAUSING MOSQUITO</v>
      </c>
      <c r="G32" t="str">
        <f>VLOOKUP($D32,metadata!$B$2:$S$451,4,0)</f>
        <v>10.1038/262384b0</v>
      </c>
      <c r="H32" t="str">
        <f>VLOOKUP($D32,metadata!$B$2:$S$451,5,0)</f>
        <v>y-askfordata</v>
      </c>
      <c r="I32" t="str">
        <f>VLOOKUP($D32,metadata!$B$2:$S$451,6,0)</f>
        <v>a</v>
      </c>
      <c r="J32" t="str">
        <f>VLOOKUP($D32,metadata!$B$2:$S$451,7,0)</f>
        <v>i</v>
      </c>
      <c r="K32">
        <f>VLOOKUP($D32,metadata!$B$2:$S$451,8,0)</f>
        <v>22</v>
      </c>
      <c r="L32">
        <f>VLOOKUP($D32,metadata!$B$2:$S$451,9,0)</f>
        <v>16</v>
      </c>
      <c r="M32" t="str">
        <f>VLOOKUP($D32,metadata!$B$2:$S$451,10,0)</f>
        <v/>
      </c>
      <c r="N32" t="str">
        <f>VLOOKUP($D32,metadata!$B$2:$S$451,11,0)</f>
        <v>Wyeomyia smithii</v>
      </c>
      <c r="O32" t="str">
        <f>VLOOKUP($D32,metadata!$B$2:$S$451,12,0)</f>
        <v>diptera</v>
      </c>
      <c r="P32" t="str">
        <f>VLOOKUP($D32,metadata!$B$2:$S$451,13,0)</f>
        <v/>
      </c>
      <c r="Q32" t="str">
        <f>VLOOKUP($D32,metadata!$B$2:$S$451,14,0)</f>
        <v/>
      </c>
      <c r="R32" t="str">
        <f>VLOOKUP($D32,metadata!$B$2:$S$451,15,0)</f>
        <v/>
      </c>
      <c r="S32" t="str">
        <f>VLOOKUP($D32,metadata!$B$2:$S$451,16,0)</f>
        <v/>
      </c>
      <c r="T32" t="str">
        <f>VLOOKUP($D32,metadata!$B$2:$S$451,17,0)</f>
        <v/>
      </c>
      <c r="U32" t="str">
        <f>VLOOKUP($D32,metadata!$B$2:$S$451,18,0)</f>
        <v/>
      </c>
      <c r="V32" t="str">
        <f>VLOOKUP($D32,metadata!$B$2:$Z$451,19,0)</f>
        <v/>
      </c>
      <c r="W32" t="str">
        <f>VLOOKUP($D32,metadata!$B$2:$Z$451,20,0)</f>
        <v/>
      </c>
      <c r="X32" t="str">
        <f>VLOOKUP($D32,metadata!$B$2:$Z$451,21,0)</f>
        <v/>
      </c>
      <c r="Y32" t="str">
        <f>VLOOKUP($D32,metadata!$B$2:$Z$451,22,0)</f>
        <v/>
      </c>
      <c r="Z32" t="str">
        <f>VLOOKUP($D32,metadata!$B$2:$Z$451,23,0)</f>
        <v/>
      </c>
      <c r="AA32" t="str">
        <f>VLOOKUP($D32,metadata!$B$2:$Z$451,24,0)</f>
        <v/>
      </c>
      <c r="AB32" t="str">
        <f>VLOOKUP($D32,metadata!$B$2:$Z$451,25,0)</f>
        <v/>
      </c>
      <c r="AF32" t="str">
        <f t="shared" si="1"/>
        <v/>
      </c>
      <c r="AH32" t="str">
        <f t="shared" si="2"/>
        <v>x</v>
      </c>
    </row>
    <row r="33" spans="1:34" x14ac:dyDescent="0.3">
      <c r="A33">
        <f>A32+metadata!J32</f>
        <v>386</v>
      </c>
      <c r="B33" t="str">
        <f>metadata!B33</f>
        <v>3-Chambery</v>
      </c>
      <c r="C33">
        <v>32</v>
      </c>
      <c r="D33" t="str">
        <f t="shared" si="0"/>
        <v>2-</v>
      </c>
      <c r="E33" t="str">
        <f>VLOOKUP($D33,metadata!$B$2:$S$451,2,0)</f>
        <v>BRADSHAW, WE</v>
      </c>
      <c r="F33" t="str">
        <f>VLOOKUP($D33,metadata!$B$2:$S$451,3,0)</f>
        <v>GEOGRAPHY OF PHOTOPERIODIC RESPONSE IN DIAPAUSING MOSQUITO</v>
      </c>
      <c r="G33" t="str">
        <f>VLOOKUP($D33,metadata!$B$2:$S$451,4,0)</f>
        <v>10.1038/262384b0</v>
      </c>
      <c r="H33" t="str">
        <f>VLOOKUP($D33,metadata!$B$2:$S$451,5,0)</f>
        <v>y-askfordata</v>
      </c>
      <c r="I33" t="str">
        <f>VLOOKUP($D33,metadata!$B$2:$S$451,6,0)</f>
        <v>a</v>
      </c>
      <c r="J33" t="str">
        <f>VLOOKUP($D33,metadata!$B$2:$S$451,7,0)</f>
        <v>i</v>
      </c>
      <c r="K33">
        <f>VLOOKUP($D33,metadata!$B$2:$S$451,8,0)</f>
        <v>22</v>
      </c>
      <c r="L33">
        <f>VLOOKUP($D33,metadata!$B$2:$S$451,9,0)</f>
        <v>16</v>
      </c>
      <c r="M33" t="str">
        <f>VLOOKUP($D33,metadata!$B$2:$S$451,10,0)</f>
        <v/>
      </c>
      <c r="N33" t="str">
        <f>VLOOKUP($D33,metadata!$B$2:$S$451,11,0)</f>
        <v>Wyeomyia smithii</v>
      </c>
      <c r="O33" t="str">
        <f>VLOOKUP($D33,metadata!$B$2:$S$451,12,0)</f>
        <v>diptera</v>
      </c>
      <c r="P33" t="str">
        <f>VLOOKUP($D33,metadata!$B$2:$S$451,13,0)</f>
        <v/>
      </c>
      <c r="Q33" t="str">
        <f>VLOOKUP($D33,metadata!$B$2:$S$451,14,0)</f>
        <v/>
      </c>
      <c r="R33" t="str">
        <f>VLOOKUP($D33,metadata!$B$2:$S$451,15,0)</f>
        <v/>
      </c>
      <c r="S33" t="str">
        <f>VLOOKUP($D33,metadata!$B$2:$S$451,16,0)</f>
        <v/>
      </c>
      <c r="T33" t="str">
        <f>VLOOKUP($D33,metadata!$B$2:$S$451,17,0)</f>
        <v/>
      </c>
      <c r="U33" t="str">
        <f>VLOOKUP($D33,metadata!$B$2:$S$451,18,0)</f>
        <v/>
      </c>
      <c r="V33" t="str">
        <f>VLOOKUP($D33,metadata!$B$2:$Z$451,19,0)</f>
        <v/>
      </c>
      <c r="W33" t="str">
        <f>VLOOKUP($D33,metadata!$B$2:$Z$451,20,0)</f>
        <v/>
      </c>
      <c r="X33" t="str">
        <f>VLOOKUP($D33,metadata!$B$2:$Z$451,21,0)</f>
        <v/>
      </c>
      <c r="Y33" t="str">
        <f>VLOOKUP($D33,metadata!$B$2:$Z$451,22,0)</f>
        <v/>
      </c>
      <c r="Z33" t="str">
        <f>VLOOKUP($D33,metadata!$B$2:$Z$451,23,0)</f>
        <v/>
      </c>
      <c r="AA33" t="str">
        <f>VLOOKUP($D33,metadata!$B$2:$Z$451,24,0)</f>
        <v/>
      </c>
      <c r="AB33" t="str">
        <f>VLOOKUP($D33,metadata!$B$2:$Z$451,25,0)</f>
        <v/>
      </c>
      <c r="AF33" t="str">
        <f t="shared" si="1"/>
        <v/>
      </c>
      <c r="AH33" t="str">
        <f t="shared" si="2"/>
        <v>x</v>
      </c>
    </row>
    <row r="34" spans="1:34" x14ac:dyDescent="0.3">
      <c r="A34">
        <f>A33+metadata!J33</f>
        <v>389</v>
      </c>
      <c r="B34" t="str">
        <f>metadata!B34</f>
        <v>4-</v>
      </c>
      <c r="C34">
        <v>33</v>
      </c>
      <c r="D34" t="str">
        <f t="shared" si="0"/>
        <v>2-</v>
      </c>
      <c r="E34" t="str">
        <f>VLOOKUP($D34,metadata!$B$2:$S$451,2,0)</f>
        <v>BRADSHAW, WE</v>
      </c>
      <c r="F34" t="str">
        <f>VLOOKUP($D34,metadata!$B$2:$S$451,3,0)</f>
        <v>GEOGRAPHY OF PHOTOPERIODIC RESPONSE IN DIAPAUSING MOSQUITO</v>
      </c>
      <c r="G34" t="str">
        <f>VLOOKUP($D34,metadata!$B$2:$S$451,4,0)</f>
        <v>10.1038/262384b0</v>
      </c>
      <c r="H34" t="str">
        <f>VLOOKUP($D34,metadata!$B$2:$S$451,5,0)</f>
        <v>y-askfordata</v>
      </c>
      <c r="I34" t="str">
        <f>VLOOKUP($D34,metadata!$B$2:$S$451,6,0)</f>
        <v>a</v>
      </c>
      <c r="J34" t="str">
        <f>VLOOKUP($D34,metadata!$B$2:$S$451,7,0)</f>
        <v>i</v>
      </c>
      <c r="K34">
        <f>VLOOKUP($D34,metadata!$B$2:$S$451,8,0)</f>
        <v>22</v>
      </c>
      <c r="L34">
        <f>VLOOKUP($D34,metadata!$B$2:$S$451,9,0)</f>
        <v>16</v>
      </c>
      <c r="M34" t="str">
        <f>VLOOKUP($D34,metadata!$B$2:$S$451,10,0)</f>
        <v/>
      </c>
      <c r="N34" t="str">
        <f>VLOOKUP($D34,metadata!$B$2:$S$451,11,0)</f>
        <v>Wyeomyia smithii</v>
      </c>
      <c r="O34" t="str">
        <f>VLOOKUP($D34,metadata!$B$2:$S$451,12,0)</f>
        <v>diptera</v>
      </c>
      <c r="P34" t="str">
        <f>VLOOKUP($D34,metadata!$B$2:$S$451,13,0)</f>
        <v/>
      </c>
      <c r="Q34" t="str">
        <f>VLOOKUP($D34,metadata!$B$2:$S$451,14,0)</f>
        <v/>
      </c>
      <c r="R34" t="str">
        <f>VLOOKUP($D34,metadata!$B$2:$S$451,15,0)</f>
        <v/>
      </c>
      <c r="S34" t="str">
        <f>VLOOKUP($D34,metadata!$B$2:$S$451,16,0)</f>
        <v/>
      </c>
      <c r="T34" t="str">
        <f>VLOOKUP($D34,metadata!$B$2:$S$451,17,0)</f>
        <v/>
      </c>
      <c r="U34" t="str">
        <f>VLOOKUP($D34,metadata!$B$2:$S$451,18,0)</f>
        <v/>
      </c>
      <c r="V34" t="str">
        <f>VLOOKUP($D34,metadata!$B$2:$Z$451,19,0)</f>
        <v/>
      </c>
      <c r="W34" t="str">
        <f>VLOOKUP($D34,metadata!$B$2:$Z$451,20,0)</f>
        <v/>
      </c>
      <c r="X34" t="str">
        <f>VLOOKUP($D34,metadata!$B$2:$Z$451,21,0)</f>
        <v/>
      </c>
      <c r="Y34" t="str">
        <f>VLOOKUP($D34,metadata!$B$2:$Z$451,22,0)</f>
        <v/>
      </c>
      <c r="Z34" t="str">
        <f>VLOOKUP($D34,metadata!$B$2:$Z$451,23,0)</f>
        <v/>
      </c>
      <c r="AA34" t="str">
        <f>VLOOKUP($D34,metadata!$B$2:$Z$451,24,0)</f>
        <v/>
      </c>
      <c r="AB34" t="str">
        <f>VLOOKUP($D34,metadata!$B$2:$Z$451,25,0)</f>
        <v/>
      </c>
      <c r="AF34" t="str">
        <f t="shared" si="1"/>
        <v/>
      </c>
      <c r="AH34" t="str">
        <f t="shared" si="2"/>
        <v>x</v>
      </c>
    </row>
    <row r="35" spans="1:34" x14ac:dyDescent="0.3">
      <c r="A35">
        <f>A34+metadata!J34</f>
        <v>389</v>
      </c>
      <c r="B35" t="str">
        <f>metadata!B35</f>
        <v>4-</v>
      </c>
      <c r="C35">
        <v>34</v>
      </c>
      <c r="D35" t="str">
        <f t="shared" si="0"/>
        <v>2-</v>
      </c>
      <c r="E35" t="str">
        <f>VLOOKUP($D35,metadata!$B$2:$S$451,2,0)</f>
        <v>BRADSHAW, WE</v>
      </c>
      <c r="F35" t="str">
        <f>VLOOKUP($D35,metadata!$B$2:$S$451,3,0)</f>
        <v>GEOGRAPHY OF PHOTOPERIODIC RESPONSE IN DIAPAUSING MOSQUITO</v>
      </c>
      <c r="G35" t="str">
        <f>VLOOKUP($D35,metadata!$B$2:$S$451,4,0)</f>
        <v>10.1038/262384b0</v>
      </c>
      <c r="H35" t="str">
        <f>VLOOKUP($D35,metadata!$B$2:$S$451,5,0)</f>
        <v>y-askfordata</v>
      </c>
      <c r="I35" t="str">
        <f>VLOOKUP($D35,metadata!$B$2:$S$451,6,0)</f>
        <v>a</v>
      </c>
      <c r="J35" t="str">
        <f>VLOOKUP($D35,metadata!$B$2:$S$451,7,0)</f>
        <v>i</v>
      </c>
      <c r="K35">
        <f>VLOOKUP($D35,metadata!$B$2:$S$451,8,0)</f>
        <v>22</v>
      </c>
      <c r="L35">
        <f>VLOOKUP($D35,metadata!$B$2:$S$451,9,0)</f>
        <v>16</v>
      </c>
      <c r="M35" t="str">
        <f>VLOOKUP($D35,metadata!$B$2:$S$451,10,0)</f>
        <v/>
      </c>
      <c r="N35" t="str">
        <f>VLOOKUP($D35,metadata!$B$2:$S$451,11,0)</f>
        <v>Wyeomyia smithii</v>
      </c>
      <c r="O35" t="str">
        <f>VLOOKUP($D35,metadata!$B$2:$S$451,12,0)</f>
        <v>diptera</v>
      </c>
      <c r="P35" t="str">
        <f>VLOOKUP($D35,metadata!$B$2:$S$451,13,0)</f>
        <v/>
      </c>
      <c r="Q35" t="str">
        <f>VLOOKUP($D35,metadata!$B$2:$S$451,14,0)</f>
        <v/>
      </c>
      <c r="R35" t="str">
        <f>VLOOKUP($D35,metadata!$B$2:$S$451,15,0)</f>
        <v/>
      </c>
      <c r="S35" t="str">
        <f>VLOOKUP($D35,metadata!$B$2:$S$451,16,0)</f>
        <v/>
      </c>
      <c r="T35" t="str">
        <f>VLOOKUP($D35,metadata!$B$2:$S$451,17,0)</f>
        <v/>
      </c>
      <c r="U35" t="str">
        <f>VLOOKUP($D35,metadata!$B$2:$S$451,18,0)</f>
        <v/>
      </c>
      <c r="V35" t="str">
        <f>VLOOKUP($D35,metadata!$B$2:$Z$451,19,0)</f>
        <v/>
      </c>
      <c r="W35" t="str">
        <f>VLOOKUP($D35,metadata!$B$2:$Z$451,20,0)</f>
        <v/>
      </c>
      <c r="X35" t="str">
        <f>VLOOKUP($D35,metadata!$B$2:$Z$451,21,0)</f>
        <v/>
      </c>
      <c r="Y35" t="str">
        <f>VLOOKUP($D35,metadata!$B$2:$Z$451,22,0)</f>
        <v/>
      </c>
      <c r="Z35" t="str">
        <f>VLOOKUP($D35,metadata!$B$2:$Z$451,23,0)</f>
        <v/>
      </c>
      <c r="AA35" t="str">
        <f>VLOOKUP($D35,metadata!$B$2:$Z$451,24,0)</f>
        <v/>
      </c>
      <c r="AB35" t="str">
        <f>VLOOKUP($D35,metadata!$B$2:$Z$451,25,0)</f>
        <v/>
      </c>
      <c r="AF35" t="str">
        <f t="shared" si="1"/>
        <v/>
      </c>
      <c r="AH35" t="str">
        <f t="shared" si="2"/>
        <v>x</v>
      </c>
    </row>
    <row r="36" spans="1:34" x14ac:dyDescent="0.3">
      <c r="A36">
        <f>A35+metadata!J35</f>
        <v>389</v>
      </c>
      <c r="B36" t="str">
        <f>metadata!B36</f>
        <v>4-</v>
      </c>
      <c r="C36">
        <v>35</v>
      </c>
      <c r="D36" t="str">
        <f t="shared" si="0"/>
        <v>2-</v>
      </c>
      <c r="E36" t="str">
        <f>VLOOKUP($D36,metadata!$B$2:$S$451,2,0)</f>
        <v>BRADSHAW, WE</v>
      </c>
      <c r="F36" t="str">
        <f>VLOOKUP($D36,metadata!$B$2:$S$451,3,0)</f>
        <v>GEOGRAPHY OF PHOTOPERIODIC RESPONSE IN DIAPAUSING MOSQUITO</v>
      </c>
      <c r="G36" t="str">
        <f>VLOOKUP($D36,metadata!$B$2:$S$451,4,0)</f>
        <v>10.1038/262384b0</v>
      </c>
      <c r="H36" t="str">
        <f>VLOOKUP($D36,metadata!$B$2:$S$451,5,0)</f>
        <v>y-askfordata</v>
      </c>
      <c r="I36" t="str">
        <f>VLOOKUP($D36,metadata!$B$2:$S$451,6,0)</f>
        <v>a</v>
      </c>
      <c r="J36" t="str">
        <f>VLOOKUP($D36,metadata!$B$2:$S$451,7,0)</f>
        <v>i</v>
      </c>
      <c r="K36">
        <f>VLOOKUP($D36,metadata!$B$2:$S$451,8,0)</f>
        <v>22</v>
      </c>
      <c r="L36">
        <f>VLOOKUP($D36,metadata!$B$2:$S$451,9,0)</f>
        <v>16</v>
      </c>
      <c r="M36" t="str">
        <f>VLOOKUP($D36,metadata!$B$2:$S$451,10,0)</f>
        <v/>
      </c>
      <c r="N36" t="str">
        <f>VLOOKUP($D36,metadata!$B$2:$S$451,11,0)</f>
        <v>Wyeomyia smithii</v>
      </c>
      <c r="O36" t="str">
        <f>VLOOKUP($D36,metadata!$B$2:$S$451,12,0)</f>
        <v>diptera</v>
      </c>
      <c r="P36" t="str">
        <f>VLOOKUP($D36,metadata!$B$2:$S$451,13,0)</f>
        <v/>
      </c>
      <c r="Q36" t="str">
        <f>VLOOKUP($D36,metadata!$B$2:$S$451,14,0)</f>
        <v/>
      </c>
      <c r="R36" t="str">
        <f>VLOOKUP($D36,metadata!$B$2:$S$451,15,0)</f>
        <v/>
      </c>
      <c r="S36" t="str">
        <f>VLOOKUP($D36,metadata!$B$2:$S$451,16,0)</f>
        <v/>
      </c>
      <c r="T36" t="str">
        <f>VLOOKUP($D36,metadata!$B$2:$S$451,17,0)</f>
        <v/>
      </c>
      <c r="U36" t="str">
        <f>VLOOKUP($D36,metadata!$B$2:$S$451,18,0)</f>
        <v/>
      </c>
      <c r="V36" t="str">
        <f>VLOOKUP($D36,metadata!$B$2:$Z$451,19,0)</f>
        <v/>
      </c>
      <c r="W36" t="str">
        <f>VLOOKUP($D36,metadata!$B$2:$Z$451,20,0)</f>
        <v/>
      </c>
      <c r="X36" t="str">
        <f>VLOOKUP($D36,metadata!$B$2:$Z$451,21,0)</f>
        <v/>
      </c>
      <c r="Y36" t="str">
        <f>VLOOKUP($D36,metadata!$B$2:$Z$451,22,0)</f>
        <v/>
      </c>
      <c r="Z36" t="str">
        <f>VLOOKUP($D36,metadata!$B$2:$Z$451,23,0)</f>
        <v/>
      </c>
      <c r="AA36" t="str">
        <f>VLOOKUP($D36,metadata!$B$2:$Z$451,24,0)</f>
        <v/>
      </c>
      <c r="AB36" t="str">
        <f>VLOOKUP($D36,metadata!$B$2:$Z$451,25,0)</f>
        <v/>
      </c>
      <c r="AF36" t="str">
        <f t="shared" si="1"/>
        <v/>
      </c>
      <c r="AH36" t="str">
        <f t="shared" si="2"/>
        <v>x</v>
      </c>
    </row>
    <row r="37" spans="1:34" x14ac:dyDescent="0.3">
      <c r="A37">
        <f>A36+metadata!J36</f>
        <v>389</v>
      </c>
      <c r="B37" t="str">
        <f>metadata!B37</f>
        <v>4-</v>
      </c>
      <c r="C37">
        <v>36</v>
      </c>
      <c r="D37" t="str">
        <f t="shared" si="0"/>
        <v>2-</v>
      </c>
      <c r="E37" t="str">
        <f>VLOOKUP($D37,metadata!$B$2:$S$451,2,0)</f>
        <v>BRADSHAW, WE</v>
      </c>
      <c r="F37" t="str">
        <f>VLOOKUP($D37,metadata!$B$2:$S$451,3,0)</f>
        <v>GEOGRAPHY OF PHOTOPERIODIC RESPONSE IN DIAPAUSING MOSQUITO</v>
      </c>
      <c r="G37" t="str">
        <f>VLOOKUP($D37,metadata!$B$2:$S$451,4,0)</f>
        <v>10.1038/262384b0</v>
      </c>
      <c r="H37" t="str">
        <f>VLOOKUP($D37,metadata!$B$2:$S$451,5,0)</f>
        <v>y-askfordata</v>
      </c>
      <c r="I37" t="str">
        <f>VLOOKUP($D37,metadata!$B$2:$S$451,6,0)</f>
        <v>a</v>
      </c>
      <c r="J37" t="str">
        <f>VLOOKUP($D37,metadata!$B$2:$S$451,7,0)</f>
        <v>i</v>
      </c>
      <c r="K37">
        <f>VLOOKUP($D37,metadata!$B$2:$S$451,8,0)</f>
        <v>22</v>
      </c>
      <c r="L37">
        <f>VLOOKUP($D37,metadata!$B$2:$S$451,9,0)</f>
        <v>16</v>
      </c>
      <c r="M37" t="str">
        <f>VLOOKUP($D37,metadata!$B$2:$S$451,10,0)</f>
        <v/>
      </c>
      <c r="N37" t="str">
        <f>VLOOKUP($D37,metadata!$B$2:$S$451,11,0)</f>
        <v>Wyeomyia smithii</v>
      </c>
      <c r="O37" t="str">
        <f>VLOOKUP($D37,metadata!$B$2:$S$451,12,0)</f>
        <v>diptera</v>
      </c>
      <c r="P37" t="str">
        <f>VLOOKUP($D37,metadata!$B$2:$S$451,13,0)</f>
        <v/>
      </c>
      <c r="Q37" t="str">
        <f>VLOOKUP($D37,metadata!$B$2:$S$451,14,0)</f>
        <v/>
      </c>
      <c r="R37" t="str">
        <f>VLOOKUP($D37,metadata!$B$2:$S$451,15,0)</f>
        <v/>
      </c>
      <c r="S37" t="str">
        <f>VLOOKUP($D37,metadata!$B$2:$S$451,16,0)</f>
        <v/>
      </c>
      <c r="T37" t="str">
        <f>VLOOKUP($D37,metadata!$B$2:$S$451,17,0)</f>
        <v/>
      </c>
      <c r="U37" t="str">
        <f>VLOOKUP($D37,metadata!$B$2:$S$451,18,0)</f>
        <v/>
      </c>
      <c r="V37" t="str">
        <f>VLOOKUP($D37,metadata!$B$2:$Z$451,19,0)</f>
        <v/>
      </c>
      <c r="W37" t="str">
        <f>VLOOKUP($D37,metadata!$B$2:$Z$451,20,0)</f>
        <v/>
      </c>
      <c r="X37" t="str">
        <f>VLOOKUP($D37,metadata!$B$2:$Z$451,21,0)</f>
        <v/>
      </c>
      <c r="Y37" t="str">
        <f>VLOOKUP($D37,metadata!$B$2:$Z$451,22,0)</f>
        <v/>
      </c>
      <c r="Z37" t="str">
        <f>VLOOKUP($D37,metadata!$B$2:$Z$451,23,0)</f>
        <v/>
      </c>
      <c r="AA37" t="str">
        <f>VLOOKUP($D37,metadata!$B$2:$Z$451,24,0)</f>
        <v/>
      </c>
      <c r="AB37" t="str">
        <f>VLOOKUP($D37,metadata!$B$2:$Z$451,25,0)</f>
        <v/>
      </c>
      <c r="AF37" t="str">
        <f t="shared" si="1"/>
        <v/>
      </c>
      <c r="AH37" t="str">
        <f t="shared" si="2"/>
        <v>x</v>
      </c>
    </row>
    <row r="38" spans="1:34" x14ac:dyDescent="0.3">
      <c r="A38">
        <f>A37+metadata!J37</f>
        <v>389</v>
      </c>
      <c r="B38" t="str">
        <f>metadata!B38</f>
        <v>4-</v>
      </c>
      <c r="C38">
        <v>37</v>
      </c>
      <c r="D38" t="str">
        <f t="shared" si="0"/>
        <v>2-</v>
      </c>
      <c r="E38" t="str">
        <f>VLOOKUP($D38,metadata!$B$2:$S$451,2,0)</f>
        <v>BRADSHAW, WE</v>
      </c>
      <c r="F38" t="str">
        <f>VLOOKUP($D38,metadata!$B$2:$S$451,3,0)</f>
        <v>GEOGRAPHY OF PHOTOPERIODIC RESPONSE IN DIAPAUSING MOSQUITO</v>
      </c>
      <c r="G38" t="str">
        <f>VLOOKUP($D38,metadata!$B$2:$S$451,4,0)</f>
        <v>10.1038/262384b0</v>
      </c>
      <c r="H38" t="str">
        <f>VLOOKUP($D38,metadata!$B$2:$S$451,5,0)</f>
        <v>y-askfordata</v>
      </c>
      <c r="I38" t="str">
        <f>VLOOKUP($D38,metadata!$B$2:$S$451,6,0)</f>
        <v>a</v>
      </c>
      <c r="J38" t="str">
        <f>VLOOKUP($D38,metadata!$B$2:$S$451,7,0)</f>
        <v>i</v>
      </c>
      <c r="K38">
        <f>VLOOKUP($D38,metadata!$B$2:$S$451,8,0)</f>
        <v>22</v>
      </c>
      <c r="L38">
        <f>VLOOKUP($D38,metadata!$B$2:$S$451,9,0)</f>
        <v>16</v>
      </c>
      <c r="M38" t="str">
        <f>VLOOKUP($D38,metadata!$B$2:$S$451,10,0)</f>
        <v/>
      </c>
      <c r="N38" t="str">
        <f>VLOOKUP($D38,metadata!$B$2:$S$451,11,0)</f>
        <v>Wyeomyia smithii</v>
      </c>
      <c r="O38" t="str">
        <f>VLOOKUP($D38,metadata!$B$2:$S$451,12,0)</f>
        <v>diptera</v>
      </c>
      <c r="P38" t="str">
        <f>VLOOKUP($D38,metadata!$B$2:$S$451,13,0)</f>
        <v/>
      </c>
      <c r="Q38" t="str">
        <f>VLOOKUP($D38,metadata!$B$2:$S$451,14,0)</f>
        <v/>
      </c>
      <c r="R38" t="str">
        <f>VLOOKUP($D38,metadata!$B$2:$S$451,15,0)</f>
        <v/>
      </c>
      <c r="S38" t="str">
        <f>VLOOKUP($D38,metadata!$B$2:$S$451,16,0)</f>
        <v/>
      </c>
      <c r="T38" t="str">
        <f>VLOOKUP($D38,metadata!$B$2:$S$451,17,0)</f>
        <v/>
      </c>
      <c r="U38" t="str">
        <f>VLOOKUP($D38,metadata!$B$2:$S$451,18,0)</f>
        <v/>
      </c>
      <c r="V38" t="str">
        <f>VLOOKUP($D38,metadata!$B$2:$Z$451,19,0)</f>
        <v/>
      </c>
      <c r="W38" t="str">
        <f>VLOOKUP($D38,metadata!$B$2:$Z$451,20,0)</f>
        <v/>
      </c>
      <c r="X38" t="str">
        <f>VLOOKUP($D38,metadata!$B$2:$Z$451,21,0)</f>
        <v/>
      </c>
      <c r="Y38" t="str">
        <f>VLOOKUP($D38,metadata!$B$2:$Z$451,22,0)</f>
        <v/>
      </c>
      <c r="Z38" t="str">
        <f>VLOOKUP($D38,metadata!$B$2:$Z$451,23,0)</f>
        <v/>
      </c>
      <c r="AA38" t="str">
        <f>VLOOKUP($D38,metadata!$B$2:$Z$451,24,0)</f>
        <v/>
      </c>
      <c r="AB38" t="str">
        <f>VLOOKUP($D38,metadata!$B$2:$Z$451,25,0)</f>
        <v/>
      </c>
      <c r="AF38" t="str">
        <f t="shared" si="1"/>
        <v/>
      </c>
      <c r="AH38" t="str">
        <f t="shared" si="2"/>
        <v>x</v>
      </c>
    </row>
    <row r="39" spans="1:34" x14ac:dyDescent="0.3">
      <c r="A39">
        <f>A38+metadata!J38</f>
        <v>389</v>
      </c>
      <c r="B39" t="str">
        <f>metadata!B39</f>
        <v>4-</v>
      </c>
      <c r="C39">
        <v>38</v>
      </c>
      <c r="D39" t="str">
        <f t="shared" si="0"/>
        <v>2-</v>
      </c>
      <c r="E39" t="str">
        <f>VLOOKUP($D39,metadata!$B$2:$S$451,2,0)</f>
        <v>BRADSHAW, WE</v>
      </c>
      <c r="F39" t="str">
        <f>VLOOKUP($D39,metadata!$B$2:$S$451,3,0)</f>
        <v>GEOGRAPHY OF PHOTOPERIODIC RESPONSE IN DIAPAUSING MOSQUITO</v>
      </c>
      <c r="G39" t="str">
        <f>VLOOKUP($D39,metadata!$B$2:$S$451,4,0)</f>
        <v>10.1038/262384b0</v>
      </c>
      <c r="H39" t="str">
        <f>VLOOKUP($D39,metadata!$B$2:$S$451,5,0)</f>
        <v>y-askfordata</v>
      </c>
      <c r="I39" t="str">
        <f>VLOOKUP($D39,metadata!$B$2:$S$451,6,0)</f>
        <v>a</v>
      </c>
      <c r="J39" t="str">
        <f>VLOOKUP($D39,metadata!$B$2:$S$451,7,0)</f>
        <v>i</v>
      </c>
      <c r="K39">
        <f>VLOOKUP($D39,metadata!$B$2:$S$451,8,0)</f>
        <v>22</v>
      </c>
      <c r="L39">
        <f>VLOOKUP($D39,metadata!$B$2:$S$451,9,0)</f>
        <v>16</v>
      </c>
      <c r="M39" t="str">
        <f>VLOOKUP($D39,metadata!$B$2:$S$451,10,0)</f>
        <v/>
      </c>
      <c r="N39" t="str">
        <f>VLOOKUP($D39,metadata!$B$2:$S$451,11,0)</f>
        <v>Wyeomyia smithii</v>
      </c>
      <c r="O39" t="str">
        <f>VLOOKUP($D39,metadata!$B$2:$S$451,12,0)</f>
        <v>diptera</v>
      </c>
      <c r="P39" t="str">
        <f>VLOOKUP($D39,metadata!$B$2:$S$451,13,0)</f>
        <v/>
      </c>
      <c r="Q39" t="str">
        <f>VLOOKUP($D39,metadata!$B$2:$S$451,14,0)</f>
        <v/>
      </c>
      <c r="R39" t="str">
        <f>VLOOKUP($D39,metadata!$B$2:$S$451,15,0)</f>
        <v/>
      </c>
      <c r="S39" t="str">
        <f>VLOOKUP($D39,metadata!$B$2:$S$451,16,0)</f>
        <v/>
      </c>
      <c r="T39" t="str">
        <f>VLOOKUP($D39,metadata!$B$2:$S$451,17,0)</f>
        <v/>
      </c>
      <c r="U39" t="str">
        <f>VLOOKUP($D39,metadata!$B$2:$S$451,18,0)</f>
        <v/>
      </c>
      <c r="V39" t="str">
        <f>VLOOKUP($D39,metadata!$B$2:$Z$451,19,0)</f>
        <v/>
      </c>
      <c r="W39" t="str">
        <f>VLOOKUP($D39,metadata!$B$2:$Z$451,20,0)</f>
        <v/>
      </c>
      <c r="X39" t="str">
        <f>VLOOKUP($D39,metadata!$B$2:$Z$451,21,0)</f>
        <v/>
      </c>
      <c r="Y39" t="str">
        <f>VLOOKUP($D39,metadata!$B$2:$Z$451,22,0)</f>
        <v/>
      </c>
      <c r="Z39" t="str">
        <f>VLOOKUP($D39,metadata!$B$2:$Z$451,23,0)</f>
        <v/>
      </c>
      <c r="AA39" t="str">
        <f>VLOOKUP($D39,metadata!$B$2:$Z$451,24,0)</f>
        <v/>
      </c>
      <c r="AB39" t="str">
        <f>VLOOKUP($D39,metadata!$B$2:$Z$451,25,0)</f>
        <v/>
      </c>
      <c r="AF39" t="str">
        <f t="shared" si="1"/>
        <v/>
      </c>
      <c r="AH39" t="str">
        <f t="shared" si="2"/>
        <v>x</v>
      </c>
    </row>
    <row r="40" spans="1:34" x14ac:dyDescent="0.3">
      <c r="A40">
        <f>A39+metadata!J39</f>
        <v>389</v>
      </c>
      <c r="B40" t="str">
        <f>metadata!B40</f>
        <v>5-Guangzhou</v>
      </c>
      <c r="C40">
        <v>39</v>
      </c>
      <c r="D40" t="str">
        <f t="shared" si="0"/>
        <v>2-</v>
      </c>
      <c r="E40" t="str">
        <f>VLOOKUP($D40,metadata!$B$2:$S$451,2,0)</f>
        <v>BRADSHAW, WE</v>
      </c>
      <c r="F40" t="str">
        <f>VLOOKUP($D40,metadata!$B$2:$S$451,3,0)</f>
        <v>GEOGRAPHY OF PHOTOPERIODIC RESPONSE IN DIAPAUSING MOSQUITO</v>
      </c>
      <c r="G40" t="str">
        <f>VLOOKUP($D40,metadata!$B$2:$S$451,4,0)</f>
        <v>10.1038/262384b0</v>
      </c>
      <c r="H40" t="str">
        <f>VLOOKUP($D40,metadata!$B$2:$S$451,5,0)</f>
        <v>y-askfordata</v>
      </c>
      <c r="I40" t="str">
        <f>VLOOKUP($D40,metadata!$B$2:$S$451,6,0)</f>
        <v>a</v>
      </c>
      <c r="J40" t="str">
        <f>VLOOKUP($D40,metadata!$B$2:$S$451,7,0)</f>
        <v>i</v>
      </c>
      <c r="K40">
        <f>VLOOKUP($D40,metadata!$B$2:$S$451,8,0)</f>
        <v>22</v>
      </c>
      <c r="L40">
        <f>VLOOKUP($D40,metadata!$B$2:$S$451,9,0)</f>
        <v>16</v>
      </c>
      <c r="M40" t="str">
        <f>VLOOKUP($D40,metadata!$B$2:$S$451,10,0)</f>
        <v/>
      </c>
      <c r="N40" t="str">
        <f>VLOOKUP($D40,metadata!$B$2:$S$451,11,0)</f>
        <v>Wyeomyia smithii</v>
      </c>
      <c r="O40" t="str">
        <f>VLOOKUP($D40,metadata!$B$2:$S$451,12,0)</f>
        <v>diptera</v>
      </c>
      <c r="P40" t="str">
        <f>VLOOKUP($D40,metadata!$B$2:$S$451,13,0)</f>
        <v/>
      </c>
      <c r="Q40" t="str">
        <f>VLOOKUP($D40,metadata!$B$2:$S$451,14,0)</f>
        <v/>
      </c>
      <c r="R40" t="str">
        <f>VLOOKUP($D40,metadata!$B$2:$S$451,15,0)</f>
        <v/>
      </c>
      <c r="S40" t="str">
        <f>VLOOKUP($D40,metadata!$B$2:$S$451,16,0)</f>
        <v/>
      </c>
      <c r="T40" t="str">
        <f>VLOOKUP($D40,metadata!$B$2:$S$451,17,0)</f>
        <v/>
      </c>
      <c r="U40" t="str">
        <f>VLOOKUP($D40,metadata!$B$2:$S$451,18,0)</f>
        <v/>
      </c>
      <c r="V40" t="str">
        <f>VLOOKUP($D40,metadata!$B$2:$Z$451,19,0)</f>
        <v/>
      </c>
      <c r="W40" t="str">
        <f>VLOOKUP($D40,metadata!$B$2:$Z$451,20,0)</f>
        <v/>
      </c>
      <c r="X40" t="str">
        <f>VLOOKUP($D40,metadata!$B$2:$Z$451,21,0)</f>
        <v/>
      </c>
      <c r="Y40" t="str">
        <f>VLOOKUP($D40,metadata!$B$2:$Z$451,22,0)</f>
        <v/>
      </c>
      <c r="Z40" t="str">
        <f>VLOOKUP($D40,metadata!$B$2:$Z$451,23,0)</f>
        <v/>
      </c>
      <c r="AA40" t="str">
        <f>VLOOKUP($D40,metadata!$B$2:$Z$451,24,0)</f>
        <v/>
      </c>
      <c r="AF40" t="str">
        <f t="shared" si="1"/>
        <v/>
      </c>
      <c r="AH40" t="str">
        <f t="shared" si="2"/>
        <v>x</v>
      </c>
    </row>
    <row r="41" spans="1:34" x14ac:dyDescent="0.3">
      <c r="A41">
        <f>A40+metadata!J40</f>
        <v>395</v>
      </c>
      <c r="B41" t="str">
        <f>metadata!B41</f>
        <v>5-Yongxiu</v>
      </c>
      <c r="C41">
        <v>40</v>
      </c>
      <c r="D41" t="str">
        <f t="shared" si="0"/>
        <v>2-</v>
      </c>
      <c r="E41" t="str">
        <f>VLOOKUP($D41,metadata!$B$2:$S$451,2,0)</f>
        <v>BRADSHAW, WE</v>
      </c>
      <c r="F41" t="str">
        <f>VLOOKUP($D41,metadata!$B$2:$S$451,3,0)</f>
        <v>GEOGRAPHY OF PHOTOPERIODIC RESPONSE IN DIAPAUSING MOSQUITO</v>
      </c>
      <c r="G41" t="str">
        <f>VLOOKUP($D41,metadata!$B$2:$S$451,4,0)</f>
        <v>10.1038/262384b0</v>
      </c>
      <c r="H41" t="str">
        <f>VLOOKUP($D41,metadata!$B$2:$S$451,5,0)</f>
        <v>y-askfordata</v>
      </c>
      <c r="I41" t="str">
        <f>VLOOKUP($D41,metadata!$B$2:$S$451,6,0)</f>
        <v>a</v>
      </c>
      <c r="J41" t="str">
        <f>VLOOKUP($D41,metadata!$B$2:$S$451,7,0)</f>
        <v>i</v>
      </c>
      <c r="K41">
        <f>VLOOKUP($D41,metadata!$B$2:$S$451,8,0)</f>
        <v>22</v>
      </c>
      <c r="L41">
        <f>VLOOKUP($D41,metadata!$B$2:$S$451,9,0)</f>
        <v>16</v>
      </c>
      <c r="M41" t="str">
        <f>VLOOKUP($D41,metadata!$B$2:$S$451,10,0)</f>
        <v/>
      </c>
      <c r="N41" t="str">
        <f>VLOOKUP($D41,metadata!$B$2:$S$451,11,0)</f>
        <v>Wyeomyia smithii</v>
      </c>
      <c r="O41" t="str">
        <f>VLOOKUP($D41,metadata!$B$2:$S$451,12,0)</f>
        <v>diptera</v>
      </c>
      <c r="P41" t="str">
        <f>VLOOKUP($D41,metadata!$B$2:$S$451,13,0)</f>
        <v/>
      </c>
      <c r="Q41" t="str">
        <f>VLOOKUP($D41,metadata!$B$2:$S$451,14,0)</f>
        <v/>
      </c>
      <c r="R41" t="str">
        <f>VLOOKUP($D41,metadata!$B$2:$S$451,15,0)</f>
        <v/>
      </c>
      <c r="S41" t="str">
        <f>VLOOKUP($D41,metadata!$B$2:$S$451,16,0)</f>
        <v/>
      </c>
      <c r="T41" t="str">
        <f>VLOOKUP($D41,metadata!$B$2:$S$451,17,0)</f>
        <v/>
      </c>
      <c r="U41" t="str">
        <f>VLOOKUP($D41,metadata!$B$2:$S$451,18,0)</f>
        <v/>
      </c>
      <c r="V41" t="str">
        <f>VLOOKUP($D41,metadata!$B$2:$Z$451,19,0)</f>
        <v/>
      </c>
      <c r="W41" t="str">
        <f>VLOOKUP($D41,metadata!$B$2:$Z$451,20,0)</f>
        <v/>
      </c>
      <c r="X41" t="str">
        <f>VLOOKUP($D41,metadata!$B$2:$Z$451,21,0)</f>
        <v/>
      </c>
      <c r="Y41" t="str">
        <f>VLOOKUP($D41,metadata!$B$2:$Z$451,22,0)</f>
        <v/>
      </c>
      <c r="Z41" t="str">
        <f>VLOOKUP($D41,metadata!$B$2:$Z$451,23,0)</f>
        <v/>
      </c>
      <c r="AA41" t="str">
        <f>VLOOKUP($D41,metadata!$B$2:$Z$451,24,0)</f>
        <v/>
      </c>
      <c r="AF41" t="str">
        <f t="shared" si="1"/>
        <v/>
      </c>
      <c r="AH41" t="str">
        <f t="shared" si="2"/>
        <v>x</v>
      </c>
    </row>
    <row r="42" spans="1:34" x14ac:dyDescent="0.3">
      <c r="A42">
        <f>A41+metadata!J41</f>
        <v>401</v>
      </c>
      <c r="B42" t="str">
        <f>metadata!B42</f>
        <v>5-Taian</v>
      </c>
      <c r="C42">
        <v>41</v>
      </c>
      <c r="D42" t="str">
        <f t="shared" si="0"/>
        <v>2-</v>
      </c>
      <c r="E42" t="str">
        <f>VLOOKUP($D42,metadata!$B$2:$S$451,2,0)</f>
        <v>BRADSHAW, WE</v>
      </c>
      <c r="F42" t="str">
        <f>VLOOKUP($D42,metadata!$B$2:$S$451,3,0)</f>
        <v>GEOGRAPHY OF PHOTOPERIODIC RESPONSE IN DIAPAUSING MOSQUITO</v>
      </c>
      <c r="G42" t="str">
        <f>VLOOKUP($D42,metadata!$B$2:$S$451,4,0)</f>
        <v>10.1038/262384b0</v>
      </c>
      <c r="H42" t="str">
        <f>VLOOKUP($D42,metadata!$B$2:$S$451,5,0)</f>
        <v>y-askfordata</v>
      </c>
      <c r="I42" t="str">
        <f>VLOOKUP($D42,metadata!$B$2:$S$451,6,0)</f>
        <v>a</v>
      </c>
      <c r="J42" t="str">
        <f>VLOOKUP($D42,metadata!$B$2:$S$451,7,0)</f>
        <v>i</v>
      </c>
      <c r="K42">
        <f>VLOOKUP($D42,metadata!$B$2:$S$451,8,0)</f>
        <v>22</v>
      </c>
      <c r="L42">
        <f>VLOOKUP($D42,metadata!$B$2:$S$451,9,0)</f>
        <v>16</v>
      </c>
      <c r="M42" t="str">
        <f>VLOOKUP($D42,metadata!$B$2:$S$451,10,0)</f>
        <v/>
      </c>
      <c r="N42" t="str">
        <f>VLOOKUP($D42,metadata!$B$2:$S$451,11,0)</f>
        <v>Wyeomyia smithii</v>
      </c>
      <c r="O42" t="str">
        <f>VLOOKUP($D42,metadata!$B$2:$S$451,12,0)</f>
        <v>diptera</v>
      </c>
      <c r="P42" t="str">
        <f>VLOOKUP($D42,metadata!$B$2:$S$451,13,0)</f>
        <v/>
      </c>
      <c r="Q42" t="str">
        <f>VLOOKUP($D42,metadata!$B$2:$S$451,14,0)</f>
        <v/>
      </c>
      <c r="R42" t="str">
        <f>VLOOKUP($D42,metadata!$B$2:$S$451,15,0)</f>
        <v/>
      </c>
      <c r="S42" t="str">
        <f>VLOOKUP($D42,metadata!$B$2:$S$451,16,0)</f>
        <v/>
      </c>
      <c r="T42" t="str">
        <f>VLOOKUP($D42,metadata!$B$2:$S$451,17,0)</f>
        <v/>
      </c>
      <c r="U42" t="str">
        <f>VLOOKUP($D42,metadata!$B$2:$S$451,18,0)</f>
        <v/>
      </c>
      <c r="V42" t="str">
        <f>VLOOKUP($D42,metadata!$B$2:$Z$451,19,0)</f>
        <v/>
      </c>
      <c r="W42" t="str">
        <f>VLOOKUP($D42,metadata!$B$2:$Z$451,20,0)</f>
        <v/>
      </c>
      <c r="X42" t="str">
        <f>VLOOKUP($D42,metadata!$B$2:$Z$451,21,0)</f>
        <v/>
      </c>
      <c r="Y42" t="str">
        <f>VLOOKUP($D42,metadata!$B$2:$Z$451,22,0)</f>
        <v/>
      </c>
      <c r="Z42" t="str">
        <f>VLOOKUP($D42,metadata!$B$2:$Z$451,23,0)</f>
        <v/>
      </c>
      <c r="AA42" t="str">
        <f>VLOOKUP($D42,metadata!$B$2:$Z$451,24,0)</f>
        <v/>
      </c>
      <c r="AF42" t="str">
        <f t="shared" si="1"/>
        <v/>
      </c>
      <c r="AH42" t="str">
        <f t="shared" si="2"/>
        <v>x</v>
      </c>
    </row>
    <row r="43" spans="1:34" x14ac:dyDescent="0.3">
      <c r="A43">
        <f>A42+metadata!J42</f>
        <v>407</v>
      </c>
      <c r="B43" t="str">
        <f>metadata!B43</f>
        <v>5-Langfang</v>
      </c>
      <c r="C43">
        <v>42</v>
      </c>
      <c r="D43" t="str">
        <f t="shared" si="0"/>
        <v>2-</v>
      </c>
      <c r="E43" t="str">
        <f>VLOOKUP($D43,metadata!$B$2:$S$451,2,0)</f>
        <v>BRADSHAW, WE</v>
      </c>
      <c r="F43" t="str">
        <f>VLOOKUP($D43,metadata!$B$2:$S$451,3,0)</f>
        <v>GEOGRAPHY OF PHOTOPERIODIC RESPONSE IN DIAPAUSING MOSQUITO</v>
      </c>
      <c r="G43" t="str">
        <f>VLOOKUP($D43,metadata!$B$2:$S$451,4,0)</f>
        <v>10.1038/262384b0</v>
      </c>
      <c r="H43" t="str">
        <f>VLOOKUP($D43,metadata!$B$2:$S$451,5,0)</f>
        <v>y-askfordata</v>
      </c>
      <c r="I43" t="str">
        <f>VLOOKUP($D43,metadata!$B$2:$S$451,6,0)</f>
        <v>a</v>
      </c>
      <c r="J43" t="str">
        <f>VLOOKUP($D43,metadata!$B$2:$S$451,7,0)</f>
        <v>i</v>
      </c>
      <c r="K43">
        <f>VLOOKUP($D43,metadata!$B$2:$S$451,8,0)</f>
        <v>22</v>
      </c>
      <c r="L43">
        <f>VLOOKUP($D43,metadata!$B$2:$S$451,9,0)</f>
        <v>16</v>
      </c>
      <c r="M43" t="str">
        <f>VLOOKUP($D43,metadata!$B$2:$S$451,10,0)</f>
        <v/>
      </c>
      <c r="N43" t="str">
        <f>VLOOKUP($D43,metadata!$B$2:$S$451,11,0)</f>
        <v>Wyeomyia smithii</v>
      </c>
      <c r="O43" t="str">
        <f>VLOOKUP($D43,metadata!$B$2:$S$451,12,0)</f>
        <v>diptera</v>
      </c>
      <c r="P43" t="str">
        <f>VLOOKUP($D43,metadata!$B$2:$S$451,13,0)</f>
        <v/>
      </c>
      <c r="Q43" t="str">
        <f>VLOOKUP($D43,metadata!$B$2:$S$451,14,0)</f>
        <v/>
      </c>
      <c r="R43" t="str">
        <f>VLOOKUP($D43,metadata!$B$2:$S$451,15,0)</f>
        <v/>
      </c>
      <c r="S43" t="str">
        <f>VLOOKUP($D43,metadata!$B$2:$S$451,16,0)</f>
        <v/>
      </c>
      <c r="T43" t="str">
        <f>VLOOKUP($D43,metadata!$B$2:$S$451,17,0)</f>
        <v/>
      </c>
      <c r="U43" t="str">
        <f>VLOOKUP($D43,metadata!$B$2:$S$451,18,0)</f>
        <v/>
      </c>
      <c r="V43" t="str">
        <f>VLOOKUP($D43,metadata!$B$2:$Z$451,19,0)</f>
        <v/>
      </c>
      <c r="W43" t="str">
        <f>VLOOKUP($D43,metadata!$B$2:$Z$451,20,0)</f>
        <v/>
      </c>
      <c r="X43" t="str">
        <f>VLOOKUP($D43,metadata!$B$2:$Z$451,21,0)</f>
        <v/>
      </c>
      <c r="Y43" t="str">
        <f>VLOOKUP($D43,metadata!$B$2:$Z$451,22,0)</f>
        <v/>
      </c>
      <c r="Z43" t="str">
        <f>VLOOKUP($D43,metadata!$B$2:$Z$451,23,0)</f>
        <v/>
      </c>
      <c r="AA43" t="str">
        <f>VLOOKUP($D43,metadata!$B$2:$Z$451,24,0)</f>
        <v/>
      </c>
      <c r="AF43" t="str">
        <f t="shared" si="1"/>
        <v/>
      </c>
      <c r="AH43" t="str">
        <f t="shared" si="2"/>
        <v>x</v>
      </c>
    </row>
    <row r="44" spans="1:34" x14ac:dyDescent="0.3">
      <c r="A44">
        <f>A43+metadata!J43</f>
        <v>413</v>
      </c>
      <c r="B44" t="str">
        <f>metadata!B44</f>
        <v>5-Kazuo</v>
      </c>
      <c r="C44">
        <v>43</v>
      </c>
      <c r="D44" t="str">
        <f t="shared" si="0"/>
        <v>2-</v>
      </c>
      <c r="E44" t="str">
        <f>VLOOKUP($D44,metadata!$B$2:$S$451,2,0)</f>
        <v>BRADSHAW, WE</v>
      </c>
      <c r="F44" t="str">
        <f>VLOOKUP($D44,metadata!$B$2:$S$451,3,0)</f>
        <v>GEOGRAPHY OF PHOTOPERIODIC RESPONSE IN DIAPAUSING MOSQUITO</v>
      </c>
      <c r="G44" t="str">
        <f>VLOOKUP($D44,metadata!$B$2:$S$451,4,0)</f>
        <v>10.1038/262384b0</v>
      </c>
      <c r="H44" t="str">
        <f>VLOOKUP($D44,metadata!$B$2:$S$451,5,0)</f>
        <v>y-askfordata</v>
      </c>
      <c r="I44" t="str">
        <f>VLOOKUP($D44,metadata!$B$2:$S$451,6,0)</f>
        <v>a</v>
      </c>
      <c r="J44" t="str">
        <f>VLOOKUP($D44,metadata!$B$2:$S$451,7,0)</f>
        <v>i</v>
      </c>
      <c r="K44">
        <f>VLOOKUP($D44,metadata!$B$2:$S$451,8,0)</f>
        <v>22</v>
      </c>
      <c r="L44">
        <f>VLOOKUP($D44,metadata!$B$2:$S$451,9,0)</f>
        <v>16</v>
      </c>
      <c r="M44" t="str">
        <f>VLOOKUP($D44,metadata!$B$2:$S$451,10,0)</f>
        <v/>
      </c>
      <c r="N44" t="str">
        <f>VLOOKUP($D44,metadata!$B$2:$S$451,11,0)</f>
        <v>Wyeomyia smithii</v>
      </c>
      <c r="O44" t="str">
        <f>VLOOKUP($D44,metadata!$B$2:$S$451,12,0)</f>
        <v>diptera</v>
      </c>
      <c r="P44" t="str">
        <f>VLOOKUP($D44,metadata!$B$2:$S$451,13,0)</f>
        <v/>
      </c>
      <c r="Q44" t="str">
        <f>VLOOKUP($D44,metadata!$B$2:$S$451,14,0)</f>
        <v/>
      </c>
      <c r="R44" t="str">
        <f>VLOOKUP($D44,metadata!$B$2:$S$451,15,0)</f>
        <v/>
      </c>
      <c r="S44" t="str">
        <f>VLOOKUP($D44,metadata!$B$2:$S$451,16,0)</f>
        <v/>
      </c>
      <c r="T44" t="str">
        <f>VLOOKUP($D44,metadata!$B$2:$S$451,17,0)</f>
        <v/>
      </c>
      <c r="U44" t="str">
        <f>VLOOKUP($D44,metadata!$B$2:$S$451,18,0)</f>
        <v/>
      </c>
      <c r="V44" t="str">
        <f>VLOOKUP($D44,metadata!$B$2:$Z$451,19,0)</f>
        <v/>
      </c>
      <c r="W44" t="str">
        <f>VLOOKUP($D44,metadata!$B$2:$Z$451,20,0)</f>
        <v/>
      </c>
      <c r="X44" t="str">
        <f>VLOOKUP($D44,metadata!$B$2:$Z$451,21,0)</f>
        <v/>
      </c>
      <c r="Y44" t="str">
        <f>VLOOKUP($D44,metadata!$B$2:$Z$451,22,0)</f>
        <v/>
      </c>
      <c r="Z44" t="str">
        <f>VLOOKUP($D44,metadata!$B$2:$Z$451,23,0)</f>
        <v/>
      </c>
      <c r="AA44" t="str">
        <f>VLOOKUP($D44,metadata!$B$2:$Z$451,24,0)</f>
        <v/>
      </c>
      <c r="AF44" t="str">
        <f t="shared" si="1"/>
        <v/>
      </c>
      <c r="AH44" t="str">
        <f t="shared" si="2"/>
        <v>x</v>
      </c>
    </row>
    <row r="45" spans="1:34" x14ac:dyDescent="0.3">
      <c r="A45">
        <f>A44+metadata!J44</f>
        <v>419</v>
      </c>
      <c r="B45" t="str">
        <f>metadata!B45</f>
        <v>6-KO</v>
      </c>
      <c r="C45">
        <v>44</v>
      </c>
      <c r="D45" t="str">
        <f t="shared" si="0"/>
        <v>2-</v>
      </c>
      <c r="E45" t="str">
        <f>VLOOKUP($D45,metadata!$B$2:$S$451,2,0)</f>
        <v>BRADSHAW, WE</v>
      </c>
      <c r="F45" t="str">
        <f>VLOOKUP($D45,metadata!$B$2:$S$451,3,0)</f>
        <v>GEOGRAPHY OF PHOTOPERIODIC RESPONSE IN DIAPAUSING MOSQUITO</v>
      </c>
      <c r="G45" t="str">
        <f>VLOOKUP($D45,metadata!$B$2:$S$451,4,0)</f>
        <v>10.1038/262384b0</v>
      </c>
      <c r="H45" t="str">
        <f>VLOOKUP($D45,metadata!$B$2:$S$451,5,0)</f>
        <v>y-askfordata</v>
      </c>
      <c r="I45" t="str">
        <f>VLOOKUP($D45,metadata!$B$2:$S$451,6,0)</f>
        <v>a</v>
      </c>
      <c r="J45" t="str">
        <f>VLOOKUP($D45,metadata!$B$2:$S$451,7,0)</f>
        <v>i</v>
      </c>
      <c r="K45">
        <f>VLOOKUP($D45,metadata!$B$2:$S$451,8,0)</f>
        <v>22</v>
      </c>
      <c r="L45">
        <f>VLOOKUP($D45,metadata!$B$2:$S$451,9,0)</f>
        <v>16</v>
      </c>
      <c r="M45" t="str">
        <f>VLOOKUP($D45,metadata!$B$2:$S$451,10,0)</f>
        <v/>
      </c>
      <c r="N45" t="str">
        <f>VLOOKUP($D45,metadata!$B$2:$S$451,11,0)</f>
        <v>Wyeomyia smithii</v>
      </c>
      <c r="O45" t="str">
        <f>VLOOKUP($D45,metadata!$B$2:$S$451,12,0)</f>
        <v>diptera</v>
      </c>
      <c r="P45" t="str">
        <f>VLOOKUP($D45,metadata!$B$2:$S$451,13,0)</f>
        <v/>
      </c>
      <c r="Q45" t="str">
        <f>VLOOKUP($D45,metadata!$B$2:$S$451,14,0)</f>
        <v/>
      </c>
      <c r="R45" t="str">
        <f>VLOOKUP($D45,metadata!$B$2:$S$451,15,0)</f>
        <v/>
      </c>
      <c r="S45" t="str">
        <f>VLOOKUP($D45,metadata!$B$2:$S$451,16,0)</f>
        <v/>
      </c>
      <c r="T45" t="str">
        <f>VLOOKUP($D45,metadata!$B$2:$S$451,17,0)</f>
        <v/>
      </c>
      <c r="U45" t="str">
        <f>VLOOKUP($D45,metadata!$B$2:$S$451,18,0)</f>
        <v/>
      </c>
      <c r="V45" t="str">
        <f>VLOOKUP($D45,metadata!$B$2:$Z$451,19,0)</f>
        <v/>
      </c>
      <c r="W45" t="str">
        <f>VLOOKUP($D45,metadata!$B$2:$Z$451,20,0)</f>
        <v/>
      </c>
      <c r="X45" t="str">
        <f>VLOOKUP($D45,metadata!$B$2:$Z$451,21,0)</f>
        <v/>
      </c>
      <c r="Y45" t="str">
        <f>VLOOKUP($D45,metadata!$B$2:$Z$451,22,0)</f>
        <v/>
      </c>
      <c r="Z45" t="str">
        <f>VLOOKUP($D45,metadata!$B$2:$Z$451,23,0)</f>
        <v/>
      </c>
      <c r="AA45" t="str">
        <f>VLOOKUP($D45,metadata!$B$2:$Z$451,24,0)</f>
        <v/>
      </c>
      <c r="AF45" t="str">
        <f t="shared" si="1"/>
        <v/>
      </c>
      <c r="AH45" t="str">
        <f t="shared" si="2"/>
        <v>x</v>
      </c>
    </row>
    <row r="46" spans="1:34" x14ac:dyDescent="0.3">
      <c r="A46">
        <f>A45+metadata!J45</f>
        <v>426</v>
      </c>
      <c r="B46" t="str">
        <f>metadata!B46</f>
        <v>6-SP</v>
      </c>
      <c r="C46">
        <v>45</v>
      </c>
      <c r="D46" t="str">
        <f t="shared" si="0"/>
        <v>2-</v>
      </c>
      <c r="E46" t="str">
        <f>VLOOKUP($D46,metadata!$B$2:$S$451,2,0)</f>
        <v>BRADSHAW, WE</v>
      </c>
      <c r="F46" t="str">
        <f>VLOOKUP($D46,metadata!$B$2:$S$451,3,0)</f>
        <v>GEOGRAPHY OF PHOTOPERIODIC RESPONSE IN DIAPAUSING MOSQUITO</v>
      </c>
      <c r="G46" t="str">
        <f>VLOOKUP($D46,metadata!$B$2:$S$451,4,0)</f>
        <v>10.1038/262384b0</v>
      </c>
      <c r="H46" t="str">
        <f>VLOOKUP($D46,metadata!$B$2:$S$451,5,0)</f>
        <v>y-askfordata</v>
      </c>
      <c r="I46" t="str">
        <f>VLOOKUP($D46,metadata!$B$2:$S$451,6,0)</f>
        <v>a</v>
      </c>
      <c r="J46" t="str">
        <f>VLOOKUP($D46,metadata!$B$2:$S$451,7,0)</f>
        <v>i</v>
      </c>
      <c r="K46">
        <f>VLOOKUP($D46,metadata!$B$2:$S$451,8,0)</f>
        <v>22</v>
      </c>
      <c r="L46">
        <f>VLOOKUP($D46,metadata!$B$2:$S$451,9,0)</f>
        <v>16</v>
      </c>
      <c r="M46" t="str">
        <f>VLOOKUP($D46,metadata!$B$2:$S$451,10,0)</f>
        <v/>
      </c>
      <c r="N46" t="str">
        <f>VLOOKUP($D46,metadata!$B$2:$S$451,11,0)</f>
        <v>Wyeomyia smithii</v>
      </c>
      <c r="O46" t="str">
        <f>VLOOKUP($D46,metadata!$B$2:$S$451,12,0)</f>
        <v>diptera</v>
      </c>
      <c r="P46" t="str">
        <f>VLOOKUP($D46,metadata!$B$2:$S$451,13,0)</f>
        <v/>
      </c>
      <c r="Q46" t="str">
        <f>VLOOKUP($D46,metadata!$B$2:$S$451,14,0)</f>
        <v/>
      </c>
      <c r="R46" t="str">
        <f>VLOOKUP($D46,metadata!$B$2:$S$451,15,0)</f>
        <v/>
      </c>
      <c r="S46" t="str">
        <f>VLOOKUP($D46,metadata!$B$2:$S$451,16,0)</f>
        <v/>
      </c>
      <c r="T46" t="str">
        <f>VLOOKUP($D46,metadata!$B$2:$S$451,17,0)</f>
        <v/>
      </c>
      <c r="U46" t="str">
        <f>VLOOKUP($D46,metadata!$B$2:$S$451,18,0)</f>
        <v/>
      </c>
      <c r="V46" t="str">
        <f>VLOOKUP($D46,metadata!$B$2:$Z$451,19,0)</f>
        <v/>
      </c>
      <c r="W46" t="str">
        <f>VLOOKUP($D46,metadata!$B$2:$Z$451,20,0)</f>
        <v/>
      </c>
      <c r="X46" t="str">
        <f>VLOOKUP($D46,metadata!$B$2:$Z$451,21,0)</f>
        <v/>
      </c>
      <c r="Y46" t="str">
        <f>VLOOKUP($D46,metadata!$B$2:$Z$451,22,0)</f>
        <v/>
      </c>
      <c r="Z46" t="str">
        <f>VLOOKUP($D46,metadata!$B$2:$Z$451,23,0)</f>
        <v/>
      </c>
      <c r="AA46" t="str">
        <f>VLOOKUP($D46,metadata!$B$2:$Z$451,24,0)</f>
        <v/>
      </c>
      <c r="AF46" t="str">
        <f t="shared" si="1"/>
        <v/>
      </c>
      <c r="AH46" t="str">
        <f t="shared" si="2"/>
        <v>x</v>
      </c>
    </row>
    <row r="47" spans="1:34" x14ac:dyDescent="0.3">
      <c r="A47">
        <f>A46+metadata!J46</f>
        <v>431</v>
      </c>
      <c r="B47" t="str">
        <f>metadata!B47</f>
        <v>6-ON</v>
      </c>
      <c r="C47">
        <v>46</v>
      </c>
      <c r="D47" t="str">
        <f t="shared" si="0"/>
        <v>2-</v>
      </c>
      <c r="E47" t="str">
        <f>VLOOKUP($D47,metadata!$B$2:$S$451,2,0)</f>
        <v>BRADSHAW, WE</v>
      </c>
      <c r="F47" t="str">
        <f>VLOOKUP($D47,metadata!$B$2:$S$451,3,0)</f>
        <v>GEOGRAPHY OF PHOTOPERIODIC RESPONSE IN DIAPAUSING MOSQUITO</v>
      </c>
      <c r="G47" t="str">
        <f>VLOOKUP($D47,metadata!$B$2:$S$451,4,0)</f>
        <v>10.1038/262384b0</v>
      </c>
      <c r="H47" t="str">
        <f>VLOOKUP($D47,metadata!$B$2:$S$451,5,0)</f>
        <v>y-askfordata</v>
      </c>
      <c r="I47" t="str">
        <f>VLOOKUP($D47,metadata!$B$2:$S$451,6,0)</f>
        <v>a</v>
      </c>
      <c r="J47" t="str">
        <f>VLOOKUP($D47,metadata!$B$2:$S$451,7,0)</f>
        <v>i</v>
      </c>
      <c r="K47">
        <f>VLOOKUP($D47,metadata!$B$2:$S$451,8,0)</f>
        <v>22</v>
      </c>
      <c r="L47">
        <f>VLOOKUP($D47,metadata!$B$2:$S$451,9,0)</f>
        <v>16</v>
      </c>
      <c r="M47" t="str">
        <f>VLOOKUP($D47,metadata!$B$2:$S$451,10,0)</f>
        <v/>
      </c>
      <c r="N47" t="str">
        <f>VLOOKUP($D47,metadata!$B$2:$S$451,11,0)</f>
        <v>Wyeomyia smithii</v>
      </c>
      <c r="O47" t="str">
        <f>VLOOKUP($D47,metadata!$B$2:$S$451,12,0)</f>
        <v>diptera</v>
      </c>
      <c r="P47" t="str">
        <f>VLOOKUP($D47,metadata!$B$2:$S$451,13,0)</f>
        <v/>
      </c>
      <c r="Q47" t="str">
        <f>VLOOKUP($D47,metadata!$B$2:$S$451,14,0)</f>
        <v/>
      </c>
      <c r="R47" t="str">
        <f>VLOOKUP($D47,metadata!$B$2:$S$451,15,0)</f>
        <v/>
      </c>
      <c r="S47" t="str">
        <f>VLOOKUP($D47,metadata!$B$2:$S$451,16,0)</f>
        <v/>
      </c>
      <c r="T47" t="str">
        <f>VLOOKUP($D47,metadata!$B$2:$S$451,17,0)</f>
        <v/>
      </c>
      <c r="U47" t="str">
        <f>VLOOKUP($D47,metadata!$B$2:$S$451,18,0)</f>
        <v/>
      </c>
      <c r="V47" t="str">
        <f>VLOOKUP($D47,metadata!$B$2:$Z$451,19,0)</f>
        <v/>
      </c>
      <c r="W47" t="str">
        <f>VLOOKUP($D47,metadata!$B$2:$Z$451,20,0)</f>
        <v/>
      </c>
      <c r="X47" t="str">
        <f>VLOOKUP($D47,metadata!$B$2:$Z$451,21,0)</f>
        <v/>
      </c>
      <c r="Y47" t="str">
        <f>VLOOKUP($D47,metadata!$B$2:$Z$451,22,0)</f>
        <v/>
      </c>
      <c r="Z47" t="str">
        <f>VLOOKUP($D47,metadata!$B$2:$Z$451,23,0)</f>
        <v/>
      </c>
      <c r="AA47" t="str">
        <f>VLOOKUP($D47,metadata!$B$2:$Z$451,24,0)</f>
        <v/>
      </c>
      <c r="AF47" t="str">
        <f t="shared" si="1"/>
        <v/>
      </c>
      <c r="AH47" t="str">
        <f t="shared" si="2"/>
        <v>x</v>
      </c>
    </row>
    <row r="48" spans="1:34" x14ac:dyDescent="0.3">
      <c r="A48">
        <f>A47+metadata!J47</f>
        <v>438</v>
      </c>
      <c r="B48" t="str">
        <f>metadata!B48</f>
        <v>6-SM</v>
      </c>
      <c r="C48">
        <v>47</v>
      </c>
      <c r="D48" t="str">
        <f t="shared" si="0"/>
        <v>2-</v>
      </c>
      <c r="E48" t="str">
        <f>VLOOKUP($D48,metadata!$B$2:$S$451,2,0)</f>
        <v>BRADSHAW, WE</v>
      </c>
      <c r="F48" t="str">
        <f>VLOOKUP($D48,metadata!$B$2:$S$451,3,0)</f>
        <v>GEOGRAPHY OF PHOTOPERIODIC RESPONSE IN DIAPAUSING MOSQUITO</v>
      </c>
      <c r="G48" t="str">
        <f>VLOOKUP($D48,metadata!$B$2:$S$451,4,0)</f>
        <v>10.1038/262384b0</v>
      </c>
      <c r="H48" t="str">
        <f>VLOOKUP($D48,metadata!$B$2:$S$451,5,0)</f>
        <v>y-askfordata</v>
      </c>
      <c r="I48" t="str">
        <f>VLOOKUP($D48,metadata!$B$2:$S$451,6,0)</f>
        <v>a</v>
      </c>
      <c r="J48" t="str">
        <f>VLOOKUP($D48,metadata!$B$2:$S$451,7,0)</f>
        <v>i</v>
      </c>
      <c r="K48">
        <f>VLOOKUP($D48,metadata!$B$2:$S$451,8,0)</f>
        <v>22</v>
      </c>
      <c r="L48">
        <f>VLOOKUP($D48,metadata!$B$2:$S$451,9,0)</f>
        <v>16</v>
      </c>
      <c r="M48" t="str">
        <f>VLOOKUP($D48,metadata!$B$2:$S$451,10,0)</f>
        <v/>
      </c>
      <c r="N48" t="str">
        <f>VLOOKUP($D48,metadata!$B$2:$S$451,11,0)</f>
        <v>Wyeomyia smithii</v>
      </c>
      <c r="O48" t="str">
        <f>VLOOKUP($D48,metadata!$B$2:$S$451,12,0)</f>
        <v>diptera</v>
      </c>
      <c r="P48" t="str">
        <f>VLOOKUP($D48,metadata!$B$2:$S$451,13,0)</f>
        <v/>
      </c>
      <c r="Q48" t="str">
        <f>VLOOKUP($D48,metadata!$B$2:$S$451,14,0)</f>
        <v/>
      </c>
      <c r="R48" t="str">
        <f>VLOOKUP($D48,metadata!$B$2:$S$451,15,0)</f>
        <v/>
      </c>
      <c r="S48" t="str">
        <f>VLOOKUP($D48,metadata!$B$2:$S$451,16,0)</f>
        <v/>
      </c>
      <c r="T48" t="str">
        <f>VLOOKUP($D48,metadata!$B$2:$S$451,17,0)</f>
        <v/>
      </c>
      <c r="U48" t="str">
        <f>VLOOKUP($D48,metadata!$B$2:$S$451,18,0)</f>
        <v/>
      </c>
      <c r="V48" t="str">
        <f>VLOOKUP($D48,metadata!$B$2:$Z$451,19,0)</f>
        <v/>
      </c>
      <c r="W48" t="str">
        <f>VLOOKUP($D48,metadata!$B$2:$Z$451,20,0)</f>
        <v/>
      </c>
      <c r="X48" t="str">
        <f>VLOOKUP($D48,metadata!$B$2:$Z$451,21,0)</f>
        <v/>
      </c>
      <c r="Y48" t="str">
        <f>VLOOKUP($D48,metadata!$B$2:$Z$451,22,0)</f>
        <v/>
      </c>
      <c r="Z48" t="str">
        <f>VLOOKUP($D48,metadata!$B$2:$Z$451,23,0)</f>
        <v/>
      </c>
      <c r="AA48" t="str">
        <f>VLOOKUP($D48,metadata!$B$2:$Z$451,24,0)</f>
        <v/>
      </c>
      <c r="AF48" t="str">
        <f t="shared" si="1"/>
        <v/>
      </c>
      <c r="AH48" t="str">
        <f t="shared" si="2"/>
        <v>x</v>
      </c>
    </row>
    <row r="49" spans="1:34" x14ac:dyDescent="0.3">
      <c r="A49">
        <f>A48+metadata!J48</f>
        <v>443</v>
      </c>
      <c r="B49" t="str">
        <f>metadata!B49</f>
        <v>6-KT</v>
      </c>
      <c r="C49">
        <v>48</v>
      </c>
      <c r="D49" t="str">
        <f t="shared" si="0"/>
        <v>2-</v>
      </c>
      <c r="E49" t="str">
        <f>VLOOKUP($D49,metadata!$B$2:$S$451,2,0)</f>
        <v>BRADSHAW, WE</v>
      </c>
      <c r="F49" t="str">
        <f>VLOOKUP($D49,metadata!$B$2:$S$451,3,0)</f>
        <v>GEOGRAPHY OF PHOTOPERIODIC RESPONSE IN DIAPAUSING MOSQUITO</v>
      </c>
      <c r="G49" t="str">
        <f>VLOOKUP($D49,metadata!$B$2:$S$451,4,0)</f>
        <v>10.1038/262384b0</v>
      </c>
      <c r="H49" t="str">
        <f>VLOOKUP($D49,metadata!$B$2:$S$451,5,0)</f>
        <v>y-askfordata</v>
      </c>
      <c r="I49" t="str">
        <f>VLOOKUP($D49,metadata!$B$2:$S$451,6,0)</f>
        <v>a</v>
      </c>
      <c r="J49" t="str">
        <f>VLOOKUP($D49,metadata!$B$2:$S$451,7,0)</f>
        <v>i</v>
      </c>
      <c r="K49">
        <f>VLOOKUP($D49,metadata!$B$2:$S$451,8,0)</f>
        <v>22</v>
      </c>
      <c r="L49">
        <f>VLOOKUP($D49,metadata!$B$2:$S$451,9,0)</f>
        <v>16</v>
      </c>
      <c r="M49" t="str">
        <f>VLOOKUP($D49,metadata!$B$2:$S$451,10,0)</f>
        <v/>
      </c>
      <c r="N49" t="str">
        <f>VLOOKUP($D49,metadata!$B$2:$S$451,11,0)</f>
        <v>Wyeomyia smithii</v>
      </c>
      <c r="O49" t="str">
        <f>VLOOKUP($D49,metadata!$B$2:$S$451,12,0)</f>
        <v>diptera</v>
      </c>
      <c r="P49" t="str">
        <f>VLOOKUP($D49,metadata!$B$2:$S$451,13,0)</f>
        <v/>
      </c>
      <c r="Q49" t="str">
        <f>VLOOKUP($D49,metadata!$B$2:$S$451,14,0)</f>
        <v/>
      </c>
      <c r="R49" t="str">
        <f>VLOOKUP($D49,metadata!$B$2:$S$451,15,0)</f>
        <v/>
      </c>
      <c r="S49" t="str">
        <f>VLOOKUP($D49,metadata!$B$2:$S$451,16,0)</f>
        <v/>
      </c>
      <c r="T49" t="str">
        <f>VLOOKUP($D49,metadata!$B$2:$S$451,17,0)</f>
        <v/>
      </c>
      <c r="U49" t="str">
        <f>VLOOKUP($D49,metadata!$B$2:$S$451,18,0)</f>
        <v/>
      </c>
      <c r="V49" t="str">
        <f>VLOOKUP($D49,metadata!$B$2:$Z$451,19,0)</f>
        <v/>
      </c>
      <c r="W49" t="str">
        <f>VLOOKUP($D49,metadata!$B$2:$Z$451,20,0)</f>
        <v/>
      </c>
      <c r="X49" t="str">
        <f>VLOOKUP($D49,metadata!$B$2:$Z$451,21,0)</f>
        <v/>
      </c>
      <c r="Y49" t="str">
        <f>VLOOKUP($D49,metadata!$B$2:$Z$451,22,0)</f>
        <v/>
      </c>
      <c r="Z49" t="str">
        <f>VLOOKUP($D49,metadata!$B$2:$Z$451,23,0)</f>
        <v/>
      </c>
      <c r="AA49" t="str">
        <f>VLOOKUP($D49,metadata!$B$2:$Z$451,24,0)</f>
        <v/>
      </c>
      <c r="AF49" t="str">
        <f t="shared" si="1"/>
        <v/>
      </c>
      <c r="AH49" t="str">
        <f t="shared" si="2"/>
        <v>x</v>
      </c>
    </row>
    <row r="50" spans="1:34" x14ac:dyDescent="0.3">
      <c r="A50">
        <f>A49+metadata!J49</f>
        <v>447</v>
      </c>
      <c r="B50" t="str">
        <f>metadata!B50</f>
        <v>6-IW</v>
      </c>
      <c r="C50">
        <v>49</v>
      </c>
      <c r="D50" t="str">
        <f t="shared" si="0"/>
        <v>2-</v>
      </c>
      <c r="E50" t="str">
        <f>VLOOKUP($D50,metadata!$B$2:$S$451,2,0)</f>
        <v>BRADSHAW, WE</v>
      </c>
      <c r="F50" t="str">
        <f>VLOOKUP($D50,metadata!$B$2:$S$451,3,0)</f>
        <v>GEOGRAPHY OF PHOTOPERIODIC RESPONSE IN DIAPAUSING MOSQUITO</v>
      </c>
      <c r="G50" t="str">
        <f>VLOOKUP($D50,metadata!$B$2:$S$451,4,0)</f>
        <v>10.1038/262384b0</v>
      </c>
      <c r="H50" t="str">
        <f>VLOOKUP($D50,metadata!$B$2:$S$451,5,0)</f>
        <v>y-askfordata</v>
      </c>
      <c r="I50" t="str">
        <f>VLOOKUP($D50,metadata!$B$2:$S$451,6,0)</f>
        <v>a</v>
      </c>
      <c r="J50" t="str">
        <f>VLOOKUP($D50,metadata!$B$2:$S$451,7,0)</f>
        <v>i</v>
      </c>
      <c r="K50">
        <f>VLOOKUP($D50,metadata!$B$2:$S$451,8,0)</f>
        <v>22</v>
      </c>
      <c r="L50">
        <f>VLOOKUP($D50,metadata!$B$2:$S$451,9,0)</f>
        <v>16</v>
      </c>
      <c r="M50" t="str">
        <f>VLOOKUP($D50,metadata!$B$2:$S$451,10,0)</f>
        <v/>
      </c>
      <c r="N50" t="str">
        <f>VLOOKUP($D50,metadata!$B$2:$S$451,11,0)</f>
        <v>Wyeomyia smithii</v>
      </c>
      <c r="O50" t="str">
        <f>VLOOKUP($D50,metadata!$B$2:$S$451,12,0)</f>
        <v>diptera</v>
      </c>
      <c r="P50" t="str">
        <f>VLOOKUP($D50,metadata!$B$2:$S$451,13,0)</f>
        <v/>
      </c>
      <c r="Q50" t="str">
        <f>VLOOKUP($D50,metadata!$B$2:$S$451,14,0)</f>
        <v/>
      </c>
      <c r="R50" t="str">
        <f>VLOOKUP($D50,metadata!$B$2:$S$451,15,0)</f>
        <v/>
      </c>
      <c r="S50" t="str">
        <f>VLOOKUP($D50,metadata!$B$2:$S$451,16,0)</f>
        <v/>
      </c>
      <c r="T50" t="str">
        <f>VLOOKUP($D50,metadata!$B$2:$S$451,17,0)</f>
        <v/>
      </c>
      <c r="U50" t="str">
        <f>VLOOKUP($D50,metadata!$B$2:$S$451,18,0)</f>
        <v/>
      </c>
      <c r="V50" t="str">
        <f>VLOOKUP($D50,metadata!$B$2:$Z$451,19,0)</f>
        <v/>
      </c>
      <c r="W50" t="str">
        <f>VLOOKUP($D50,metadata!$B$2:$Z$451,20,0)</f>
        <v/>
      </c>
      <c r="X50" t="str">
        <f>VLOOKUP($D50,metadata!$B$2:$Z$451,21,0)</f>
        <v/>
      </c>
      <c r="Y50" t="str">
        <f>VLOOKUP($D50,metadata!$B$2:$Z$451,22,0)</f>
        <v/>
      </c>
      <c r="Z50" t="str">
        <f>VLOOKUP($D50,metadata!$B$2:$Z$451,23,0)</f>
        <v/>
      </c>
      <c r="AA50" t="str">
        <f>VLOOKUP($D50,metadata!$B$2:$Z$451,24,0)</f>
        <v/>
      </c>
      <c r="AF50" t="str">
        <f t="shared" si="1"/>
        <v/>
      </c>
      <c r="AH50" t="str">
        <f t="shared" si="2"/>
        <v>x</v>
      </c>
    </row>
    <row r="51" spans="1:34" x14ac:dyDescent="0.3">
      <c r="A51">
        <f>A50+metadata!J50</f>
        <v>455</v>
      </c>
      <c r="B51" t="str">
        <f>metadata!B51</f>
        <v>6-TS</v>
      </c>
      <c r="C51">
        <v>50</v>
      </c>
      <c r="D51" t="str">
        <f t="shared" si="0"/>
        <v>2-</v>
      </c>
      <c r="E51" t="str">
        <f>VLOOKUP($D51,metadata!$B$2:$S$451,2,0)</f>
        <v>BRADSHAW, WE</v>
      </c>
      <c r="F51" t="str">
        <f>VLOOKUP($D51,metadata!$B$2:$S$451,3,0)</f>
        <v>GEOGRAPHY OF PHOTOPERIODIC RESPONSE IN DIAPAUSING MOSQUITO</v>
      </c>
      <c r="G51" t="str">
        <f>VLOOKUP($D51,metadata!$B$2:$S$451,4,0)</f>
        <v>10.1038/262384b0</v>
      </c>
      <c r="H51" t="str">
        <f>VLOOKUP($D51,metadata!$B$2:$S$451,5,0)</f>
        <v>y-askfordata</v>
      </c>
      <c r="I51" t="str">
        <f>VLOOKUP($D51,metadata!$B$2:$S$451,6,0)</f>
        <v>a</v>
      </c>
      <c r="J51" t="str">
        <f>VLOOKUP($D51,metadata!$B$2:$S$451,7,0)</f>
        <v>i</v>
      </c>
      <c r="K51">
        <f>VLOOKUP($D51,metadata!$B$2:$S$451,8,0)</f>
        <v>22</v>
      </c>
      <c r="L51">
        <f>VLOOKUP($D51,metadata!$B$2:$S$451,9,0)</f>
        <v>16</v>
      </c>
      <c r="M51" t="str">
        <f>VLOOKUP($D51,metadata!$B$2:$S$451,10,0)</f>
        <v/>
      </c>
      <c r="N51" t="str">
        <f>VLOOKUP($D51,metadata!$B$2:$S$451,11,0)</f>
        <v>Wyeomyia smithii</v>
      </c>
      <c r="O51" t="str">
        <f>VLOOKUP($D51,metadata!$B$2:$S$451,12,0)</f>
        <v>diptera</v>
      </c>
      <c r="P51" t="str">
        <f>VLOOKUP($D51,metadata!$B$2:$S$451,13,0)</f>
        <v/>
      </c>
      <c r="Q51" t="str">
        <f>VLOOKUP($D51,metadata!$B$2:$S$451,14,0)</f>
        <v/>
      </c>
      <c r="R51" t="str">
        <f>VLOOKUP($D51,metadata!$B$2:$S$451,15,0)</f>
        <v/>
      </c>
      <c r="S51" t="str">
        <f>VLOOKUP($D51,metadata!$B$2:$S$451,16,0)</f>
        <v/>
      </c>
      <c r="T51" t="str">
        <f>VLOOKUP($D51,metadata!$B$2:$S$451,17,0)</f>
        <v/>
      </c>
      <c r="U51" t="str">
        <f>VLOOKUP($D51,metadata!$B$2:$S$451,18,0)</f>
        <v/>
      </c>
      <c r="V51" t="str">
        <f>VLOOKUP($D51,metadata!$B$2:$Z$451,19,0)</f>
        <v/>
      </c>
      <c r="W51" t="str">
        <f>VLOOKUP($D51,metadata!$B$2:$Z$451,20,0)</f>
        <v/>
      </c>
      <c r="X51" t="str">
        <f>VLOOKUP($D51,metadata!$B$2:$Z$451,21,0)</f>
        <v/>
      </c>
      <c r="Y51" t="str">
        <f>VLOOKUP($D51,metadata!$B$2:$Z$451,22,0)</f>
        <v/>
      </c>
      <c r="Z51" t="str">
        <f>VLOOKUP($D51,metadata!$B$2:$Z$451,23,0)</f>
        <v/>
      </c>
      <c r="AA51" t="str">
        <f>VLOOKUP($D51,metadata!$B$2:$Z$451,24,0)</f>
        <v/>
      </c>
      <c r="AF51" t="str">
        <f t="shared" si="1"/>
        <v/>
      </c>
      <c r="AH51" t="str">
        <f t="shared" si="2"/>
        <v>x</v>
      </c>
    </row>
    <row r="52" spans="1:34" x14ac:dyDescent="0.3">
      <c r="A52">
        <f>A51+metadata!J51</f>
        <v>463</v>
      </c>
      <c r="B52" t="str">
        <f>metadata!B52</f>
        <v>6-TK</v>
      </c>
      <c r="C52">
        <v>51</v>
      </c>
      <c r="D52" t="str">
        <f t="shared" si="0"/>
        <v>2-</v>
      </c>
      <c r="E52" t="str">
        <f>VLOOKUP($D52,metadata!$B$2:$S$451,2,0)</f>
        <v>BRADSHAW, WE</v>
      </c>
      <c r="F52" t="str">
        <f>VLOOKUP($D52,metadata!$B$2:$S$451,3,0)</f>
        <v>GEOGRAPHY OF PHOTOPERIODIC RESPONSE IN DIAPAUSING MOSQUITO</v>
      </c>
      <c r="G52" t="str">
        <f>VLOOKUP($D52,metadata!$B$2:$S$451,4,0)</f>
        <v>10.1038/262384b0</v>
      </c>
      <c r="H52" t="str">
        <f>VLOOKUP($D52,metadata!$B$2:$S$451,5,0)</f>
        <v>y-askfordata</v>
      </c>
      <c r="I52" t="str">
        <f>VLOOKUP($D52,metadata!$B$2:$S$451,6,0)</f>
        <v>a</v>
      </c>
      <c r="J52" t="str">
        <f>VLOOKUP($D52,metadata!$B$2:$S$451,7,0)</f>
        <v>i</v>
      </c>
      <c r="K52">
        <f>VLOOKUP($D52,metadata!$B$2:$S$451,8,0)</f>
        <v>22</v>
      </c>
      <c r="L52">
        <f>VLOOKUP($D52,metadata!$B$2:$S$451,9,0)</f>
        <v>16</v>
      </c>
      <c r="M52" t="str">
        <f>VLOOKUP($D52,metadata!$B$2:$S$451,10,0)</f>
        <v/>
      </c>
      <c r="N52" t="str">
        <f>VLOOKUP($D52,metadata!$B$2:$S$451,11,0)</f>
        <v>Wyeomyia smithii</v>
      </c>
      <c r="O52" t="str">
        <f>VLOOKUP($D52,metadata!$B$2:$S$451,12,0)</f>
        <v>diptera</v>
      </c>
      <c r="P52" t="str">
        <f>VLOOKUP($D52,metadata!$B$2:$S$451,13,0)</f>
        <v/>
      </c>
      <c r="Q52" t="str">
        <f>VLOOKUP($D52,metadata!$B$2:$S$451,14,0)</f>
        <v/>
      </c>
      <c r="R52" t="str">
        <f>VLOOKUP($D52,metadata!$B$2:$S$451,15,0)</f>
        <v/>
      </c>
      <c r="S52" t="str">
        <f>VLOOKUP($D52,metadata!$B$2:$S$451,16,0)</f>
        <v/>
      </c>
      <c r="T52" t="str">
        <f>VLOOKUP($D52,metadata!$B$2:$S$451,17,0)</f>
        <v/>
      </c>
      <c r="U52" t="str">
        <f>VLOOKUP($D52,metadata!$B$2:$S$451,18,0)</f>
        <v/>
      </c>
      <c r="V52" t="str">
        <f>VLOOKUP($D52,metadata!$B$2:$Z$451,19,0)</f>
        <v/>
      </c>
      <c r="W52" t="str">
        <f>VLOOKUP($D52,metadata!$B$2:$Z$451,20,0)</f>
        <v/>
      </c>
      <c r="X52" t="str">
        <f>VLOOKUP($D52,metadata!$B$2:$Z$451,21,0)</f>
        <v/>
      </c>
      <c r="Y52" t="str">
        <f>VLOOKUP($D52,metadata!$B$2:$Z$451,22,0)</f>
        <v/>
      </c>
      <c r="Z52" t="str">
        <f>VLOOKUP($D52,metadata!$B$2:$Z$451,23,0)</f>
        <v/>
      </c>
      <c r="AA52" t="str">
        <f>VLOOKUP($D52,metadata!$B$2:$Z$451,24,0)</f>
        <v/>
      </c>
      <c r="AF52" t="str">
        <f t="shared" si="1"/>
        <v/>
      </c>
      <c r="AH52" t="str">
        <f t="shared" si="2"/>
        <v>x</v>
      </c>
    </row>
    <row r="53" spans="1:34" x14ac:dyDescent="0.3">
      <c r="A53">
        <f>A52+metadata!J52</f>
        <v>468</v>
      </c>
      <c r="B53" t="str">
        <f>metadata!B53</f>
        <v>6-OI</v>
      </c>
      <c r="C53">
        <v>52</v>
      </c>
      <c r="D53" t="str">
        <f t="shared" si="0"/>
        <v>2-</v>
      </c>
      <c r="E53" t="str">
        <f>VLOOKUP($D53,metadata!$B$2:$S$451,2,0)</f>
        <v>BRADSHAW, WE</v>
      </c>
      <c r="F53" t="str">
        <f>VLOOKUP($D53,metadata!$B$2:$S$451,3,0)</f>
        <v>GEOGRAPHY OF PHOTOPERIODIC RESPONSE IN DIAPAUSING MOSQUITO</v>
      </c>
      <c r="G53" t="str">
        <f>VLOOKUP($D53,metadata!$B$2:$S$451,4,0)</f>
        <v>10.1038/262384b0</v>
      </c>
      <c r="H53" t="str">
        <f>VLOOKUP($D53,metadata!$B$2:$S$451,5,0)</f>
        <v>y-askfordata</v>
      </c>
      <c r="I53" t="str">
        <f>VLOOKUP($D53,metadata!$B$2:$S$451,6,0)</f>
        <v>a</v>
      </c>
      <c r="J53" t="str">
        <f>VLOOKUP($D53,metadata!$B$2:$S$451,7,0)</f>
        <v>i</v>
      </c>
      <c r="K53">
        <f>VLOOKUP($D53,metadata!$B$2:$S$451,8,0)</f>
        <v>22</v>
      </c>
      <c r="L53">
        <f>VLOOKUP($D53,metadata!$B$2:$S$451,9,0)</f>
        <v>16</v>
      </c>
      <c r="M53" t="str">
        <f>VLOOKUP($D53,metadata!$B$2:$S$451,10,0)</f>
        <v/>
      </c>
      <c r="N53" t="str">
        <f>VLOOKUP($D53,metadata!$B$2:$S$451,11,0)</f>
        <v>Wyeomyia smithii</v>
      </c>
      <c r="O53" t="str">
        <f>VLOOKUP($D53,metadata!$B$2:$S$451,12,0)</f>
        <v>diptera</v>
      </c>
      <c r="P53" t="str">
        <f>VLOOKUP($D53,metadata!$B$2:$S$451,13,0)</f>
        <v/>
      </c>
      <c r="Q53" t="str">
        <f>VLOOKUP($D53,metadata!$B$2:$S$451,14,0)</f>
        <v/>
      </c>
      <c r="R53" t="str">
        <f>VLOOKUP($D53,metadata!$B$2:$S$451,15,0)</f>
        <v/>
      </c>
      <c r="S53" t="str">
        <f>VLOOKUP($D53,metadata!$B$2:$S$451,16,0)</f>
        <v/>
      </c>
      <c r="T53" t="str">
        <f>VLOOKUP($D53,metadata!$B$2:$S$451,17,0)</f>
        <v/>
      </c>
      <c r="U53" t="str">
        <f>VLOOKUP($D53,metadata!$B$2:$S$451,18,0)</f>
        <v/>
      </c>
      <c r="V53" t="str">
        <f>VLOOKUP($D53,metadata!$B$2:$Z$451,19,0)</f>
        <v/>
      </c>
      <c r="W53" t="str">
        <f>VLOOKUP($D53,metadata!$B$2:$Z$451,20,0)</f>
        <v/>
      </c>
      <c r="X53" t="str">
        <f>VLOOKUP($D53,metadata!$B$2:$Z$451,21,0)</f>
        <v/>
      </c>
      <c r="Y53" t="str">
        <f>VLOOKUP($D53,metadata!$B$2:$Z$451,22,0)</f>
        <v/>
      </c>
      <c r="Z53" t="str">
        <f>VLOOKUP($D53,metadata!$B$2:$Z$451,23,0)</f>
        <v/>
      </c>
      <c r="AA53" t="str">
        <f>VLOOKUP($D53,metadata!$B$2:$Z$451,24,0)</f>
        <v/>
      </c>
      <c r="AF53" t="str">
        <f t="shared" si="1"/>
        <v/>
      </c>
      <c r="AH53" t="str">
        <f t="shared" si="2"/>
        <v>x</v>
      </c>
    </row>
    <row r="54" spans="1:34" x14ac:dyDescent="0.3">
      <c r="A54">
        <f>A53+metadata!J53</f>
        <v>475</v>
      </c>
      <c r="B54" t="str">
        <f>metadata!B54</f>
        <v>6-MY</v>
      </c>
      <c r="C54">
        <v>53</v>
      </c>
      <c r="D54" t="str">
        <f t="shared" si="0"/>
        <v>2-</v>
      </c>
      <c r="E54" t="str">
        <f>VLOOKUP($D54,metadata!$B$2:$S$451,2,0)</f>
        <v>BRADSHAW, WE</v>
      </c>
      <c r="F54" t="str">
        <f>VLOOKUP($D54,metadata!$B$2:$S$451,3,0)</f>
        <v>GEOGRAPHY OF PHOTOPERIODIC RESPONSE IN DIAPAUSING MOSQUITO</v>
      </c>
      <c r="G54" t="str">
        <f>VLOOKUP($D54,metadata!$B$2:$S$451,4,0)</f>
        <v>10.1038/262384b0</v>
      </c>
      <c r="H54" t="str">
        <f>VLOOKUP($D54,metadata!$B$2:$S$451,5,0)</f>
        <v>y-askfordata</v>
      </c>
      <c r="I54" t="str">
        <f>VLOOKUP($D54,metadata!$B$2:$S$451,6,0)</f>
        <v>a</v>
      </c>
      <c r="J54" t="str">
        <f>VLOOKUP($D54,metadata!$B$2:$S$451,7,0)</f>
        <v>i</v>
      </c>
      <c r="K54">
        <f>VLOOKUP($D54,metadata!$B$2:$S$451,8,0)</f>
        <v>22</v>
      </c>
      <c r="L54">
        <f>VLOOKUP($D54,metadata!$B$2:$S$451,9,0)</f>
        <v>16</v>
      </c>
      <c r="M54" t="str">
        <f>VLOOKUP($D54,metadata!$B$2:$S$451,10,0)</f>
        <v/>
      </c>
      <c r="N54" t="str">
        <f>VLOOKUP($D54,metadata!$B$2:$S$451,11,0)</f>
        <v>Wyeomyia smithii</v>
      </c>
      <c r="O54" t="str">
        <f>VLOOKUP($D54,metadata!$B$2:$S$451,12,0)</f>
        <v>diptera</v>
      </c>
      <c r="P54" t="str">
        <f>VLOOKUP($D54,metadata!$B$2:$S$451,13,0)</f>
        <v/>
      </c>
      <c r="Q54" t="str">
        <f>VLOOKUP($D54,metadata!$B$2:$S$451,14,0)</f>
        <v/>
      </c>
      <c r="R54" t="str">
        <f>VLOOKUP($D54,metadata!$B$2:$S$451,15,0)</f>
        <v/>
      </c>
      <c r="S54" t="str">
        <f>VLOOKUP($D54,metadata!$B$2:$S$451,16,0)</f>
        <v/>
      </c>
      <c r="T54" t="str">
        <f>VLOOKUP($D54,metadata!$B$2:$S$451,17,0)</f>
        <v/>
      </c>
      <c r="U54" t="str">
        <f>VLOOKUP($D54,metadata!$B$2:$S$451,18,0)</f>
        <v/>
      </c>
      <c r="V54" t="str">
        <f>VLOOKUP($D54,metadata!$B$2:$Z$451,19,0)</f>
        <v/>
      </c>
      <c r="W54" t="str">
        <f>VLOOKUP($D54,metadata!$B$2:$Z$451,20,0)</f>
        <v/>
      </c>
      <c r="X54" t="str">
        <f>VLOOKUP($D54,metadata!$B$2:$Z$451,21,0)</f>
        <v/>
      </c>
      <c r="Y54" t="str">
        <f>VLOOKUP($D54,metadata!$B$2:$Z$451,22,0)</f>
        <v/>
      </c>
      <c r="Z54" t="str">
        <f>VLOOKUP($D54,metadata!$B$2:$Z$451,23,0)</f>
        <v/>
      </c>
      <c r="AA54" t="str">
        <f>VLOOKUP($D54,metadata!$B$2:$Z$451,24,0)</f>
        <v/>
      </c>
      <c r="AF54" t="str">
        <f t="shared" si="1"/>
        <v/>
      </c>
      <c r="AH54" t="str">
        <f t="shared" si="2"/>
        <v>x</v>
      </c>
    </row>
    <row r="55" spans="1:34" x14ac:dyDescent="0.3">
      <c r="A55">
        <f>A54+metadata!J54</f>
        <v>482</v>
      </c>
      <c r="B55" t="str">
        <f>metadata!B55</f>
        <v>6b-ON</v>
      </c>
      <c r="C55">
        <v>54</v>
      </c>
      <c r="D55" t="str">
        <f t="shared" si="0"/>
        <v>2-</v>
      </c>
      <c r="E55" t="str">
        <f>VLOOKUP($D55,metadata!$B$2:$S$451,2,0)</f>
        <v>BRADSHAW, WE</v>
      </c>
      <c r="F55" t="str">
        <f>VLOOKUP($D55,metadata!$B$2:$S$451,3,0)</f>
        <v>GEOGRAPHY OF PHOTOPERIODIC RESPONSE IN DIAPAUSING MOSQUITO</v>
      </c>
      <c r="G55" t="str">
        <f>VLOOKUP($D55,metadata!$B$2:$S$451,4,0)</f>
        <v>10.1038/262384b0</v>
      </c>
      <c r="H55" t="str">
        <f>VLOOKUP($D55,metadata!$B$2:$S$451,5,0)</f>
        <v>y-askfordata</v>
      </c>
      <c r="I55" t="str">
        <f>VLOOKUP($D55,metadata!$B$2:$S$451,6,0)</f>
        <v>a</v>
      </c>
      <c r="J55" t="str">
        <f>VLOOKUP($D55,metadata!$B$2:$S$451,7,0)</f>
        <v>i</v>
      </c>
      <c r="K55">
        <f>VLOOKUP($D55,metadata!$B$2:$S$451,8,0)</f>
        <v>22</v>
      </c>
      <c r="L55">
        <f>VLOOKUP($D55,metadata!$B$2:$S$451,9,0)</f>
        <v>16</v>
      </c>
      <c r="M55" t="str">
        <f>VLOOKUP($D55,metadata!$B$2:$S$451,10,0)</f>
        <v/>
      </c>
      <c r="N55" t="str">
        <f>VLOOKUP($D55,metadata!$B$2:$S$451,11,0)</f>
        <v>Wyeomyia smithii</v>
      </c>
      <c r="O55" t="str">
        <f>VLOOKUP($D55,metadata!$B$2:$S$451,12,0)</f>
        <v>diptera</v>
      </c>
      <c r="P55" t="str">
        <f>VLOOKUP($D55,metadata!$B$2:$S$451,13,0)</f>
        <v/>
      </c>
      <c r="Q55" t="str">
        <f>VLOOKUP($D55,metadata!$B$2:$S$451,14,0)</f>
        <v/>
      </c>
      <c r="R55" t="str">
        <f>VLOOKUP($D55,metadata!$B$2:$S$451,15,0)</f>
        <v/>
      </c>
      <c r="S55" t="str">
        <f>VLOOKUP($D55,metadata!$B$2:$S$451,16,0)</f>
        <v/>
      </c>
      <c r="T55" t="str">
        <f>VLOOKUP($D55,metadata!$B$2:$S$451,17,0)</f>
        <v/>
      </c>
      <c r="U55" t="str">
        <f>VLOOKUP($D55,metadata!$B$2:$S$451,18,0)</f>
        <v/>
      </c>
      <c r="V55" t="str">
        <f>VLOOKUP($D55,metadata!$B$2:$Z$451,19,0)</f>
        <v/>
      </c>
      <c r="W55" t="str">
        <f>VLOOKUP($D55,metadata!$B$2:$Z$451,20,0)</f>
        <v/>
      </c>
      <c r="X55" t="str">
        <f>VLOOKUP($D55,metadata!$B$2:$Z$451,21,0)</f>
        <v/>
      </c>
      <c r="Y55" t="str">
        <f>VLOOKUP($D55,metadata!$B$2:$Z$451,22,0)</f>
        <v/>
      </c>
      <c r="Z55" t="str">
        <f>VLOOKUP($D55,metadata!$B$2:$Z$451,23,0)</f>
        <v/>
      </c>
      <c r="AA55" t="str">
        <f>VLOOKUP($D55,metadata!$B$2:$Z$451,24,0)</f>
        <v/>
      </c>
      <c r="AF55" t="str">
        <f t="shared" si="1"/>
        <v/>
      </c>
      <c r="AH55" t="str">
        <f t="shared" si="2"/>
        <v>x</v>
      </c>
    </row>
    <row r="56" spans="1:34" x14ac:dyDescent="0.3">
      <c r="A56">
        <f>A55+metadata!J55</f>
        <v>488</v>
      </c>
      <c r="B56" t="str">
        <f>metadata!B56</f>
        <v>6b-KT</v>
      </c>
      <c r="C56">
        <v>55</v>
      </c>
      <c r="D56" t="str">
        <f t="shared" si="0"/>
        <v>2-</v>
      </c>
      <c r="E56" t="str">
        <f>VLOOKUP($D56,metadata!$B$2:$S$451,2,0)</f>
        <v>BRADSHAW, WE</v>
      </c>
      <c r="F56" t="str">
        <f>VLOOKUP($D56,metadata!$B$2:$S$451,3,0)</f>
        <v>GEOGRAPHY OF PHOTOPERIODIC RESPONSE IN DIAPAUSING MOSQUITO</v>
      </c>
      <c r="G56" t="str">
        <f>VLOOKUP($D56,metadata!$B$2:$S$451,4,0)</f>
        <v>10.1038/262384b0</v>
      </c>
      <c r="H56" t="str">
        <f>VLOOKUP($D56,metadata!$B$2:$S$451,5,0)</f>
        <v>y-askfordata</v>
      </c>
      <c r="I56" t="str">
        <f>VLOOKUP($D56,metadata!$B$2:$S$451,6,0)</f>
        <v>a</v>
      </c>
      <c r="J56" t="str">
        <f>VLOOKUP($D56,metadata!$B$2:$S$451,7,0)</f>
        <v>i</v>
      </c>
      <c r="K56">
        <f>VLOOKUP($D56,metadata!$B$2:$S$451,8,0)</f>
        <v>22</v>
      </c>
      <c r="L56">
        <f>VLOOKUP($D56,metadata!$B$2:$S$451,9,0)</f>
        <v>16</v>
      </c>
      <c r="M56" t="str">
        <f>VLOOKUP($D56,metadata!$B$2:$S$451,10,0)</f>
        <v/>
      </c>
      <c r="N56" t="str">
        <f>VLOOKUP($D56,metadata!$B$2:$S$451,11,0)</f>
        <v>Wyeomyia smithii</v>
      </c>
      <c r="O56" t="str">
        <f>VLOOKUP($D56,metadata!$B$2:$S$451,12,0)</f>
        <v>diptera</v>
      </c>
      <c r="P56" t="str">
        <f>VLOOKUP($D56,metadata!$B$2:$S$451,13,0)</f>
        <v/>
      </c>
      <c r="Q56" t="str">
        <f>VLOOKUP($D56,metadata!$B$2:$S$451,14,0)</f>
        <v/>
      </c>
      <c r="R56" t="str">
        <f>VLOOKUP($D56,metadata!$B$2:$S$451,15,0)</f>
        <v/>
      </c>
      <c r="S56" t="str">
        <f>VLOOKUP($D56,metadata!$B$2:$S$451,16,0)</f>
        <v/>
      </c>
      <c r="T56" t="str">
        <f>VLOOKUP($D56,metadata!$B$2:$S$451,17,0)</f>
        <v/>
      </c>
      <c r="U56" t="str">
        <f>VLOOKUP($D56,metadata!$B$2:$S$451,18,0)</f>
        <v/>
      </c>
      <c r="V56" t="str">
        <f>VLOOKUP($D56,metadata!$B$2:$Z$451,19,0)</f>
        <v/>
      </c>
      <c r="W56" t="str">
        <f>VLOOKUP($D56,metadata!$B$2:$Z$451,20,0)</f>
        <v/>
      </c>
      <c r="X56" t="str">
        <f>VLOOKUP($D56,metadata!$B$2:$Z$451,21,0)</f>
        <v/>
      </c>
      <c r="Y56" t="str">
        <f>VLOOKUP($D56,metadata!$B$2:$Z$451,22,0)</f>
        <v/>
      </c>
      <c r="Z56" t="str">
        <f>VLOOKUP($D56,metadata!$B$2:$Z$451,23,0)</f>
        <v/>
      </c>
      <c r="AA56" t="str">
        <f>VLOOKUP($D56,metadata!$B$2:$Z$451,24,0)</f>
        <v/>
      </c>
      <c r="AF56" t="str">
        <f t="shared" si="1"/>
        <v/>
      </c>
      <c r="AH56" t="str">
        <f t="shared" si="2"/>
        <v>x</v>
      </c>
    </row>
    <row r="57" spans="1:34" x14ac:dyDescent="0.3">
      <c r="A57">
        <f>A56+metadata!J56</f>
        <v>492</v>
      </c>
      <c r="B57" t="str">
        <f>metadata!B57</f>
        <v>6b-IW</v>
      </c>
      <c r="C57">
        <v>56</v>
      </c>
      <c r="D57" t="str">
        <f t="shared" si="0"/>
        <v>2-</v>
      </c>
      <c r="E57" t="str">
        <f>VLOOKUP($D57,metadata!$B$2:$S$451,2,0)</f>
        <v>BRADSHAW, WE</v>
      </c>
      <c r="F57" t="str">
        <f>VLOOKUP($D57,metadata!$B$2:$S$451,3,0)</f>
        <v>GEOGRAPHY OF PHOTOPERIODIC RESPONSE IN DIAPAUSING MOSQUITO</v>
      </c>
      <c r="G57" t="str">
        <f>VLOOKUP($D57,metadata!$B$2:$S$451,4,0)</f>
        <v>10.1038/262384b0</v>
      </c>
      <c r="H57" t="str">
        <f>VLOOKUP($D57,metadata!$B$2:$S$451,5,0)</f>
        <v>y-askfordata</v>
      </c>
      <c r="I57" t="str">
        <f>VLOOKUP($D57,metadata!$B$2:$S$451,6,0)</f>
        <v>a</v>
      </c>
      <c r="J57" t="str">
        <f>VLOOKUP($D57,metadata!$B$2:$S$451,7,0)</f>
        <v>i</v>
      </c>
      <c r="K57">
        <f>VLOOKUP($D57,metadata!$B$2:$S$451,8,0)</f>
        <v>22</v>
      </c>
      <c r="L57">
        <f>VLOOKUP($D57,metadata!$B$2:$S$451,9,0)</f>
        <v>16</v>
      </c>
      <c r="M57" t="str">
        <f>VLOOKUP($D57,metadata!$B$2:$S$451,10,0)</f>
        <v/>
      </c>
      <c r="N57" t="str">
        <f>VLOOKUP($D57,metadata!$B$2:$S$451,11,0)</f>
        <v>Wyeomyia smithii</v>
      </c>
      <c r="O57" t="str">
        <f>VLOOKUP($D57,metadata!$B$2:$S$451,12,0)</f>
        <v>diptera</v>
      </c>
      <c r="P57" t="str">
        <f>VLOOKUP($D57,metadata!$B$2:$S$451,13,0)</f>
        <v/>
      </c>
      <c r="Q57" t="str">
        <f>VLOOKUP($D57,metadata!$B$2:$S$451,14,0)</f>
        <v/>
      </c>
      <c r="R57" t="str">
        <f>VLOOKUP($D57,metadata!$B$2:$S$451,15,0)</f>
        <v/>
      </c>
      <c r="S57" t="str">
        <f>VLOOKUP($D57,metadata!$B$2:$S$451,16,0)</f>
        <v/>
      </c>
      <c r="T57" t="str">
        <f>VLOOKUP($D57,metadata!$B$2:$S$451,17,0)</f>
        <v/>
      </c>
      <c r="U57" t="str">
        <f>VLOOKUP($D57,metadata!$B$2:$S$451,18,0)</f>
        <v/>
      </c>
      <c r="V57" t="str">
        <f>VLOOKUP($D57,metadata!$B$2:$Z$451,19,0)</f>
        <v/>
      </c>
      <c r="W57" t="str">
        <f>VLOOKUP($D57,metadata!$B$2:$Z$451,20,0)</f>
        <v/>
      </c>
      <c r="X57" t="str">
        <f>VLOOKUP($D57,metadata!$B$2:$Z$451,21,0)</f>
        <v/>
      </c>
      <c r="Y57" t="str">
        <f>VLOOKUP($D57,metadata!$B$2:$Z$451,22,0)</f>
        <v/>
      </c>
      <c r="Z57" t="str">
        <f>VLOOKUP($D57,metadata!$B$2:$Z$451,23,0)</f>
        <v/>
      </c>
      <c r="AA57" t="str">
        <f>VLOOKUP($D57,metadata!$B$2:$Z$451,24,0)</f>
        <v/>
      </c>
      <c r="AF57" t="str">
        <f t="shared" si="1"/>
        <v/>
      </c>
      <c r="AH57" t="str">
        <f t="shared" si="2"/>
        <v>x</v>
      </c>
    </row>
    <row r="58" spans="1:34" x14ac:dyDescent="0.3">
      <c r="A58">
        <f>A57+metadata!J57</f>
        <v>499</v>
      </c>
      <c r="B58" t="str">
        <f>metadata!B58</f>
        <v>6b-TB</v>
      </c>
      <c r="C58">
        <v>57</v>
      </c>
      <c r="D58" t="str">
        <f t="shared" si="0"/>
        <v>2-</v>
      </c>
      <c r="E58" t="str">
        <f>VLOOKUP($D58,metadata!$B$2:$S$451,2,0)</f>
        <v>BRADSHAW, WE</v>
      </c>
      <c r="F58" t="str">
        <f>VLOOKUP($D58,metadata!$B$2:$S$451,3,0)</f>
        <v>GEOGRAPHY OF PHOTOPERIODIC RESPONSE IN DIAPAUSING MOSQUITO</v>
      </c>
      <c r="G58" t="str">
        <f>VLOOKUP($D58,metadata!$B$2:$S$451,4,0)</f>
        <v>10.1038/262384b0</v>
      </c>
      <c r="H58" t="str">
        <f>VLOOKUP($D58,metadata!$B$2:$S$451,5,0)</f>
        <v>y-askfordata</v>
      </c>
      <c r="I58" t="str">
        <f>VLOOKUP($D58,metadata!$B$2:$S$451,6,0)</f>
        <v>a</v>
      </c>
      <c r="J58" t="str">
        <f>VLOOKUP($D58,metadata!$B$2:$S$451,7,0)</f>
        <v>i</v>
      </c>
      <c r="K58">
        <f>VLOOKUP($D58,metadata!$B$2:$S$451,8,0)</f>
        <v>22</v>
      </c>
      <c r="L58">
        <f>VLOOKUP($D58,metadata!$B$2:$S$451,9,0)</f>
        <v>16</v>
      </c>
      <c r="M58" t="str">
        <f>VLOOKUP($D58,metadata!$B$2:$S$451,10,0)</f>
        <v/>
      </c>
      <c r="N58" t="str">
        <f>VLOOKUP($D58,metadata!$B$2:$S$451,11,0)</f>
        <v>Wyeomyia smithii</v>
      </c>
      <c r="O58" t="str">
        <f>VLOOKUP($D58,metadata!$B$2:$S$451,12,0)</f>
        <v>diptera</v>
      </c>
      <c r="P58" t="str">
        <f>VLOOKUP($D58,metadata!$B$2:$S$451,13,0)</f>
        <v/>
      </c>
      <c r="Q58" t="str">
        <f>VLOOKUP($D58,metadata!$B$2:$S$451,14,0)</f>
        <v/>
      </c>
      <c r="R58" t="str">
        <f>VLOOKUP($D58,metadata!$B$2:$S$451,15,0)</f>
        <v/>
      </c>
      <c r="S58" t="str">
        <f>VLOOKUP($D58,metadata!$B$2:$S$451,16,0)</f>
        <v/>
      </c>
      <c r="T58" t="str">
        <f>VLOOKUP($D58,metadata!$B$2:$S$451,17,0)</f>
        <v/>
      </c>
      <c r="U58" t="str">
        <f>VLOOKUP($D58,metadata!$B$2:$S$451,18,0)</f>
        <v/>
      </c>
      <c r="V58" t="str">
        <f>VLOOKUP($D58,metadata!$B$2:$Z$451,19,0)</f>
        <v/>
      </c>
      <c r="W58" t="str">
        <f>VLOOKUP($D58,metadata!$B$2:$Z$451,20,0)</f>
        <v/>
      </c>
      <c r="X58" t="str">
        <f>VLOOKUP($D58,metadata!$B$2:$Z$451,21,0)</f>
        <v/>
      </c>
      <c r="Y58" t="str">
        <f>VLOOKUP($D58,metadata!$B$2:$Z$451,22,0)</f>
        <v/>
      </c>
      <c r="Z58" t="str">
        <f>VLOOKUP($D58,metadata!$B$2:$Z$451,23,0)</f>
        <v/>
      </c>
      <c r="AA58" t="str">
        <f>VLOOKUP($D58,metadata!$B$2:$Z$451,24,0)</f>
        <v/>
      </c>
      <c r="AF58" t="str">
        <f t="shared" si="1"/>
        <v/>
      </c>
      <c r="AH58" t="str">
        <f t="shared" si="2"/>
        <v>x</v>
      </c>
    </row>
    <row r="59" spans="1:34" x14ac:dyDescent="0.3">
      <c r="A59">
        <f>A58+metadata!J58</f>
        <v>503</v>
      </c>
      <c r="B59" t="str">
        <f>metadata!B59</f>
        <v>6b-OI</v>
      </c>
      <c r="C59">
        <v>58</v>
      </c>
      <c r="D59" t="str">
        <f t="shared" si="0"/>
        <v>2-</v>
      </c>
      <c r="E59" t="str">
        <f>VLOOKUP($D59,metadata!$B$2:$S$451,2,0)</f>
        <v>BRADSHAW, WE</v>
      </c>
      <c r="F59" t="str">
        <f>VLOOKUP($D59,metadata!$B$2:$S$451,3,0)</f>
        <v>GEOGRAPHY OF PHOTOPERIODIC RESPONSE IN DIAPAUSING MOSQUITO</v>
      </c>
      <c r="G59" t="str">
        <f>VLOOKUP($D59,metadata!$B$2:$S$451,4,0)</f>
        <v>10.1038/262384b0</v>
      </c>
      <c r="H59" t="str">
        <f>VLOOKUP($D59,metadata!$B$2:$S$451,5,0)</f>
        <v>y-askfordata</v>
      </c>
      <c r="I59" t="str">
        <f>VLOOKUP($D59,metadata!$B$2:$S$451,6,0)</f>
        <v>a</v>
      </c>
      <c r="J59" t="str">
        <f>VLOOKUP($D59,metadata!$B$2:$S$451,7,0)</f>
        <v>i</v>
      </c>
      <c r="K59">
        <f>VLOOKUP($D59,metadata!$B$2:$S$451,8,0)</f>
        <v>22</v>
      </c>
      <c r="L59">
        <f>VLOOKUP($D59,metadata!$B$2:$S$451,9,0)</f>
        <v>16</v>
      </c>
      <c r="M59" t="str">
        <f>VLOOKUP($D59,metadata!$B$2:$S$451,10,0)</f>
        <v/>
      </c>
      <c r="N59" t="str">
        <f>VLOOKUP($D59,metadata!$B$2:$S$451,11,0)</f>
        <v>Wyeomyia smithii</v>
      </c>
      <c r="O59" t="str">
        <f>VLOOKUP($D59,metadata!$B$2:$S$451,12,0)</f>
        <v>diptera</v>
      </c>
      <c r="P59" t="str">
        <f>VLOOKUP($D59,metadata!$B$2:$S$451,13,0)</f>
        <v/>
      </c>
      <c r="Q59" t="str">
        <f>VLOOKUP($D59,metadata!$B$2:$S$451,14,0)</f>
        <v/>
      </c>
      <c r="R59" t="str">
        <f>VLOOKUP($D59,metadata!$B$2:$S$451,15,0)</f>
        <v/>
      </c>
      <c r="S59" t="str">
        <f>VLOOKUP($D59,metadata!$B$2:$S$451,16,0)</f>
        <v/>
      </c>
      <c r="T59" t="str">
        <f>VLOOKUP($D59,metadata!$B$2:$S$451,17,0)</f>
        <v/>
      </c>
      <c r="U59" t="str">
        <f>VLOOKUP($D59,metadata!$B$2:$S$451,18,0)</f>
        <v/>
      </c>
      <c r="V59" t="str">
        <f>VLOOKUP($D59,metadata!$B$2:$Z$451,19,0)</f>
        <v/>
      </c>
      <c r="W59" t="str">
        <f>VLOOKUP($D59,metadata!$B$2:$Z$451,20,0)</f>
        <v/>
      </c>
      <c r="X59" t="str">
        <f>VLOOKUP($D59,metadata!$B$2:$Z$451,21,0)</f>
        <v/>
      </c>
      <c r="Y59" t="str">
        <f>VLOOKUP($D59,metadata!$B$2:$Z$451,22,0)</f>
        <v/>
      </c>
      <c r="Z59" t="str">
        <f>VLOOKUP($D59,metadata!$B$2:$Z$451,23,0)</f>
        <v/>
      </c>
      <c r="AA59" t="str">
        <f>VLOOKUP($D59,metadata!$B$2:$Z$451,24,0)</f>
        <v/>
      </c>
      <c r="AF59" t="str">
        <f t="shared" si="1"/>
        <v/>
      </c>
      <c r="AH59" t="str">
        <f t="shared" si="2"/>
        <v>x</v>
      </c>
    </row>
    <row r="60" spans="1:34" x14ac:dyDescent="0.3">
      <c r="A60">
        <f>A59+metadata!J59</f>
        <v>511</v>
      </c>
      <c r="B60" t="str">
        <f>metadata!B60</f>
        <v>6b-KG</v>
      </c>
      <c r="C60">
        <v>59</v>
      </c>
      <c r="D60" t="str">
        <f t="shared" si="0"/>
        <v>2-</v>
      </c>
      <c r="E60" t="str">
        <f>VLOOKUP($D60,metadata!$B$2:$S$451,2,0)</f>
        <v>BRADSHAW, WE</v>
      </c>
      <c r="F60" t="str">
        <f>VLOOKUP($D60,metadata!$B$2:$S$451,3,0)</f>
        <v>GEOGRAPHY OF PHOTOPERIODIC RESPONSE IN DIAPAUSING MOSQUITO</v>
      </c>
      <c r="G60" t="str">
        <f>VLOOKUP($D60,metadata!$B$2:$S$451,4,0)</f>
        <v>10.1038/262384b0</v>
      </c>
      <c r="H60" t="str">
        <f>VLOOKUP($D60,metadata!$B$2:$S$451,5,0)</f>
        <v>y-askfordata</v>
      </c>
      <c r="I60" t="str">
        <f>VLOOKUP($D60,metadata!$B$2:$S$451,6,0)</f>
        <v>a</v>
      </c>
      <c r="J60" t="str">
        <f>VLOOKUP($D60,metadata!$B$2:$S$451,7,0)</f>
        <v>i</v>
      </c>
      <c r="K60">
        <f>VLOOKUP($D60,metadata!$B$2:$S$451,8,0)</f>
        <v>22</v>
      </c>
      <c r="L60">
        <f>VLOOKUP($D60,metadata!$B$2:$S$451,9,0)</f>
        <v>16</v>
      </c>
      <c r="M60" t="str">
        <f>VLOOKUP($D60,metadata!$B$2:$S$451,10,0)</f>
        <v/>
      </c>
      <c r="N60" t="str">
        <f>VLOOKUP($D60,metadata!$B$2:$S$451,11,0)</f>
        <v>Wyeomyia smithii</v>
      </c>
      <c r="O60" t="str">
        <f>VLOOKUP($D60,metadata!$B$2:$S$451,12,0)</f>
        <v>diptera</v>
      </c>
      <c r="P60" t="str">
        <f>VLOOKUP($D60,metadata!$B$2:$S$451,13,0)</f>
        <v/>
      </c>
      <c r="Q60" t="str">
        <f>VLOOKUP($D60,metadata!$B$2:$S$451,14,0)</f>
        <v/>
      </c>
      <c r="R60" t="str">
        <f>VLOOKUP($D60,metadata!$B$2:$S$451,15,0)</f>
        <v/>
      </c>
      <c r="S60" t="str">
        <f>VLOOKUP($D60,metadata!$B$2:$S$451,16,0)</f>
        <v/>
      </c>
      <c r="T60" t="str">
        <f>VLOOKUP($D60,metadata!$B$2:$S$451,17,0)</f>
        <v/>
      </c>
      <c r="U60" t="str">
        <f>VLOOKUP($D60,metadata!$B$2:$S$451,18,0)</f>
        <v/>
      </c>
      <c r="V60" t="str">
        <f>VLOOKUP($D60,metadata!$B$2:$Z$451,19,0)</f>
        <v/>
      </c>
      <c r="W60" t="str">
        <f>VLOOKUP($D60,metadata!$B$2:$Z$451,20,0)</f>
        <v/>
      </c>
      <c r="X60" t="str">
        <f>VLOOKUP($D60,metadata!$B$2:$Z$451,21,0)</f>
        <v/>
      </c>
      <c r="Y60" t="str">
        <f>VLOOKUP($D60,metadata!$B$2:$Z$451,22,0)</f>
        <v/>
      </c>
      <c r="Z60" t="str">
        <f>VLOOKUP($D60,metadata!$B$2:$Z$451,23,0)</f>
        <v/>
      </c>
      <c r="AA60" t="str">
        <f>VLOOKUP($D60,metadata!$B$2:$Z$451,24,0)</f>
        <v/>
      </c>
      <c r="AF60" t="str">
        <f t="shared" si="1"/>
        <v/>
      </c>
      <c r="AH60" t="str">
        <f t="shared" si="2"/>
        <v>x</v>
      </c>
    </row>
    <row r="61" spans="1:34" x14ac:dyDescent="0.3">
      <c r="A61">
        <f>A60+metadata!J60</f>
        <v>519</v>
      </c>
      <c r="B61" t="str">
        <f>metadata!B61</f>
        <v>6b-YK</v>
      </c>
      <c r="C61">
        <v>60</v>
      </c>
      <c r="D61" t="str">
        <f t="shared" si="0"/>
        <v>2-</v>
      </c>
      <c r="E61" t="str">
        <f>VLOOKUP($D61,metadata!$B$2:$S$451,2,0)</f>
        <v>BRADSHAW, WE</v>
      </c>
      <c r="F61" t="str">
        <f>VLOOKUP($D61,metadata!$B$2:$S$451,3,0)</f>
        <v>GEOGRAPHY OF PHOTOPERIODIC RESPONSE IN DIAPAUSING MOSQUITO</v>
      </c>
      <c r="G61" t="str">
        <f>VLOOKUP($D61,metadata!$B$2:$S$451,4,0)</f>
        <v>10.1038/262384b0</v>
      </c>
      <c r="H61" t="str">
        <f>VLOOKUP($D61,metadata!$B$2:$S$451,5,0)</f>
        <v>y-askfordata</v>
      </c>
      <c r="I61" t="str">
        <f>VLOOKUP($D61,metadata!$B$2:$S$451,6,0)</f>
        <v>a</v>
      </c>
      <c r="J61" t="str">
        <f>VLOOKUP($D61,metadata!$B$2:$S$451,7,0)</f>
        <v>i</v>
      </c>
      <c r="K61">
        <f>VLOOKUP($D61,metadata!$B$2:$S$451,8,0)</f>
        <v>22</v>
      </c>
      <c r="L61">
        <f>VLOOKUP($D61,metadata!$B$2:$S$451,9,0)</f>
        <v>16</v>
      </c>
      <c r="M61" t="str">
        <f>VLOOKUP($D61,metadata!$B$2:$S$451,10,0)</f>
        <v/>
      </c>
      <c r="N61" t="str">
        <f>VLOOKUP($D61,metadata!$B$2:$S$451,11,0)</f>
        <v>Wyeomyia smithii</v>
      </c>
      <c r="O61" t="str">
        <f>VLOOKUP($D61,metadata!$B$2:$S$451,12,0)</f>
        <v>diptera</v>
      </c>
      <c r="P61" t="str">
        <f>VLOOKUP($D61,metadata!$B$2:$S$451,13,0)</f>
        <v/>
      </c>
      <c r="Q61" t="str">
        <f>VLOOKUP($D61,metadata!$B$2:$S$451,14,0)</f>
        <v/>
      </c>
      <c r="R61" t="str">
        <f>VLOOKUP($D61,metadata!$B$2:$S$451,15,0)</f>
        <v/>
      </c>
      <c r="S61" t="str">
        <f>VLOOKUP($D61,metadata!$B$2:$S$451,16,0)</f>
        <v/>
      </c>
      <c r="T61" t="str">
        <f>VLOOKUP($D61,metadata!$B$2:$S$451,17,0)</f>
        <v/>
      </c>
      <c r="U61" t="str">
        <f>VLOOKUP($D61,metadata!$B$2:$S$451,18,0)</f>
        <v/>
      </c>
      <c r="V61" t="str">
        <f>VLOOKUP($D61,metadata!$B$2:$Z$451,19,0)</f>
        <v/>
      </c>
      <c r="W61" t="str">
        <f>VLOOKUP($D61,metadata!$B$2:$Z$451,20,0)</f>
        <v/>
      </c>
      <c r="X61" t="str">
        <f>VLOOKUP($D61,metadata!$B$2:$Z$451,21,0)</f>
        <v/>
      </c>
      <c r="Y61" t="str">
        <f>VLOOKUP($D61,metadata!$B$2:$Z$451,22,0)</f>
        <v/>
      </c>
      <c r="Z61" t="str">
        <f>VLOOKUP($D61,metadata!$B$2:$Z$451,23,0)</f>
        <v/>
      </c>
      <c r="AA61" t="str">
        <f>VLOOKUP($D61,metadata!$B$2:$Z$451,24,0)</f>
        <v/>
      </c>
      <c r="AF61" t="str">
        <f t="shared" si="1"/>
        <v/>
      </c>
      <c r="AH61" t="str">
        <f t="shared" si="2"/>
        <v>x</v>
      </c>
    </row>
    <row r="62" spans="1:34" x14ac:dyDescent="0.3">
      <c r="A62">
        <f>A61+metadata!J61</f>
        <v>526</v>
      </c>
      <c r="B62" t="str">
        <f>metadata!B62</f>
        <v>6c-KO</v>
      </c>
      <c r="C62">
        <v>61</v>
      </c>
      <c r="D62" t="str">
        <f t="shared" si="0"/>
        <v>2-</v>
      </c>
      <c r="E62" t="str">
        <f>VLOOKUP($D62,metadata!$B$2:$S$451,2,0)</f>
        <v>BRADSHAW, WE</v>
      </c>
      <c r="F62" t="str">
        <f>VLOOKUP($D62,metadata!$B$2:$S$451,3,0)</f>
        <v>GEOGRAPHY OF PHOTOPERIODIC RESPONSE IN DIAPAUSING MOSQUITO</v>
      </c>
      <c r="G62" t="str">
        <f>VLOOKUP($D62,metadata!$B$2:$S$451,4,0)</f>
        <v>10.1038/262384b0</v>
      </c>
      <c r="H62" t="str">
        <f>VLOOKUP($D62,metadata!$B$2:$S$451,5,0)</f>
        <v>y-askfordata</v>
      </c>
      <c r="I62" t="str">
        <f>VLOOKUP($D62,metadata!$B$2:$S$451,6,0)</f>
        <v>a</v>
      </c>
      <c r="J62" t="str">
        <f>VLOOKUP($D62,metadata!$B$2:$S$451,7,0)</f>
        <v>i</v>
      </c>
      <c r="K62">
        <f>VLOOKUP($D62,metadata!$B$2:$S$451,8,0)</f>
        <v>22</v>
      </c>
      <c r="L62">
        <f>VLOOKUP($D62,metadata!$B$2:$S$451,9,0)</f>
        <v>16</v>
      </c>
      <c r="M62" t="str">
        <f>VLOOKUP($D62,metadata!$B$2:$S$451,10,0)</f>
        <v/>
      </c>
      <c r="N62" t="str">
        <f>VLOOKUP($D62,metadata!$B$2:$S$451,11,0)</f>
        <v>Wyeomyia smithii</v>
      </c>
      <c r="O62" t="str">
        <f>VLOOKUP($D62,metadata!$B$2:$S$451,12,0)</f>
        <v>diptera</v>
      </c>
      <c r="P62" t="str">
        <f>VLOOKUP($D62,metadata!$B$2:$S$451,13,0)</f>
        <v/>
      </c>
      <c r="Q62" t="str">
        <f>VLOOKUP($D62,metadata!$B$2:$S$451,14,0)</f>
        <v/>
      </c>
      <c r="R62" t="str">
        <f>VLOOKUP($D62,metadata!$B$2:$S$451,15,0)</f>
        <v/>
      </c>
      <c r="S62" t="str">
        <f>VLOOKUP($D62,metadata!$B$2:$S$451,16,0)</f>
        <v/>
      </c>
      <c r="T62" t="str">
        <f>VLOOKUP($D62,metadata!$B$2:$S$451,17,0)</f>
        <v/>
      </c>
      <c r="U62" t="str">
        <f>VLOOKUP($D62,metadata!$B$2:$S$451,18,0)</f>
        <v/>
      </c>
      <c r="V62" t="str">
        <f>VLOOKUP($D62,metadata!$B$2:$Z$451,19,0)</f>
        <v/>
      </c>
      <c r="W62" t="str">
        <f>VLOOKUP($D62,metadata!$B$2:$Z$451,20,0)</f>
        <v/>
      </c>
      <c r="X62" t="str">
        <f>VLOOKUP($D62,metadata!$B$2:$Z$451,21,0)</f>
        <v/>
      </c>
      <c r="Y62" t="str">
        <f>VLOOKUP($D62,metadata!$B$2:$Z$451,22,0)</f>
        <v/>
      </c>
      <c r="Z62" t="str">
        <f>VLOOKUP($D62,metadata!$B$2:$Z$451,23,0)</f>
        <v/>
      </c>
      <c r="AA62" t="str">
        <f>VLOOKUP($D62,metadata!$B$2:$Z$451,24,0)</f>
        <v/>
      </c>
      <c r="AF62" t="str">
        <f t="shared" si="1"/>
        <v/>
      </c>
      <c r="AH62" t="str">
        <f t="shared" si="2"/>
        <v>x</v>
      </c>
    </row>
    <row r="63" spans="1:34" x14ac:dyDescent="0.3">
      <c r="A63">
        <f>A62+metadata!J62</f>
        <v>530</v>
      </c>
      <c r="B63" t="str">
        <f>metadata!B63</f>
        <v>6c-ON</v>
      </c>
      <c r="C63">
        <v>62</v>
      </c>
      <c r="D63" t="str">
        <f t="shared" si="0"/>
        <v>2-</v>
      </c>
      <c r="E63" t="str">
        <f>VLOOKUP($D63,metadata!$B$2:$S$451,2,0)</f>
        <v>BRADSHAW, WE</v>
      </c>
      <c r="F63" t="str">
        <f>VLOOKUP($D63,metadata!$B$2:$S$451,3,0)</f>
        <v>GEOGRAPHY OF PHOTOPERIODIC RESPONSE IN DIAPAUSING MOSQUITO</v>
      </c>
      <c r="G63" t="str">
        <f>VLOOKUP($D63,metadata!$B$2:$S$451,4,0)</f>
        <v>10.1038/262384b0</v>
      </c>
      <c r="H63" t="str">
        <f>VLOOKUP($D63,metadata!$B$2:$S$451,5,0)</f>
        <v>y-askfordata</v>
      </c>
      <c r="I63" t="str">
        <f>VLOOKUP($D63,metadata!$B$2:$S$451,6,0)</f>
        <v>a</v>
      </c>
      <c r="J63" t="str">
        <f>VLOOKUP($D63,metadata!$B$2:$S$451,7,0)</f>
        <v>i</v>
      </c>
      <c r="K63">
        <f>VLOOKUP($D63,metadata!$B$2:$S$451,8,0)</f>
        <v>22</v>
      </c>
      <c r="L63">
        <f>VLOOKUP($D63,metadata!$B$2:$S$451,9,0)</f>
        <v>16</v>
      </c>
      <c r="M63" t="str">
        <f>VLOOKUP($D63,metadata!$B$2:$S$451,10,0)</f>
        <v/>
      </c>
      <c r="N63" t="str">
        <f>VLOOKUP($D63,metadata!$B$2:$S$451,11,0)</f>
        <v>Wyeomyia smithii</v>
      </c>
      <c r="O63" t="str">
        <f>VLOOKUP($D63,metadata!$B$2:$S$451,12,0)</f>
        <v>diptera</v>
      </c>
      <c r="P63" t="str">
        <f>VLOOKUP($D63,metadata!$B$2:$S$451,13,0)</f>
        <v/>
      </c>
      <c r="Q63" t="str">
        <f>VLOOKUP($D63,metadata!$B$2:$S$451,14,0)</f>
        <v/>
      </c>
      <c r="R63" t="str">
        <f>VLOOKUP($D63,metadata!$B$2:$S$451,15,0)</f>
        <v/>
      </c>
      <c r="S63" t="str">
        <f>VLOOKUP($D63,metadata!$B$2:$S$451,16,0)</f>
        <v/>
      </c>
      <c r="T63" t="str">
        <f>VLOOKUP($D63,metadata!$B$2:$S$451,17,0)</f>
        <v/>
      </c>
      <c r="U63" t="str">
        <f>VLOOKUP($D63,metadata!$B$2:$S$451,18,0)</f>
        <v/>
      </c>
      <c r="V63" t="str">
        <f>VLOOKUP($D63,metadata!$B$2:$Z$451,19,0)</f>
        <v/>
      </c>
      <c r="W63" t="str">
        <f>VLOOKUP($D63,metadata!$B$2:$Z$451,20,0)</f>
        <v/>
      </c>
      <c r="X63" t="str">
        <f>VLOOKUP($D63,metadata!$B$2:$Z$451,21,0)</f>
        <v/>
      </c>
      <c r="Y63" t="str">
        <f>VLOOKUP($D63,metadata!$B$2:$Z$451,22,0)</f>
        <v/>
      </c>
      <c r="Z63" t="str">
        <f>VLOOKUP($D63,metadata!$B$2:$Z$451,23,0)</f>
        <v/>
      </c>
      <c r="AA63" t="str">
        <f>VLOOKUP($D63,metadata!$B$2:$Z$451,24,0)</f>
        <v/>
      </c>
      <c r="AF63" t="str">
        <f t="shared" si="1"/>
        <v/>
      </c>
      <c r="AH63" t="str">
        <f t="shared" si="2"/>
        <v>x</v>
      </c>
    </row>
    <row r="64" spans="1:34" x14ac:dyDescent="0.3">
      <c r="A64">
        <f>A63+metadata!J63</f>
        <v>537</v>
      </c>
      <c r="B64" t="str">
        <f>metadata!B64</f>
        <v>6c-SM</v>
      </c>
      <c r="C64">
        <v>63</v>
      </c>
      <c r="D64" t="str">
        <f t="shared" si="0"/>
        <v>2-</v>
      </c>
      <c r="E64" t="str">
        <f>VLOOKUP($D64,metadata!$B$2:$S$451,2,0)</f>
        <v>BRADSHAW, WE</v>
      </c>
      <c r="F64" t="str">
        <f>VLOOKUP($D64,metadata!$B$2:$S$451,3,0)</f>
        <v>GEOGRAPHY OF PHOTOPERIODIC RESPONSE IN DIAPAUSING MOSQUITO</v>
      </c>
      <c r="G64" t="str">
        <f>VLOOKUP($D64,metadata!$B$2:$S$451,4,0)</f>
        <v>10.1038/262384b0</v>
      </c>
      <c r="H64" t="str">
        <f>VLOOKUP($D64,metadata!$B$2:$S$451,5,0)</f>
        <v>y-askfordata</v>
      </c>
      <c r="I64" t="str">
        <f>VLOOKUP($D64,metadata!$B$2:$S$451,6,0)</f>
        <v>a</v>
      </c>
      <c r="J64" t="str">
        <f>VLOOKUP($D64,metadata!$B$2:$S$451,7,0)</f>
        <v>i</v>
      </c>
      <c r="K64">
        <f>VLOOKUP($D64,metadata!$B$2:$S$451,8,0)</f>
        <v>22</v>
      </c>
      <c r="L64">
        <f>VLOOKUP($D64,metadata!$B$2:$S$451,9,0)</f>
        <v>16</v>
      </c>
      <c r="M64" t="str">
        <f>VLOOKUP($D64,metadata!$B$2:$S$451,10,0)</f>
        <v/>
      </c>
      <c r="N64" t="str">
        <f>VLOOKUP($D64,metadata!$B$2:$S$451,11,0)</f>
        <v>Wyeomyia smithii</v>
      </c>
      <c r="O64" t="str">
        <f>VLOOKUP($D64,metadata!$B$2:$S$451,12,0)</f>
        <v>diptera</v>
      </c>
      <c r="P64" t="str">
        <f>VLOOKUP($D64,metadata!$B$2:$S$451,13,0)</f>
        <v/>
      </c>
      <c r="Q64" t="str">
        <f>VLOOKUP($D64,metadata!$B$2:$S$451,14,0)</f>
        <v/>
      </c>
      <c r="R64" t="str">
        <f>VLOOKUP($D64,metadata!$B$2:$S$451,15,0)</f>
        <v/>
      </c>
      <c r="S64" t="str">
        <f>VLOOKUP($D64,metadata!$B$2:$S$451,16,0)</f>
        <v/>
      </c>
      <c r="T64" t="str">
        <f>VLOOKUP($D64,metadata!$B$2:$S$451,17,0)</f>
        <v/>
      </c>
      <c r="U64" t="str">
        <f>VLOOKUP($D64,metadata!$B$2:$S$451,18,0)</f>
        <v/>
      </c>
      <c r="V64" t="str">
        <f>VLOOKUP($D64,metadata!$B$2:$Z$451,19,0)</f>
        <v/>
      </c>
      <c r="W64" t="str">
        <f>VLOOKUP($D64,metadata!$B$2:$Z$451,20,0)</f>
        <v/>
      </c>
      <c r="X64" t="str">
        <f>VLOOKUP($D64,metadata!$B$2:$Z$451,21,0)</f>
        <v/>
      </c>
      <c r="Y64" t="str">
        <f>VLOOKUP($D64,metadata!$B$2:$Z$451,22,0)</f>
        <v/>
      </c>
      <c r="Z64" t="str">
        <f>VLOOKUP($D64,metadata!$B$2:$Z$451,23,0)</f>
        <v/>
      </c>
      <c r="AA64" t="str">
        <f>VLOOKUP($D64,metadata!$B$2:$Z$451,24,0)</f>
        <v/>
      </c>
      <c r="AF64" t="str">
        <f t="shared" si="1"/>
        <v/>
      </c>
      <c r="AH64" t="str">
        <f t="shared" si="2"/>
        <v>x</v>
      </c>
    </row>
    <row r="65" spans="1:34" x14ac:dyDescent="0.3">
      <c r="A65">
        <f>A64+metadata!J64</f>
        <v>543</v>
      </c>
      <c r="B65" t="str">
        <f>metadata!B65</f>
        <v>6c-KT</v>
      </c>
      <c r="C65">
        <v>64</v>
      </c>
      <c r="D65" t="str">
        <f t="shared" si="0"/>
        <v>2-</v>
      </c>
      <c r="E65" t="str">
        <f>VLOOKUP($D65,metadata!$B$2:$S$451,2,0)</f>
        <v>BRADSHAW, WE</v>
      </c>
      <c r="F65" t="str">
        <f>VLOOKUP($D65,metadata!$B$2:$S$451,3,0)</f>
        <v>GEOGRAPHY OF PHOTOPERIODIC RESPONSE IN DIAPAUSING MOSQUITO</v>
      </c>
      <c r="G65" t="str">
        <f>VLOOKUP($D65,metadata!$B$2:$S$451,4,0)</f>
        <v>10.1038/262384b0</v>
      </c>
      <c r="H65" t="str">
        <f>VLOOKUP($D65,metadata!$B$2:$S$451,5,0)</f>
        <v>y-askfordata</v>
      </c>
      <c r="I65" t="str">
        <f>VLOOKUP($D65,metadata!$B$2:$S$451,6,0)</f>
        <v>a</v>
      </c>
      <c r="J65" t="str">
        <f>VLOOKUP($D65,metadata!$B$2:$S$451,7,0)</f>
        <v>i</v>
      </c>
      <c r="K65">
        <f>VLOOKUP($D65,metadata!$B$2:$S$451,8,0)</f>
        <v>22</v>
      </c>
      <c r="L65">
        <f>VLOOKUP($D65,metadata!$B$2:$S$451,9,0)</f>
        <v>16</v>
      </c>
      <c r="M65" t="str">
        <f>VLOOKUP($D65,metadata!$B$2:$S$451,10,0)</f>
        <v/>
      </c>
      <c r="N65" t="str">
        <f>VLOOKUP($D65,metadata!$B$2:$S$451,11,0)</f>
        <v>Wyeomyia smithii</v>
      </c>
      <c r="O65" t="str">
        <f>VLOOKUP($D65,metadata!$B$2:$S$451,12,0)</f>
        <v>diptera</v>
      </c>
      <c r="P65" t="str">
        <f>VLOOKUP($D65,metadata!$B$2:$S$451,13,0)</f>
        <v/>
      </c>
      <c r="Q65" t="str">
        <f>VLOOKUP($D65,metadata!$B$2:$S$451,14,0)</f>
        <v/>
      </c>
      <c r="R65" t="str">
        <f>VLOOKUP($D65,metadata!$B$2:$S$451,15,0)</f>
        <v/>
      </c>
      <c r="S65" t="str">
        <f>VLOOKUP($D65,metadata!$B$2:$S$451,16,0)</f>
        <v/>
      </c>
      <c r="T65" t="str">
        <f>VLOOKUP($D65,metadata!$B$2:$S$451,17,0)</f>
        <v/>
      </c>
      <c r="U65" t="str">
        <f>VLOOKUP($D65,metadata!$B$2:$S$451,18,0)</f>
        <v/>
      </c>
      <c r="V65" t="str">
        <f>VLOOKUP($D65,metadata!$B$2:$Z$451,19,0)</f>
        <v/>
      </c>
      <c r="W65" t="str">
        <f>VLOOKUP($D65,metadata!$B$2:$Z$451,20,0)</f>
        <v/>
      </c>
      <c r="X65" t="str">
        <f>VLOOKUP($D65,metadata!$B$2:$Z$451,21,0)</f>
        <v/>
      </c>
      <c r="Y65" t="str">
        <f>VLOOKUP($D65,metadata!$B$2:$Z$451,22,0)</f>
        <v/>
      </c>
      <c r="Z65" t="str">
        <f>VLOOKUP($D65,metadata!$B$2:$Z$451,23,0)</f>
        <v/>
      </c>
      <c r="AA65" t="str">
        <f>VLOOKUP($D65,metadata!$B$2:$Z$451,24,0)</f>
        <v/>
      </c>
      <c r="AF65" t="str">
        <f t="shared" si="1"/>
        <v/>
      </c>
      <c r="AH65" t="str">
        <f t="shared" si="2"/>
        <v>x</v>
      </c>
    </row>
    <row r="66" spans="1:34" x14ac:dyDescent="0.3">
      <c r="A66">
        <f>A65+metadata!J65</f>
        <v>550</v>
      </c>
      <c r="B66" t="str">
        <f>metadata!B66</f>
        <v>6c-IW</v>
      </c>
      <c r="C66">
        <v>65</v>
      </c>
      <c r="D66" t="str">
        <f t="shared" ref="D66:D129" si="3">VLOOKUP(C66,$A$1:$B$451,2)</f>
        <v>2-</v>
      </c>
      <c r="E66" t="str">
        <f>VLOOKUP($D66,metadata!$B$2:$S$451,2,0)</f>
        <v>BRADSHAW, WE</v>
      </c>
      <c r="F66" t="str">
        <f>VLOOKUP($D66,metadata!$B$2:$S$451,3,0)</f>
        <v>GEOGRAPHY OF PHOTOPERIODIC RESPONSE IN DIAPAUSING MOSQUITO</v>
      </c>
      <c r="G66" t="str">
        <f>VLOOKUP($D66,metadata!$B$2:$S$451,4,0)</f>
        <v>10.1038/262384b0</v>
      </c>
      <c r="H66" t="str">
        <f>VLOOKUP($D66,metadata!$B$2:$S$451,5,0)</f>
        <v>y-askfordata</v>
      </c>
      <c r="I66" t="str">
        <f>VLOOKUP($D66,metadata!$B$2:$S$451,6,0)</f>
        <v>a</v>
      </c>
      <c r="J66" t="str">
        <f>VLOOKUP($D66,metadata!$B$2:$S$451,7,0)</f>
        <v>i</v>
      </c>
      <c r="K66">
        <f>VLOOKUP($D66,metadata!$B$2:$S$451,8,0)</f>
        <v>22</v>
      </c>
      <c r="L66">
        <f>VLOOKUP($D66,metadata!$B$2:$S$451,9,0)</f>
        <v>16</v>
      </c>
      <c r="M66" t="str">
        <f>VLOOKUP($D66,metadata!$B$2:$S$451,10,0)</f>
        <v/>
      </c>
      <c r="N66" t="str">
        <f>VLOOKUP($D66,metadata!$B$2:$S$451,11,0)</f>
        <v>Wyeomyia smithii</v>
      </c>
      <c r="O66" t="str">
        <f>VLOOKUP($D66,metadata!$B$2:$S$451,12,0)</f>
        <v>diptera</v>
      </c>
      <c r="P66" t="str">
        <f>VLOOKUP($D66,metadata!$B$2:$S$451,13,0)</f>
        <v/>
      </c>
      <c r="Q66" t="str">
        <f>VLOOKUP($D66,metadata!$B$2:$S$451,14,0)</f>
        <v/>
      </c>
      <c r="R66" t="str">
        <f>VLOOKUP($D66,metadata!$B$2:$S$451,15,0)</f>
        <v/>
      </c>
      <c r="S66" t="str">
        <f>VLOOKUP($D66,metadata!$B$2:$S$451,16,0)</f>
        <v/>
      </c>
      <c r="T66" t="str">
        <f>VLOOKUP($D66,metadata!$B$2:$S$451,17,0)</f>
        <v/>
      </c>
      <c r="U66" t="str">
        <f>VLOOKUP($D66,metadata!$B$2:$S$451,18,0)</f>
        <v/>
      </c>
      <c r="V66" t="str">
        <f>VLOOKUP($D66,metadata!$B$2:$Z$451,19,0)</f>
        <v/>
      </c>
      <c r="W66" t="str">
        <f>VLOOKUP($D66,metadata!$B$2:$Z$451,20,0)</f>
        <v/>
      </c>
      <c r="X66" t="str">
        <f>VLOOKUP($D66,metadata!$B$2:$Z$451,21,0)</f>
        <v/>
      </c>
      <c r="Y66" t="str">
        <f>VLOOKUP($D66,metadata!$B$2:$Z$451,22,0)</f>
        <v/>
      </c>
      <c r="Z66" t="str">
        <f>VLOOKUP($D66,metadata!$B$2:$Z$451,23,0)</f>
        <v/>
      </c>
      <c r="AA66" t="str">
        <f>VLOOKUP($D66,metadata!$B$2:$Z$451,24,0)</f>
        <v/>
      </c>
      <c r="AF66" t="str">
        <f t="shared" ref="AF66:AF129" si="4">IF(AE66="",V66,AE66)</f>
        <v/>
      </c>
      <c r="AH66" t="str">
        <f t="shared" si="2"/>
        <v>x</v>
      </c>
    </row>
    <row r="67" spans="1:34" x14ac:dyDescent="0.3">
      <c r="A67">
        <f>A66+metadata!J66</f>
        <v>557</v>
      </c>
      <c r="B67" t="str">
        <f>metadata!B67</f>
        <v>7-</v>
      </c>
      <c r="C67">
        <v>66</v>
      </c>
      <c r="D67" t="str">
        <f t="shared" si="3"/>
        <v>2-</v>
      </c>
      <c r="E67" t="str">
        <f>VLOOKUP($D67,metadata!$B$2:$S$451,2,0)</f>
        <v>BRADSHAW, WE</v>
      </c>
      <c r="F67" t="str">
        <f>VLOOKUP($D67,metadata!$B$2:$S$451,3,0)</f>
        <v>GEOGRAPHY OF PHOTOPERIODIC RESPONSE IN DIAPAUSING MOSQUITO</v>
      </c>
      <c r="G67" t="str">
        <f>VLOOKUP($D67,metadata!$B$2:$S$451,4,0)</f>
        <v>10.1038/262384b0</v>
      </c>
      <c r="H67" t="str">
        <f>VLOOKUP($D67,metadata!$B$2:$S$451,5,0)</f>
        <v>y-askfordata</v>
      </c>
      <c r="I67" t="str">
        <f>VLOOKUP($D67,metadata!$B$2:$S$451,6,0)</f>
        <v>a</v>
      </c>
      <c r="J67" t="str">
        <f>VLOOKUP($D67,metadata!$B$2:$S$451,7,0)</f>
        <v>i</v>
      </c>
      <c r="K67">
        <f>VLOOKUP($D67,metadata!$B$2:$S$451,8,0)</f>
        <v>22</v>
      </c>
      <c r="L67">
        <f>VLOOKUP($D67,metadata!$B$2:$S$451,9,0)</f>
        <v>16</v>
      </c>
      <c r="M67" t="str">
        <f>VLOOKUP($D67,metadata!$B$2:$S$451,10,0)</f>
        <v/>
      </c>
      <c r="N67" t="str">
        <f>VLOOKUP($D67,metadata!$B$2:$S$451,11,0)</f>
        <v>Wyeomyia smithii</v>
      </c>
      <c r="O67" t="str">
        <f>VLOOKUP($D67,metadata!$B$2:$S$451,12,0)</f>
        <v>diptera</v>
      </c>
      <c r="P67" t="str">
        <f>VLOOKUP($D67,metadata!$B$2:$S$451,13,0)</f>
        <v/>
      </c>
      <c r="Q67" t="str">
        <f>VLOOKUP($D67,metadata!$B$2:$S$451,14,0)</f>
        <v/>
      </c>
      <c r="R67" t="str">
        <f>VLOOKUP($D67,metadata!$B$2:$S$451,15,0)</f>
        <v/>
      </c>
      <c r="S67" t="str">
        <f>VLOOKUP($D67,metadata!$B$2:$S$451,16,0)</f>
        <v/>
      </c>
      <c r="T67" t="str">
        <f>VLOOKUP($D67,metadata!$B$2:$S$451,17,0)</f>
        <v/>
      </c>
      <c r="U67" t="str">
        <f>VLOOKUP($D67,metadata!$B$2:$S$451,18,0)</f>
        <v/>
      </c>
      <c r="V67" t="str">
        <f>VLOOKUP($D67,metadata!$B$2:$Z$451,19,0)</f>
        <v/>
      </c>
      <c r="W67" t="str">
        <f>VLOOKUP($D67,metadata!$B$2:$Z$451,20,0)</f>
        <v/>
      </c>
      <c r="X67" t="str">
        <f>VLOOKUP($D67,metadata!$B$2:$Z$451,21,0)</f>
        <v/>
      </c>
      <c r="Y67" t="str">
        <f>VLOOKUP($D67,metadata!$B$2:$Z$451,22,0)</f>
        <v/>
      </c>
      <c r="Z67" t="str">
        <f>VLOOKUP($D67,metadata!$B$2:$Z$451,23,0)</f>
        <v/>
      </c>
      <c r="AA67" t="str">
        <f>VLOOKUP($D67,metadata!$B$2:$Z$451,24,0)</f>
        <v/>
      </c>
      <c r="AF67" t="str">
        <f t="shared" si="4"/>
        <v/>
      </c>
      <c r="AH67" t="str">
        <f t="shared" si="2"/>
        <v>x</v>
      </c>
    </row>
    <row r="68" spans="1:34" x14ac:dyDescent="0.3">
      <c r="A68">
        <f>A67+metadata!J67</f>
        <v>557</v>
      </c>
      <c r="B68" t="str">
        <f>metadata!B68</f>
        <v>7-</v>
      </c>
      <c r="C68">
        <v>67</v>
      </c>
      <c r="D68" t="str">
        <f t="shared" si="3"/>
        <v>2-</v>
      </c>
      <c r="E68" t="str">
        <f>VLOOKUP($D68,metadata!$B$2:$S$451,2,0)</f>
        <v>BRADSHAW, WE</v>
      </c>
      <c r="F68" t="str">
        <f>VLOOKUP($D68,metadata!$B$2:$S$451,3,0)</f>
        <v>GEOGRAPHY OF PHOTOPERIODIC RESPONSE IN DIAPAUSING MOSQUITO</v>
      </c>
      <c r="G68" t="str">
        <f>VLOOKUP($D68,metadata!$B$2:$S$451,4,0)</f>
        <v>10.1038/262384b0</v>
      </c>
      <c r="H68" t="str">
        <f>VLOOKUP($D68,metadata!$B$2:$S$451,5,0)</f>
        <v>y-askfordata</v>
      </c>
      <c r="I68" t="str">
        <f>VLOOKUP($D68,metadata!$B$2:$S$451,6,0)</f>
        <v>a</v>
      </c>
      <c r="J68" t="str">
        <f>VLOOKUP($D68,metadata!$B$2:$S$451,7,0)</f>
        <v>i</v>
      </c>
      <c r="K68">
        <f>VLOOKUP($D68,metadata!$B$2:$S$451,8,0)</f>
        <v>22</v>
      </c>
      <c r="L68">
        <f>VLOOKUP($D68,metadata!$B$2:$S$451,9,0)</f>
        <v>16</v>
      </c>
      <c r="M68" t="str">
        <f>VLOOKUP($D68,metadata!$B$2:$S$451,10,0)</f>
        <v/>
      </c>
      <c r="N68" t="str">
        <f>VLOOKUP($D68,metadata!$B$2:$S$451,11,0)</f>
        <v>Wyeomyia smithii</v>
      </c>
      <c r="O68" t="str">
        <f>VLOOKUP($D68,metadata!$B$2:$S$451,12,0)</f>
        <v>diptera</v>
      </c>
      <c r="P68" t="str">
        <f>VLOOKUP($D68,metadata!$B$2:$S$451,13,0)</f>
        <v/>
      </c>
      <c r="Q68" t="str">
        <f>VLOOKUP($D68,metadata!$B$2:$S$451,14,0)</f>
        <v/>
      </c>
      <c r="R68" t="str">
        <f>VLOOKUP($D68,metadata!$B$2:$S$451,15,0)</f>
        <v/>
      </c>
      <c r="S68" t="str">
        <f>VLOOKUP($D68,metadata!$B$2:$S$451,16,0)</f>
        <v/>
      </c>
      <c r="T68" t="str">
        <f>VLOOKUP($D68,metadata!$B$2:$S$451,17,0)</f>
        <v/>
      </c>
      <c r="U68" t="str">
        <f>VLOOKUP($D68,metadata!$B$2:$S$451,18,0)</f>
        <v/>
      </c>
      <c r="V68" t="str">
        <f>VLOOKUP($D68,metadata!$B$2:$Z$451,19,0)</f>
        <v/>
      </c>
      <c r="W68" t="str">
        <f>VLOOKUP($D68,metadata!$B$2:$Z$451,20,0)</f>
        <v/>
      </c>
      <c r="X68" t="str">
        <f>VLOOKUP($D68,metadata!$B$2:$Z$451,21,0)</f>
        <v/>
      </c>
      <c r="Y68" t="str">
        <f>VLOOKUP($D68,metadata!$B$2:$Z$451,22,0)</f>
        <v/>
      </c>
      <c r="Z68" t="str">
        <f>VLOOKUP($D68,metadata!$B$2:$Z$451,23,0)</f>
        <v/>
      </c>
      <c r="AA68" t="str">
        <f>VLOOKUP($D68,metadata!$B$2:$Z$451,24,0)</f>
        <v/>
      </c>
      <c r="AF68" t="str">
        <f t="shared" si="4"/>
        <v/>
      </c>
      <c r="AH68" t="str">
        <f t="shared" si="2"/>
        <v>x</v>
      </c>
    </row>
    <row r="69" spans="1:34" x14ac:dyDescent="0.3">
      <c r="A69">
        <f>A68+metadata!J68</f>
        <v>557</v>
      </c>
      <c r="B69" t="str">
        <f>metadata!B69</f>
        <v>7-</v>
      </c>
      <c r="C69">
        <v>68</v>
      </c>
      <c r="D69" t="str">
        <f t="shared" si="3"/>
        <v>2-</v>
      </c>
      <c r="E69" t="str">
        <f>VLOOKUP($D69,metadata!$B$2:$S$451,2,0)</f>
        <v>BRADSHAW, WE</v>
      </c>
      <c r="F69" t="str">
        <f>VLOOKUP($D69,metadata!$B$2:$S$451,3,0)</f>
        <v>GEOGRAPHY OF PHOTOPERIODIC RESPONSE IN DIAPAUSING MOSQUITO</v>
      </c>
      <c r="G69" t="str">
        <f>VLOOKUP($D69,metadata!$B$2:$S$451,4,0)</f>
        <v>10.1038/262384b0</v>
      </c>
      <c r="H69" t="str">
        <f>VLOOKUP($D69,metadata!$B$2:$S$451,5,0)</f>
        <v>y-askfordata</v>
      </c>
      <c r="I69" t="str">
        <f>VLOOKUP($D69,metadata!$B$2:$S$451,6,0)</f>
        <v>a</v>
      </c>
      <c r="J69" t="str">
        <f>VLOOKUP($D69,metadata!$B$2:$S$451,7,0)</f>
        <v>i</v>
      </c>
      <c r="K69">
        <f>VLOOKUP($D69,metadata!$B$2:$S$451,8,0)</f>
        <v>22</v>
      </c>
      <c r="L69">
        <f>VLOOKUP($D69,metadata!$B$2:$S$451,9,0)</f>
        <v>16</v>
      </c>
      <c r="M69" t="str">
        <f>VLOOKUP($D69,metadata!$B$2:$S$451,10,0)</f>
        <v/>
      </c>
      <c r="N69" t="str">
        <f>VLOOKUP($D69,metadata!$B$2:$S$451,11,0)</f>
        <v>Wyeomyia smithii</v>
      </c>
      <c r="O69" t="str">
        <f>VLOOKUP($D69,metadata!$B$2:$S$451,12,0)</f>
        <v>diptera</v>
      </c>
      <c r="P69" t="str">
        <f>VLOOKUP($D69,metadata!$B$2:$S$451,13,0)</f>
        <v/>
      </c>
      <c r="Q69" t="str">
        <f>VLOOKUP($D69,metadata!$B$2:$S$451,14,0)</f>
        <v/>
      </c>
      <c r="R69" t="str">
        <f>VLOOKUP($D69,metadata!$B$2:$S$451,15,0)</f>
        <v/>
      </c>
      <c r="S69" t="str">
        <f>VLOOKUP($D69,metadata!$B$2:$S$451,16,0)</f>
        <v/>
      </c>
      <c r="T69" t="str">
        <f>VLOOKUP($D69,metadata!$B$2:$S$451,17,0)</f>
        <v/>
      </c>
      <c r="U69" t="str">
        <f>VLOOKUP($D69,metadata!$B$2:$S$451,18,0)</f>
        <v/>
      </c>
      <c r="V69" t="str">
        <f>VLOOKUP($D69,metadata!$B$2:$Z$451,19,0)</f>
        <v/>
      </c>
      <c r="W69" t="str">
        <f>VLOOKUP($D69,metadata!$B$2:$Z$451,20,0)</f>
        <v/>
      </c>
      <c r="X69" t="str">
        <f>VLOOKUP($D69,metadata!$B$2:$Z$451,21,0)</f>
        <v/>
      </c>
      <c r="Y69" t="str">
        <f>VLOOKUP($D69,metadata!$B$2:$Z$451,22,0)</f>
        <v/>
      </c>
      <c r="Z69" t="str">
        <f>VLOOKUP($D69,metadata!$B$2:$Z$451,23,0)</f>
        <v/>
      </c>
      <c r="AA69" t="str">
        <f>VLOOKUP($D69,metadata!$B$2:$Z$451,24,0)</f>
        <v/>
      </c>
      <c r="AF69" t="str">
        <f t="shared" si="4"/>
        <v/>
      </c>
      <c r="AH69" t="str">
        <f t="shared" si="2"/>
        <v>x</v>
      </c>
    </row>
    <row r="70" spans="1:34" x14ac:dyDescent="0.3">
      <c r="A70">
        <f>A69+metadata!J69</f>
        <v>557</v>
      </c>
      <c r="B70" t="str">
        <f>metadata!B70</f>
        <v>7-</v>
      </c>
      <c r="C70">
        <v>69</v>
      </c>
      <c r="D70" t="str">
        <f t="shared" si="3"/>
        <v>2-</v>
      </c>
      <c r="E70" t="str">
        <f>VLOOKUP($D70,metadata!$B$2:$S$451,2,0)</f>
        <v>BRADSHAW, WE</v>
      </c>
      <c r="F70" t="str">
        <f>VLOOKUP($D70,metadata!$B$2:$S$451,3,0)</f>
        <v>GEOGRAPHY OF PHOTOPERIODIC RESPONSE IN DIAPAUSING MOSQUITO</v>
      </c>
      <c r="G70" t="str">
        <f>VLOOKUP($D70,metadata!$B$2:$S$451,4,0)</f>
        <v>10.1038/262384b0</v>
      </c>
      <c r="H70" t="str">
        <f>VLOOKUP($D70,metadata!$B$2:$S$451,5,0)</f>
        <v>y-askfordata</v>
      </c>
      <c r="I70" t="str">
        <f>VLOOKUP($D70,metadata!$B$2:$S$451,6,0)</f>
        <v>a</v>
      </c>
      <c r="J70" t="str">
        <f>VLOOKUP($D70,metadata!$B$2:$S$451,7,0)</f>
        <v>i</v>
      </c>
      <c r="K70">
        <f>VLOOKUP($D70,metadata!$B$2:$S$451,8,0)</f>
        <v>22</v>
      </c>
      <c r="L70">
        <f>VLOOKUP($D70,metadata!$B$2:$S$451,9,0)</f>
        <v>16</v>
      </c>
      <c r="M70" t="str">
        <f>VLOOKUP($D70,metadata!$B$2:$S$451,10,0)</f>
        <v/>
      </c>
      <c r="N70" t="str">
        <f>VLOOKUP($D70,metadata!$B$2:$S$451,11,0)</f>
        <v>Wyeomyia smithii</v>
      </c>
      <c r="O70" t="str">
        <f>VLOOKUP($D70,metadata!$B$2:$S$451,12,0)</f>
        <v>diptera</v>
      </c>
      <c r="P70" t="str">
        <f>VLOOKUP($D70,metadata!$B$2:$S$451,13,0)</f>
        <v/>
      </c>
      <c r="Q70" t="str">
        <f>VLOOKUP($D70,metadata!$B$2:$S$451,14,0)</f>
        <v/>
      </c>
      <c r="R70" t="str">
        <f>VLOOKUP($D70,metadata!$B$2:$S$451,15,0)</f>
        <v/>
      </c>
      <c r="S70" t="str">
        <f>VLOOKUP($D70,metadata!$B$2:$S$451,16,0)</f>
        <v/>
      </c>
      <c r="T70" t="str">
        <f>VLOOKUP($D70,metadata!$B$2:$S$451,17,0)</f>
        <v/>
      </c>
      <c r="U70" t="str">
        <f>VLOOKUP($D70,metadata!$B$2:$S$451,18,0)</f>
        <v/>
      </c>
      <c r="V70" t="str">
        <f>VLOOKUP($D70,metadata!$B$2:$Z$451,19,0)</f>
        <v/>
      </c>
      <c r="W70" t="str">
        <f>VLOOKUP($D70,metadata!$B$2:$Z$451,20,0)</f>
        <v/>
      </c>
      <c r="X70" t="str">
        <f>VLOOKUP($D70,metadata!$B$2:$Z$451,21,0)</f>
        <v/>
      </c>
      <c r="Y70" t="str">
        <f>VLOOKUP($D70,metadata!$B$2:$Z$451,22,0)</f>
        <v/>
      </c>
      <c r="Z70" t="str">
        <f>VLOOKUP($D70,metadata!$B$2:$Z$451,23,0)</f>
        <v/>
      </c>
      <c r="AA70" t="str">
        <f>VLOOKUP($D70,metadata!$B$2:$Z$451,24,0)</f>
        <v/>
      </c>
      <c r="AB70" t="str">
        <f>VLOOKUP($D70,metadata!$B$2:$Z$451,25,0)</f>
        <v/>
      </c>
      <c r="AF70" t="str">
        <f t="shared" si="4"/>
        <v/>
      </c>
      <c r="AH70" t="str">
        <f t="shared" si="2"/>
        <v>x</v>
      </c>
    </row>
    <row r="71" spans="1:34" ht="12" customHeight="1" x14ac:dyDescent="0.3">
      <c r="A71">
        <f>A70+metadata!J70</f>
        <v>557</v>
      </c>
      <c r="B71" t="str">
        <f>metadata!B71</f>
        <v>7-</v>
      </c>
      <c r="C71">
        <v>70</v>
      </c>
      <c r="D71" t="str">
        <f t="shared" si="3"/>
        <v>2-</v>
      </c>
      <c r="E71" t="str">
        <f>VLOOKUP($D71,metadata!$B$2:$S$451,2,0)</f>
        <v>BRADSHAW, WE</v>
      </c>
      <c r="F71" t="str">
        <f>VLOOKUP($D71,metadata!$B$2:$S$451,3,0)</f>
        <v>GEOGRAPHY OF PHOTOPERIODIC RESPONSE IN DIAPAUSING MOSQUITO</v>
      </c>
      <c r="G71" t="str">
        <f>VLOOKUP($D71,metadata!$B$2:$S$451,4,0)</f>
        <v>10.1038/262384b0</v>
      </c>
      <c r="H71" t="str">
        <f>VLOOKUP($D71,metadata!$B$2:$S$451,5,0)</f>
        <v>y-askfordata</v>
      </c>
      <c r="I71" t="str">
        <f>VLOOKUP($D71,metadata!$B$2:$S$451,6,0)</f>
        <v>a</v>
      </c>
      <c r="J71" t="str">
        <f>VLOOKUP($D71,metadata!$B$2:$S$451,7,0)</f>
        <v>i</v>
      </c>
      <c r="K71">
        <f>VLOOKUP($D71,metadata!$B$2:$S$451,8,0)</f>
        <v>22</v>
      </c>
      <c r="L71">
        <f>VLOOKUP($D71,metadata!$B$2:$S$451,9,0)</f>
        <v>16</v>
      </c>
      <c r="M71" t="str">
        <f>VLOOKUP($D71,metadata!$B$2:$S$451,10,0)</f>
        <v/>
      </c>
      <c r="N71" t="str">
        <f>VLOOKUP($D71,metadata!$B$2:$S$451,11,0)</f>
        <v>Wyeomyia smithii</v>
      </c>
      <c r="O71" t="str">
        <f>VLOOKUP($D71,metadata!$B$2:$S$451,12,0)</f>
        <v>diptera</v>
      </c>
      <c r="P71" t="str">
        <f>VLOOKUP($D71,metadata!$B$2:$S$451,13,0)</f>
        <v/>
      </c>
      <c r="Q71" t="str">
        <f>VLOOKUP($D71,metadata!$B$2:$S$451,14,0)</f>
        <v/>
      </c>
      <c r="R71" t="str">
        <f>VLOOKUP($D71,metadata!$B$2:$S$451,15,0)</f>
        <v/>
      </c>
      <c r="S71" t="str">
        <f>VLOOKUP($D71,metadata!$B$2:$S$451,16,0)</f>
        <v/>
      </c>
      <c r="T71" t="str">
        <f>VLOOKUP($D71,metadata!$B$2:$S$451,17,0)</f>
        <v/>
      </c>
      <c r="U71" t="str">
        <f>VLOOKUP($D71,metadata!$B$2:$S$451,18,0)</f>
        <v/>
      </c>
      <c r="V71" t="str">
        <f>VLOOKUP($D71,metadata!$B$2:$Z$451,19,0)</f>
        <v/>
      </c>
      <c r="W71" t="str">
        <f>VLOOKUP($D71,metadata!$B$2:$Z$451,20,0)</f>
        <v/>
      </c>
      <c r="X71" t="str">
        <f>VLOOKUP($D71,metadata!$B$2:$Z$451,21,0)</f>
        <v/>
      </c>
      <c r="Y71" t="str">
        <f>VLOOKUP($D71,metadata!$B$2:$Z$451,22,0)</f>
        <v/>
      </c>
      <c r="Z71" t="str">
        <f>VLOOKUP($D71,metadata!$B$2:$Z$451,23,0)</f>
        <v/>
      </c>
      <c r="AA71" t="str">
        <f>VLOOKUP($D71,metadata!$B$2:$Z$451,24,0)</f>
        <v/>
      </c>
      <c r="AB71" t="str">
        <f>VLOOKUP($D71,metadata!$B$2:$Z$451,25,0)</f>
        <v/>
      </c>
      <c r="AF71" t="str">
        <f t="shared" si="4"/>
        <v/>
      </c>
      <c r="AH71" t="str">
        <f t="shared" si="2"/>
        <v>x</v>
      </c>
    </row>
    <row r="72" spans="1:34" x14ac:dyDescent="0.3">
      <c r="A72">
        <f>A71+metadata!J71</f>
        <v>557</v>
      </c>
      <c r="B72" t="str">
        <f>metadata!B72</f>
        <v>7-</v>
      </c>
      <c r="C72">
        <v>71</v>
      </c>
      <c r="D72" t="str">
        <f t="shared" si="3"/>
        <v>2-</v>
      </c>
      <c r="E72" t="str">
        <f>VLOOKUP($D72,metadata!$B$2:$S$451,2,0)</f>
        <v>BRADSHAW, WE</v>
      </c>
      <c r="F72" t="str">
        <f>VLOOKUP($D72,metadata!$B$2:$S$451,3,0)</f>
        <v>GEOGRAPHY OF PHOTOPERIODIC RESPONSE IN DIAPAUSING MOSQUITO</v>
      </c>
      <c r="G72" t="str">
        <f>VLOOKUP($D72,metadata!$B$2:$S$451,4,0)</f>
        <v>10.1038/262384b0</v>
      </c>
      <c r="H72" t="str">
        <f>VLOOKUP($D72,metadata!$B$2:$S$451,5,0)</f>
        <v>y-askfordata</v>
      </c>
      <c r="I72" t="str">
        <f>VLOOKUP($D72,metadata!$B$2:$S$451,6,0)</f>
        <v>a</v>
      </c>
      <c r="J72" t="str">
        <f>VLOOKUP($D72,metadata!$B$2:$S$451,7,0)</f>
        <v>i</v>
      </c>
      <c r="K72">
        <f>VLOOKUP($D72,metadata!$B$2:$S$451,8,0)</f>
        <v>22</v>
      </c>
      <c r="L72">
        <f>VLOOKUP($D72,metadata!$B$2:$S$451,9,0)</f>
        <v>16</v>
      </c>
      <c r="M72" t="str">
        <f>VLOOKUP($D72,metadata!$B$2:$S$451,10,0)</f>
        <v/>
      </c>
      <c r="N72" t="str">
        <f>VLOOKUP($D72,metadata!$B$2:$S$451,11,0)</f>
        <v>Wyeomyia smithii</v>
      </c>
      <c r="O72" t="str">
        <f>VLOOKUP($D72,metadata!$B$2:$S$451,12,0)</f>
        <v>diptera</v>
      </c>
      <c r="P72" t="str">
        <f>VLOOKUP($D72,metadata!$B$2:$S$451,13,0)</f>
        <v/>
      </c>
      <c r="Q72" t="str">
        <f>VLOOKUP($D72,metadata!$B$2:$S$451,14,0)</f>
        <v/>
      </c>
      <c r="R72" t="str">
        <f>VLOOKUP($D72,metadata!$B$2:$S$451,15,0)</f>
        <v/>
      </c>
      <c r="S72" t="str">
        <f>VLOOKUP($D72,metadata!$B$2:$S$451,16,0)</f>
        <v/>
      </c>
      <c r="T72" t="str">
        <f>VLOOKUP($D72,metadata!$B$2:$S$451,17,0)</f>
        <v/>
      </c>
      <c r="U72" t="str">
        <f>VLOOKUP($D72,metadata!$B$2:$S$451,18,0)</f>
        <v/>
      </c>
      <c r="V72" t="str">
        <f>VLOOKUP($D72,metadata!$B$2:$Z$451,19,0)</f>
        <v/>
      </c>
      <c r="W72" t="str">
        <f>VLOOKUP($D72,metadata!$B$2:$Z$451,20,0)</f>
        <v/>
      </c>
      <c r="X72" t="str">
        <f>VLOOKUP($D72,metadata!$B$2:$Z$451,21,0)</f>
        <v/>
      </c>
      <c r="Y72" t="str">
        <f>VLOOKUP($D72,metadata!$B$2:$Z$451,22,0)</f>
        <v/>
      </c>
      <c r="Z72" t="str">
        <f>VLOOKUP($D72,metadata!$B$2:$Z$451,23,0)</f>
        <v/>
      </c>
      <c r="AA72" t="str">
        <f>VLOOKUP($D72,metadata!$B$2:$Z$451,24,0)</f>
        <v/>
      </c>
      <c r="AB72" t="str">
        <f>VLOOKUP($D72,metadata!$B$2:$Z$451,25,0)</f>
        <v/>
      </c>
      <c r="AF72" t="str">
        <f t="shared" si="4"/>
        <v/>
      </c>
      <c r="AH72" t="str">
        <f t="shared" si="2"/>
        <v>x</v>
      </c>
    </row>
    <row r="73" spans="1:34" x14ac:dyDescent="0.3">
      <c r="A73">
        <f>A72+metadata!J72</f>
        <v>557</v>
      </c>
      <c r="B73" t="str">
        <f>metadata!B73</f>
        <v>7-</v>
      </c>
      <c r="C73">
        <v>72</v>
      </c>
      <c r="D73" t="str">
        <f t="shared" si="3"/>
        <v>2-</v>
      </c>
      <c r="E73" t="str">
        <f>VLOOKUP($D73,metadata!$B$2:$S$451,2,0)</f>
        <v>BRADSHAW, WE</v>
      </c>
      <c r="F73" t="str">
        <f>VLOOKUP($D73,metadata!$B$2:$S$451,3,0)</f>
        <v>GEOGRAPHY OF PHOTOPERIODIC RESPONSE IN DIAPAUSING MOSQUITO</v>
      </c>
      <c r="G73" t="str">
        <f>VLOOKUP($D73,metadata!$B$2:$S$451,4,0)</f>
        <v>10.1038/262384b0</v>
      </c>
      <c r="H73" t="str">
        <f>VLOOKUP($D73,metadata!$B$2:$S$451,5,0)</f>
        <v>y-askfordata</v>
      </c>
      <c r="I73" t="str">
        <f>VLOOKUP($D73,metadata!$B$2:$S$451,6,0)</f>
        <v>a</v>
      </c>
      <c r="J73" t="str">
        <f>VLOOKUP($D73,metadata!$B$2:$S$451,7,0)</f>
        <v>i</v>
      </c>
      <c r="K73">
        <f>VLOOKUP($D73,metadata!$B$2:$S$451,8,0)</f>
        <v>22</v>
      </c>
      <c r="L73">
        <f>VLOOKUP($D73,metadata!$B$2:$S$451,9,0)</f>
        <v>16</v>
      </c>
      <c r="M73" t="str">
        <f>VLOOKUP($D73,metadata!$B$2:$S$451,10,0)</f>
        <v/>
      </c>
      <c r="N73" t="str">
        <f>VLOOKUP($D73,metadata!$B$2:$S$451,11,0)</f>
        <v>Wyeomyia smithii</v>
      </c>
      <c r="O73" t="str">
        <f>VLOOKUP($D73,metadata!$B$2:$S$451,12,0)</f>
        <v>diptera</v>
      </c>
      <c r="P73" t="str">
        <f>VLOOKUP($D73,metadata!$B$2:$S$451,13,0)</f>
        <v/>
      </c>
      <c r="Q73" t="str">
        <f>VLOOKUP($D73,metadata!$B$2:$S$451,14,0)</f>
        <v/>
      </c>
      <c r="R73" t="str">
        <f>VLOOKUP($D73,metadata!$B$2:$S$451,15,0)</f>
        <v/>
      </c>
      <c r="S73" t="str">
        <f>VLOOKUP($D73,metadata!$B$2:$S$451,16,0)</f>
        <v/>
      </c>
      <c r="T73" t="str">
        <f>VLOOKUP($D73,metadata!$B$2:$S$451,17,0)</f>
        <v/>
      </c>
      <c r="U73" t="str">
        <f>VLOOKUP($D73,metadata!$B$2:$S$451,18,0)</f>
        <v/>
      </c>
      <c r="V73" t="str">
        <f>VLOOKUP($D73,metadata!$B$2:$Z$451,19,0)</f>
        <v/>
      </c>
      <c r="W73" t="str">
        <f>VLOOKUP($D73,metadata!$B$2:$Z$451,20,0)</f>
        <v/>
      </c>
      <c r="X73" t="str">
        <f>VLOOKUP($D73,metadata!$B$2:$Z$451,21,0)</f>
        <v/>
      </c>
      <c r="Y73" t="str">
        <f>VLOOKUP($D73,metadata!$B$2:$Z$451,22,0)</f>
        <v/>
      </c>
      <c r="Z73" t="str">
        <f>VLOOKUP($D73,metadata!$B$2:$Z$451,23,0)</f>
        <v/>
      </c>
      <c r="AA73" t="str">
        <f>VLOOKUP($D73,metadata!$B$2:$Z$451,24,0)</f>
        <v/>
      </c>
      <c r="AB73" t="str">
        <f>VLOOKUP($D73,metadata!$B$2:$Z$451,25,0)</f>
        <v/>
      </c>
      <c r="AF73" t="str">
        <f t="shared" si="4"/>
        <v/>
      </c>
      <c r="AH73" t="str">
        <f t="shared" si="2"/>
        <v>x</v>
      </c>
    </row>
    <row r="74" spans="1:34" x14ac:dyDescent="0.3">
      <c r="A74">
        <f>A73+metadata!J73</f>
        <v>557</v>
      </c>
      <c r="B74" t="str">
        <f>metadata!B74</f>
        <v>7-</v>
      </c>
      <c r="C74">
        <v>73</v>
      </c>
      <c r="D74" t="str">
        <f t="shared" si="3"/>
        <v>2-</v>
      </c>
      <c r="E74" t="str">
        <f>VLOOKUP($D74,metadata!$B$2:$S$451,2,0)</f>
        <v>BRADSHAW, WE</v>
      </c>
      <c r="F74" t="str">
        <f>VLOOKUP($D74,metadata!$B$2:$S$451,3,0)</f>
        <v>GEOGRAPHY OF PHOTOPERIODIC RESPONSE IN DIAPAUSING MOSQUITO</v>
      </c>
      <c r="G74" t="str">
        <f>VLOOKUP($D74,metadata!$B$2:$S$451,4,0)</f>
        <v>10.1038/262384b0</v>
      </c>
      <c r="H74" t="str">
        <f>VLOOKUP($D74,metadata!$B$2:$S$451,5,0)</f>
        <v>y-askfordata</v>
      </c>
      <c r="I74" t="str">
        <f>VLOOKUP($D74,metadata!$B$2:$S$451,6,0)</f>
        <v>a</v>
      </c>
      <c r="J74" t="str">
        <f>VLOOKUP($D74,metadata!$B$2:$S$451,7,0)</f>
        <v>i</v>
      </c>
      <c r="K74">
        <f>VLOOKUP($D74,metadata!$B$2:$S$451,8,0)</f>
        <v>22</v>
      </c>
      <c r="L74">
        <f>VLOOKUP($D74,metadata!$B$2:$S$451,9,0)</f>
        <v>16</v>
      </c>
      <c r="M74" t="str">
        <f>VLOOKUP($D74,metadata!$B$2:$S$451,10,0)</f>
        <v/>
      </c>
      <c r="N74" t="str">
        <f>VLOOKUP($D74,metadata!$B$2:$S$451,11,0)</f>
        <v>Wyeomyia smithii</v>
      </c>
      <c r="O74" t="str">
        <f>VLOOKUP($D74,metadata!$B$2:$S$451,12,0)</f>
        <v>diptera</v>
      </c>
      <c r="P74" t="str">
        <f>VLOOKUP($D74,metadata!$B$2:$S$451,13,0)</f>
        <v/>
      </c>
      <c r="Q74" t="str">
        <f>VLOOKUP($D74,metadata!$B$2:$S$451,14,0)</f>
        <v/>
      </c>
      <c r="R74" t="str">
        <f>VLOOKUP($D74,metadata!$B$2:$S$451,15,0)</f>
        <v/>
      </c>
      <c r="S74" t="str">
        <f>VLOOKUP($D74,metadata!$B$2:$S$451,16,0)</f>
        <v/>
      </c>
      <c r="T74" t="str">
        <f>VLOOKUP($D74,metadata!$B$2:$S$451,17,0)</f>
        <v/>
      </c>
      <c r="U74" t="str">
        <f>VLOOKUP($D74,metadata!$B$2:$S$451,18,0)</f>
        <v/>
      </c>
      <c r="V74" t="str">
        <f>VLOOKUP($D74,metadata!$B$2:$Z$451,19,0)</f>
        <v/>
      </c>
      <c r="W74" t="str">
        <f>VLOOKUP($D74,metadata!$B$2:$Z$451,20,0)</f>
        <v/>
      </c>
      <c r="X74" t="str">
        <f>VLOOKUP($D74,metadata!$B$2:$Z$451,21,0)</f>
        <v/>
      </c>
      <c r="Y74" t="str">
        <f>VLOOKUP($D74,metadata!$B$2:$Z$451,22,0)</f>
        <v/>
      </c>
      <c r="Z74" t="str">
        <f>VLOOKUP($D74,metadata!$B$2:$Z$451,23,0)</f>
        <v/>
      </c>
      <c r="AA74" t="str">
        <f>VLOOKUP($D74,metadata!$B$2:$Z$451,24,0)</f>
        <v/>
      </c>
      <c r="AB74" t="str">
        <f>VLOOKUP($D74,metadata!$B$2:$Z$451,25,0)</f>
        <v/>
      </c>
      <c r="AF74" t="str">
        <f t="shared" si="4"/>
        <v/>
      </c>
      <c r="AH74" t="str">
        <f t="shared" si="2"/>
        <v>x</v>
      </c>
    </row>
    <row r="75" spans="1:34" x14ac:dyDescent="0.3">
      <c r="A75">
        <f>A74+metadata!J74</f>
        <v>557</v>
      </c>
      <c r="B75" t="str">
        <f>metadata!B75</f>
        <v>7-</v>
      </c>
      <c r="C75">
        <v>74</v>
      </c>
      <c r="D75" t="str">
        <f t="shared" si="3"/>
        <v>2-</v>
      </c>
      <c r="E75" t="str">
        <f>VLOOKUP($D75,metadata!$B$2:$S$451,2,0)</f>
        <v>BRADSHAW, WE</v>
      </c>
      <c r="F75" t="str">
        <f>VLOOKUP($D75,metadata!$B$2:$S$451,3,0)</f>
        <v>GEOGRAPHY OF PHOTOPERIODIC RESPONSE IN DIAPAUSING MOSQUITO</v>
      </c>
      <c r="G75" t="str">
        <f>VLOOKUP($D75,metadata!$B$2:$S$451,4,0)</f>
        <v>10.1038/262384b0</v>
      </c>
      <c r="H75" t="str">
        <f>VLOOKUP($D75,metadata!$B$2:$S$451,5,0)</f>
        <v>y-askfordata</v>
      </c>
      <c r="I75" t="str">
        <f>VLOOKUP($D75,metadata!$B$2:$S$451,6,0)</f>
        <v>a</v>
      </c>
      <c r="J75" t="str">
        <f>VLOOKUP($D75,metadata!$B$2:$S$451,7,0)</f>
        <v>i</v>
      </c>
      <c r="K75">
        <f>VLOOKUP($D75,metadata!$B$2:$S$451,8,0)</f>
        <v>22</v>
      </c>
      <c r="L75">
        <f>VLOOKUP($D75,metadata!$B$2:$S$451,9,0)</f>
        <v>16</v>
      </c>
      <c r="M75" t="str">
        <f>VLOOKUP($D75,metadata!$B$2:$S$451,10,0)</f>
        <v/>
      </c>
      <c r="N75" t="str">
        <f>VLOOKUP($D75,metadata!$B$2:$S$451,11,0)</f>
        <v>Wyeomyia smithii</v>
      </c>
      <c r="O75" t="str">
        <f>VLOOKUP($D75,metadata!$B$2:$S$451,12,0)</f>
        <v>diptera</v>
      </c>
      <c r="P75" t="str">
        <f>VLOOKUP($D75,metadata!$B$2:$S$451,13,0)</f>
        <v/>
      </c>
      <c r="Q75" t="str">
        <f>VLOOKUP($D75,metadata!$B$2:$S$451,14,0)</f>
        <v/>
      </c>
      <c r="R75" t="str">
        <f>VLOOKUP($D75,metadata!$B$2:$S$451,15,0)</f>
        <v/>
      </c>
      <c r="S75" t="str">
        <f>VLOOKUP($D75,metadata!$B$2:$S$451,16,0)</f>
        <v/>
      </c>
      <c r="T75" t="str">
        <f>VLOOKUP($D75,metadata!$B$2:$S$451,17,0)</f>
        <v/>
      </c>
      <c r="U75" t="str">
        <f>VLOOKUP($D75,metadata!$B$2:$S$451,18,0)</f>
        <v/>
      </c>
      <c r="V75" t="str">
        <f>VLOOKUP($D75,metadata!$B$2:$Z$451,19,0)</f>
        <v/>
      </c>
      <c r="W75" t="str">
        <f>VLOOKUP($D75,metadata!$B$2:$Z$451,20,0)</f>
        <v/>
      </c>
      <c r="X75" t="str">
        <f>VLOOKUP($D75,metadata!$B$2:$Z$451,21,0)</f>
        <v/>
      </c>
      <c r="Y75" t="str">
        <f>VLOOKUP($D75,metadata!$B$2:$Z$451,22,0)</f>
        <v/>
      </c>
      <c r="Z75" t="str">
        <f>VLOOKUP($D75,metadata!$B$2:$Z$451,23,0)</f>
        <v/>
      </c>
      <c r="AA75" t="str">
        <f>VLOOKUP($D75,metadata!$B$2:$Z$451,24,0)</f>
        <v/>
      </c>
      <c r="AB75" t="str">
        <f>VLOOKUP($D75,metadata!$B$2:$Z$451,25,0)</f>
        <v/>
      </c>
      <c r="AF75" t="str">
        <f t="shared" si="4"/>
        <v/>
      </c>
      <c r="AH75" t="str">
        <f t="shared" si="2"/>
        <v>x</v>
      </c>
    </row>
    <row r="76" spans="1:34" x14ac:dyDescent="0.3">
      <c r="A76">
        <f>A75+metadata!J75</f>
        <v>557</v>
      </c>
      <c r="B76" t="str">
        <f>metadata!B76</f>
        <v>7-</v>
      </c>
      <c r="C76">
        <v>75</v>
      </c>
      <c r="D76" t="str">
        <f t="shared" si="3"/>
        <v>2-</v>
      </c>
      <c r="E76" t="str">
        <f>VLOOKUP($D76,metadata!$B$2:$S$451,2,0)</f>
        <v>BRADSHAW, WE</v>
      </c>
      <c r="F76" t="str">
        <f>VLOOKUP($D76,metadata!$B$2:$S$451,3,0)</f>
        <v>GEOGRAPHY OF PHOTOPERIODIC RESPONSE IN DIAPAUSING MOSQUITO</v>
      </c>
      <c r="G76" t="str">
        <f>VLOOKUP($D76,metadata!$B$2:$S$451,4,0)</f>
        <v>10.1038/262384b0</v>
      </c>
      <c r="H76" t="str">
        <f>VLOOKUP($D76,metadata!$B$2:$S$451,5,0)</f>
        <v>y-askfordata</v>
      </c>
      <c r="I76" t="str">
        <f>VLOOKUP($D76,metadata!$B$2:$S$451,6,0)</f>
        <v>a</v>
      </c>
      <c r="J76" t="str">
        <f>VLOOKUP($D76,metadata!$B$2:$S$451,7,0)</f>
        <v>i</v>
      </c>
      <c r="K76">
        <f>VLOOKUP($D76,metadata!$B$2:$S$451,8,0)</f>
        <v>22</v>
      </c>
      <c r="L76">
        <f>VLOOKUP($D76,metadata!$B$2:$S$451,9,0)</f>
        <v>16</v>
      </c>
      <c r="M76" t="str">
        <f>VLOOKUP($D76,metadata!$B$2:$S$451,10,0)</f>
        <v/>
      </c>
      <c r="N76" t="str">
        <f>VLOOKUP($D76,metadata!$B$2:$S$451,11,0)</f>
        <v>Wyeomyia smithii</v>
      </c>
      <c r="O76" t="str">
        <f>VLOOKUP($D76,metadata!$B$2:$S$451,12,0)</f>
        <v>diptera</v>
      </c>
      <c r="P76" t="str">
        <f>VLOOKUP($D76,metadata!$B$2:$S$451,13,0)</f>
        <v/>
      </c>
      <c r="Q76" t="str">
        <f>VLOOKUP($D76,metadata!$B$2:$S$451,14,0)</f>
        <v/>
      </c>
      <c r="R76" t="str">
        <f>VLOOKUP($D76,metadata!$B$2:$S$451,15,0)</f>
        <v/>
      </c>
      <c r="S76" t="str">
        <f>VLOOKUP($D76,metadata!$B$2:$S$451,16,0)</f>
        <v/>
      </c>
      <c r="T76" t="str">
        <f>VLOOKUP($D76,metadata!$B$2:$S$451,17,0)</f>
        <v/>
      </c>
      <c r="U76" t="str">
        <f>VLOOKUP($D76,metadata!$B$2:$S$451,18,0)</f>
        <v/>
      </c>
      <c r="V76" t="str">
        <f>VLOOKUP($D76,metadata!$B$2:$Z$451,19,0)</f>
        <v/>
      </c>
      <c r="W76" t="str">
        <f>VLOOKUP($D76,metadata!$B$2:$Z$451,20,0)</f>
        <v/>
      </c>
      <c r="X76" t="str">
        <f>VLOOKUP($D76,metadata!$B$2:$Z$451,21,0)</f>
        <v/>
      </c>
      <c r="Y76" t="str">
        <f>VLOOKUP($D76,metadata!$B$2:$Z$451,22,0)</f>
        <v/>
      </c>
      <c r="Z76" t="str">
        <f>VLOOKUP($D76,metadata!$B$2:$Z$451,23,0)</f>
        <v/>
      </c>
      <c r="AA76" t="str">
        <f>VLOOKUP($D76,metadata!$B$2:$Z$451,24,0)</f>
        <v/>
      </c>
      <c r="AB76" t="str">
        <f>VLOOKUP($D76,metadata!$B$2:$Z$451,25,0)</f>
        <v/>
      </c>
      <c r="AF76" t="str">
        <f t="shared" si="4"/>
        <v/>
      </c>
      <c r="AH76" t="str">
        <f t="shared" si="2"/>
        <v>x</v>
      </c>
    </row>
    <row r="77" spans="1:34" x14ac:dyDescent="0.3">
      <c r="A77">
        <f>A76+metadata!J76</f>
        <v>557</v>
      </c>
      <c r="B77" t="str">
        <f>metadata!B77</f>
        <v>7-</v>
      </c>
      <c r="C77">
        <v>76</v>
      </c>
      <c r="D77" t="str">
        <f t="shared" si="3"/>
        <v>2-</v>
      </c>
      <c r="E77" t="str">
        <f>VLOOKUP($D77,metadata!$B$2:$S$451,2,0)</f>
        <v>BRADSHAW, WE</v>
      </c>
      <c r="F77" t="str">
        <f>VLOOKUP($D77,metadata!$B$2:$S$451,3,0)</f>
        <v>GEOGRAPHY OF PHOTOPERIODIC RESPONSE IN DIAPAUSING MOSQUITO</v>
      </c>
      <c r="G77" t="str">
        <f>VLOOKUP($D77,metadata!$B$2:$S$451,4,0)</f>
        <v>10.1038/262384b0</v>
      </c>
      <c r="H77" t="str">
        <f>VLOOKUP($D77,metadata!$B$2:$S$451,5,0)</f>
        <v>y-askfordata</v>
      </c>
      <c r="I77" t="str">
        <f>VLOOKUP($D77,metadata!$B$2:$S$451,6,0)</f>
        <v>a</v>
      </c>
      <c r="J77" t="str">
        <f>VLOOKUP($D77,metadata!$B$2:$S$451,7,0)</f>
        <v>i</v>
      </c>
      <c r="K77">
        <f>VLOOKUP($D77,metadata!$B$2:$S$451,8,0)</f>
        <v>22</v>
      </c>
      <c r="L77">
        <f>VLOOKUP($D77,metadata!$B$2:$S$451,9,0)</f>
        <v>16</v>
      </c>
      <c r="M77" t="str">
        <f>VLOOKUP($D77,metadata!$B$2:$S$451,10,0)</f>
        <v/>
      </c>
      <c r="N77" t="str">
        <f>VLOOKUP($D77,metadata!$B$2:$S$451,11,0)</f>
        <v>Wyeomyia smithii</v>
      </c>
      <c r="O77" t="str">
        <f>VLOOKUP($D77,metadata!$B$2:$S$451,12,0)</f>
        <v>diptera</v>
      </c>
      <c r="P77" t="str">
        <f>VLOOKUP($D77,metadata!$B$2:$S$451,13,0)</f>
        <v/>
      </c>
      <c r="Q77" t="str">
        <f>VLOOKUP($D77,metadata!$B$2:$S$451,14,0)</f>
        <v/>
      </c>
      <c r="R77" t="str">
        <f>VLOOKUP($D77,metadata!$B$2:$S$451,15,0)</f>
        <v/>
      </c>
      <c r="S77" t="str">
        <f>VLOOKUP($D77,metadata!$B$2:$S$451,16,0)</f>
        <v/>
      </c>
      <c r="T77" t="str">
        <f>VLOOKUP($D77,metadata!$B$2:$S$451,17,0)</f>
        <v/>
      </c>
      <c r="U77" t="str">
        <f>VLOOKUP($D77,metadata!$B$2:$S$451,18,0)</f>
        <v/>
      </c>
      <c r="V77" t="str">
        <f>VLOOKUP($D77,metadata!$B$2:$Z$451,19,0)</f>
        <v/>
      </c>
      <c r="W77" t="str">
        <f>VLOOKUP($D77,metadata!$B$2:$Z$451,20,0)</f>
        <v/>
      </c>
      <c r="X77" t="str">
        <f>VLOOKUP($D77,metadata!$B$2:$Z$451,21,0)</f>
        <v/>
      </c>
      <c r="Y77" t="str">
        <f>VLOOKUP($D77,metadata!$B$2:$Z$451,22,0)</f>
        <v/>
      </c>
      <c r="Z77" t="str">
        <f>VLOOKUP($D77,metadata!$B$2:$Z$451,23,0)</f>
        <v/>
      </c>
      <c r="AA77" t="str">
        <f>VLOOKUP($D77,metadata!$B$2:$Z$451,24,0)</f>
        <v/>
      </c>
      <c r="AB77" t="str">
        <f>VLOOKUP($D77,metadata!$B$2:$Z$451,25,0)</f>
        <v/>
      </c>
      <c r="AF77" t="str">
        <f t="shared" si="4"/>
        <v/>
      </c>
      <c r="AH77" t="str">
        <f t="shared" si="2"/>
        <v>x</v>
      </c>
    </row>
    <row r="78" spans="1:34" x14ac:dyDescent="0.3">
      <c r="A78">
        <f>A77+metadata!J77</f>
        <v>557</v>
      </c>
      <c r="B78" t="str">
        <f>metadata!B78</f>
        <v>7-</v>
      </c>
      <c r="C78">
        <v>77</v>
      </c>
      <c r="D78" t="str">
        <f t="shared" si="3"/>
        <v>2-</v>
      </c>
      <c r="E78" t="str">
        <f>VLOOKUP($D78,metadata!$B$2:$S$451,2,0)</f>
        <v>BRADSHAW, WE</v>
      </c>
      <c r="F78" t="str">
        <f>VLOOKUP($D78,metadata!$B$2:$S$451,3,0)</f>
        <v>GEOGRAPHY OF PHOTOPERIODIC RESPONSE IN DIAPAUSING MOSQUITO</v>
      </c>
      <c r="G78" t="str">
        <f>VLOOKUP($D78,metadata!$B$2:$S$451,4,0)</f>
        <v>10.1038/262384b0</v>
      </c>
      <c r="H78" t="str">
        <f>VLOOKUP($D78,metadata!$B$2:$S$451,5,0)</f>
        <v>y-askfordata</v>
      </c>
      <c r="I78" t="str">
        <f>VLOOKUP($D78,metadata!$B$2:$S$451,6,0)</f>
        <v>a</v>
      </c>
      <c r="J78" t="str">
        <f>VLOOKUP($D78,metadata!$B$2:$S$451,7,0)</f>
        <v>i</v>
      </c>
      <c r="K78">
        <f>VLOOKUP($D78,metadata!$B$2:$S$451,8,0)</f>
        <v>22</v>
      </c>
      <c r="L78">
        <f>VLOOKUP($D78,metadata!$B$2:$S$451,9,0)</f>
        <v>16</v>
      </c>
      <c r="M78" t="str">
        <f>VLOOKUP($D78,metadata!$B$2:$S$451,10,0)</f>
        <v/>
      </c>
      <c r="N78" t="str">
        <f>VLOOKUP($D78,metadata!$B$2:$S$451,11,0)</f>
        <v>Wyeomyia smithii</v>
      </c>
      <c r="O78" t="str">
        <f>VLOOKUP($D78,metadata!$B$2:$S$451,12,0)</f>
        <v>diptera</v>
      </c>
      <c r="P78" t="str">
        <f>VLOOKUP($D78,metadata!$B$2:$S$451,13,0)</f>
        <v/>
      </c>
      <c r="Q78" t="str">
        <f>VLOOKUP($D78,metadata!$B$2:$S$451,14,0)</f>
        <v/>
      </c>
      <c r="R78" t="str">
        <f>VLOOKUP($D78,metadata!$B$2:$S$451,15,0)</f>
        <v/>
      </c>
      <c r="S78" t="str">
        <f>VLOOKUP($D78,metadata!$B$2:$S$451,16,0)</f>
        <v/>
      </c>
      <c r="T78" t="str">
        <f>VLOOKUP($D78,metadata!$B$2:$S$451,17,0)</f>
        <v/>
      </c>
      <c r="U78" t="str">
        <f>VLOOKUP($D78,metadata!$B$2:$S$451,18,0)</f>
        <v/>
      </c>
      <c r="V78" t="str">
        <f>VLOOKUP($D78,metadata!$B$2:$Z$451,19,0)</f>
        <v/>
      </c>
      <c r="W78" t="str">
        <f>VLOOKUP($D78,metadata!$B$2:$Z$451,20,0)</f>
        <v/>
      </c>
      <c r="X78" t="str">
        <f>VLOOKUP($D78,metadata!$B$2:$Z$451,21,0)</f>
        <v/>
      </c>
      <c r="Y78" t="str">
        <f>VLOOKUP($D78,metadata!$B$2:$Z$451,22,0)</f>
        <v/>
      </c>
      <c r="Z78" t="str">
        <f>VLOOKUP($D78,metadata!$B$2:$Z$451,23,0)</f>
        <v/>
      </c>
      <c r="AA78" t="str">
        <f>VLOOKUP($D78,metadata!$B$2:$Z$451,24,0)</f>
        <v/>
      </c>
      <c r="AB78" t="str">
        <f>VLOOKUP($D78,metadata!$B$2:$Z$451,25,0)</f>
        <v/>
      </c>
      <c r="AF78" t="str">
        <f t="shared" si="4"/>
        <v/>
      </c>
      <c r="AH78" t="str">
        <f t="shared" si="2"/>
        <v>x</v>
      </c>
    </row>
    <row r="79" spans="1:34" x14ac:dyDescent="0.3">
      <c r="A79">
        <f>A78+metadata!J78</f>
        <v>557</v>
      </c>
      <c r="B79" t="str">
        <f>metadata!B79</f>
        <v>8-takaoka</v>
      </c>
      <c r="C79">
        <v>78</v>
      </c>
      <c r="D79" t="str">
        <f t="shared" si="3"/>
        <v>2-</v>
      </c>
      <c r="E79" t="str">
        <f>VLOOKUP($D79,metadata!$B$2:$S$451,2,0)</f>
        <v>BRADSHAW, WE</v>
      </c>
      <c r="F79" t="str">
        <f>VLOOKUP($D79,metadata!$B$2:$S$451,3,0)</f>
        <v>GEOGRAPHY OF PHOTOPERIODIC RESPONSE IN DIAPAUSING MOSQUITO</v>
      </c>
      <c r="G79" t="str">
        <f>VLOOKUP($D79,metadata!$B$2:$S$451,4,0)</f>
        <v>10.1038/262384b0</v>
      </c>
      <c r="H79" t="str">
        <f>VLOOKUP($D79,metadata!$B$2:$S$451,5,0)</f>
        <v>y-askfordata</v>
      </c>
      <c r="I79" t="str">
        <f>VLOOKUP($D79,metadata!$B$2:$S$451,6,0)</f>
        <v>a</v>
      </c>
      <c r="J79" t="str">
        <f>VLOOKUP($D79,metadata!$B$2:$S$451,7,0)</f>
        <v>i</v>
      </c>
      <c r="K79">
        <f>VLOOKUP($D79,metadata!$B$2:$S$451,8,0)</f>
        <v>22</v>
      </c>
      <c r="L79">
        <f>VLOOKUP($D79,metadata!$B$2:$S$451,9,0)</f>
        <v>16</v>
      </c>
      <c r="M79" t="str">
        <f>VLOOKUP($D79,metadata!$B$2:$S$451,10,0)</f>
        <v/>
      </c>
      <c r="N79" t="str">
        <f>VLOOKUP($D79,metadata!$B$2:$S$451,11,0)</f>
        <v>Wyeomyia smithii</v>
      </c>
      <c r="O79" t="str">
        <f>VLOOKUP($D79,metadata!$B$2:$S$451,12,0)</f>
        <v>diptera</v>
      </c>
      <c r="P79" t="str">
        <f>VLOOKUP($D79,metadata!$B$2:$S$451,13,0)</f>
        <v/>
      </c>
      <c r="Q79" t="str">
        <f>VLOOKUP($D79,metadata!$B$2:$S$451,14,0)</f>
        <v/>
      </c>
      <c r="R79" t="str">
        <f>VLOOKUP($D79,metadata!$B$2:$S$451,15,0)</f>
        <v/>
      </c>
      <c r="S79" t="str">
        <f>VLOOKUP($D79,metadata!$B$2:$S$451,16,0)</f>
        <v/>
      </c>
      <c r="T79" t="str">
        <f>VLOOKUP($D79,metadata!$B$2:$S$451,17,0)</f>
        <v/>
      </c>
      <c r="U79" t="str">
        <f>VLOOKUP($D79,metadata!$B$2:$S$451,18,0)</f>
        <v/>
      </c>
      <c r="V79" t="str">
        <f>VLOOKUP($D79,metadata!$B$2:$Z$451,19,0)</f>
        <v/>
      </c>
      <c r="W79" t="str">
        <f>VLOOKUP($D79,metadata!$B$2:$Z$451,20,0)</f>
        <v/>
      </c>
      <c r="X79" t="str">
        <f>VLOOKUP($D79,metadata!$B$2:$Z$451,21,0)</f>
        <v/>
      </c>
      <c r="Y79" t="str">
        <f>VLOOKUP($D79,metadata!$B$2:$Z$451,22,0)</f>
        <v/>
      </c>
      <c r="Z79" t="str">
        <f>VLOOKUP($D79,metadata!$B$2:$Z$451,23,0)</f>
        <v/>
      </c>
      <c r="AA79" t="str">
        <f>VLOOKUP($D79,metadata!$B$2:$Z$451,24,0)</f>
        <v/>
      </c>
      <c r="AB79" t="str">
        <f>VLOOKUP($D79,metadata!$B$2:$Z$451,25,0)</f>
        <v/>
      </c>
      <c r="AF79" t="str">
        <f t="shared" si="4"/>
        <v/>
      </c>
      <c r="AH79" t="str">
        <f t="shared" si="2"/>
        <v>x</v>
      </c>
    </row>
    <row r="80" spans="1:34" x14ac:dyDescent="0.3">
      <c r="A80">
        <f>A79+metadata!J79</f>
        <v>562</v>
      </c>
      <c r="B80" t="str">
        <f>metadata!B80</f>
        <v>8-kanazawa</v>
      </c>
      <c r="C80">
        <v>79</v>
      </c>
      <c r="D80" t="str">
        <f t="shared" si="3"/>
        <v>2-</v>
      </c>
      <c r="E80" t="str">
        <f>VLOOKUP($D80,metadata!$B$2:$S$451,2,0)</f>
        <v>BRADSHAW, WE</v>
      </c>
      <c r="F80" t="str">
        <f>VLOOKUP($D80,metadata!$B$2:$S$451,3,0)</f>
        <v>GEOGRAPHY OF PHOTOPERIODIC RESPONSE IN DIAPAUSING MOSQUITO</v>
      </c>
      <c r="G80" t="str">
        <f>VLOOKUP($D80,metadata!$B$2:$S$451,4,0)</f>
        <v>10.1038/262384b0</v>
      </c>
      <c r="H80" t="str">
        <f>VLOOKUP($D80,metadata!$B$2:$S$451,5,0)</f>
        <v>y-askfordata</v>
      </c>
      <c r="I80" t="str">
        <f>VLOOKUP($D80,metadata!$B$2:$S$451,6,0)</f>
        <v>a</v>
      </c>
      <c r="J80" t="str">
        <f>VLOOKUP($D80,metadata!$B$2:$S$451,7,0)</f>
        <v>i</v>
      </c>
      <c r="K80">
        <f>VLOOKUP($D80,metadata!$B$2:$S$451,8,0)</f>
        <v>22</v>
      </c>
      <c r="L80">
        <f>VLOOKUP($D80,metadata!$B$2:$S$451,9,0)</f>
        <v>16</v>
      </c>
      <c r="M80" t="str">
        <f>VLOOKUP($D80,metadata!$B$2:$S$451,10,0)</f>
        <v/>
      </c>
      <c r="N80" t="str">
        <f>VLOOKUP($D80,metadata!$B$2:$S$451,11,0)</f>
        <v>Wyeomyia smithii</v>
      </c>
      <c r="O80" t="str">
        <f>VLOOKUP($D80,metadata!$B$2:$S$451,12,0)</f>
        <v>diptera</v>
      </c>
      <c r="P80" t="str">
        <f>VLOOKUP($D80,metadata!$B$2:$S$451,13,0)</f>
        <v/>
      </c>
      <c r="Q80" t="str">
        <f>VLOOKUP($D80,metadata!$B$2:$S$451,14,0)</f>
        <v/>
      </c>
      <c r="R80" t="str">
        <f>VLOOKUP($D80,metadata!$B$2:$S$451,15,0)</f>
        <v/>
      </c>
      <c r="S80" t="str">
        <f>VLOOKUP($D80,metadata!$B$2:$S$451,16,0)</f>
        <v/>
      </c>
      <c r="T80" t="str">
        <f>VLOOKUP($D80,metadata!$B$2:$S$451,17,0)</f>
        <v/>
      </c>
      <c r="U80" t="str">
        <f>VLOOKUP($D80,metadata!$B$2:$S$451,18,0)</f>
        <v/>
      </c>
      <c r="V80" t="str">
        <f>VLOOKUP($D80,metadata!$B$2:$Z$451,19,0)</f>
        <v/>
      </c>
      <c r="W80" t="str">
        <f>VLOOKUP($D80,metadata!$B$2:$Z$451,20,0)</f>
        <v/>
      </c>
      <c r="X80" t="str">
        <f>VLOOKUP($D80,metadata!$B$2:$Z$451,21,0)</f>
        <v/>
      </c>
      <c r="Y80" t="str">
        <f>VLOOKUP($D80,metadata!$B$2:$Z$451,22,0)</f>
        <v/>
      </c>
      <c r="Z80" t="str">
        <f>VLOOKUP($D80,metadata!$B$2:$Z$451,23,0)</f>
        <v/>
      </c>
      <c r="AA80" t="str">
        <f>VLOOKUP($D80,metadata!$B$2:$Z$451,24,0)</f>
        <v/>
      </c>
      <c r="AB80" t="str">
        <f>VLOOKUP($D80,metadata!$B$2:$Z$451,25,0)</f>
        <v/>
      </c>
      <c r="AF80" t="str">
        <f t="shared" si="4"/>
        <v/>
      </c>
      <c r="AH80" t="str">
        <f t="shared" si="2"/>
        <v>x</v>
      </c>
    </row>
    <row r="81" spans="1:34" x14ac:dyDescent="0.3">
      <c r="A81">
        <f>A80+metadata!J80</f>
        <v>568</v>
      </c>
      <c r="B81" t="str">
        <f>metadata!B81</f>
        <v>8-fukui</v>
      </c>
      <c r="C81">
        <v>80</v>
      </c>
      <c r="D81" t="str">
        <f t="shared" si="3"/>
        <v>2-</v>
      </c>
      <c r="E81" t="str">
        <f>VLOOKUP($D81,metadata!$B$2:$S$451,2,0)</f>
        <v>BRADSHAW, WE</v>
      </c>
      <c r="F81" t="str">
        <f>VLOOKUP($D81,metadata!$B$2:$S$451,3,0)</f>
        <v>GEOGRAPHY OF PHOTOPERIODIC RESPONSE IN DIAPAUSING MOSQUITO</v>
      </c>
      <c r="G81" t="str">
        <f>VLOOKUP($D81,metadata!$B$2:$S$451,4,0)</f>
        <v>10.1038/262384b0</v>
      </c>
      <c r="H81" t="str">
        <f>VLOOKUP($D81,metadata!$B$2:$S$451,5,0)</f>
        <v>y-askfordata</v>
      </c>
      <c r="I81" t="str">
        <f>VLOOKUP($D81,metadata!$B$2:$S$451,6,0)</f>
        <v>a</v>
      </c>
      <c r="J81" t="str">
        <f>VLOOKUP($D81,metadata!$B$2:$S$451,7,0)</f>
        <v>i</v>
      </c>
      <c r="K81">
        <f>VLOOKUP($D81,metadata!$B$2:$S$451,8,0)</f>
        <v>22</v>
      </c>
      <c r="L81">
        <f>VLOOKUP($D81,metadata!$B$2:$S$451,9,0)</f>
        <v>16</v>
      </c>
      <c r="M81" t="str">
        <f>VLOOKUP($D81,metadata!$B$2:$S$451,10,0)</f>
        <v/>
      </c>
      <c r="N81" t="str">
        <f>VLOOKUP($D81,metadata!$B$2:$S$451,11,0)</f>
        <v>Wyeomyia smithii</v>
      </c>
      <c r="O81" t="str">
        <f>VLOOKUP($D81,metadata!$B$2:$S$451,12,0)</f>
        <v>diptera</v>
      </c>
      <c r="P81" t="str">
        <f>VLOOKUP($D81,metadata!$B$2:$S$451,13,0)</f>
        <v/>
      </c>
      <c r="Q81" t="str">
        <f>VLOOKUP($D81,metadata!$B$2:$S$451,14,0)</f>
        <v/>
      </c>
      <c r="R81" t="str">
        <f>VLOOKUP($D81,metadata!$B$2:$S$451,15,0)</f>
        <v/>
      </c>
      <c r="S81" t="str">
        <f>VLOOKUP($D81,metadata!$B$2:$S$451,16,0)</f>
        <v/>
      </c>
      <c r="T81" t="str">
        <f>VLOOKUP($D81,metadata!$B$2:$S$451,17,0)</f>
        <v/>
      </c>
      <c r="U81" t="str">
        <f>VLOOKUP($D81,metadata!$B$2:$S$451,18,0)</f>
        <v/>
      </c>
      <c r="V81" t="str">
        <f>VLOOKUP($D81,metadata!$B$2:$Z$451,19,0)</f>
        <v/>
      </c>
      <c r="W81" t="str">
        <f>VLOOKUP($D81,metadata!$B$2:$Z$451,20,0)</f>
        <v/>
      </c>
      <c r="X81" t="str">
        <f>VLOOKUP($D81,metadata!$B$2:$Z$451,21,0)</f>
        <v/>
      </c>
      <c r="Y81" t="str">
        <f>VLOOKUP($D81,metadata!$B$2:$Z$451,22,0)</f>
        <v/>
      </c>
      <c r="Z81" t="str">
        <f>VLOOKUP($D81,metadata!$B$2:$Z$451,23,0)</f>
        <v/>
      </c>
      <c r="AA81" t="str">
        <f>VLOOKUP($D81,metadata!$B$2:$Z$451,24,0)</f>
        <v/>
      </c>
      <c r="AB81" t="str">
        <f>VLOOKUP($D81,metadata!$B$2:$Z$451,25,0)</f>
        <v/>
      </c>
      <c r="AF81" t="str">
        <f t="shared" si="4"/>
        <v/>
      </c>
      <c r="AH81" t="str">
        <f t="shared" ref="AH81:AH144" si="5">IF(AD81&lt;1.1,"x","")</f>
        <v>x</v>
      </c>
    </row>
    <row r="82" spans="1:34" x14ac:dyDescent="0.3">
      <c r="A82">
        <f>A81+metadata!J81</f>
        <v>572</v>
      </c>
      <c r="B82" t="str">
        <f>metadata!B82</f>
        <v>9-AT</v>
      </c>
      <c r="C82">
        <v>81</v>
      </c>
      <c r="D82" t="str">
        <f t="shared" si="3"/>
        <v>2-</v>
      </c>
      <c r="E82" t="str">
        <f>VLOOKUP($D82,metadata!$B$2:$S$451,2,0)</f>
        <v>BRADSHAW, WE</v>
      </c>
      <c r="F82" t="str">
        <f>VLOOKUP($D82,metadata!$B$2:$S$451,3,0)</f>
        <v>GEOGRAPHY OF PHOTOPERIODIC RESPONSE IN DIAPAUSING MOSQUITO</v>
      </c>
      <c r="G82" t="str">
        <f>VLOOKUP($D82,metadata!$B$2:$S$451,4,0)</f>
        <v>10.1038/262384b0</v>
      </c>
      <c r="H82" t="str">
        <f>VLOOKUP($D82,metadata!$B$2:$S$451,5,0)</f>
        <v>y-askfordata</v>
      </c>
      <c r="I82" t="str">
        <f>VLOOKUP($D82,metadata!$B$2:$S$451,6,0)</f>
        <v>a</v>
      </c>
      <c r="J82" t="str">
        <f>VLOOKUP($D82,metadata!$B$2:$S$451,7,0)</f>
        <v>i</v>
      </c>
      <c r="K82">
        <f>VLOOKUP($D82,metadata!$B$2:$S$451,8,0)</f>
        <v>22</v>
      </c>
      <c r="L82">
        <f>VLOOKUP($D82,metadata!$B$2:$S$451,9,0)</f>
        <v>16</v>
      </c>
      <c r="M82" t="str">
        <f>VLOOKUP($D82,metadata!$B$2:$S$451,10,0)</f>
        <v/>
      </c>
      <c r="N82" t="str">
        <f>VLOOKUP($D82,metadata!$B$2:$S$451,11,0)</f>
        <v>Wyeomyia smithii</v>
      </c>
      <c r="O82" t="str">
        <f>VLOOKUP($D82,metadata!$B$2:$S$451,12,0)</f>
        <v>diptera</v>
      </c>
      <c r="P82" t="str">
        <f>VLOOKUP($D82,metadata!$B$2:$S$451,13,0)</f>
        <v/>
      </c>
      <c r="Q82" t="str">
        <f>VLOOKUP($D82,metadata!$B$2:$S$451,14,0)</f>
        <v/>
      </c>
      <c r="R82" t="str">
        <f>VLOOKUP($D82,metadata!$B$2:$S$451,15,0)</f>
        <v/>
      </c>
      <c r="S82" t="str">
        <f>VLOOKUP($D82,metadata!$B$2:$S$451,16,0)</f>
        <v/>
      </c>
      <c r="T82" t="str">
        <f>VLOOKUP($D82,metadata!$B$2:$S$451,17,0)</f>
        <v/>
      </c>
      <c r="U82" t="str">
        <f>VLOOKUP($D82,metadata!$B$2:$S$451,18,0)</f>
        <v/>
      </c>
      <c r="V82" t="str">
        <f>VLOOKUP($D82,metadata!$B$2:$Z$451,19,0)</f>
        <v/>
      </c>
      <c r="W82" t="str">
        <f>VLOOKUP($D82,metadata!$B$2:$Z$451,20,0)</f>
        <v/>
      </c>
      <c r="X82" t="str">
        <f>VLOOKUP($D82,metadata!$B$2:$Z$451,21,0)</f>
        <v/>
      </c>
      <c r="Y82" t="str">
        <f>VLOOKUP($D82,metadata!$B$2:$Z$451,22,0)</f>
        <v/>
      </c>
      <c r="Z82" t="str">
        <f>VLOOKUP($D82,metadata!$B$2:$Z$451,23,0)</f>
        <v/>
      </c>
      <c r="AA82" t="str">
        <f>VLOOKUP($D82,metadata!$B$2:$Z$451,24,0)</f>
        <v/>
      </c>
      <c r="AB82" t="str">
        <f>VLOOKUP($D82,metadata!$B$2:$Z$451,25,0)</f>
        <v/>
      </c>
      <c r="AF82" t="str">
        <f t="shared" si="4"/>
        <v/>
      </c>
      <c r="AH82" t="str">
        <f t="shared" si="5"/>
        <v>x</v>
      </c>
    </row>
    <row r="83" spans="1:34" x14ac:dyDescent="0.3">
      <c r="A83">
        <f>A82+metadata!J82</f>
        <v>577</v>
      </c>
      <c r="B83" t="str">
        <f>metadata!B83</f>
        <v>9-UM</v>
      </c>
      <c r="C83">
        <v>82</v>
      </c>
      <c r="D83" t="str">
        <f t="shared" si="3"/>
        <v>2-</v>
      </c>
      <c r="E83" t="str">
        <f>VLOOKUP($D83,metadata!$B$2:$S$451,2,0)</f>
        <v>BRADSHAW, WE</v>
      </c>
      <c r="F83" t="str">
        <f>VLOOKUP($D83,metadata!$B$2:$S$451,3,0)</f>
        <v>GEOGRAPHY OF PHOTOPERIODIC RESPONSE IN DIAPAUSING MOSQUITO</v>
      </c>
      <c r="G83" t="str">
        <f>VLOOKUP($D83,metadata!$B$2:$S$451,4,0)</f>
        <v>10.1038/262384b0</v>
      </c>
      <c r="H83" t="str">
        <f>VLOOKUP($D83,metadata!$B$2:$S$451,5,0)</f>
        <v>y-askfordata</v>
      </c>
      <c r="I83" t="str">
        <f>VLOOKUP($D83,metadata!$B$2:$S$451,6,0)</f>
        <v>a</v>
      </c>
      <c r="J83" t="str">
        <f>VLOOKUP($D83,metadata!$B$2:$S$451,7,0)</f>
        <v>i</v>
      </c>
      <c r="K83">
        <f>VLOOKUP($D83,metadata!$B$2:$S$451,8,0)</f>
        <v>22</v>
      </c>
      <c r="L83">
        <f>VLOOKUP($D83,metadata!$B$2:$S$451,9,0)</f>
        <v>16</v>
      </c>
      <c r="M83" t="str">
        <f>VLOOKUP($D83,metadata!$B$2:$S$451,10,0)</f>
        <v/>
      </c>
      <c r="N83" t="str">
        <f>VLOOKUP($D83,metadata!$B$2:$S$451,11,0)</f>
        <v>Wyeomyia smithii</v>
      </c>
      <c r="O83" t="str">
        <f>VLOOKUP($D83,metadata!$B$2:$S$451,12,0)</f>
        <v>diptera</v>
      </c>
      <c r="P83" t="str">
        <f>VLOOKUP($D83,metadata!$B$2:$S$451,13,0)</f>
        <v/>
      </c>
      <c r="Q83" t="str">
        <f>VLOOKUP($D83,metadata!$B$2:$S$451,14,0)</f>
        <v/>
      </c>
      <c r="R83" t="str">
        <f>VLOOKUP($D83,metadata!$B$2:$S$451,15,0)</f>
        <v/>
      </c>
      <c r="S83" t="str">
        <f>VLOOKUP($D83,metadata!$B$2:$S$451,16,0)</f>
        <v/>
      </c>
      <c r="T83" t="str">
        <f>VLOOKUP($D83,metadata!$B$2:$S$451,17,0)</f>
        <v/>
      </c>
      <c r="U83" t="str">
        <f>VLOOKUP($D83,metadata!$B$2:$S$451,18,0)</f>
        <v/>
      </c>
      <c r="V83" t="str">
        <f>VLOOKUP($D83,metadata!$B$2:$Z$451,19,0)</f>
        <v/>
      </c>
      <c r="W83" t="str">
        <f>VLOOKUP($D83,metadata!$B$2:$Z$451,20,0)</f>
        <v/>
      </c>
      <c r="X83" t="str">
        <f>VLOOKUP($D83,metadata!$B$2:$Z$451,21,0)</f>
        <v/>
      </c>
      <c r="Y83" t="str">
        <f>VLOOKUP($D83,metadata!$B$2:$Z$451,22,0)</f>
        <v/>
      </c>
      <c r="Z83" t="str">
        <f>VLOOKUP($D83,metadata!$B$2:$Z$451,23,0)</f>
        <v/>
      </c>
      <c r="AA83" t="str">
        <f>VLOOKUP($D83,metadata!$B$2:$Z$451,24,0)</f>
        <v/>
      </c>
      <c r="AB83" t="str">
        <f>VLOOKUP($D83,metadata!$B$2:$Z$451,25,0)</f>
        <v/>
      </c>
      <c r="AF83" t="str">
        <f t="shared" si="4"/>
        <v/>
      </c>
      <c r="AH83" t="str">
        <f t="shared" si="5"/>
        <v>x</v>
      </c>
    </row>
    <row r="84" spans="1:34" x14ac:dyDescent="0.3">
      <c r="A84">
        <f>A83+metadata!J83</f>
        <v>580</v>
      </c>
      <c r="B84" t="str">
        <f>metadata!B84</f>
        <v>9-MB</v>
      </c>
      <c r="C84">
        <v>83</v>
      </c>
      <c r="D84" t="str">
        <f t="shared" si="3"/>
        <v>2-</v>
      </c>
      <c r="E84" t="str">
        <f>VLOOKUP($D84,metadata!$B$2:$S$451,2,0)</f>
        <v>BRADSHAW, WE</v>
      </c>
      <c r="F84" t="str">
        <f>VLOOKUP($D84,metadata!$B$2:$S$451,3,0)</f>
        <v>GEOGRAPHY OF PHOTOPERIODIC RESPONSE IN DIAPAUSING MOSQUITO</v>
      </c>
      <c r="G84" t="str">
        <f>VLOOKUP($D84,metadata!$B$2:$S$451,4,0)</f>
        <v>10.1038/262384b0</v>
      </c>
      <c r="H84" t="str">
        <f>VLOOKUP($D84,metadata!$B$2:$S$451,5,0)</f>
        <v>y-askfordata</v>
      </c>
      <c r="I84" t="str">
        <f>VLOOKUP($D84,metadata!$B$2:$S$451,6,0)</f>
        <v>a</v>
      </c>
      <c r="J84" t="str">
        <f>VLOOKUP($D84,metadata!$B$2:$S$451,7,0)</f>
        <v>i</v>
      </c>
      <c r="K84">
        <f>VLOOKUP($D84,metadata!$B$2:$S$451,8,0)</f>
        <v>22</v>
      </c>
      <c r="L84">
        <f>VLOOKUP($D84,metadata!$B$2:$S$451,9,0)</f>
        <v>16</v>
      </c>
      <c r="M84" t="str">
        <f>VLOOKUP($D84,metadata!$B$2:$S$451,10,0)</f>
        <v/>
      </c>
      <c r="N84" t="str">
        <f>VLOOKUP($D84,metadata!$B$2:$S$451,11,0)</f>
        <v>Wyeomyia smithii</v>
      </c>
      <c r="O84" t="str">
        <f>VLOOKUP($D84,metadata!$B$2:$S$451,12,0)</f>
        <v>diptera</v>
      </c>
      <c r="P84" t="str">
        <f>VLOOKUP($D84,metadata!$B$2:$S$451,13,0)</f>
        <v/>
      </c>
      <c r="Q84" t="str">
        <f>VLOOKUP($D84,metadata!$B$2:$S$451,14,0)</f>
        <v/>
      </c>
      <c r="R84" t="str">
        <f>VLOOKUP($D84,metadata!$B$2:$S$451,15,0)</f>
        <v/>
      </c>
      <c r="S84" t="str">
        <f>VLOOKUP($D84,metadata!$B$2:$S$451,16,0)</f>
        <v/>
      </c>
      <c r="T84" t="str">
        <f>VLOOKUP($D84,metadata!$B$2:$S$451,17,0)</f>
        <v/>
      </c>
      <c r="U84" t="str">
        <f>VLOOKUP($D84,metadata!$B$2:$S$451,18,0)</f>
        <v/>
      </c>
      <c r="V84" t="str">
        <f>VLOOKUP($D84,metadata!$B$2:$Z$451,19,0)</f>
        <v/>
      </c>
      <c r="W84" t="str">
        <f>VLOOKUP($D84,metadata!$B$2:$Z$451,20,0)</f>
        <v/>
      </c>
      <c r="X84" t="str">
        <f>VLOOKUP($D84,metadata!$B$2:$Z$451,21,0)</f>
        <v/>
      </c>
      <c r="Y84" t="str">
        <f>VLOOKUP($D84,metadata!$B$2:$Z$451,22,0)</f>
        <v/>
      </c>
      <c r="Z84" t="str">
        <f>VLOOKUP($D84,metadata!$B$2:$Z$451,23,0)</f>
        <v/>
      </c>
      <c r="AA84" t="str">
        <f>VLOOKUP($D84,metadata!$B$2:$Z$451,24,0)</f>
        <v/>
      </c>
      <c r="AB84" t="str">
        <f>VLOOKUP($D84,metadata!$B$2:$Z$451,25,0)</f>
        <v/>
      </c>
      <c r="AF84" t="str">
        <f t="shared" si="4"/>
        <v/>
      </c>
      <c r="AH84" t="str">
        <f t="shared" si="5"/>
        <v>x</v>
      </c>
    </row>
    <row r="85" spans="1:34" x14ac:dyDescent="0.3">
      <c r="A85">
        <f>A84+metadata!J84</f>
        <v>584</v>
      </c>
      <c r="B85" t="str">
        <f>metadata!B85</f>
        <v>9-FI</v>
      </c>
      <c r="C85">
        <v>84</v>
      </c>
      <c r="D85" t="str">
        <f t="shared" si="3"/>
        <v>2-</v>
      </c>
      <c r="E85" t="str">
        <f>VLOOKUP($D85,metadata!$B$2:$S$451,2,0)</f>
        <v>BRADSHAW, WE</v>
      </c>
      <c r="F85" t="str">
        <f>VLOOKUP($D85,metadata!$B$2:$S$451,3,0)</f>
        <v>GEOGRAPHY OF PHOTOPERIODIC RESPONSE IN DIAPAUSING MOSQUITO</v>
      </c>
      <c r="G85" t="str">
        <f>VLOOKUP($D85,metadata!$B$2:$S$451,4,0)</f>
        <v>10.1038/262384b0</v>
      </c>
      <c r="H85" t="str">
        <f>VLOOKUP($D85,metadata!$B$2:$S$451,5,0)</f>
        <v>y-askfordata</v>
      </c>
      <c r="I85" t="str">
        <f>VLOOKUP($D85,metadata!$B$2:$S$451,6,0)</f>
        <v>a</v>
      </c>
      <c r="J85" t="str">
        <f>VLOOKUP($D85,metadata!$B$2:$S$451,7,0)</f>
        <v>i</v>
      </c>
      <c r="K85">
        <f>VLOOKUP($D85,metadata!$B$2:$S$451,8,0)</f>
        <v>22</v>
      </c>
      <c r="L85">
        <f>VLOOKUP($D85,metadata!$B$2:$S$451,9,0)</f>
        <v>16</v>
      </c>
      <c r="M85" t="str">
        <f>VLOOKUP($D85,metadata!$B$2:$S$451,10,0)</f>
        <v/>
      </c>
      <c r="N85" t="str">
        <f>VLOOKUP($D85,metadata!$B$2:$S$451,11,0)</f>
        <v>Wyeomyia smithii</v>
      </c>
      <c r="O85" t="str">
        <f>VLOOKUP($D85,metadata!$B$2:$S$451,12,0)</f>
        <v>diptera</v>
      </c>
      <c r="P85" t="str">
        <f>VLOOKUP($D85,metadata!$B$2:$S$451,13,0)</f>
        <v/>
      </c>
      <c r="Q85" t="str">
        <f>VLOOKUP($D85,metadata!$B$2:$S$451,14,0)</f>
        <v/>
      </c>
      <c r="R85" t="str">
        <f>VLOOKUP($D85,metadata!$B$2:$S$451,15,0)</f>
        <v/>
      </c>
      <c r="S85" t="str">
        <f>VLOOKUP($D85,metadata!$B$2:$S$451,16,0)</f>
        <v/>
      </c>
      <c r="T85" t="str">
        <f>VLOOKUP($D85,metadata!$B$2:$S$451,17,0)</f>
        <v/>
      </c>
      <c r="U85" t="str">
        <f>VLOOKUP($D85,metadata!$B$2:$S$451,18,0)</f>
        <v/>
      </c>
      <c r="V85" t="str">
        <f>VLOOKUP($D85,metadata!$B$2:$Z$451,19,0)</f>
        <v/>
      </c>
      <c r="W85" t="str">
        <f>VLOOKUP($D85,metadata!$B$2:$Z$451,20,0)</f>
        <v/>
      </c>
      <c r="X85" t="str">
        <f>VLOOKUP($D85,metadata!$B$2:$Z$451,21,0)</f>
        <v/>
      </c>
      <c r="Y85" t="str">
        <f>VLOOKUP($D85,metadata!$B$2:$Z$451,22,0)</f>
        <v/>
      </c>
      <c r="Z85" t="str">
        <f>VLOOKUP($D85,metadata!$B$2:$Z$451,23,0)</f>
        <v/>
      </c>
      <c r="AA85" t="str">
        <f>VLOOKUP($D85,metadata!$B$2:$Z$451,24,0)</f>
        <v/>
      </c>
      <c r="AB85" t="str">
        <f>VLOOKUP($D85,metadata!$B$2:$Z$451,25,0)</f>
        <v/>
      </c>
      <c r="AF85" t="str">
        <f t="shared" si="4"/>
        <v/>
      </c>
      <c r="AH85" t="str">
        <f t="shared" si="5"/>
        <v>x</v>
      </c>
    </row>
    <row r="86" spans="1:34" x14ac:dyDescent="0.3">
      <c r="A86">
        <f>A85+metadata!J85</f>
        <v>588</v>
      </c>
      <c r="B86" t="str">
        <f>metadata!B86</f>
        <v>9-UW</v>
      </c>
      <c r="C86">
        <v>85</v>
      </c>
      <c r="D86" t="str">
        <f t="shared" si="3"/>
        <v>2-</v>
      </c>
      <c r="E86" t="str">
        <f>VLOOKUP($D86,metadata!$B$2:$S$451,2,0)</f>
        <v>BRADSHAW, WE</v>
      </c>
      <c r="F86" t="str">
        <f>VLOOKUP($D86,metadata!$B$2:$S$451,3,0)</f>
        <v>GEOGRAPHY OF PHOTOPERIODIC RESPONSE IN DIAPAUSING MOSQUITO</v>
      </c>
      <c r="G86" t="str">
        <f>VLOOKUP($D86,metadata!$B$2:$S$451,4,0)</f>
        <v>10.1038/262384b0</v>
      </c>
      <c r="H86" t="str">
        <f>VLOOKUP($D86,metadata!$B$2:$S$451,5,0)</f>
        <v>y-askfordata</v>
      </c>
      <c r="I86" t="str">
        <f>VLOOKUP($D86,metadata!$B$2:$S$451,6,0)</f>
        <v>a</v>
      </c>
      <c r="J86" t="str">
        <f>VLOOKUP($D86,metadata!$B$2:$S$451,7,0)</f>
        <v>i</v>
      </c>
      <c r="K86">
        <f>VLOOKUP($D86,metadata!$B$2:$S$451,8,0)</f>
        <v>22</v>
      </c>
      <c r="L86">
        <f>VLOOKUP($D86,metadata!$B$2:$S$451,9,0)</f>
        <v>16</v>
      </c>
      <c r="M86" t="str">
        <f>VLOOKUP($D86,metadata!$B$2:$S$451,10,0)</f>
        <v/>
      </c>
      <c r="N86" t="str">
        <f>VLOOKUP($D86,metadata!$B$2:$S$451,11,0)</f>
        <v>Wyeomyia smithii</v>
      </c>
      <c r="O86" t="str">
        <f>VLOOKUP($D86,metadata!$B$2:$S$451,12,0)</f>
        <v>diptera</v>
      </c>
      <c r="P86" t="str">
        <f>VLOOKUP($D86,metadata!$B$2:$S$451,13,0)</f>
        <v/>
      </c>
      <c r="Q86" t="str">
        <f>VLOOKUP($D86,metadata!$B$2:$S$451,14,0)</f>
        <v/>
      </c>
      <c r="R86" t="str">
        <f>VLOOKUP($D86,metadata!$B$2:$S$451,15,0)</f>
        <v/>
      </c>
      <c r="S86" t="str">
        <f>VLOOKUP($D86,metadata!$B$2:$S$451,16,0)</f>
        <v/>
      </c>
      <c r="T86" t="str">
        <f>VLOOKUP($D86,metadata!$B$2:$S$451,17,0)</f>
        <v/>
      </c>
      <c r="U86" t="str">
        <f>VLOOKUP($D86,metadata!$B$2:$S$451,18,0)</f>
        <v/>
      </c>
      <c r="V86" t="str">
        <f>VLOOKUP($D86,metadata!$B$2:$Z$451,19,0)</f>
        <v/>
      </c>
      <c r="W86" t="str">
        <f>VLOOKUP($D86,metadata!$B$2:$Z$451,20,0)</f>
        <v/>
      </c>
      <c r="X86" t="str">
        <f>VLOOKUP($D86,metadata!$B$2:$Z$451,21,0)</f>
        <v/>
      </c>
      <c r="Y86" t="str">
        <f>VLOOKUP($D86,metadata!$B$2:$Z$451,22,0)</f>
        <v/>
      </c>
      <c r="Z86" t="str">
        <f>VLOOKUP($D86,metadata!$B$2:$Z$451,23,0)</f>
        <v/>
      </c>
      <c r="AA86" t="str">
        <f>VLOOKUP($D86,metadata!$B$2:$Z$451,24,0)</f>
        <v/>
      </c>
      <c r="AB86" t="str">
        <f>VLOOKUP($D86,metadata!$B$2:$Z$451,25,0)</f>
        <v/>
      </c>
      <c r="AF86" t="str">
        <f t="shared" si="4"/>
        <v/>
      </c>
      <c r="AH86" t="str">
        <f t="shared" si="5"/>
        <v>x</v>
      </c>
    </row>
    <row r="87" spans="1:34" x14ac:dyDescent="0.3">
      <c r="A87">
        <f>A86+metadata!J86</f>
        <v>592</v>
      </c>
      <c r="B87" t="str">
        <f>metadata!B87</f>
        <v>9-KT</v>
      </c>
      <c r="C87">
        <v>86</v>
      </c>
      <c r="D87" t="str">
        <f t="shared" si="3"/>
        <v>2-</v>
      </c>
      <c r="E87" t="str">
        <f>VLOOKUP($D87,metadata!$B$2:$S$451,2,0)</f>
        <v>BRADSHAW, WE</v>
      </c>
      <c r="F87" t="str">
        <f>VLOOKUP($D87,metadata!$B$2:$S$451,3,0)</f>
        <v>GEOGRAPHY OF PHOTOPERIODIC RESPONSE IN DIAPAUSING MOSQUITO</v>
      </c>
      <c r="G87" t="str">
        <f>VLOOKUP($D87,metadata!$B$2:$S$451,4,0)</f>
        <v>10.1038/262384b0</v>
      </c>
      <c r="H87" t="str">
        <f>VLOOKUP($D87,metadata!$B$2:$S$451,5,0)</f>
        <v>y-askfordata</v>
      </c>
      <c r="I87" t="str">
        <f>VLOOKUP($D87,metadata!$B$2:$S$451,6,0)</f>
        <v>a</v>
      </c>
      <c r="J87" t="str">
        <f>VLOOKUP($D87,metadata!$B$2:$S$451,7,0)</f>
        <v>i</v>
      </c>
      <c r="K87">
        <f>VLOOKUP($D87,metadata!$B$2:$S$451,8,0)</f>
        <v>22</v>
      </c>
      <c r="L87">
        <f>VLOOKUP($D87,metadata!$B$2:$S$451,9,0)</f>
        <v>16</v>
      </c>
      <c r="M87" t="str">
        <f>VLOOKUP($D87,metadata!$B$2:$S$451,10,0)</f>
        <v/>
      </c>
      <c r="N87" t="str">
        <f>VLOOKUP($D87,metadata!$B$2:$S$451,11,0)</f>
        <v>Wyeomyia smithii</v>
      </c>
      <c r="O87" t="str">
        <f>VLOOKUP($D87,metadata!$B$2:$S$451,12,0)</f>
        <v>diptera</v>
      </c>
      <c r="P87" t="str">
        <f>VLOOKUP($D87,metadata!$B$2:$S$451,13,0)</f>
        <v/>
      </c>
      <c r="Q87" t="str">
        <f>VLOOKUP($D87,metadata!$B$2:$S$451,14,0)</f>
        <v/>
      </c>
      <c r="R87" t="str">
        <f>VLOOKUP($D87,metadata!$B$2:$S$451,15,0)</f>
        <v/>
      </c>
      <c r="S87" t="str">
        <f>VLOOKUP($D87,metadata!$B$2:$S$451,16,0)</f>
        <v/>
      </c>
      <c r="T87" t="str">
        <f>VLOOKUP($D87,metadata!$B$2:$S$451,17,0)</f>
        <v/>
      </c>
      <c r="U87" t="str">
        <f>VLOOKUP($D87,metadata!$B$2:$S$451,18,0)</f>
        <v/>
      </c>
      <c r="V87" t="str">
        <f>VLOOKUP($D87,metadata!$B$2:$Z$451,19,0)</f>
        <v/>
      </c>
      <c r="W87" t="str">
        <f>VLOOKUP($D87,metadata!$B$2:$Z$451,20,0)</f>
        <v/>
      </c>
      <c r="X87" t="str">
        <f>VLOOKUP($D87,metadata!$B$2:$Z$451,21,0)</f>
        <v/>
      </c>
      <c r="Y87" t="str">
        <f>VLOOKUP($D87,metadata!$B$2:$Z$451,22,0)</f>
        <v/>
      </c>
      <c r="Z87" t="str">
        <f>VLOOKUP($D87,metadata!$B$2:$Z$451,23,0)</f>
        <v/>
      </c>
      <c r="AA87" t="str">
        <f>VLOOKUP($D87,metadata!$B$2:$Z$451,24,0)</f>
        <v/>
      </c>
      <c r="AB87" t="str">
        <f>VLOOKUP($D87,metadata!$B$2:$Z$451,25,0)</f>
        <v/>
      </c>
      <c r="AF87" t="str">
        <f t="shared" si="4"/>
        <v/>
      </c>
      <c r="AH87" t="str">
        <f t="shared" si="5"/>
        <v>x</v>
      </c>
    </row>
    <row r="88" spans="1:34" x14ac:dyDescent="0.3">
      <c r="A88">
        <f>A87+metadata!J87</f>
        <v>595</v>
      </c>
      <c r="B88" t="str">
        <f>metadata!B88</f>
        <v>9-SO</v>
      </c>
      <c r="C88">
        <v>87</v>
      </c>
      <c r="D88" t="str">
        <f t="shared" si="3"/>
        <v>2-</v>
      </c>
      <c r="E88" t="str">
        <f>VLOOKUP($D88,metadata!$B$2:$S$451,2,0)</f>
        <v>BRADSHAW, WE</v>
      </c>
      <c r="F88" t="str">
        <f>VLOOKUP($D88,metadata!$B$2:$S$451,3,0)</f>
        <v>GEOGRAPHY OF PHOTOPERIODIC RESPONSE IN DIAPAUSING MOSQUITO</v>
      </c>
      <c r="G88" t="str">
        <f>VLOOKUP($D88,metadata!$B$2:$S$451,4,0)</f>
        <v>10.1038/262384b0</v>
      </c>
      <c r="H88" t="str">
        <f>VLOOKUP($D88,metadata!$B$2:$S$451,5,0)</f>
        <v>y-askfordata</v>
      </c>
      <c r="I88" t="str">
        <f>VLOOKUP($D88,metadata!$B$2:$S$451,6,0)</f>
        <v>a</v>
      </c>
      <c r="J88" t="str">
        <f>VLOOKUP($D88,metadata!$B$2:$S$451,7,0)</f>
        <v>i</v>
      </c>
      <c r="K88">
        <f>VLOOKUP($D88,metadata!$B$2:$S$451,8,0)</f>
        <v>22</v>
      </c>
      <c r="L88">
        <f>VLOOKUP($D88,metadata!$B$2:$S$451,9,0)</f>
        <v>16</v>
      </c>
      <c r="M88" t="str">
        <f>VLOOKUP($D88,metadata!$B$2:$S$451,10,0)</f>
        <v/>
      </c>
      <c r="N88" t="str">
        <f>VLOOKUP($D88,metadata!$B$2:$S$451,11,0)</f>
        <v>Wyeomyia smithii</v>
      </c>
      <c r="O88" t="str">
        <f>VLOOKUP($D88,metadata!$B$2:$S$451,12,0)</f>
        <v>diptera</v>
      </c>
      <c r="P88" t="str">
        <f>VLOOKUP($D88,metadata!$B$2:$S$451,13,0)</f>
        <v/>
      </c>
      <c r="Q88" t="str">
        <f>VLOOKUP($D88,metadata!$B$2:$S$451,14,0)</f>
        <v/>
      </c>
      <c r="R88" t="str">
        <f>VLOOKUP($D88,metadata!$B$2:$S$451,15,0)</f>
        <v/>
      </c>
      <c r="S88" t="str">
        <f>VLOOKUP($D88,metadata!$B$2:$S$451,16,0)</f>
        <v/>
      </c>
      <c r="T88" t="str">
        <f>VLOOKUP($D88,metadata!$B$2:$S$451,17,0)</f>
        <v/>
      </c>
      <c r="U88" t="str">
        <f>VLOOKUP($D88,metadata!$B$2:$S$451,18,0)</f>
        <v/>
      </c>
      <c r="V88" t="str">
        <f>VLOOKUP($D88,metadata!$B$2:$Z$451,19,0)</f>
        <v/>
      </c>
      <c r="W88" t="str">
        <f>VLOOKUP($D88,metadata!$B$2:$Z$451,20,0)</f>
        <v/>
      </c>
      <c r="X88" t="str">
        <f>VLOOKUP($D88,metadata!$B$2:$Z$451,21,0)</f>
        <v/>
      </c>
      <c r="Y88" t="str">
        <f>VLOOKUP($D88,metadata!$B$2:$Z$451,22,0)</f>
        <v/>
      </c>
      <c r="Z88" t="str">
        <f>VLOOKUP($D88,metadata!$B$2:$Z$451,23,0)</f>
        <v/>
      </c>
      <c r="AA88" t="str">
        <f>VLOOKUP($D88,metadata!$B$2:$Z$451,24,0)</f>
        <v/>
      </c>
      <c r="AB88" t="str">
        <f>VLOOKUP($D88,metadata!$B$2:$Z$451,25,0)</f>
        <v/>
      </c>
      <c r="AF88" t="str">
        <f t="shared" si="4"/>
        <v/>
      </c>
      <c r="AH88" t="str">
        <f t="shared" si="5"/>
        <v>x</v>
      </c>
    </row>
    <row r="89" spans="1:34" x14ac:dyDescent="0.3">
      <c r="A89">
        <f>A88+metadata!J88</f>
        <v>598</v>
      </c>
      <c r="B89" t="str">
        <f>metadata!B89</f>
        <v>10-SD</v>
      </c>
      <c r="C89">
        <v>88</v>
      </c>
      <c r="D89" t="str">
        <f t="shared" si="3"/>
        <v>2-</v>
      </c>
      <c r="E89" t="str">
        <f>VLOOKUP($D89,metadata!$B$2:$S$451,2,0)</f>
        <v>BRADSHAW, WE</v>
      </c>
      <c r="F89" t="str">
        <f>VLOOKUP($D89,metadata!$B$2:$S$451,3,0)</f>
        <v>GEOGRAPHY OF PHOTOPERIODIC RESPONSE IN DIAPAUSING MOSQUITO</v>
      </c>
      <c r="G89" t="str">
        <f>VLOOKUP($D89,metadata!$B$2:$S$451,4,0)</f>
        <v>10.1038/262384b0</v>
      </c>
      <c r="H89" t="str">
        <f>VLOOKUP($D89,metadata!$B$2:$S$451,5,0)</f>
        <v>y-askfordata</v>
      </c>
      <c r="I89" t="str">
        <f>VLOOKUP($D89,metadata!$B$2:$S$451,6,0)</f>
        <v>a</v>
      </c>
      <c r="J89" t="str">
        <f>VLOOKUP($D89,metadata!$B$2:$S$451,7,0)</f>
        <v>i</v>
      </c>
      <c r="K89">
        <f>VLOOKUP($D89,metadata!$B$2:$S$451,8,0)</f>
        <v>22</v>
      </c>
      <c r="L89">
        <f>VLOOKUP($D89,metadata!$B$2:$S$451,9,0)</f>
        <v>16</v>
      </c>
      <c r="M89" t="str">
        <f>VLOOKUP($D89,metadata!$B$2:$S$451,10,0)</f>
        <v/>
      </c>
      <c r="N89" t="str">
        <f>VLOOKUP($D89,metadata!$B$2:$S$451,11,0)</f>
        <v>Wyeomyia smithii</v>
      </c>
      <c r="O89" t="str">
        <f>VLOOKUP($D89,metadata!$B$2:$S$451,12,0)</f>
        <v>diptera</v>
      </c>
      <c r="P89" t="str">
        <f>VLOOKUP($D89,metadata!$B$2:$S$451,13,0)</f>
        <v/>
      </c>
      <c r="Q89" t="str">
        <f>VLOOKUP($D89,metadata!$B$2:$S$451,14,0)</f>
        <v/>
      </c>
      <c r="R89" t="str">
        <f>VLOOKUP($D89,metadata!$B$2:$S$451,15,0)</f>
        <v/>
      </c>
      <c r="S89" t="str">
        <f>VLOOKUP($D89,metadata!$B$2:$S$451,16,0)</f>
        <v/>
      </c>
      <c r="T89" t="str">
        <f>VLOOKUP($D89,metadata!$B$2:$S$451,17,0)</f>
        <v/>
      </c>
      <c r="U89" t="str">
        <f>VLOOKUP($D89,metadata!$B$2:$S$451,18,0)</f>
        <v/>
      </c>
      <c r="V89" t="str">
        <f>VLOOKUP($D89,metadata!$B$2:$Z$451,19,0)</f>
        <v/>
      </c>
      <c r="W89" t="str">
        <f>VLOOKUP($D89,metadata!$B$2:$Z$451,20,0)</f>
        <v/>
      </c>
      <c r="X89" t="str">
        <f>VLOOKUP($D89,metadata!$B$2:$Z$451,21,0)</f>
        <v/>
      </c>
      <c r="Y89" t="str">
        <f>VLOOKUP($D89,metadata!$B$2:$Z$451,22,0)</f>
        <v/>
      </c>
      <c r="Z89" t="str">
        <f>VLOOKUP($D89,metadata!$B$2:$Z$451,23,0)</f>
        <v/>
      </c>
      <c r="AA89" t="str">
        <f>VLOOKUP($D89,metadata!$B$2:$Z$451,24,0)</f>
        <v/>
      </c>
      <c r="AB89" t="str">
        <f>VLOOKUP($D89,metadata!$B$2:$Z$451,25,0)</f>
        <v/>
      </c>
      <c r="AF89" t="str">
        <f t="shared" si="4"/>
        <v/>
      </c>
      <c r="AH89" t="str">
        <f t="shared" si="5"/>
        <v>x</v>
      </c>
    </row>
    <row r="90" spans="1:34" x14ac:dyDescent="0.3">
      <c r="A90">
        <f>A89+metadata!J89</f>
        <v>601</v>
      </c>
      <c r="B90" t="str">
        <f>metadata!B90</f>
        <v>10-NG</v>
      </c>
      <c r="C90">
        <v>89</v>
      </c>
      <c r="D90" t="str">
        <f t="shared" si="3"/>
        <v>2-</v>
      </c>
      <c r="E90" t="str">
        <f>VLOOKUP($D90,metadata!$B$2:$S$451,2,0)</f>
        <v>BRADSHAW, WE</v>
      </c>
      <c r="F90" t="str">
        <f>VLOOKUP($D90,metadata!$B$2:$S$451,3,0)</f>
        <v>GEOGRAPHY OF PHOTOPERIODIC RESPONSE IN DIAPAUSING MOSQUITO</v>
      </c>
      <c r="G90" t="str">
        <f>VLOOKUP($D90,metadata!$B$2:$S$451,4,0)</f>
        <v>10.1038/262384b0</v>
      </c>
      <c r="H90" t="str">
        <f>VLOOKUP($D90,metadata!$B$2:$S$451,5,0)</f>
        <v>y-askfordata</v>
      </c>
      <c r="I90" t="str">
        <f>VLOOKUP($D90,metadata!$B$2:$S$451,6,0)</f>
        <v>a</v>
      </c>
      <c r="J90" t="str">
        <f>VLOOKUP($D90,metadata!$B$2:$S$451,7,0)</f>
        <v>i</v>
      </c>
      <c r="K90">
        <f>VLOOKUP($D90,metadata!$B$2:$S$451,8,0)</f>
        <v>22</v>
      </c>
      <c r="L90">
        <f>VLOOKUP($D90,metadata!$B$2:$S$451,9,0)</f>
        <v>16</v>
      </c>
      <c r="M90" t="str">
        <f>VLOOKUP($D90,metadata!$B$2:$S$451,10,0)</f>
        <v/>
      </c>
      <c r="N90" t="str">
        <f>VLOOKUP($D90,metadata!$B$2:$S$451,11,0)</f>
        <v>Wyeomyia smithii</v>
      </c>
      <c r="O90" t="str">
        <f>VLOOKUP($D90,metadata!$B$2:$S$451,12,0)</f>
        <v>diptera</v>
      </c>
      <c r="P90" t="str">
        <f>VLOOKUP($D90,metadata!$B$2:$S$451,13,0)</f>
        <v/>
      </c>
      <c r="Q90" t="str">
        <f>VLOOKUP($D90,metadata!$B$2:$S$451,14,0)</f>
        <v/>
      </c>
      <c r="R90" t="str">
        <f>VLOOKUP($D90,metadata!$B$2:$S$451,15,0)</f>
        <v/>
      </c>
      <c r="S90" t="str">
        <f>VLOOKUP($D90,metadata!$B$2:$S$451,16,0)</f>
        <v/>
      </c>
      <c r="T90" t="str">
        <f>VLOOKUP($D90,metadata!$B$2:$S$451,17,0)</f>
        <v/>
      </c>
      <c r="U90" t="str">
        <f>VLOOKUP($D90,metadata!$B$2:$S$451,18,0)</f>
        <v/>
      </c>
      <c r="V90" t="str">
        <f>VLOOKUP($D90,metadata!$B$2:$Z$451,19,0)</f>
        <v/>
      </c>
      <c r="W90" t="str">
        <f>VLOOKUP($D90,metadata!$B$2:$Z$451,20,0)</f>
        <v/>
      </c>
      <c r="X90" t="str">
        <f>VLOOKUP($D90,metadata!$B$2:$Z$451,21,0)</f>
        <v/>
      </c>
      <c r="Y90" t="str">
        <f>VLOOKUP($D90,metadata!$B$2:$Z$451,22,0)</f>
        <v/>
      </c>
      <c r="Z90" t="str">
        <f>VLOOKUP($D90,metadata!$B$2:$Z$451,23,0)</f>
        <v/>
      </c>
      <c r="AA90" t="str">
        <f>VLOOKUP($D90,metadata!$B$2:$Z$451,24,0)</f>
        <v/>
      </c>
      <c r="AB90" t="str">
        <f>VLOOKUP($D90,metadata!$B$2:$Z$451,25,0)</f>
        <v/>
      </c>
      <c r="AF90" t="str">
        <f t="shared" si="4"/>
        <v/>
      </c>
      <c r="AH90" t="str">
        <f t="shared" si="5"/>
        <v>x</v>
      </c>
    </row>
    <row r="91" spans="1:34" x14ac:dyDescent="0.3">
      <c r="A91">
        <f>A90+metadata!J90</f>
        <v>604</v>
      </c>
      <c r="B91" t="str">
        <f>metadata!B91</f>
        <v>10-FS</v>
      </c>
      <c r="C91">
        <v>90</v>
      </c>
      <c r="D91" t="str">
        <f t="shared" si="3"/>
        <v>2-</v>
      </c>
      <c r="E91" t="str">
        <f>VLOOKUP($D91,metadata!$B$2:$S$451,2,0)</f>
        <v>BRADSHAW, WE</v>
      </c>
      <c r="F91" t="str">
        <f>VLOOKUP($D91,metadata!$B$2:$S$451,3,0)</f>
        <v>GEOGRAPHY OF PHOTOPERIODIC RESPONSE IN DIAPAUSING MOSQUITO</v>
      </c>
      <c r="G91" t="str">
        <f>VLOOKUP($D91,metadata!$B$2:$S$451,4,0)</f>
        <v>10.1038/262384b0</v>
      </c>
      <c r="H91" t="str">
        <f>VLOOKUP($D91,metadata!$B$2:$S$451,5,0)</f>
        <v>y-askfordata</v>
      </c>
      <c r="I91" t="str">
        <f>VLOOKUP($D91,metadata!$B$2:$S$451,6,0)</f>
        <v>a</v>
      </c>
      <c r="J91" t="str">
        <f>VLOOKUP($D91,metadata!$B$2:$S$451,7,0)</f>
        <v>i</v>
      </c>
      <c r="K91">
        <f>VLOOKUP($D91,metadata!$B$2:$S$451,8,0)</f>
        <v>22</v>
      </c>
      <c r="L91">
        <f>VLOOKUP($D91,metadata!$B$2:$S$451,9,0)</f>
        <v>16</v>
      </c>
      <c r="M91" t="str">
        <f>VLOOKUP($D91,metadata!$B$2:$S$451,10,0)</f>
        <v/>
      </c>
      <c r="N91" t="str">
        <f>VLOOKUP($D91,metadata!$B$2:$S$451,11,0)</f>
        <v>Wyeomyia smithii</v>
      </c>
      <c r="O91" t="str">
        <f>VLOOKUP($D91,metadata!$B$2:$S$451,12,0)</f>
        <v>diptera</v>
      </c>
      <c r="P91" t="str">
        <f>VLOOKUP($D91,metadata!$B$2:$S$451,13,0)</f>
        <v/>
      </c>
      <c r="Q91" t="str">
        <f>VLOOKUP($D91,metadata!$B$2:$S$451,14,0)</f>
        <v/>
      </c>
      <c r="R91" t="str">
        <f>VLOOKUP($D91,metadata!$B$2:$S$451,15,0)</f>
        <v/>
      </c>
      <c r="S91" t="str">
        <f>VLOOKUP($D91,metadata!$B$2:$S$451,16,0)</f>
        <v/>
      </c>
      <c r="T91" t="str">
        <f>VLOOKUP($D91,metadata!$B$2:$S$451,17,0)</f>
        <v/>
      </c>
      <c r="U91" t="str">
        <f>VLOOKUP($D91,metadata!$B$2:$S$451,18,0)</f>
        <v/>
      </c>
      <c r="V91" t="str">
        <f>VLOOKUP($D91,metadata!$B$2:$Z$451,19,0)</f>
        <v/>
      </c>
      <c r="W91" t="str">
        <f>VLOOKUP($D91,metadata!$B$2:$Z$451,20,0)</f>
        <v/>
      </c>
      <c r="X91" t="str">
        <f>VLOOKUP($D91,metadata!$B$2:$Z$451,21,0)</f>
        <v/>
      </c>
      <c r="Y91" t="str">
        <f>VLOOKUP($D91,metadata!$B$2:$Z$451,22,0)</f>
        <v/>
      </c>
      <c r="Z91" t="str">
        <f>VLOOKUP($D91,metadata!$B$2:$Z$451,23,0)</f>
        <v/>
      </c>
      <c r="AA91" t="str">
        <f>VLOOKUP($D91,metadata!$B$2:$Z$451,24,0)</f>
        <v/>
      </c>
      <c r="AB91" t="str">
        <f>VLOOKUP($D91,metadata!$B$2:$Z$451,25,0)</f>
        <v/>
      </c>
      <c r="AF91" t="str">
        <f t="shared" si="4"/>
        <v/>
      </c>
      <c r="AH91" t="str">
        <f t="shared" si="5"/>
        <v>x</v>
      </c>
    </row>
    <row r="92" spans="1:34" x14ac:dyDescent="0.3">
      <c r="A92">
        <f>A91+metadata!J91</f>
        <v>607</v>
      </c>
      <c r="B92" t="str">
        <f>metadata!B92</f>
        <v>10-MM</v>
      </c>
      <c r="C92">
        <v>91</v>
      </c>
      <c r="D92" t="str">
        <f t="shared" si="3"/>
        <v>2-</v>
      </c>
      <c r="E92" t="str">
        <f>VLOOKUP($D92,metadata!$B$2:$S$451,2,0)</f>
        <v>BRADSHAW, WE</v>
      </c>
      <c r="F92" t="str">
        <f>VLOOKUP($D92,metadata!$B$2:$S$451,3,0)</f>
        <v>GEOGRAPHY OF PHOTOPERIODIC RESPONSE IN DIAPAUSING MOSQUITO</v>
      </c>
      <c r="G92" t="str">
        <f>VLOOKUP($D92,metadata!$B$2:$S$451,4,0)</f>
        <v>10.1038/262384b0</v>
      </c>
      <c r="H92" t="str">
        <f>VLOOKUP($D92,metadata!$B$2:$S$451,5,0)</f>
        <v>y-askfordata</v>
      </c>
      <c r="I92" t="str">
        <f>VLOOKUP($D92,metadata!$B$2:$S$451,6,0)</f>
        <v>a</v>
      </c>
      <c r="J92" t="str">
        <f>VLOOKUP($D92,metadata!$B$2:$S$451,7,0)</f>
        <v>i</v>
      </c>
      <c r="K92">
        <f>VLOOKUP($D92,metadata!$B$2:$S$451,8,0)</f>
        <v>22</v>
      </c>
      <c r="L92">
        <f>VLOOKUP($D92,metadata!$B$2:$S$451,9,0)</f>
        <v>16</v>
      </c>
      <c r="M92" t="str">
        <f>VLOOKUP($D92,metadata!$B$2:$S$451,10,0)</f>
        <v/>
      </c>
      <c r="N92" t="str">
        <f>VLOOKUP($D92,metadata!$B$2:$S$451,11,0)</f>
        <v>Wyeomyia smithii</v>
      </c>
      <c r="O92" t="str">
        <f>VLOOKUP($D92,metadata!$B$2:$S$451,12,0)</f>
        <v>diptera</v>
      </c>
      <c r="P92" t="str">
        <f>VLOOKUP($D92,metadata!$B$2:$S$451,13,0)</f>
        <v/>
      </c>
      <c r="Q92" t="str">
        <f>VLOOKUP($D92,metadata!$B$2:$S$451,14,0)</f>
        <v/>
      </c>
      <c r="R92" t="str">
        <f>VLOOKUP($D92,metadata!$B$2:$S$451,15,0)</f>
        <v/>
      </c>
      <c r="S92" t="str">
        <f>VLOOKUP($D92,metadata!$B$2:$S$451,16,0)</f>
        <v/>
      </c>
      <c r="T92" t="str">
        <f>VLOOKUP($D92,metadata!$B$2:$S$451,17,0)</f>
        <v/>
      </c>
      <c r="U92" t="str">
        <f>VLOOKUP($D92,metadata!$B$2:$S$451,18,0)</f>
        <v/>
      </c>
      <c r="V92" t="str">
        <f>VLOOKUP($D92,metadata!$B$2:$Z$451,19,0)</f>
        <v/>
      </c>
      <c r="W92" t="str">
        <f>VLOOKUP($D92,metadata!$B$2:$Z$451,20,0)</f>
        <v/>
      </c>
      <c r="X92" t="str">
        <f>VLOOKUP($D92,metadata!$B$2:$Z$451,21,0)</f>
        <v/>
      </c>
      <c r="Y92" t="str">
        <f>VLOOKUP($D92,metadata!$B$2:$Z$451,22,0)</f>
        <v/>
      </c>
      <c r="Z92" t="str">
        <f>VLOOKUP($D92,metadata!$B$2:$Z$451,23,0)</f>
        <v/>
      </c>
      <c r="AA92" t="str">
        <f>VLOOKUP($D92,metadata!$B$2:$Z$451,24,0)</f>
        <v/>
      </c>
      <c r="AB92" t="str">
        <f>VLOOKUP($D92,metadata!$B$2:$Z$451,25,0)</f>
        <v/>
      </c>
      <c r="AF92" t="str">
        <f t="shared" si="4"/>
        <v/>
      </c>
      <c r="AH92" t="str">
        <f t="shared" si="5"/>
        <v>x</v>
      </c>
    </row>
    <row r="93" spans="1:34" x14ac:dyDescent="0.3">
      <c r="A93">
        <f>A92+metadata!J92</f>
        <v>610</v>
      </c>
      <c r="B93" t="str">
        <f>metadata!B93</f>
        <v>10-KB</v>
      </c>
      <c r="C93">
        <v>92</v>
      </c>
      <c r="D93" t="str">
        <f t="shared" si="3"/>
        <v>2-</v>
      </c>
      <c r="E93" t="str">
        <f>VLOOKUP($D93,metadata!$B$2:$S$451,2,0)</f>
        <v>BRADSHAW, WE</v>
      </c>
      <c r="F93" t="str">
        <f>VLOOKUP($D93,metadata!$B$2:$S$451,3,0)</f>
        <v>GEOGRAPHY OF PHOTOPERIODIC RESPONSE IN DIAPAUSING MOSQUITO</v>
      </c>
      <c r="G93" t="str">
        <f>VLOOKUP($D93,metadata!$B$2:$S$451,4,0)</f>
        <v>10.1038/262384b0</v>
      </c>
      <c r="H93" t="str">
        <f>VLOOKUP($D93,metadata!$B$2:$S$451,5,0)</f>
        <v>y-askfordata</v>
      </c>
      <c r="I93" t="str">
        <f>VLOOKUP($D93,metadata!$B$2:$S$451,6,0)</f>
        <v>a</v>
      </c>
      <c r="J93" t="str">
        <f>VLOOKUP($D93,metadata!$B$2:$S$451,7,0)</f>
        <v>i</v>
      </c>
      <c r="K93">
        <f>VLOOKUP($D93,metadata!$B$2:$S$451,8,0)</f>
        <v>22</v>
      </c>
      <c r="L93">
        <f>VLOOKUP($D93,metadata!$B$2:$S$451,9,0)</f>
        <v>16</v>
      </c>
      <c r="M93" t="str">
        <f>VLOOKUP($D93,metadata!$B$2:$S$451,10,0)</f>
        <v/>
      </c>
      <c r="N93" t="str">
        <f>VLOOKUP($D93,metadata!$B$2:$S$451,11,0)</f>
        <v>Wyeomyia smithii</v>
      </c>
      <c r="O93" t="str">
        <f>VLOOKUP($D93,metadata!$B$2:$S$451,12,0)</f>
        <v>diptera</v>
      </c>
      <c r="P93" t="str">
        <f>VLOOKUP($D93,metadata!$B$2:$S$451,13,0)</f>
        <v/>
      </c>
      <c r="Q93" t="str">
        <f>VLOOKUP($D93,metadata!$B$2:$S$451,14,0)</f>
        <v/>
      </c>
      <c r="R93" t="str">
        <f>VLOOKUP($D93,metadata!$B$2:$S$451,15,0)</f>
        <v/>
      </c>
      <c r="S93" t="str">
        <f>VLOOKUP($D93,metadata!$B$2:$S$451,16,0)</f>
        <v/>
      </c>
      <c r="T93" t="str">
        <f>VLOOKUP($D93,metadata!$B$2:$S$451,17,0)</f>
        <v/>
      </c>
      <c r="U93" t="str">
        <f>VLOOKUP($D93,metadata!$B$2:$S$451,18,0)</f>
        <v/>
      </c>
      <c r="V93" t="str">
        <f>VLOOKUP($D93,metadata!$B$2:$Z$451,19,0)</f>
        <v/>
      </c>
      <c r="W93" t="str">
        <f>VLOOKUP($D93,metadata!$B$2:$Z$451,20,0)</f>
        <v/>
      </c>
      <c r="X93" t="str">
        <f>VLOOKUP($D93,metadata!$B$2:$Z$451,21,0)</f>
        <v/>
      </c>
      <c r="Y93" t="str">
        <f>VLOOKUP($D93,metadata!$B$2:$Z$451,22,0)</f>
        <v/>
      </c>
      <c r="Z93" t="str">
        <f>VLOOKUP($D93,metadata!$B$2:$Z$451,23,0)</f>
        <v/>
      </c>
      <c r="AA93" t="str">
        <f>VLOOKUP($D93,metadata!$B$2:$Z$451,24,0)</f>
        <v/>
      </c>
      <c r="AB93" t="str">
        <f>VLOOKUP($D93,metadata!$B$2:$Z$451,25,0)</f>
        <v/>
      </c>
      <c r="AF93" t="str">
        <f t="shared" si="4"/>
        <v/>
      </c>
      <c r="AH93" t="str">
        <f t="shared" si="5"/>
        <v>x</v>
      </c>
    </row>
    <row r="94" spans="1:34" x14ac:dyDescent="0.3">
      <c r="A94">
        <f>A93+metadata!J93</f>
        <v>615</v>
      </c>
      <c r="B94" t="str">
        <f>metadata!B94</f>
        <v>10-WY</v>
      </c>
      <c r="C94">
        <v>93</v>
      </c>
      <c r="D94" t="str">
        <f t="shared" si="3"/>
        <v>2-</v>
      </c>
      <c r="E94" t="str">
        <f>VLOOKUP($D94,metadata!$B$2:$S$451,2,0)</f>
        <v>BRADSHAW, WE</v>
      </c>
      <c r="F94" t="str">
        <f>VLOOKUP($D94,metadata!$B$2:$S$451,3,0)</f>
        <v>GEOGRAPHY OF PHOTOPERIODIC RESPONSE IN DIAPAUSING MOSQUITO</v>
      </c>
      <c r="G94" t="str">
        <f>VLOOKUP($D94,metadata!$B$2:$S$451,4,0)</f>
        <v>10.1038/262384b0</v>
      </c>
      <c r="H94" t="str">
        <f>VLOOKUP($D94,metadata!$B$2:$S$451,5,0)</f>
        <v>y-askfordata</v>
      </c>
      <c r="I94" t="str">
        <f>VLOOKUP($D94,metadata!$B$2:$S$451,6,0)</f>
        <v>a</v>
      </c>
      <c r="J94" t="str">
        <f>VLOOKUP($D94,metadata!$B$2:$S$451,7,0)</f>
        <v>i</v>
      </c>
      <c r="K94">
        <f>VLOOKUP($D94,metadata!$B$2:$S$451,8,0)</f>
        <v>22</v>
      </c>
      <c r="L94">
        <f>VLOOKUP($D94,metadata!$B$2:$S$451,9,0)</f>
        <v>16</v>
      </c>
      <c r="M94" t="str">
        <f>VLOOKUP($D94,metadata!$B$2:$S$451,10,0)</f>
        <v/>
      </c>
      <c r="N94" t="str">
        <f>VLOOKUP($D94,metadata!$B$2:$S$451,11,0)</f>
        <v>Wyeomyia smithii</v>
      </c>
      <c r="O94" t="str">
        <f>VLOOKUP($D94,metadata!$B$2:$S$451,12,0)</f>
        <v>diptera</v>
      </c>
      <c r="P94" t="str">
        <f>VLOOKUP($D94,metadata!$B$2:$S$451,13,0)</f>
        <v/>
      </c>
      <c r="Q94" t="str">
        <f>VLOOKUP($D94,metadata!$B$2:$S$451,14,0)</f>
        <v/>
      </c>
      <c r="R94" t="str">
        <f>VLOOKUP($D94,metadata!$B$2:$S$451,15,0)</f>
        <v/>
      </c>
      <c r="S94" t="str">
        <f>VLOOKUP($D94,metadata!$B$2:$S$451,16,0)</f>
        <v/>
      </c>
      <c r="T94" t="str">
        <f>VLOOKUP($D94,metadata!$B$2:$S$451,17,0)</f>
        <v/>
      </c>
      <c r="U94" t="str">
        <f>VLOOKUP($D94,metadata!$B$2:$S$451,18,0)</f>
        <v/>
      </c>
      <c r="V94" t="str">
        <f>VLOOKUP($D94,metadata!$B$2:$Z$451,19,0)</f>
        <v/>
      </c>
      <c r="W94" t="str">
        <f>VLOOKUP($D94,metadata!$B$2:$Z$451,20,0)</f>
        <v/>
      </c>
      <c r="X94" t="str">
        <f>VLOOKUP($D94,metadata!$B$2:$Z$451,21,0)</f>
        <v/>
      </c>
      <c r="Y94" t="str">
        <f>VLOOKUP($D94,metadata!$B$2:$Z$451,22,0)</f>
        <v/>
      </c>
      <c r="Z94" t="str">
        <f>VLOOKUP($D94,metadata!$B$2:$Z$451,23,0)</f>
        <v/>
      </c>
      <c r="AA94" t="str">
        <f>VLOOKUP($D94,metadata!$B$2:$Z$451,24,0)</f>
        <v/>
      </c>
      <c r="AB94" t="str">
        <f>VLOOKUP($D94,metadata!$B$2:$Z$451,25,0)</f>
        <v/>
      </c>
      <c r="AF94" t="str">
        <f t="shared" si="4"/>
        <v/>
      </c>
      <c r="AH94" t="str">
        <f t="shared" si="5"/>
        <v>x</v>
      </c>
    </row>
    <row r="95" spans="1:34" x14ac:dyDescent="0.3">
      <c r="A95">
        <f>A94+metadata!J94</f>
        <v>618</v>
      </c>
      <c r="B95" t="str">
        <f>metadata!B95</f>
        <v>11-Iwamizawa</v>
      </c>
      <c r="C95">
        <v>94</v>
      </c>
      <c r="D95" t="str">
        <f t="shared" si="3"/>
        <v>2-</v>
      </c>
      <c r="E95" t="str">
        <f>VLOOKUP($D95,metadata!$B$2:$S$451,2,0)</f>
        <v>BRADSHAW, WE</v>
      </c>
      <c r="F95" t="str">
        <f>VLOOKUP($D95,metadata!$B$2:$S$451,3,0)</f>
        <v>GEOGRAPHY OF PHOTOPERIODIC RESPONSE IN DIAPAUSING MOSQUITO</v>
      </c>
      <c r="G95" t="str">
        <f>VLOOKUP($D95,metadata!$B$2:$S$451,4,0)</f>
        <v>10.1038/262384b0</v>
      </c>
      <c r="H95" t="str">
        <f>VLOOKUP($D95,metadata!$B$2:$S$451,5,0)</f>
        <v>y-askfordata</v>
      </c>
      <c r="I95" t="str">
        <f>VLOOKUP($D95,metadata!$B$2:$S$451,6,0)</f>
        <v>a</v>
      </c>
      <c r="J95" t="str">
        <f>VLOOKUP($D95,metadata!$B$2:$S$451,7,0)</f>
        <v>i</v>
      </c>
      <c r="K95">
        <f>VLOOKUP($D95,metadata!$B$2:$S$451,8,0)</f>
        <v>22</v>
      </c>
      <c r="L95">
        <f>VLOOKUP($D95,metadata!$B$2:$S$451,9,0)</f>
        <v>16</v>
      </c>
      <c r="M95" t="str">
        <f>VLOOKUP($D95,metadata!$B$2:$S$451,10,0)</f>
        <v/>
      </c>
      <c r="N95" t="str">
        <f>VLOOKUP($D95,metadata!$B$2:$S$451,11,0)</f>
        <v>Wyeomyia smithii</v>
      </c>
      <c r="O95" t="str">
        <f>VLOOKUP($D95,metadata!$B$2:$S$451,12,0)</f>
        <v>diptera</v>
      </c>
      <c r="P95" t="str">
        <f>VLOOKUP($D95,metadata!$B$2:$S$451,13,0)</f>
        <v/>
      </c>
      <c r="Q95" t="str">
        <f>VLOOKUP($D95,metadata!$B$2:$S$451,14,0)</f>
        <v/>
      </c>
      <c r="R95" t="str">
        <f>VLOOKUP($D95,metadata!$B$2:$S$451,15,0)</f>
        <v/>
      </c>
      <c r="S95" t="str">
        <f>VLOOKUP($D95,metadata!$B$2:$S$451,16,0)</f>
        <v/>
      </c>
      <c r="T95" t="str">
        <f>VLOOKUP($D95,metadata!$B$2:$S$451,17,0)</f>
        <v/>
      </c>
      <c r="U95" t="str">
        <f>VLOOKUP($D95,metadata!$B$2:$S$451,18,0)</f>
        <v/>
      </c>
      <c r="V95" t="str">
        <f>VLOOKUP($D95,metadata!$B$2:$Z$451,19,0)</f>
        <v/>
      </c>
      <c r="W95" t="str">
        <f>VLOOKUP($D95,metadata!$B$2:$Z$451,20,0)</f>
        <v/>
      </c>
      <c r="X95" t="str">
        <f>VLOOKUP($D95,metadata!$B$2:$Z$451,21,0)</f>
        <v/>
      </c>
      <c r="Y95" t="str">
        <f>VLOOKUP($D95,metadata!$B$2:$Z$451,22,0)</f>
        <v/>
      </c>
      <c r="Z95" t="str">
        <f>VLOOKUP($D95,metadata!$B$2:$Z$451,23,0)</f>
        <v/>
      </c>
      <c r="AA95" t="str">
        <f>VLOOKUP($D95,metadata!$B$2:$Z$451,24,0)</f>
        <v/>
      </c>
      <c r="AB95" t="str">
        <f>VLOOKUP($D95,metadata!$B$2:$Z$451,25,0)</f>
        <v/>
      </c>
      <c r="AF95" t="str">
        <f t="shared" si="4"/>
        <v/>
      </c>
      <c r="AH95" t="str">
        <f t="shared" si="5"/>
        <v>x</v>
      </c>
    </row>
    <row r="96" spans="1:34" x14ac:dyDescent="0.3">
      <c r="A96">
        <f>A95+metadata!J95</f>
        <v>626</v>
      </c>
      <c r="B96" t="str">
        <f>metadata!B96</f>
        <v>11-Sendai</v>
      </c>
      <c r="C96">
        <v>95</v>
      </c>
      <c r="D96" t="str">
        <f t="shared" si="3"/>
        <v>2-</v>
      </c>
      <c r="E96" t="str">
        <f>VLOOKUP($D96,metadata!$B$2:$S$451,2,0)</f>
        <v>BRADSHAW, WE</v>
      </c>
      <c r="F96" t="str">
        <f>VLOOKUP($D96,metadata!$B$2:$S$451,3,0)</f>
        <v>GEOGRAPHY OF PHOTOPERIODIC RESPONSE IN DIAPAUSING MOSQUITO</v>
      </c>
      <c r="G96" t="str">
        <f>VLOOKUP($D96,metadata!$B$2:$S$451,4,0)</f>
        <v>10.1038/262384b0</v>
      </c>
      <c r="H96" t="str">
        <f>VLOOKUP($D96,metadata!$B$2:$S$451,5,0)</f>
        <v>y-askfordata</v>
      </c>
      <c r="I96" t="str">
        <f>VLOOKUP($D96,metadata!$B$2:$S$451,6,0)</f>
        <v>a</v>
      </c>
      <c r="J96" t="str">
        <f>VLOOKUP($D96,metadata!$B$2:$S$451,7,0)</f>
        <v>i</v>
      </c>
      <c r="K96">
        <f>VLOOKUP($D96,metadata!$B$2:$S$451,8,0)</f>
        <v>22</v>
      </c>
      <c r="L96">
        <f>VLOOKUP($D96,metadata!$B$2:$S$451,9,0)</f>
        <v>16</v>
      </c>
      <c r="M96" t="str">
        <f>VLOOKUP($D96,metadata!$B$2:$S$451,10,0)</f>
        <v/>
      </c>
      <c r="N96" t="str">
        <f>VLOOKUP($D96,metadata!$B$2:$S$451,11,0)</f>
        <v>Wyeomyia smithii</v>
      </c>
      <c r="O96" t="str">
        <f>VLOOKUP($D96,metadata!$B$2:$S$451,12,0)</f>
        <v>diptera</v>
      </c>
      <c r="P96" t="str">
        <f>VLOOKUP($D96,metadata!$B$2:$S$451,13,0)</f>
        <v/>
      </c>
      <c r="Q96" t="str">
        <f>VLOOKUP($D96,metadata!$B$2:$S$451,14,0)</f>
        <v/>
      </c>
      <c r="R96" t="str">
        <f>VLOOKUP($D96,metadata!$B$2:$S$451,15,0)</f>
        <v/>
      </c>
      <c r="S96" t="str">
        <f>VLOOKUP($D96,metadata!$B$2:$S$451,16,0)</f>
        <v/>
      </c>
      <c r="T96" t="str">
        <f>VLOOKUP($D96,metadata!$B$2:$S$451,17,0)</f>
        <v/>
      </c>
      <c r="U96" t="str">
        <f>VLOOKUP($D96,metadata!$B$2:$S$451,18,0)</f>
        <v/>
      </c>
      <c r="V96" t="str">
        <f>VLOOKUP($D96,metadata!$B$2:$Z$451,19,0)</f>
        <v/>
      </c>
      <c r="W96" t="str">
        <f>VLOOKUP($D96,metadata!$B$2:$Z$451,20,0)</f>
        <v/>
      </c>
      <c r="X96" t="str">
        <f>VLOOKUP($D96,metadata!$B$2:$Z$451,21,0)</f>
        <v/>
      </c>
      <c r="Y96" t="str">
        <f>VLOOKUP($D96,metadata!$B$2:$Z$451,22,0)</f>
        <v/>
      </c>
      <c r="Z96" t="str">
        <f>VLOOKUP($D96,metadata!$B$2:$Z$451,23,0)</f>
        <v/>
      </c>
      <c r="AA96" t="str">
        <f>VLOOKUP($D96,metadata!$B$2:$Z$451,24,0)</f>
        <v/>
      </c>
      <c r="AB96" t="str">
        <f>VLOOKUP($D96,metadata!$B$2:$Z$451,25,0)</f>
        <v/>
      </c>
      <c r="AF96" t="str">
        <f t="shared" si="4"/>
        <v/>
      </c>
      <c r="AH96" t="str">
        <f t="shared" si="5"/>
        <v>x</v>
      </c>
    </row>
    <row r="97" spans="1:34" x14ac:dyDescent="0.3">
      <c r="A97">
        <f>A96+metadata!J96</f>
        <v>631</v>
      </c>
      <c r="B97" t="str">
        <f>metadata!B97</f>
        <v>11-Nagaoka</v>
      </c>
      <c r="C97">
        <v>96</v>
      </c>
      <c r="D97" t="str">
        <f t="shared" si="3"/>
        <v>2-</v>
      </c>
      <c r="E97" t="str">
        <f>VLOOKUP($D97,metadata!$B$2:$S$451,2,0)</f>
        <v>BRADSHAW, WE</v>
      </c>
      <c r="F97" t="str">
        <f>VLOOKUP($D97,metadata!$B$2:$S$451,3,0)</f>
        <v>GEOGRAPHY OF PHOTOPERIODIC RESPONSE IN DIAPAUSING MOSQUITO</v>
      </c>
      <c r="G97" t="str">
        <f>VLOOKUP($D97,metadata!$B$2:$S$451,4,0)</f>
        <v>10.1038/262384b0</v>
      </c>
      <c r="H97" t="str">
        <f>VLOOKUP($D97,metadata!$B$2:$S$451,5,0)</f>
        <v>y-askfordata</v>
      </c>
      <c r="I97" t="str">
        <f>VLOOKUP($D97,metadata!$B$2:$S$451,6,0)</f>
        <v>a</v>
      </c>
      <c r="J97" t="str">
        <f>VLOOKUP($D97,metadata!$B$2:$S$451,7,0)</f>
        <v>i</v>
      </c>
      <c r="K97">
        <f>VLOOKUP($D97,metadata!$B$2:$S$451,8,0)</f>
        <v>22</v>
      </c>
      <c r="L97">
        <f>VLOOKUP($D97,metadata!$B$2:$S$451,9,0)</f>
        <v>16</v>
      </c>
      <c r="M97" t="str">
        <f>VLOOKUP($D97,metadata!$B$2:$S$451,10,0)</f>
        <v/>
      </c>
      <c r="N97" t="str">
        <f>VLOOKUP($D97,metadata!$B$2:$S$451,11,0)</f>
        <v>Wyeomyia smithii</v>
      </c>
      <c r="O97" t="str">
        <f>VLOOKUP($D97,metadata!$B$2:$S$451,12,0)</f>
        <v>diptera</v>
      </c>
      <c r="P97" t="str">
        <f>VLOOKUP($D97,metadata!$B$2:$S$451,13,0)</f>
        <v/>
      </c>
      <c r="Q97" t="str">
        <f>VLOOKUP($D97,metadata!$B$2:$S$451,14,0)</f>
        <v/>
      </c>
      <c r="R97" t="str">
        <f>VLOOKUP($D97,metadata!$B$2:$S$451,15,0)</f>
        <v/>
      </c>
      <c r="S97" t="str">
        <f>VLOOKUP($D97,metadata!$B$2:$S$451,16,0)</f>
        <v/>
      </c>
      <c r="T97" t="str">
        <f>VLOOKUP($D97,metadata!$B$2:$S$451,17,0)</f>
        <v/>
      </c>
      <c r="U97" t="str">
        <f>VLOOKUP($D97,metadata!$B$2:$S$451,18,0)</f>
        <v/>
      </c>
      <c r="V97" t="str">
        <f>VLOOKUP($D97,metadata!$B$2:$Z$451,19,0)</f>
        <v/>
      </c>
      <c r="W97" t="str">
        <f>VLOOKUP($D97,metadata!$B$2:$Z$451,20,0)</f>
        <v/>
      </c>
      <c r="X97" t="str">
        <f>VLOOKUP($D97,metadata!$B$2:$Z$451,21,0)</f>
        <v/>
      </c>
      <c r="Y97" t="str">
        <f>VLOOKUP($D97,metadata!$B$2:$Z$451,22,0)</f>
        <v/>
      </c>
      <c r="Z97" t="str">
        <f>VLOOKUP($D97,metadata!$B$2:$Z$451,23,0)</f>
        <v/>
      </c>
      <c r="AA97" t="str">
        <f>VLOOKUP($D97,metadata!$B$2:$Z$451,24,0)</f>
        <v/>
      </c>
      <c r="AB97" t="str">
        <f>VLOOKUP($D97,metadata!$B$2:$Z$451,25,0)</f>
        <v/>
      </c>
      <c r="AF97" t="str">
        <f t="shared" si="4"/>
        <v/>
      </c>
      <c r="AH97" t="str">
        <f t="shared" si="5"/>
        <v>x</v>
      </c>
    </row>
    <row r="98" spans="1:34" x14ac:dyDescent="0.3">
      <c r="A98">
        <f>A97+metadata!J97</f>
        <v>636</v>
      </c>
      <c r="B98" t="str">
        <f>metadata!B98</f>
        <v>11-Okayama</v>
      </c>
      <c r="C98">
        <v>97</v>
      </c>
      <c r="D98" t="str">
        <f t="shared" si="3"/>
        <v>2-</v>
      </c>
      <c r="E98" t="str">
        <f>VLOOKUP($D98,metadata!$B$2:$S$451,2,0)</f>
        <v>BRADSHAW, WE</v>
      </c>
      <c r="F98" t="str">
        <f>VLOOKUP($D98,metadata!$B$2:$S$451,3,0)</f>
        <v>GEOGRAPHY OF PHOTOPERIODIC RESPONSE IN DIAPAUSING MOSQUITO</v>
      </c>
      <c r="G98" t="str">
        <f>VLOOKUP($D98,metadata!$B$2:$S$451,4,0)</f>
        <v>10.1038/262384b0</v>
      </c>
      <c r="H98" t="str">
        <f>VLOOKUP($D98,metadata!$B$2:$S$451,5,0)</f>
        <v>y-askfordata</v>
      </c>
      <c r="I98" t="str">
        <f>VLOOKUP($D98,metadata!$B$2:$S$451,6,0)</f>
        <v>a</v>
      </c>
      <c r="J98" t="str">
        <f>VLOOKUP($D98,metadata!$B$2:$S$451,7,0)</f>
        <v>i</v>
      </c>
      <c r="K98">
        <f>VLOOKUP($D98,metadata!$B$2:$S$451,8,0)</f>
        <v>22</v>
      </c>
      <c r="L98">
        <f>VLOOKUP($D98,metadata!$B$2:$S$451,9,0)</f>
        <v>16</v>
      </c>
      <c r="M98" t="str">
        <f>VLOOKUP($D98,metadata!$B$2:$S$451,10,0)</f>
        <v/>
      </c>
      <c r="N98" t="str">
        <f>VLOOKUP($D98,metadata!$B$2:$S$451,11,0)</f>
        <v>Wyeomyia smithii</v>
      </c>
      <c r="O98" t="str">
        <f>VLOOKUP($D98,metadata!$B$2:$S$451,12,0)</f>
        <v>diptera</v>
      </c>
      <c r="P98" t="str">
        <f>VLOOKUP($D98,metadata!$B$2:$S$451,13,0)</f>
        <v/>
      </c>
      <c r="Q98" t="str">
        <f>VLOOKUP($D98,metadata!$B$2:$S$451,14,0)</f>
        <v/>
      </c>
      <c r="R98" t="str">
        <f>VLOOKUP($D98,metadata!$B$2:$S$451,15,0)</f>
        <v/>
      </c>
      <c r="S98" t="str">
        <f>VLOOKUP($D98,metadata!$B$2:$S$451,16,0)</f>
        <v/>
      </c>
      <c r="T98" t="str">
        <f>VLOOKUP($D98,metadata!$B$2:$S$451,17,0)</f>
        <v/>
      </c>
      <c r="U98" t="str">
        <f>VLOOKUP($D98,metadata!$B$2:$S$451,18,0)</f>
        <v/>
      </c>
      <c r="V98" t="str">
        <f>VLOOKUP($D98,metadata!$B$2:$Z$451,19,0)</f>
        <v/>
      </c>
      <c r="W98" t="str">
        <f>VLOOKUP($D98,metadata!$B$2:$Z$451,20,0)</f>
        <v/>
      </c>
      <c r="X98" t="str">
        <f>VLOOKUP($D98,metadata!$B$2:$Z$451,21,0)</f>
        <v/>
      </c>
      <c r="Y98" t="str">
        <f>VLOOKUP($D98,metadata!$B$2:$Z$451,22,0)</f>
        <v/>
      </c>
      <c r="Z98" t="str">
        <f>VLOOKUP($D98,metadata!$B$2:$Z$451,23,0)</f>
        <v/>
      </c>
      <c r="AA98" t="str">
        <f>VLOOKUP($D98,metadata!$B$2:$Z$451,24,0)</f>
        <v/>
      </c>
      <c r="AB98" t="str">
        <f>VLOOKUP($D98,metadata!$B$2:$Z$451,25,0)</f>
        <v/>
      </c>
      <c r="AF98" t="str">
        <f t="shared" si="4"/>
        <v/>
      </c>
      <c r="AH98" t="str">
        <f t="shared" si="5"/>
        <v>x</v>
      </c>
    </row>
    <row r="99" spans="1:34" x14ac:dyDescent="0.3">
      <c r="A99">
        <f>A98+metadata!J98</f>
        <v>641</v>
      </c>
      <c r="B99" t="str">
        <f>metadata!B99</f>
        <v>11-Matsuyama</v>
      </c>
      <c r="C99">
        <v>98</v>
      </c>
      <c r="D99" t="str">
        <f t="shared" si="3"/>
        <v>2-</v>
      </c>
      <c r="E99" t="str">
        <f>VLOOKUP($D99,metadata!$B$2:$S$451,2,0)</f>
        <v>BRADSHAW, WE</v>
      </c>
      <c r="F99" t="str">
        <f>VLOOKUP($D99,metadata!$B$2:$S$451,3,0)</f>
        <v>GEOGRAPHY OF PHOTOPERIODIC RESPONSE IN DIAPAUSING MOSQUITO</v>
      </c>
      <c r="G99" t="str">
        <f>VLOOKUP($D99,metadata!$B$2:$S$451,4,0)</f>
        <v>10.1038/262384b0</v>
      </c>
      <c r="H99" t="str">
        <f>VLOOKUP($D99,metadata!$B$2:$S$451,5,0)</f>
        <v>y-askfordata</v>
      </c>
      <c r="I99" t="str">
        <f>VLOOKUP($D99,metadata!$B$2:$S$451,6,0)</f>
        <v>a</v>
      </c>
      <c r="J99" t="str">
        <f>VLOOKUP($D99,metadata!$B$2:$S$451,7,0)</f>
        <v>i</v>
      </c>
      <c r="K99">
        <f>VLOOKUP($D99,metadata!$B$2:$S$451,8,0)</f>
        <v>22</v>
      </c>
      <c r="L99">
        <f>VLOOKUP($D99,metadata!$B$2:$S$451,9,0)</f>
        <v>16</v>
      </c>
      <c r="M99" t="str">
        <f>VLOOKUP($D99,metadata!$B$2:$S$451,10,0)</f>
        <v/>
      </c>
      <c r="N99" t="str">
        <f>VLOOKUP($D99,metadata!$B$2:$S$451,11,0)</f>
        <v>Wyeomyia smithii</v>
      </c>
      <c r="O99" t="str">
        <f>VLOOKUP($D99,metadata!$B$2:$S$451,12,0)</f>
        <v>diptera</v>
      </c>
      <c r="P99" t="str">
        <f>VLOOKUP($D99,metadata!$B$2:$S$451,13,0)</f>
        <v/>
      </c>
      <c r="Q99" t="str">
        <f>VLOOKUP($D99,metadata!$B$2:$S$451,14,0)</f>
        <v/>
      </c>
      <c r="R99" t="str">
        <f>VLOOKUP($D99,metadata!$B$2:$S$451,15,0)</f>
        <v/>
      </c>
      <c r="S99" t="str">
        <f>VLOOKUP($D99,metadata!$B$2:$S$451,16,0)</f>
        <v/>
      </c>
      <c r="T99" t="str">
        <f>VLOOKUP($D99,metadata!$B$2:$S$451,17,0)</f>
        <v/>
      </c>
      <c r="U99" t="str">
        <f>VLOOKUP($D99,metadata!$B$2:$S$451,18,0)</f>
        <v/>
      </c>
      <c r="V99" t="str">
        <f>VLOOKUP($D99,metadata!$B$2:$Z$451,19,0)</f>
        <v/>
      </c>
      <c r="W99" t="str">
        <f>VLOOKUP($D99,metadata!$B$2:$Z$451,20,0)</f>
        <v/>
      </c>
      <c r="X99" t="str">
        <f>VLOOKUP($D99,metadata!$B$2:$Z$451,21,0)</f>
        <v/>
      </c>
      <c r="Y99" t="str">
        <f>VLOOKUP($D99,metadata!$B$2:$Z$451,22,0)</f>
        <v/>
      </c>
      <c r="Z99" t="str">
        <f>VLOOKUP($D99,metadata!$B$2:$Z$451,23,0)</f>
        <v/>
      </c>
      <c r="AA99" t="str">
        <f>VLOOKUP($D99,metadata!$B$2:$Z$451,24,0)</f>
        <v/>
      </c>
      <c r="AB99" t="str">
        <f>VLOOKUP($D99,metadata!$B$2:$Z$451,25,0)</f>
        <v/>
      </c>
      <c r="AF99" t="str">
        <f t="shared" si="4"/>
        <v/>
      </c>
      <c r="AH99" t="str">
        <f t="shared" si="5"/>
        <v>x</v>
      </c>
    </row>
    <row r="100" spans="1:34" x14ac:dyDescent="0.3">
      <c r="A100">
        <f>A99+metadata!J99</f>
        <v>647</v>
      </c>
      <c r="B100" t="str">
        <f>metadata!B100</f>
        <v>11-Kagoshima</v>
      </c>
      <c r="C100">
        <v>99</v>
      </c>
      <c r="D100" t="str">
        <f t="shared" si="3"/>
        <v>2-</v>
      </c>
      <c r="E100" t="str">
        <f>VLOOKUP($D100,metadata!$B$2:$S$451,2,0)</f>
        <v>BRADSHAW, WE</v>
      </c>
      <c r="F100" t="str">
        <f>VLOOKUP($D100,metadata!$B$2:$S$451,3,0)</f>
        <v>GEOGRAPHY OF PHOTOPERIODIC RESPONSE IN DIAPAUSING MOSQUITO</v>
      </c>
      <c r="G100" t="str">
        <f>VLOOKUP($D100,metadata!$B$2:$S$451,4,0)</f>
        <v>10.1038/262384b0</v>
      </c>
      <c r="H100" t="str">
        <f>VLOOKUP($D100,metadata!$B$2:$S$451,5,0)</f>
        <v>y-askfordata</v>
      </c>
      <c r="I100" t="str">
        <f>VLOOKUP($D100,metadata!$B$2:$S$451,6,0)</f>
        <v>a</v>
      </c>
      <c r="J100" t="str">
        <f>VLOOKUP($D100,metadata!$B$2:$S$451,7,0)</f>
        <v>i</v>
      </c>
      <c r="K100">
        <f>VLOOKUP($D100,metadata!$B$2:$S$451,8,0)</f>
        <v>22</v>
      </c>
      <c r="L100">
        <f>VLOOKUP($D100,metadata!$B$2:$S$451,9,0)</f>
        <v>16</v>
      </c>
      <c r="M100" t="str">
        <f>VLOOKUP($D100,metadata!$B$2:$S$451,10,0)</f>
        <v/>
      </c>
      <c r="N100" t="str">
        <f>VLOOKUP($D100,metadata!$B$2:$S$451,11,0)</f>
        <v>Wyeomyia smithii</v>
      </c>
      <c r="O100" t="str">
        <f>VLOOKUP($D100,metadata!$B$2:$S$451,12,0)</f>
        <v>diptera</v>
      </c>
      <c r="P100" t="str">
        <f>VLOOKUP($D100,metadata!$B$2:$S$451,13,0)</f>
        <v/>
      </c>
      <c r="Q100" t="str">
        <f>VLOOKUP($D100,metadata!$B$2:$S$451,14,0)</f>
        <v/>
      </c>
      <c r="R100" t="str">
        <f>VLOOKUP($D100,metadata!$B$2:$S$451,15,0)</f>
        <v/>
      </c>
      <c r="S100" t="str">
        <f>VLOOKUP($D100,metadata!$B$2:$S$451,16,0)</f>
        <v/>
      </c>
      <c r="T100" t="str">
        <f>VLOOKUP($D100,metadata!$B$2:$S$451,17,0)</f>
        <v/>
      </c>
      <c r="U100" t="str">
        <f>VLOOKUP($D100,metadata!$B$2:$S$451,18,0)</f>
        <v/>
      </c>
      <c r="V100" t="str">
        <f>VLOOKUP($D100,metadata!$B$2:$Z$451,19,0)</f>
        <v/>
      </c>
      <c r="W100" t="str">
        <f>VLOOKUP($D100,metadata!$B$2:$Z$451,20,0)</f>
        <v/>
      </c>
      <c r="X100" t="str">
        <f>VLOOKUP($D100,metadata!$B$2:$Z$451,21,0)</f>
        <v/>
      </c>
      <c r="Y100" t="str">
        <f>VLOOKUP($D100,metadata!$B$2:$Z$451,22,0)</f>
        <v/>
      </c>
      <c r="Z100" t="str">
        <f>VLOOKUP($D100,metadata!$B$2:$Z$451,23,0)</f>
        <v/>
      </c>
      <c r="AA100" t="str">
        <f>VLOOKUP($D100,metadata!$B$2:$Z$451,24,0)</f>
        <v/>
      </c>
      <c r="AB100" t="str">
        <f>VLOOKUP($D100,metadata!$B$2:$Z$451,25,0)</f>
        <v/>
      </c>
      <c r="AF100" t="str">
        <f t="shared" si="4"/>
        <v/>
      </c>
      <c r="AH100" t="str">
        <f t="shared" si="5"/>
        <v>x</v>
      </c>
    </row>
    <row r="101" spans="1:34" x14ac:dyDescent="0.3">
      <c r="A101">
        <f>A100+metadata!J100</f>
        <v>653</v>
      </c>
      <c r="B101" t="str">
        <f>metadata!B101</f>
        <v>11-Naze</v>
      </c>
      <c r="C101">
        <v>100</v>
      </c>
      <c r="D101" t="str">
        <f t="shared" si="3"/>
        <v>2-</v>
      </c>
      <c r="E101" t="str">
        <f>VLOOKUP($D101,metadata!$B$2:$S$451,2,0)</f>
        <v>BRADSHAW, WE</v>
      </c>
      <c r="F101" t="str">
        <f>VLOOKUP($D101,metadata!$B$2:$S$451,3,0)</f>
        <v>GEOGRAPHY OF PHOTOPERIODIC RESPONSE IN DIAPAUSING MOSQUITO</v>
      </c>
      <c r="G101" t="str">
        <f>VLOOKUP($D101,metadata!$B$2:$S$451,4,0)</f>
        <v>10.1038/262384b0</v>
      </c>
      <c r="H101" t="str">
        <f>VLOOKUP($D101,metadata!$B$2:$S$451,5,0)</f>
        <v>y-askfordata</v>
      </c>
      <c r="I101" t="str">
        <f>VLOOKUP($D101,metadata!$B$2:$S$451,6,0)</f>
        <v>a</v>
      </c>
      <c r="J101" t="str">
        <f>VLOOKUP($D101,metadata!$B$2:$S$451,7,0)</f>
        <v>i</v>
      </c>
      <c r="K101">
        <f>VLOOKUP($D101,metadata!$B$2:$S$451,8,0)</f>
        <v>22</v>
      </c>
      <c r="L101">
        <f>VLOOKUP($D101,metadata!$B$2:$S$451,9,0)</f>
        <v>16</v>
      </c>
      <c r="M101" t="str">
        <f>VLOOKUP($D101,metadata!$B$2:$S$451,10,0)</f>
        <v/>
      </c>
      <c r="N101" t="str">
        <f>VLOOKUP($D101,metadata!$B$2:$S$451,11,0)</f>
        <v>Wyeomyia smithii</v>
      </c>
      <c r="O101" t="str">
        <f>VLOOKUP($D101,metadata!$B$2:$S$451,12,0)</f>
        <v>diptera</v>
      </c>
      <c r="P101" t="str">
        <f>VLOOKUP($D101,metadata!$B$2:$S$451,13,0)</f>
        <v/>
      </c>
      <c r="Q101" t="str">
        <f>VLOOKUP($D101,metadata!$B$2:$S$451,14,0)</f>
        <v/>
      </c>
      <c r="R101" t="str">
        <f>VLOOKUP($D101,metadata!$B$2:$S$451,15,0)</f>
        <v/>
      </c>
      <c r="S101" t="str">
        <f>VLOOKUP($D101,metadata!$B$2:$S$451,16,0)</f>
        <v/>
      </c>
      <c r="T101" t="str">
        <f>VLOOKUP($D101,metadata!$B$2:$S$451,17,0)</f>
        <v/>
      </c>
      <c r="U101" t="str">
        <f>VLOOKUP($D101,metadata!$B$2:$S$451,18,0)</f>
        <v/>
      </c>
      <c r="V101" t="str">
        <f>VLOOKUP($D101,metadata!$B$2:$Z$451,19,0)</f>
        <v/>
      </c>
      <c r="W101" t="str">
        <f>VLOOKUP($D101,metadata!$B$2:$Z$451,20,0)</f>
        <v/>
      </c>
      <c r="X101" t="str">
        <f>VLOOKUP($D101,metadata!$B$2:$Z$451,21,0)</f>
        <v/>
      </c>
      <c r="Y101" t="str">
        <f>VLOOKUP($D101,metadata!$B$2:$Z$451,22,0)</f>
        <v/>
      </c>
      <c r="Z101" t="str">
        <f>VLOOKUP($D101,metadata!$B$2:$Z$451,23,0)</f>
        <v/>
      </c>
      <c r="AA101" t="str">
        <f>VLOOKUP($D101,metadata!$B$2:$Z$451,24,0)</f>
        <v/>
      </c>
      <c r="AB101" t="str">
        <f>VLOOKUP($D101,metadata!$B$2:$Z$451,25,0)</f>
        <v/>
      </c>
      <c r="AF101" t="str">
        <f t="shared" si="4"/>
        <v/>
      </c>
      <c r="AH101" t="str">
        <f t="shared" si="5"/>
        <v>x</v>
      </c>
    </row>
    <row r="102" spans="1:34" x14ac:dyDescent="0.3">
      <c r="A102">
        <f>A101+metadata!J101</f>
        <v>658</v>
      </c>
      <c r="B102" t="str">
        <f>metadata!B102</f>
        <v>12-</v>
      </c>
      <c r="C102">
        <v>101</v>
      </c>
      <c r="D102" t="str">
        <f t="shared" si="3"/>
        <v>2-</v>
      </c>
      <c r="E102" t="str">
        <f>VLOOKUP($D102,metadata!$B$2:$S$451,2,0)</f>
        <v>BRADSHAW, WE</v>
      </c>
      <c r="F102" t="str">
        <f>VLOOKUP($D102,metadata!$B$2:$S$451,3,0)</f>
        <v>GEOGRAPHY OF PHOTOPERIODIC RESPONSE IN DIAPAUSING MOSQUITO</v>
      </c>
      <c r="G102" t="str">
        <f>VLOOKUP($D102,metadata!$B$2:$S$451,4,0)</f>
        <v>10.1038/262384b0</v>
      </c>
      <c r="H102" t="str">
        <f>VLOOKUP($D102,metadata!$B$2:$S$451,5,0)</f>
        <v>y-askfordata</v>
      </c>
      <c r="I102" t="str">
        <f>VLOOKUP($D102,metadata!$B$2:$S$451,6,0)</f>
        <v>a</v>
      </c>
      <c r="J102" t="str">
        <f>VLOOKUP($D102,metadata!$B$2:$S$451,7,0)</f>
        <v>i</v>
      </c>
      <c r="K102">
        <f>VLOOKUP($D102,metadata!$B$2:$S$451,8,0)</f>
        <v>22</v>
      </c>
      <c r="L102">
        <f>VLOOKUP($D102,metadata!$B$2:$S$451,9,0)</f>
        <v>16</v>
      </c>
      <c r="M102" t="str">
        <f>VLOOKUP($D102,metadata!$B$2:$S$451,10,0)</f>
        <v/>
      </c>
      <c r="N102" t="str">
        <f>VLOOKUP($D102,metadata!$B$2:$S$451,11,0)</f>
        <v>Wyeomyia smithii</v>
      </c>
      <c r="O102" t="str">
        <f>VLOOKUP($D102,metadata!$B$2:$S$451,12,0)</f>
        <v>diptera</v>
      </c>
      <c r="P102" t="str">
        <f>VLOOKUP($D102,metadata!$B$2:$S$451,13,0)</f>
        <v/>
      </c>
      <c r="Q102" t="str">
        <f>VLOOKUP($D102,metadata!$B$2:$S$451,14,0)</f>
        <v/>
      </c>
      <c r="R102" t="str">
        <f>VLOOKUP($D102,metadata!$B$2:$S$451,15,0)</f>
        <v/>
      </c>
      <c r="S102" t="str">
        <f>VLOOKUP($D102,metadata!$B$2:$S$451,16,0)</f>
        <v/>
      </c>
      <c r="T102" t="str">
        <f>VLOOKUP($D102,metadata!$B$2:$S$451,17,0)</f>
        <v/>
      </c>
      <c r="U102" t="str">
        <f>VLOOKUP($D102,metadata!$B$2:$S$451,18,0)</f>
        <v/>
      </c>
      <c r="V102" t="str">
        <f>VLOOKUP($D102,metadata!$B$2:$Z$451,19,0)</f>
        <v/>
      </c>
      <c r="W102" t="str">
        <f>VLOOKUP($D102,metadata!$B$2:$Z$451,20,0)</f>
        <v/>
      </c>
      <c r="X102" t="str">
        <f>VLOOKUP($D102,metadata!$B$2:$Z$451,21,0)</f>
        <v/>
      </c>
      <c r="Y102" t="str">
        <f>VLOOKUP($D102,metadata!$B$2:$Z$451,22,0)</f>
        <v/>
      </c>
      <c r="Z102" t="str">
        <f>VLOOKUP($D102,metadata!$B$2:$Z$451,23,0)</f>
        <v/>
      </c>
      <c r="AA102" t="str">
        <f>VLOOKUP($D102,metadata!$B$2:$Z$451,24,0)</f>
        <v/>
      </c>
      <c r="AB102" t="str">
        <f>VLOOKUP($D102,metadata!$B$2:$Z$451,25,0)</f>
        <v/>
      </c>
      <c r="AF102" t="str">
        <f t="shared" si="4"/>
        <v/>
      </c>
      <c r="AH102" t="str">
        <f t="shared" si="5"/>
        <v>x</v>
      </c>
    </row>
    <row r="103" spans="1:34" x14ac:dyDescent="0.3">
      <c r="A103">
        <f>A102+metadata!J102</f>
        <v>658</v>
      </c>
      <c r="B103" t="str">
        <f>metadata!B103</f>
        <v>13-</v>
      </c>
      <c r="C103">
        <v>102</v>
      </c>
      <c r="D103" t="str">
        <f t="shared" si="3"/>
        <v>2-</v>
      </c>
      <c r="E103" t="str">
        <f>VLOOKUP($D103,metadata!$B$2:$S$451,2,0)</f>
        <v>BRADSHAW, WE</v>
      </c>
      <c r="F103" t="str">
        <f>VLOOKUP($D103,metadata!$B$2:$S$451,3,0)</f>
        <v>GEOGRAPHY OF PHOTOPERIODIC RESPONSE IN DIAPAUSING MOSQUITO</v>
      </c>
      <c r="G103" t="str">
        <f>VLOOKUP($D103,metadata!$B$2:$S$451,4,0)</f>
        <v>10.1038/262384b0</v>
      </c>
      <c r="H103" t="str">
        <f>VLOOKUP($D103,metadata!$B$2:$S$451,5,0)</f>
        <v>y-askfordata</v>
      </c>
      <c r="I103" t="str">
        <f>VLOOKUP($D103,metadata!$B$2:$S$451,6,0)</f>
        <v>a</v>
      </c>
      <c r="J103" t="str">
        <f>VLOOKUP($D103,metadata!$B$2:$S$451,7,0)</f>
        <v>i</v>
      </c>
      <c r="K103">
        <f>VLOOKUP($D103,metadata!$B$2:$S$451,8,0)</f>
        <v>22</v>
      </c>
      <c r="L103">
        <f>VLOOKUP($D103,metadata!$B$2:$S$451,9,0)</f>
        <v>16</v>
      </c>
      <c r="M103" t="str">
        <f>VLOOKUP($D103,metadata!$B$2:$S$451,10,0)</f>
        <v/>
      </c>
      <c r="N103" t="str">
        <f>VLOOKUP($D103,metadata!$B$2:$S$451,11,0)</f>
        <v>Wyeomyia smithii</v>
      </c>
      <c r="O103" t="str">
        <f>VLOOKUP($D103,metadata!$B$2:$S$451,12,0)</f>
        <v>diptera</v>
      </c>
      <c r="P103" t="str">
        <f>VLOOKUP($D103,metadata!$B$2:$S$451,13,0)</f>
        <v/>
      </c>
      <c r="Q103" t="str">
        <f>VLOOKUP($D103,metadata!$B$2:$S$451,14,0)</f>
        <v/>
      </c>
      <c r="R103" t="str">
        <f>VLOOKUP($D103,metadata!$B$2:$S$451,15,0)</f>
        <v/>
      </c>
      <c r="S103" t="str">
        <f>VLOOKUP($D103,metadata!$B$2:$S$451,16,0)</f>
        <v/>
      </c>
      <c r="T103" t="str">
        <f>VLOOKUP($D103,metadata!$B$2:$S$451,17,0)</f>
        <v/>
      </c>
      <c r="U103" t="str">
        <f>VLOOKUP($D103,metadata!$B$2:$S$451,18,0)</f>
        <v/>
      </c>
      <c r="V103" t="str">
        <f>VLOOKUP($D103,metadata!$B$2:$Z$451,19,0)</f>
        <v/>
      </c>
      <c r="W103" t="str">
        <f>VLOOKUP($D103,metadata!$B$2:$Z$451,20,0)</f>
        <v/>
      </c>
      <c r="X103" t="str">
        <f>VLOOKUP($D103,metadata!$B$2:$Z$451,21,0)</f>
        <v/>
      </c>
      <c r="Y103" t="str">
        <f>VLOOKUP($D103,metadata!$B$2:$Z$451,22,0)</f>
        <v/>
      </c>
      <c r="Z103" t="str">
        <f>VLOOKUP($D103,metadata!$B$2:$Z$451,23,0)</f>
        <v/>
      </c>
      <c r="AA103" t="str">
        <f>VLOOKUP($D103,metadata!$B$2:$Z$451,24,0)</f>
        <v/>
      </c>
      <c r="AB103" t="str">
        <f>VLOOKUP($D103,metadata!$B$2:$Z$451,25,0)</f>
        <v/>
      </c>
      <c r="AF103" t="str">
        <f t="shared" si="4"/>
        <v/>
      </c>
      <c r="AH103" t="str">
        <f t="shared" si="5"/>
        <v>x</v>
      </c>
    </row>
    <row r="104" spans="1:34" x14ac:dyDescent="0.3">
      <c r="A104">
        <f>A103+metadata!J103</f>
        <v>658</v>
      </c>
      <c r="B104" t="str">
        <f>metadata!B104</f>
        <v>13-</v>
      </c>
      <c r="C104">
        <v>103</v>
      </c>
      <c r="D104" t="str">
        <f t="shared" si="3"/>
        <v>2-</v>
      </c>
      <c r="E104" t="str">
        <f>VLOOKUP($D104,metadata!$B$2:$S$451,2,0)</f>
        <v>BRADSHAW, WE</v>
      </c>
      <c r="F104" t="str">
        <f>VLOOKUP($D104,metadata!$B$2:$S$451,3,0)</f>
        <v>GEOGRAPHY OF PHOTOPERIODIC RESPONSE IN DIAPAUSING MOSQUITO</v>
      </c>
      <c r="G104" t="str">
        <f>VLOOKUP($D104,metadata!$B$2:$S$451,4,0)</f>
        <v>10.1038/262384b0</v>
      </c>
      <c r="H104" t="str">
        <f>VLOOKUP($D104,metadata!$B$2:$S$451,5,0)</f>
        <v>y-askfordata</v>
      </c>
      <c r="I104" t="str">
        <f>VLOOKUP($D104,metadata!$B$2:$S$451,6,0)</f>
        <v>a</v>
      </c>
      <c r="J104" t="str">
        <f>VLOOKUP($D104,metadata!$B$2:$S$451,7,0)</f>
        <v>i</v>
      </c>
      <c r="K104">
        <f>VLOOKUP($D104,metadata!$B$2:$S$451,8,0)</f>
        <v>22</v>
      </c>
      <c r="L104">
        <f>VLOOKUP($D104,metadata!$B$2:$S$451,9,0)</f>
        <v>16</v>
      </c>
      <c r="M104" t="str">
        <f>VLOOKUP($D104,metadata!$B$2:$S$451,10,0)</f>
        <v/>
      </c>
      <c r="N104" t="str">
        <f>VLOOKUP($D104,metadata!$B$2:$S$451,11,0)</f>
        <v>Wyeomyia smithii</v>
      </c>
      <c r="O104" t="str">
        <f>VLOOKUP($D104,metadata!$B$2:$S$451,12,0)</f>
        <v>diptera</v>
      </c>
      <c r="P104" t="str">
        <f>VLOOKUP($D104,metadata!$B$2:$S$451,13,0)</f>
        <v/>
      </c>
      <c r="Q104" t="str">
        <f>VLOOKUP($D104,metadata!$B$2:$S$451,14,0)</f>
        <v/>
      </c>
      <c r="R104" t="str">
        <f>VLOOKUP($D104,metadata!$B$2:$S$451,15,0)</f>
        <v/>
      </c>
      <c r="S104" t="str">
        <f>VLOOKUP($D104,metadata!$B$2:$S$451,16,0)</f>
        <v/>
      </c>
      <c r="T104" t="str">
        <f>VLOOKUP($D104,metadata!$B$2:$S$451,17,0)</f>
        <v/>
      </c>
      <c r="U104" t="str">
        <f>VLOOKUP($D104,metadata!$B$2:$S$451,18,0)</f>
        <v/>
      </c>
      <c r="V104" t="str">
        <f>VLOOKUP($D104,metadata!$B$2:$Z$451,19,0)</f>
        <v/>
      </c>
      <c r="W104" t="str">
        <f>VLOOKUP($D104,metadata!$B$2:$Z$451,20,0)</f>
        <v/>
      </c>
      <c r="X104" t="str">
        <f>VLOOKUP($D104,metadata!$B$2:$Z$451,21,0)</f>
        <v/>
      </c>
      <c r="Y104" t="str">
        <f>VLOOKUP($D104,metadata!$B$2:$Z$451,22,0)</f>
        <v/>
      </c>
      <c r="Z104" t="str">
        <f>VLOOKUP($D104,metadata!$B$2:$Z$451,23,0)</f>
        <v/>
      </c>
      <c r="AA104" t="str">
        <f>VLOOKUP($D104,metadata!$B$2:$Z$451,24,0)</f>
        <v/>
      </c>
      <c r="AB104" t="str">
        <f>VLOOKUP($D104,metadata!$B$2:$Z$451,25,0)</f>
        <v/>
      </c>
      <c r="AF104" t="str">
        <f t="shared" si="4"/>
        <v/>
      </c>
      <c r="AH104" t="str">
        <f t="shared" si="5"/>
        <v>x</v>
      </c>
    </row>
    <row r="105" spans="1:34" x14ac:dyDescent="0.3">
      <c r="A105">
        <f>A104+metadata!J104</f>
        <v>658</v>
      </c>
      <c r="B105" t="str">
        <f>metadata!B105</f>
        <v>13-</v>
      </c>
      <c r="C105">
        <v>104</v>
      </c>
      <c r="D105" t="str">
        <f t="shared" si="3"/>
        <v>2-</v>
      </c>
      <c r="E105" t="str">
        <f>VLOOKUP($D105,metadata!$B$2:$S$451,2,0)</f>
        <v>BRADSHAW, WE</v>
      </c>
      <c r="F105" t="str">
        <f>VLOOKUP($D105,metadata!$B$2:$S$451,3,0)</f>
        <v>GEOGRAPHY OF PHOTOPERIODIC RESPONSE IN DIAPAUSING MOSQUITO</v>
      </c>
      <c r="G105" t="str">
        <f>VLOOKUP($D105,metadata!$B$2:$S$451,4,0)</f>
        <v>10.1038/262384b0</v>
      </c>
      <c r="H105" t="str">
        <f>VLOOKUP($D105,metadata!$B$2:$S$451,5,0)</f>
        <v>y-askfordata</v>
      </c>
      <c r="I105" t="str">
        <f>VLOOKUP($D105,metadata!$B$2:$S$451,6,0)</f>
        <v>a</v>
      </c>
      <c r="J105" t="str">
        <f>VLOOKUP($D105,metadata!$B$2:$S$451,7,0)</f>
        <v>i</v>
      </c>
      <c r="K105">
        <f>VLOOKUP($D105,metadata!$B$2:$S$451,8,0)</f>
        <v>22</v>
      </c>
      <c r="L105">
        <f>VLOOKUP($D105,metadata!$B$2:$S$451,9,0)</f>
        <v>16</v>
      </c>
      <c r="M105" t="str">
        <f>VLOOKUP($D105,metadata!$B$2:$S$451,10,0)</f>
        <v/>
      </c>
      <c r="N105" t="str">
        <f>VLOOKUP($D105,metadata!$B$2:$S$451,11,0)</f>
        <v>Wyeomyia smithii</v>
      </c>
      <c r="O105" t="str">
        <f>VLOOKUP($D105,metadata!$B$2:$S$451,12,0)</f>
        <v>diptera</v>
      </c>
      <c r="P105" t="str">
        <f>VLOOKUP($D105,metadata!$B$2:$S$451,13,0)</f>
        <v/>
      </c>
      <c r="Q105" t="str">
        <f>VLOOKUP($D105,metadata!$B$2:$S$451,14,0)</f>
        <v/>
      </c>
      <c r="R105" t="str">
        <f>VLOOKUP($D105,metadata!$B$2:$S$451,15,0)</f>
        <v/>
      </c>
      <c r="S105" t="str">
        <f>VLOOKUP($D105,metadata!$B$2:$S$451,16,0)</f>
        <v/>
      </c>
      <c r="T105" t="str">
        <f>VLOOKUP($D105,metadata!$B$2:$S$451,17,0)</f>
        <v/>
      </c>
      <c r="U105" t="str">
        <f>VLOOKUP($D105,metadata!$B$2:$S$451,18,0)</f>
        <v/>
      </c>
      <c r="V105" t="str">
        <f>VLOOKUP($D105,metadata!$B$2:$Z$451,19,0)</f>
        <v/>
      </c>
      <c r="W105" t="str">
        <f>VLOOKUP($D105,metadata!$B$2:$Z$451,20,0)</f>
        <v/>
      </c>
      <c r="X105" t="str">
        <f>VLOOKUP($D105,metadata!$B$2:$Z$451,21,0)</f>
        <v/>
      </c>
      <c r="Y105" t="str">
        <f>VLOOKUP($D105,metadata!$B$2:$Z$451,22,0)</f>
        <v/>
      </c>
      <c r="Z105" t="str">
        <f>VLOOKUP($D105,metadata!$B$2:$Z$451,23,0)</f>
        <v/>
      </c>
      <c r="AA105" t="str">
        <f>VLOOKUP($D105,metadata!$B$2:$Z$451,24,0)</f>
        <v/>
      </c>
      <c r="AB105" t="str">
        <f>VLOOKUP($D105,metadata!$B$2:$Z$451,25,0)</f>
        <v/>
      </c>
      <c r="AF105" t="str">
        <f t="shared" si="4"/>
        <v/>
      </c>
      <c r="AH105" t="str">
        <f t="shared" si="5"/>
        <v>x</v>
      </c>
    </row>
    <row r="106" spans="1:34" x14ac:dyDescent="0.3">
      <c r="A106">
        <f>A105+metadata!J105</f>
        <v>658</v>
      </c>
      <c r="B106" t="str">
        <f>metadata!B106</f>
        <v>14-AH</v>
      </c>
      <c r="C106">
        <v>105</v>
      </c>
      <c r="D106" t="str">
        <f t="shared" si="3"/>
        <v>2-</v>
      </c>
      <c r="E106" t="str">
        <f>VLOOKUP($D106,metadata!$B$2:$S$451,2,0)</f>
        <v>BRADSHAW, WE</v>
      </c>
      <c r="F106" t="str">
        <f>VLOOKUP($D106,metadata!$B$2:$S$451,3,0)</f>
        <v>GEOGRAPHY OF PHOTOPERIODIC RESPONSE IN DIAPAUSING MOSQUITO</v>
      </c>
      <c r="G106" t="str">
        <f>VLOOKUP($D106,metadata!$B$2:$S$451,4,0)</f>
        <v>10.1038/262384b0</v>
      </c>
      <c r="H106" t="str">
        <f>VLOOKUP($D106,metadata!$B$2:$S$451,5,0)</f>
        <v>y-askfordata</v>
      </c>
      <c r="I106" t="str">
        <f>VLOOKUP($D106,metadata!$B$2:$S$451,6,0)</f>
        <v>a</v>
      </c>
      <c r="J106" t="str">
        <f>VLOOKUP($D106,metadata!$B$2:$S$451,7,0)</f>
        <v>i</v>
      </c>
      <c r="K106">
        <f>VLOOKUP($D106,metadata!$B$2:$S$451,8,0)</f>
        <v>22</v>
      </c>
      <c r="L106">
        <f>VLOOKUP($D106,metadata!$B$2:$S$451,9,0)</f>
        <v>16</v>
      </c>
      <c r="M106" t="str">
        <f>VLOOKUP($D106,metadata!$B$2:$S$451,10,0)</f>
        <v/>
      </c>
      <c r="N106" t="str">
        <f>VLOOKUP($D106,metadata!$B$2:$S$451,11,0)</f>
        <v>Wyeomyia smithii</v>
      </c>
      <c r="O106" t="str">
        <f>VLOOKUP($D106,metadata!$B$2:$S$451,12,0)</f>
        <v>diptera</v>
      </c>
      <c r="P106" t="str">
        <f>VLOOKUP($D106,metadata!$B$2:$S$451,13,0)</f>
        <v/>
      </c>
      <c r="Q106" t="str">
        <f>VLOOKUP($D106,metadata!$B$2:$S$451,14,0)</f>
        <v/>
      </c>
      <c r="R106" t="str">
        <f>VLOOKUP($D106,metadata!$B$2:$S$451,15,0)</f>
        <v/>
      </c>
      <c r="S106" t="str">
        <f>VLOOKUP($D106,metadata!$B$2:$S$451,16,0)</f>
        <v/>
      </c>
      <c r="T106" t="str">
        <f>VLOOKUP($D106,metadata!$B$2:$S$451,17,0)</f>
        <v/>
      </c>
      <c r="U106" t="str">
        <f>VLOOKUP($D106,metadata!$B$2:$S$451,18,0)</f>
        <v/>
      </c>
      <c r="V106" t="str">
        <f>VLOOKUP($D106,metadata!$B$2:$Z$451,19,0)</f>
        <v/>
      </c>
      <c r="W106" t="str">
        <f>VLOOKUP($D106,metadata!$B$2:$Z$451,20,0)</f>
        <v/>
      </c>
      <c r="X106" t="str">
        <f>VLOOKUP($D106,metadata!$B$2:$Z$451,21,0)</f>
        <v/>
      </c>
      <c r="Y106" t="str">
        <f>VLOOKUP($D106,metadata!$B$2:$Z$451,22,0)</f>
        <v/>
      </c>
      <c r="Z106" t="str">
        <f>VLOOKUP($D106,metadata!$B$2:$Z$451,23,0)</f>
        <v/>
      </c>
      <c r="AA106" t="str">
        <f>VLOOKUP($D106,metadata!$B$2:$Z$451,24,0)</f>
        <v/>
      </c>
      <c r="AB106" t="str">
        <f>VLOOKUP($D106,metadata!$B$2:$Z$451,25,0)</f>
        <v/>
      </c>
      <c r="AF106" t="str">
        <f t="shared" si="4"/>
        <v/>
      </c>
      <c r="AH106" t="str">
        <f t="shared" si="5"/>
        <v>x</v>
      </c>
    </row>
    <row r="107" spans="1:34" x14ac:dyDescent="0.3">
      <c r="A107">
        <f>A106+metadata!J106</f>
        <v>662</v>
      </c>
      <c r="B107" t="str">
        <f>metadata!B107</f>
        <v>14-SD</v>
      </c>
      <c r="C107">
        <v>106</v>
      </c>
      <c r="D107" t="str">
        <f t="shared" si="3"/>
        <v>2-</v>
      </c>
      <c r="E107" t="str">
        <f>VLOOKUP($D107,metadata!$B$2:$S$451,2,0)</f>
        <v>BRADSHAW, WE</v>
      </c>
      <c r="F107" t="str">
        <f>VLOOKUP($D107,metadata!$B$2:$S$451,3,0)</f>
        <v>GEOGRAPHY OF PHOTOPERIODIC RESPONSE IN DIAPAUSING MOSQUITO</v>
      </c>
      <c r="G107" t="str">
        <f>VLOOKUP($D107,metadata!$B$2:$S$451,4,0)</f>
        <v>10.1038/262384b0</v>
      </c>
      <c r="H107" t="str">
        <f>VLOOKUP($D107,metadata!$B$2:$S$451,5,0)</f>
        <v>y-askfordata</v>
      </c>
      <c r="I107" t="str">
        <f>VLOOKUP($D107,metadata!$B$2:$S$451,6,0)</f>
        <v>a</v>
      </c>
      <c r="J107" t="str">
        <f>VLOOKUP($D107,metadata!$B$2:$S$451,7,0)</f>
        <v>i</v>
      </c>
      <c r="K107">
        <f>VLOOKUP($D107,metadata!$B$2:$S$451,8,0)</f>
        <v>22</v>
      </c>
      <c r="L107">
        <f>VLOOKUP($D107,metadata!$B$2:$S$451,9,0)</f>
        <v>16</v>
      </c>
      <c r="M107" t="str">
        <f>VLOOKUP($D107,metadata!$B$2:$S$451,10,0)</f>
        <v/>
      </c>
      <c r="N107" t="str">
        <f>VLOOKUP($D107,metadata!$B$2:$S$451,11,0)</f>
        <v>Wyeomyia smithii</v>
      </c>
      <c r="O107" t="str">
        <f>VLOOKUP($D107,metadata!$B$2:$S$451,12,0)</f>
        <v>diptera</v>
      </c>
      <c r="P107" t="str">
        <f>VLOOKUP($D107,metadata!$B$2:$S$451,13,0)</f>
        <v/>
      </c>
      <c r="Q107" t="str">
        <f>VLOOKUP($D107,metadata!$B$2:$S$451,14,0)</f>
        <v/>
      </c>
      <c r="R107" t="str">
        <f>VLOOKUP($D107,metadata!$B$2:$S$451,15,0)</f>
        <v/>
      </c>
      <c r="S107" t="str">
        <f>VLOOKUP($D107,metadata!$B$2:$S$451,16,0)</f>
        <v/>
      </c>
      <c r="T107" t="str">
        <f>VLOOKUP($D107,metadata!$B$2:$S$451,17,0)</f>
        <v/>
      </c>
      <c r="U107" t="str">
        <f>VLOOKUP($D107,metadata!$B$2:$S$451,18,0)</f>
        <v/>
      </c>
      <c r="V107" t="str">
        <f>VLOOKUP($D107,metadata!$B$2:$Z$451,19,0)</f>
        <v/>
      </c>
      <c r="W107" t="str">
        <f>VLOOKUP($D107,metadata!$B$2:$Z$451,20,0)</f>
        <v/>
      </c>
      <c r="X107" t="str">
        <f>VLOOKUP($D107,metadata!$B$2:$Z$451,21,0)</f>
        <v/>
      </c>
      <c r="Y107" t="str">
        <f>VLOOKUP($D107,metadata!$B$2:$Z$451,22,0)</f>
        <v/>
      </c>
      <c r="Z107" t="str">
        <f>VLOOKUP($D107,metadata!$B$2:$Z$451,23,0)</f>
        <v/>
      </c>
      <c r="AA107" t="str">
        <f>VLOOKUP($D107,metadata!$B$2:$Z$451,24,0)</f>
        <v/>
      </c>
      <c r="AB107" t="str">
        <f>VLOOKUP($D107,metadata!$B$2:$Z$451,25,0)</f>
        <v/>
      </c>
      <c r="AF107" t="str">
        <f t="shared" si="4"/>
        <v/>
      </c>
      <c r="AH107" t="str">
        <f t="shared" si="5"/>
        <v>x</v>
      </c>
    </row>
    <row r="108" spans="1:34" x14ac:dyDescent="0.3">
      <c r="A108">
        <f>A107+metadata!J107</f>
        <v>666</v>
      </c>
      <c r="B108" t="str">
        <f>metadata!B108</f>
        <v>14-HB</v>
      </c>
      <c r="C108">
        <v>107</v>
      </c>
      <c r="D108" t="str">
        <f t="shared" si="3"/>
        <v>2-</v>
      </c>
      <c r="E108" t="str">
        <f>VLOOKUP($D108,metadata!$B$2:$S$451,2,0)</f>
        <v>BRADSHAW, WE</v>
      </c>
      <c r="F108" t="str">
        <f>VLOOKUP($D108,metadata!$B$2:$S$451,3,0)</f>
        <v>GEOGRAPHY OF PHOTOPERIODIC RESPONSE IN DIAPAUSING MOSQUITO</v>
      </c>
      <c r="G108" t="str">
        <f>VLOOKUP($D108,metadata!$B$2:$S$451,4,0)</f>
        <v>10.1038/262384b0</v>
      </c>
      <c r="H108" t="str">
        <f>VLOOKUP($D108,metadata!$B$2:$S$451,5,0)</f>
        <v>y-askfordata</v>
      </c>
      <c r="I108" t="str">
        <f>VLOOKUP($D108,metadata!$B$2:$S$451,6,0)</f>
        <v>a</v>
      </c>
      <c r="J108" t="str">
        <f>VLOOKUP($D108,metadata!$B$2:$S$451,7,0)</f>
        <v>i</v>
      </c>
      <c r="K108">
        <f>VLOOKUP($D108,metadata!$B$2:$S$451,8,0)</f>
        <v>22</v>
      </c>
      <c r="L108">
        <f>VLOOKUP($D108,metadata!$B$2:$S$451,9,0)</f>
        <v>16</v>
      </c>
      <c r="M108" t="str">
        <f>VLOOKUP($D108,metadata!$B$2:$S$451,10,0)</f>
        <v/>
      </c>
      <c r="N108" t="str">
        <f>VLOOKUP($D108,metadata!$B$2:$S$451,11,0)</f>
        <v>Wyeomyia smithii</v>
      </c>
      <c r="O108" t="str">
        <f>VLOOKUP($D108,metadata!$B$2:$S$451,12,0)</f>
        <v>diptera</v>
      </c>
      <c r="P108" t="str">
        <f>VLOOKUP($D108,metadata!$B$2:$S$451,13,0)</f>
        <v/>
      </c>
      <c r="Q108" t="str">
        <f>VLOOKUP($D108,metadata!$B$2:$S$451,14,0)</f>
        <v/>
      </c>
      <c r="R108" t="str">
        <f>VLOOKUP($D108,metadata!$B$2:$S$451,15,0)</f>
        <v/>
      </c>
      <c r="S108" t="str">
        <f>VLOOKUP($D108,metadata!$B$2:$S$451,16,0)</f>
        <v/>
      </c>
      <c r="T108" t="str">
        <f>VLOOKUP($D108,metadata!$B$2:$S$451,17,0)</f>
        <v/>
      </c>
      <c r="U108" t="str">
        <f>VLOOKUP($D108,metadata!$B$2:$S$451,18,0)</f>
        <v/>
      </c>
      <c r="V108" t="str">
        <f>VLOOKUP($D108,metadata!$B$2:$Z$451,19,0)</f>
        <v/>
      </c>
      <c r="W108" t="str">
        <f>VLOOKUP($D108,metadata!$B$2:$Z$451,20,0)</f>
        <v/>
      </c>
      <c r="X108" t="str">
        <f>VLOOKUP($D108,metadata!$B$2:$Z$451,21,0)</f>
        <v/>
      </c>
      <c r="Y108" t="str">
        <f>VLOOKUP($D108,metadata!$B$2:$Z$451,22,0)</f>
        <v/>
      </c>
      <c r="Z108" t="str">
        <f>VLOOKUP($D108,metadata!$B$2:$Z$451,23,0)</f>
        <v/>
      </c>
      <c r="AA108" t="str">
        <f>VLOOKUP($D108,metadata!$B$2:$Z$451,24,0)</f>
        <v/>
      </c>
      <c r="AB108" t="str">
        <f>VLOOKUP($D108,metadata!$B$2:$Z$451,25,0)</f>
        <v/>
      </c>
      <c r="AF108" t="str">
        <f t="shared" si="4"/>
        <v/>
      </c>
      <c r="AH108" t="str">
        <f t="shared" si="5"/>
        <v>x</v>
      </c>
    </row>
    <row r="109" spans="1:34" x14ac:dyDescent="0.3">
      <c r="A109">
        <f>A108+metadata!J108</f>
        <v>670</v>
      </c>
      <c r="B109" t="str">
        <f>metadata!B109</f>
        <v>14-LN</v>
      </c>
      <c r="C109">
        <v>108</v>
      </c>
      <c r="D109" t="str">
        <f t="shared" si="3"/>
        <v>2-</v>
      </c>
      <c r="E109" t="str">
        <f>VLOOKUP($D109,metadata!$B$2:$S$451,2,0)</f>
        <v>BRADSHAW, WE</v>
      </c>
      <c r="F109" t="str">
        <f>VLOOKUP($D109,metadata!$B$2:$S$451,3,0)</f>
        <v>GEOGRAPHY OF PHOTOPERIODIC RESPONSE IN DIAPAUSING MOSQUITO</v>
      </c>
      <c r="G109" t="str">
        <f>VLOOKUP($D109,metadata!$B$2:$S$451,4,0)</f>
        <v>10.1038/262384b0</v>
      </c>
      <c r="H109" t="str">
        <f>VLOOKUP($D109,metadata!$B$2:$S$451,5,0)</f>
        <v>y-askfordata</v>
      </c>
      <c r="I109" t="str">
        <f>VLOOKUP($D109,metadata!$B$2:$S$451,6,0)</f>
        <v>a</v>
      </c>
      <c r="J109" t="str">
        <f>VLOOKUP($D109,metadata!$B$2:$S$451,7,0)</f>
        <v>i</v>
      </c>
      <c r="K109">
        <f>VLOOKUP($D109,metadata!$B$2:$S$451,8,0)</f>
        <v>22</v>
      </c>
      <c r="L109">
        <f>VLOOKUP($D109,metadata!$B$2:$S$451,9,0)</f>
        <v>16</v>
      </c>
      <c r="M109" t="str">
        <f>VLOOKUP($D109,metadata!$B$2:$S$451,10,0)</f>
        <v/>
      </c>
      <c r="N109" t="str">
        <f>VLOOKUP($D109,metadata!$B$2:$S$451,11,0)</f>
        <v>Wyeomyia smithii</v>
      </c>
      <c r="O109" t="str">
        <f>VLOOKUP($D109,metadata!$B$2:$S$451,12,0)</f>
        <v>diptera</v>
      </c>
      <c r="P109" t="str">
        <f>VLOOKUP($D109,metadata!$B$2:$S$451,13,0)</f>
        <v/>
      </c>
      <c r="Q109" t="str">
        <f>VLOOKUP($D109,metadata!$B$2:$S$451,14,0)</f>
        <v/>
      </c>
      <c r="R109" t="str">
        <f>VLOOKUP($D109,metadata!$B$2:$S$451,15,0)</f>
        <v/>
      </c>
      <c r="S109" t="str">
        <f>VLOOKUP($D109,metadata!$B$2:$S$451,16,0)</f>
        <v/>
      </c>
      <c r="T109" t="str">
        <f>VLOOKUP($D109,metadata!$B$2:$S$451,17,0)</f>
        <v/>
      </c>
      <c r="U109" t="str">
        <f>VLOOKUP($D109,metadata!$B$2:$S$451,18,0)</f>
        <v/>
      </c>
      <c r="V109" t="str">
        <f>VLOOKUP($D109,metadata!$B$2:$Z$451,19,0)</f>
        <v/>
      </c>
      <c r="W109" t="str">
        <f>VLOOKUP($D109,metadata!$B$2:$Z$451,20,0)</f>
        <v/>
      </c>
      <c r="X109" t="str">
        <f>VLOOKUP($D109,metadata!$B$2:$Z$451,21,0)</f>
        <v/>
      </c>
      <c r="Y109" t="str">
        <f>VLOOKUP($D109,metadata!$B$2:$Z$451,22,0)</f>
        <v/>
      </c>
      <c r="Z109" t="str">
        <f>VLOOKUP($D109,metadata!$B$2:$Z$451,23,0)</f>
        <v/>
      </c>
      <c r="AA109" t="str">
        <f>VLOOKUP($D109,metadata!$B$2:$Z$451,24,0)</f>
        <v/>
      </c>
      <c r="AB109" t="str">
        <f>VLOOKUP($D109,metadata!$B$2:$Z$451,25,0)</f>
        <v/>
      </c>
      <c r="AF109" t="str">
        <f t="shared" si="4"/>
        <v/>
      </c>
      <c r="AH109" t="str">
        <f t="shared" si="5"/>
        <v>x</v>
      </c>
    </row>
    <row r="110" spans="1:34" x14ac:dyDescent="0.3">
      <c r="A110">
        <f>A109+metadata!J109</f>
        <v>674</v>
      </c>
      <c r="B110" t="str">
        <f>metadata!B110</f>
        <v>14-JL</v>
      </c>
      <c r="C110">
        <v>109</v>
      </c>
      <c r="D110" t="str">
        <f t="shared" si="3"/>
        <v>2-</v>
      </c>
      <c r="E110" t="str">
        <f>VLOOKUP($D110,metadata!$B$2:$S$451,2,0)</f>
        <v>BRADSHAW, WE</v>
      </c>
      <c r="F110" t="str">
        <f>VLOOKUP($D110,metadata!$B$2:$S$451,3,0)</f>
        <v>GEOGRAPHY OF PHOTOPERIODIC RESPONSE IN DIAPAUSING MOSQUITO</v>
      </c>
      <c r="G110" t="str">
        <f>VLOOKUP($D110,metadata!$B$2:$S$451,4,0)</f>
        <v>10.1038/262384b0</v>
      </c>
      <c r="H110" t="str">
        <f>VLOOKUP($D110,metadata!$B$2:$S$451,5,0)</f>
        <v>y-askfordata</v>
      </c>
      <c r="I110" t="str">
        <f>VLOOKUP($D110,metadata!$B$2:$S$451,6,0)</f>
        <v>a</v>
      </c>
      <c r="J110" t="str">
        <f>VLOOKUP($D110,metadata!$B$2:$S$451,7,0)</f>
        <v>i</v>
      </c>
      <c r="K110">
        <f>VLOOKUP($D110,metadata!$B$2:$S$451,8,0)</f>
        <v>22</v>
      </c>
      <c r="L110">
        <f>VLOOKUP($D110,metadata!$B$2:$S$451,9,0)</f>
        <v>16</v>
      </c>
      <c r="M110" t="str">
        <f>VLOOKUP($D110,metadata!$B$2:$S$451,10,0)</f>
        <v/>
      </c>
      <c r="N110" t="str">
        <f>VLOOKUP($D110,metadata!$B$2:$S$451,11,0)</f>
        <v>Wyeomyia smithii</v>
      </c>
      <c r="O110" t="str">
        <f>VLOOKUP($D110,metadata!$B$2:$S$451,12,0)</f>
        <v>diptera</v>
      </c>
      <c r="P110" t="str">
        <f>VLOOKUP($D110,metadata!$B$2:$S$451,13,0)</f>
        <v/>
      </c>
      <c r="Q110" t="str">
        <f>VLOOKUP($D110,metadata!$B$2:$S$451,14,0)</f>
        <v/>
      </c>
      <c r="R110" t="str">
        <f>VLOOKUP($D110,metadata!$B$2:$S$451,15,0)</f>
        <v/>
      </c>
      <c r="S110" t="str">
        <f>VLOOKUP($D110,metadata!$B$2:$S$451,16,0)</f>
        <v/>
      </c>
      <c r="T110" t="str">
        <f>VLOOKUP($D110,metadata!$B$2:$S$451,17,0)</f>
        <v/>
      </c>
      <c r="U110" t="str">
        <f>VLOOKUP($D110,metadata!$B$2:$S$451,18,0)</f>
        <v/>
      </c>
      <c r="V110" t="str">
        <f>VLOOKUP($D110,metadata!$B$2:$Z$451,19,0)</f>
        <v/>
      </c>
      <c r="W110" t="str">
        <f>VLOOKUP($D110,metadata!$B$2:$Z$451,20,0)</f>
        <v/>
      </c>
      <c r="X110" t="str">
        <f>VLOOKUP($D110,metadata!$B$2:$Z$451,21,0)</f>
        <v/>
      </c>
      <c r="Y110" t="str">
        <f>VLOOKUP($D110,metadata!$B$2:$Z$451,22,0)</f>
        <v/>
      </c>
      <c r="Z110" t="str">
        <f>VLOOKUP($D110,metadata!$B$2:$Z$451,23,0)</f>
        <v/>
      </c>
      <c r="AA110" t="str">
        <f>VLOOKUP($D110,metadata!$B$2:$Z$451,24,0)</f>
        <v/>
      </c>
      <c r="AB110" t="str">
        <f>VLOOKUP($D110,metadata!$B$2:$Z$451,25,0)</f>
        <v/>
      </c>
      <c r="AF110" t="str">
        <f t="shared" si="4"/>
        <v/>
      </c>
      <c r="AH110" t="str">
        <f t="shared" si="5"/>
        <v>x</v>
      </c>
    </row>
    <row r="111" spans="1:34" x14ac:dyDescent="0.3">
      <c r="A111">
        <f>A110+metadata!J110</f>
        <v>678</v>
      </c>
      <c r="B111" t="str">
        <f>metadata!B111</f>
        <v>15-HN</v>
      </c>
      <c r="C111">
        <v>110</v>
      </c>
      <c r="D111" t="str">
        <f t="shared" si="3"/>
        <v>2-</v>
      </c>
      <c r="E111" t="str">
        <f>VLOOKUP($D111,metadata!$B$2:$S$451,2,0)</f>
        <v>BRADSHAW, WE</v>
      </c>
      <c r="F111" t="str">
        <f>VLOOKUP($D111,metadata!$B$2:$S$451,3,0)</f>
        <v>GEOGRAPHY OF PHOTOPERIODIC RESPONSE IN DIAPAUSING MOSQUITO</v>
      </c>
      <c r="G111" t="str">
        <f>VLOOKUP($D111,metadata!$B$2:$S$451,4,0)</f>
        <v>10.1038/262384b0</v>
      </c>
      <c r="H111" t="str">
        <f>VLOOKUP($D111,metadata!$B$2:$S$451,5,0)</f>
        <v>y-askfordata</v>
      </c>
      <c r="I111" t="str">
        <f>VLOOKUP($D111,metadata!$B$2:$S$451,6,0)</f>
        <v>a</v>
      </c>
      <c r="J111" t="str">
        <f>VLOOKUP($D111,metadata!$B$2:$S$451,7,0)</f>
        <v>i</v>
      </c>
      <c r="K111">
        <f>VLOOKUP($D111,metadata!$B$2:$S$451,8,0)</f>
        <v>22</v>
      </c>
      <c r="L111">
        <f>VLOOKUP($D111,metadata!$B$2:$S$451,9,0)</f>
        <v>16</v>
      </c>
      <c r="M111" t="str">
        <f>VLOOKUP($D111,metadata!$B$2:$S$451,10,0)</f>
        <v/>
      </c>
      <c r="N111" t="str">
        <f>VLOOKUP($D111,metadata!$B$2:$S$451,11,0)</f>
        <v>Wyeomyia smithii</v>
      </c>
      <c r="O111" t="str">
        <f>VLOOKUP($D111,metadata!$B$2:$S$451,12,0)</f>
        <v>diptera</v>
      </c>
      <c r="P111" t="str">
        <f>VLOOKUP($D111,metadata!$B$2:$S$451,13,0)</f>
        <v/>
      </c>
      <c r="Q111" t="str">
        <f>VLOOKUP($D111,metadata!$B$2:$S$451,14,0)</f>
        <v/>
      </c>
      <c r="R111" t="str">
        <f>VLOOKUP($D111,metadata!$B$2:$S$451,15,0)</f>
        <v/>
      </c>
      <c r="S111" t="str">
        <f>VLOOKUP($D111,metadata!$B$2:$S$451,16,0)</f>
        <v/>
      </c>
      <c r="T111" t="str">
        <f>VLOOKUP($D111,metadata!$B$2:$S$451,17,0)</f>
        <v/>
      </c>
      <c r="U111" t="str">
        <f>VLOOKUP($D111,metadata!$B$2:$S$451,18,0)</f>
        <v/>
      </c>
      <c r="V111" t="str">
        <f>VLOOKUP($D111,metadata!$B$2:$Z$451,19,0)</f>
        <v/>
      </c>
      <c r="W111" t="str">
        <f>VLOOKUP($D111,metadata!$B$2:$Z$451,20,0)</f>
        <v/>
      </c>
      <c r="X111" t="str">
        <f>VLOOKUP($D111,metadata!$B$2:$Z$451,21,0)</f>
        <v/>
      </c>
      <c r="Y111" t="str">
        <f>VLOOKUP($D111,metadata!$B$2:$Z$451,22,0)</f>
        <v/>
      </c>
      <c r="Z111" t="str">
        <f>VLOOKUP($D111,metadata!$B$2:$Z$451,23,0)</f>
        <v/>
      </c>
      <c r="AA111" t="str">
        <f>VLOOKUP($D111,metadata!$B$2:$Z$451,24,0)</f>
        <v/>
      </c>
      <c r="AB111" t="str">
        <f>VLOOKUP($D111,metadata!$B$2:$Z$451,25,0)</f>
        <v/>
      </c>
      <c r="AF111" t="str">
        <f t="shared" si="4"/>
        <v/>
      </c>
      <c r="AH111" t="str">
        <f t="shared" si="5"/>
        <v>x</v>
      </c>
    </row>
    <row r="112" spans="1:34" x14ac:dyDescent="0.3">
      <c r="A112">
        <f>A111+metadata!J111</f>
        <v>682</v>
      </c>
      <c r="B112" t="str">
        <f>metadata!B112</f>
        <v>15-JY</v>
      </c>
      <c r="C112">
        <v>111</v>
      </c>
      <c r="D112" t="str">
        <f t="shared" si="3"/>
        <v>2-</v>
      </c>
      <c r="E112" t="str">
        <f>VLOOKUP($D112,metadata!$B$2:$S$451,2,0)</f>
        <v>BRADSHAW, WE</v>
      </c>
      <c r="F112" t="str">
        <f>VLOOKUP($D112,metadata!$B$2:$S$451,3,0)</f>
        <v>GEOGRAPHY OF PHOTOPERIODIC RESPONSE IN DIAPAUSING MOSQUITO</v>
      </c>
      <c r="G112" t="str">
        <f>VLOOKUP($D112,metadata!$B$2:$S$451,4,0)</f>
        <v>10.1038/262384b0</v>
      </c>
      <c r="H112" t="str">
        <f>VLOOKUP($D112,metadata!$B$2:$S$451,5,0)</f>
        <v>y-askfordata</v>
      </c>
      <c r="I112" t="str">
        <f>VLOOKUP($D112,metadata!$B$2:$S$451,6,0)</f>
        <v>a</v>
      </c>
      <c r="J112" t="str">
        <f>VLOOKUP($D112,metadata!$B$2:$S$451,7,0)</f>
        <v>i</v>
      </c>
      <c r="K112">
        <f>VLOOKUP($D112,metadata!$B$2:$S$451,8,0)</f>
        <v>22</v>
      </c>
      <c r="L112">
        <f>VLOOKUP($D112,metadata!$B$2:$S$451,9,0)</f>
        <v>16</v>
      </c>
      <c r="M112" t="str">
        <f>VLOOKUP($D112,metadata!$B$2:$S$451,10,0)</f>
        <v/>
      </c>
      <c r="N112" t="str">
        <f>VLOOKUP($D112,metadata!$B$2:$S$451,11,0)</f>
        <v>Wyeomyia smithii</v>
      </c>
      <c r="O112" t="str">
        <f>VLOOKUP($D112,metadata!$B$2:$S$451,12,0)</f>
        <v>diptera</v>
      </c>
      <c r="P112" t="str">
        <f>VLOOKUP($D112,metadata!$B$2:$S$451,13,0)</f>
        <v/>
      </c>
      <c r="Q112" t="str">
        <f>VLOOKUP($D112,metadata!$B$2:$S$451,14,0)</f>
        <v/>
      </c>
      <c r="R112" t="str">
        <f>VLOOKUP($D112,metadata!$B$2:$S$451,15,0)</f>
        <v/>
      </c>
      <c r="S112" t="str">
        <f>VLOOKUP($D112,metadata!$B$2:$S$451,16,0)</f>
        <v/>
      </c>
      <c r="T112" t="str">
        <f>VLOOKUP($D112,metadata!$B$2:$S$451,17,0)</f>
        <v/>
      </c>
      <c r="U112" t="str">
        <f>VLOOKUP($D112,metadata!$B$2:$S$451,18,0)</f>
        <v/>
      </c>
      <c r="V112" t="str">
        <f>VLOOKUP($D112,metadata!$B$2:$Z$451,19,0)</f>
        <v/>
      </c>
      <c r="W112" t="str">
        <f>VLOOKUP($D112,metadata!$B$2:$Z$451,20,0)</f>
        <v/>
      </c>
      <c r="X112" t="str">
        <f>VLOOKUP($D112,metadata!$B$2:$Z$451,21,0)</f>
        <v/>
      </c>
      <c r="Y112" t="str">
        <f>VLOOKUP($D112,metadata!$B$2:$Z$451,22,0)</f>
        <v/>
      </c>
      <c r="Z112" t="str">
        <f>VLOOKUP($D112,metadata!$B$2:$Z$451,23,0)</f>
        <v/>
      </c>
      <c r="AA112" t="str">
        <f>VLOOKUP($D112,metadata!$B$2:$Z$451,24,0)</f>
        <v/>
      </c>
      <c r="AB112" t="str">
        <f>VLOOKUP($D112,metadata!$B$2:$Z$451,25,0)</f>
        <v/>
      </c>
      <c r="AF112" t="str">
        <f t="shared" si="4"/>
        <v/>
      </c>
      <c r="AH112" t="str">
        <f t="shared" si="5"/>
        <v>x</v>
      </c>
    </row>
    <row r="113" spans="1:34" x14ac:dyDescent="0.3">
      <c r="A113">
        <f>A112+metadata!J112</f>
        <v>686</v>
      </c>
      <c r="B113" t="str">
        <f>metadata!B113</f>
        <v>15-CC</v>
      </c>
      <c r="C113">
        <v>112</v>
      </c>
      <c r="D113" t="str">
        <f t="shared" si="3"/>
        <v>2-</v>
      </c>
      <c r="E113" t="str">
        <f>VLOOKUP($D113,metadata!$B$2:$S$451,2,0)</f>
        <v>BRADSHAW, WE</v>
      </c>
      <c r="F113" t="str">
        <f>VLOOKUP($D113,metadata!$B$2:$S$451,3,0)</f>
        <v>GEOGRAPHY OF PHOTOPERIODIC RESPONSE IN DIAPAUSING MOSQUITO</v>
      </c>
      <c r="G113" t="str">
        <f>VLOOKUP($D113,metadata!$B$2:$S$451,4,0)</f>
        <v>10.1038/262384b0</v>
      </c>
      <c r="H113" t="str">
        <f>VLOOKUP($D113,metadata!$B$2:$S$451,5,0)</f>
        <v>y-askfordata</v>
      </c>
      <c r="I113" t="str">
        <f>VLOOKUP($D113,metadata!$B$2:$S$451,6,0)</f>
        <v>a</v>
      </c>
      <c r="J113" t="str">
        <f>VLOOKUP($D113,metadata!$B$2:$S$451,7,0)</f>
        <v>i</v>
      </c>
      <c r="K113">
        <f>VLOOKUP($D113,metadata!$B$2:$S$451,8,0)</f>
        <v>22</v>
      </c>
      <c r="L113">
        <f>VLOOKUP($D113,metadata!$B$2:$S$451,9,0)</f>
        <v>16</v>
      </c>
      <c r="M113" t="str">
        <f>VLOOKUP($D113,metadata!$B$2:$S$451,10,0)</f>
        <v/>
      </c>
      <c r="N113" t="str">
        <f>VLOOKUP($D113,metadata!$B$2:$S$451,11,0)</f>
        <v>Wyeomyia smithii</v>
      </c>
      <c r="O113" t="str">
        <f>VLOOKUP($D113,metadata!$B$2:$S$451,12,0)</f>
        <v>diptera</v>
      </c>
      <c r="P113" t="str">
        <f>VLOOKUP($D113,metadata!$B$2:$S$451,13,0)</f>
        <v/>
      </c>
      <c r="Q113" t="str">
        <f>VLOOKUP($D113,metadata!$B$2:$S$451,14,0)</f>
        <v/>
      </c>
      <c r="R113" t="str">
        <f>VLOOKUP($D113,metadata!$B$2:$S$451,15,0)</f>
        <v/>
      </c>
      <c r="S113" t="str">
        <f>VLOOKUP($D113,metadata!$B$2:$S$451,16,0)</f>
        <v/>
      </c>
      <c r="T113" t="str">
        <f>VLOOKUP($D113,metadata!$B$2:$S$451,17,0)</f>
        <v/>
      </c>
      <c r="U113" t="str">
        <f>VLOOKUP($D113,metadata!$B$2:$S$451,18,0)</f>
        <v/>
      </c>
      <c r="V113" t="str">
        <f>VLOOKUP($D113,metadata!$B$2:$Z$451,19,0)</f>
        <v/>
      </c>
      <c r="W113" t="str">
        <f>VLOOKUP($D113,metadata!$B$2:$Z$451,20,0)</f>
        <v/>
      </c>
      <c r="X113" t="str">
        <f>VLOOKUP($D113,metadata!$B$2:$Z$451,21,0)</f>
        <v/>
      </c>
      <c r="Y113" t="str">
        <f>VLOOKUP($D113,metadata!$B$2:$Z$451,22,0)</f>
        <v/>
      </c>
      <c r="Z113" t="str">
        <f>VLOOKUP($D113,metadata!$B$2:$Z$451,23,0)</f>
        <v/>
      </c>
      <c r="AA113" t="str">
        <f>VLOOKUP($D113,metadata!$B$2:$Z$451,24,0)</f>
        <v/>
      </c>
      <c r="AB113" t="str">
        <f>VLOOKUP($D113,metadata!$B$2:$Z$451,25,0)</f>
        <v/>
      </c>
      <c r="AF113" t="str">
        <f t="shared" si="4"/>
        <v/>
      </c>
      <c r="AH113" t="str">
        <f t="shared" si="5"/>
        <v>x</v>
      </c>
    </row>
    <row r="114" spans="1:34" x14ac:dyDescent="0.3">
      <c r="A114">
        <f>A113+metadata!J113</f>
        <v>690</v>
      </c>
      <c r="B114" t="str">
        <f>metadata!B114</f>
        <v>16-Aomori</v>
      </c>
      <c r="C114">
        <v>113</v>
      </c>
      <c r="D114" t="str">
        <f t="shared" si="3"/>
        <v>2-</v>
      </c>
      <c r="E114" t="str">
        <f>VLOOKUP($D114,metadata!$B$2:$S$451,2,0)</f>
        <v>BRADSHAW, WE</v>
      </c>
      <c r="F114" t="str">
        <f>VLOOKUP($D114,metadata!$B$2:$S$451,3,0)</f>
        <v>GEOGRAPHY OF PHOTOPERIODIC RESPONSE IN DIAPAUSING MOSQUITO</v>
      </c>
      <c r="G114" t="str">
        <f>VLOOKUP($D114,metadata!$B$2:$S$451,4,0)</f>
        <v>10.1038/262384b0</v>
      </c>
      <c r="H114" t="str">
        <f>VLOOKUP($D114,metadata!$B$2:$S$451,5,0)</f>
        <v>y-askfordata</v>
      </c>
      <c r="I114" t="str">
        <f>VLOOKUP($D114,metadata!$B$2:$S$451,6,0)</f>
        <v>a</v>
      </c>
      <c r="J114" t="str">
        <f>VLOOKUP($D114,metadata!$B$2:$S$451,7,0)</f>
        <v>i</v>
      </c>
      <c r="K114">
        <f>VLOOKUP($D114,metadata!$B$2:$S$451,8,0)</f>
        <v>22</v>
      </c>
      <c r="L114">
        <f>VLOOKUP($D114,metadata!$B$2:$S$451,9,0)</f>
        <v>16</v>
      </c>
      <c r="M114" t="str">
        <f>VLOOKUP($D114,metadata!$B$2:$S$451,10,0)</f>
        <v/>
      </c>
      <c r="N114" t="str">
        <f>VLOOKUP($D114,metadata!$B$2:$S$451,11,0)</f>
        <v>Wyeomyia smithii</v>
      </c>
      <c r="O114" t="str">
        <f>VLOOKUP($D114,metadata!$B$2:$S$451,12,0)</f>
        <v>diptera</v>
      </c>
      <c r="P114" t="str">
        <f>VLOOKUP($D114,metadata!$B$2:$S$451,13,0)</f>
        <v/>
      </c>
      <c r="Q114" t="str">
        <f>VLOOKUP($D114,metadata!$B$2:$S$451,14,0)</f>
        <v/>
      </c>
      <c r="R114" t="str">
        <f>VLOOKUP($D114,metadata!$B$2:$S$451,15,0)</f>
        <v/>
      </c>
      <c r="S114" t="str">
        <f>VLOOKUP($D114,metadata!$B$2:$S$451,16,0)</f>
        <v/>
      </c>
      <c r="T114" t="str">
        <f>VLOOKUP($D114,metadata!$B$2:$S$451,17,0)</f>
        <v/>
      </c>
      <c r="U114" t="str">
        <f>VLOOKUP($D114,metadata!$B$2:$S$451,18,0)</f>
        <v/>
      </c>
      <c r="V114" t="str">
        <f>VLOOKUP($D114,metadata!$B$2:$Z$451,19,0)</f>
        <v/>
      </c>
      <c r="W114" t="str">
        <f>VLOOKUP($D114,metadata!$B$2:$Z$451,20,0)</f>
        <v/>
      </c>
      <c r="X114" t="str">
        <f>VLOOKUP($D114,metadata!$B$2:$Z$451,21,0)</f>
        <v/>
      </c>
      <c r="Y114" t="str">
        <f>VLOOKUP($D114,metadata!$B$2:$Z$451,22,0)</f>
        <v/>
      </c>
      <c r="Z114" t="str">
        <f>VLOOKUP($D114,metadata!$B$2:$Z$451,23,0)</f>
        <v/>
      </c>
      <c r="AA114" t="str">
        <f>VLOOKUP($D114,metadata!$B$2:$Z$451,24,0)</f>
        <v/>
      </c>
      <c r="AB114" t="str">
        <f>VLOOKUP($D114,metadata!$B$2:$Z$451,25,0)</f>
        <v/>
      </c>
      <c r="AF114" t="str">
        <f t="shared" si="4"/>
        <v/>
      </c>
      <c r="AH114" t="str">
        <f t="shared" si="5"/>
        <v>x</v>
      </c>
    </row>
    <row r="115" spans="1:34" x14ac:dyDescent="0.3">
      <c r="A115">
        <f>A114+metadata!J114</f>
        <v>693</v>
      </c>
      <c r="B115" t="str">
        <f>metadata!B115</f>
        <v>16-Obanazawa</v>
      </c>
      <c r="C115">
        <v>114</v>
      </c>
      <c r="D115" t="str">
        <f t="shared" si="3"/>
        <v>2-</v>
      </c>
      <c r="E115" t="str">
        <f>VLOOKUP($D115,metadata!$B$2:$S$451,2,0)</f>
        <v>BRADSHAW, WE</v>
      </c>
      <c r="F115" t="str">
        <f>VLOOKUP($D115,metadata!$B$2:$S$451,3,0)</f>
        <v>GEOGRAPHY OF PHOTOPERIODIC RESPONSE IN DIAPAUSING MOSQUITO</v>
      </c>
      <c r="G115" t="str">
        <f>VLOOKUP($D115,metadata!$B$2:$S$451,4,0)</f>
        <v>10.1038/262384b0</v>
      </c>
      <c r="H115" t="str">
        <f>VLOOKUP($D115,metadata!$B$2:$S$451,5,0)</f>
        <v>y-askfordata</v>
      </c>
      <c r="I115" t="str">
        <f>VLOOKUP($D115,metadata!$B$2:$S$451,6,0)</f>
        <v>a</v>
      </c>
      <c r="J115" t="str">
        <f>VLOOKUP($D115,metadata!$B$2:$S$451,7,0)</f>
        <v>i</v>
      </c>
      <c r="K115">
        <f>VLOOKUP($D115,metadata!$B$2:$S$451,8,0)</f>
        <v>22</v>
      </c>
      <c r="L115">
        <f>VLOOKUP($D115,metadata!$B$2:$S$451,9,0)</f>
        <v>16</v>
      </c>
      <c r="M115" t="str">
        <f>VLOOKUP($D115,metadata!$B$2:$S$451,10,0)</f>
        <v/>
      </c>
      <c r="N115" t="str">
        <f>VLOOKUP($D115,metadata!$B$2:$S$451,11,0)</f>
        <v>Wyeomyia smithii</v>
      </c>
      <c r="O115" t="str">
        <f>VLOOKUP($D115,metadata!$B$2:$S$451,12,0)</f>
        <v>diptera</v>
      </c>
      <c r="P115" t="str">
        <f>VLOOKUP($D115,metadata!$B$2:$S$451,13,0)</f>
        <v/>
      </c>
      <c r="Q115" t="str">
        <f>VLOOKUP($D115,metadata!$B$2:$S$451,14,0)</f>
        <v/>
      </c>
      <c r="R115" t="str">
        <f>VLOOKUP($D115,metadata!$B$2:$S$451,15,0)</f>
        <v/>
      </c>
      <c r="S115" t="str">
        <f>VLOOKUP($D115,metadata!$B$2:$S$451,16,0)</f>
        <v/>
      </c>
      <c r="T115" t="str">
        <f>VLOOKUP($D115,metadata!$B$2:$S$451,17,0)</f>
        <v/>
      </c>
      <c r="U115" t="str">
        <f>VLOOKUP($D115,metadata!$B$2:$S$451,18,0)</f>
        <v/>
      </c>
      <c r="V115" t="str">
        <f>VLOOKUP($D115,metadata!$B$2:$Z$451,19,0)</f>
        <v/>
      </c>
      <c r="W115" t="str">
        <f>VLOOKUP($D115,metadata!$B$2:$Z$451,20,0)</f>
        <v/>
      </c>
      <c r="X115" t="str">
        <f>VLOOKUP($D115,metadata!$B$2:$Z$451,21,0)</f>
        <v/>
      </c>
      <c r="Y115" t="str">
        <f>VLOOKUP($D115,metadata!$B$2:$Z$451,22,0)</f>
        <v/>
      </c>
      <c r="Z115" t="str">
        <f>VLOOKUP($D115,metadata!$B$2:$Z$451,23,0)</f>
        <v/>
      </c>
      <c r="AA115" t="str">
        <f>VLOOKUP($D115,metadata!$B$2:$Z$451,24,0)</f>
        <v/>
      </c>
      <c r="AB115" t="str">
        <f>VLOOKUP($D115,metadata!$B$2:$Z$451,25,0)</f>
        <v/>
      </c>
      <c r="AF115" t="str">
        <f t="shared" si="4"/>
        <v/>
      </c>
      <c r="AH115" t="str">
        <f t="shared" si="5"/>
        <v>x</v>
      </c>
    </row>
    <row r="116" spans="1:34" x14ac:dyDescent="0.3">
      <c r="A116">
        <f>A115+metadata!J115</f>
        <v>696</v>
      </c>
      <c r="B116" t="str">
        <f>metadata!B116</f>
        <v>16-Kujiranami</v>
      </c>
      <c r="C116">
        <v>115</v>
      </c>
      <c r="D116" t="str">
        <f t="shared" si="3"/>
        <v>2-</v>
      </c>
      <c r="E116" t="str">
        <f>VLOOKUP($D116,metadata!$B$2:$S$451,2,0)</f>
        <v>BRADSHAW, WE</v>
      </c>
      <c r="F116" t="str">
        <f>VLOOKUP($D116,metadata!$B$2:$S$451,3,0)</f>
        <v>GEOGRAPHY OF PHOTOPERIODIC RESPONSE IN DIAPAUSING MOSQUITO</v>
      </c>
      <c r="G116" t="str">
        <f>VLOOKUP($D116,metadata!$B$2:$S$451,4,0)</f>
        <v>10.1038/262384b0</v>
      </c>
      <c r="H116" t="str">
        <f>VLOOKUP($D116,metadata!$B$2:$S$451,5,0)</f>
        <v>y-askfordata</v>
      </c>
      <c r="I116" t="str">
        <f>VLOOKUP($D116,metadata!$B$2:$S$451,6,0)</f>
        <v>a</v>
      </c>
      <c r="J116" t="str">
        <f>VLOOKUP($D116,metadata!$B$2:$S$451,7,0)</f>
        <v>i</v>
      </c>
      <c r="K116">
        <f>VLOOKUP($D116,metadata!$B$2:$S$451,8,0)</f>
        <v>22</v>
      </c>
      <c r="L116">
        <f>VLOOKUP($D116,metadata!$B$2:$S$451,9,0)</f>
        <v>16</v>
      </c>
      <c r="M116" t="str">
        <f>VLOOKUP($D116,metadata!$B$2:$S$451,10,0)</f>
        <v/>
      </c>
      <c r="N116" t="str">
        <f>VLOOKUP($D116,metadata!$B$2:$S$451,11,0)</f>
        <v>Wyeomyia smithii</v>
      </c>
      <c r="O116" t="str">
        <f>VLOOKUP($D116,metadata!$B$2:$S$451,12,0)</f>
        <v>diptera</v>
      </c>
      <c r="P116" t="str">
        <f>VLOOKUP($D116,metadata!$B$2:$S$451,13,0)</f>
        <v/>
      </c>
      <c r="Q116" t="str">
        <f>VLOOKUP($D116,metadata!$B$2:$S$451,14,0)</f>
        <v/>
      </c>
      <c r="R116" t="str">
        <f>VLOOKUP($D116,metadata!$B$2:$S$451,15,0)</f>
        <v/>
      </c>
      <c r="S116" t="str">
        <f>VLOOKUP($D116,metadata!$B$2:$S$451,16,0)</f>
        <v/>
      </c>
      <c r="T116" t="str">
        <f>VLOOKUP($D116,metadata!$B$2:$S$451,17,0)</f>
        <v/>
      </c>
      <c r="U116" t="str">
        <f>VLOOKUP($D116,metadata!$B$2:$S$451,18,0)</f>
        <v/>
      </c>
      <c r="V116" t="str">
        <f>VLOOKUP($D116,metadata!$B$2:$Z$451,19,0)</f>
        <v/>
      </c>
      <c r="W116" t="str">
        <f>VLOOKUP($D116,metadata!$B$2:$Z$451,20,0)</f>
        <v/>
      </c>
      <c r="X116" t="str">
        <f>VLOOKUP($D116,metadata!$B$2:$Z$451,21,0)</f>
        <v/>
      </c>
      <c r="Y116" t="str">
        <f>VLOOKUP($D116,metadata!$B$2:$Z$451,22,0)</f>
        <v/>
      </c>
      <c r="Z116" t="str">
        <f>VLOOKUP($D116,metadata!$B$2:$Z$451,23,0)</f>
        <v/>
      </c>
      <c r="AA116" t="str">
        <f>VLOOKUP($D116,metadata!$B$2:$Z$451,24,0)</f>
        <v/>
      </c>
      <c r="AB116" t="str">
        <f>VLOOKUP($D116,metadata!$B$2:$Z$451,25,0)</f>
        <v/>
      </c>
      <c r="AF116" t="str">
        <f t="shared" si="4"/>
        <v/>
      </c>
      <c r="AH116" t="str">
        <f t="shared" si="5"/>
        <v>x</v>
      </c>
    </row>
    <row r="117" spans="1:34" x14ac:dyDescent="0.3">
      <c r="A117">
        <f>A116+metadata!J116</f>
        <v>699</v>
      </c>
      <c r="B117" t="str">
        <f>metadata!B117</f>
        <v>16-Mitsuma</v>
      </c>
      <c r="C117">
        <v>116</v>
      </c>
      <c r="D117" t="str">
        <f t="shared" si="3"/>
        <v>2-</v>
      </c>
      <c r="E117" t="str">
        <f>VLOOKUP($D117,metadata!$B$2:$S$451,2,0)</f>
        <v>BRADSHAW, WE</v>
      </c>
      <c r="F117" t="str">
        <f>VLOOKUP($D117,metadata!$B$2:$S$451,3,0)</f>
        <v>GEOGRAPHY OF PHOTOPERIODIC RESPONSE IN DIAPAUSING MOSQUITO</v>
      </c>
      <c r="G117" t="str">
        <f>VLOOKUP($D117,metadata!$B$2:$S$451,4,0)</f>
        <v>10.1038/262384b0</v>
      </c>
      <c r="H117" t="str">
        <f>VLOOKUP($D117,metadata!$B$2:$S$451,5,0)</f>
        <v>y-askfordata</v>
      </c>
      <c r="I117" t="str">
        <f>VLOOKUP($D117,metadata!$B$2:$S$451,6,0)</f>
        <v>a</v>
      </c>
      <c r="J117" t="str">
        <f>VLOOKUP($D117,metadata!$B$2:$S$451,7,0)</f>
        <v>i</v>
      </c>
      <c r="K117">
        <f>VLOOKUP($D117,metadata!$B$2:$S$451,8,0)</f>
        <v>22</v>
      </c>
      <c r="L117">
        <f>VLOOKUP($D117,metadata!$B$2:$S$451,9,0)</f>
        <v>16</v>
      </c>
      <c r="M117" t="str">
        <f>VLOOKUP($D117,metadata!$B$2:$S$451,10,0)</f>
        <v/>
      </c>
      <c r="N117" t="str">
        <f>VLOOKUP($D117,metadata!$B$2:$S$451,11,0)</f>
        <v>Wyeomyia smithii</v>
      </c>
      <c r="O117" t="str">
        <f>VLOOKUP($D117,metadata!$B$2:$S$451,12,0)</f>
        <v>diptera</v>
      </c>
      <c r="P117" t="str">
        <f>VLOOKUP($D117,metadata!$B$2:$S$451,13,0)</f>
        <v/>
      </c>
      <c r="Q117" t="str">
        <f>VLOOKUP($D117,metadata!$B$2:$S$451,14,0)</f>
        <v/>
      </c>
      <c r="R117" t="str">
        <f>VLOOKUP($D117,metadata!$B$2:$S$451,15,0)</f>
        <v/>
      </c>
      <c r="S117" t="str">
        <f>VLOOKUP($D117,metadata!$B$2:$S$451,16,0)</f>
        <v/>
      </c>
      <c r="T117" t="str">
        <f>VLOOKUP($D117,metadata!$B$2:$S$451,17,0)</f>
        <v/>
      </c>
      <c r="U117" t="str">
        <f>VLOOKUP($D117,metadata!$B$2:$S$451,18,0)</f>
        <v/>
      </c>
      <c r="V117" t="str">
        <f>VLOOKUP($D117,metadata!$B$2:$Z$451,19,0)</f>
        <v/>
      </c>
      <c r="W117" t="str">
        <f>VLOOKUP($D117,metadata!$B$2:$Z$451,20,0)</f>
        <v/>
      </c>
      <c r="X117" t="str">
        <f>VLOOKUP($D117,metadata!$B$2:$Z$451,21,0)</f>
        <v/>
      </c>
      <c r="Y117" t="str">
        <f>VLOOKUP($D117,metadata!$B$2:$Z$451,22,0)</f>
        <v/>
      </c>
      <c r="Z117" t="str">
        <f>VLOOKUP($D117,metadata!$B$2:$Z$451,23,0)</f>
        <v/>
      </c>
      <c r="AA117" t="str">
        <f>VLOOKUP($D117,metadata!$B$2:$Z$451,24,0)</f>
        <v/>
      </c>
      <c r="AB117" t="str">
        <f>VLOOKUP($D117,metadata!$B$2:$Z$451,25,0)</f>
        <v/>
      </c>
      <c r="AF117" t="str">
        <f t="shared" si="4"/>
        <v/>
      </c>
      <c r="AH117" t="str">
        <f t="shared" si="5"/>
        <v>x</v>
      </c>
    </row>
    <row r="118" spans="1:34" x14ac:dyDescent="0.3">
      <c r="A118">
        <f>A117+metadata!J117</f>
        <v>702</v>
      </c>
      <c r="B118" t="str">
        <f>metadata!B118</f>
        <v>17-WA</v>
      </c>
      <c r="C118">
        <v>117</v>
      </c>
      <c r="D118" t="str">
        <f t="shared" si="3"/>
        <v>2-</v>
      </c>
      <c r="E118" t="str">
        <f>VLOOKUP($D118,metadata!$B$2:$S$451,2,0)</f>
        <v>BRADSHAW, WE</v>
      </c>
      <c r="F118" t="str">
        <f>VLOOKUP($D118,metadata!$B$2:$S$451,3,0)</f>
        <v>GEOGRAPHY OF PHOTOPERIODIC RESPONSE IN DIAPAUSING MOSQUITO</v>
      </c>
      <c r="G118" t="str">
        <f>VLOOKUP($D118,metadata!$B$2:$S$451,4,0)</f>
        <v>10.1038/262384b0</v>
      </c>
      <c r="H118" t="str">
        <f>VLOOKUP($D118,metadata!$B$2:$S$451,5,0)</f>
        <v>y-askfordata</v>
      </c>
      <c r="I118" t="str">
        <f>VLOOKUP($D118,metadata!$B$2:$S$451,6,0)</f>
        <v>a</v>
      </c>
      <c r="J118" t="str">
        <f>VLOOKUP($D118,metadata!$B$2:$S$451,7,0)</f>
        <v>i</v>
      </c>
      <c r="K118">
        <f>VLOOKUP($D118,metadata!$B$2:$S$451,8,0)</f>
        <v>22</v>
      </c>
      <c r="L118">
        <f>VLOOKUP($D118,metadata!$B$2:$S$451,9,0)</f>
        <v>16</v>
      </c>
      <c r="M118" t="str">
        <f>VLOOKUP($D118,metadata!$B$2:$S$451,10,0)</f>
        <v/>
      </c>
      <c r="N118" t="str">
        <f>VLOOKUP($D118,metadata!$B$2:$S$451,11,0)</f>
        <v>Wyeomyia smithii</v>
      </c>
      <c r="O118" t="str">
        <f>VLOOKUP($D118,metadata!$B$2:$S$451,12,0)</f>
        <v>diptera</v>
      </c>
      <c r="P118" t="str">
        <f>VLOOKUP($D118,metadata!$B$2:$S$451,13,0)</f>
        <v/>
      </c>
      <c r="Q118" t="str">
        <f>VLOOKUP($D118,metadata!$B$2:$S$451,14,0)</f>
        <v/>
      </c>
      <c r="R118" t="str">
        <f>VLOOKUP($D118,metadata!$B$2:$S$451,15,0)</f>
        <v/>
      </c>
      <c r="S118" t="str">
        <f>VLOOKUP($D118,metadata!$B$2:$S$451,16,0)</f>
        <v/>
      </c>
      <c r="T118" t="str">
        <f>VLOOKUP($D118,metadata!$B$2:$S$451,17,0)</f>
        <v/>
      </c>
      <c r="U118" t="str">
        <f>VLOOKUP($D118,metadata!$B$2:$S$451,18,0)</f>
        <v/>
      </c>
      <c r="V118" t="str">
        <f>VLOOKUP($D118,metadata!$B$2:$Z$451,19,0)</f>
        <v/>
      </c>
      <c r="W118" t="str">
        <f>VLOOKUP($D118,metadata!$B$2:$Z$451,20,0)</f>
        <v/>
      </c>
      <c r="X118" t="str">
        <f>VLOOKUP($D118,metadata!$B$2:$Z$451,21,0)</f>
        <v/>
      </c>
      <c r="Y118" t="str">
        <f>VLOOKUP($D118,metadata!$B$2:$Z$451,22,0)</f>
        <v/>
      </c>
      <c r="Z118" t="str">
        <f>VLOOKUP($D118,metadata!$B$2:$Z$451,23,0)</f>
        <v/>
      </c>
      <c r="AA118" t="str">
        <f>VLOOKUP($D118,metadata!$B$2:$Z$451,24,0)</f>
        <v/>
      </c>
      <c r="AB118" t="str">
        <f>VLOOKUP($D118,metadata!$B$2:$Z$451,25,0)</f>
        <v/>
      </c>
      <c r="AF118" t="str">
        <f t="shared" si="4"/>
        <v/>
      </c>
      <c r="AH118" t="str">
        <f t="shared" si="5"/>
        <v>x</v>
      </c>
    </row>
    <row r="119" spans="1:34" x14ac:dyDescent="0.3">
      <c r="A119">
        <f>A118+metadata!J118</f>
        <v>710</v>
      </c>
      <c r="B119" t="str">
        <f>metadata!B119</f>
        <v>17-EN</v>
      </c>
      <c r="C119">
        <v>118</v>
      </c>
      <c r="D119" t="str">
        <f t="shared" si="3"/>
        <v>2-</v>
      </c>
      <c r="E119" t="str">
        <f>VLOOKUP($D119,metadata!$B$2:$S$451,2,0)</f>
        <v>BRADSHAW, WE</v>
      </c>
      <c r="F119" t="str">
        <f>VLOOKUP($D119,metadata!$B$2:$S$451,3,0)</f>
        <v>GEOGRAPHY OF PHOTOPERIODIC RESPONSE IN DIAPAUSING MOSQUITO</v>
      </c>
      <c r="G119" t="str">
        <f>VLOOKUP($D119,metadata!$B$2:$S$451,4,0)</f>
        <v>10.1038/262384b0</v>
      </c>
      <c r="H119" t="str">
        <f>VLOOKUP($D119,metadata!$B$2:$S$451,5,0)</f>
        <v>y-askfordata</v>
      </c>
      <c r="I119" t="str">
        <f>VLOOKUP($D119,metadata!$B$2:$S$451,6,0)</f>
        <v>a</v>
      </c>
      <c r="J119" t="str">
        <f>VLOOKUP($D119,metadata!$B$2:$S$451,7,0)</f>
        <v>i</v>
      </c>
      <c r="K119">
        <f>VLOOKUP($D119,metadata!$B$2:$S$451,8,0)</f>
        <v>22</v>
      </c>
      <c r="L119">
        <f>VLOOKUP($D119,metadata!$B$2:$S$451,9,0)</f>
        <v>16</v>
      </c>
      <c r="M119" t="str">
        <f>VLOOKUP($D119,metadata!$B$2:$S$451,10,0)</f>
        <v/>
      </c>
      <c r="N119" t="str">
        <f>VLOOKUP($D119,metadata!$B$2:$S$451,11,0)</f>
        <v>Wyeomyia smithii</v>
      </c>
      <c r="O119" t="str">
        <f>VLOOKUP($D119,metadata!$B$2:$S$451,12,0)</f>
        <v>diptera</v>
      </c>
      <c r="P119" t="str">
        <f>VLOOKUP($D119,metadata!$B$2:$S$451,13,0)</f>
        <v/>
      </c>
      <c r="Q119" t="str">
        <f>VLOOKUP($D119,metadata!$B$2:$S$451,14,0)</f>
        <v/>
      </c>
      <c r="R119" t="str">
        <f>VLOOKUP($D119,metadata!$B$2:$S$451,15,0)</f>
        <v/>
      </c>
      <c r="S119" t="str">
        <f>VLOOKUP($D119,metadata!$B$2:$S$451,16,0)</f>
        <v/>
      </c>
      <c r="T119" t="str">
        <f>VLOOKUP($D119,metadata!$B$2:$S$451,17,0)</f>
        <v/>
      </c>
      <c r="U119" t="str">
        <f>VLOOKUP($D119,metadata!$B$2:$S$451,18,0)</f>
        <v/>
      </c>
      <c r="V119" t="str">
        <f>VLOOKUP($D119,metadata!$B$2:$Z$451,19,0)</f>
        <v/>
      </c>
      <c r="W119" t="str">
        <f>VLOOKUP($D119,metadata!$B$2:$Z$451,20,0)</f>
        <v/>
      </c>
      <c r="X119" t="str">
        <f>VLOOKUP($D119,metadata!$B$2:$Z$451,21,0)</f>
        <v/>
      </c>
      <c r="Y119" t="str">
        <f>VLOOKUP($D119,metadata!$B$2:$Z$451,22,0)</f>
        <v/>
      </c>
      <c r="Z119" t="str">
        <f>VLOOKUP($D119,metadata!$B$2:$Z$451,23,0)</f>
        <v/>
      </c>
      <c r="AA119" t="str">
        <f>VLOOKUP($D119,metadata!$B$2:$Z$451,24,0)</f>
        <v/>
      </c>
      <c r="AB119" t="str">
        <f>VLOOKUP($D119,metadata!$B$2:$Z$451,25,0)</f>
        <v/>
      </c>
      <c r="AF119" t="str">
        <f t="shared" si="4"/>
        <v/>
      </c>
      <c r="AH119" t="str">
        <f t="shared" si="5"/>
        <v>x</v>
      </c>
    </row>
    <row r="120" spans="1:34" x14ac:dyDescent="0.3">
      <c r="A120">
        <f>A119+metadata!J119</f>
        <v>716</v>
      </c>
      <c r="B120" t="str">
        <f>metadata!B120</f>
        <v>17-KU</v>
      </c>
      <c r="C120">
        <v>119</v>
      </c>
      <c r="D120" t="str">
        <f t="shared" si="3"/>
        <v>2-</v>
      </c>
      <c r="E120" t="str">
        <f>VLOOKUP($D120,metadata!$B$2:$S$451,2,0)</f>
        <v>BRADSHAW, WE</v>
      </c>
      <c r="F120" t="str">
        <f>VLOOKUP($D120,metadata!$B$2:$S$451,3,0)</f>
        <v>GEOGRAPHY OF PHOTOPERIODIC RESPONSE IN DIAPAUSING MOSQUITO</v>
      </c>
      <c r="G120" t="str">
        <f>VLOOKUP($D120,metadata!$B$2:$S$451,4,0)</f>
        <v>10.1038/262384b0</v>
      </c>
      <c r="H120" t="str">
        <f>VLOOKUP($D120,metadata!$B$2:$S$451,5,0)</f>
        <v>y-askfordata</v>
      </c>
      <c r="I120" t="str">
        <f>VLOOKUP($D120,metadata!$B$2:$S$451,6,0)</f>
        <v>a</v>
      </c>
      <c r="J120" t="str">
        <f>VLOOKUP($D120,metadata!$B$2:$S$451,7,0)</f>
        <v>i</v>
      </c>
      <c r="K120">
        <f>VLOOKUP($D120,metadata!$B$2:$S$451,8,0)</f>
        <v>22</v>
      </c>
      <c r="L120">
        <f>VLOOKUP($D120,metadata!$B$2:$S$451,9,0)</f>
        <v>16</v>
      </c>
      <c r="M120" t="str">
        <f>VLOOKUP($D120,metadata!$B$2:$S$451,10,0)</f>
        <v/>
      </c>
      <c r="N120" t="str">
        <f>VLOOKUP($D120,metadata!$B$2:$S$451,11,0)</f>
        <v>Wyeomyia smithii</v>
      </c>
      <c r="O120" t="str">
        <f>VLOOKUP($D120,metadata!$B$2:$S$451,12,0)</f>
        <v>diptera</v>
      </c>
      <c r="P120" t="str">
        <f>VLOOKUP($D120,metadata!$B$2:$S$451,13,0)</f>
        <v/>
      </c>
      <c r="Q120" t="str">
        <f>VLOOKUP($D120,metadata!$B$2:$S$451,14,0)</f>
        <v/>
      </c>
      <c r="R120" t="str">
        <f>VLOOKUP($D120,metadata!$B$2:$S$451,15,0)</f>
        <v/>
      </c>
      <c r="S120" t="str">
        <f>VLOOKUP($D120,metadata!$B$2:$S$451,16,0)</f>
        <v/>
      </c>
      <c r="T120" t="str">
        <f>VLOOKUP($D120,metadata!$B$2:$S$451,17,0)</f>
        <v/>
      </c>
      <c r="U120" t="str">
        <f>VLOOKUP($D120,metadata!$B$2:$S$451,18,0)</f>
        <v/>
      </c>
      <c r="V120" t="str">
        <f>VLOOKUP($D120,metadata!$B$2:$Z$451,19,0)</f>
        <v/>
      </c>
      <c r="W120" t="str">
        <f>VLOOKUP($D120,metadata!$B$2:$Z$451,20,0)</f>
        <v/>
      </c>
      <c r="X120" t="str">
        <f>VLOOKUP($D120,metadata!$B$2:$Z$451,21,0)</f>
        <v/>
      </c>
      <c r="Y120" t="str">
        <f>VLOOKUP($D120,metadata!$B$2:$Z$451,22,0)</f>
        <v/>
      </c>
      <c r="Z120" t="str">
        <f>VLOOKUP($D120,metadata!$B$2:$Z$451,23,0)</f>
        <v/>
      </c>
      <c r="AA120" t="str">
        <f>VLOOKUP($D120,metadata!$B$2:$Z$451,24,0)</f>
        <v/>
      </c>
      <c r="AB120" t="str">
        <f>VLOOKUP($D120,metadata!$B$2:$Z$451,25,0)</f>
        <v/>
      </c>
      <c r="AF120" t="str">
        <f t="shared" si="4"/>
        <v/>
      </c>
      <c r="AH120" t="str">
        <f t="shared" si="5"/>
        <v>x</v>
      </c>
    </row>
    <row r="121" spans="1:34" x14ac:dyDescent="0.3">
      <c r="A121">
        <f>A120+metadata!J120</f>
        <v>722</v>
      </c>
      <c r="B121" t="str">
        <f>metadata!B121</f>
        <v>17-SA</v>
      </c>
      <c r="C121">
        <v>120</v>
      </c>
      <c r="D121" t="str">
        <f t="shared" si="3"/>
        <v>2-</v>
      </c>
      <c r="E121" t="str">
        <f>VLOOKUP($D121,metadata!$B$2:$S$451,2,0)</f>
        <v>BRADSHAW, WE</v>
      </c>
      <c r="F121" t="str">
        <f>VLOOKUP($D121,metadata!$B$2:$S$451,3,0)</f>
        <v>GEOGRAPHY OF PHOTOPERIODIC RESPONSE IN DIAPAUSING MOSQUITO</v>
      </c>
      <c r="G121" t="str">
        <f>VLOOKUP($D121,metadata!$B$2:$S$451,4,0)</f>
        <v>10.1038/262384b0</v>
      </c>
      <c r="H121" t="str">
        <f>VLOOKUP($D121,metadata!$B$2:$S$451,5,0)</f>
        <v>y-askfordata</v>
      </c>
      <c r="I121" t="str">
        <f>VLOOKUP($D121,metadata!$B$2:$S$451,6,0)</f>
        <v>a</v>
      </c>
      <c r="J121" t="str">
        <f>VLOOKUP($D121,metadata!$B$2:$S$451,7,0)</f>
        <v>i</v>
      </c>
      <c r="K121">
        <f>VLOOKUP($D121,metadata!$B$2:$S$451,8,0)</f>
        <v>22</v>
      </c>
      <c r="L121">
        <f>VLOOKUP($D121,metadata!$B$2:$S$451,9,0)</f>
        <v>16</v>
      </c>
      <c r="M121" t="str">
        <f>VLOOKUP($D121,metadata!$B$2:$S$451,10,0)</f>
        <v/>
      </c>
      <c r="N121" t="str">
        <f>VLOOKUP($D121,metadata!$B$2:$S$451,11,0)</f>
        <v>Wyeomyia smithii</v>
      </c>
      <c r="O121" t="str">
        <f>VLOOKUP($D121,metadata!$B$2:$S$451,12,0)</f>
        <v>diptera</v>
      </c>
      <c r="P121" t="str">
        <f>VLOOKUP($D121,metadata!$B$2:$S$451,13,0)</f>
        <v/>
      </c>
      <c r="Q121" t="str">
        <f>VLOOKUP($D121,metadata!$B$2:$S$451,14,0)</f>
        <v/>
      </c>
      <c r="R121" t="str">
        <f>VLOOKUP($D121,metadata!$B$2:$S$451,15,0)</f>
        <v/>
      </c>
      <c r="S121" t="str">
        <f>VLOOKUP($D121,metadata!$B$2:$S$451,16,0)</f>
        <v/>
      </c>
      <c r="T121" t="str">
        <f>VLOOKUP($D121,metadata!$B$2:$S$451,17,0)</f>
        <v/>
      </c>
      <c r="U121" t="str">
        <f>VLOOKUP($D121,metadata!$B$2:$S$451,18,0)</f>
        <v/>
      </c>
      <c r="V121" t="str">
        <f>VLOOKUP($D121,metadata!$B$2:$Z$451,19,0)</f>
        <v/>
      </c>
      <c r="W121" t="str">
        <f>VLOOKUP($D121,metadata!$B$2:$Z$451,20,0)</f>
        <v/>
      </c>
      <c r="X121" t="str">
        <f>VLOOKUP($D121,metadata!$B$2:$Z$451,21,0)</f>
        <v/>
      </c>
      <c r="Y121" t="str">
        <f>VLOOKUP($D121,metadata!$B$2:$Z$451,22,0)</f>
        <v/>
      </c>
      <c r="Z121" t="str">
        <f>VLOOKUP($D121,metadata!$B$2:$Z$451,23,0)</f>
        <v/>
      </c>
      <c r="AA121" t="str">
        <f>VLOOKUP($D121,metadata!$B$2:$Z$451,24,0)</f>
        <v/>
      </c>
      <c r="AB121" t="str">
        <f>VLOOKUP($D121,metadata!$B$2:$Z$451,25,0)</f>
        <v/>
      </c>
      <c r="AF121" t="str">
        <f t="shared" si="4"/>
        <v/>
      </c>
      <c r="AH121" t="str">
        <f t="shared" si="5"/>
        <v>x</v>
      </c>
    </row>
    <row r="122" spans="1:34" x14ac:dyDescent="0.3">
      <c r="A122">
        <f>A121+metadata!J121</f>
        <v>729</v>
      </c>
      <c r="B122" t="str">
        <f>metadata!B122</f>
        <v>17-ME</v>
      </c>
      <c r="C122">
        <v>121</v>
      </c>
      <c r="D122" t="str">
        <f t="shared" si="3"/>
        <v>2-</v>
      </c>
      <c r="E122" t="str">
        <f>VLOOKUP($D122,metadata!$B$2:$S$451,2,0)</f>
        <v>BRADSHAW, WE</v>
      </c>
      <c r="F122" t="str">
        <f>VLOOKUP($D122,metadata!$B$2:$S$451,3,0)</f>
        <v>GEOGRAPHY OF PHOTOPERIODIC RESPONSE IN DIAPAUSING MOSQUITO</v>
      </c>
      <c r="G122" t="str">
        <f>VLOOKUP($D122,metadata!$B$2:$S$451,4,0)</f>
        <v>10.1038/262384b0</v>
      </c>
      <c r="H122" t="str">
        <f>VLOOKUP($D122,metadata!$B$2:$S$451,5,0)</f>
        <v>y-askfordata</v>
      </c>
      <c r="I122" t="str">
        <f>VLOOKUP($D122,metadata!$B$2:$S$451,6,0)</f>
        <v>a</v>
      </c>
      <c r="J122" t="str">
        <f>VLOOKUP($D122,metadata!$B$2:$S$451,7,0)</f>
        <v>i</v>
      </c>
      <c r="K122">
        <f>VLOOKUP($D122,metadata!$B$2:$S$451,8,0)</f>
        <v>22</v>
      </c>
      <c r="L122">
        <f>VLOOKUP($D122,metadata!$B$2:$S$451,9,0)</f>
        <v>16</v>
      </c>
      <c r="M122" t="str">
        <f>VLOOKUP($D122,metadata!$B$2:$S$451,10,0)</f>
        <v/>
      </c>
      <c r="N122" t="str">
        <f>VLOOKUP($D122,metadata!$B$2:$S$451,11,0)</f>
        <v>Wyeomyia smithii</v>
      </c>
      <c r="O122" t="str">
        <f>VLOOKUP($D122,metadata!$B$2:$S$451,12,0)</f>
        <v>diptera</v>
      </c>
      <c r="P122" t="str">
        <f>VLOOKUP($D122,metadata!$B$2:$S$451,13,0)</f>
        <v/>
      </c>
      <c r="Q122" t="str">
        <f>VLOOKUP($D122,metadata!$B$2:$S$451,14,0)</f>
        <v/>
      </c>
      <c r="R122" t="str">
        <f>VLOOKUP($D122,metadata!$B$2:$S$451,15,0)</f>
        <v/>
      </c>
      <c r="S122" t="str">
        <f>VLOOKUP($D122,metadata!$B$2:$S$451,16,0)</f>
        <v/>
      </c>
      <c r="T122" t="str">
        <f>VLOOKUP($D122,metadata!$B$2:$S$451,17,0)</f>
        <v/>
      </c>
      <c r="U122" t="str">
        <f>VLOOKUP($D122,metadata!$B$2:$S$451,18,0)</f>
        <v/>
      </c>
      <c r="V122" t="str">
        <f>VLOOKUP($D122,metadata!$B$2:$Z$451,19,0)</f>
        <v/>
      </c>
      <c r="W122" t="str">
        <f>VLOOKUP($D122,metadata!$B$2:$Z$451,20,0)</f>
        <v/>
      </c>
      <c r="X122" t="str">
        <f>VLOOKUP($D122,metadata!$B$2:$Z$451,21,0)</f>
        <v/>
      </c>
      <c r="Y122" t="str">
        <f>VLOOKUP($D122,metadata!$B$2:$Z$451,22,0)</f>
        <v/>
      </c>
      <c r="Z122" t="str">
        <f>VLOOKUP($D122,metadata!$B$2:$Z$451,23,0)</f>
        <v/>
      </c>
      <c r="AA122" t="str">
        <f>VLOOKUP($D122,metadata!$B$2:$Z$451,24,0)</f>
        <v/>
      </c>
      <c r="AB122" t="str">
        <f>VLOOKUP($D122,metadata!$B$2:$Z$451,25,0)</f>
        <v/>
      </c>
      <c r="AF122" t="str">
        <f t="shared" si="4"/>
        <v/>
      </c>
      <c r="AH122" t="str">
        <f t="shared" si="5"/>
        <v>x</v>
      </c>
    </row>
    <row r="123" spans="1:34" x14ac:dyDescent="0.3">
      <c r="A123">
        <f>A122+metadata!J122</f>
        <v>735</v>
      </c>
      <c r="B123" t="str">
        <f>metadata!B123</f>
        <v>17-MO</v>
      </c>
      <c r="C123">
        <v>122</v>
      </c>
      <c r="D123" t="str">
        <f t="shared" si="3"/>
        <v>2-</v>
      </c>
      <c r="E123" t="str">
        <f>VLOOKUP($D123,metadata!$B$2:$S$451,2,0)</f>
        <v>BRADSHAW, WE</v>
      </c>
      <c r="F123" t="str">
        <f>VLOOKUP($D123,metadata!$B$2:$S$451,3,0)</f>
        <v>GEOGRAPHY OF PHOTOPERIODIC RESPONSE IN DIAPAUSING MOSQUITO</v>
      </c>
      <c r="G123" t="str">
        <f>VLOOKUP($D123,metadata!$B$2:$S$451,4,0)</f>
        <v>10.1038/262384b0</v>
      </c>
      <c r="H123" t="str">
        <f>VLOOKUP($D123,metadata!$B$2:$S$451,5,0)</f>
        <v>y-askfordata</v>
      </c>
      <c r="I123" t="str">
        <f>VLOOKUP($D123,metadata!$B$2:$S$451,6,0)</f>
        <v>a</v>
      </c>
      <c r="J123" t="str">
        <f>VLOOKUP($D123,metadata!$B$2:$S$451,7,0)</f>
        <v>i</v>
      </c>
      <c r="K123">
        <f>VLOOKUP($D123,metadata!$B$2:$S$451,8,0)</f>
        <v>22</v>
      </c>
      <c r="L123">
        <f>VLOOKUP($D123,metadata!$B$2:$S$451,9,0)</f>
        <v>16</v>
      </c>
      <c r="M123" t="str">
        <f>VLOOKUP($D123,metadata!$B$2:$S$451,10,0)</f>
        <v/>
      </c>
      <c r="N123" t="str">
        <f>VLOOKUP($D123,metadata!$B$2:$S$451,11,0)</f>
        <v>Wyeomyia smithii</v>
      </c>
      <c r="O123" t="str">
        <f>VLOOKUP($D123,metadata!$B$2:$S$451,12,0)</f>
        <v>diptera</v>
      </c>
      <c r="P123" t="str">
        <f>VLOOKUP($D123,metadata!$B$2:$S$451,13,0)</f>
        <v/>
      </c>
      <c r="Q123" t="str">
        <f>VLOOKUP($D123,metadata!$B$2:$S$451,14,0)</f>
        <v/>
      </c>
      <c r="R123" t="str">
        <f>VLOOKUP($D123,metadata!$B$2:$S$451,15,0)</f>
        <v/>
      </c>
      <c r="S123" t="str">
        <f>VLOOKUP($D123,metadata!$B$2:$S$451,16,0)</f>
        <v/>
      </c>
      <c r="T123" t="str">
        <f>VLOOKUP($D123,metadata!$B$2:$S$451,17,0)</f>
        <v/>
      </c>
      <c r="U123" t="str">
        <f>VLOOKUP($D123,metadata!$B$2:$S$451,18,0)</f>
        <v/>
      </c>
      <c r="V123" t="str">
        <f>VLOOKUP($D123,metadata!$B$2:$Z$451,19,0)</f>
        <v/>
      </c>
      <c r="W123" t="str">
        <f>VLOOKUP($D123,metadata!$B$2:$Z$451,20,0)</f>
        <v/>
      </c>
      <c r="X123" t="str">
        <f>VLOOKUP($D123,metadata!$B$2:$Z$451,21,0)</f>
        <v/>
      </c>
      <c r="Y123" t="str">
        <f>VLOOKUP($D123,metadata!$B$2:$Z$451,22,0)</f>
        <v/>
      </c>
      <c r="Z123" t="str">
        <f>VLOOKUP($D123,metadata!$B$2:$Z$451,23,0)</f>
        <v/>
      </c>
      <c r="AA123" t="str">
        <f>VLOOKUP($D123,metadata!$B$2:$Z$451,24,0)</f>
        <v/>
      </c>
      <c r="AB123" t="str">
        <f>VLOOKUP($D123,metadata!$B$2:$Z$451,25,0)</f>
        <v/>
      </c>
      <c r="AF123" t="str">
        <f t="shared" si="4"/>
        <v/>
      </c>
      <c r="AH123" t="str">
        <f t="shared" si="5"/>
        <v>x</v>
      </c>
    </row>
    <row r="124" spans="1:34" x14ac:dyDescent="0.3">
      <c r="A124">
        <f>A123+metadata!J123</f>
        <v>741</v>
      </c>
      <c r="B124" t="str">
        <f>metadata!B124</f>
        <v>17-HA</v>
      </c>
      <c r="C124">
        <v>123</v>
      </c>
      <c r="D124" t="str">
        <f t="shared" si="3"/>
        <v>2-</v>
      </c>
      <c r="E124" t="str">
        <f>VLOOKUP($D124,metadata!$B$2:$S$451,2,0)</f>
        <v>BRADSHAW, WE</v>
      </c>
      <c r="F124" t="str">
        <f>VLOOKUP($D124,metadata!$B$2:$S$451,3,0)</f>
        <v>GEOGRAPHY OF PHOTOPERIODIC RESPONSE IN DIAPAUSING MOSQUITO</v>
      </c>
      <c r="G124" t="str">
        <f>VLOOKUP($D124,metadata!$B$2:$S$451,4,0)</f>
        <v>10.1038/262384b0</v>
      </c>
      <c r="H124" t="str">
        <f>VLOOKUP($D124,metadata!$B$2:$S$451,5,0)</f>
        <v>y-askfordata</v>
      </c>
      <c r="I124" t="str">
        <f>VLOOKUP($D124,metadata!$B$2:$S$451,6,0)</f>
        <v>a</v>
      </c>
      <c r="J124" t="str">
        <f>VLOOKUP($D124,metadata!$B$2:$S$451,7,0)</f>
        <v>i</v>
      </c>
      <c r="K124">
        <f>VLOOKUP($D124,metadata!$B$2:$S$451,8,0)</f>
        <v>22</v>
      </c>
      <c r="L124">
        <f>VLOOKUP($D124,metadata!$B$2:$S$451,9,0)</f>
        <v>16</v>
      </c>
      <c r="M124" t="str">
        <f>VLOOKUP($D124,metadata!$B$2:$S$451,10,0)</f>
        <v/>
      </c>
      <c r="N124" t="str">
        <f>VLOOKUP($D124,metadata!$B$2:$S$451,11,0)</f>
        <v>Wyeomyia smithii</v>
      </c>
      <c r="O124" t="str">
        <f>VLOOKUP($D124,metadata!$B$2:$S$451,12,0)</f>
        <v>diptera</v>
      </c>
      <c r="P124" t="str">
        <f>VLOOKUP($D124,metadata!$B$2:$S$451,13,0)</f>
        <v/>
      </c>
      <c r="Q124" t="str">
        <f>VLOOKUP($D124,metadata!$B$2:$S$451,14,0)</f>
        <v/>
      </c>
      <c r="R124" t="str">
        <f>VLOOKUP($D124,metadata!$B$2:$S$451,15,0)</f>
        <v/>
      </c>
      <c r="S124" t="str">
        <f>VLOOKUP($D124,metadata!$B$2:$S$451,16,0)</f>
        <v/>
      </c>
      <c r="T124" t="str">
        <f>VLOOKUP($D124,metadata!$B$2:$S$451,17,0)</f>
        <v/>
      </c>
      <c r="U124" t="str">
        <f>VLOOKUP($D124,metadata!$B$2:$S$451,18,0)</f>
        <v/>
      </c>
      <c r="V124" t="str">
        <f>VLOOKUP($D124,metadata!$B$2:$Z$451,19,0)</f>
        <v/>
      </c>
      <c r="W124" t="str">
        <f>VLOOKUP($D124,metadata!$B$2:$Z$451,20,0)</f>
        <v/>
      </c>
      <c r="X124" t="str">
        <f>VLOOKUP($D124,metadata!$B$2:$Z$451,21,0)</f>
        <v/>
      </c>
      <c r="Y124" t="str">
        <f>VLOOKUP($D124,metadata!$B$2:$Z$451,22,0)</f>
        <v/>
      </c>
      <c r="Z124" t="str">
        <f>VLOOKUP($D124,metadata!$B$2:$Z$451,23,0)</f>
        <v/>
      </c>
      <c r="AA124" t="str">
        <f>VLOOKUP($D124,metadata!$B$2:$Z$451,24,0)</f>
        <v/>
      </c>
      <c r="AB124" t="str">
        <f>VLOOKUP($D124,metadata!$B$2:$Z$451,25,0)</f>
        <v/>
      </c>
      <c r="AF124" t="str">
        <f t="shared" si="4"/>
        <v/>
      </c>
      <c r="AH124" t="str">
        <f t="shared" si="5"/>
        <v>x</v>
      </c>
    </row>
    <row r="125" spans="1:34" x14ac:dyDescent="0.3">
      <c r="A125">
        <f>A124+metadata!J124</f>
        <v>748</v>
      </c>
      <c r="B125" t="str">
        <f>metadata!B125</f>
        <v>17-TU</v>
      </c>
      <c r="C125">
        <v>124</v>
      </c>
      <c r="D125" t="str">
        <f t="shared" si="3"/>
        <v>2-</v>
      </c>
      <c r="E125" t="str">
        <f>VLOOKUP($D125,metadata!$B$2:$S$451,2,0)</f>
        <v>BRADSHAW, WE</v>
      </c>
      <c r="F125" t="str">
        <f>VLOOKUP($D125,metadata!$B$2:$S$451,3,0)</f>
        <v>GEOGRAPHY OF PHOTOPERIODIC RESPONSE IN DIAPAUSING MOSQUITO</v>
      </c>
      <c r="G125" t="str">
        <f>VLOOKUP($D125,metadata!$B$2:$S$451,4,0)</f>
        <v>10.1038/262384b0</v>
      </c>
      <c r="H125" t="str">
        <f>VLOOKUP($D125,metadata!$B$2:$S$451,5,0)</f>
        <v>y-askfordata</v>
      </c>
      <c r="I125" t="str">
        <f>VLOOKUP($D125,metadata!$B$2:$S$451,6,0)</f>
        <v>a</v>
      </c>
      <c r="J125" t="str">
        <f>VLOOKUP($D125,metadata!$B$2:$S$451,7,0)</f>
        <v>i</v>
      </c>
      <c r="K125">
        <f>VLOOKUP($D125,metadata!$B$2:$S$451,8,0)</f>
        <v>22</v>
      </c>
      <c r="L125">
        <f>VLOOKUP($D125,metadata!$B$2:$S$451,9,0)</f>
        <v>16</v>
      </c>
      <c r="M125" t="str">
        <f>VLOOKUP($D125,metadata!$B$2:$S$451,10,0)</f>
        <v/>
      </c>
      <c r="N125" t="str">
        <f>VLOOKUP($D125,metadata!$B$2:$S$451,11,0)</f>
        <v>Wyeomyia smithii</v>
      </c>
      <c r="O125" t="str">
        <f>VLOOKUP($D125,metadata!$B$2:$S$451,12,0)</f>
        <v>diptera</v>
      </c>
      <c r="P125" t="str">
        <f>VLOOKUP($D125,metadata!$B$2:$S$451,13,0)</f>
        <v/>
      </c>
      <c r="Q125" t="str">
        <f>VLOOKUP($D125,metadata!$B$2:$S$451,14,0)</f>
        <v/>
      </c>
      <c r="R125" t="str">
        <f>VLOOKUP($D125,metadata!$B$2:$S$451,15,0)</f>
        <v/>
      </c>
      <c r="S125" t="str">
        <f>VLOOKUP($D125,metadata!$B$2:$S$451,16,0)</f>
        <v/>
      </c>
      <c r="T125" t="str">
        <f>VLOOKUP($D125,metadata!$B$2:$S$451,17,0)</f>
        <v/>
      </c>
      <c r="U125" t="str">
        <f>VLOOKUP($D125,metadata!$B$2:$S$451,18,0)</f>
        <v/>
      </c>
      <c r="V125" t="str">
        <f>VLOOKUP($D125,metadata!$B$2:$Z$451,19,0)</f>
        <v/>
      </c>
      <c r="W125" t="str">
        <f>VLOOKUP($D125,metadata!$B$2:$Z$451,20,0)</f>
        <v/>
      </c>
      <c r="X125" t="str">
        <f>VLOOKUP($D125,metadata!$B$2:$Z$451,21,0)</f>
        <v/>
      </c>
      <c r="Y125" t="str">
        <f>VLOOKUP($D125,metadata!$B$2:$Z$451,22,0)</f>
        <v/>
      </c>
      <c r="Z125" t="str">
        <f>VLOOKUP($D125,metadata!$B$2:$Z$451,23,0)</f>
        <v/>
      </c>
      <c r="AA125" t="str">
        <f>VLOOKUP($D125,metadata!$B$2:$Z$451,24,0)</f>
        <v/>
      </c>
      <c r="AB125" t="str">
        <f>VLOOKUP($D125,metadata!$B$2:$Z$451,25,0)</f>
        <v/>
      </c>
      <c r="AF125" t="str">
        <f t="shared" si="4"/>
        <v/>
      </c>
      <c r="AH125" t="str">
        <f t="shared" si="5"/>
        <v>x</v>
      </c>
    </row>
    <row r="126" spans="1:34" x14ac:dyDescent="0.3">
      <c r="A126">
        <f>A125+metadata!J125</f>
        <v>755</v>
      </c>
      <c r="B126" t="str">
        <f>metadata!B126</f>
        <v>18-Mt. Palomar</v>
      </c>
      <c r="C126">
        <v>125</v>
      </c>
      <c r="D126" t="str">
        <f t="shared" si="3"/>
        <v>2-</v>
      </c>
      <c r="E126" t="str">
        <f>VLOOKUP($D126,metadata!$B$2:$S$451,2,0)</f>
        <v>BRADSHAW, WE</v>
      </c>
      <c r="F126" t="str">
        <f>VLOOKUP($D126,metadata!$B$2:$S$451,3,0)</f>
        <v>GEOGRAPHY OF PHOTOPERIODIC RESPONSE IN DIAPAUSING MOSQUITO</v>
      </c>
      <c r="G126" t="str">
        <f>VLOOKUP($D126,metadata!$B$2:$S$451,4,0)</f>
        <v>10.1038/262384b0</v>
      </c>
      <c r="H126" t="str">
        <f>VLOOKUP($D126,metadata!$B$2:$S$451,5,0)</f>
        <v>y-askfordata</v>
      </c>
      <c r="I126" t="str">
        <f>VLOOKUP($D126,metadata!$B$2:$S$451,6,0)</f>
        <v>a</v>
      </c>
      <c r="J126" t="str">
        <f>VLOOKUP($D126,metadata!$B$2:$S$451,7,0)</f>
        <v>i</v>
      </c>
      <c r="K126">
        <f>VLOOKUP($D126,metadata!$B$2:$S$451,8,0)</f>
        <v>22</v>
      </c>
      <c r="L126">
        <f>VLOOKUP($D126,metadata!$B$2:$S$451,9,0)</f>
        <v>16</v>
      </c>
      <c r="M126" t="str">
        <f>VLOOKUP($D126,metadata!$B$2:$S$451,10,0)</f>
        <v/>
      </c>
      <c r="N126" t="str">
        <f>VLOOKUP($D126,metadata!$B$2:$S$451,11,0)</f>
        <v>Wyeomyia smithii</v>
      </c>
      <c r="O126" t="str">
        <f>VLOOKUP($D126,metadata!$B$2:$S$451,12,0)</f>
        <v>diptera</v>
      </c>
      <c r="P126" t="str">
        <f>VLOOKUP($D126,metadata!$B$2:$S$451,13,0)</f>
        <v/>
      </c>
      <c r="Q126" t="str">
        <f>VLOOKUP($D126,metadata!$B$2:$S$451,14,0)</f>
        <v/>
      </c>
      <c r="R126" t="str">
        <f>VLOOKUP($D126,metadata!$B$2:$S$451,15,0)</f>
        <v/>
      </c>
      <c r="S126" t="str">
        <f>VLOOKUP($D126,metadata!$B$2:$S$451,16,0)</f>
        <v/>
      </c>
      <c r="T126" t="str">
        <f>VLOOKUP($D126,metadata!$B$2:$S$451,17,0)</f>
        <v/>
      </c>
      <c r="U126" t="str">
        <f>VLOOKUP($D126,metadata!$B$2:$S$451,18,0)</f>
        <v/>
      </c>
      <c r="V126" t="str">
        <f>VLOOKUP($D126,metadata!$B$2:$Z$451,19,0)</f>
        <v/>
      </c>
      <c r="W126" t="str">
        <f>VLOOKUP($D126,metadata!$B$2:$Z$451,20,0)</f>
        <v/>
      </c>
      <c r="X126" t="str">
        <f>VLOOKUP($D126,metadata!$B$2:$Z$451,21,0)</f>
        <v/>
      </c>
      <c r="Y126" t="str">
        <f>VLOOKUP($D126,metadata!$B$2:$Z$451,22,0)</f>
        <v/>
      </c>
      <c r="Z126" t="str">
        <f>VLOOKUP($D126,metadata!$B$2:$Z$451,23,0)</f>
        <v/>
      </c>
      <c r="AA126" t="str">
        <f>VLOOKUP($D126,metadata!$B$2:$Z$451,24,0)</f>
        <v/>
      </c>
      <c r="AB126" t="str">
        <f>VLOOKUP($D126,metadata!$B$2:$Z$451,25,0)</f>
        <v/>
      </c>
      <c r="AF126" t="str">
        <f t="shared" si="4"/>
        <v/>
      </c>
      <c r="AH126" t="str">
        <f t="shared" si="5"/>
        <v>x</v>
      </c>
    </row>
    <row r="127" spans="1:34" x14ac:dyDescent="0.3">
      <c r="A127">
        <f>A126+metadata!J126</f>
        <v>762</v>
      </c>
      <c r="B127" t="str">
        <f>metadata!B127</f>
        <v>18-Lockwood</v>
      </c>
      <c r="C127">
        <v>126</v>
      </c>
      <c r="D127" t="str">
        <f t="shared" si="3"/>
        <v>2-</v>
      </c>
      <c r="E127" t="str">
        <f>VLOOKUP($D127,metadata!$B$2:$S$451,2,0)</f>
        <v>BRADSHAW, WE</v>
      </c>
      <c r="F127" t="str">
        <f>VLOOKUP($D127,metadata!$B$2:$S$451,3,0)</f>
        <v>GEOGRAPHY OF PHOTOPERIODIC RESPONSE IN DIAPAUSING MOSQUITO</v>
      </c>
      <c r="G127" t="str">
        <f>VLOOKUP($D127,metadata!$B$2:$S$451,4,0)</f>
        <v>10.1038/262384b0</v>
      </c>
      <c r="H127" t="str">
        <f>VLOOKUP($D127,metadata!$B$2:$S$451,5,0)</f>
        <v>y-askfordata</v>
      </c>
      <c r="I127" t="str">
        <f>VLOOKUP($D127,metadata!$B$2:$S$451,6,0)</f>
        <v>a</v>
      </c>
      <c r="J127" t="str">
        <f>VLOOKUP($D127,metadata!$B$2:$S$451,7,0)</f>
        <v>i</v>
      </c>
      <c r="K127">
        <f>VLOOKUP($D127,metadata!$B$2:$S$451,8,0)</f>
        <v>22</v>
      </c>
      <c r="L127">
        <f>VLOOKUP($D127,metadata!$B$2:$S$451,9,0)</f>
        <v>16</v>
      </c>
      <c r="M127" t="str">
        <f>VLOOKUP($D127,metadata!$B$2:$S$451,10,0)</f>
        <v/>
      </c>
      <c r="N127" t="str">
        <f>VLOOKUP($D127,metadata!$B$2:$S$451,11,0)</f>
        <v>Wyeomyia smithii</v>
      </c>
      <c r="O127" t="str">
        <f>VLOOKUP($D127,metadata!$B$2:$S$451,12,0)</f>
        <v>diptera</v>
      </c>
      <c r="P127" t="str">
        <f>VLOOKUP($D127,metadata!$B$2:$S$451,13,0)</f>
        <v/>
      </c>
      <c r="Q127" t="str">
        <f>VLOOKUP($D127,metadata!$B$2:$S$451,14,0)</f>
        <v/>
      </c>
      <c r="R127" t="str">
        <f>VLOOKUP($D127,metadata!$B$2:$S$451,15,0)</f>
        <v/>
      </c>
      <c r="S127" t="str">
        <f>VLOOKUP($D127,metadata!$B$2:$S$451,16,0)</f>
        <v/>
      </c>
      <c r="T127" t="str">
        <f>VLOOKUP($D127,metadata!$B$2:$S$451,17,0)</f>
        <v/>
      </c>
      <c r="U127" t="str">
        <f>VLOOKUP($D127,metadata!$B$2:$S$451,18,0)</f>
        <v/>
      </c>
      <c r="V127" t="str">
        <f>VLOOKUP($D127,metadata!$B$2:$Z$451,19,0)</f>
        <v/>
      </c>
      <c r="W127" t="str">
        <f>VLOOKUP($D127,metadata!$B$2:$Z$451,20,0)</f>
        <v/>
      </c>
      <c r="X127" t="str">
        <f>VLOOKUP($D127,metadata!$B$2:$Z$451,21,0)</f>
        <v/>
      </c>
      <c r="Y127" t="str">
        <f>VLOOKUP($D127,metadata!$B$2:$Z$451,22,0)</f>
        <v/>
      </c>
      <c r="Z127" t="str">
        <f>VLOOKUP($D127,metadata!$B$2:$Z$451,23,0)</f>
        <v/>
      </c>
      <c r="AA127" t="str">
        <f>VLOOKUP($D127,metadata!$B$2:$Z$451,24,0)</f>
        <v/>
      </c>
      <c r="AB127" t="str">
        <f>VLOOKUP($D127,metadata!$B$2:$Z$451,25,0)</f>
        <v/>
      </c>
      <c r="AF127" t="str">
        <f t="shared" si="4"/>
        <v/>
      </c>
      <c r="AH127" t="str">
        <f t="shared" si="5"/>
        <v>x</v>
      </c>
    </row>
    <row r="128" spans="1:34" x14ac:dyDescent="0.3">
      <c r="A128">
        <f>A127+metadata!J127</f>
        <v>768</v>
      </c>
      <c r="B128" t="str">
        <f>metadata!B128</f>
        <v>18-Auburn</v>
      </c>
      <c r="C128">
        <v>127</v>
      </c>
      <c r="D128" t="str">
        <f t="shared" si="3"/>
        <v>2-</v>
      </c>
      <c r="E128" t="str">
        <f>VLOOKUP($D128,metadata!$B$2:$S$451,2,0)</f>
        <v>BRADSHAW, WE</v>
      </c>
      <c r="F128" t="str">
        <f>VLOOKUP($D128,metadata!$B$2:$S$451,3,0)</f>
        <v>GEOGRAPHY OF PHOTOPERIODIC RESPONSE IN DIAPAUSING MOSQUITO</v>
      </c>
      <c r="G128" t="str">
        <f>VLOOKUP($D128,metadata!$B$2:$S$451,4,0)</f>
        <v>10.1038/262384b0</v>
      </c>
      <c r="H128" t="str">
        <f>VLOOKUP($D128,metadata!$B$2:$S$451,5,0)</f>
        <v>y-askfordata</v>
      </c>
      <c r="I128" t="str">
        <f>VLOOKUP($D128,metadata!$B$2:$S$451,6,0)</f>
        <v>a</v>
      </c>
      <c r="J128" t="str">
        <f>VLOOKUP($D128,metadata!$B$2:$S$451,7,0)</f>
        <v>i</v>
      </c>
      <c r="K128">
        <f>VLOOKUP($D128,metadata!$B$2:$S$451,8,0)</f>
        <v>22</v>
      </c>
      <c r="L128">
        <f>VLOOKUP($D128,metadata!$B$2:$S$451,9,0)</f>
        <v>16</v>
      </c>
      <c r="M128" t="str">
        <f>VLOOKUP($D128,metadata!$B$2:$S$451,10,0)</f>
        <v/>
      </c>
      <c r="N128" t="str">
        <f>VLOOKUP($D128,metadata!$B$2:$S$451,11,0)</f>
        <v>Wyeomyia smithii</v>
      </c>
      <c r="O128" t="str">
        <f>VLOOKUP($D128,metadata!$B$2:$S$451,12,0)</f>
        <v>diptera</v>
      </c>
      <c r="P128" t="str">
        <f>VLOOKUP($D128,metadata!$B$2:$S$451,13,0)</f>
        <v/>
      </c>
      <c r="Q128" t="str">
        <f>VLOOKUP($D128,metadata!$B$2:$S$451,14,0)</f>
        <v/>
      </c>
      <c r="R128" t="str">
        <f>VLOOKUP($D128,metadata!$B$2:$S$451,15,0)</f>
        <v/>
      </c>
      <c r="S128" t="str">
        <f>VLOOKUP($D128,metadata!$B$2:$S$451,16,0)</f>
        <v/>
      </c>
      <c r="T128" t="str">
        <f>VLOOKUP($D128,metadata!$B$2:$S$451,17,0)</f>
        <v/>
      </c>
      <c r="U128" t="str">
        <f>VLOOKUP($D128,metadata!$B$2:$S$451,18,0)</f>
        <v/>
      </c>
      <c r="V128" t="str">
        <f>VLOOKUP($D128,metadata!$B$2:$Z$451,19,0)</f>
        <v/>
      </c>
      <c r="W128" t="str">
        <f>VLOOKUP($D128,metadata!$B$2:$Z$451,20,0)</f>
        <v/>
      </c>
      <c r="X128" t="str">
        <f>VLOOKUP($D128,metadata!$B$2:$Z$451,21,0)</f>
        <v/>
      </c>
      <c r="Y128" t="str">
        <f>VLOOKUP($D128,metadata!$B$2:$Z$451,22,0)</f>
        <v/>
      </c>
      <c r="Z128" t="str">
        <f>VLOOKUP($D128,metadata!$B$2:$Z$451,23,0)</f>
        <v/>
      </c>
      <c r="AA128" t="str">
        <f>VLOOKUP($D128,metadata!$B$2:$Z$451,24,0)</f>
        <v/>
      </c>
      <c r="AB128" t="str">
        <f>VLOOKUP($D128,metadata!$B$2:$Z$451,25,0)</f>
        <v/>
      </c>
      <c r="AF128" t="str">
        <f t="shared" si="4"/>
        <v/>
      </c>
      <c r="AH128" t="str">
        <f t="shared" si="5"/>
        <v>x</v>
      </c>
    </row>
    <row r="129" spans="1:34" x14ac:dyDescent="0.3">
      <c r="A129">
        <f>A128+metadata!J128</f>
        <v>772</v>
      </c>
      <c r="B129" t="str">
        <f>metadata!B129</f>
        <v>18-Yreka</v>
      </c>
      <c r="C129">
        <v>128</v>
      </c>
      <c r="D129" t="str">
        <f t="shared" si="3"/>
        <v>2-</v>
      </c>
      <c r="E129" t="str">
        <f>VLOOKUP($D129,metadata!$B$2:$S$451,2,0)</f>
        <v>BRADSHAW, WE</v>
      </c>
      <c r="F129" t="str">
        <f>VLOOKUP($D129,metadata!$B$2:$S$451,3,0)</f>
        <v>GEOGRAPHY OF PHOTOPERIODIC RESPONSE IN DIAPAUSING MOSQUITO</v>
      </c>
      <c r="G129" t="str">
        <f>VLOOKUP($D129,metadata!$B$2:$S$451,4,0)</f>
        <v>10.1038/262384b0</v>
      </c>
      <c r="H129" t="str">
        <f>VLOOKUP($D129,metadata!$B$2:$S$451,5,0)</f>
        <v>y-askfordata</v>
      </c>
      <c r="I129" t="str">
        <f>VLOOKUP($D129,metadata!$B$2:$S$451,6,0)</f>
        <v>a</v>
      </c>
      <c r="J129" t="str">
        <f>VLOOKUP($D129,metadata!$B$2:$S$451,7,0)</f>
        <v>i</v>
      </c>
      <c r="K129">
        <f>VLOOKUP($D129,metadata!$B$2:$S$451,8,0)</f>
        <v>22</v>
      </c>
      <c r="L129">
        <f>VLOOKUP($D129,metadata!$B$2:$S$451,9,0)</f>
        <v>16</v>
      </c>
      <c r="M129" t="str">
        <f>VLOOKUP($D129,metadata!$B$2:$S$451,10,0)</f>
        <v/>
      </c>
      <c r="N129" t="str">
        <f>VLOOKUP($D129,metadata!$B$2:$S$451,11,0)</f>
        <v>Wyeomyia smithii</v>
      </c>
      <c r="O129" t="str">
        <f>VLOOKUP($D129,metadata!$B$2:$S$451,12,0)</f>
        <v>diptera</v>
      </c>
      <c r="P129" t="str">
        <f>VLOOKUP($D129,metadata!$B$2:$S$451,13,0)</f>
        <v/>
      </c>
      <c r="Q129" t="str">
        <f>VLOOKUP($D129,metadata!$B$2:$S$451,14,0)</f>
        <v/>
      </c>
      <c r="R129" t="str">
        <f>VLOOKUP($D129,metadata!$B$2:$S$451,15,0)</f>
        <v/>
      </c>
      <c r="S129" t="str">
        <f>VLOOKUP($D129,metadata!$B$2:$S$451,16,0)</f>
        <v/>
      </c>
      <c r="T129" t="str">
        <f>VLOOKUP($D129,metadata!$B$2:$S$451,17,0)</f>
        <v/>
      </c>
      <c r="U129" t="str">
        <f>VLOOKUP($D129,metadata!$B$2:$S$451,18,0)</f>
        <v/>
      </c>
      <c r="V129" t="str">
        <f>VLOOKUP($D129,metadata!$B$2:$Z$451,19,0)</f>
        <v/>
      </c>
      <c r="W129" t="str">
        <f>VLOOKUP($D129,metadata!$B$2:$Z$451,20,0)</f>
        <v/>
      </c>
      <c r="X129" t="str">
        <f>VLOOKUP($D129,metadata!$B$2:$Z$451,21,0)</f>
        <v/>
      </c>
      <c r="Y129" t="str">
        <f>VLOOKUP($D129,metadata!$B$2:$Z$451,22,0)</f>
        <v/>
      </c>
      <c r="Z129" t="str">
        <f>VLOOKUP($D129,metadata!$B$2:$Z$451,23,0)</f>
        <v/>
      </c>
      <c r="AA129" t="str">
        <f>VLOOKUP($D129,metadata!$B$2:$Z$451,24,0)</f>
        <v/>
      </c>
      <c r="AB129" t="str">
        <f>VLOOKUP($D129,metadata!$B$2:$Z$451,25,0)</f>
        <v/>
      </c>
      <c r="AF129" t="str">
        <f t="shared" si="4"/>
        <v/>
      </c>
      <c r="AH129" t="str">
        <f t="shared" si="5"/>
        <v>x</v>
      </c>
    </row>
    <row r="130" spans="1:34" x14ac:dyDescent="0.3">
      <c r="A130">
        <f>A129+metadata!J129</f>
        <v>779</v>
      </c>
      <c r="B130" t="str">
        <f>metadata!B130</f>
        <v>18-Halsey</v>
      </c>
      <c r="C130">
        <v>129</v>
      </c>
      <c r="D130" t="str">
        <f t="shared" ref="D130:D193" si="6">VLOOKUP(C130,$A$1:$B$451,2)</f>
        <v>2-</v>
      </c>
      <c r="E130" t="str">
        <f>VLOOKUP($D130,metadata!$B$2:$S$451,2,0)</f>
        <v>BRADSHAW, WE</v>
      </c>
      <c r="F130" t="str">
        <f>VLOOKUP($D130,metadata!$B$2:$S$451,3,0)</f>
        <v>GEOGRAPHY OF PHOTOPERIODIC RESPONSE IN DIAPAUSING MOSQUITO</v>
      </c>
      <c r="G130" t="str">
        <f>VLOOKUP($D130,metadata!$B$2:$S$451,4,0)</f>
        <v>10.1038/262384b0</v>
      </c>
      <c r="H130" t="str">
        <f>VLOOKUP($D130,metadata!$B$2:$S$451,5,0)</f>
        <v>y-askfordata</v>
      </c>
      <c r="I130" t="str">
        <f>VLOOKUP($D130,metadata!$B$2:$S$451,6,0)</f>
        <v>a</v>
      </c>
      <c r="J130" t="str">
        <f>VLOOKUP($D130,metadata!$B$2:$S$451,7,0)</f>
        <v>i</v>
      </c>
      <c r="K130">
        <f>VLOOKUP($D130,metadata!$B$2:$S$451,8,0)</f>
        <v>22</v>
      </c>
      <c r="L130">
        <f>VLOOKUP($D130,metadata!$B$2:$S$451,9,0)</f>
        <v>16</v>
      </c>
      <c r="M130" t="str">
        <f>VLOOKUP($D130,metadata!$B$2:$S$451,10,0)</f>
        <v/>
      </c>
      <c r="N130" t="str">
        <f>VLOOKUP($D130,metadata!$B$2:$S$451,11,0)</f>
        <v>Wyeomyia smithii</v>
      </c>
      <c r="O130" t="str">
        <f>VLOOKUP($D130,metadata!$B$2:$S$451,12,0)</f>
        <v>diptera</v>
      </c>
      <c r="P130" t="str">
        <f>VLOOKUP($D130,metadata!$B$2:$S$451,13,0)</f>
        <v/>
      </c>
      <c r="Q130" t="str">
        <f>VLOOKUP($D130,metadata!$B$2:$S$451,14,0)</f>
        <v/>
      </c>
      <c r="R130" t="str">
        <f>VLOOKUP($D130,metadata!$B$2:$S$451,15,0)</f>
        <v/>
      </c>
      <c r="S130" t="str">
        <f>VLOOKUP($D130,metadata!$B$2:$S$451,16,0)</f>
        <v/>
      </c>
      <c r="T130" t="str">
        <f>VLOOKUP($D130,metadata!$B$2:$S$451,17,0)</f>
        <v/>
      </c>
      <c r="U130" t="str">
        <f>VLOOKUP($D130,metadata!$B$2:$S$451,18,0)</f>
        <v/>
      </c>
      <c r="V130" t="str">
        <f>VLOOKUP($D130,metadata!$B$2:$Z$451,19,0)</f>
        <v/>
      </c>
      <c r="W130" t="str">
        <f>VLOOKUP($D130,metadata!$B$2:$Z$451,20,0)</f>
        <v/>
      </c>
      <c r="X130" t="str">
        <f>VLOOKUP($D130,metadata!$B$2:$Z$451,21,0)</f>
        <v/>
      </c>
      <c r="Y130" t="str">
        <f>VLOOKUP($D130,metadata!$B$2:$Z$451,22,0)</f>
        <v/>
      </c>
      <c r="Z130" t="str">
        <f>VLOOKUP($D130,metadata!$B$2:$Z$451,23,0)</f>
        <v/>
      </c>
      <c r="AA130" t="str">
        <f>VLOOKUP($D130,metadata!$B$2:$Z$451,24,0)</f>
        <v/>
      </c>
      <c r="AB130" t="str">
        <f>VLOOKUP($D130,metadata!$B$2:$Z$451,25,0)</f>
        <v/>
      </c>
      <c r="AF130" t="str">
        <f t="shared" ref="AF130:AF193" si="7">IF(AE130="",V130,AE130)</f>
        <v/>
      </c>
      <c r="AH130" t="str">
        <f t="shared" si="5"/>
        <v>x</v>
      </c>
    </row>
    <row r="131" spans="1:34" x14ac:dyDescent="0.3">
      <c r="A131">
        <f>A130+metadata!J130</f>
        <v>783</v>
      </c>
      <c r="B131" t="str">
        <f>metadata!B131</f>
        <v>19-Yamagata</v>
      </c>
      <c r="C131">
        <v>130</v>
      </c>
      <c r="D131" t="str">
        <f t="shared" si="6"/>
        <v>2-</v>
      </c>
      <c r="E131" t="str">
        <f>VLOOKUP($D131,metadata!$B$2:$S$451,2,0)</f>
        <v>BRADSHAW, WE</v>
      </c>
      <c r="F131" t="str">
        <f>VLOOKUP($D131,metadata!$B$2:$S$451,3,0)</f>
        <v>GEOGRAPHY OF PHOTOPERIODIC RESPONSE IN DIAPAUSING MOSQUITO</v>
      </c>
      <c r="G131" t="str">
        <f>VLOOKUP($D131,metadata!$B$2:$S$451,4,0)</f>
        <v>10.1038/262384b0</v>
      </c>
      <c r="H131" t="str">
        <f>VLOOKUP($D131,metadata!$B$2:$S$451,5,0)</f>
        <v>y-askfordata</v>
      </c>
      <c r="I131" t="str">
        <f>VLOOKUP($D131,metadata!$B$2:$S$451,6,0)</f>
        <v>a</v>
      </c>
      <c r="J131" t="str">
        <f>VLOOKUP($D131,metadata!$B$2:$S$451,7,0)</f>
        <v>i</v>
      </c>
      <c r="K131">
        <f>VLOOKUP($D131,metadata!$B$2:$S$451,8,0)</f>
        <v>22</v>
      </c>
      <c r="L131">
        <f>VLOOKUP($D131,metadata!$B$2:$S$451,9,0)</f>
        <v>16</v>
      </c>
      <c r="M131" t="str">
        <f>VLOOKUP($D131,metadata!$B$2:$S$451,10,0)</f>
        <v/>
      </c>
      <c r="N131" t="str">
        <f>VLOOKUP($D131,metadata!$B$2:$S$451,11,0)</f>
        <v>Wyeomyia smithii</v>
      </c>
      <c r="O131" t="str">
        <f>VLOOKUP($D131,metadata!$B$2:$S$451,12,0)</f>
        <v>diptera</v>
      </c>
      <c r="P131" t="str">
        <f>VLOOKUP($D131,metadata!$B$2:$S$451,13,0)</f>
        <v/>
      </c>
      <c r="Q131" t="str">
        <f>VLOOKUP($D131,metadata!$B$2:$S$451,14,0)</f>
        <v/>
      </c>
      <c r="R131" t="str">
        <f>VLOOKUP($D131,metadata!$B$2:$S$451,15,0)</f>
        <v/>
      </c>
      <c r="S131" t="str">
        <f>VLOOKUP($D131,metadata!$B$2:$S$451,16,0)</f>
        <v/>
      </c>
      <c r="T131" t="str">
        <f>VLOOKUP($D131,metadata!$B$2:$S$451,17,0)</f>
        <v/>
      </c>
      <c r="U131" t="str">
        <f>VLOOKUP($D131,metadata!$B$2:$S$451,18,0)</f>
        <v/>
      </c>
      <c r="V131" t="str">
        <f>VLOOKUP($D131,metadata!$B$2:$Z$451,19,0)</f>
        <v/>
      </c>
      <c r="W131" t="str">
        <f>VLOOKUP($D131,metadata!$B$2:$Z$451,20,0)</f>
        <v/>
      </c>
      <c r="X131" t="str">
        <f>VLOOKUP($D131,metadata!$B$2:$Z$451,21,0)</f>
        <v/>
      </c>
      <c r="Y131" t="str">
        <f>VLOOKUP($D131,metadata!$B$2:$Z$451,22,0)</f>
        <v/>
      </c>
      <c r="Z131" t="str">
        <f>VLOOKUP($D131,metadata!$B$2:$Z$451,23,0)</f>
        <v/>
      </c>
      <c r="AA131" t="str">
        <f>VLOOKUP($D131,metadata!$B$2:$Z$451,24,0)</f>
        <v/>
      </c>
      <c r="AB131" t="str">
        <f>VLOOKUP($D131,metadata!$B$2:$Z$451,25,0)</f>
        <v/>
      </c>
      <c r="AF131" t="str">
        <f t="shared" si="7"/>
        <v/>
      </c>
      <c r="AH131" t="str">
        <f t="shared" si="5"/>
        <v>x</v>
      </c>
    </row>
    <row r="132" spans="1:34" x14ac:dyDescent="0.3">
      <c r="A132">
        <f>A131+metadata!J131</f>
        <v>788</v>
      </c>
      <c r="B132" t="str">
        <f>metadata!B132</f>
        <v>19-Fuchu</v>
      </c>
      <c r="C132">
        <v>131</v>
      </c>
      <c r="D132" t="str">
        <f t="shared" si="6"/>
        <v>2-</v>
      </c>
      <c r="E132" t="str">
        <f>VLOOKUP($D132,metadata!$B$2:$S$451,2,0)</f>
        <v>BRADSHAW, WE</v>
      </c>
      <c r="F132" t="str">
        <f>VLOOKUP($D132,metadata!$B$2:$S$451,3,0)</f>
        <v>GEOGRAPHY OF PHOTOPERIODIC RESPONSE IN DIAPAUSING MOSQUITO</v>
      </c>
      <c r="G132" t="str">
        <f>VLOOKUP($D132,metadata!$B$2:$S$451,4,0)</f>
        <v>10.1038/262384b0</v>
      </c>
      <c r="H132" t="str">
        <f>VLOOKUP($D132,metadata!$B$2:$S$451,5,0)</f>
        <v>y-askfordata</v>
      </c>
      <c r="I132" t="str">
        <f>VLOOKUP($D132,metadata!$B$2:$S$451,6,0)</f>
        <v>a</v>
      </c>
      <c r="J132" t="str">
        <f>VLOOKUP($D132,metadata!$B$2:$S$451,7,0)</f>
        <v>i</v>
      </c>
      <c r="K132">
        <f>VLOOKUP($D132,metadata!$B$2:$S$451,8,0)</f>
        <v>22</v>
      </c>
      <c r="L132">
        <f>VLOOKUP($D132,metadata!$B$2:$S$451,9,0)</f>
        <v>16</v>
      </c>
      <c r="M132" t="str">
        <f>VLOOKUP($D132,metadata!$B$2:$S$451,10,0)</f>
        <v/>
      </c>
      <c r="N132" t="str">
        <f>VLOOKUP($D132,metadata!$B$2:$S$451,11,0)</f>
        <v>Wyeomyia smithii</v>
      </c>
      <c r="O132" t="str">
        <f>VLOOKUP($D132,metadata!$B$2:$S$451,12,0)</f>
        <v>diptera</v>
      </c>
      <c r="P132" t="str">
        <f>VLOOKUP($D132,metadata!$B$2:$S$451,13,0)</f>
        <v/>
      </c>
      <c r="Q132" t="str">
        <f>VLOOKUP($D132,metadata!$B$2:$S$451,14,0)</f>
        <v/>
      </c>
      <c r="R132" t="str">
        <f>VLOOKUP($D132,metadata!$B$2:$S$451,15,0)</f>
        <v/>
      </c>
      <c r="S132" t="str">
        <f>VLOOKUP($D132,metadata!$B$2:$S$451,16,0)</f>
        <v/>
      </c>
      <c r="T132" t="str">
        <f>VLOOKUP($D132,metadata!$B$2:$S$451,17,0)</f>
        <v/>
      </c>
      <c r="U132" t="str">
        <f>VLOOKUP($D132,metadata!$B$2:$S$451,18,0)</f>
        <v/>
      </c>
      <c r="V132" t="str">
        <f>VLOOKUP($D132,metadata!$B$2:$Z$451,19,0)</f>
        <v/>
      </c>
      <c r="W132" t="str">
        <f>VLOOKUP($D132,metadata!$B$2:$Z$451,20,0)</f>
        <v/>
      </c>
      <c r="X132" t="str">
        <f>VLOOKUP($D132,metadata!$B$2:$Z$451,21,0)</f>
        <v/>
      </c>
      <c r="Y132" t="str">
        <f>VLOOKUP($D132,metadata!$B$2:$Z$451,22,0)</f>
        <v/>
      </c>
      <c r="Z132" t="str">
        <f>VLOOKUP($D132,metadata!$B$2:$Z$451,23,0)</f>
        <v/>
      </c>
      <c r="AA132" t="str">
        <f>VLOOKUP($D132,metadata!$B$2:$Z$451,24,0)</f>
        <v/>
      </c>
      <c r="AB132" t="str">
        <f>VLOOKUP($D132,metadata!$B$2:$Z$451,25,0)</f>
        <v/>
      </c>
      <c r="AF132" t="str">
        <f t="shared" si="7"/>
        <v/>
      </c>
      <c r="AH132" t="str">
        <f t="shared" si="5"/>
        <v>x</v>
      </c>
    </row>
    <row r="133" spans="1:34" x14ac:dyDescent="0.3">
      <c r="A133">
        <f>A132+metadata!J132</f>
        <v>793</v>
      </c>
      <c r="B133" t="str">
        <f>metadata!B133</f>
        <v>19-Yokosuka</v>
      </c>
      <c r="C133">
        <v>132</v>
      </c>
      <c r="D133" t="str">
        <f t="shared" si="6"/>
        <v>2-</v>
      </c>
      <c r="E133" t="str">
        <f>VLOOKUP($D133,metadata!$B$2:$S$451,2,0)</f>
        <v>BRADSHAW, WE</v>
      </c>
      <c r="F133" t="str">
        <f>VLOOKUP($D133,metadata!$B$2:$S$451,3,0)</f>
        <v>GEOGRAPHY OF PHOTOPERIODIC RESPONSE IN DIAPAUSING MOSQUITO</v>
      </c>
      <c r="G133" t="str">
        <f>VLOOKUP($D133,metadata!$B$2:$S$451,4,0)</f>
        <v>10.1038/262384b0</v>
      </c>
      <c r="H133" t="str">
        <f>VLOOKUP($D133,metadata!$B$2:$S$451,5,0)</f>
        <v>y-askfordata</v>
      </c>
      <c r="I133" t="str">
        <f>VLOOKUP($D133,metadata!$B$2:$S$451,6,0)</f>
        <v>a</v>
      </c>
      <c r="J133" t="str">
        <f>VLOOKUP($D133,metadata!$B$2:$S$451,7,0)</f>
        <v>i</v>
      </c>
      <c r="K133">
        <f>VLOOKUP($D133,metadata!$B$2:$S$451,8,0)</f>
        <v>22</v>
      </c>
      <c r="L133">
        <f>VLOOKUP($D133,metadata!$B$2:$S$451,9,0)</f>
        <v>16</v>
      </c>
      <c r="M133" t="str">
        <f>VLOOKUP($D133,metadata!$B$2:$S$451,10,0)</f>
        <v/>
      </c>
      <c r="N133" t="str">
        <f>VLOOKUP($D133,metadata!$B$2:$S$451,11,0)</f>
        <v>Wyeomyia smithii</v>
      </c>
      <c r="O133" t="str">
        <f>VLOOKUP($D133,metadata!$B$2:$S$451,12,0)</f>
        <v>diptera</v>
      </c>
      <c r="P133" t="str">
        <f>VLOOKUP($D133,metadata!$B$2:$S$451,13,0)</f>
        <v/>
      </c>
      <c r="Q133" t="str">
        <f>VLOOKUP($D133,metadata!$B$2:$S$451,14,0)</f>
        <v/>
      </c>
      <c r="R133" t="str">
        <f>VLOOKUP($D133,metadata!$B$2:$S$451,15,0)</f>
        <v/>
      </c>
      <c r="S133" t="str">
        <f>VLOOKUP($D133,metadata!$B$2:$S$451,16,0)</f>
        <v/>
      </c>
      <c r="T133" t="str">
        <f>VLOOKUP($D133,metadata!$B$2:$S$451,17,0)</f>
        <v/>
      </c>
      <c r="U133" t="str">
        <f>VLOOKUP($D133,metadata!$B$2:$S$451,18,0)</f>
        <v/>
      </c>
      <c r="V133" t="str">
        <f>VLOOKUP($D133,metadata!$B$2:$Z$451,19,0)</f>
        <v/>
      </c>
      <c r="W133" t="str">
        <f>VLOOKUP($D133,metadata!$B$2:$Z$451,20,0)</f>
        <v/>
      </c>
      <c r="X133" t="str">
        <f>VLOOKUP($D133,metadata!$B$2:$Z$451,21,0)</f>
        <v/>
      </c>
      <c r="Y133" t="str">
        <f>VLOOKUP($D133,metadata!$B$2:$Z$451,22,0)</f>
        <v/>
      </c>
      <c r="Z133" t="str">
        <f>VLOOKUP($D133,metadata!$B$2:$Z$451,23,0)</f>
        <v/>
      </c>
      <c r="AA133" t="str">
        <f>VLOOKUP($D133,metadata!$B$2:$Z$451,24,0)</f>
        <v/>
      </c>
      <c r="AB133" t="str">
        <f>VLOOKUP($D133,metadata!$B$2:$Z$451,25,0)</f>
        <v/>
      </c>
      <c r="AF133" t="str">
        <f t="shared" si="7"/>
        <v/>
      </c>
      <c r="AH133" t="str">
        <f t="shared" si="5"/>
        <v>x</v>
      </c>
    </row>
    <row r="134" spans="1:34" x14ac:dyDescent="0.3">
      <c r="A134">
        <f>A133+metadata!J133</f>
        <v>798</v>
      </c>
      <c r="B134" t="str">
        <f>metadata!B134</f>
        <v>19-Gotemba</v>
      </c>
      <c r="C134">
        <v>133</v>
      </c>
      <c r="D134" t="str">
        <f t="shared" si="6"/>
        <v>2-</v>
      </c>
      <c r="E134" t="str">
        <f>VLOOKUP($D134,metadata!$B$2:$S$451,2,0)</f>
        <v>BRADSHAW, WE</v>
      </c>
      <c r="F134" t="str">
        <f>VLOOKUP($D134,metadata!$B$2:$S$451,3,0)</f>
        <v>GEOGRAPHY OF PHOTOPERIODIC RESPONSE IN DIAPAUSING MOSQUITO</v>
      </c>
      <c r="G134" t="str">
        <f>VLOOKUP($D134,metadata!$B$2:$S$451,4,0)</f>
        <v>10.1038/262384b0</v>
      </c>
      <c r="H134" t="str">
        <f>VLOOKUP($D134,metadata!$B$2:$S$451,5,0)</f>
        <v>y-askfordata</v>
      </c>
      <c r="I134" t="str">
        <f>VLOOKUP($D134,metadata!$B$2:$S$451,6,0)</f>
        <v>a</v>
      </c>
      <c r="J134" t="str">
        <f>VLOOKUP($D134,metadata!$B$2:$S$451,7,0)</f>
        <v>i</v>
      </c>
      <c r="K134">
        <f>VLOOKUP($D134,metadata!$B$2:$S$451,8,0)</f>
        <v>22</v>
      </c>
      <c r="L134">
        <f>VLOOKUP($D134,metadata!$B$2:$S$451,9,0)</f>
        <v>16</v>
      </c>
      <c r="M134" t="str">
        <f>VLOOKUP($D134,metadata!$B$2:$S$451,10,0)</f>
        <v/>
      </c>
      <c r="N134" t="str">
        <f>VLOOKUP($D134,metadata!$B$2:$S$451,11,0)</f>
        <v>Wyeomyia smithii</v>
      </c>
      <c r="O134" t="str">
        <f>VLOOKUP($D134,metadata!$B$2:$S$451,12,0)</f>
        <v>diptera</v>
      </c>
      <c r="P134" t="str">
        <f>VLOOKUP($D134,metadata!$B$2:$S$451,13,0)</f>
        <v/>
      </c>
      <c r="Q134" t="str">
        <f>VLOOKUP($D134,metadata!$B$2:$S$451,14,0)</f>
        <v/>
      </c>
      <c r="R134" t="str">
        <f>VLOOKUP($D134,metadata!$B$2:$S$451,15,0)</f>
        <v/>
      </c>
      <c r="S134" t="str">
        <f>VLOOKUP($D134,metadata!$B$2:$S$451,16,0)</f>
        <v/>
      </c>
      <c r="T134" t="str">
        <f>VLOOKUP($D134,metadata!$B$2:$S$451,17,0)</f>
        <v/>
      </c>
      <c r="U134" t="str">
        <f>VLOOKUP($D134,metadata!$B$2:$S$451,18,0)</f>
        <v/>
      </c>
      <c r="V134" t="str">
        <f>VLOOKUP($D134,metadata!$B$2:$Z$451,19,0)</f>
        <v/>
      </c>
      <c r="W134" t="str">
        <f>VLOOKUP($D134,metadata!$B$2:$Z$451,20,0)</f>
        <v/>
      </c>
      <c r="X134" t="str">
        <f>VLOOKUP($D134,metadata!$B$2:$Z$451,21,0)</f>
        <v/>
      </c>
      <c r="Y134" t="str">
        <f>VLOOKUP($D134,metadata!$B$2:$Z$451,22,0)</f>
        <v/>
      </c>
      <c r="Z134" t="str">
        <f>VLOOKUP($D134,metadata!$B$2:$Z$451,23,0)</f>
        <v/>
      </c>
      <c r="AA134" t="str">
        <f>VLOOKUP($D134,metadata!$B$2:$Z$451,24,0)</f>
        <v/>
      </c>
      <c r="AB134" t="str">
        <f>VLOOKUP($D134,metadata!$B$2:$Z$451,25,0)</f>
        <v/>
      </c>
      <c r="AF134" t="str">
        <f t="shared" si="7"/>
        <v/>
      </c>
      <c r="AH134" t="str">
        <f t="shared" si="5"/>
        <v>x</v>
      </c>
    </row>
    <row r="135" spans="1:34" x14ac:dyDescent="0.3">
      <c r="A135">
        <f>A134+metadata!J134</f>
        <v>803</v>
      </c>
      <c r="B135" t="str">
        <f>metadata!B135</f>
        <v>19-Kashihara</v>
      </c>
      <c r="C135">
        <v>134</v>
      </c>
      <c r="D135" t="str">
        <f t="shared" si="6"/>
        <v>2-</v>
      </c>
      <c r="E135" t="str">
        <f>VLOOKUP($D135,metadata!$B$2:$S$451,2,0)</f>
        <v>BRADSHAW, WE</v>
      </c>
      <c r="F135" t="str">
        <f>VLOOKUP($D135,metadata!$B$2:$S$451,3,0)</f>
        <v>GEOGRAPHY OF PHOTOPERIODIC RESPONSE IN DIAPAUSING MOSQUITO</v>
      </c>
      <c r="G135" t="str">
        <f>VLOOKUP($D135,metadata!$B$2:$S$451,4,0)</f>
        <v>10.1038/262384b0</v>
      </c>
      <c r="H135" t="str">
        <f>VLOOKUP($D135,metadata!$B$2:$S$451,5,0)</f>
        <v>y-askfordata</v>
      </c>
      <c r="I135" t="str">
        <f>VLOOKUP($D135,metadata!$B$2:$S$451,6,0)</f>
        <v>a</v>
      </c>
      <c r="J135" t="str">
        <f>VLOOKUP($D135,metadata!$B$2:$S$451,7,0)</f>
        <v>i</v>
      </c>
      <c r="K135">
        <f>VLOOKUP($D135,metadata!$B$2:$S$451,8,0)</f>
        <v>22</v>
      </c>
      <c r="L135">
        <f>VLOOKUP($D135,metadata!$B$2:$S$451,9,0)</f>
        <v>16</v>
      </c>
      <c r="M135" t="str">
        <f>VLOOKUP($D135,metadata!$B$2:$S$451,10,0)</f>
        <v/>
      </c>
      <c r="N135" t="str">
        <f>VLOOKUP($D135,metadata!$B$2:$S$451,11,0)</f>
        <v>Wyeomyia smithii</v>
      </c>
      <c r="O135" t="str">
        <f>VLOOKUP($D135,metadata!$B$2:$S$451,12,0)</f>
        <v>diptera</v>
      </c>
      <c r="P135" t="str">
        <f>VLOOKUP($D135,metadata!$B$2:$S$451,13,0)</f>
        <v/>
      </c>
      <c r="Q135" t="str">
        <f>VLOOKUP($D135,metadata!$B$2:$S$451,14,0)</f>
        <v/>
      </c>
      <c r="R135" t="str">
        <f>VLOOKUP($D135,metadata!$B$2:$S$451,15,0)</f>
        <v/>
      </c>
      <c r="S135" t="str">
        <f>VLOOKUP($D135,metadata!$B$2:$S$451,16,0)</f>
        <v/>
      </c>
      <c r="T135" t="str">
        <f>VLOOKUP($D135,metadata!$B$2:$S$451,17,0)</f>
        <v/>
      </c>
      <c r="U135" t="str">
        <f>VLOOKUP($D135,metadata!$B$2:$S$451,18,0)</f>
        <v/>
      </c>
      <c r="V135" t="str">
        <f>VLOOKUP($D135,metadata!$B$2:$Z$451,19,0)</f>
        <v/>
      </c>
      <c r="W135" t="str">
        <f>VLOOKUP($D135,metadata!$B$2:$Z$451,20,0)</f>
        <v/>
      </c>
      <c r="X135" t="str">
        <f>VLOOKUP($D135,metadata!$B$2:$Z$451,21,0)</f>
        <v/>
      </c>
      <c r="Y135" t="str">
        <f>VLOOKUP($D135,metadata!$B$2:$Z$451,22,0)</f>
        <v/>
      </c>
      <c r="Z135" t="str">
        <f>VLOOKUP($D135,metadata!$B$2:$Z$451,23,0)</f>
        <v/>
      </c>
      <c r="AA135" t="str">
        <f>VLOOKUP($D135,metadata!$B$2:$Z$451,24,0)</f>
        <v/>
      </c>
      <c r="AB135" t="str">
        <f>VLOOKUP($D135,metadata!$B$2:$Z$451,25,0)</f>
        <v/>
      </c>
      <c r="AF135" t="str">
        <f t="shared" si="7"/>
        <v/>
      </c>
      <c r="AH135" t="str">
        <f t="shared" si="5"/>
        <v>x</v>
      </c>
    </row>
    <row r="136" spans="1:34" x14ac:dyDescent="0.3">
      <c r="A136">
        <f>A135+metadata!J135</f>
        <v>808</v>
      </c>
      <c r="B136" t="str">
        <f>metadata!B136</f>
        <v>19-Kiire</v>
      </c>
      <c r="C136">
        <v>135</v>
      </c>
      <c r="D136" t="str">
        <f t="shared" si="6"/>
        <v>2-</v>
      </c>
      <c r="E136" t="str">
        <f>VLOOKUP($D136,metadata!$B$2:$S$451,2,0)</f>
        <v>BRADSHAW, WE</v>
      </c>
      <c r="F136" t="str">
        <f>VLOOKUP($D136,metadata!$B$2:$S$451,3,0)</f>
        <v>GEOGRAPHY OF PHOTOPERIODIC RESPONSE IN DIAPAUSING MOSQUITO</v>
      </c>
      <c r="G136" t="str">
        <f>VLOOKUP($D136,metadata!$B$2:$S$451,4,0)</f>
        <v>10.1038/262384b0</v>
      </c>
      <c r="H136" t="str">
        <f>VLOOKUP($D136,metadata!$B$2:$S$451,5,0)</f>
        <v>y-askfordata</v>
      </c>
      <c r="I136" t="str">
        <f>VLOOKUP($D136,metadata!$B$2:$S$451,6,0)</f>
        <v>a</v>
      </c>
      <c r="J136" t="str">
        <f>VLOOKUP($D136,metadata!$B$2:$S$451,7,0)</f>
        <v>i</v>
      </c>
      <c r="K136">
        <f>VLOOKUP($D136,metadata!$B$2:$S$451,8,0)</f>
        <v>22</v>
      </c>
      <c r="L136">
        <f>VLOOKUP($D136,metadata!$B$2:$S$451,9,0)</f>
        <v>16</v>
      </c>
      <c r="M136" t="str">
        <f>VLOOKUP($D136,metadata!$B$2:$S$451,10,0)</f>
        <v/>
      </c>
      <c r="N136" t="str">
        <f>VLOOKUP($D136,metadata!$B$2:$S$451,11,0)</f>
        <v>Wyeomyia smithii</v>
      </c>
      <c r="O136" t="str">
        <f>VLOOKUP($D136,metadata!$B$2:$S$451,12,0)</f>
        <v>diptera</v>
      </c>
      <c r="P136" t="str">
        <f>VLOOKUP($D136,metadata!$B$2:$S$451,13,0)</f>
        <v/>
      </c>
      <c r="Q136" t="str">
        <f>VLOOKUP($D136,metadata!$B$2:$S$451,14,0)</f>
        <v/>
      </c>
      <c r="R136" t="str">
        <f>VLOOKUP($D136,metadata!$B$2:$S$451,15,0)</f>
        <v/>
      </c>
      <c r="S136" t="str">
        <f>VLOOKUP($D136,metadata!$B$2:$S$451,16,0)</f>
        <v/>
      </c>
      <c r="T136" t="str">
        <f>VLOOKUP($D136,metadata!$B$2:$S$451,17,0)</f>
        <v/>
      </c>
      <c r="U136" t="str">
        <f>VLOOKUP($D136,metadata!$B$2:$S$451,18,0)</f>
        <v/>
      </c>
      <c r="V136" t="str">
        <f>VLOOKUP($D136,metadata!$B$2:$Z$451,19,0)</f>
        <v/>
      </c>
      <c r="W136" t="str">
        <f>VLOOKUP($D136,metadata!$B$2:$Z$451,20,0)</f>
        <v/>
      </c>
      <c r="X136" t="str">
        <f>VLOOKUP($D136,metadata!$B$2:$Z$451,21,0)</f>
        <v/>
      </c>
      <c r="Y136" t="str">
        <f>VLOOKUP($D136,metadata!$B$2:$Z$451,22,0)</f>
        <v/>
      </c>
      <c r="Z136" t="str">
        <f>VLOOKUP($D136,metadata!$B$2:$Z$451,23,0)</f>
        <v/>
      </c>
      <c r="AA136" t="str">
        <f>VLOOKUP($D136,metadata!$B$2:$Z$451,24,0)</f>
        <v/>
      </c>
      <c r="AB136" t="str">
        <f>VLOOKUP($D136,metadata!$B$2:$Z$451,25,0)</f>
        <v/>
      </c>
      <c r="AF136" t="str">
        <f t="shared" si="7"/>
        <v/>
      </c>
      <c r="AH136" t="str">
        <f t="shared" si="5"/>
        <v>x</v>
      </c>
    </row>
    <row r="137" spans="1:34" x14ac:dyDescent="0.3">
      <c r="A137">
        <f>A136+metadata!J136</f>
        <v>813</v>
      </c>
      <c r="B137" t="str">
        <f>metadata!B137</f>
        <v>19-Ishigaki</v>
      </c>
      <c r="C137">
        <v>136</v>
      </c>
      <c r="D137" t="str">
        <f t="shared" si="6"/>
        <v>2-</v>
      </c>
      <c r="E137" t="str">
        <f>VLOOKUP($D137,metadata!$B$2:$S$451,2,0)</f>
        <v>BRADSHAW, WE</v>
      </c>
      <c r="F137" t="str">
        <f>VLOOKUP($D137,metadata!$B$2:$S$451,3,0)</f>
        <v>GEOGRAPHY OF PHOTOPERIODIC RESPONSE IN DIAPAUSING MOSQUITO</v>
      </c>
      <c r="G137" t="str">
        <f>VLOOKUP($D137,metadata!$B$2:$S$451,4,0)</f>
        <v>10.1038/262384b0</v>
      </c>
      <c r="H137" t="str">
        <f>VLOOKUP($D137,metadata!$B$2:$S$451,5,0)</f>
        <v>y-askfordata</v>
      </c>
      <c r="I137" t="str">
        <f>VLOOKUP($D137,metadata!$B$2:$S$451,6,0)</f>
        <v>a</v>
      </c>
      <c r="J137" t="str">
        <f>VLOOKUP($D137,metadata!$B$2:$S$451,7,0)</f>
        <v>i</v>
      </c>
      <c r="K137">
        <f>VLOOKUP($D137,metadata!$B$2:$S$451,8,0)</f>
        <v>22</v>
      </c>
      <c r="L137">
        <f>VLOOKUP($D137,metadata!$B$2:$S$451,9,0)</f>
        <v>16</v>
      </c>
      <c r="M137" t="str">
        <f>VLOOKUP($D137,metadata!$B$2:$S$451,10,0)</f>
        <v/>
      </c>
      <c r="N137" t="str">
        <f>VLOOKUP($D137,metadata!$B$2:$S$451,11,0)</f>
        <v>Wyeomyia smithii</v>
      </c>
      <c r="O137" t="str">
        <f>VLOOKUP($D137,metadata!$B$2:$S$451,12,0)</f>
        <v>diptera</v>
      </c>
      <c r="P137" t="str">
        <f>VLOOKUP($D137,metadata!$B$2:$S$451,13,0)</f>
        <v/>
      </c>
      <c r="Q137" t="str">
        <f>VLOOKUP($D137,metadata!$B$2:$S$451,14,0)</f>
        <v/>
      </c>
      <c r="R137" t="str">
        <f>VLOOKUP($D137,metadata!$B$2:$S$451,15,0)</f>
        <v/>
      </c>
      <c r="S137" t="str">
        <f>VLOOKUP($D137,metadata!$B$2:$S$451,16,0)</f>
        <v/>
      </c>
      <c r="T137" t="str">
        <f>VLOOKUP($D137,metadata!$B$2:$S$451,17,0)</f>
        <v/>
      </c>
      <c r="U137" t="str">
        <f>VLOOKUP($D137,metadata!$B$2:$S$451,18,0)</f>
        <v/>
      </c>
      <c r="V137" t="str">
        <f>VLOOKUP($D137,metadata!$B$2:$Z$451,19,0)</f>
        <v/>
      </c>
      <c r="W137" t="str">
        <f>VLOOKUP($D137,metadata!$B$2:$Z$451,20,0)</f>
        <v/>
      </c>
      <c r="X137" t="str">
        <f>VLOOKUP($D137,metadata!$B$2:$Z$451,21,0)</f>
        <v/>
      </c>
      <c r="Y137" t="str">
        <f>VLOOKUP($D137,metadata!$B$2:$Z$451,22,0)</f>
        <v/>
      </c>
      <c r="Z137" t="str">
        <f>VLOOKUP($D137,metadata!$B$2:$Z$451,23,0)</f>
        <v/>
      </c>
      <c r="AA137" t="str">
        <f>VLOOKUP($D137,metadata!$B$2:$Z$451,24,0)</f>
        <v/>
      </c>
      <c r="AB137" t="str">
        <f>VLOOKUP($D137,metadata!$B$2:$Z$451,25,0)</f>
        <v/>
      </c>
      <c r="AF137" t="str">
        <f t="shared" si="7"/>
        <v/>
      </c>
      <c r="AH137" t="str">
        <f t="shared" si="5"/>
        <v>x</v>
      </c>
    </row>
    <row r="138" spans="1:34" x14ac:dyDescent="0.3">
      <c r="A138">
        <f>A137+metadata!J137</f>
        <v>818</v>
      </c>
      <c r="B138" t="str">
        <f>metadata!B138</f>
        <v>20-SN</v>
      </c>
      <c r="C138">
        <v>137</v>
      </c>
      <c r="D138" t="str">
        <f t="shared" si="6"/>
        <v>2-</v>
      </c>
      <c r="E138" t="str">
        <f>VLOOKUP($D138,metadata!$B$2:$S$451,2,0)</f>
        <v>BRADSHAW, WE</v>
      </c>
      <c r="F138" t="str">
        <f>VLOOKUP($D138,metadata!$B$2:$S$451,3,0)</f>
        <v>GEOGRAPHY OF PHOTOPERIODIC RESPONSE IN DIAPAUSING MOSQUITO</v>
      </c>
      <c r="G138" t="str">
        <f>VLOOKUP($D138,metadata!$B$2:$S$451,4,0)</f>
        <v>10.1038/262384b0</v>
      </c>
      <c r="H138" t="str">
        <f>VLOOKUP($D138,metadata!$B$2:$S$451,5,0)</f>
        <v>y-askfordata</v>
      </c>
      <c r="I138" t="str">
        <f>VLOOKUP($D138,metadata!$B$2:$S$451,6,0)</f>
        <v>a</v>
      </c>
      <c r="J138" t="str">
        <f>VLOOKUP($D138,metadata!$B$2:$S$451,7,0)</f>
        <v>i</v>
      </c>
      <c r="K138">
        <f>VLOOKUP($D138,metadata!$B$2:$S$451,8,0)</f>
        <v>22</v>
      </c>
      <c r="L138">
        <f>VLOOKUP($D138,metadata!$B$2:$S$451,9,0)</f>
        <v>16</v>
      </c>
      <c r="M138" t="str">
        <f>VLOOKUP($D138,metadata!$B$2:$S$451,10,0)</f>
        <v/>
      </c>
      <c r="N138" t="str">
        <f>VLOOKUP($D138,metadata!$B$2:$S$451,11,0)</f>
        <v>Wyeomyia smithii</v>
      </c>
      <c r="O138" t="str">
        <f>VLOOKUP($D138,metadata!$B$2:$S$451,12,0)</f>
        <v>diptera</v>
      </c>
      <c r="P138" t="str">
        <f>VLOOKUP($D138,metadata!$B$2:$S$451,13,0)</f>
        <v/>
      </c>
      <c r="Q138" t="str">
        <f>VLOOKUP($D138,metadata!$B$2:$S$451,14,0)</f>
        <v/>
      </c>
      <c r="R138" t="str">
        <f>VLOOKUP($D138,metadata!$B$2:$S$451,15,0)</f>
        <v/>
      </c>
      <c r="S138" t="str">
        <f>VLOOKUP($D138,metadata!$B$2:$S$451,16,0)</f>
        <v/>
      </c>
      <c r="T138" t="str">
        <f>VLOOKUP($D138,metadata!$B$2:$S$451,17,0)</f>
        <v/>
      </c>
      <c r="U138" t="str">
        <f>VLOOKUP($D138,metadata!$B$2:$S$451,18,0)</f>
        <v/>
      </c>
      <c r="V138" t="str">
        <f>VLOOKUP($D138,metadata!$B$2:$Z$451,19,0)</f>
        <v/>
      </c>
      <c r="W138" t="str">
        <f>VLOOKUP($D138,metadata!$B$2:$Z$451,20,0)</f>
        <v/>
      </c>
      <c r="X138" t="str">
        <f>VLOOKUP($D138,metadata!$B$2:$Z$451,21,0)</f>
        <v/>
      </c>
      <c r="Y138" t="str">
        <f>VLOOKUP($D138,metadata!$B$2:$Z$451,22,0)</f>
        <v/>
      </c>
      <c r="Z138" t="str">
        <f>VLOOKUP($D138,metadata!$B$2:$Z$451,23,0)</f>
        <v/>
      </c>
      <c r="AA138" t="str">
        <f>VLOOKUP($D138,metadata!$B$2:$Z$451,24,0)</f>
        <v/>
      </c>
      <c r="AB138" t="str">
        <f>VLOOKUP($D138,metadata!$B$2:$Z$451,25,0)</f>
        <v/>
      </c>
      <c r="AF138" t="str">
        <f t="shared" si="7"/>
        <v/>
      </c>
      <c r="AH138" t="str">
        <f t="shared" si="5"/>
        <v>x</v>
      </c>
    </row>
    <row r="139" spans="1:34" x14ac:dyDescent="0.3">
      <c r="A139">
        <f>A138+metadata!J138</f>
        <v>822</v>
      </c>
      <c r="B139" t="str">
        <f>metadata!B139</f>
        <v>20-CH</v>
      </c>
      <c r="C139">
        <v>138</v>
      </c>
      <c r="D139" t="str">
        <f t="shared" si="6"/>
        <v>2-</v>
      </c>
      <c r="E139" t="str">
        <f>VLOOKUP($D139,metadata!$B$2:$S$451,2,0)</f>
        <v>BRADSHAW, WE</v>
      </c>
      <c r="F139" t="str">
        <f>VLOOKUP($D139,metadata!$B$2:$S$451,3,0)</f>
        <v>GEOGRAPHY OF PHOTOPERIODIC RESPONSE IN DIAPAUSING MOSQUITO</v>
      </c>
      <c r="G139" t="str">
        <f>VLOOKUP($D139,metadata!$B$2:$S$451,4,0)</f>
        <v>10.1038/262384b0</v>
      </c>
      <c r="H139" t="str">
        <f>VLOOKUP($D139,metadata!$B$2:$S$451,5,0)</f>
        <v>y-askfordata</v>
      </c>
      <c r="I139" t="str">
        <f>VLOOKUP($D139,metadata!$B$2:$S$451,6,0)</f>
        <v>a</v>
      </c>
      <c r="J139" t="str">
        <f>VLOOKUP($D139,metadata!$B$2:$S$451,7,0)</f>
        <v>i</v>
      </c>
      <c r="K139">
        <f>VLOOKUP($D139,metadata!$B$2:$S$451,8,0)</f>
        <v>22</v>
      </c>
      <c r="L139">
        <f>VLOOKUP($D139,metadata!$B$2:$S$451,9,0)</f>
        <v>16</v>
      </c>
      <c r="M139" t="str">
        <f>VLOOKUP($D139,metadata!$B$2:$S$451,10,0)</f>
        <v/>
      </c>
      <c r="N139" t="str">
        <f>VLOOKUP($D139,metadata!$B$2:$S$451,11,0)</f>
        <v>Wyeomyia smithii</v>
      </c>
      <c r="O139" t="str">
        <f>VLOOKUP($D139,metadata!$B$2:$S$451,12,0)</f>
        <v>diptera</v>
      </c>
      <c r="P139" t="str">
        <f>VLOOKUP($D139,metadata!$B$2:$S$451,13,0)</f>
        <v/>
      </c>
      <c r="Q139" t="str">
        <f>VLOOKUP($D139,metadata!$B$2:$S$451,14,0)</f>
        <v/>
      </c>
      <c r="R139" t="str">
        <f>VLOOKUP($D139,metadata!$B$2:$S$451,15,0)</f>
        <v/>
      </c>
      <c r="S139" t="str">
        <f>VLOOKUP($D139,metadata!$B$2:$S$451,16,0)</f>
        <v/>
      </c>
      <c r="T139" t="str">
        <f>VLOOKUP($D139,metadata!$B$2:$S$451,17,0)</f>
        <v/>
      </c>
      <c r="U139" t="str">
        <f>VLOOKUP($D139,metadata!$B$2:$S$451,18,0)</f>
        <v/>
      </c>
      <c r="V139" t="str">
        <f>VLOOKUP($D139,metadata!$B$2:$Z$451,19,0)</f>
        <v/>
      </c>
      <c r="W139" t="str">
        <f>VLOOKUP($D139,metadata!$B$2:$Z$451,20,0)</f>
        <v/>
      </c>
      <c r="X139" t="str">
        <f>VLOOKUP($D139,metadata!$B$2:$Z$451,21,0)</f>
        <v/>
      </c>
      <c r="Y139" t="str">
        <f>VLOOKUP($D139,metadata!$B$2:$Z$451,22,0)</f>
        <v/>
      </c>
      <c r="Z139" t="str">
        <f>VLOOKUP($D139,metadata!$B$2:$Z$451,23,0)</f>
        <v/>
      </c>
      <c r="AA139" t="str">
        <f>VLOOKUP($D139,metadata!$B$2:$Z$451,24,0)</f>
        <v/>
      </c>
      <c r="AB139" t="str">
        <f>VLOOKUP($D139,metadata!$B$2:$Z$451,25,0)</f>
        <v/>
      </c>
      <c r="AF139" t="str">
        <f t="shared" si="7"/>
        <v/>
      </c>
      <c r="AH139" t="str">
        <f t="shared" si="5"/>
        <v>x</v>
      </c>
    </row>
    <row r="140" spans="1:34" x14ac:dyDescent="0.3">
      <c r="A140">
        <f>A139+metadata!J139</f>
        <v>826</v>
      </c>
      <c r="B140" t="str">
        <f>metadata!B140</f>
        <v>20-FT</v>
      </c>
      <c r="C140">
        <v>139</v>
      </c>
      <c r="D140" t="str">
        <f t="shared" si="6"/>
        <v>2-</v>
      </c>
      <c r="E140" t="str">
        <f>VLOOKUP($D140,metadata!$B$2:$S$451,2,0)</f>
        <v>BRADSHAW, WE</v>
      </c>
      <c r="F140" t="str">
        <f>VLOOKUP($D140,metadata!$B$2:$S$451,3,0)</f>
        <v>GEOGRAPHY OF PHOTOPERIODIC RESPONSE IN DIAPAUSING MOSQUITO</v>
      </c>
      <c r="G140" t="str">
        <f>VLOOKUP($D140,metadata!$B$2:$S$451,4,0)</f>
        <v>10.1038/262384b0</v>
      </c>
      <c r="H140" t="str">
        <f>VLOOKUP($D140,metadata!$B$2:$S$451,5,0)</f>
        <v>y-askfordata</v>
      </c>
      <c r="I140" t="str">
        <f>VLOOKUP($D140,metadata!$B$2:$S$451,6,0)</f>
        <v>a</v>
      </c>
      <c r="J140" t="str">
        <f>VLOOKUP($D140,metadata!$B$2:$S$451,7,0)</f>
        <v>i</v>
      </c>
      <c r="K140">
        <f>VLOOKUP($D140,metadata!$B$2:$S$451,8,0)</f>
        <v>22</v>
      </c>
      <c r="L140">
        <f>VLOOKUP($D140,metadata!$B$2:$S$451,9,0)</f>
        <v>16</v>
      </c>
      <c r="M140" t="str">
        <f>VLOOKUP($D140,metadata!$B$2:$S$451,10,0)</f>
        <v/>
      </c>
      <c r="N140" t="str">
        <f>VLOOKUP($D140,metadata!$B$2:$S$451,11,0)</f>
        <v>Wyeomyia smithii</v>
      </c>
      <c r="O140" t="str">
        <f>VLOOKUP($D140,metadata!$B$2:$S$451,12,0)</f>
        <v>diptera</v>
      </c>
      <c r="P140" t="str">
        <f>VLOOKUP($D140,metadata!$B$2:$S$451,13,0)</f>
        <v/>
      </c>
      <c r="Q140" t="str">
        <f>VLOOKUP($D140,metadata!$B$2:$S$451,14,0)</f>
        <v/>
      </c>
      <c r="R140" t="str">
        <f>VLOOKUP($D140,metadata!$B$2:$S$451,15,0)</f>
        <v/>
      </c>
      <c r="S140" t="str">
        <f>VLOOKUP($D140,metadata!$B$2:$S$451,16,0)</f>
        <v/>
      </c>
      <c r="T140" t="str">
        <f>VLOOKUP($D140,metadata!$B$2:$S$451,17,0)</f>
        <v/>
      </c>
      <c r="U140" t="str">
        <f>VLOOKUP($D140,metadata!$B$2:$S$451,18,0)</f>
        <v/>
      </c>
      <c r="V140" t="str">
        <f>VLOOKUP($D140,metadata!$B$2:$Z$451,19,0)</f>
        <v/>
      </c>
      <c r="W140" t="str">
        <f>VLOOKUP($D140,metadata!$B$2:$Z$451,20,0)</f>
        <v/>
      </c>
      <c r="X140" t="str">
        <f>VLOOKUP($D140,metadata!$B$2:$Z$451,21,0)</f>
        <v/>
      </c>
      <c r="Y140" t="str">
        <f>VLOOKUP($D140,metadata!$B$2:$Z$451,22,0)</f>
        <v/>
      </c>
      <c r="Z140" t="str">
        <f>VLOOKUP($D140,metadata!$B$2:$Z$451,23,0)</f>
        <v/>
      </c>
      <c r="AA140" t="str">
        <f>VLOOKUP($D140,metadata!$B$2:$Z$451,24,0)</f>
        <v/>
      </c>
      <c r="AB140" t="str">
        <f>VLOOKUP($D140,metadata!$B$2:$Z$451,25,0)</f>
        <v/>
      </c>
      <c r="AF140" t="str">
        <f t="shared" si="7"/>
        <v/>
      </c>
      <c r="AH140" t="str">
        <f t="shared" si="5"/>
        <v>x</v>
      </c>
    </row>
    <row r="141" spans="1:34" x14ac:dyDescent="0.3">
      <c r="A141">
        <f>A140+metadata!J140</f>
        <v>830</v>
      </c>
      <c r="B141" t="str">
        <f>metadata!B141</f>
        <v>20-KS</v>
      </c>
      <c r="C141">
        <v>140</v>
      </c>
      <c r="D141" t="str">
        <f t="shared" si="6"/>
        <v>2-</v>
      </c>
      <c r="E141" t="str">
        <f>VLOOKUP($D141,metadata!$B$2:$S$451,2,0)</f>
        <v>BRADSHAW, WE</v>
      </c>
      <c r="F141" t="str">
        <f>VLOOKUP($D141,metadata!$B$2:$S$451,3,0)</f>
        <v>GEOGRAPHY OF PHOTOPERIODIC RESPONSE IN DIAPAUSING MOSQUITO</v>
      </c>
      <c r="G141" t="str">
        <f>VLOOKUP($D141,metadata!$B$2:$S$451,4,0)</f>
        <v>10.1038/262384b0</v>
      </c>
      <c r="H141" t="str">
        <f>VLOOKUP($D141,metadata!$B$2:$S$451,5,0)</f>
        <v>y-askfordata</v>
      </c>
      <c r="I141" t="str">
        <f>VLOOKUP($D141,metadata!$B$2:$S$451,6,0)</f>
        <v>a</v>
      </c>
      <c r="J141" t="str">
        <f>VLOOKUP($D141,metadata!$B$2:$S$451,7,0)</f>
        <v>i</v>
      </c>
      <c r="K141">
        <f>VLOOKUP($D141,metadata!$B$2:$S$451,8,0)</f>
        <v>22</v>
      </c>
      <c r="L141">
        <f>VLOOKUP($D141,metadata!$B$2:$S$451,9,0)</f>
        <v>16</v>
      </c>
      <c r="M141" t="str">
        <f>VLOOKUP($D141,metadata!$B$2:$S$451,10,0)</f>
        <v/>
      </c>
      <c r="N141" t="str">
        <f>VLOOKUP($D141,metadata!$B$2:$S$451,11,0)</f>
        <v>Wyeomyia smithii</v>
      </c>
      <c r="O141" t="str">
        <f>VLOOKUP($D141,metadata!$B$2:$S$451,12,0)</f>
        <v>diptera</v>
      </c>
      <c r="P141" t="str">
        <f>VLOOKUP($D141,metadata!$B$2:$S$451,13,0)</f>
        <v/>
      </c>
      <c r="Q141" t="str">
        <f>VLOOKUP($D141,metadata!$B$2:$S$451,14,0)</f>
        <v/>
      </c>
      <c r="R141" t="str">
        <f>VLOOKUP($D141,metadata!$B$2:$S$451,15,0)</f>
        <v/>
      </c>
      <c r="S141" t="str">
        <f>VLOOKUP($D141,metadata!$B$2:$S$451,16,0)</f>
        <v/>
      </c>
      <c r="T141" t="str">
        <f>VLOOKUP($D141,metadata!$B$2:$S$451,17,0)</f>
        <v/>
      </c>
      <c r="U141" t="str">
        <f>VLOOKUP($D141,metadata!$B$2:$S$451,18,0)</f>
        <v/>
      </c>
      <c r="V141" t="str">
        <f>VLOOKUP($D141,metadata!$B$2:$Z$451,19,0)</f>
        <v/>
      </c>
      <c r="W141" t="str">
        <f>VLOOKUP($D141,metadata!$B$2:$Z$451,20,0)</f>
        <v/>
      </c>
      <c r="X141" t="str">
        <f>VLOOKUP($D141,metadata!$B$2:$Z$451,21,0)</f>
        <v/>
      </c>
      <c r="Y141" t="str">
        <f>VLOOKUP($D141,metadata!$B$2:$Z$451,22,0)</f>
        <v/>
      </c>
      <c r="Z141" t="str">
        <f>VLOOKUP($D141,metadata!$B$2:$Z$451,23,0)</f>
        <v/>
      </c>
      <c r="AA141" t="str">
        <f>VLOOKUP($D141,metadata!$B$2:$Z$451,24,0)</f>
        <v/>
      </c>
      <c r="AB141" t="str">
        <f>VLOOKUP($D141,metadata!$B$2:$Z$451,25,0)</f>
        <v/>
      </c>
      <c r="AF141" t="str">
        <f t="shared" si="7"/>
        <v/>
      </c>
      <c r="AH141" t="str">
        <f t="shared" si="5"/>
        <v>x</v>
      </c>
    </row>
    <row r="142" spans="1:34" x14ac:dyDescent="0.3">
      <c r="A142">
        <f>A141+metadata!J141</f>
        <v>834</v>
      </c>
      <c r="B142" t="str">
        <f>metadata!B142</f>
        <v>20-KG</v>
      </c>
      <c r="C142">
        <v>141</v>
      </c>
      <c r="D142" t="str">
        <f t="shared" si="6"/>
        <v>2-</v>
      </c>
      <c r="E142" t="str">
        <f>VLOOKUP($D142,metadata!$B$2:$S$451,2,0)</f>
        <v>BRADSHAW, WE</v>
      </c>
      <c r="F142" t="str">
        <f>VLOOKUP($D142,metadata!$B$2:$S$451,3,0)</f>
        <v>GEOGRAPHY OF PHOTOPERIODIC RESPONSE IN DIAPAUSING MOSQUITO</v>
      </c>
      <c r="G142" t="str">
        <f>VLOOKUP($D142,metadata!$B$2:$S$451,4,0)</f>
        <v>10.1038/262384b0</v>
      </c>
      <c r="H142" t="str">
        <f>VLOOKUP($D142,metadata!$B$2:$S$451,5,0)</f>
        <v>y-askfordata</v>
      </c>
      <c r="I142" t="str">
        <f>VLOOKUP($D142,metadata!$B$2:$S$451,6,0)</f>
        <v>a</v>
      </c>
      <c r="J142" t="str">
        <f>VLOOKUP($D142,metadata!$B$2:$S$451,7,0)</f>
        <v>i</v>
      </c>
      <c r="K142">
        <f>VLOOKUP($D142,metadata!$B$2:$S$451,8,0)</f>
        <v>22</v>
      </c>
      <c r="L142">
        <f>VLOOKUP($D142,metadata!$B$2:$S$451,9,0)</f>
        <v>16</v>
      </c>
      <c r="M142" t="str">
        <f>VLOOKUP($D142,metadata!$B$2:$S$451,10,0)</f>
        <v/>
      </c>
      <c r="N142" t="str">
        <f>VLOOKUP($D142,metadata!$B$2:$S$451,11,0)</f>
        <v>Wyeomyia smithii</v>
      </c>
      <c r="O142" t="str">
        <f>VLOOKUP($D142,metadata!$B$2:$S$451,12,0)</f>
        <v>diptera</v>
      </c>
      <c r="P142" t="str">
        <f>VLOOKUP($D142,metadata!$B$2:$S$451,13,0)</f>
        <v/>
      </c>
      <c r="Q142" t="str">
        <f>VLOOKUP($D142,metadata!$B$2:$S$451,14,0)</f>
        <v/>
      </c>
      <c r="R142" t="str">
        <f>VLOOKUP($D142,metadata!$B$2:$S$451,15,0)</f>
        <v/>
      </c>
      <c r="S142" t="str">
        <f>VLOOKUP($D142,metadata!$B$2:$S$451,16,0)</f>
        <v/>
      </c>
      <c r="T142" t="str">
        <f>VLOOKUP($D142,metadata!$B$2:$S$451,17,0)</f>
        <v/>
      </c>
      <c r="U142" t="str">
        <f>VLOOKUP($D142,metadata!$B$2:$S$451,18,0)</f>
        <v/>
      </c>
      <c r="V142" t="str">
        <f>VLOOKUP($D142,metadata!$B$2:$Z$451,19,0)</f>
        <v/>
      </c>
      <c r="W142" t="str">
        <f>VLOOKUP($D142,metadata!$B$2:$Z$451,20,0)</f>
        <v/>
      </c>
      <c r="X142" t="str">
        <f>VLOOKUP($D142,metadata!$B$2:$Z$451,21,0)</f>
        <v/>
      </c>
      <c r="Y142" t="str">
        <f>VLOOKUP($D142,metadata!$B$2:$Z$451,22,0)</f>
        <v/>
      </c>
      <c r="Z142" t="str">
        <f>VLOOKUP($D142,metadata!$B$2:$Z$451,23,0)</f>
        <v/>
      </c>
      <c r="AA142" t="str">
        <f>VLOOKUP($D142,metadata!$B$2:$Z$451,24,0)</f>
        <v/>
      </c>
      <c r="AB142" t="str">
        <f>VLOOKUP($D142,metadata!$B$2:$Z$451,25,0)</f>
        <v/>
      </c>
      <c r="AF142" t="str">
        <f t="shared" si="7"/>
        <v/>
      </c>
      <c r="AH142" t="str">
        <f t="shared" si="5"/>
        <v>x</v>
      </c>
    </row>
    <row r="143" spans="1:34" x14ac:dyDescent="0.3">
      <c r="A143">
        <f>A142+metadata!J142</f>
        <v>838</v>
      </c>
      <c r="B143" t="str">
        <f>metadata!B143</f>
        <v>21-leningrad</v>
      </c>
      <c r="C143">
        <v>142</v>
      </c>
      <c r="D143" t="str">
        <f t="shared" si="6"/>
        <v>2-</v>
      </c>
      <c r="E143" t="str">
        <f>VLOOKUP($D143,metadata!$B$2:$S$451,2,0)</f>
        <v>BRADSHAW, WE</v>
      </c>
      <c r="F143" t="str">
        <f>VLOOKUP($D143,metadata!$B$2:$S$451,3,0)</f>
        <v>GEOGRAPHY OF PHOTOPERIODIC RESPONSE IN DIAPAUSING MOSQUITO</v>
      </c>
      <c r="G143" t="str">
        <f>VLOOKUP($D143,metadata!$B$2:$S$451,4,0)</f>
        <v>10.1038/262384b0</v>
      </c>
      <c r="H143" t="str">
        <f>VLOOKUP($D143,metadata!$B$2:$S$451,5,0)</f>
        <v>y-askfordata</v>
      </c>
      <c r="I143" t="str">
        <f>VLOOKUP($D143,metadata!$B$2:$S$451,6,0)</f>
        <v>a</v>
      </c>
      <c r="J143" t="str">
        <f>VLOOKUP($D143,metadata!$B$2:$S$451,7,0)</f>
        <v>i</v>
      </c>
      <c r="K143">
        <f>VLOOKUP($D143,metadata!$B$2:$S$451,8,0)</f>
        <v>22</v>
      </c>
      <c r="L143">
        <f>VLOOKUP($D143,metadata!$B$2:$S$451,9,0)</f>
        <v>16</v>
      </c>
      <c r="M143" t="str">
        <f>VLOOKUP($D143,metadata!$B$2:$S$451,10,0)</f>
        <v/>
      </c>
      <c r="N143" t="str">
        <f>VLOOKUP($D143,metadata!$B$2:$S$451,11,0)</f>
        <v>Wyeomyia smithii</v>
      </c>
      <c r="O143" t="str">
        <f>VLOOKUP($D143,metadata!$B$2:$S$451,12,0)</f>
        <v>diptera</v>
      </c>
      <c r="P143" t="str">
        <f>VLOOKUP($D143,metadata!$B$2:$S$451,13,0)</f>
        <v/>
      </c>
      <c r="Q143" t="str">
        <f>VLOOKUP($D143,metadata!$B$2:$S$451,14,0)</f>
        <v/>
      </c>
      <c r="R143" t="str">
        <f>VLOOKUP($D143,metadata!$B$2:$S$451,15,0)</f>
        <v/>
      </c>
      <c r="S143" t="str">
        <f>VLOOKUP($D143,metadata!$B$2:$S$451,16,0)</f>
        <v/>
      </c>
      <c r="T143" t="str">
        <f>VLOOKUP($D143,metadata!$B$2:$S$451,17,0)</f>
        <v/>
      </c>
      <c r="U143" t="str">
        <f>VLOOKUP($D143,metadata!$B$2:$S$451,18,0)</f>
        <v/>
      </c>
      <c r="V143" t="str">
        <f>VLOOKUP($D143,metadata!$B$2:$Z$451,19,0)</f>
        <v/>
      </c>
      <c r="W143" t="str">
        <f>VLOOKUP($D143,metadata!$B$2:$Z$451,20,0)</f>
        <v/>
      </c>
      <c r="X143" t="str">
        <f>VLOOKUP($D143,metadata!$B$2:$Z$451,21,0)</f>
        <v/>
      </c>
      <c r="Y143" t="str">
        <f>VLOOKUP($D143,metadata!$B$2:$Z$451,22,0)</f>
        <v/>
      </c>
      <c r="Z143" t="str">
        <f>VLOOKUP($D143,metadata!$B$2:$Z$451,23,0)</f>
        <v/>
      </c>
      <c r="AA143" t="str">
        <f>VLOOKUP($D143,metadata!$B$2:$Z$451,24,0)</f>
        <v/>
      </c>
      <c r="AB143" t="str">
        <f>VLOOKUP($D143,metadata!$B$2:$Z$451,25,0)</f>
        <v/>
      </c>
      <c r="AF143" t="str">
        <f t="shared" si="7"/>
        <v/>
      </c>
      <c r="AH143" t="str">
        <f t="shared" si="5"/>
        <v>x</v>
      </c>
    </row>
    <row r="144" spans="1:34" x14ac:dyDescent="0.3">
      <c r="A144">
        <f>A143+metadata!J143</f>
        <v>853</v>
      </c>
      <c r="B144" t="str">
        <f>metadata!B144</f>
        <v>21-padua</v>
      </c>
      <c r="C144">
        <v>143</v>
      </c>
      <c r="D144" t="str">
        <f t="shared" si="6"/>
        <v>2-</v>
      </c>
      <c r="E144" t="str">
        <f>VLOOKUP($D144,metadata!$B$2:$S$451,2,0)</f>
        <v>BRADSHAW, WE</v>
      </c>
      <c r="F144" t="str">
        <f>VLOOKUP($D144,metadata!$B$2:$S$451,3,0)</f>
        <v>GEOGRAPHY OF PHOTOPERIODIC RESPONSE IN DIAPAUSING MOSQUITO</v>
      </c>
      <c r="G144" t="str">
        <f>VLOOKUP($D144,metadata!$B$2:$S$451,4,0)</f>
        <v>10.1038/262384b0</v>
      </c>
      <c r="H144" t="str">
        <f>VLOOKUP($D144,metadata!$B$2:$S$451,5,0)</f>
        <v>y-askfordata</v>
      </c>
      <c r="I144" t="str">
        <f>VLOOKUP($D144,metadata!$B$2:$S$451,6,0)</f>
        <v>a</v>
      </c>
      <c r="J144" t="str">
        <f>VLOOKUP($D144,metadata!$B$2:$S$451,7,0)</f>
        <v>i</v>
      </c>
      <c r="K144">
        <f>VLOOKUP($D144,metadata!$B$2:$S$451,8,0)</f>
        <v>22</v>
      </c>
      <c r="L144">
        <f>VLOOKUP($D144,metadata!$B$2:$S$451,9,0)</f>
        <v>16</v>
      </c>
      <c r="M144" t="str">
        <f>VLOOKUP($D144,metadata!$B$2:$S$451,10,0)</f>
        <v/>
      </c>
      <c r="N144" t="str">
        <f>VLOOKUP($D144,metadata!$B$2:$S$451,11,0)</f>
        <v>Wyeomyia smithii</v>
      </c>
      <c r="O144" t="str">
        <f>VLOOKUP($D144,metadata!$B$2:$S$451,12,0)</f>
        <v>diptera</v>
      </c>
      <c r="P144" t="str">
        <f>VLOOKUP($D144,metadata!$B$2:$S$451,13,0)</f>
        <v/>
      </c>
      <c r="Q144" t="str">
        <f>VLOOKUP($D144,metadata!$B$2:$S$451,14,0)</f>
        <v/>
      </c>
      <c r="R144" t="str">
        <f>VLOOKUP($D144,metadata!$B$2:$S$451,15,0)</f>
        <v/>
      </c>
      <c r="S144" t="str">
        <f>VLOOKUP($D144,metadata!$B$2:$S$451,16,0)</f>
        <v/>
      </c>
      <c r="T144" t="str">
        <f>VLOOKUP($D144,metadata!$B$2:$S$451,17,0)</f>
        <v/>
      </c>
      <c r="U144" t="str">
        <f>VLOOKUP($D144,metadata!$B$2:$S$451,18,0)</f>
        <v/>
      </c>
      <c r="V144" t="str">
        <f>VLOOKUP($D144,metadata!$B$2:$Z$451,19,0)</f>
        <v/>
      </c>
      <c r="W144" t="str">
        <f>VLOOKUP($D144,metadata!$B$2:$Z$451,20,0)</f>
        <v/>
      </c>
      <c r="X144" t="str">
        <f>VLOOKUP($D144,metadata!$B$2:$Z$451,21,0)</f>
        <v/>
      </c>
      <c r="Y144" t="str">
        <f>VLOOKUP($D144,metadata!$B$2:$Z$451,22,0)</f>
        <v/>
      </c>
      <c r="Z144" t="str">
        <f>VLOOKUP($D144,metadata!$B$2:$Z$451,23,0)</f>
        <v/>
      </c>
      <c r="AA144" t="str">
        <f>VLOOKUP($D144,metadata!$B$2:$Z$451,24,0)</f>
        <v/>
      </c>
      <c r="AB144" t="str">
        <f>VLOOKUP($D144,metadata!$B$2:$Z$451,25,0)</f>
        <v/>
      </c>
      <c r="AF144" t="str">
        <f t="shared" si="7"/>
        <v/>
      </c>
      <c r="AH144" t="str">
        <f t="shared" si="5"/>
        <v>x</v>
      </c>
    </row>
    <row r="145" spans="1:34" x14ac:dyDescent="0.3">
      <c r="A145">
        <f>A144+metadata!J144</f>
        <v>860</v>
      </c>
      <c r="B145" t="str">
        <f>metadata!B145</f>
        <v>21-warsaw</v>
      </c>
      <c r="C145">
        <v>144</v>
      </c>
      <c r="D145" t="str">
        <f t="shared" si="6"/>
        <v>2-</v>
      </c>
      <c r="E145" t="str">
        <f>VLOOKUP($D145,metadata!$B$2:$S$451,2,0)</f>
        <v>BRADSHAW, WE</v>
      </c>
      <c r="F145" t="str">
        <f>VLOOKUP($D145,metadata!$B$2:$S$451,3,0)</f>
        <v>GEOGRAPHY OF PHOTOPERIODIC RESPONSE IN DIAPAUSING MOSQUITO</v>
      </c>
      <c r="G145" t="str">
        <f>VLOOKUP($D145,metadata!$B$2:$S$451,4,0)</f>
        <v>10.1038/262384b0</v>
      </c>
      <c r="H145" t="str">
        <f>VLOOKUP($D145,metadata!$B$2:$S$451,5,0)</f>
        <v>y-askfordata</v>
      </c>
      <c r="I145" t="str">
        <f>VLOOKUP($D145,metadata!$B$2:$S$451,6,0)</f>
        <v>a</v>
      </c>
      <c r="J145" t="str">
        <f>VLOOKUP($D145,metadata!$B$2:$S$451,7,0)</f>
        <v>i</v>
      </c>
      <c r="K145">
        <f>VLOOKUP($D145,metadata!$B$2:$S$451,8,0)</f>
        <v>22</v>
      </c>
      <c r="L145">
        <f>VLOOKUP($D145,metadata!$B$2:$S$451,9,0)</f>
        <v>16</v>
      </c>
      <c r="M145" t="str">
        <f>VLOOKUP($D145,metadata!$B$2:$S$451,10,0)</f>
        <v/>
      </c>
      <c r="N145" t="str">
        <f>VLOOKUP($D145,metadata!$B$2:$S$451,11,0)</f>
        <v>Wyeomyia smithii</v>
      </c>
      <c r="O145" t="str">
        <f>VLOOKUP($D145,metadata!$B$2:$S$451,12,0)</f>
        <v>diptera</v>
      </c>
      <c r="P145" t="str">
        <f>VLOOKUP($D145,metadata!$B$2:$S$451,13,0)</f>
        <v/>
      </c>
      <c r="Q145" t="str">
        <f>VLOOKUP($D145,metadata!$B$2:$S$451,14,0)</f>
        <v/>
      </c>
      <c r="R145" t="str">
        <f>VLOOKUP($D145,metadata!$B$2:$S$451,15,0)</f>
        <v/>
      </c>
      <c r="S145" t="str">
        <f>VLOOKUP($D145,metadata!$B$2:$S$451,16,0)</f>
        <v/>
      </c>
      <c r="T145" t="str">
        <f>VLOOKUP($D145,metadata!$B$2:$S$451,17,0)</f>
        <v/>
      </c>
      <c r="U145" t="str">
        <f>VLOOKUP($D145,metadata!$B$2:$S$451,18,0)</f>
        <v/>
      </c>
      <c r="V145" t="str">
        <f>VLOOKUP($D145,metadata!$B$2:$Z$451,19,0)</f>
        <v/>
      </c>
      <c r="W145" t="str">
        <f>VLOOKUP($D145,metadata!$B$2:$Z$451,20,0)</f>
        <v/>
      </c>
      <c r="X145" t="str">
        <f>VLOOKUP($D145,metadata!$B$2:$Z$451,21,0)</f>
        <v/>
      </c>
      <c r="Y145" t="str">
        <f>VLOOKUP($D145,metadata!$B$2:$Z$451,22,0)</f>
        <v/>
      </c>
      <c r="Z145" t="str">
        <f>VLOOKUP($D145,metadata!$B$2:$Z$451,23,0)</f>
        <v/>
      </c>
      <c r="AA145" t="str">
        <f>VLOOKUP($D145,metadata!$B$2:$Z$451,24,0)</f>
        <v/>
      </c>
      <c r="AB145" t="str">
        <f>VLOOKUP($D145,metadata!$B$2:$Z$451,25,0)</f>
        <v/>
      </c>
      <c r="AF145" t="str">
        <f t="shared" si="7"/>
        <v/>
      </c>
      <c r="AH145" t="str">
        <f t="shared" ref="AH145:AH208" si="8">IF(AD145&lt;1.1,"x","")</f>
        <v>x</v>
      </c>
    </row>
    <row r="146" spans="1:34" x14ac:dyDescent="0.3">
      <c r="A146">
        <f>A145+metadata!J145</f>
        <v>867</v>
      </c>
      <c r="B146" t="str">
        <f>metadata!B146</f>
        <v>21-Aile-froide</v>
      </c>
      <c r="C146">
        <v>145</v>
      </c>
      <c r="D146" t="str">
        <f t="shared" si="6"/>
        <v>2-</v>
      </c>
      <c r="E146" t="str">
        <f>VLOOKUP($D146,metadata!$B$2:$S$451,2,0)</f>
        <v>BRADSHAW, WE</v>
      </c>
      <c r="F146" t="str">
        <f>VLOOKUP($D146,metadata!$B$2:$S$451,3,0)</f>
        <v>GEOGRAPHY OF PHOTOPERIODIC RESPONSE IN DIAPAUSING MOSQUITO</v>
      </c>
      <c r="G146" t="str">
        <f>VLOOKUP($D146,metadata!$B$2:$S$451,4,0)</f>
        <v>10.1038/262384b0</v>
      </c>
      <c r="H146" t="str">
        <f>VLOOKUP($D146,metadata!$B$2:$S$451,5,0)</f>
        <v>y-askfordata</v>
      </c>
      <c r="I146" t="str">
        <f>VLOOKUP($D146,metadata!$B$2:$S$451,6,0)</f>
        <v>a</v>
      </c>
      <c r="J146" t="str">
        <f>VLOOKUP($D146,metadata!$B$2:$S$451,7,0)</f>
        <v>i</v>
      </c>
      <c r="K146">
        <f>VLOOKUP($D146,metadata!$B$2:$S$451,8,0)</f>
        <v>22</v>
      </c>
      <c r="L146">
        <f>VLOOKUP($D146,metadata!$B$2:$S$451,9,0)</f>
        <v>16</v>
      </c>
      <c r="M146" t="str">
        <f>VLOOKUP($D146,metadata!$B$2:$S$451,10,0)</f>
        <v/>
      </c>
      <c r="N146" t="str">
        <f>VLOOKUP($D146,metadata!$B$2:$S$451,11,0)</f>
        <v>Wyeomyia smithii</v>
      </c>
      <c r="O146" t="str">
        <f>VLOOKUP($D146,metadata!$B$2:$S$451,12,0)</f>
        <v>diptera</v>
      </c>
      <c r="P146" t="str">
        <f>VLOOKUP($D146,metadata!$B$2:$S$451,13,0)</f>
        <v/>
      </c>
      <c r="Q146" t="str">
        <f>VLOOKUP($D146,metadata!$B$2:$S$451,14,0)</f>
        <v/>
      </c>
      <c r="R146" t="str">
        <f>VLOOKUP($D146,metadata!$B$2:$S$451,15,0)</f>
        <v/>
      </c>
      <c r="S146" t="str">
        <f>VLOOKUP($D146,metadata!$B$2:$S$451,16,0)</f>
        <v/>
      </c>
      <c r="T146" t="str">
        <f>VLOOKUP($D146,metadata!$B$2:$S$451,17,0)</f>
        <v/>
      </c>
      <c r="U146" t="str">
        <f>VLOOKUP($D146,metadata!$B$2:$S$451,18,0)</f>
        <v/>
      </c>
      <c r="V146" t="str">
        <f>VLOOKUP($D146,metadata!$B$2:$Z$451,19,0)</f>
        <v/>
      </c>
      <c r="W146" t="str">
        <f>VLOOKUP($D146,metadata!$B$2:$Z$451,20,0)</f>
        <v/>
      </c>
      <c r="X146" t="str">
        <f>VLOOKUP($D146,metadata!$B$2:$Z$451,21,0)</f>
        <v/>
      </c>
      <c r="Y146" t="str">
        <f>VLOOKUP($D146,metadata!$B$2:$Z$451,22,0)</f>
        <v/>
      </c>
      <c r="Z146" t="str">
        <f>VLOOKUP($D146,metadata!$B$2:$Z$451,23,0)</f>
        <v/>
      </c>
      <c r="AA146" t="str">
        <f>VLOOKUP($D146,metadata!$B$2:$Z$451,24,0)</f>
        <v/>
      </c>
      <c r="AB146" t="str">
        <f>VLOOKUP($D146,metadata!$B$2:$Z$451,25,0)</f>
        <v/>
      </c>
      <c r="AF146" t="str">
        <f t="shared" si="7"/>
        <v/>
      </c>
      <c r="AH146" t="str">
        <f t="shared" si="8"/>
        <v>x</v>
      </c>
    </row>
    <row r="147" spans="1:34" x14ac:dyDescent="0.3">
      <c r="A147">
        <f>A146+metadata!J146</f>
        <v>875</v>
      </c>
      <c r="B147" t="str">
        <f>metadata!B147</f>
        <v>21-Voorne</v>
      </c>
      <c r="C147">
        <v>146</v>
      </c>
      <c r="D147" t="str">
        <f t="shared" si="6"/>
        <v>2-</v>
      </c>
      <c r="E147" t="str">
        <f>VLOOKUP($D147,metadata!$B$2:$S$451,2,0)</f>
        <v>BRADSHAW, WE</v>
      </c>
      <c r="F147" t="str">
        <f>VLOOKUP($D147,metadata!$B$2:$S$451,3,0)</f>
        <v>GEOGRAPHY OF PHOTOPERIODIC RESPONSE IN DIAPAUSING MOSQUITO</v>
      </c>
      <c r="G147" t="str">
        <f>VLOOKUP($D147,metadata!$B$2:$S$451,4,0)</f>
        <v>10.1038/262384b0</v>
      </c>
      <c r="H147" t="str">
        <f>VLOOKUP($D147,metadata!$B$2:$S$451,5,0)</f>
        <v>y-askfordata</v>
      </c>
      <c r="I147" t="str">
        <f>VLOOKUP($D147,metadata!$B$2:$S$451,6,0)</f>
        <v>a</v>
      </c>
      <c r="J147" t="str">
        <f>VLOOKUP($D147,metadata!$B$2:$S$451,7,0)</f>
        <v>i</v>
      </c>
      <c r="K147">
        <f>VLOOKUP($D147,metadata!$B$2:$S$451,8,0)</f>
        <v>22</v>
      </c>
      <c r="L147">
        <f>VLOOKUP($D147,metadata!$B$2:$S$451,9,0)</f>
        <v>16</v>
      </c>
      <c r="M147" t="str">
        <f>VLOOKUP($D147,metadata!$B$2:$S$451,10,0)</f>
        <v/>
      </c>
      <c r="N147" t="str">
        <f>VLOOKUP($D147,metadata!$B$2:$S$451,11,0)</f>
        <v>Wyeomyia smithii</v>
      </c>
      <c r="O147" t="str">
        <f>VLOOKUP($D147,metadata!$B$2:$S$451,12,0)</f>
        <v>diptera</v>
      </c>
      <c r="P147" t="str">
        <f>VLOOKUP($D147,metadata!$B$2:$S$451,13,0)</f>
        <v/>
      </c>
      <c r="Q147" t="str">
        <f>VLOOKUP($D147,metadata!$B$2:$S$451,14,0)</f>
        <v/>
      </c>
      <c r="R147" t="str">
        <f>VLOOKUP($D147,metadata!$B$2:$S$451,15,0)</f>
        <v/>
      </c>
      <c r="S147" t="str">
        <f>VLOOKUP($D147,metadata!$B$2:$S$451,16,0)</f>
        <v/>
      </c>
      <c r="T147" t="str">
        <f>VLOOKUP($D147,metadata!$B$2:$S$451,17,0)</f>
        <v/>
      </c>
      <c r="U147" t="str">
        <f>VLOOKUP($D147,metadata!$B$2:$S$451,18,0)</f>
        <v/>
      </c>
      <c r="V147" t="str">
        <f>VLOOKUP($D147,metadata!$B$2:$Z$451,19,0)</f>
        <v/>
      </c>
      <c r="W147" t="str">
        <f>VLOOKUP($D147,metadata!$B$2:$Z$451,20,0)</f>
        <v/>
      </c>
      <c r="X147" t="str">
        <f>VLOOKUP($D147,metadata!$B$2:$Z$451,21,0)</f>
        <v/>
      </c>
      <c r="Y147" t="str">
        <f>VLOOKUP($D147,metadata!$B$2:$Z$451,22,0)</f>
        <v/>
      </c>
      <c r="Z147" t="str">
        <f>VLOOKUP($D147,metadata!$B$2:$Z$451,23,0)</f>
        <v/>
      </c>
      <c r="AA147" t="str">
        <f>VLOOKUP($D147,metadata!$B$2:$Z$451,24,0)</f>
        <v/>
      </c>
      <c r="AB147" t="str">
        <f>VLOOKUP($D147,metadata!$B$2:$Z$451,25,0)</f>
        <v/>
      </c>
      <c r="AF147" t="str">
        <f t="shared" si="7"/>
        <v/>
      </c>
      <c r="AH147" t="str">
        <f t="shared" si="8"/>
        <v>x</v>
      </c>
    </row>
    <row r="148" spans="1:34" x14ac:dyDescent="0.3">
      <c r="A148">
        <f>A147+metadata!J147</f>
        <v>885</v>
      </c>
      <c r="B148" t="str">
        <f>metadata!B148</f>
        <v>21-Thessaloniki1</v>
      </c>
      <c r="C148">
        <v>147</v>
      </c>
      <c r="D148" t="str">
        <f t="shared" si="6"/>
        <v>2-</v>
      </c>
      <c r="E148" t="str">
        <f>VLOOKUP($D148,metadata!$B$2:$S$451,2,0)</f>
        <v>BRADSHAW, WE</v>
      </c>
      <c r="F148" t="str">
        <f>VLOOKUP($D148,metadata!$B$2:$S$451,3,0)</f>
        <v>GEOGRAPHY OF PHOTOPERIODIC RESPONSE IN DIAPAUSING MOSQUITO</v>
      </c>
      <c r="G148" t="str">
        <f>VLOOKUP($D148,metadata!$B$2:$S$451,4,0)</f>
        <v>10.1038/262384b0</v>
      </c>
      <c r="H148" t="str">
        <f>VLOOKUP($D148,metadata!$B$2:$S$451,5,0)</f>
        <v>y-askfordata</v>
      </c>
      <c r="I148" t="str">
        <f>VLOOKUP($D148,metadata!$B$2:$S$451,6,0)</f>
        <v>a</v>
      </c>
      <c r="J148" t="str">
        <f>VLOOKUP($D148,metadata!$B$2:$S$451,7,0)</f>
        <v>i</v>
      </c>
      <c r="K148">
        <f>VLOOKUP($D148,metadata!$B$2:$S$451,8,0)</f>
        <v>22</v>
      </c>
      <c r="L148">
        <f>VLOOKUP($D148,metadata!$B$2:$S$451,9,0)</f>
        <v>16</v>
      </c>
      <c r="M148" t="str">
        <f>VLOOKUP($D148,metadata!$B$2:$S$451,10,0)</f>
        <v/>
      </c>
      <c r="N148" t="str">
        <f>VLOOKUP($D148,metadata!$B$2:$S$451,11,0)</f>
        <v>Wyeomyia smithii</v>
      </c>
      <c r="O148" t="str">
        <f>VLOOKUP($D148,metadata!$B$2:$S$451,12,0)</f>
        <v>diptera</v>
      </c>
      <c r="P148" t="str">
        <f>VLOOKUP($D148,metadata!$B$2:$S$451,13,0)</f>
        <v/>
      </c>
      <c r="Q148" t="str">
        <f>VLOOKUP($D148,metadata!$B$2:$S$451,14,0)</f>
        <v/>
      </c>
      <c r="R148" t="str">
        <f>VLOOKUP($D148,metadata!$B$2:$S$451,15,0)</f>
        <v/>
      </c>
      <c r="S148" t="str">
        <f>VLOOKUP($D148,metadata!$B$2:$S$451,16,0)</f>
        <v/>
      </c>
      <c r="T148" t="str">
        <f>VLOOKUP($D148,metadata!$B$2:$S$451,17,0)</f>
        <v/>
      </c>
      <c r="U148" t="str">
        <f>VLOOKUP($D148,metadata!$B$2:$S$451,18,0)</f>
        <v/>
      </c>
      <c r="V148" t="str">
        <f>VLOOKUP($D148,metadata!$B$2:$Z$451,19,0)</f>
        <v/>
      </c>
      <c r="W148" t="str">
        <f>VLOOKUP($D148,metadata!$B$2:$Z$451,20,0)</f>
        <v/>
      </c>
      <c r="X148" t="str">
        <f>VLOOKUP($D148,metadata!$B$2:$Z$451,21,0)</f>
        <v/>
      </c>
      <c r="Y148" t="str">
        <f>VLOOKUP($D148,metadata!$B$2:$Z$451,22,0)</f>
        <v/>
      </c>
      <c r="Z148" t="str">
        <f>VLOOKUP($D148,metadata!$B$2:$Z$451,23,0)</f>
        <v/>
      </c>
      <c r="AA148" t="str">
        <f>VLOOKUP($D148,metadata!$B$2:$Z$451,24,0)</f>
        <v/>
      </c>
      <c r="AB148" t="str">
        <f>VLOOKUP($D148,metadata!$B$2:$Z$451,25,0)</f>
        <v/>
      </c>
      <c r="AF148" t="str">
        <f t="shared" si="7"/>
        <v/>
      </c>
      <c r="AH148" t="str">
        <f t="shared" si="8"/>
        <v>x</v>
      </c>
    </row>
    <row r="149" spans="1:34" x14ac:dyDescent="0.3">
      <c r="A149">
        <f>A148+metadata!J148</f>
        <v>892</v>
      </c>
      <c r="B149" t="str">
        <f>metadata!B149</f>
        <v>21-Susch</v>
      </c>
      <c r="C149">
        <v>148</v>
      </c>
      <c r="D149" t="str">
        <f t="shared" si="6"/>
        <v>2-</v>
      </c>
      <c r="E149" t="str">
        <f>VLOOKUP($D149,metadata!$B$2:$S$451,2,0)</f>
        <v>BRADSHAW, WE</v>
      </c>
      <c r="F149" t="str">
        <f>VLOOKUP($D149,metadata!$B$2:$S$451,3,0)</f>
        <v>GEOGRAPHY OF PHOTOPERIODIC RESPONSE IN DIAPAUSING MOSQUITO</v>
      </c>
      <c r="G149" t="str">
        <f>VLOOKUP($D149,metadata!$B$2:$S$451,4,0)</f>
        <v>10.1038/262384b0</v>
      </c>
      <c r="H149" t="str">
        <f>VLOOKUP($D149,metadata!$B$2:$S$451,5,0)</f>
        <v>y-askfordata</v>
      </c>
      <c r="I149" t="str">
        <f>VLOOKUP($D149,metadata!$B$2:$S$451,6,0)</f>
        <v>a</v>
      </c>
      <c r="J149" t="str">
        <f>VLOOKUP($D149,metadata!$B$2:$S$451,7,0)</f>
        <v>i</v>
      </c>
      <c r="K149">
        <f>VLOOKUP($D149,metadata!$B$2:$S$451,8,0)</f>
        <v>22</v>
      </c>
      <c r="L149">
        <f>VLOOKUP($D149,metadata!$B$2:$S$451,9,0)</f>
        <v>16</v>
      </c>
      <c r="M149" t="str">
        <f>VLOOKUP($D149,metadata!$B$2:$S$451,10,0)</f>
        <v/>
      </c>
      <c r="N149" t="str">
        <f>VLOOKUP($D149,metadata!$B$2:$S$451,11,0)</f>
        <v>Wyeomyia smithii</v>
      </c>
      <c r="O149" t="str">
        <f>VLOOKUP($D149,metadata!$B$2:$S$451,12,0)</f>
        <v>diptera</v>
      </c>
      <c r="P149" t="str">
        <f>VLOOKUP($D149,metadata!$B$2:$S$451,13,0)</f>
        <v/>
      </c>
      <c r="Q149" t="str">
        <f>VLOOKUP($D149,metadata!$B$2:$S$451,14,0)</f>
        <v/>
      </c>
      <c r="R149" t="str">
        <f>VLOOKUP($D149,metadata!$B$2:$S$451,15,0)</f>
        <v/>
      </c>
      <c r="S149" t="str">
        <f>VLOOKUP($D149,metadata!$B$2:$S$451,16,0)</f>
        <v/>
      </c>
      <c r="T149" t="str">
        <f>VLOOKUP($D149,metadata!$B$2:$S$451,17,0)</f>
        <v/>
      </c>
      <c r="U149" t="str">
        <f>VLOOKUP($D149,metadata!$B$2:$S$451,18,0)</f>
        <v/>
      </c>
      <c r="V149" t="str">
        <f>VLOOKUP($D149,metadata!$B$2:$Z$451,19,0)</f>
        <v/>
      </c>
      <c r="W149" t="str">
        <f>VLOOKUP($D149,metadata!$B$2:$Z$451,20,0)</f>
        <v/>
      </c>
      <c r="X149" t="str">
        <f>VLOOKUP($D149,metadata!$B$2:$Z$451,21,0)</f>
        <v/>
      </c>
      <c r="Y149" t="str">
        <f>VLOOKUP($D149,metadata!$B$2:$Z$451,22,0)</f>
        <v/>
      </c>
      <c r="Z149" t="str">
        <f>VLOOKUP($D149,metadata!$B$2:$Z$451,23,0)</f>
        <v/>
      </c>
      <c r="AA149" t="str">
        <f>VLOOKUP($D149,metadata!$B$2:$Z$451,24,0)</f>
        <v/>
      </c>
      <c r="AB149" t="str">
        <f>VLOOKUP($D149,metadata!$B$2:$Z$451,25,0)</f>
        <v/>
      </c>
      <c r="AF149" t="str">
        <f t="shared" si="7"/>
        <v/>
      </c>
      <c r="AH149" t="str">
        <f t="shared" si="8"/>
        <v>x</v>
      </c>
    </row>
    <row r="150" spans="1:34" x14ac:dyDescent="0.3">
      <c r="A150">
        <f>A149+metadata!J149</f>
        <v>899</v>
      </c>
      <c r="B150" t="str">
        <f>metadata!B150</f>
        <v>21-Thessaloniki2</v>
      </c>
      <c r="C150">
        <v>149</v>
      </c>
      <c r="D150" t="str">
        <f t="shared" si="6"/>
        <v>2-</v>
      </c>
      <c r="E150" t="str">
        <f>VLOOKUP($D150,metadata!$B$2:$S$451,2,0)</f>
        <v>BRADSHAW, WE</v>
      </c>
      <c r="F150" t="str">
        <f>VLOOKUP($D150,metadata!$B$2:$S$451,3,0)</f>
        <v>GEOGRAPHY OF PHOTOPERIODIC RESPONSE IN DIAPAUSING MOSQUITO</v>
      </c>
      <c r="G150" t="str">
        <f>VLOOKUP($D150,metadata!$B$2:$S$451,4,0)</f>
        <v>10.1038/262384b0</v>
      </c>
      <c r="H150" t="str">
        <f>VLOOKUP($D150,metadata!$B$2:$S$451,5,0)</f>
        <v>y-askfordata</v>
      </c>
      <c r="I150" t="str">
        <f>VLOOKUP($D150,metadata!$B$2:$S$451,6,0)</f>
        <v>a</v>
      </c>
      <c r="J150" t="str">
        <f>VLOOKUP($D150,metadata!$B$2:$S$451,7,0)</f>
        <v>i</v>
      </c>
      <c r="K150">
        <f>VLOOKUP($D150,metadata!$B$2:$S$451,8,0)</f>
        <v>22</v>
      </c>
      <c r="L150">
        <f>VLOOKUP($D150,metadata!$B$2:$S$451,9,0)</f>
        <v>16</v>
      </c>
      <c r="M150" t="str">
        <f>VLOOKUP($D150,metadata!$B$2:$S$451,10,0)</f>
        <v/>
      </c>
      <c r="N150" t="str">
        <f>VLOOKUP($D150,metadata!$B$2:$S$451,11,0)</f>
        <v>Wyeomyia smithii</v>
      </c>
      <c r="O150" t="str">
        <f>VLOOKUP($D150,metadata!$B$2:$S$451,12,0)</f>
        <v>diptera</v>
      </c>
      <c r="P150" t="str">
        <f>VLOOKUP($D150,metadata!$B$2:$S$451,13,0)</f>
        <v/>
      </c>
      <c r="Q150" t="str">
        <f>VLOOKUP($D150,metadata!$B$2:$S$451,14,0)</f>
        <v/>
      </c>
      <c r="R150" t="str">
        <f>VLOOKUP($D150,metadata!$B$2:$S$451,15,0)</f>
        <v/>
      </c>
      <c r="S150" t="str">
        <f>VLOOKUP($D150,metadata!$B$2:$S$451,16,0)</f>
        <v/>
      </c>
      <c r="T150" t="str">
        <f>VLOOKUP($D150,metadata!$B$2:$S$451,17,0)</f>
        <v/>
      </c>
      <c r="U150" t="str">
        <f>VLOOKUP($D150,metadata!$B$2:$S$451,18,0)</f>
        <v/>
      </c>
      <c r="V150" t="str">
        <f>VLOOKUP($D150,metadata!$B$2:$Z$451,19,0)</f>
        <v/>
      </c>
      <c r="W150" t="str">
        <f>VLOOKUP($D150,metadata!$B$2:$Z$451,20,0)</f>
        <v/>
      </c>
      <c r="X150" t="str">
        <f>VLOOKUP($D150,metadata!$B$2:$Z$451,21,0)</f>
        <v/>
      </c>
      <c r="Y150" t="str">
        <f>VLOOKUP($D150,metadata!$B$2:$Z$451,22,0)</f>
        <v/>
      </c>
      <c r="Z150" t="str">
        <f>VLOOKUP($D150,metadata!$B$2:$Z$451,23,0)</f>
        <v/>
      </c>
      <c r="AA150" t="str">
        <f>VLOOKUP($D150,metadata!$B$2:$Z$451,24,0)</f>
        <v/>
      </c>
      <c r="AB150" t="str">
        <f>VLOOKUP($D150,metadata!$B$2:$Z$451,25,0)</f>
        <v/>
      </c>
      <c r="AF150" t="str">
        <f t="shared" si="7"/>
        <v/>
      </c>
      <c r="AH150" t="str">
        <f t="shared" si="8"/>
        <v>x</v>
      </c>
    </row>
    <row r="151" spans="1:34" x14ac:dyDescent="0.3">
      <c r="A151">
        <f>A150+metadata!J150</f>
        <v>911</v>
      </c>
      <c r="B151" t="str">
        <f>metadata!B151</f>
        <v>22-Sagamihara</v>
      </c>
      <c r="C151">
        <v>150</v>
      </c>
      <c r="D151" t="str">
        <f t="shared" si="6"/>
        <v>2-</v>
      </c>
      <c r="E151" t="str">
        <f>VLOOKUP($D151,metadata!$B$2:$S$451,2,0)</f>
        <v>BRADSHAW, WE</v>
      </c>
      <c r="F151" t="str">
        <f>VLOOKUP($D151,metadata!$B$2:$S$451,3,0)</f>
        <v>GEOGRAPHY OF PHOTOPERIODIC RESPONSE IN DIAPAUSING MOSQUITO</v>
      </c>
      <c r="G151" t="str">
        <f>VLOOKUP($D151,metadata!$B$2:$S$451,4,0)</f>
        <v>10.1038/262384b0</v>
      </c>
      <c r="H151" t="str">
        <f>VLOOKUP($D151,metadata!$B$2:$S$451,5,0)</f>
        <v>y-askfordata</v>
      </c>
      <c r="I151" t="str">
        <f>VLOOKUP($D151,metadata!$B$2:$S$451,6,0)</f>
        <v>a</v>
      </c>
      <c r="J151" t="str">
        <f>VLOOKUP($D151,metadata!$B$2:$S$451,7,0)</f>
        <v>i</v>
      </c>
      <c r="K151">
        <f>VLOOKUP($D151,metadata!$B$2:$S$451,8,0)</f>
        <v>22</v>
      </c>
      <c r="L151">
        <f>VLOOKUP($D151,metadata!$B$2:$S$451,9,0)</f>
        <v>16</v>
      </c>
      <c r="M151" t="str">
        <f>VLOOKUP($D151,metadata!$B$2:$S$451,10,0)</f>
        <v/>
      </c>
      <c r="N151" t="str">
        <f>VLOOKUP($D151,metadata!$B$2:$S$451,11,0)</f>
        <v>Wyeomyia smithii</v>
      </c>
      <c r="O151" t="str">
        <f>VLOOKUP($D151,metadata!$B$2:$S$451,12,0)</f>
        <v>diptera</v>
      </c>
      <c r="P151" t="str">
        <f>VLOOKUP($D151,metadata!$B$2:$S$451,13,0)</f>
        <v/>
      </c>
      <c r="Q151" t="str">
        <f>VLOOKUP($D151,metadata!$B$2:$S$451,14,0)</f>
        <v/>
      </c>
      <c r="R151" t="str">
        <f>VLOOKUP($D151,metadata!$B$2:$S$451,15,0)</f>
        <v/>
      </c>
      <c r="S151" t="str">
        <f>VLOOKUP($D151,metadata!$B$2:$S$451,16,0)</f>
        <v/>
      </c>
      <c r="T151" t="str">
        <f>VLOOKUP($D151,metadata!$B$2:$S$451,17,0)</f>
        <v/>
      </c>
      <c r="U151" t="str">
        <f>VLOOKUP($D151,metadata!$B$2:$S$451,18,0)</f>
        <v/>
      </c>
      <c r="V151" t="str">
        <f>VLOOKUP($D151,metadata!$B$2:$Z$451,19,0)</f>
        <v/>
      </c>
      <c r="W151" t="str">
        <f>VLOOKUP($D151,metadata!$B$2:$Z$451,20,0)</f>
        <v/>
      </c>
      <c r="X151" t="str">
        <f>VLOOKUP($D151,metadata!$B$2:$Z$451,21,0)</f>
        <v/>
      </c>
      <c r="Y151" t="str">
        <f>VLOOKUP($D151,metadata!$B$2:$Z$451,22,0)</f>
        <v/>
      </c>
      <c r="Z151" t="str">
        <f>VLOOKUP($D151,metadata!$B$2:$Z$451,23,0)</f>
        <v/>
      </c>
      <c r="AA151" t="str">
        <f>VLOOKUP($D151,metadata!$B$2:$Z$451,24,0)</f>
        <v/>
      </c>
      <c r="AB151" t="str">
        <f>VLOOKUP($D151,metadata!$B$2:$Z$451,25,0)</f>
        <v/>
      </c>
      <c r="AF151" t="str">
        <f t="shared" si="7"/>
        <v/>
      </c>
      <c r="AH151" t="str">
        <f t="shared" si="8"/>
        <v>x</v>
      </c>
    </row>
    <row r="152" spans="1:34" x14ac:dyDescent="0.3">
      <c r="A152">
        <f>A151+metadata!J151</f>
        <v>916</v>
      </c>
      <c r="B152" t="str">
        <f>metadata!B152</f>
        <v>22-Tatsuno</v>
      </c>
      <c r="C152">
        <v>151</v>
      </c>
      <c r="D152" t="str">
        <f t="shared" si="6"/>
        <v>2-</v>
      </c>
      <c r="E152" t="str">
        <f>VLOOKUP($D152,metadata!$B$2:$S$451,2,0)</f>
        <v>BRADSHAW, WE</v>
      </c>
      <c r="F152" t="str">
        <f>VLOOKUP($D152,metadata!$B$2:$S$451,3,0)</f>
        <v>GEOGRAPHY OF PHOTOPERIODIC RESPONSE IN DIAPAUSING MOSQUITO</v>
      </c>
      <c r="G152" t="str">
        <f>VLOOKUP($D152,metadata!$B$2:$S$451,4,0)</f>
        <v>10.1038/262384b0</v>
      </c>
      <c r="H152" t="str">
        <f>VLOOKUP($D152,metadata!$B$2:$S$451,5,0)</f>
        <v>y-askfordata</v>
      </c>
      <c r="I152" t="str">
        <f>VLOOKUP($D152,metadata!$B$2:$S$451,6,0)</f>
        <v>a</v>
      </c>
      <c r="J152" t="str">
        <f>VLOOKUP($D152,metadata!$B$2:$S$451,7,0)</f>
        <v>i</v>
      </c>
      <c r="K152">
        <f>VLOOKUP($D152,metadata!$B$2:$S$451,8,0)</f>
        <v>22</v>
      </c>
      <c r="L152">
        <f>VLOOKUP($D152,metadata!$B$2:$S$451,9,0)</f>
        <v>16</v>
      </c>
      <c r="M152" t="str">
        <f>VLOOKUP($D152,metadata!$B$2:$S$451,10,0)</f>
        <v/>
      </c>
      <c r="N152" t="str">
        <f>VLOOKUP($D152,metadata!$B$2:$S$451,11,0)</f>
        <v>Wyeomyia smithii</v>
      </c>
      <c r="O152" t="str">
        <f>VLOOKUP($D152,metadata!$B$2:$S$451,12,0)</f>
        <v>diptera</v>
      </c>
      <c r="P152" t="str">
        <f>VLOOKUP($D152,metadata!$B$2:$S$451,13,0)</f>
        <v/>
      </c>
      <c r="Q152" t="str">
        <f>VLOOKUP($D152,metadata!$B$2:$S$451,14,0)</f>
        <v/>
      </c>
      <c r="R152" t="str">
        <f>VLOOKUP($D152,metadata!$B$2:$S$451,15,0)</f>
        <v/>
      </c>
      <c r="S152" t="str">
        <f>VLOOKUP($D152,metadata!$B$2:$S$451,16,0)</f>
        <v/>
      </c>
      <c r="T152" t="str">
        <f>VLOOKUP($D152,metadata!$B$2:$S$451,17,0)</f>
        <v/>
      </c>
      <c r="U152" t="str">
        <f>VLOOKUP($D152,metadata!$B$2:$S$451,18,0)</f>
        <v/>
      </c>
      <c r="V152" t="str">
        <f>VLOOKUP($D152,metadata!$B$2:$Z$451,19,0)</f>
        <v/>
      </c>
      <c r="W152" t="str">
        <f>VLOOKUP($D152,metadata!$B$2:$Z$451,20,0)</f>
        <v/>
      </c>
      <c r="X152" t="str">
        <f>VLOOKUP($D152,metadata!$B$2:$Z$451,21,0)</f>
        <v/>
      </c>
      <c r="Y152" t="str">
        <f>VLOOKUP($D152,metadata!$B$2:$Z$451,22,0)</f>
        <v/>
      </c>
      <c r="Z152" t="str">
        <f>VLOOKUP($D152,metadata!$B$2:$Z$451,23,0)</f>
        <v/>
      </c>
      <c r="AA152" t="str">
        <f>VLOOKUP($D152,metadata!$B$2:$Z$451,24,0)</f>
        <v/>
      </c>
      <c r="AB152" t="str">
        <f>VLOOKUP($D152,metadata!$B$2:$Z$451,25,0)</f>
        <v/>
      </c>
      <c r="AF152" t="str">
        <f t="shared" si="7"/>
        <v/>
      </c>
      <c r="AH152" t="str">
        <f t="shared" si="8"/>
        <v>x</v>
      </c>
    </row>
    <row r="153" spans="1:34" x14ac:dyDescent="0.3">
      <c r="A153">
        <f>A152+metadata!J152</f>
        <v>921</v>
      </c>
      <c r="B153" t="str">
        <f>metadata!B153</f>
        <v>22-Ninohe</v>
      </c>
      <c r="C153">
        <v>152</v>
      </c>
      <c r="D153" t="str">
        <f t="shared" si="6"/>
        <v>2-</v>
      </c>
      <c r="E153" t="str">
        <f>VLOOKUP($D153,metadata!$B$2:$S$451,2,0)</f>
        <v>BRADSHAW, WE</v>
      </c>
      <c r="F153" t="str">
        <f>VLOOKUP($D153,metadata!$B$2:$S$451,3,0)</f>
        <v>GEOGRAPHY OF PHOTOPERIODIC RESPONSE IN DIAPAUSING MOSQUITO</v>
      </c>
      <c r="G153" t="str">
        <f>VLOOKUP($D153,metadata!$B$2:$S$451,4,0)</f>
        <v>10.1038/262384b0</v>
      </c>
      <c r="H153" t="str">
        <f>VLOOKUP($D153,metadata!$B$2:$S$451,5,0)</f>
        <v>y-askfordata</v>
      </c>
      <c r="I153" t="str">
        <f>VLOOKUP($D153,metadata!$B$2:$S$451,6,0)</f>
        <v>a</v>
      </c>
      <c r="J153" t="str">
        <f>VLOOKUP($D153,metadata!$B$2:$S$451,7,0)</f>
        <v>i</v>
      </c>
      <c r="K153">
        <f>VLOOKUP($D153,metadata!$B$2:$S$451,8,0)</f>
        <v>22</v>
      </c>
      <c r="L153">
        <f>VLOOKUP($D153,metadata!$B$2:$S$451,9,0)</f>
        <v>16</v>
      </c>
      <c r="M153" t="str">
        <f>VLOOKUP($D153,metadata!$B$2:$S$451,10,0)</f>
        <v/>
      </c>
      <c r="N153" t="str">
        <f>VLOOKUP($D153,metadata!$B$2:$S$451,11,0)</f>
        <v>Wyeomyia smithii</v>
      </c>
      <c r="O153" t="str">
        <f>VLOOKUP($D153,metadata!$B$2:$S$451,12,0)</f>
        <v>diptera</v>
      </c>
      <c r="P153" t="str">
        <f>VLOOKUP($D153,metadata!$B$2:$S$451,13,0)</f>
        <v/>
      </c>
      <c r="Q153" t="str">
        <f>VLOOKUP($D153,metadata!$B$2:$S$451,14,0)</f>
        <v/>
      </c>
      <c r="R153" t="str">
        <f>VLOOKUP($D153,metadata!$B$2:$S$451,15,0)</f>
        <v/>
      </c>
      <c r="S153" t="str">
        <f>VLOOKUP($D153,metadata!$B$2:$S$451,16,0)</f>
        <v/>
      </c>
      <c r="T153" t="str">
        <f>VLOOKUP($D153,metadata!$B$2:$S$451,17,0)</f>
        <v/>
      </c>
      <c r="U153" t="str">
        <f>VLOOKUP($D153,metadata!$B$2:$S$451,18,0)</f>
        <v/>
      </c>
      <c r="V153" t="str">
        <f>VLOOKUP($D153,metadata!$B$2:$Z$451,19,0)</f>
        <v/>
      </c>
      <c r="W153" t="str">
        <f>VLOOKUP($D153,metadata!$B$2:$Z$451,20,0)</f>
        <v/>
      </c>
      <c r="X153" t="str">
        <f>VLOOKUP($D153,metadata!$B$2:$Z$451,21,0)</f>
        <v/>
      </c>
      <c r="Y153" t="str">
        <f>VLOOKUP($D153,metadata!$B$2:$Z$451,22,0)</f>
        <v/>
      </c>
      <c r="Z153" t="str">
        <f>VLOOKUP($D153,metadata!$B$2:$Z$451,23,0)</f>
        <v/>
      </c>
      <c r="AA153" t="str">
        <f>VLOOKUP($D153,metadata!$B$2:$Z$451,24,0)</f>
        <v/>
      </c>
      <c r="AB153" t="str">
        <f>VLOOKUP($D153,metadata!$B$2:$Z$451,25,0)</f>
        <v/>
      </c>
      <c r="AF153" t="str">
        <f t="shared" si="7"/>
        <v/>
      </c>
      <c r="AH153" t="str">
        <f t="shared" si="8"/>
        <v>x</v>
      </c>
    </row>
    <row r="154" spans="1:34" x14ac:dyDescent="0.3">
      <c r="A154">
        <f>A153+metadata!J153</f>
        <v>926</v>
      </c>
      <c r="B154" t="str">
        <f>metadata!B154</f>
        <v>23-himeji</v>
      </c>
      <c r="C154">
        <v>153</v>
      </c>
      <c r="D154" t="str">
        <f t="shared" si="6"/>
        <v>2-</v>
      </c>
      <c r="E154" t="str">
        <f>VLOOKUP($D154,metadata!$B$2:$S$451,2,0)</f>
        <v>BRADSHAW, WE</v>
      </c>
      <c r="F154" t="str">
        <f>VLOOKUP($D154,metadata!$B$2:$S$451,3,0)</f>
        <v>GEOGRAPHY OF PHOTOPERIODIC RESPONSE IN DIAPAUSING MOSQUITO</v>
      </c>
      <c r="G154" t="str">
        <f>VLOOKUP($D154,metadata!$B$2:$S$451,4,0)</f>
        <v>10.1038/262384b0</v>
      </c>
      <c r="H154" t="str">
        <f>VLOOKUP($D154,metadata!$B$2:$S$451,5,0)</f>
        <v>y-askfordata</v>
      </c>
      <c r="I154" t="str">
        <f>VLOOKUP($D154,metadata!$B$2:$S$451,6,0)</f>
        <v>a</v>
      </c>
      <c r="J154" t="str">
        <f>VLOOKUP($D154,metadata!$B$2:$S$451,7,0)</f>
        <v>i</v>
      </c>
      <c r="K154">
        <f>VLOOKUP($D154,metadata!$B$2:$S$451,8,0)</f>
        <v>22</v>
      </c>
      <c r="L154">
        <f>VLOOKUP($D154,metadata!$B$2:$S$451,9,0)</f>
        <v>16</v>
      </c>
      <c r="M154" t="str">
        <f>VLOOKUP($D154,metadata!$B$2:$S$451,10,0)</f>
        <v/>
      </c>
      <c r="N154" t="str">
        <f>VLOOKUP($D154,metadata!$B$2:$S$451,11,0)</f>
        <v>Wyeomyia smithii</v>
      </c>
      <c r="O154" t="str">
        <f>VLOOKUP($D154,metadata!$B$2:$S$451,12,0)</f>
        <v>diptera</v>
      </c>
      <c r="P154" t="str">
        <f>VLOOKUP($D154,metadata!$B$2:$S$451,13,0)</f>
        <v/>
      </c>
      <c r="Q154" t="str">
        <f>VLOOKUP($D154,metadata!$B$2:$S$451,14,0)</f>
        <v/>
      </c>
      <c r="R154" t="str">
        <f>VLOOKUP($D154,metadata!$B$2:$S$451,15,0)</f>
        <v/>
      </c>
      <c r="S154" t="str">
        <f>VLOOKUP($D154,metadata!$B$2:$S$451,16,0)</f>
        <v/>
      </c>
      <c r="T154" t="str">
        <f>VLOOKUP($D154,metadata!$B$2:$S$451,17,0)</f>
        <v/>
      </c>
      <c r="U154" t="str">
        <f>VLOOKUP($D154,metadata!$B$2:$S$451,18,0)</f>
        <v/>
      </c>
      <c r="V154" t="str">
        <f>VLOOKUP($D154,metadata!$B$2:$Z$451,19,0)</f>
        <v/>
      </c>
      <c r="W154" t="str">
        <f>VLOOKUP($D154,metadata!$B$2:$Z$451,20,0)</f>
        <v/>
      </c>
      <c r="X154" t="str">
        <f>VLOOKUP($D154,metadata!$B$2:$Z$451,21,0)</f>
        <v/>
      </c>
      <c r="Y154" t="str">
        <f>VLOOKUP($D154,metadata!$B$2:$Z$451,22,0)</f>
        <v/>
      </c>
      <c r="Z154" t="str">
        <f>VLOOKUP($D154,metadata!$B$2:$Z$451,23,0)</f>
        <v/>
      </c>
      <c r="AA154" t="str">
        <f>VLOOKUP($D154,metadata!$B$2:$Z$451,24,0)</f>
        <v/>
      </c>
      <c r="AB154" t="str">
        <f>VLOOKUP($D154,metadata!$B$2:$Z$451,25,0)</f>
        <v/>
      </c>
      <c r="AF154" t="str">
        <f t="shared" si="7"/>
        <v/>
      </c>
      <c r="AH154" t="str">
        <f t="shared" si="8"/>
        <v>x</v>
      </c>
    </row>
    <row r="155" spans="1:34" x14ac:dyDescent="0.3">
      <c r="A155">
        <f>A154+metadata!J154</f>
        <v>931</v>
      </c>
      <c r="B155" t="str">
        <f>metadata!B155</f>
        <v>23-kurashiki</v>
      </c>
      <c r="C155">
        <v>154</v>
      </c>
      <c r="D155" t="str">
        <f t="shared" si="6"/>
        <v>2-</v>
      </c>
      <c r="E155" t="str">
        <f>VLOOKUP($D155,metadata!$B$2:$S$451,2,0)</f>
        <v>BRADSHAW, WE</v>
      </c>
      <c r="F155" t="str">
        <f>VLOOKUP($D155,metadata!$B$2:$S$451,3,0)</f>
        <v>GEOGRAPHY OF PHOTOPERIODIC RESPONSE IN DIAPAUSING MOSQUITO</v>
      </c>
      <c r="G155" t="str">
        <f>VLOOKUP($D155,metadata!$B$2:$S$451,4,0)</f>
        <v>10.1038/262384b0</v>
      </c>
      <c r="H155" t="str">
        <f>VLOOKUP($D155,metadata!$B$2:$S$451,5,0)</f>
        <v>y-askfordata</v>
      </c>
      <c r="I155" t="str">
        <f>VLOOKUP($D155,metadata!$B$2:$S$451,6,0)</f>
        <v>a</v>
      </c>
      <c r="J155" t="str">
        <f>VLOOKUP($D155,metadata!$B$2:$S$451,7,0)</f>
        <v>i</v>
      </c>
      <c r="K155">
        <f>VLOOKUP($D155,metadata!$B$2:$S$451,8,0)</f>
        <v>22</v>
      </c>
      <c r="L155">
        <f>VLOOKUP($D155,metadata!$B$2:$S$451,9,0)</f>
        <v>16</v>
      </c>
      <c r="M155" t="str">
        <f>VLOOKUP($D155,metadata!$B$2:$S$451,10,0)</f>
        <v/>
      </c>
      <c r="N155" t="str">
        <f>VLOOKUP($D155,metadata!$B$2:$S$451,11,0)</f>
        <v>Wyeomyia smithii</v>
      </c>
      <c r="O155" t="str">
        <f>VLOOKUP($D155,metadata!$B$2:$S$451,12,0)</f>
        <v>diptera</v>
      </c>
      <c r="P155" t="str">
        <f>VLOOKUP($D155,metadata!$B$2:$S$451,13,0)</f>
        <v/>
      </c>
      <c r="Q155" t="str">
        <f>VLOOKUP($D155,metadata!$B$2:$S$451,14,0)</f>
        <v/>
      </c>
      <c r="R155" t="str">
        <f>VLOOKUP($D155,metadata!$B$2:$S$451,15,0)</f>
        <v/>
      </c>
      <c r="S155" t="str">
        <f>VLOOKUP($D155,metadata!$B$2:$S$451,16,0)</f>
        <v/>
      </c>
      <c r="T155" t="str">
        <f>VLOOKUP($D155,metadata!$B$2:$S$451,17,0)</f>
        <v/>
      </c>
      <c r="U155" t="str">
        <f>VLOOKUP($D155,metadata!$B$2:$S$451,18,0)</f>
        <v/>
      </c>
      <c r="V155" t="str">
        <f>VLOOKUP($D155,metadata!$B$2:$Z$451,19,0)</f>
        <v/>
      </c>
      <c r="W155" t="str">
        <f>VLOOKUP($D155,metadata!$B$2:$Z$451,20,0)</f>
        <v/>
      </c>
      <c r="X155" t="str">
        <f>VLOOKUP($D155,metadata!$B$2:$Z$451,21,0)</f>
        <v/>
      </c>
      <c r="Y155" t="str">
        <f>VLOOKUP($D155,metadata!$B$2:$Z$451,22,0)</f>
        <v/>
      </c>
      <c r="Z155" t="str">
        <f>VLOOKUP($D155,metadata!$B$2:$Z$451,23,0)</f>
        <v/>
      </c>
      <c r="AA155" t="str">
        <f>VLOOKUP($D155,metadata!$B$2:$Z$451,24,0)</f>
        <v/>
      </c>
      <c r="AB155" t="str">
        <f>VLOOKUP($D155,metadata!$B$2:$Z$451,25,0)</f>
        <v/>
      </c>
      <c r="AF155" t="str">
        <f t="shared" si="7"/>
        <v/>
      </c>
      <c r="AH155" t="str">
        <f t="shared" si="8"/>
        <v>x</v>
      </c>
    </row>
    <row r="156" spans="1:34" x14ac:dyDescent="0.3">
      <c r="A156">
        <f>A155+metadata!J155</f>
        <v>936</v>
      </c>
      <c r="B156" t="str">
        <f>metadata!B156</f>
        <v>23-okayama</v>
      </c>
      <c r="C156">
        <v>155</v>
      </c>
      <c r="D156" t="str">
        <f t="shared" si="6"/>
        <v>2-</v>
      </c>
      <c r="E156" t="str">
        <f>VLOOKUP($D156,metadata!$B$2:$S$451,2,0)</f>
        <v>BRADSHAW, WE</v>
      </c>
      <c r="F156" t="str">
        <f>VLOOKUP($D156,metadata!$B$2:$S$451,3,0)</f>
        <v>GEOGRAPHY OF PHOTOPERIODIC RESPONSE IN DIAPAUSING MOSQUITO</v>
      </c>
      <c r="G156" t="str">
        <f>VLOOKUP($D156,metadata!$B$2:$S$451,4,0)</f>
        <v>10.1038/262384b0</v>
      </c>
      <c r="H156" t="str">
        <f>VLOOKUP($D156,metadata!$B$2:$S$451,5,0)</f>
        <v>y-askfordata</v>
      </c>
      <c r="I156" t="str">
        <f>VLOOKUP($D156,metadata!$B$2:$S$451,6,0)</f>
        <v>a</v>
      </c>
      <c r="J156" t="str">
        <f>VLOOKUP($D156,metadata!$B$2:$S$451,7,0)</f>
        <v>i</v>
      </c>
      <c r="K156">
        <f>VLOOKUP($D156,metadata!$B$2:$S$451,8,0)</f>
        <v>22</v>
      </c>
      <c r="L156">
        <f>VLOOKUP($D156,metadata!$B$2:$S$451,9,0)</f>
        <v>16</v>
      </c>
      <c r="M156" t="str">
        <f>VLOOKUP($D156,metadata!$B$2:$S$451,10,0)</f>
        <v/>
      </c>
      <c r="N156" t="str">
        <f>VLOOKUP($D156,metadata!$B$2:$S$451,11,0)</f>
        <v>Wyeomyia smithii</v>
      </c>
      <c r="O156" t="str">
        <f>VLOOKUP($D156,metadata!$B$2:$S$451,12,0)</f>
        <v>diptera</v>
      </c>
      <c r="P156" t="str">
        <f>VLOOKUP($D156,metadata!$B$2:$S$451,13,0)</f>
        <v/>
      </c>
      <c r="Q156" t="str">
        <f>VLOOKUP($D156,metadata!$B$2:$S$451,14,0)</f>
        <v/>
      </c>
      <c r="R156" t="str">
        <f>VLOOKUP($D156,metadata!$B$2:$S$451,15,0)</f>
        <v/>
      </c>
      <c r="S156" t="str">
        <f>VLOOKUP($D156,metadata!$B$2:$S$451,16,0)</f>
        <v/>
      </c>
      <c r="T156" t="str">
        <f>VLOOKUP($D156,metadata!$B$2:$S$451,17,0)</f>
        <v/>
      </c>
      <c r="U156" t="str">
        <f>VLOOKUP($D156,metadata!$B$2:$S$451,18,0)</f>
        <v/>
      </c>
      <c r="V156" t="str">
        <f>VLOOKUP($D156,metadata!$B$2:$Z$451,19,0)</f>
        <v/>
      </c>
      <c r="W156" t="str">
        <f>VLOOKUP($D156,metadata!$B$2:$Z$451,20,0)</f>
        <v/>
      </c>
      <c r="X156" t="str">
        <f>VLOOKUP($D156,metadata!$B$2:$Z$451,21,0)</f>
        <v/>
      </c>
      <c r="Y156" t="str">
        <f>VLOOKUP($D156,metadata!$B$2:$Z$451,22,0)</f>
        <v/>
      </c>
      <c r="Z156" t="str">
        <f>VLOOKUP($D156,metadata!$B$2:$Z$451,23,0)</f>
        <v/>
      </c>
      <c r="AA156" t="str">
        <f>VLOOKUP($D156,metadata!$B$2:$Z$451,24,0)</f>
        <v/>
      </c>
      <c r="AB156" t="str">
        <f>VLOOKUP($D156,metadata!$B$2:$Z$451,25,0)</f>
        <v/>
      </c>
      <c r="AF156" t="str">
        <f t="shared" si="7"/>
        <v/>
      </c>
      <c r="AH156" t="str">
        <f t="shared" si="8"/>
        <v>x</v>
      </c>
    </row>
    <row r="157" spans="1:34" x14ac:dyDescent="0.3">
      <c r="A157">
        <f>A156+metadata!J156</f>
        <v>941</v>
      </c>
      <c r="B157" t="str">
        <f>metadata!B157</f>
        <v>23-matsumoto</v>
      </c>
      <c r="C157">
        <v>156</v>
      </c>
      <c r="D157" t="str">
        <f t="shared" si="6"/>
        <v>2-</v>
      </c>
      <c r="E157" t="str">
        <f>VLOOKUP($D157,metadata!$B$2:$S$451,2,0)</f>
        <v>BRADSHAW, WE</v>
      </c>
      <c r="F157" t="str">
        <f>VLOOKUP($D157,metadata!$B$2:$S$451,3,0)</f>
        <v>GEOGRAPHY OF PHOTOPERIODIC RESPONSE IN DIAPAUSING MOSQUITO</v>
      </c>
      <c r="G157" t="str">
        <f>VLOOKUP($D157,metadata!$B$2:$S$451,4,0)</f>
        <v>10.1038/262384b0</v>
      </c>
      <c r="H157" t="str">
        <f>VLOOKUP($D157,metadata!$B$2:$S$451,5,0)</f>
        <v>y-askfordata</v>
      </c>
      <c r="I157" t="str">
        <f>VLOOKUP($D157,metadata!$B$2:$S$451,6,0)</f>
        <v>a</v>
      </c>
      <c r="J157" t="str">
        <f>VLOOKUP($D157,metadata!$B$2:$S$451,7,0)</f>
        <v>i</v>
      </c>
      <c r="K157">
        <f>VLOOKUP($D157,metadata!$B$2:$S$451,8,0)</f>
        <v>22</v>
      </c>
      <c r="L157">
        <f>VLOOKUP($D157,metadata!$B$2:$S$451,9,0)</f>
        <v>16</v>
      </c>
      <c r="M157" t="str">
        <f>VLOOKUP($D157,metadata!$B$2:$S$451,10,0)</f>
        <v/>
      </c>
      <c r="N157" t="str">
        <f>VLOOKUP($D157,metadata!$B$2:$S$451,11,0)</f>
        <v>Wyeomyia smithii</v>
      </c>
      <c r="O157" t="str">
        <f>VLOOKUP($D157,metadata!$B$2:$S$451,12,0)</f>
        <v>diptera</v>
      </c>
      <c r="P157" t="str">
        <f>VLOOKUP($D157,metadata!$B$2:$S$451,13,0)</f>
        <v/>
      </c>
      <c r="Q157" t="str">
        <f>VLOOKUP($D157,metadata!$B$2:$S$451,14,0)</f>
        <v/>
      </c>
      <c r="R157" t="str">
        <f>VLOOKUP($D157,metadata!$B$2:$S$451,15,0)</f>
        <v/>
      </c>
      <c r="S157" t="str">
        <f>VLOOKUP($D157,metadata!$B$2:$S$451,16,0)</f>
        <v/>
      </c>
      <c r="T157" t="str">
        <f>VLOOKUP($D157,metadata!$B$2:$S$451,17,0)</f>
        <v/>
      </c>
      <c r="U157" t="str">
        <f>VLOOKUP($D157,metadata!$B$2:$S$451,18,0)</f>
        <v/>
      </c>
      <c r="V157" t="str">
        <f>VLOOKUP($D157,metadata!$B$2:$Z$451,19,0)</f>
        <v/>
      </c>
      <c r="W157" t="str">
        <f>VLOOKUP($D157,metadata!$B$2:$Z$451,20,0)</f>
        <v/>
      </c>
      <c r="X157" t="str">
        <f>VLOOKUP($D157,metadata!$B$2:$Z$451,21,0)</f>
        <v/>
      </c>
      <c r="Y157" t="str">
        <f>VLOOKUP($D157,metadata!$B$2:$Z$451,22,0)</f>
        <v/>
      </c>
      <c r="Z157" t="str">
        <f>VLOOKUP($D157,metadata!$B$2:$Z$451,23,0)</f>
        <v/>
      </c>
      <c r="AA157" t="str">
        <f>VLOOKUP($D157,metadata!$B$2:$Z$451,24,0)</f>
        <v/>
      </c>
      <c r="AB157" t="str">
        <f>VLOOKUP($D157,metadata!$B$2:$Z$451,25,0)</f>
        <v/>
      </c>
      <c r="AF157" t="str">
        <f t="shared" si="7"/>
        <v/>
      </c>
      <c r="AH157" t="str">
        <f t="shared" si="8"/>
        <v>x</v>
      </c>
    </row>
    <row r="158" spans="1:34" x14ac:dyDescent="0.3">
      <c r="A158">
        <f>A157+metadata!J157</f>
        <v>946</v>
      </c>
      <c r="B158" t="str">
        <f>metadata!B158</f>
        <v>24-Oulu1</v>
      </c>
      <c r="C158">
        <v>157</v>
      </c>
      <c r="D158" t="str">
        <f t="shared" si="6"/>
        <v>2-</v>
      </c>
      <c r="E158" t="str">
        <f>VLOOKUP($D158,metadata!$B$2:$S$451,2,0)</f>
        <v>BRADSHAW, WE</v>
      </c>
      <c r="F158" t="str">
        <f>VLOOKUP($D158,metadata!$B$2:$S$451,3,0)</f>
        <v>GEOGRAPHY OF PHOTOPERIODIC RESPONSE IN DIAPAUSING MOSQUITO</v>
      </c>
      <c r="G158" t="str">
        <f>VLOOKUP($D158,metadata!$B$2:$S$451,4,0)</f>
        <v>10.1038/262384b0</v>
      </c>
      <c r="H158" t="str">
        <f>VLOOKUP($D158,metadata!$B$2:$S$451,5,0)</f>
        <v>y-askfordata</v>
      </c>
      <c r="I158" t="str">
        <f>VLOOKUP($D158,metadata!$B$2:$S$451,6,0)</f>
        <v>a</v>
      </c>
      <c r="J158" t="str">
        <f>VLOOKUP($D158,metadata!$B$2:$S$451,7,0)</f>
        <v>i</v>
      </c>
      <c r="K158">
        <f>VLOOKUP($D158,metadata!$B$2:$S$451,8,0)</f>
        <v>22</v>
      </c>
      <c r="L158">
        <f>VLOOKUP($D158,metadata!$B$2:$S$451,9,0)</f>
        <v>16</v>
      </c>
      <c r="M158" t="str">
        <f>VLOOKUP($D158,metadata!$B$2:$S$451,10,0)</f>
        <v/>
      </c>
      <c r="N158" t="str">
        <f>VLOOKUP($D158,metadata!$B$2:$S$451,11,0)</f>
        <v>Wyeomyia smithii</v>
      </c>
      <c r="O158" t="str">
        <f>VLOOKUP($D158,metadata!$B$2:$S$451,12,0)</f>
        <v>diptera</v>
      </c>
      <c r="P158" t="str">
        <f>VLOOKUP($D158,metadata!$B$2:$S$451,13,0)</f>
        <v/>
      </c>
      <c r="Q158" t="str">
        <f>VLOOKUP($D158,metadata!$B$2:$S$451,14,0)</f>
        <v/>
      </c>
      <c r="R158" t="str">
        <f>VLOOKUP($D158,metadata!$B$2:$S$451,15,0)</f>
        <v/>
      </c>
      <c r="S158" t="str">
        <f>VLOOKUP($D158,metadata!$B$2:$S$451,16,0)</f>
        <v/>
      </c>
      <c r="T158" t="str">
        <f>VLOOKUP($D158,metadata!$B$2:$S$451,17,0)</f>
        <v/>
      </c>
      <c r="U158" t="str">
        <f>VLOOKUP($D158,metadata!$B$2:$S$451,18,0)</f>
        <v/>
      </c>
      <c r="V158" t="str">
        <f>VLOOKUP($D158,metadata!$B$2:$Z$451,19,0)</f>
        <v/>
      </c>
      <c r="W158" t="str">
        <f>VLOOKUP($D158,metadata!$B$2:$Z$451,20,0)</f>
        <v/>
      </c>
      <c r="X158" t="str">
        <f>VLOOKUP($D158,metadata!$B$2:$Z$451,21,0)</f>
        <v/>
      </c>
      <c r="Y158" t="str">
        <f>VLOOKUP($D158,metadata!$B$2:$Z$451,22,0)</f>
        <v/>
      </c>
      <c r="Z158" t="str">
        <f>VLOOKUP($D158,metadata!$B$2:$Z$451,23,0)</f>
        <v/>
      </c>
      <c r="AA158" t="str">
        <f>VLOOKUP($D158,metadata!$B$2:$Z$451,24,0)</f>
        <v/>
      </c>
      <c r="AB158" t="str">
        <f>VLOOKUP($D158,metadata!$B$2:$Z$451,25,0)</f>
        <v/>
      </c>
      <c r="AF158" t="str">
        <f t="shared" si="7"/>
        <v/>
      </c>
      <c r="AH158" t="str">
        <f t="shared" si="8"/>
        <v>x</v>
      </c>
    </row>
    <row r="159" spans="1:34" x14ac:dyDescent="0.3">
      <c r="A159">
        <f>A158+metadata!J158</f>
        <v>955</v>
      </c>
      <c r="B159" t="str">
        <f>metadata!B159</f>
        <v>24-Oulu7</v>
      </c>
      <c r="C159">
        <v>158</v>
      </c>
      <c r="D159" t="str">
        <f t="shared" si="6"/>
        <v>2-</v>
      </c>
      <c r="E159" t="str">
        <f>VLOOKUP($D159,metadata!$B$2:$S$451,2,0)</f>
        <v>BRADSHAW, WE</v>
      </c>
      <c r="F159" t="str">
        <f>VLOOKUP($D159,metadata!$B$2:$S$451,3,0)</f>
        <v>GEOGRAPHY OF PHOTOPERIODIC RESPONSE IN DIAPAUSING MOSQUITO</v>
      </c>
      <c r="G159" t="str">
        <f>VLOOKUP($D159,metadata!$B$2:$S$451,4,0)</f>
        <v>10.1038/262384b0</v>
      </c>
      <c r="H159" t="str">
        <f>VLOOKUP($D159,metadata!$B$2:$S$451,5,0)</f>
        <v>y-askfordata</v>
      </c>
      <c r="I159" t="str">
        <f>VLOOKUP($D159,metadata!$B$2:$S$451,6,0)</f>
        <v>a</v>
      </c>
      <c r="J159" t="str">
        <f>VLOOKUP($D159,metadata!$B$2:$S$451,7,0)</f>
        <v>i</v>
      </c>
      <c r="K159">
        <f>VLOOKUP($D159,metadata!$B$2:$S$451,8,0)</f>
        <v>22</v>
      </c>
      <c r="L159">
        <f>VLOOKUP($D159,metadata!$B$2:$S$451,9,0)</f>
        <v>16</v>
      </c>
      <c r="M159" t="str">
        <f>VLOOKUP($D159,metadata!$B$2:$S$451,10,0)</f>
        <v/>
      </c>
      <c r="N159" t="str">
        <f>VLOOKUP($D159,metadata!$B$2:$S$451,11,0)</f>
        <v>Wyeomyia smithii</v>
      </c>
      <c r="O159" t="str">
        <f>VLOOKUP($D159,metadata!$B$2:$S$451,12,0)</f>
        <v>diptera</v>
      </c>
      <c r="P159" t="str">
        <f>VLOOKUP($D159,metadata!$B$2:$S$451,13,0)</f>
        <v/>
      </c>
      <c r="Q159" t="str">
        <f>VLOOKUP($D159,metadata!$B$2:$S$451,14,0)</f>
        <v/>
      </c>
      <c r="R159" t="str">
        <f>VLOOKUP($D159,metadata!$B$2:$S$451,15,0)</f>
        <v/>
      </c>
      <c r="S159" t="str">
        <f>VLOOKUP($D159,metadata!$B$2:$S$451,16,0)</f>
        <v/>
      </c>
      <c r="T159" t="str">
        <f>VLOOKUP($D159,metadata!$B$2:$S$451,17,0)</f>
        <v/>
      </c>
      <c r="U159" t="str">
        <f>VLOOKUP($D159,metadata!$B$2:$S$451,18,0)</f>
        <v/>
      </c>
      <c r="V159" t="str">
        <f>VLOOKUP($D159,metadata!$B$2:$Z$451,19,0)</f>
        <v/>
      </c>
      <c r="W159" t="str">
        <f>VLOOKUP($D159,metadata!$B$2:$Z$451,20,0)</f>
        <v/>
      </c>
      <c r="X159" t="str">
        <f>VLOOKUP($D159,metadata!$B$2:$Z$451,21,0)</f>
        <v/>
      </c>
      <c r="Y159" t="str">
        <f>VLOOKUP($D159,metadata!$B$2:$Z$451,22,0)</f>
        <v/>
      </c>
      <c r="Z159" t="str">
        <f>VLOOKUP($D159,metadata!$B$2:$Z$451,23,0)</f>
        <v/>
      </c>
      <c r="AA159" t="str">
        <f>VLOOKUP($D159,metadata!$B$2:$Z$451,24,0)</f>
        <v/>
      </c>
      <c r="AB159" t="str">
        <f>VLOOKUP($D159,metadata!$B$2:$Z$451,25,0)</f>
        <v/>
      </c>
      <c r="AF159" t="str">
        <f t="shared" si="7"/>
        <v/>
      </c>
      <c r="AH159" t="str">
        <f t="shared" si="8"/>
        <v>x</v>
      </c>
    </row>
    <row r="160" spans="1:34" x14ac:dyDescent="0.3">
      <c r="A160">
        <f>A159+metadata!J159</f>
        <v>963</v>
      </c>
      <c r="B160" t="str">
        <f>metadata!B160</f>
        <v>24-Oulu8</v>
      </c>
      <c r="C160">
        <v>159</v>
      </c>
      <c r="D160" t="str">
        <f t="shared" si="6"/>
        <v>2-</v>
      </c>
      <c r="E160" t="str">
        <f>VLOOKUP($D160,metadata!$B$2:$S$451,2,0)</f>
        <v>BRADSHAW, WE</v>
      </c>
      <c r="F160" t="str">
        <f>VLOOKUP($D160,metadata!$B$2:$S$451,3,0)</f>
        <v>GEOGRAPHY OF PHOTOPERIODIC RESPONSE IN DIAPAUSING MOSQUITO</v>
      </c>
      <c r="G160" t="str">
        <f>VLOOKUP($D160,metadata!$B$2:$S$451,4,0)</f>
        <v>10.1038/262384b0</v>
      </c>
      <c r="H160" t="str">
        <f>VLOOKUP($D160,metadata!$B$2:$S$451,5,0)</f>
        <v>y-askfordata</v>
      </c>
      <c r="I160" t="str">
        <f>VLOOKUP($D160,metadata!$B$2:$S$451,6,0)</f>
        <v>a</v>
      </c>
      <c r="J160" t="str">
        <f>VLOOKUP($D160,metadata!$B$2:$S$451,7,0)</f>
        <v>i</v>
      </c>
      <c r="K160">
        <f>VLOOKUP($D160,metadata!$B$2:$S$451,8,0)</f>
        <v>22</v>
      </c>
      <c r="L160">
        <f>VLOOKUP($D160,metadata!$B$2:$S$451,9,0)</f>
        <v>16</v>
      </c>
      <c r="M160" t="str">
        <f>VLOOKUP($D160,metadata!$B$2:$S$451,10,0)</f>
        <v/>
      </c>
      <c r="N160" t="str">
        <f>VLOOKUP($D160,metadata!$B$2:$S$451,11,0)</f>
        <v>Wyeomyia smithii</v>
      </c>
      <c r="O160" t="str">
        <f>VLOOKUP($D160,metadata!$B$2:$S$451,12,0)</f>
        <v>diptera</v>
      </c>
      <c r="P160" t="str">
        <f>VLOOKUP($D160,metadata!$B$2:$S$451,13,0)</f>
        <v/>
      </c>
      <c r="Q160" t="str">
        <f>VLOOKUP($D160,metadata!$B$2:$S$451,14,0)</f>
        <v/>
      </c>
      <c r="R160" t="str">
        <f>VLOOKUP($D160,metadata!$B$2:$S$451,15,0)</f>
        <v/>
      </c>
      <c r="S160" t="str">
        <f>VLOOKUP($D160,metadata!$B$2:$S$451,16,0)</f>
        <v/>
      </c>
      <c r="T160" t="str">
        <f>VLOOKUP($D160,metadata!$B$2:$S$451,17,0)</f>
        <v/>
      </c>
      <c r="U160" t="str">
        <f>VLOOKUP($D160,metadata!$B$2:$S$451,18,0)</f>
        <v/>
      </c>
      <c r="V160" t="str">
        <f>VLOOKUP($D160,metadata!$B$2:$Z$451,19,0)</f>
        <v/>
      </c>
      <c r="W160" t="str">
        <f>VLOOKUP($D160,metadata!$B$2:$Z$451,20,0)</f>
        <v/>
      </c>
      <c r="X160" t="str">
        <f>VLOOKUP($D160,metadata!$B$2:$Z$451,21,0)</f>
        <v/>
      </c>
      <c r="Y160" t="str">
        <f>VLOOKUP($D160,metadata!$B$2:$Z$451,22,0)</f>
        <v/>
      </c>
      <c r="Z160" t="str">
        <f>VLOOKUP($D160,metadata!$B$2:$Z$451,23,0)</f>
        <v/>
      </c>
      <c r="AA160" t="str">
        <f>VLOOKUP($D160,metadata!$B$2:$Z$451,24,0)</f>
        <v/>
      </c>
      <c r="AB160" t="str">
        <f>VLOOKUP($D160,metadata!$B$2:$Z$451,25,0)</f>
        <v/>
      </c>
      <c r="AF160" t="str">
        <f t="shared" si="7"/>
        <v/>
      </c>
      <c r="AH160" t="str">
        <f t="shared" si="8"/>
        <v>x</v>
      </c>
    </row>
    <row r="161" spans="1:34" x14ac:dyDescent="0.3">
      <c r="A161">
        <f>A160+metadata!J160</f>
        <v>968</v>
      </c>
      <c r="B161" t="str">
        <f>metadata!B161</f>
        <v>24-paltamo1</v>
      </c>
      <c r="C161">
        <v>160</v>
      </c>
      <c r="D161" t="str">
        <f t="shared" si="6"/>
        <v>2-</v>
      </c>
      <c r="E161" t="str">
        <f>VLOOKUP($D161,metadata!$B$2:$S$451,2,0)</f>
        <v>BRADSHAW, WE</v>
      </c>
      <c r="F161" t="str">
        <f>VLOOKUP($D161,metadata!$B$2:$S$451,3,0)</f>
        <v>GEOGRAPHY OF PHOTOPERIODIC RESPONSE IN DIAPAUSING MOSQUITO</v>
      </c>
      <c r="G161" t="str">
        <f>VLOOKUP($D161,metadata!$B$2:$S$451,4,0)</f>
        <v>10.1038/262384b0</v>
      </c>
      <c r="H161" t="str">
        <f>VLOOKUP($D161,metadata!$B$2:$S$451,5,0)</f>
        <v>y-askfordata</v>
      </c>
      <c r="I161" t="str">
        <f>VLOOKUP($D161,metadata!$B$2:$S$451,6,0)</f>
        <v>a</v>
      </c>
      <c r="J161" t="str">
        <f>VLOOKUP($D161,metadata!$B$2:$S$451,7,0)</f>
        <v>i</v>
      </c>
      <c r="K161">
        <f>VLOOKUP($D161,metadata!$B$2:$S$451,8,0)</f>
        <v>22</v>
      </c>
      <c r="L161">
        <f>VLOOKUP($D161,metadata!$B$2:$S$451,9,0)</f>
        <v>16</v>
      </c>
      <c r="M161" t="str">
        <f>VLOOKUP($D161,metadata!$B$2:$S$451,10,0)</f>
        <v/>
      </c>
      <c r="N161" t="str">
        <f>VLOOKUP($D161,metadata!$B$2:$S$451,11,0)</f>
        <v>Wyeomyia smithii</v>
      </c>
      <c r="O161" t="str">
        <f>VLOOKUP($D161,metadata!$B$2:$S$451,12,0)</f>
        <v>diptera</v>
      </c>
      <c r="P161" t="str">
        <f>VLOOKUP($D161,metadata!$B$2:$S$451,13,0)</f>
        <v/>
      </c>
      <c r="Q161" t="str">
        <f>VLOOKUP($D161,metadata!$B$2:$S$451,14,0)</f>
        <v/>
      </c>
      <c r="R161" t="str">
        <f>VLOOKUP($D161,metadata!$B$2:$S$451,15,0)</f>
        <v/>
      </c>
      <c r="S161" t="str">
        <f>VLOOKUP($D161,metadata!$B$2:$S$451,16,0)</f>
        <v/>
      </c>
      <c r="T161" t="str">
        <f>VLOOKUP($D161,metadata!$B$2:$S$451,17,0)</f>
        <v/>
      </c>
      <c r="U161" t="str">
        <f>VLOOKUP($D161,metadata!$B$2:$S$451,18,0)</f>
        <v/>
      </c>
      <c r="V161" t="str">
        <f>VLOOKUP($D161,metadata!$B$2:$Z$451,19,0)</f>
        <v/>
      </c>
      <c r="W161" t="str">
        <f>VLOOKUP($D161,metadata!$B$2:$Z$451,20,0)</f>
        <v/>
      </c>
      <c r="X161" t="str">
        <f>VLOOKUP($D161,metadata!$B$2:$Z$451,21,0)</f>
        <v/>
      </c>
      <c r="Y161" t="str">
        <f>VLOOKUP($D161,metadata!$B$2:$Z$451,22,0)</f>
        <v/>
      </c>
      <c r="Z161" t="str">
        <f>VLOOKUP($D161,metadata!$B$2:$Z$451,23,0)</f>
        <v/>
      </c>
      <c r="AA161" t="str">
        <f>VLOOKUP($D161,metadata!$B$2:$Z$451,24,0)</f>
        <v/>
      </c>
      <c r="AB161" t="str">
        <f>VLOOKUP($D161,metadata!$B$2:$Z$451,25,0)</f>
        <v/>
      </c>
      <c r="AF161" t="str">
        <f t="shared" si="7"/>
        <v/>
      </c>
      <c r="AH161" t="str">
        <f t="shared" si="8"/>
        <v>x</v>
      </c>
    </row>
    <row r="162" spans="1:34" x14ac:dyDescent="0.3">
      <c r="A162">
        <f>A161+metadata!J161</f>
        <v>977</v>
      </c>
      <c r="B162" t="str">
        <f>metadata!B162</f>
        <v>24-Kuoio3</v>
      </c>
      <c r="C162">
        <v>161</v>
      </c>
      <c r="D162" t="str">
        <f t="shared" si="6"/>
        <v>2-</v>
      </c>
      <c r="E162" t="str">
        <f>VLOOKUP($D162,metadata!$B$2:$S$451,2,0)</f>
        <v>BRADSHAW, WE</v>
      </c>
      <c r="F162" t="str">
        <f>VLOOKUP($D162,metadata!$B$2:$S$451,3,0)</f>
        <v>GEOGRAPHY OF PHOTOPERIODIC RESPONSE IN DIAPAUSING MOSQUITO</v>
      </c>
      <c r="G162" t="str">
        <f>VLOOKUP($D162,metadata!$B$2:$S$451,4,0)</f>
        <v>10.1038/262384b0</v>
      </c>
      <c r="H162" t="str">
        <f>VLOOKUP($D162,metadata!$B$2:$S$451,5,0)</f>
        <v>y-askfordata</v>
      </c>
      <c r="I162" t="str">
        <f>VLOOKUP($D162,metadata!$B$2:$S$451,6,0)</f>
        <v>a</v>
      </c>
      <c r="J162" t="str">
        <f>VLOOKUP($D162,metadata!$B$2:$S$451,7,0)</f>
        <v>i</v>
      </c>
      <c r="K162">
        <f>VLOOKUP($D162,metadata!$B$2:$S$451,8,0)</f>
        <v>22</v>
      </c>
      <c r="L162">
        <f>VLOOKUP($D162,metadata!$B$2:$S$451,9,0)</f>
        <v>16</v>
      </c>
      <c r="M162" t="str">
        <f>VLOOKUP($D162,metadata!$B$2:$S$451,10,0)</f>
        <v/>
      </c>
      <c r="N162" t="str">
        <f>VLOOKUP($D162,metadata!$B$2:$S$451,11,0)</f>
        <v>Wyeomyia smithii</v>
      </c>
      <c r="O162" t="str">
        <f>VLOOKUP($D162,metadata!$B$2:$S$451,12,0)</f>
        <v>diptera</v>
      </c>
      <c r="P162" t="str">
        <f>VLOOKUP($D162,metadata!$B$2:$S$451,13,0)</f>
        <v/>
      </c>
      <c r="Q162" t="str">
        <f>VLOOKUP($D162,metadata!$B$2:$S$451,14,0)</f>
        <v/>
      </c>
      <c r="R162" t="str">
        <f>VLOOKUP($D162,metadata!$B$2:$S$451,15,0)</f>
        <v/>
      </c>
      <c r="S162" t="str">
        <f>VLOOKUP($D162,metadata!$B$2:$S$451,16,0)</f>
        <v/>
      </c>
      <c r="T162" t="str">
        <f>VLOOKUP($D162,metadata!$B$2:$S$451,17,0)</f>
        <v/>
      </c>
      <c r="U162" t="str">
        <f>VLOOKUP($D162,metadata!$B$2:$S$451,18,0)</f>
        <v/>
      </c>
      <c r="V162" t="str">
        <f>VLOOKUP($D162,metadata!$B$2:$Z$451,19,0)</f>
        <v/>
      </c>
      <c r="W162" t="str">
        <f>VLOOKUP($D162,metadata!$B$2:$Z$451,20,0)</f>
        <v/>
      </c>
      <c r="X162" t="str">
        <f>VLOOKUP($D162,metadata!$B$2:$Z$451,21,0)</f>
        <v/>
      </c>
      <c r="Y162" t="str">
        <f>VLOOKUP($D162,metadata!$B$2:$Z$451,22,0)</f>
        <v/>
      </c>
      <c r="Z162" t="str">
        <f>VLOOKUP($D162,metadata!$B$2:$Z$451,23,0)</f>
        <v/>
      </c>
      <c r="AA162" t="str">
        <f>VLOOKUP($D162,metadata!$B$2:$Z$451,24,0)</f>
        <v/>
      </c>
      <c r="AB162" t="str">
        <f>VLOOKUP($D162,metadata!$B$2:$Z$451,25,0)</f>
        <v/>
      </c>
      <c r="AF162" t="str">
        <f t="shared" si="7"/>
        <v/>
      </c>
      <c r="AH162" t="str">
        <f t="shared" si="8"/>
        <v>x</v>
      </c>
    </row>
    <row r="163" spans="1:34" x14ac:dyDescent="0.3">
      <c r="A163">
        <f>A162+metadata!J162</f>
        <v>985</v>
      </c>
      <c r="B163" t="str">
        <f>metadata!B163</f>
        <v>24-Hollola1</v>
      </c>
      <c r="C163">
        <v>162</v>
      </c>
      <c r="D163" t="str">
        <f t="shared" si="6"/>
        <v>2-</v>
      </c>
      <c r="E163" t="str">
        <f>VLOOKUP($D163,metadata!$B$2:$S$451,2,0)</f>
        <v>BRADSHAW, WE</v>
      </c>
      <c r="F163" t="str">
        <f>VLOOKUP($D163,metadata!$B$2:$S$451,3,0)</f>
        <v>GEOGRAPHY OF PHOTOPERIODIC RESPONSE IN DIAPAUSING MOSQUITO</v>
      </c>
      <c r="G163" t="str">
        <f>VLOOKUP($D163,metadata!$B$2:$S$451,4,0)</f>
        <v>10.1038/262384b0</v>
      </c>
      <c r="H163" t="str">
        <f>VLOOKUP($D163,metadata!$B$2:$S$451,5,0)</f>
        <v>y-askfordata</v>
      </c>
      <c r="I163" t="str">
        <f>VLOOKUP($D163,metadata!$B$2:$S$451,6,0)</f>
        <v>a</v>
      </c>
      <c r="J163" t="str">
        <f>VLOOKUP($D163,metadata!$B$2:$S$451,7,0)</f>
        <v>i</v>
      </c>
      <c r="K163">
        <f>VLOOKUP($D163,metadata!$B$2:$S$451,8,0)</f>
        <v>22</v>
      </c>
      <c r="L163">
        <f>VLOOKUP($D163,metadata!$B$2:$S$451,9,0)</f>
        <v>16</v>
      </c>
      <c r="M163" t="str">
        <f>VLOOKUP($D163,metadata!$B$2:$S$451,10,0)</f>
        <v/>
      </c>
      <c r="N163" t="str">
        <f>VLOOKUP($D163,metadata!$B$2:$S$451,11,0)</f>
        <v>Wyeomyia smithii</v>
      </c>
      <c r="O163" t="str">
        <f>VLOOKUP($D163,metadata!$B$2:$S$451,12,0)</f>
        <v>diptera</v>
      </c>
      <c r="P163" t="str">
        <f>VLOOKUP($D163,metadata!$B$2:$S$451,13,0)</f>
        <v/>
      </c>
      <c r="Q163" t="str">
        <f>VLOOKUP($D163,metadata!$B$2:$S$451,14,0)</f>
        <v/>
      </c>
      <c r="R163" t="str">
        <f>VLOOKUP($D163,metadata!$B$2:$S$451,15,0)</f>
        <v/>
      </c>
      <c r="S163" t="str">
        <f>VLOOKUP($D163,metadata!$B$2:$S$451,16,0)</f>
        <v/>
      </c>
      <c r="T163" t="str">
        <f>VLOOKUP($D163,metadata!$B$2:$S$451,17,0)</f>
        <v/>
      </c>
      <c r="U163" t="str">
        <f>VLOOKUP($D163,metadata!$B$2:$S$451,18,0)</f>
        <v/>
      </c>
      <c r="V163" t="str">
        <f>VLOOKUP($D163,metadata!$B$2:$Z$451,19,0)</f>
        <v/>
      </c>
      <c r="W163" t="str">
        <f>VLOOKUP($D163,metadata!$B$2:$Z$451,20,0)</f>
        <v/>
      </c>
      <c r="X163" t="str">
        <f>VLOOKUP($D163,metadata!$B$2:$Z$451,21,0)</f>
        <v/>
      </c>
      <c r="Y163" t="str">
        <f>VLOOKUP($D163,metadata!$B$2:$Z$451,22,0)</f>
        <v/>
      </c>
      <c r="Z163" t="str">
        <f>VLOOKUP($D163,metadata!$B$2:$Z$451,23,0)</f>
        <v/>
      </c>
      <c r="AA163" t="str">
        <f>VLOOKUP($D163,metadata!$B$2:$Z$451,24,0)</f>
        <v/>
      </c>
      <c r="AB163" t="str">
        <f>VLOOKUP($D163,metadata!$B$2:$Z$451,25,0)</f>
        <v/>
      </c>
      <c r="AF163" t="str">
        <f t="shared" si="7"/>
        <v/>
      </c>
      <c r="AH163" t="str">
        <f t="shared" si="8"/>
        <v>x</v>
      </c>
    </row>
    <row r="164" spans="1:34" x14ac:dyDescent="0.3">
      <c r="A164">
        <f>A163+metadata!J163</f>
        <v>993</v>
      </c>
      <c r="B164" t="str">
        <f>metadata!B164</f>
        <v>24-Moscow2</v>
      </c>
      <c r="C164">
        <v>163</v>
      </c>
      <c r="D164" t="str">
        <f t="shared" si="6"/>
        <v>2-</v>
      </c>
      <c r="E164" t="str">
        <f>VLOOKUP($D164,metadata!$B$2:$S$451,2,0)</f>
        <v>BRADSHAW, WE</v>
      </c>
      <c r="F164" t="str">
        <f>VLOOKUP($D164,metadata!$B$2:$S$451,3,0)</f>
        <v>GEOGRAPHY OF PHOTOPERIODIC RESPONSE IN DIAPAUSING MOSQUITO</v>
      </c>
      <c r="G164" t="str">
        <f>VLOOKUP($D164,metadata!$B$2:$S$451,4,0)</f>
        <v>10.1038/262384b0</v>
      </c>
      <c r="H164" t="str">
        <f>VLOOKUP($D164,metadata!$B$2:$S$451,5,0)</f>
        <v>y-askfordata</v>
      </c>
      <c r="I164" t="str">
        <f>VLOOKUP($D164,metadata!$B$2:$S$451,6,0)</f>
        <v>a</v>
      </c>
      <c r="J164" t="str">
        <f>VLOOKUP($D164,metadata!$B$2:$S$451,7,0)</f>
        <v>i</v>
      </c>
      <c r="K164">
        <f>VLOOKUP($D164,metadata!$B$2:$S$451,8,0)</f>
        <v>22</v>
      </c>
      <c r="L164">
        <f>VLOOKUP($D164,metadata!$B$2:$S$451,9,0)</f>
        <v>16</v>
      </c>
      <c r="M164" t="str">
        <f>VLOOKUP($D164,metadata!$B$2:$S$451,10,0)</f>
        <v/>
      </c>
      <c r="N164" t="str">
        <f>VLOOKUP($D164,metadata!$B$2:$S$451,11,0)</f>
        <v>Wyeomyia smithii</v>
      </c>
      <c r="O164" t="str">
        <f>VLOOKUP($D164,metadata!$B$2:$S$451,12,0)</f>
        <v>diptera</v>
      </c>
      <c r="P164" t="str">
        <f>VLOOKUP($D164,metadata!$B$2:$S$451,13,0)</f>
        <v/>
      </c>
      <c r="Q164" t="str">
        <f>VLOOKUP($D164,metadata!$B$2:$S$451,14,0)</f>
        <v/>
      </c>
      <c r="R164" t="str">
        <f>VLOOKUP($D164,metadata!$B$2:$S$451,15,0)</f>
        <v/>
      </c>
      <c r="S164" t="str">
        <f>VLOOKUP($D164,metadata!$B$2:$S$451,16,0)</f>
        <v/>
      </c>
      <c r="T164" t="str">
        <f>VLOOKUP($D164,metadata!$B$2:$S$451,17,0)</f>
        <v/>
      </c>
      <c r="U164" t="str">
        <f>VLOOKUP($D164,metadata!$B$2:$S$451,18,0)</f>
        <v/>
      </c>
      <c r="V164" t="str">
        <f>VLOOKUP($D164,metadata!$B$2:$Z$451,19,0)</f>
        <v/>
      </c>
      <c r="W164" t="str">
        <f>VLOOKUP($D164,metadata!$B$2:$Z$451,20,0)</f>
        <v/>
      </c>
      <c r="X164" t="str">
        <f>VLOOKUP($D164,metadata!$B$2:$Z$451,21,0)</f>
        <v/>
      </c>
      <c r="Y164" t="str">
        <f>VLOOKUP($D164,metadata!$B$2:$Z$451,22,0)</f>
        <v/>
      </c>
      <c r="Z164" t="str">
        <f>VLOOKUP($D164,metadata!$B$2:$Z$451,23,0)</f>
        <v/>
      </c>
      <c r="AA164" t="str">
        <f>VLOOKUP($D164,metadata!$B$2:$Z$451,24,0)</f>
        <v/>
      </c>
      <c r="AB164" t="str">
        <f>VLOOKUP($D164,metadata!$B$2:$Z$451,25,0)</f>
        <v/>
      </c>
      <c r="AF164" t="str">
        <f t="shared" si="7"/>
        <v/>
      </c>
      <c r="AH164" t="str">
        <f t="shared" si="8"/>
        <v>x</v>
      </c>
    </row>
    <row r="165" spans="1:34" x14ac:dyDescent="0.3">
      <c r="A165">
        <f>A164+metadata!J164</f>
        <v>1001</v>
      </c>
      <c r="B165" t="str">
        <f>metadata!B165</f>
        <v>24-Dietikon1</v>
      </c>
      <c r="C165">
        <v>164</v>
      </c>
      <c r="D165" t="str">
        <f t="shared" si="6"/>
        <v>2-</v>
      </c>
      <c r="E165" t="str">
        <f>VLOOKUP($D165,metadata!$B$2:$S$451,2,0)</f>
        <v>BRADSHAW, WE</v>
      </c>
      <c r="F165" t="str">
        <f>VLOOKUP($D165,metadata!$B$2:$S$451,3,0)</f>
        <v>GEOGRAPHY OF PHOTOPERIODIC RESPONSE IN DIAPAUSING MOSQUITO</v>
      </c>
      <c r="G165" t="str">
        <f>VLOOKUP($D165,metadata!$B$2:$S$451,4,0)</f>
        <v>10.1038/262384b0</v>
      </c>
      <c r="H165" t="str">
        <f>VLOOKUP($D165,metadata!$B$2:$S$451,5,0)</f>
        <v>y-askfordata</v>
      </c>
      <c r="I165" t="str">
        <f>VLOOKUP($D165,metadata!$B$2:$S$451,6,0)</f>
        <v>a</v>
      </c>
      <c r="J165" t="str">
        <f>VLOOKUP($D165,metadata!$B$2:$S$451,7,0)</f>
        <v>i</v>
      </c>
      <c r="K165">
        <f>VLOOKUP($D165,metadata!$B$2:$S$451,8,0)</f>
        <v>22</v>
      </c>
      <c r="L165">
        <f>VLOOKUP($D165,metadata!$B$2:$S$451,9,0)</f>
        <v>16</v>
      </c>
      <c r="M165" t="str">
        <f>VLOOKUP($D165,metadata!$B$2:$S$451,10,0)</f>
        <v/>
      </c>
      <c r="N165" t="str">
        <f>VLOOKUP($D165,metadata!$B$2:$S$451,11,0)</f>
        <v>Wyeomyia smithii</v>
      </c>
      <c r="O165" t="str">
        <f>VLOOKUP($D165,metadata!$B$2:$S$451,12,0)</f>
        <v>diptera</v>
      </c>
      <c r="P165" t="str">
        <f>VLOOKUP($D165,metadata!$B$2:$S$451,13,0)</f>
        <v/>
      </c>
      <c r="Q165" t="str">
        <f>VLOOKUP($D165,metadata!$B$2:$S$451,14,0)</f>
        <v/>
      </c>
      <c r="R165" t="str">
        <f>VLOOKUP($D165,metadata!$B$2:$S$451,15,0)</f>
        <v/>
      </c>
      <c r="S165" t="str">
        <f>VLOOKUP($D165,metadata!$B$2:$S$451,16,0)</f>
        <v/>
      </c>
      <c r="T165" t="str">
        <f>VLOOKUP($D165,metadata!$B$2:$S$451,17,0)</f>
        <v/>
      </c>
      <c r="U165" t="str">
        <f>VLOOKUP($D165,metadata!$B$2:$S$451,18,0)</f>
        <v/>
      </c>
      <c r="V165" t="str">
        <f>VLOOKUP($D165,metadata!$B$2:$Z$451,19,0)</f>
        <v/>
      </c>
      <c r="W165" t="str">
        <f>VLOOKUP($D165,metadata!$B$2:$Z$451,20,0)</f>
        <v/>
      </c>
      <c r="X165" t="str">
        <f>VLOOKUP($D165,metadata!$B$2:$Z$451,21,0)</f>
        <v/>
      </c>
      <c r="Y165" t="str">
        <f>VLOOKUP($D165,metadata!$B$2:$Z$451,22,0)</f>
        <v/>
      </c>
      <c r="Z165" t="str">
        <f>VLOOKUP($D165,metadata!$B$2:$Z$451,23,0)</f>
        <v/>
      </c>
      <c r="AA165" t="str">
        <f>VLOOKUP($D165,metadata!$B$2:$Z$451,24,0)</f>
        <v/>
      </c>
      <c r="AB165" t="str">
        <f>VLOOKUP($D165,metadata!$B$2:$Z$451,25,0)</f>
        <v/>
      </c>
      <c r="AF165" t="str">
        <f t="shared" si="7"/>
        <v/>
      </c>
      <c r="AH165" t="str">
        <f t="shared" si="8"/>
        <v>x</v>
      </c>
    </row>
    <row r="166" spans="1:34" x14ac:dyDescent="0.3">
      <c r="A166">
        <f>A165+metadata!J165</f>
        <v>1009</v>
      </c>
      <c r="B166" t="str">
        <f>metadata!B166</f>
        <v>24-Dietikon2</v>
      </c>
      <c r="C166">
        <v>165</v>
      </c>
      <c r="D166" t="str">
        <f t="shared" si="6"/>
        <v>2-</v>
      </c>
      <c r="E166" t="str">
        <f>VLOOKUP($D166,metadata!$B$2:$S$451,2,0)</f>
        <v>BRADSHAW, WE</v>
      </c>
      <c r="F166" t="str">
        <f>VLOOKUP($D166,metadata!$B$2:$S$451,3,0)</f>
        <v>GEOGRAPHY OF PHOTOPERIODIC RESPONSE IN DIAPAUSING MOSQUITO</v>
      </c>
      <c r="G166" t="str">
        <f>VLOOKUP($D166,metadata!$B$2:$S$451,4,0)</f>
        <v>10.1038/262384b0</v>
      </c>
      <c r="H166" t="str">
        <f>VLOOKUP($D166,metadata!$B$2:$S$451,5,0)</f>
        <v>y-askfordata</v>
      </c>
      <c r="I166" t="str">
        <f>VLOOKUP($D166,metadata!$B$2:$S$451,6,0)</f>
        <v>a</v>
      </c>
      <c r="J166" t="str">
        <f>VLOOKUP($D166,metadata!$B$2:$S$451,7,0)</f>
        <v>i</v>
      </c>
      <c r="K166">
        <f>VLOOKUP($D166,metadata!$B$2:$S$451,8,0)</f>
        <v>22</v>
      </c>
      <c r="L166">
        <f>VLOOKUP($D166,metadata!$B$2:$S$451,9,0)</f>
        <v>16</v>
      </c>
      <c r="M166" t="str">
        <f>VLOOKUP($D166,metadata!$B$2:$S$451,10,0)</f>
        <v/>
      </c>
      <c r="N166" t="str">
        <f>VLOOKUP($D166,metadata!$B$2:$S$451,11,0)</f>
        <v>Wyeomyia smithii</v>
      </c>
      <c r="O166" t="str">
        <f>VLOOKUP($D166,metadata!$B$2:$S$451,12,0)</f>
        <v>diptera</v>
      </c>
      <c r="P166" t="str">
        <f>VLOOKUP($D166,metadata!$B$2:$S$451,13,0)</f>
        <v/>
      </c>
      <c r="Q166" t="str">
        <f>VLOOKUP($D166,metadata!$B$2:$S$451,14,0)</f>
        <v/>
      </c>
      <c r="R166" t="str">
        <f>VLOOKUP($D166,metadata!$B$2:$S$451,15,0)</f>
        <v/>
      </c>
      <c r="S166" t="str">
        <f>VLOOKUP($D166,metadata!$B$2:$S$451,16,0)</f>
        <v/>
      </c>
      <c r="T166" t="str">
        <f>VLOOKUP($D166,metadata!$B$2:$S$451,17,0)</f>
        <v/>
      </c>
      <c r="U166" t="str">
        <f>VLOOKUP($D166,metadata!$B$2:$S$451,18,0)</f>
        <v/>
      </c>
      <c r="V166" t="str">
        <f>VLOOKUP($D166,metadata!$B$2:$Z$451,19,0)</f>
        <v/>
      </c>
      <c r="W166" t="str">
        <f>VLOOKUP($D166,metadata!$B$2:$Z$451,20,0)</f>
        <v/>
      </c>
      <c r="X166" t="str">
        <f>VLOOKUP($D166,metadata!$B$2:$Z$451,21,0)</f>
        <v/>
      </c>
      <c r="Y166" t="str">
        <f>VLOOKUP($D166,metadata!$B$2:$Z$451,22,0)</f>
        <v/>
      </c>
      <c r="Z166" t="str">
        <f>VLOOKUP($D166,metadata!$B$2:$Z$451,23,0)</f>
        <v/>
      </c>
      <c r="AA166" t="str">
        <f>VLOOKUP($D166,metadata!$B$2:$Z$451,24,0)</f>
        <v/>
      </c>
      <c r="AB166" t="str">
        <f>VLOOKUP($D166,metadata!$B$2:$Z$451,25,0)</f>
        <v/>
      </c>
      <c r="AF166" t="str">
        <f t="shared" si="7"/>
        <v/>
      </c>
      <c r="AH166" t="str">
        <f t="shared" si="8"/>
        <v>x</v>
      </c>
    </row>
    <row r="167" spans="1:34" x14ac:dyDescent="0.3">
      <c r="A167">
        <f>A166+metadata!J166</f>
        <v>1018</v>
      </c>
      <c r="B167" t="str">
        <f>metadata!B167</f>
        <v>24-Ticino4</v>
      </c>
      <c r="C167">
        <v>166</v>
      </c>
      <c r="D167" t="str">
        <f t="shared" si="6"/>
        <v>2-</v>
      </c>
      <c r="E167" t="str">
        <f>VLOOKUP($D167,metadata!$B$2:$S$451,2,0)</f>
        <v>BRADSHAW, WE</v>
      </c>
      <c r="F167" t="str">
        <f>VLOOKUP($D167,metadata!$B$2:$S$451,3,0)</f>
        <v>GEOGRAPHY OF PHOTOPERIODIC RESPONSE IN DIAPAUSING MOSQUITO</v>
      </c>
      <c r="G167" t="str">
        <f>VLOOKUP($D167,metadata!$B$2:$S$451,4,0)</f>
        <v>10.1038/262384b0</v>
      </c>
      <c r="H167" t="str">
        <f>VLOOKUP($D167,metadata!$B$2:$S$451,5,0)</f>
        <v>y-askfordata</v>
      </c>
      <c r="I167" t="str">
        <f>VLOOKUP($D167,metadata!$B$2:$S$451,6,0)</f>
        <v>a</v>
      </c>
      <c r="J167" t="str">
        <f>VLOOKUP($D167,metadata!$B$2:$S$451,7,0)</f>
        <v>i</v>
      </c>
      <c r="K167">
        <f>VLOOKUP($D167,metadata!$B$2:$S$451,8,0)</f>
        <v>22</v>
      </c>
      <c r="L167">
        <f>VLOOKUP($D167,metadata!$B$2:$S$451,9,0)</f>
        <v>16</v>
      </c>
      <c r="M167" t="str">
        <f>VLOOKUP($D167,metadata!$B$2:$S$451,10,0)</f>
        <v/>
      </c>
      <c r="N167" t="str">
        <f>VLOOKUP($D167,metadata!$B$2:$S$451,11,0)</f>
        <v>Wyeomyia smithii</v>
      </c>
      <c r="O167" t="str">
        <f>VLOOKUP($D167,metadata!$B$2:$S$451,12,0)</f>
        <v>diptera</v>
      </c>
      <c r="P167" t="str">
        <f>VLOOKUP($D167,metadata!$B$2:$S$451,13,0)</f>
        <v/>
      </c>
      <c r="Q167" t="str">
        <f>VLOOKUP($D167,metadata!$B$2:$S$451,14,0)</f>
        <v/>
      </c>
      <c r="R167" t="str">
        <f>VLOOKUP($D167,metadata!$B$2:$S$451,15,0)</f>
        <v/>
      </c>
      <c r="S167" t="str">
        <f>VLOOKUP($D167,metadata!$B$2:$S$451,16,0)</f>
        <v/>
      </c>
      <c r="T167" t="str">
        <f>VLOOKUP($D167,metadata!$B$2:$S$451,17,0)</f>
        <v/>
      </c>
      <c r="U167" t="str">
        <f>VLOOKUP($D167,metadata!$B$2:$S$451,18,0)</f>
        <v/>
      </c>
      <c r="V167" t="str">
        <f>VLOOKUP($D167,metadata!$B$2:$Z$451,19,0)</f>
        <v/>
      </c>
      <c r="W167" t="str">
        <f>VLOOKUP($D167,metadata!$B$2:$Z$451,20,0)</f>
        <v/>
      </c>
      <c r="X167" t="str">
        <f>VLOOKUP($D167,metadata!$B$2:$Z$451,21,0)</f>
        <v/>
      </c>
      <c r="Y167" t="str">
        <f>VLOOKUP($D167,metadata!$B$2:$Z$451,22,0)</f>
        <v/>
      </c>
      <c r="Z167" t="str">
        <f>VLOOKUP($D167,metadata!$B$2:$Z$451,23,0)</f>
        <v/>
      </c>
      <c r="AA167" t="str">
        <f>VLOOKUP($D167,metadata!$B$2:$Z$451,24,0)</f>
        <v/>
      </c>
      <c r="AB167" t="str">
        <f>VLOOKUP($D167,metadata!$B$2:$Z$451,25,0)</f>
        <v/>
      </c>
      <c r="AF167" t="str">
        <f t="shared" si="7"/>
        <v/>
      </c>
      <c r="AH167" t="str">
        <f t="shared" si="8"/>
        <v>x</v>
      </c>
    </row>
    <row r="168" spans="1:34" x14ac:dyDescent="0.3">
      <c r="A168">
        <f>A167+metadata!J167</f>
        <v>1027</v>
      </c>
      <c r="B168" t="str">
        <f>metadata!B168</f>
        <v>24-Ticino2</v>
      </c>
      <c r="C168">
        <v>167</v>
      </c>
      <c r="D168" t="str">
        <f t="shared" si="6"/>
        <v>2-</v>
      </c>
      <c r="E168" t="str">
        <f>VLOOKUP($D168,metadata!$B$2:$S$451,2,0)</f>
        <v>BRADSHAW, WE</v>
      </c>
      <c r="F168" t="str">
        <f>VLOOKUP($D168,metadata!$B$2:$S$451,3,0)</f>
        <v>GEOGRAPHY OF PHOTOPERIODIC RESPONSE IN DIAPAUSING MOSQUITO</v>
      </c>
      <c r="G168" t="str">
        <f>VLOOKUP($D168,metadata!$B$2:$S$451,4,0)</f>
        <v>10.1038/262384b0</v>
      </c>
      <c r="H168" t="str">
        <f>VLOOKUP($D168,metadata!$B$2:$S$451,5,0)</f>
        <v>y-askfordata</v>
      </c>
      <c r="I168" t="str">
        <f>VLOOKUP($D168,metadata!$B$2:$S$451,6,0)</f>
        <v>a</v>
      </c>
      <c r="J168" t="str">
        <f>VLOOKUP($D168,metadata!$B$2:$S$451,7,0)</f>
        <v>i</v>
      </c>
      <c r="K168">
        <f>VLOOKUP($D168,metadata!$B$2:$S$451,8,0)</f>
        <v>22</v>
      </c>
      <c r="L168">
        <f>VLOOKUP($D168,metadata!$B$2:$S$451,9,0)</f>
        <v>16</v>
      </c>
      <c r="M168" t="str">
        <f>VLOOKUP($D168,metadata!$B$2:$S$451,10,0)</f>
        <v/>
      </c>
      <c r="N168" t="str">
        <f>VLOOKUP($D168,metadata!$B$2:$S$451,11,0)</f>
        <v>Wyeomyia smithii</v>
      </c>
      <c r="O168" t="str">
        <f>VLOOKUP($D168,metadata!$B$2:$S$451,12,0)</f>
        <v>diptera</v>
      </c>
      <c r="P168" t="str">
        <f>VLOOKUP($D168,metadata!$B$2:$S$451,13,0)</f>
        <v/>
      </c>
      <c r="Q168" t="str">
        <f>VLOOKUP($D168,metadata!$B$2:$S$451,14,0)</f>
        <v/>
      </c>
      <c r="R168" t="str">
        <f>VLOOKUP($D168,metadata!$B$2:$S$451,15,0)</f>
        <v/>
      </c>
      <c r="S168" t="str">
        <f>VLOOKUP($D168,metadata!$B$2:$S$451,16,0)</f>
        <v/>
      </c>
      <c r="T168" t="str">
        <f>VLOOKUP($D168,metadata!$B$2:$S$451,17,0)</f>
        <v/>
      </c>
      <c r="U168" t="str">
        <f>VLOOKUP($D168,metadata!$B$2:$S$451,18,0)</f>
        <v/>
      </c>
      <c r="V168" t="str">
        <f>VLOOKUP($D168,metadata!$B$2:$Z$451,19,0)</f>
        <v/>
      </c>
      <c r="W168" t="str">
        <f>VLOOKUP($D168,metadata!$B$2:$Z$451,20,0)</f>
        <v/>
      </c>
      <c r="X168" t="str">
        <f>VLOOKUP($D168,metadata!$B$2:$Z$451,21,0)</f>
        <v/>
      </c>
      <c r="Y168" t="str">
        <f>VLOOKUP($D168,metadata!$B$2:$Z$451,22,0)</f>
        <v/>
      </c>
      <c r="Z168" t="str">
        <f>VLOOKUP($D168,metadata!$B$2:$Z$451,23,0)</f>
        <v/>
      </c>
      <c r="AA168" t="str">
        <f>VLOOKUP($D168,metadata!$B$2:$Z$451,24,0)</f>
        <v/>
      </c>
      <c r="AB168" t="str">
        <f>VLOOKUP($D168,metadata!$B$2:$Z$451,25,0)</f>
        <v/>
      </c>
      <c r="AF168" t="str">
        <f t="shared" si="7"/>
        <v/>
      </c>
      <c r="AH168" t="str">
        <f t="shared" si="8"/>
        <v>x</v>
      </c>
    </row>
    <row r="169" spans="1:34" x14ac:dyDescent="0.3">
      <c r="A169">
        <f>A168+metadata!J168</f>
        <v>1036</v>
      </c>
      <c r="B169" t="str">
        <f>metadata!B169</f>
        <v>24-Biograd</v>
      </c>
      <c r="C169">
        <v>168</v>
      </c>
      <c r="D169" t="str">
        <f t="shared" si="6"/>
        <v>2-</v>
      </c>
      <c r="E169" t="str">
        <f>VLOOKUP($D169,metadata!$B$2:$S$451,2,0)</f>
        <v>BRADSHAW, WE</v>
      </c>
      <c r="F169" t="str">
        <f>VLOOKUP($D169,metadata!$B$2:$S$451,3,0)</f>
        <v>GEOGRAPHY OF PHOTOPERIODIC RESPONSE IN DIAPAUSING MOSQUITO</v>
      </c>
      <c r="G169" t="str">
        <f>VLOOKUP($D169,metadata!$B$2:$S$451,4,0)</f>
        <v>10.1038/262384b0</v>
      </c>
      <c r="H169" t="str">
        <f>VLOOKUP($D169,metadata!$B$2:$S$451,5,0)</f>
        <v>y-askfordata</v>
      </c>
      <c r="I169" t="str">
        <f>VLOOKUP($D169,metadata!$B$2:$S$451,6,0)</f>
        <v>a</v>
      </c>
      <c r="J169" t="str">
        <f>VLOOKUP($D169,metadata!$B$2:$S$451,7,0)</f>
        <v>i</v>
      </c>
      <c r="K169">
        <f>VLOOKUP($D169,metadata!$B$2:$S$451,8,0)</f>
        <v>22</v>
      </c>
      <c r="L169">
        <f>VLOOKUP($D169,metadata!$B$2:$S$451,9,0)</f>
        <v>16</v>
      </c>
      <c r="M169" t="str">
        <f>VLOOKUP($D169,metadata!$B$2:$S$451,10,0)</f>
        <v/>
      </c>
      <c r="N169" t="str">
        <f>VLOOKUP($D169,metadata!$B$2:$S$451,11,0)</f>
        <v>Wyeomyia smithii</v>
      </c>
      <c r="O169" t="str">
        <f>VLOOKUP($D169,metadata!$B$2:$S$451,12,0)</f>
        <v>diptera</v>
      </c>
      <c r="P169" t="str">
        <f>VLOOKUP($D169,metadata!$B$2:$S$451,13,0)</f>
        <v/>
      </c>
      <c r="Q169" t="str">
        <f>VLOOKUP($D169,metadata!$B$2:$S$451,14,0)</f>
        <v/>
      </c>
      <c r="R169" t="str">
        <f>VLOOKUP($D169,metadata!$B$2:$S$451,15,0)</f>
        <v/>
      </c>
      <c r="S169" t="str">
        <f>VLOOKUP($D169,metadata!$B$2:$S$451,16,0)</f>
        <v/>
      </c>
      <c r="T169" t="str">
        <f>VLOOKUP($D169,metadata!$B$2:$S$451,17,0)</f>
        <v/>
      </c>
      <c r="U169" t="str">
        <f>VLOOKUP($D169,metadata!$B$2:$S$451,18,0)</f>
        <v/>
      </c>
      <c r="V169" t="str">
        <f>VLOOKUP($D169,metadata!$B$2:$Z$451,19,0)</f>
        <v/>
      </c>
      <c r="W169" t="str">
        <f>VLOOKUP($D169,metadata!$B$2:$Z$451,20,0)</f>
        <v/>
      </c>
      <c r="X169" t="str">
        <f>VLOOKUP($D169,metadata!$B$2:$Z$451,21,0)</f>
        <v/>
      </c>
      <c r="Y169" t="str">
        <f>VLOOKUP($D169,metadata!$B$2:$Z$451,22,0)</f>
        <v/>
      </c>
      <c r="Z169" t="str">
        <f>VLOOKUP($D169,metadata!$B$2:$Z$451,23,0)</f>
        <v/>
      </c>
      <c r="AA169" t="str">
        <f>VLOOKUP($D169,metadata!$B$2:$Z$451,24,0)</f>
        <v/>
      </c>
      <c r="AB169" t="str">
        <f>VLOOKUP($D169,metadata!$B$2:$Z$451,25,0)</f>
        <v/>
      </c>
      <c r="AF169" t="str">
        <f t="shared" si="7"/>
        <v/>
      </c>
      <c r="AH169" t="str">
        <f t="shared" si="8"/>
        <v>x</v>
      </c>
    </row>
    <row r="170" spans="1:34" x14ac:dyDescent="0.3">
      <c r="A170">
        <f>A169+metadata!J169</f>
        <v>1043</v>
      </c>
      <c r="B170" t="str">
        <f>metadata!B170</f>
        <v>24-Krasnodar</v>
      </c>
      <c r="C170">
        <v>169</v>
      </c>
      <c r="D170" t="str">
        <f t="shared" si="6"/>
        <v>2-</v>
      </c>
      <c r="E170" t="str">
        <f>VLOOKUP($D170,metadata!$B$2:$S$451,2,0)</f>
        <v>BRADSHAW, WE</v>
      </c>
      <c r="F170" t="str">
        <f>VLOOKUP($D170,metadata!$B$2:$S$451,3,0)</f>
        <v>GEOGRAPHY OF PHOTOPERIODIC RESPONSE IN DIAPAUSING MOSQUITO</v>
      </c>
      <c r="G170" t="str">
        <f>VLOOKUP($D170,metadata!$B$2:$S$451,4,0)</f>
        <v>10.1038/262384b0</v>
      </c>
      <c r="H170" t="str">
        <f>VLOOKUP($D170,metadata!$B$2:$S$451,5,0)</f>
        <v>y-askfordata</v>
      </c>
      <c r="I170" t="str">
        <f>VLOOKUP($D170,metadata!$B$2:$S$451,6,0)</f>
        <v>a</v>
      </c>
      <c r="J170" t="str">
        <f>VLOOKUP($D170,metadata!$B$2:$S$451,7,0)</f>
        <v>i</v>
      </c>
      <c r="K170">
        <f>VLOOKUP($D170,metadata!$B$2:$S$451,8,0)</f>
        <v>22</v>
      </c>
      <c r="L170">
        <f>VLOOKUP($D170,metadata!$B$2:$S$451,9,0)</f>
        <v>16</v>
      </c>
      <c r="M170" t="str">
        <f>VLOOKUP($D170,metadata!$B$2:$S$451,10,0)</f>
        <v/>
      </c>
      <c r="N170" t="str">
        <f>VLOOKUP($D170,metadata!$B$2:$S$451,11,0)</f>
        <v>Wyeomyia smithii</v>
      </c>
      <c r="O170" t="str">
        <f>VLOOKUP($D170,metadata!$B$2:$S$451,12,0)</f>
        <v>diptera</v>
      </c>
      <c r="P170" t="str">
        <f>VLOOKUP($D170,metadata!$B$2:$S$451,13,0)</f>
        <v/>
      </c>
      <c r="Q170" t="str">
        <f>VLOOKUP($D170,metadata!$B$2:$S$451,14,0)</f>
        <v/>
      </c>
      <c r="R170" t="str">
        <f>VLOOKUP($D170,metadata!$B$2:$S$451,15,0)</f>
        <v/>
      </c>
      <c r="S170" t="str">
        <f>VLOOKUP($D170,metadata!$B$2:$S$451,16,0)</f>
        <v/>
      </c>
      <c r="T170" t="str">
        <f>VLOOKUP($D170,metadata!$B$2:$S$451,17,0)</f>
        <v/>
      </c>
      <c r="U170" t="str">
        <f>VLOOKUP($D170,metadata!$B$2:$S$451,18,0)</f>
        <v/>
      </c>
      <c r="V170" t="str">
        <f>VLOOKUP($D170,metadata!$B$2:$Z$451,19,0)</f>
        <v/>
      </c>
      <c r="W170" t="str">
        <f>VLOOKUP($D170,metadata!$B$2:$Z$451,20,0)</f>
        <v/>
      </c>
      <c r="X170" t="str">
        <f>VLOOKUP($D170,metadata!$B$2:$Z$451,21,0)</f>
        <v/>
      </c>
      <c r="Y170" t="str">
        <f>VLOOKUP($D170,metadata!$B$2:$Z$451,22,0)</f>
        <v/>
      </c>
      <c r="Z170" t="str">
        <f>VLOOKUP($D170,metadata!$B$2:$Z$451,23,0)</f>
        <v/>
      </c>
      <c r="AA170" t="str">
        <f>VLOOKUP($D170,metadata!$B$2:$Z$451,24,0)</f>
        <v/>
      </c>
      <c r="AB170" t="str">
        <f>VLOOKUP($D170,metadata!$B$2:$Z$451,25,0)</f>
        <v/>
      </c>
      <c r="AF170" t="str">
        <f t="shared" si="7"/>
        <v/>
      </c>
      <c r="AH170" t="str">
        <f t="shared" si="8"/>
        <v>x</v>
      </c>
    </row>
    <row r="171" spans="1:34" x14ac:dyDescent="0.3">
      <c r="A171">
        <f>A170+metadata!J170</f>
        <v>1052</v>
      </c>
      <c r="B171" t="str">
        <f>metadata!B171</f>
        <v>24-Kutaisi2</v>
      </c>
      <c r="C171">
        <v>170</v>
      </c>
      <c r="D171" t="str">
        <f t="shared" si="6"/>
        <v>2-</v>
      </c>
      <c r="E171" t="str">
        <f>VLOOKUP($D171,metadata!$B$2:$S$451,2,0)</f>
        <v>BRADSHAW, WE</v>
      </c>
      <c r="F171" t="str">
        <f>VLOOKUP($D171,metadata!$B$2:$S$451,3,0)</f>
        <v>GEOGRAPHY OF PHOTOPERIODIC RESPONSE IN DIAPAUSING MOSQUITO</v>
      </c>
      <c r="G171" t="str">
        <f>VLOOKUP($D171,metadata!$B$2:$S$451,4,0)</f>
        <v>10.1038/262384b0</v>
      </c>
      <c r="H171" t="str">
        <f>VLOOKUP($D171,metadata!$B$2:$S$451,5,0)</f>
        <v>y-askfordata</v>
      </c>
      <c r="I171" t="str">
        <f>VLOOKUP($D171,metadata!$B$2:$S$451,6,0)</f>
        <v>a</v>
      </c>
      <c r="J171" t="str">
        <f>VLOOKUP($D171,metadata!$B$2:$S$451,7,0)</f>
        <v>i</v>
      </c>
      <c r="K171">
        <f>VLOOKUP($D171,metadata!$B$2:$S$451,8,0)</f>
        <v>22</v>
      </c>
      <c r="L171">
        <f>VLOOKUP($D171,metadata!$B$2:$S$451,9,0)</f>
        <v>16</v>
      </c>
      <c r="M171" t="str">
        <f>VLOOKUP($D171,metadata!$B$2:$S$451,10,0)</f>
        <v/>
      </c>
      <c r="N171" t="str">
        <f>VLOOKUP($D171,metadata!$B$2:$S$451,11,0)</f>
        <v>Wyeomyia smithii</v>
      </c>
      <c r="O171" t="str">
        <f>VLOOKUP($D171,metadata!$B$2:$S$451,12,0)</f>
        <v>diptera</v>
      </c>
      <c r="P171" t="str">
        <f>VLOOKUP($D171,metadata!$B$2:$S$451,13,0)</f>
        <v/>
      </c>
      <c r="Q171" t="str">
        <f>VLOOKUP($D171,metadata!$B$2:$S$451,14,0)</f>
        <v/>
      </c>
      <c r="R171" t="str">
        <f>VLOOKUP($D171,metadata!$B$2:$S$451,15,0)</f>
        <v/>
      </c>
      <c r="S171" t="str">
        <f>VLOOKUP($D171,metadata!$B$2:$S$451,16,0)</f>
        <v/>
      </c>
      <c r="T171" t="str">
        <f>VLOOKUP($D171,metadata!$B$2:$S$451,17,0)</f>
        <v/>
      </c>
      <c r="U171" t="str">
        <f>VLOOKUP($D171,metadata!$B$2:$S$451,18,0)</f>
        <v/>
      </c>
      <c r="V171" t="str">
        <f>VLOOKUP($D171,metadata!$B$2:$Z$451,19,0)</f>
        <v/>
      </c>
      <c r="W171" t="str">
        <f>VLOOKUP($D171,metadata!$B$2:$Z$451,20,0)</f>
        <v/>
      </c>
      <c r="X171" t="str">
        <f>VLOOKUP($D171,metadata!$B$2:$Z$451,21,0)</f>
        <v/>
      </c>
      <c r="Y171" t="str">
        <f>VLOOKUP($D171,metadata!$B$2:$Z$451,22,0)</f>
        <v/>
      </c>
      <c r="Z171" t="str">
        <f>VLOOKUP($D171,metadata!$B$2:$Z$451,23,0)</f>
        <v/>
      </c>
      <c r="AA171" t="str">
        <f>VLOOKUP($D171,metadata!$B$2:$Z$451,24,0)</f>
        <v/>
      </c>
      <c r="AB171" t="str">
        <f>VLOOKUP($D171,metadata!$B$2:$Z$451,25,0)</f>
        <v/>
      </c>
      <c r="AF171" t="str">
        <f t="shared" si="7"/>
        <v/>
      </c>
      <c r="AH171" t="str">
        <f t="shared" si="8"/>
        <v>x</v>
      </c>
    </row>
    <row r="172" spans="1:34" x14ac:dyDescent="0.3">
      <c r="A172">
        <f>A171+metadata!J171</f>
        <v>1061</v>
      </c>
      <c r="B172" t="str">
        <f>metadata!B172</f>
        <v>24-Kutaisi4</v>
      </c>
      <c r="C172">
        <v>171</v>
      </c>
      <c r="D172" t="str">
        <f t="shared" si="6"/>
        <v>2-</v>
      </c>
      <c r="E172" t="str">
        <f>VLOOKUP($D172,metadata!$B$2:$S$451,2,0)</f>
        <v>BRADSHAW, WE</v>
      </c>
      <c r="F172" t="str">
        <f>VLOOKUP($D172,metadata!$B$2:$S$451,3,0)</f>
        <v>GEOGRAPHY OF PHOTOPERIODIC RESPONSE IN DIAPAUSING MOSQUITO</v>
      </c>
      <c r="G172" t="str">
        <f>VLOOKUP($D172,metadata!$B$2:$S$451,4,0)</f>
        <v>10.1038/262384b0</v>
      </c>
      <c r="H172" t="str">
        <f>VLOOKUP($D172,metadata!$B$2:$S$451,5,0)</f>
        <v>y-askfordata</v>
      </c>
      <c r="I172" t="str">
        <f>VLOOKUP($D172,metadata!$B$2:$S$451,6,0)</f>
        <v>a</v>
      </c>
      <c r="J172" t="str">
        <f>VLOOKUP($D172,metadata!$B$2:$S$451,7,0)</f>
        <v>i</v>
      </c>
      <c r="K172">
        <f>VLOOKUP($D172,metadata!$B$2:$S$451,8,0)</f>
        <v>22</v>
      </c>
      <c r="L172">
        <f>VLOOKUP($D172,metadata!$B$2:$S$451,9,0)</f>
        <v>16</v>
      </c>
      <c r="M172" t="str">
        <f>VLOOKUP($D172,metadata!$B$2:$S$451,10,0)</f>
        <v/>
      </c>
      <c r="N172" t="str">
        <f>VLOOKUP($D172,metadata!$B$2:$S$451,11,0)</f>
        <v>Wyeomyia smithii</v>
      </c>
      <c r="O172" t="str">
        <f>VLOOKUP($D172,metadata!$B$2:$S$451,12,0)</f>
        <v>diptera</v>
      </c>
      <c r="P172" t="str">
        <f>VLOOKUP($D172,metadata!$B$2:$S$451,13,0)</f>
        <v/>
      </c>
      <c r="Q172" t="str">
        <f>VLOOKUP($D172,metadata!$B$2:$S$451,14,0)</f>
        <v/>
      </c>
      <c r="R172" t="str">
        <f>VLOOKUP($D172,metadata!$B$2:$S$451,15,0)</f>
        <v/>
      </c>
      <c r="S172" t="str">
        <f>VLOOKUP($D172,metadata!$B$2:$S$451,16,0)</f>
        <v/>
      </c>
      <c r="T172" t="str">
        <f>VLOOKUP($D172,metadata!$B$2:$S$451,17,0)</f>
        <v/>
      </c>
      <c r="U172" t="str">
        <f>VLOOKUP($D172,metadata!$B$2:$S$451,18,0)</f>
        <v/>
      </c>
      <c r="V172" t="str">
        <f>VLOOKUP($D172,metadata!$B$2:$Z$451,19,0)</f>
        <v/>
      </c>
      <c r="W172" t="str">
        <f>VLOOKUP($D172,metadata!$B$2:$Z$451,20,0)</f>
        <v/>
      </c>
      <c r="X172" t="str">
        <f>VLOOKUP($D172,metadata!$B$2:$Z$451,21,0)</f>
        <v/>
      </c>
      <c r="Y172" t="str">
        <f>VLOOKUP($D172,metadata!$B$2:$Z$451,22,0)</f>
        <v/>
      </c>
      <c r="Z172" t="str">
        <f>VLOOKUP($D172,metadata!$B$2:$Z$451,23,0)</f>
        <v/>
      </c>
      <c r="AA172" t="str">
        <f>VLOOKUP($D172,metadata!$B$2:$Z$451,24,0)</f>
        <v/>
      </c>
      <c r="AB172" t="str">
        <f>VLOOKUP($D172,metadata!$B$2:$Z$451,25,0)</f>
        <v/>
      </c>
      <c r="AF172" t="str">
        <f t="shared" si="7"/>
        <v/>
      </c>
      <c r="AH172" t="str">
        <f t="shared" si="8"/>
        <v>x</v>
      </c>
    </row>
    <row r="173" spans="1:34" x14ac:dyDescent="0.3">
      <c r="A173">
        <f>A172+metadata!J172</f>
        <v>1069</v>
      </c>
      <c r="B173" t="str">
        <f>metadata!B173</f>
        <v>24-Kutais5</v>
      </c>
      <c r="C173">
        <v>172</v>
      </c>
      <c r="D173" t="str">
        <f t="shared" si="6"/>
        <v>2-</v>
      </c>
      <c r="E173" t="str">
        <f>VLOOKUP($D173,metadata!$B$2:$S$451,2,0)</f>
        <v>BRADSHAW, WE</v>
      </c>
      <c r="F173" t="str">
        <f>VLOOKUP($D173,metadata!$B$2:$S$451,3,0)</f>
        <v>GEOGRAPHY OF PHOTOPERIODIC RESPONSE IN DIAPAUSING MOSQUITO</v>
      </c>
      <c r="G173" t="str">
        <f>VLOOKUP($D173,metadata!$B$2:$S$451,4,0)</f>
        <v>10.1038/262384b0</v>
      </c>
      <c r="H173" t="str">
        <f>VLOOKUP($D173,metadata!$B$2:$S$451,5,0)</f>
        <v>y-askfordata</v>
      </c>
      <c r="I173" t="str">
        <f>VLOOKUP($D173,metadata!$B$2:$S$451,6,0)</f>
        <v>a</v>
      </c>
      <c r="J173" t="str">
        <f>VLOOKUP($D173,metadata!$B$2:$S$451,7,0)</f>
        <v>i</v>
      </c>
      <c r="K173">
        <f>VLOOKUP($D173,metadata!$B$2:$S$451,8,0)</f>
        <v>22</v>
      </c>
      <c r="L173">
        <f>VLOOKUP($D173,metadata!$B$2:$S$451,9,0)</f>
        <v>16</v>
      </c>
      <c r="M173" t="str">
        <f>VLOOKUP($D173,metadata!$B$2:$S$451,10,0)</f>
        <v/>
      </c>
      <c r="N173" t="str">
        <f>VLOOKUP($D173,metadata!$B$2:$S$451,11,0)</f>
        <v>Wyeomyia smithii</v>
      </c>
      <c r="O173" t="str">
        <f>VLOOKUP($D173,metadata!$B$2:$S$451,12,0)</f>
        <v>diptera</v>
      </c>
      <c r="P173" t="str">
        <f>VLOOKUP($D173,metadata!$B$2:$S$451,13,0)</f>
        <v/>
      </c>
      <c r="Q173" t="str">
        <f>VLOOKUP($D173,metadata!$B$2:$S$451,14,0)</f>
        <v/>
      </c>
      <c r="R173" t="str">
        <f>VLOOKUP($D173,metadata!$B$2:$S$451,15,0)</f>
        <v/>
      </c>
      <c r="S173" t="str">
        <f>VLOOKUP($D173,metadata!$B$2:$S$451,16,0)</f>
        <v/>
      </c>
      <c r="T173" t="str">
        <f>VLOOKUP($D173,metadata!$B$2:$S$451,17,0)</f>
        <v/>
      </c>
      <c r="U173" t="str">
        <f>VLOOKUP($D173,metadata!$B$2:$S$451,18,0)</f>
        <v/>
      </c>
      <c r="V173" t="str">
        <f>VLOOKUP($D173,metadata!$B$2:$Z$451,19,0)</f>
        <v/>
      </c>
      <c r="W173" t="str">
        <f>VLOOKUP($D173,metadata!$B$2:$Z$451,20,0)</f>
        <v/>
      </c>
      <c r="X173" t="str">
        <f>VLOOKUP($D173,metadata!$B$2:$Z$451,21,0)</f>
        <v/>
      </c>
      <c r="Y173" t="str">
        <f>VLOOKUP($D173,metadata!$B$2:$Z$451,22,0)</f>
        <v/>
      </c>
      <c r="Z173" t="str">
        <f>VLOOKUP($D173,metadata!$B$2:$Z$451,23,0)</f>
        <v/>
      </c>
      <c r="AA173" t="str">
        <f>VLOOKUP($D173,metadata!$B$2:$Z$451,24,0)</f>
        <v/>
      </c>
      <c r="AB173" t="str">
        <f>VLOOKUP($D173,metadata!$B$2:$Z$451,25,0)</f>
        <v/>
      </c>
      <c r="AF173" t="str">
        <f t="shared" si="7"/>
        <v/>
      </c>
      <c r="AH173" t="str">
        <f t="shared" si="8"/>
        <v>x</v>
      </c>
    </row>
    <row r="174" spans="1:34" x14ac:dyDescent="0.3">
      <c r="A174">
        <f>A173+metadata!J173</f>
        <v>1078</v>
      </c>
      <c r="B174" t="str">
        <f>metadata!B174</f>
        <v>24-Kutaisi7</v>
      </c>
      <c r="C174">
        <v>173</v>
      </c>
      <c r="D174" t="str">
        <f t="shared" si="6"/>
        <v>2-</v>
      </c>
      <c r="E174" t="str">
        <f>VLOOKUP($D174,metadata!$B$2:$S$451,2,0)</f>
        <v>BRADSHAW, WE</v>
      </c>
      <c r="F174" t="str">
        <f>VLOOKUP($D174,metadata!$B$2:$S$451,3,0)</f>
        <v>GEOGRAPHY OF PHOTOPERIODIC RESPONSE IN DIAPAUSING MOSQUITO</v>
      </c>
      <c r="G174" t="str">
        <f>VLOOKUP($D174,metadata!$B$2:$S$451,4,0)</f>
        <v>10.1038/262384b0</v>
      </c>
      <c r="H174" t="str">
        <f>VLOOKUP($D174,metadata!$B$2:$S$451,5,0)</f>
        <v>y-askfordata</v>
      </c>
      <c r="I174" t="str">
        <f>VLOOKUP($D174,metadata!$B$2:$S$451,6,0)</f>
        <v>a</v>
      </c>
      <c r="J174" t="str">
        <f>VLOOKUP($D174,metadata!$B$2:$S$451,7,0)</f>
        <v>i</v>
      </c>
      <c r="K174">
        <f>VLOOKUP($D174,metadata!$B$2:$S$451,8,0)</f>
        <v>22</v>
      </c>
      <c r="L174">
        <f>VLOOKUP($D174,metadata!$B$2:$S$451,9,0)</f>
        <v>16</v>
      </c>
      <c r="M174" t="str">
        <f>VLOOKUP($D174,metadata!$B$2:$S$451,10,0)</f>
        <v/>
      </c>
      <c r="N174" t="str">
        <f>VLOOKUP($D174,metadata!$B$2:$S$451,11,0)</f>
        <v>Wyeomyia smithii</v>
      </c>
      <c r="O174" t="str">
        <f>VLOOKUP($D174,metadata!$B$2:$S$451,12,0)</f>
        <v>diptera</v>
      </c>
      <c r="P174" t="str">
        <f>VLOOKUP($D174,metadata!$B$2:$S$451,13,0)</f>
        <v/>
      </c>
      <c r="Q174" t="str">
        <f>VLOOKUP($D174,metadata!$B$2:$S$451,14,0)</f>
        <v/>
      </c>
      <c r="R174" t="str">
        <f>VLOOKUP($D174,metadata!$B$2:$S$451,15,0)</f>
        <v/>
      </c>
      <c r="S174" t="str">
        <f>VLOOKUP($D174,metadata!$B$2:$S$451,16,0)</f>
        <v/>
      </c>
      <c r="T174" t="str">
        <f>VLOOKUP($D174,metadata!$B$2:$S$451,17,0)</f>
        <v/>
      </c>
      <c r="U174" t="str">
        <f>VLOOKUP($D174,metadata!$B$2:$S$451,18,0)</f>
        <v/>
      </c>
      <c r="V174" t="str">
        <f>VLOOKUP($D174,metadata!$B$2:$Z$451,19,0)</f>
        <v/>
      </c>
      <c r="W174" t="str">
        <f>VLOOKUP($D174,metadata!$B$2:$Z$451,20,0)</f>
        <v/>
      </c>
      <c r="X174" t="str">
        <f>VLOOKUP($D174,metadata!$B$2:$Z$451,21,0)</f>
        <v/>
      </c>
      <c r="Y174" t="str">
        <f>VLOOKUP($D174,metadata!$B$2:$Z$451,22,0)</f>
        <v/>
      </c>
      <c r="Z174" t="str">
        <f>VLOOKUP($D174,metadata!$B$2:$Z$451,23,0)</f>
        <v/>
      </c>
      <c r="AA174" t="str">
        <f>VLOOKUP($D174,metadata!$B$2:$Z$451,24,0)</f>
        <v/>
      </c>
      <c r="AB174" t="str">
        <f>VLOOKUP($D174,metadata!$B$2:$Z$451,25,0)</f>
        <v/>
      </c>
      <c r="AF174" t="str">
        <f t="shared" si="7"/>
        <v/>
      </c>
      <c r="AH174" t="str">
        <f t="shared" si="8"/>
        <v>x</v>
      </c>
    </row>
    <row r="175" spans="1:34" x14ac:dyDescent="0.3">
      <c r="A175">
        <f>A174+metadata!J174</f>
        <v>1087</v>
      </c>
      <c r="B175" t="str">
        <f>metadata!B175</f>
        <v>24-Tbilisi</v>
      </c>
      <c r="C175">
        <v>174</v>
      </c>
      <c r="D175" t="str">
        <f t="shared" si="6"/>
        <v>2-</v>
      </c>
      <c r="E175" t="str">
        <f>VLOOKUP($D175,metadata!$B$2:$S$451,2,0)</f>
        <v>BRADSHAW, WE</v>
      </c>
      <c r="F175" t="str">
        <f>VLOOKUP($D175,metadata!$B$2:$S$451,3,0)</f>
        <v>GEOGRAPHY OF PHOTOPERIODIC RESPONSE IN DIAPAUSING MOSQUITO</v>
      </c>
      <c r="G175" t="str">
        <f>VLOOKUP($D175,metadata!$B$2:$S$451,4,0)</f>
        <v>10.1038/262384b0</v>
      </c>
      <c r="H175" t="str">
        <f>VLOOKUP($D175,metadata!$B$2:$S$451,5,0)</f>
        <v>y-askfordata</v>
      </c>
      <c r="I175" t="str">
        <f>VLOOKUP($D175,metadata!$B$2:$S$451,6,0)</f>
        <v>a</v>
      </c>
      <c r="J175" t="str">
        <f>VLOOKUP($D175,metadata!$B$2:$S$451,7,0)</f>
        <v>i</v>
      </c>
      <c r="K175">
        <f>VLOOKUP($D175,metadata!$B$2:$S$451,8,0)</f>
        <v>22</v>
      </c>
      <c r="L175">
        <f>VLOOKUP($D175,metadata!$B$2:$S$451,9,0)</f>
        <v>16</v>
      </c>
      <c r="M175" t="str">
        <f>VLOOKUP($D175,metadata!$B$2:$S$451,10,0)</f>
        <v/>
      </c>
      <c r="N175" t="str">
        <f>VLOOKUP($D175,metadata!$B$2:$S$451,11,0)</f>
        <v>Wyeomyia smithii</v>
      </c>
      <c r="O175" t="str">
        <f>VLOOKUP($D175,metadata!$B$2:$S$451,12,0)</f>
        <v>diptera</v>
      </c>
      <c r="P175" t="str">
        <f>VLOOKUP($D175,metadata!$B$2:$S$451,13,0)</f>
        <v/>
      </c>
      <c r="Q175" t="str">
        <f>VLOOKUP($D175,metadata!$B$2:$S$451,14,0)</f>
        <v/>
      </c>
      <c r="R175" t="str">
        <f>VLOOKUP($D175,metadata!$B$2:$S$451,15,0)</f>
        <v/>
      </c>
      <c r="S175" t="str">
        <f>VLOOKUP($D175,metadata!$B$2:$S$451,16,0)</f>
        <v/>
      </c>
      <c r="T175" t="str">
        <f>VLOOKUP($D175,metadata!$B$2:$S$451,17,0)</f>
        <v/>
      </c>
      <c r="U175" t="str">
        <f>VLOOKUP($D175,metadata!$B$2:$S$451,18,0)</f>
        <v/>
      </c>
      <c r="V175" t="str">
        <f>VLOOKUP($D175,metadata!$B$2:$Z$451,19,0)</f>
        <v/>
      </c>
      <c r="W175" t="str">
        <f>VLOOKUP($D175,metadata!$B$2:$Z$451,20,0)</f>
        <v/>
      </c>
      <c r="X175" t="str">
        <f>VLOOKUP($D175,metadata!$B$2:$Z$451,21,0)</f>
        <v/>
      </c>
      <c r="Y175" t="str">
        <f>VLOOKUP($D175,metadata!$B$2:$Z$451,22,0)</f>
        <v/>
      </c>
      <c r="Z175" t="str">
        <f>VLOOKUP($D175,metadata!$B$2:$Z$451,23,0)</f>
        <v/>
      </c>
      <c r="AA175" t="str">
        <f>VLOOKUP($D175,metadata!$B$2:$Z$451,24,0)</f>
        <v/>
      </c>
      <c r="AB175" t="str">
        <f>VLOOKUP($D175,metadata!$B$2:$Z$451,25,0)</f>
        <v/>
      </c>
      <c r="AF175" t="str">
        <f t="shared" si="7"/>
        <v/>
      </c>
      <c r="AH175" t="str">
        <f t="shared" si="8"/>
        <v>x</v>
      </c>
    </row>
    <row r="176" spans="1:34" x14ac:dyDescent="0.3">
      <c r="A176">
        <f>A175+metadata!J175</f>
        <v>1096</v>
      </c>
      <c r="B176" t="str">
        <f>metadata!B176</f>
        <v>25-</v>
      </c>
      <c r="C176">
        <v>175</v>
      </c>
      <c r="D176" t="str">
        <f t="shared" si="6"/>
        <v>2-</v>
      </c>
      <c r="E176" t="str">
        <f>VLOOKUP($D176,metadata!$B$2:$S$451,2,0)</f>
        <v>BRADSHAW, WE</v>
      </c>
      <c r="F176" t="str">
        <f>VLOOKUP($D176,metadata!$B$2:$S$451,3,0)</f>
        <v>GEOGRAPHY OF PHOTOPERIODIC RESPONSE IN DIAPAUSING MOSQUITO</v>
      </c>
      <c r="G176" t="str">
        <f>VLOOKUP($D176,metadata!$B$2:$S$451,4,0)</f>
        <v>10.1038/262384b0</v>
      </c>
      <c r="H176" t="str">
        <f>VLOOKUP($D176,metadata!$B$2:$S$451,5,0)</f>
        <v>y-askfordata</v>
      </c>
      <c r="I176" t="str">
        <f>VLOOKUP($D176,metadata!$B$2:$S$451,6,0)</f>
        <v>a</v>
      </c>
      <c r="J176" t="str">
        <f>VLOOKUP($D176,metadata!$B$2:$S$451,7,0)</f>
        <v>i</v>
      </c>
      <c r="K176">
        <f>VLOOKUP($D176,metadata!$B$2:$S$451,8,0)</f>
        <v>22</v>
      </c>
      <c r="L176">
        <f>VLOOKUP($D176,metadata!$B$2:$S$451,9,0)</f>
        <v>16</v>
      </c>
      <c r="M176" t="str">
        <f>VLOOKUP($D176,metadata!$B$2:$S$451,10,0)</f>
        <v/>
      </c>
      <c r="N176" t="str">
        <f>VLOOKUP($D176,metadata!$B$2:$S$451,11,0)</f>
        <v>Wyeomyia smithii</v>
      </c>
      <c r="O176" t="str">
        <f>VLOOKUP($D176,metadata!$B$2:$S$451,12,0)</f>
        <v>diptera</v>
      </c>
      <c r="P176" t="str">
        <f>VLOOKUP($D176,metadata!$B$2:$S$451,13,0)</f>
        <v/>
      </c>
      <c r="Q176" t="str">
        <f>VLOOKUP($D176,metadata!$B$2:$S$451,14,0)</f>
        <v/>
      </c>
      <c r="R176" t="str">
        <f>VLOOKUP($D176,metadata!$B$2:$S$451,15,0)</f>
        <v/>
      </c>
      <c r="S176" t="str">
        <f>VLOOKUP($D176,metadata!$B$2:$S$451,16,0)</f>
        <v/>
      </c>
      <c r="T176" t="str">
        <f>VLOOKUP($D176,metadata!$B$2:$S$451,17,0)</f>
        <v/>
      </c>
      <c r="U176" t="str">
        <f>VLOOKUP($D176,metadata!$B$2:$S$451,18,0)</f>
        <v/>
      </c>
      <c r="V176" t="str">
        <f>VLOOKUP($D176,metadata!$B$2:$Z$451,19,0)</f>
        <v/>
      </c>
      <c r="W176" t="str">
        <f>VLOOKUP($D176,metadata!$B$2:$Z$451,20,0)</f>
        <v/>
      </c>
      <c r="X176" t="str">
        <f>VLOOKUP($D176,metadata!$B$2:$Z$451,21,0)</f>
        <v/>
      </c>
      <c r="Y176" t="str">
        <f>VLOOKUP($D176,metadata!$B$2:$Z$451,22,0)</f>
        <v/>
      </c>
      <c r="Z176" t="str">
        <f>VLOOKUP($D176,metadata!$B$2:$Z$451,23,0)</f>
        <v/>
      </c>
      <c r="AA176" t="str">
        <f>VLOOKUP($D176,metadata!$B$2:$Z$451,24,0)</f>
        <v/>
      </c>
      <c r="AB176" t="str">
        <f>VLOOKUP($D176,metadata!$B$2:$Z$451,25,0)</f>
        <v/>
      </c>
      <c r="AF176" t="str">
        <f t="shared" si="7"/>
        <v/>
      </c>
      <c r="AH176" t="str">
        <f t="shared" si="8"/>
        <v>x</v>
      </c>
    </row>
    <row r="177" spans="1:34" x14ac:dyDescent="0.3">
      <c r="A177">
        <f>A176+metadata!J176</f>
        <v>1096</v>
      </c>
      <c r="B177" t="str">
        <f>metadata!B177</f>
        <v>25-</v>
      </c>
      <c r="C177">
        <v>176</v>
      </c>
      <c r="D177" t="str">
        <f t="shared" si="6"/>
        <v>2-</v>
      </c>
      <c r="E177" t="str">
        <f>VLOOKUP($D177,metadata!$B$2:$S$451,2,0)</f>
        <v>BRADSHAW, WE</v>
      </c>
      <c r="F177" t="str">
        <f>VLOOKUP($D177,metadata!$B$2:$S$451,3,0)</f>
        <v>GEOGRAPHY OF PHOTOPERIODIC RESPONSE IN DIAPAUSING MOSQUITO</v>
      </c>
      <c r="G177" t="str">
        <f>VLOOKUP($D177,metadata!$B$2:$S$451,4,0)</f>
        <v>10.1038/262384b0</v>
      </c>
      <c r="H177" t="str">
        <f>VLOOKUP($D177,metadata!$B$2:$S$451,5,0)</f>
        <v>y-askfordata</v>
      </c>
      <c r="I177" t="str">
        <f>VLOOKUP($D177,metadata!$B$2:$S$451,6,0)</f>
        <v>a</v>
      </c>
      <c r="J177" t="str">
        <f>VLOOKUP($D177,metadata!$B$2:$S$451,7,0)</f>
        <v>i</v>
      </c>
      <c r="K177">
        <f>VLOOKUP($D177,metadata!$B$2:$S$451,8,0)</f>
        <v>22</v>
      </c>
      <c r="L177">
        <f>VLOOKUP($D177,metadata!$B$2:$S$451,9,0)</f>
        <v>16</v>
      </c>
      <c r="M177" t="str">
        <f>VLOOKUP($D177,metadata!$B$2:$S$451,10,0)</f>
        <v/>
      </c>
      <c r="N177" t="str">
        <f>VLOOKUP($D177,metadata!$B$2:$S$451,11,0)</f>
        <v>Wyeomyia smithii</v>
      </c>
      <c r="O177" t="str">
        <f>VLOOKUP($D177,metadata!$B$2:$S$451,12,0)</f>
        <v>diptera</v>
      </c>
      <c r="P177" t="str">
        <f>VLOOKUP($D177,metadata!$B$2:$S$451,13,0)</f>
        <v/>
      </c>
      <c r="Q177" t="str">
        <f>VLOOKUP($D177,metadata!$B$2:$S$451,14,0)</f>
        <v/>
      </c>
      <c r="R177" t="str">
        <f>VLOOKUP($D177,metadata!$B$2:$S$451,15,0)</f>
        <v/>
      </c>
      <c r="S177" t="str">
        <f>VLOOKUP($D177,metadata!$B$2:$S$451,16,0)</f>
        <v/>
      </c>
      <c r="T177" t="str">
        <f>VLOOKUP($D177,metadata!$B$2:$S$451,17,0)</f>
        <v/>
      </c>
      <c r="U177" t="str">
        <f>VLOOKUP($D177,metadata!$B$2:$S$451,18,0)</f>
        <v/>
      </c>
      <c r="V177" t="str">
        <f>VLOOKUP($D177,metadata!$B$2:$Z$451,19,0)</f>
        <v/>
      </c>
      <c r="W177" t="str">
        <f>VLOOKUP($D177,metadata!$B$2:$Z$451,20,0)</f>
        <v/>
      </c>
      <c r="X177" t="str">
        <f>VLOOKUP($D177,metadata!$B$2:$Z$451,21,0)</f>
        <v/>
      </c>
      <c r="Y177" t="str">
        <f>VLOOKUP($D177,metadata!$B$2:$Z$451,22,0)</f>
        <v/>
      </c>
      <c r="Z177" t="str">
        <f>VLOOKUP($D177,metadata!$B$2:$Z$451,23,0)</f>
        <v/>
      </c>
      <c r="AA177" t="str">
        <f>VLOOKUP($D177,metadata!$B$2:$Z$451,24,0)</f>
        <v/>
      </c>
      <c r="AB177" t="str">
        <f>VLOOKUP($D177,metadata!$B$2:$Z$451,25,0)</f>
        <v/>
      </c>
      <c r="AF177" t="str">
        <f t="shared" si="7"/>
        <v/>
      </c>
      <c r="AH177" t="str">
        <f t="shared" si="8"/>
        <v>x</v>
      </c>
    </row>
    <row r="178" spans="1:34" x14ac:dyDescent="0.3">
      <c r="A178">
        <f>A177+metadata!J177</f>
        <v>1096</v>
      </c>
      <c r="B178" t="str">
        <f>metadata!B178</f>
        <v>25-</v>
      </c>
      <c r="C178">
        <v>177</v>
      </c>
      <c r="D178" t="str">
        <f t="shared" si="6"/>
        <v>2-</v>
      </c>
      <c r="E178" t="str">
        <f>VLOOKUP($D178,metadata!$B$2:$S$451,2,0)</f>
        <v>BRADSHAW, WE</v>
      </c>
      <c r="F178" t="str">
        <f>VLOOKUP($D178,metadata!$B$2:$S$451,3,0)</f>
        <v>GEOGRAPHY OF PHOTOPERIODIC RESPONSE IN DIAPAUSING MOSQUITO</v>
      </c>
      <c r="G178" t="str">
        <f>VLOOKUP($D178,metadata!$B$2:$S$451,4,0)</f>
        <v>10.1038/262384b0</v>
      </c>
      <c r="H178" t="str">
        <f>VLOOKUP($D178,metadata!$B$2:$S$451,5,0)</f>
        <v>y-askfordata</v>
      </c>
      <c r="I178" t="str">
        <f>VLOOKUP($D178,metadata!$B$2:$S$451,6,0)</f>
        <v>a</v>
      </c>
      <c r="J178" t="str">
        <f>VLOOKUP($D178,metadata!$B$2:$S$451,7,0)</f>
        <v>i</v>
      </c>
      <c r="K178">
        <f>VLOOKUP($D178,metadata!$B$2:$S$451,8,0)</f>
        <v>22</v>
      </c>
      <c r="L178">
        <f>VLOOKUP($D178,metadata!$B$2:$S$451,9,0)</f>
        <v>16</v>
      </c>
      <c r="M178" t="str">
        <f>VLOOKUP($D178,metadata!$B$2:$S$451,10,0)</f>
        <v/>
      </c>
      <c r="N178" t="str">
        <f>VLOOKUP($D178,metadata!$B$2:$S$451,11,0)</f>
        <v>Wyeomyia smithii</v>
      </c>
      <c r="O178" t="str">
        <f>VLOOKUP($D178,metadata!$B$2:$S$451,12,0)</f>
        <v>diptera</v>
      </c>
      <c r="P178" t="str">
        <f>VLOOKUP($D178,metadata!$B$2:$S$451,13,0)</f>
        <v/>
      </c>
      <c r="Q178" t="str">
        <f>VLOOKUP($D178,metadata!$B$2:$S$451,14,0)</f>
        <v/>
      </c>
      <c r="R178" t="str">
        <f>VLOOKUP($D178,metadata!$B$2:$S$451,15,0)</f>
        <v/>
      </c>
      <c r="S178" t="str">
        <f>VLOOKUP($D178,metadata!$B$2:$S$451,16,0)</f>
        <v/>
      </c>
      <c r="T178" t="str">
        <f>VLOOKUP($D178,metadata!$B$2:$S$451,17,0)</f>
        <v/>
      </c>
      <c r="U178" t="str">
        <f>VLOOKUP($D178,metadata!$B$2:$S$451,18,0)</f>
        <v/>
      </c>
      <c r="V178" t="str">
        <f>VLOOKUP($D178,metadata!$B$2:$Z$451,19,0)</f>
        <v/>
      </c>
      <c r="W178" t="str">
        <f>VLOOKUP($D178,metadata!$B$2:$Z$451,20,0)</f>
        <v/>
      </c>
      <c r="X178" t="str">
        <f>VLOOKUP($D178,metadata!$B$2:$Z$451,21,0)</f>
        <v/>
      </c>
      <c r="Y178" t="str">
        <f>VLOOKUP($D178,metadata!$B$2:$Z$451,22,0)</f>
        <v/>
      </c>
      <c r="Z178" t="str">
        <f>VLOOKUP($D178,metadata!$B$2:$Z$451,23,0)</f>
        <v/>
      </c>
      <c r="AA178" t="str">
        <f>VLOOKUP($D178,metadata!$B$2:$Z$451,24,0)</f>
        <v/>
      </c>
      <c r="AB178" t="str">
        <f>VLOOKUP($D178,metadata!$B$2:$Z$451,25,0)</f>
        <v/>
      </c>
      <c r="AF178" t="str">
        <f t="shared" si="7"/>
        <v/>
      </c>
      <c r="AH178" t="str">
        <f t="shared" si="8"/>
        <v>x</v>
      </c>
    </row>
    <row r="179" spans="1:34" x14ac:dyDescent="0.3">
      <c r="A179">
        <f>A178+metadata!J178</f>
        <v>1096</v>
      </c>
      <c r="B179" t="str">
        <f>metadata!B179</f>
        <v>25-</v>
      </c>
      <c r="C179">
        <v>178</v>
      </c>
      <c r="D179" t="str">
        <f t="shared" si="6"/>
        <v>2-</v>
      </c>
      <c r="E179" t="str">
        <f>VLOOKUP($D179,metadata!$B$2:$S$451,2,0)</f>
        <v>BRADSHAW, WE</v>
      </c>
      <c r="F179" t="str">
        <f>VLOOKUP($D179,metadata!$B$2:$S$451,3,0)</f>
        <v>GEOGRAPHY OF PHOTOPERIODIC RESPONSE IN DIAPAUSING MOSQUITO</v>
      </c>
      <c r="G179" t="str">
        <f>VLOOKUP($D179,metadata!$B$2:$S$451,4,0)</f>
        <v>10.1038/262384b0</v>
      </c>
      <c r="H179" t="str">
        <f>VLOOKUP($D179,metadata!$B$2:$S$451,5,0)</f>
        <v>y-askfordata</v>
      </c>
      <c r="I179" t="str">
        <f>VLOOKUP($D179,metadata!$B$2:$S$451,6,0)</f>
        <v>a</v>
      </c>
      <c r="J179" t="str">
        <f>VLOOKUP($D179,metadata!$B$2:$S$451,7,0)</f>
        <v>i</v>
      </c>
      <c r="K179">
        <f>VLOOKUP($D179,metadata!$B$2:$S$451,8,0)</f>
        <v>22</v>
      </c>
      <c r="L179">
        <f>VLOOKUP($D179,metadata!$B$2:$S$451,9,0)</f>
        <v>16</v>
      </c>
      <c r="M179" t="str">
        <f>VLOOKUP($D179,metadata!$B$2:$S$451,10,0)</f>
        <v/>
      </c>
      <c r="N179" t="str">
        <f>VLOOKUP($D179,metadata!$B$2:$S$451,11,0)</f>
        <v>Wyeomyia smithii</v>
      </c>
      <c r="O179" t="str">
        <f>VLOOKUP($D179,metadata!$B$2:$S$451,12,0)</f>
        <v>diptera</v>
      </c>
      <c r="P179" t="str">
        <f>VLOOKUP($D179,metadata!$B$2:$S$451,13,0)</f>
        <v/>
      </c>
      <c r="Q179" t="str">
        <f>VLOOKUP($D179,metadata!$B$2:$S$451,14,0)</f>
        <v/>
      </c>
      <c r="R179" t="str">
        <f>VLOOKUP($D179,metadata!$B$2:$S$451,15,0)</f>
        <v/>
      </c>
      <c r="S179" t="str">
        <f>VLOOKUP($D179,metadata!$B$2:$S$451,16,0)</f>
        <v/>
      </c>
      <c r="T179" t="str">
        <f>VLOOKUP($D179,metadata!$B$2:$S$451,17,0)</f>
        <v/>
      </c>
      <c r="U179" t="str">
        <f>VLOOKUP($D179,metadata!$B$2:$S$451,18,0)</f>
        <v/>
      </c>
      <c r="V179" t="str">
        <f>VLOOKUP($D179,metadata!$B$2:$Z$451,19,0)</f>
        <v/>
      </c>
      <c r="W179" t="str">
        <f>VLOOKUP($D179,metadata!$B$2:$Z$451,20,0)</f>
        <v/>
      </c>
      <c r="X179" t="str">
        <f>VLOOKUP($D179,metadata!$B$2:$Z$451,21,0)</f>
        <v/>
      </c>
      <c r="Y179" t="str">
        <f>VLOOKUP($D179,metadata!$B$2:$Z$451,22,0)</f>
        <v/>
      </c>
      <c r="Z179" t="str">
        <f>VLOOKUP($D179,metadata!$B$2:$Z$451,23,0)</f>
        <v/>
      </c>
      <c r="AA179" t="str">
        <f>VLOOKUP($D179,metadata!$B$2:$Z$451,24,0)</f>
        <v/>
      </c>
      <c r="AB179" t="str">
        <f>VLOOKUP($D179,metadata!$B$2:$Z$451,25,0)</f>
        <v/>
      </c>
      <c r="AF179" t="str">
        <f t="shared" si="7"/>
        <v/>
      </c>
      <c r="AH179" t="str">
        <f t="shared" si="8"/>
        <v>x</v>
      </c>
    </row>
    <row r="180" spans="1:34" x14ac:dyDescent="0.3">
      <c r="A180">
        <f>A179+metadata!J179</f>
        <v>1096</v>
      </c>
      <c r="B180" t="str">
        <f>metadata!B180</f>
        <v>25-</v>
      </c>
      <c r="C180">
        <v>179</v>
      </c>
      <c r="D180" t="str">
        <f t="shared" si="6"/>
        <v>2-</v>
      </c>
      <c r="E180" t="str">
        <f>VLOOKUP($D180,metadata!$B$2:$S$451,2,0)</f>
        <v>BRADSHAW, WE</v>
      </c>
      <c r="F180" t="str">
        <f>VLOOKUP($D180,metadata!$B$2:$S$451,3,0)</f>
        <v>GEOGRAPHY OF PHOTOPERIODIC RESPONSE IN DIAPAUSING MOSQUITO</v>
      </c>
      <c r="G180" t="str">
        <f>VLOOKUP($D180,metadata!$B$2:$S$451,4,0)</f>
        <v>10.1038/262384b0</v>
      </c>
      <c r="H180" t="str">
        <f>VLOOKUP($D180,metadata!$B$2:$S$451,5,0)</f>
        <v>y-askfordata</v>
      </c>
      <c r="I180" t="str">
        <f>VLOOKUP($D180,metadata!$B$2:$S$451,6,0)</f>
        <v>a</v>
      </c>
      <c r="J180" t="str">
        <f>VLOOKUP($D180,metadata!$B$2:$S$451,7,0)</f>
        <v>i</v>
      </c>
      <c r="K180">
        <f>VLOOKUP($D180,metadata!$B$2:$S$451,8,0)</f>
        <v>22</v>
      </c>
      <c r="L180">
        <f>VLOOKUP($D180,metadata!$B$2:$S$451,9,0)</f>
        <v>16</v>
      </c>
      <c r="M180" t="str">
        <f>VLOOKUP($D180,metadata!$B$2:$S$451,10,0)</f>
        <v/>
      </c>
      <c r="N180" t="str">
        <f>VLOOKUP($D180,metadata!$B$2:$S$451,11,0)</f>
        <v>Wyeomyia smithii</v>
      </c>
      <c r="O180" t="str">
        <f>VLOOKUP($D180,metadata!$B$2:$S$451,12,0)</f>
        <v>diptera</v>
      </c>
      <c r="P180" t="str">
        <f>VLOOKUP($D180,metadata!$B$2:$S$451,13,0)</f>
        <v/>
      </c>
      <c r="Q180" t="str">
        <f>VLOOKUP($D180,metadata!$B$2:$S$451,14,0)</f>
        <v/>
      </c>
      <c r="R180" t="str">
        <f>VLOOKUP($D180,metadata!$B$2:$S$451,15,0)</f>
        <v/>
      </c>
      <c r="S180" t="str">
        <f>VLOOKUP($D180,metadata!$B$2:$S$451,16,0)</f>
        <v/>
      </c>
      <c r="T180" t="str">
        <f>VLOOKUP($D180,metadata!$B$2:$S$451,17,0)</f>
        <v/>
      </c>
      <c r="U180" t="str">
        <f>VLOOKUP($D180,metadata!$B$2:$S$451,18,0)</f>
        <v/>
      </c>
      <c r="V180" t="str">
        <f>VLOOKUP($D180,metadata!$B$2:$Z$451,19,0)</f>
        <v/>
      </c>
      <c r="W180" t="str">
        <f>VLOOKUP($D180,metadata!$B$2:$Z$451,20,0)</f>
        <v/>
      </c>
      <c r="X180" t="str">
        <f>VLOOKUP($D180,metadata!$B$2:$Z$451,21,0)</f>
        <v/>
      </c>
      <c r="Y180" t="str">
        <f>VLOOKUP($D180,metadata!$B$2:$Z$451,22,0)</f>
        <v/>
      </c>
      <c r="Z180" t="str">
        <f>VLOOKUP($D180,metadata!$B$2:$Z$451,23,0)</f>
        <v/>
      </c>
      <c r="AA180" t="str">
        <f>VLOOKUP($D180,metadata!$B$2:$Z$451,24,0)</f>
        <v/>
      </c>
      <c r="AB180" t="str">
        <f>VLOOKUP($D180,metadata!$B$2:$Z$451,25,0)</f>
        <v/>
      </c>
      <c r="AF180" t="str">
        <f t="shared" si="7"/>
        <v/>
      </c>
      <c r="AH180" t="str">
        <f t="shared" si="8"/>
        <v>x</v>
      </c>
    </row>
    <row r="181" spans="1:34" x14ac:dyDescent="0.3">
      <c r="A181">
        <f>A180+metadata!J180</f>
        <v>1096</v>
      </c>
      <c r="B181" t="str">
        <f>metadata!B181</f>
        <v>25-</v>
      </c>
      <c r="C181">
        <v>180</v>
      </c>
      <c r="D181" t="str">
        <f t="shared" si="6"/>
        <v>2-</v>
      </c>
      <c r="E181" t="str">
        <f>VLOOKUP($D181,metadata!$B$2:$S$451,2,0)</f>
        <v>BRADSHAW, WE</v>
      </c>
      <c r="F181" t="str">
        <f>VLOOKUP($D181,metadata!$B$2:$S$451,3,0)</f>
        <v>GEOGRAPHY OF PHOTOPERIODIC RESPONSE IN DIAPAUSING MOSQUITO</v>
      </c>
      <c r="G181" t="str">
        <f>VLOOKUP($D181,metadata!$B$2:$S$451,4,0)</f>
        <v>10.1038/262384b0</v>
      </c>
      <c r="H181" t="str">
        <f>VLOOKUP($D181,metadata!$B$2:$S$451,5,0)</f>
        <v>y-askfordata</v>
      </c>
      <c r="I181" t="str">
        <f>VLOOKUP($D181,metadata!$B$2:$S$451,6,0)</f>
        <v>a</v>
      </c>
      <c r="J181" t="str">
        <f>VLOOKUP($D181,metadata!$B$2:$S$451,7,0)</f>
        <v>i</v>
      </c>
      <c r="K181">
        <f>VLOOKUP($D181,metadata!$B$2:$S$451,8,0)</f>
        <v>22</v>
      </c>
      <c r="L181">
        <f>VLOOKUP($D181,metadata!$B$2:$S$451,9,0)</f>
        <v>16</v>
      </c>
      <c r="M181" t="str">
        <f>VLOOKUP($D181,metadata!$B$2:$S$451,10,0)</f>
        <v/>
      </c>
      <c r="N181" t="str">
        <f>VLOOKUP($D181,metadata!$B$2:$S$451,11,0)</f>
        <v>Wyeomyia smithii</v>
      </c>
      <c r="O181" t="str">
        <f>VLOOKUP($D181,metadata!$B$2:$S$451,12,0)</f>
        <v>diptera</v>
      </c>
      <c r="P181" t="str">
        <f>VLOOKUP($D181,metadata!$B$2:$S$451,13,0)</f>
        <v/>
      </c>
      <c r="Q181" t="str">
        <f>VLOOKUP($D181,metadata!$B$2:$S$451,14,0)</f>
        <v/>
      </c>
      <c r="R181" t="str">
        <f>VLOOKUP($D181,metadata!$B$2:$S$451,15,0)</f>
        <v/>
      </c>
      <c r="S181" t="str">
        <f>VLOOKUP($D181,metadata!$B$2:$S$451,16,0)</f>
        <v/>
      </c>
      <c r="T181" t="str">
        <f>VLOOKUP($D181,metadata!$B$2:$S$451,17,0)</f>
        <v/>
      </c>
      <c r="U181" t="str">
        <f>VLOOKUP($D181,metadata!$B$2:$S$451,18,0)</f>
        <v/>
      </c>
      <c r="V181" t="str">
        <f>VLOOKUP($D181,metadata!$B$2:$Z$451,19,0)</f>
        <v/>
      </c>
      <c r="W181" t="str">
        <f>VLOOKUP($D181,metadata!$B$2:$Z$451,20,0)</f>
        <v/>
      </c>
      <c r="X181" t="str">
        <f>VLOOKUP($D181,metadata!$B$2:$Z$451,21,0)</f>
        <v/>
      </c>
      <c r="Y181" t="str">
        <f>VLOOKUP($D181,metadata!$B$2:$Z$451,22,0)</f>
        <v/>
      </c>
      <c r="Z181" t="str">
        <f>VLOOKUP($D181,metadata!$B$2:$Z$451,23,0)</f>
        <v/>
      </c>
      <c r="AA181" t="str">
        <f>VLOOKUP($D181,metadata!$B$2:$Z$451,24,0)</f>
        <v/>
      </c>
      <c r="AB181" t="str">
        <f>VLOOKUP($D181,metadata!$B$2:$Z$451,25,0)</f>
        <v/>
      </c>
      <c r="AF181" t="str">
        <f t="shared" si="7"/>
        <v/>
      </c>
      <c r="AH181" t="str">
        <f t="shared" si="8"/>
        <v>x</v>
      </c>
    </row>
    <row r="182" spans="1:34" x14ac:dyDescent="0.3">
      <c r="A182">
        <f>A181+metadata!J181</f>
        <v>1096</v>
      </c>
      <c r="B182" t="str">
        <f>metadata!B182</f>
        <v>25-</v>
      </c>
      <c r="C182">
        <v>181</v>
      </c>
      <c r="D182" t="str">
        <f t="shared" si="6"/>
        <v>2-</v>
      </c>
      <c r="E182" t="str">
        <f>VLOOKUP($D182,metadata!$B$2:$S$451,2,0)</f>
        <v>BRADSHAW, WE</v>
      </c>
      <c r="F182" t="str">
        <f>VLOOKUP($D182,metadata!$B$2:$S$451,3,0)</f>
        <v>GEOGRAPHY OF PHOTOPERIODIC RESPONSE IN DIAPAUSING MOSQUITO</v>
      </c>
      <c r="G182" t="str">
        <f>VLOOKUP($D182,metadata!$B$2:$S$451,4,0)</f>
        <v>10.1038/262384b0</v>
      </c>
      <c r="H182" t="str">
        <f>VLOOKUP($D182,metadata!$B$2:$S$451,5,0)</f>
        <v>y-askfordata</v>
      </c>
      <c r="I182" t="str">
        <f>VLOOKUP($D182,metadata!$B$2:$S$451,6,0)</f>
        <v>a</v>
      </c>
      <c r="J182" t="str">
        <f>VLOOKUP($D182,metadata!$B$2:$S$451,7,0)</f>
        <v>i</v>
      </c>
      <c r="K182">
        <f>VLOOKUP($D182,metadata!$B$2:$S$451,8,0)</f>
        <v>22</v>
      </c>
      <c r="L182">
        <f>VLOOKUP($D182,metadata!$B$2:$S$451,9,0)</f>
        <v>16</v>
      </c>
      <c r="M182" t="str">
        <f>VLOOKUP($D182,metadata!$B$2:$S$451,10,0)</f>
        <v/>
      </c>
      <c r="N182" t="str">
        <f>VLOOKUP($D182,metadata!$B$2:$S$451,11,0)</f>
        <v>Wyeomyia smithii</v>
      </c>
      <c r="O182" t="str">
        <f>VLOOKUP($D182,metadata!$B$2:$S$451,12,0)</f>
        <v>diptera</v>
      </c>
      <c r="P182" t="str">
        <f>VLOOKUP($D182,metadata!$B$2:$S$451,13,0)</f>
        <v/>
      </c>
      <c r="Q182" t="str">
        <f>VLOOKUP($D182,metadata!$B$2:$S$451,14,0)</f>
        <v/>
      </c>
      <c r="R182" t="str">
        <f>VLOOKUP($D182,metadata!$B$2:$S$451,15,0)</f>
        <v/>
      </c>
      <c r="S182" t="str">
        <f>VLOOKUP($D182,metadata!$B$2:$S$451,16,0)</f>
        <v/>
      </c>
      <c r="T182" t="str">
        <f>VLOOKUP($D182,metadata!$B$2:$S$451,17,0)</f>
        <v/>
      </c>
      <c r="U182" t="str">
        <f>VLOOKUP($D182,metadata!$B$2:$S$451,18,0)</f>
        <v/>
      </c>
      <c r="V182" t="str">
        <f>VLOOKUP($D182,metadata!$B$2:$Z$451,19,0)</f>
        <v/>
      </c>
      <c r="W182" t="str">
        <f>VLOOKUP($D182,metadata!$B$2:$Z$451,20,0)</f>
        <v/>
      </c>
      <c r="X182" t="str">
        <f>VLOOKUP($D182,metadata!$B$2:$Z$451,21,0)</f>
        <v/>
      </c>
      <c r="Y182" t="str">
        <f>VLOOKUP($D182,metadata!$B$2:$Z$451,22,0)</f>
        <v/>
      </c>
      <c r="Z182" t="str">
        <f>VLOOKUP($D182,metadata!$B$2:$Z$451,23,0)</f>
        <v/>
      </c>
      <c r="AA182" t="str">
        <f>VLOOKUP($D182,metadata!$B$2:$Z$451,24,0)</f>
        <v/>
      </c>
      <c r="AB182" t="str">
        <f>VLOOKUP($D182,metadata!$B$2:$Z$451,25,0)</f>
        <v/>
      </c>
      <c r="AF182" t="str">
        <f t="shared" si="7"/>
        <v/>
      </c>
      <c r="AH182" t="str">
        <f t="shared" si="8"/>
        <v>x</v>
      </c>
    </row>
    <row r="183" spans="1:34" x14ac:dyDescent="0.3">
      <c r="A183">
        <f>A182+metadata!J182</f>
        <v>1096</v>
      </c>
      <c r="B183" t="str">
        <f>metadata!B183</f>
        <v>25-</v>
      </c>
      <c r="C183">
        <v>182</v>
      </c>
      <c r="D183" t="str">
        <f t="shared" si="6"/>
        <v>2-</v>
      </c>
      <c r="E183" t="str">
        <f>VLOOKUP($D183,metadata!$B$2:$S$451,2,0)</f>
        <v>BRADSHAW, WE</v>
      </c>
      <c r="F183" t="str">
        <f>VLOOKUP($D183,metadata!$B$2:$S$451,3,0)</f>
        <v>GEOGRAPHY OF PHOTOPERIODIC RESPONSE IN DIAPAUSING MOSQUITO</v>
      </c>
      <c r="G183" t="str">
        <f>VLOOKUP($D183,metadata!$B$2:$S$451,4,0)</f>
        <v>10.1038/262384b0</v>
      </c>
      <c r="H183" t="str">
        <f>VLOOKUP($D183,metadata!$B$2:$S$451,5,0)</f>
        <v>y-askfordata</v>
      </c>
      <c r="I183" t="str">
        <f>VLOOKUP($D183,metadata!$B$2:$S$451,6,0)</f>
        <v>a</v>
      </c>
      <c r="J183" t="str">
        <f>VLOOKUP($D183,metadata!$B$2:$S$451,7,0)</f>
        <v>i</v>
      </c>
      <c r="K183">
        <f>VLOOKUP($D183,metadata!$B$2:$S$451,8,0)</f>
        <v>22</v>
      </c>
      <c r="L183">
        <f>VLOOKUP($D183,metadata!$B$2:$S$451,9,0)</f>
        <v>16</v>
      </c>
      <c r="M183" t="str">
        <f>VLOOKUP($D183,metadata!$B$2:$S$451,10,0)</f>
        <v/>
      </c>
      <c r="N183" t="str">
        <f>VLOOKUP($D183,metadata!$B$2:$S$451,11,0)</f>
        <v>Wyeomyia smithii</v>
      </c>
      <c r="O183" t="str">
        <f>VLOOKUP($D183,metadata!$B$2:$S$451,12,0)</f>
        <v>diptera</v>
      </c>
      <c r="P183" t="str">
        <f>VLOOKUP($D183,metadata!$B$2:$S$451,13,0)</f>
        <v/>
      </c>
      <c r="Q183" t="str">
        <f>VLOOKUP($D183,metadata!$B$2:$S$451,14,0)</f>
        <v/>
      </c>
      <c r="R183" t="str">
        <f>VLOOKUP($D183,metadata!$B$2:$S$451,15,0)</f>
        <v/>
      </c>
      <c r="S183" t="str">
        <f>VLOOKUP($D183,metadata!$B$2:$S$451,16,0)</f>
        <v/>
      </c>
      <c r="T183" t="str">
        <f>VLOOKUP($D183,metadata!$B$2:$S$451,17,0)</f>
        <v/>
      </c>
      <c r="U183" t="str">
        <f>VLOOKUP($D183,metadata!$B$2:$S$451,18,0)</f>
        <v/>
      </c>
      <c r="V183" t="str">
        <f>VLOOKUP($D183,metadata!$B$2:$Z$451,19,0)</f>
        <v/>
      </c>
      <c r="W183" t="str">
        <f>VLOOKUP($D183,metadata!$B$2:$Z$451,20,0)</f>
        <v/>
      </c>
      <c r="X183" t="str">
        <f>VLOOKUP($D183,metadata!$B$2:$Z$451,21,0)</f>
        <v/>
      </c>
      <c r="Y183" t="str">
        <f>VLOOKUP($D183,metadata!$B$2:$Z$451,22,0)</f>
        <v/>
      </c>
      <c r="Z183" t="str">
        <f>VLOOKUP($D183,metadata!$B$2:$Z$451,23,0)</f>
        <v/>
      </c>
      <c r="AA183" t="str">
        <f>VLOOKUP($D183,metadata!$B$2:$Z$451,24,0)</f>
        <v/>
      </c>
      <c r="AB183" t="str">
        <f>VLOOKUP($D183,metadata!$B$2:$Z$451,25,0)</f>
        <v/>
      </c>
      <c r="AF183" t="str">
        <f t="shared" si="7"/>
        <v/>
      </c>
      <c r="AH183" t="str">
        <f t="shared" si="8"/>
        <v>x</v>
      </c>
    </row>
    <row r="184" spans="1:34" x14ac:dyDescent="0.3">
      <c r="A184">
        <f>A183+metadata!J183</f>
        <v>1096</v>
      </c>
      <c r="B184" t="str">
        <f>metadata!B184</f>
        <v>25-</v>
      </c>
      <c r="C184">
        <v>183</v>
      </c>
      <c r="D184" t="str">
        <f t="shared" si="6"/>
        <v>2-</v>
      </c>
      <c r="E184" t="str">
        <f>VLOOKUP($D184,metadata!$B$2:$S$451,2,0)</f>
        <v>BRADSHAW, WE</v>
      </c>
      <c r="F184" t="str">
        <f>VLOOKUP($D184,metadata!$B$2:$S$451,3,0)</f>
        <v>GEOGRAPHY OF PHOTOPERIODIC RESPONSE IN DIAPAUSING MOSQUITO</v>
      </c>
      <c r="G184" t="str">
        <f>VLOOKUP($D184,metadata!$B$2:$S$451,4,0)</f>
        <v>10.1038/262384b0</v>
      </c>
      <c r="H184" t="str">
        <f>VLOOKUP($D184,metadata!$B$2:$S$451,5,0)</f>
        <v>y-askfordata</v>
      </c>
      <c r="I184" t="str">
        <f>VLOOKUP($D184,metadata!$B$2:$S$451,6,0)</f>
        <v>a</v>
      </c>
      <c r="J184" t="str">
        <f>VLOOKUP($D184,metadata!$B$2:$S$451,7,0)</f>
        <v>i</v>
      </c>
      <c r="K184">
        <f>VLOOKUP($D184,metadata!$B$2:$S$451,8,0)</f>
        <v>22</v>
      </c>
      <c r="L184">
        <f>VLOOKUP($D184,metadata!$B$2:$S$451,9,0)</f>
        <v>16</v>
      </c>
      <c r="M184" t="str">
        <f>VLOOKUP($D184,metadata!$B$2:$S$451,10,0)</f>
        <v/>
      </c>
      <c r="N184" t="str">
        <f>VLOOKUP($D184,metadata!$B$2:$S$451,11,0)</f>
        <v>Wyeomyia smithii</v>
      </c>
      <c r="O184" t="str">
        <f>VLOOKUP($D184,metadata!$B$2:$S$451,12,0)</f>
        <v>diptera</v>
      </c>
      <c r="P184" t="str">
        <f>VLOOKUP($D184,metadata!$B$2:$S$451,13,0)</f>
        <v/>
      </c>
      <c r="Q184" t="str">
        <f>VLOOKUP($D184,metadata!$B$2:$S$451,14,0)</f>
        <v/>
      </c>
      <c r="R184" t="str">
        <f>VLOOKUP($D184,metadata!$B$2:$S$451,15,0)</f>
        <v/>
      </c>
      <c r="S184" t="str">
        <f>VLOOKUP($D184,metadata!$B$2:$S$451,16,0)</f>
        <v/>
      </c>
      <c r="T184" t="str">
        <f>VLOOKUP($D184,metadata!$B$2:$S$451,17,0)</f>
        <v/>
      </c>
      <c r="U184" t="str">
        <f>VLOOKUP($D184,metadata!$B$2:$S$451,18,0)</f>
        <v/>
      </c>
      <c r="V184" t="str">
        <f>VLOOKUP($D184,metadata!$B$2:$Z$451,19,0)</f>
        <v/>
      </c>
      <c r="W184" t="str">
        <f>VLOOKUP($D184,metadata!$B$2:$Z$451,20,0)</f>
        <v/>
      </c>
      <c r="X184" t="str">
        <f>VLOOKUP($D184,metadata!$B$2:$Z$451,21,0)</f>
        <v/>
      </c>
      <c r="Y184" t="str">
        <f>VLOOKUP($D184,metadata!$B$2:$Z$451,22,0)</f>
        <v/>
      </c>
      <c r="Z184" t="str">
        <f>VLOOKUP($D184,metadata!$B$2:$Z$451,23,0)</f>
        <v/>
      </c>
      <c r="AA184" t="str">
        <f>VLOOKUP($D184,metadata!$B$2:$Z$451,24,0)</f>
        <v/>
      </c>
      <c r="AB184" t="str">
        <f>VLOOKUP($D184,metadata!$B$2:$Z$451,25,0)</f>
        <v/>
      </c>
      <c r="AF184" t="str">
        <f t="shared" si="7"/>
        <v/>
      </c>
      <c r="AH184" t="str">
        <f t="shared" si="8"/>
        <v>x</v>
      </c>
    </row>
    <row r="185" spans="1:34" x14ac:dyDescent="0.3">
      <c r="A185">
        <f>A184+metadata!J184</f>
        <v>1096</v>
      </c>
      <c r="B185" t="str">
        <f>metadata!B185</f>
        <v>25-</v>
      </c>
      <c r="C185">
        <v>184</v>
      </c>
      <c r="D185" t="str">
        <f t="shared" si="6"/>
        <v>2-</v>
      </c>
      <c r="E185" t="str">
        <f>VLOOKUP($D185,metadata!$B$2:$S$451,2,0)</f>
        <v>BRADSHAW, WE</v>
      </c>
      <c r="F185" t="str">
        <f>VLOOKUP($D185,metadata!$B$2:$S$451,3,0)</f>
        <v>GEOGRAPHY OF PHOTOPERIODIC RESPONSE IN DIAPAUSING MOSQUITO</v>
      </c>
      <c r="G185" t="str">
        <f>VLOOKUP($D185,metadata!$B$2:$S$451,4,0)</f>
        <v>10.1038/262384b0</v>
      </c>
      <c r="H185" t="str">
        <f>VLOOKUP($D185,metadata!$B$2:$S$451,5,0)</f>
        <v>y-askfordata</v>
      </c>
      <c r="I185" t="str">
        <f>VLOOKUP($D185,metadata!$B$2:$S$451,6,0)</f>
        <v>a</v>
      </c>
      <c r="J185" t="str">
        <f>VLOOKUP($D185,metadata!$B$2:$S$451,7,0)</f>
        <v>i</v>
      </c>
      <c r="K185">
        <f>VLOOKUP($D185,metadata!$B$2:$S$451,8,0)</f>
        <v>22</v>
      </c>
      <c r="L185">
        <f>VLOOKUP($D185,metadata!$B$2:$S$451,9,0)</f>
        <v>16</v>
      </c>
      <c r="M185" t="str">
        <f>VLOOKUP($D185,metadata!$B$2:$S$451,10,0)</f>
        <v/>
      </c>
      <c r="N185" t="str">
        <f>VLOOKUP($D185,metadata!$B$2:$S$451,11,0)</f>
        <v>Wyeomyia smithii</v>
      </c>
      <c r="O185" t="str">
        <f>VLOOKUP($D185,metadata!$B$2:$S$451,12,0)</f>
        <v>diptera</v>
      </c>
      <c r="P185" t="str">
        <f>VLOOKUP($D185,metadata!$B$2:$S$451,13,0)</f>
        <v/>
      </c>
      <c r="Q185" t="str">
        <f>VLOOKUP($D185,metadata!$B$2:$S$451,14,0)</f>
        <v/>
      </c>
      <c r="R185" t="str">
        <f>VLOOKUP($D185,metadata!$B$2:$S$451,15,0)</f>
        <v/>
      </c>
      <c r="S185" t="str">
        <f>VLOOKUP($D185,metadata!$B$2:$S$451,16,0)</f>
        <v/>
      </c>
      <c r="T185" t="str">
        <f>VLOOKUP($D185,metadata!$B$2:$S$451,17,0)</f>
        <v/>
      </c>
      <c r="U185" t="str">
        <f>VLOOKUP($D185,metadata!$B$2:$S$451,18,0)</f>
        <v/>
      </c>
      <c r="V185" t="str">
        <f>VLOOKUP($D185,metadata!$B$2:$Z$451,19,0)</f>
        <v/>
      </c>
      <c r="W185" t="str">
        <f>VLOOKUP($D185,metadata!$B$2:$Z$451,20,0)</f>
        <v/>
      </c>
      <c r="X185" t="str">
        <f>VLOOKUP($D185,metadata!$B$2:$Z$451,21,0)</f>
        <v/>
      </c>
      <c r="Y185" t="str">
        <f>VLOOKUP($D185,metadata!$B$2:$Z$451,22,0)</f>
        <v/>
      </c>
      <c r="Z185" t="str">
        <f>VLOOKUP($D185,metadata!$B$2:$Z$451,23,0)</f>
        <v/>
      </c>
      <c r="AA185" t="str">
        <f>VLOOKUP($D185,metadata!$B$2:$Z$451,24,0)</f>
        <v/>
      </c>
      <c r="AB185" t="str">
        <f>VLOOKUP($D185,metadata!$B$2:$Z$451,25,0)</f>
        <v/>
      </c>
      <c r="AF185" t="str">
        <f t="shared" si="7"/>
        <v/>
      </c>
      <c r="AH185" t="str">
        <f t="shared" si="8"/>
        <v>x</v>
      </c>
    </row>
    <row r="186" spans="1:34" x14ac:dyDescent="0.3">
      <c r="A186">
        <f>A185+metadata!J185</f>
        <v>1096</v>
      </c>
      <c r="B186" t="str">
        <f>metadata!B186</f>
        <v>25-</v>
      </c>
      <c r="C186">
        <v>185</v>
      </c>
      <c r="D186" t="str">
        <f t="shared" si="6"/>
        <v>2-</v>
      </c>
      <c r="E186" t="str">
        <f>VLOOKUP($D186,metadata!$B$2:$S$451,2,0)</f>
        <v>BRADSHAW, WE</v>
      </c>
      <c r="F186" t="str">
        <f>VLOOKUP($D186,metadata!$B$2:$S$451,3,0)</f>
        <v>GEOGRAPHY OF PHOTOPERIODIC RESPONSE IN DIAPAUSING MOSQUITO</v>
      </c>
      <c r="G186" t="str">
        <f>VLOOKUP($D186,metadata!$B$2:$S$451,4,0)</f>
        <v>10.1038/262384b0</v>
      </c>
      <c r="H186" t="str">
        <f>VLOOKUP($D186,metadata!$B$2:$S$451,5,0)</f>
        <v>y-askfordata</v>
      </c>
      <c r="I186" t="str">
        <f>VLOOKUP($D186,metadata!$B$2:$S$451,6,0)</f>
        <v>a</v>
      </c>
      <c r="J186" t="str">
        <f>VLOOKUP($D186,metadata!$B$2:$S$451,7,0)</f>
        <v>i</v>
      </c>
      <c r="K186">
        <f>VLOOKUP($D186,metadata!$B$2:$S$451,8,0)</f>
        <v>22</v>
      </c>
      <c r="L186">
        <f>VLOOKUP($D186,metadata!$B$2:$S$451,9,0)</f>
        <v>16</v>
      </c>
      <c r="M186" t="str">
        <f>VLOOKUP($D186,metadata!$B$2:$S$451,10,0)</f>
        <v/>
      </c>
      <c r="N186" t="str">
        <f>VLOOKUP($D186,metadata!$B$2:$S$451,11,0)</f>
        <v>Wyeomyia smithii</v>
      </c>
      <c r="O186" t="str">
        <f>VLOOKUP($D186,metadata!$B$2:$S$451,12,0)</f>
        <v>diptera</v>
      </c>
      <c r="P186" t="str">
        <f>VLOOKUP($D186,metadata!$B$2:$S$451,13,0)</f>
        <v/>
      </c>
      <c r="Q186" t="str">
        <f>VLOOKUP($D186,metadata!$B$2:$S$451,14,0)</f>
        <v/>
      </c>
      <c r="R186" t="str">
        <f>VLOOKUP($D186,metadata!$B$2:$S$451,15,0)</f>
        <v/>
      </c>
      <c r="S186" t="str">
        <f>VLOOKUP($D186,metadata!$B$2:$S$451,16,0)</f>
        <v/>
      </c>
      <c r="T186" t="str">
        <f>VLOOKUP($D186,metadata!$B$2:$S$451,17,0)</f>
        <v/>
      </c>
      <c r="U186" t="str">
        <f>VLOOKUP($D186,metadata!$B$2:$S$451,18,0)</f>
        <v/>
      </c>
      <c r="V186" t="str">
        <f>VLOOKUP($D186,metadata!$B$2:$Z$451,19,0)</f>
        <v/>
      </c>
      <c r="W186" t="str">
        <f>VLOOKUP($D186,metadata!$B$2:$Z$451,20,0)</f>
        <v/>
      </c>
      <c r="X186" t="str">
        <f>VLOOKUP($D186,metadata!$B$2:$Z$451,21,0)</f>
        <v/>
      </c>
      <c r="Y186" t="str">
        <f>VLOOKUP($D186,metadata!$B$2:$Z$451,22,0)</f>
        <v/>
      </c>
      <c r="Z186" t="str">
        <f>VLOOKUP($D186,metadata!$B$2:$Z$451,23,0)</f>
        <v/>
      </c>
      <c r="AA186" t="str">
        <f>VLOOKUP($D186,metadata!$B$2:$Z$451,24,0)</f>
        <v/>
      </c>
      <c r="AB186" t="str">
        <f>VLOOKUP($D186,metadata!$B$2:$Z$451,25,0)</f>
        <v/>
      </c>
      <c r="AF186" t="str">
        <f t="shared" si="7"/>
        <v/>
      </c>
      <c r="AH186" t="str">
        <f t="shared" si="8"/>
        <v>x</v>
      </c>
    </row>
    <row r="187" spans="1:34" x14ac:dyDescent="0.3">
      <c r="A187">
        <f>A186+metadata!J186</f>
        <v>1096</v>
      </c>
      <c r="B187" t="str">
        <f>metadata!B187</f>
        <v>25-</v>
      </c>
      <c r="C187">
        <v>186</v>
      </c>
      <c r="D187" t="str">
        <f t="shared" si="6"/>
        <v>2-</v>
      </c>
      <c r="E187" t="str">
        <f>VLOOKUP($D187,metadata!$B$2:$S$451,2,0)</f>
        <v>BRADSHAW, WE</v>
      </c>
      <c r="F187" t="str">
        <f>VLOOKUP($D187,metadata!$B$2:$S$451,3,0)</f>
        <v>GEOGRAPHY OF PHOTOPERIODIC RESPONSE IN DIAPAUSING MOSQUITO</v>
      </c>
      <c r="G187" t="str">
        <f>VLOOKUP($D187,metadata!$B$2:$S$451,4,0)</f>
        <v>10.1038/262384b0</v>
      </c>
      <c r="H187" t="str">
        <f>VLOOKUP($D187,metadata!$B$2:$S$451,5,0)</f>
        <v>y-askfordata</v>
      </c>
      <c r="I187" t="str">
        <f>VLOOKUP($D187,metadata!$B$2:$S$451,6,0)</f>
        <v>a</v>
      </c>
      <c r="J187" t="str">
        <f>VLOOKUP($D187,metadata!$B$2:$S$451,7,0)</f>
        <v>i</v>
      </c>
      <c r="K187">
        <f>VLOOKUP($D187,metadata!$B$2:$S$451,8,0)</f>
        <v>22</v>
      </c>
      <c r="L187">
        <f>VLOOKUP($D187,metadata!$B$2:$S$451,9,0)</f>
        <v>16</v>
      </c>
      <c r="M187" t="str">
        <f>VLOOKUP($D187,metadata!$B$2:$S$451,10,0)</f>
        <v/>
      </c>
      <c r="N187" t="str">
        <f>VLOOKUP($D187,metadata!$B$2:$S$451,11,0)</f>
        <v>Wyeomyia smithii</v>
      </c>
      <c r="O187" t="str">
        <f>VLOOKUP($D187,metadata!$B$2:$S$451,12,0)</f>
        <v>diptera</v>
      </c>
      <c r="P187" t="str">
        <f>VLOOKUP($D187,metadata!$B$2:$S$451,13,0)</f>
        <v/>
      </c>
      <c r="Q187" t="str">
        <f>VLOOKUP($D187,metadata!$B$2:$S$451,14,0)</f>
        <v/>
      </c>
      <c r="R187" t="str">
        <f>VLOOKUP($D187,metadata!$B$2:$S$451,15,0)</f>
        <v/>
      </c>
      <c r="S187" t="str">
        <f>VLOOKUP($D187,metadata!$B$2:$S$451,16,0)</f>
        <v/>
      </c>
      <c r="T187" t="str">
        <f>VLOOKUP($D187,metadata!$B$2:$S$451,17,0)</f>
        <v/>
      </c>
      <c r="U187" t="str">
        <f>VLOOKUP($D187,metadata!$B$2:$S$451,18,0)</f>
        <v/>
      </c>
      <c r="V187" t="str">
        <f>VLOOKUP($D187,metadata!$B$2:$Z$451,19,0)</f>
        <v/>
      </c>
      <c r="W187" t="str">
        <f>VLOOKUP($D187,metadata!$B$2:$Z$451,20,0)</f>
        <v/>
      </c>
      <c r="X187" t="str">
        <f>VLOOKUP($D187,metadata!$B$2:$Z$451,21,0)</f>
        <v/>
      </c>
      <c r="Y187" t="str">
        <f>VLOOKUP($D187,metadata!$B$2:$Z$451,22,0)</f>
        <v/>
      </c>
      <c r="Z187" t="str">
        <f>VLOOKUP($D187,metadata!$B$2:$Z$451,23,0)</f>
        <v/>
      </c>
      <c r="AA187" t="str">
        <f>VLOOKUP($D187,metadata!$B$2:$Z$451,24,0)</f>
        <v/>
      </c>
      <c r="AB187" t="str">
        <f>VLOOKUP($D187,metadata!$B$2:$Z$451,25,0)</f>
        <v/>
      </c>
      <c r="AF187" t="str">
        <f t="shared" si="7"/>
        <v/>
      </c>
      <c r="AH187" t="str">
        <f t="shared" si="8"/>
        <v>x</v>
      </c>
    </row>
    <row r="188" spans="1:34" x14ac:dyDescent="0.3">
      <c r="A188">
        <f>A187+metadata!J187</f>
        <v>1096</v>
      </c>
      <c r="B188" t="str">
        <f>metadata!B188</f>
        <v>26-Pelkosenniemi</v>
      </c>
      <c r="C188">
        <v>187</v>
      </c>
      <c r="D188" t="str">
        <f t="shared" si="6"/>
        <v>2-</v>
      </c>
      <c r="E188" t="str">
        <f>VLOOKUP($D188,metadata!$B$2:$S$451,2,0)</f>
        <v>BRADSHAW, WE</v>
      </c>
      <c r="F188" t="str">
        <f>VLOOKUP($D188,metadata!$B$2:$S$451,3,0)</f>
        <v>GEOGRAPHY OF PHOTOPERIODIC RESPONSE IN DIAPAUSING MOSQUITO</v>
      </c>
      <c r="G188" t="str">
        <f>VLOOKUP($D188,metadata!$B$2:$S$451,4,0)</f>
        <v>10.1038/262384b0</v>
      </c>
      <c r="H188" t="str">
        <f>VLOOKUP($D188,metadata!$B$2:$S$451,5,0)</f>
        <v>y-askfordata</v>
      </c>
      <c r="I188" t="str">
        <f>VLOOKUP($D188,metadata!$B$2:$S$451,6,0)</f>
        <v>a</v>
      </c>
      <c r="J188" t="str">
        <f>VLOOKUP($D188,metadata!$B$2:$S$451,7,0)</f>
        <v>i</v>
      </c>
      <c r="K188">
        <f>VLOOKUP($D188,metadata!$B$2:$S$451,8,0)</f>
        <v>22</v>
      </c>
      <c r="L188">
        <f>VLOOKUP($D188,metadata!$B$2:$S$451,9,0)</f>
        <v>16</v>
      </c>
      <c r="M188" t="str">
        <f>VLOOKUP($D188,metadata!$B$2:$S$451,10,0)</f>
        <v/>
      </c>
      <c r="N188" t="str">
        <f>VLOOKUP($D188,metadata!$B$2:$S$451,11,0)</f>
        <v>Wyeomyia smithii</v>
      </c>
      <c r="O188" t="str">
        <f>VLOOKUP($D188,metadata!$B$2:$S$451,12,0)</f>
        <v>diptera</v>
      </c>
      <c r="P188" t="str">
        <f>VLOOKUP($D188,metadata!$B$2:$S$451,13,0)</f>
        <v/>
      </c>
      <c r="Q188" t="str">
        <f>VLOOKUP($D188,metadata!$B$2:$S$451,14,0)</f>
        <v/>
      </c>
      <c r="R188" t="str">
        <f>VLOOKUP($D188,metadata!$B$2:$S$451,15,0)</f>
        <v/>
      </c>
      <c r="S188" t="str">
        <f>VLOOKUP($D188,metadata!$B$2:$S$451,16,0)</f>
        <v/>
      </c>
      <c r="T188" t="str">
        <f>VLOOKUP($D188,metadata!$B$2:$S$451,17,0)</f>
        <v/>
      </c>
      <c r="U188" t="str">
        <f>VLOOKUP($D188,metadata!$B$2:$S$451,18,0)</f>
        <v/>
      </c>
      <c r="V188" t="str">
        <f>VLOOKUP($D188,metadata!$B$2:$Z$451,19,0)</f>
        <v/>
      </c>
      <c r="W188" t="str">
        <f>VLOOKUP($D188,metadata!$B$2:$Z$451,20,0)</f>
        <v/>
      </c>
      <c r="X188" t="str">
        <f>VLOOKUP($D188,metadata!$B$2:$Z$451,21,0)</f>
        <v/>
      </c>
      <c r="Y188" t="str">
        <f>VLOOKUP($D188,metadata!$B$2:$Z$451,22,0)</f>
        <v/>
      </c>
      <c r="Z188" t="str">
        <f>VLOOKUP($D188,metadata!$B$2:$Z$451,23,0)</f>
        <v/>
      </c>
      <c r="AA188" t="str">
        <f>VLOOKUP($D188,metadata!$B$2:$Z$451,24,0)</f>
        <v/>
      </c>
      <c r="AB188" t="str">
        <f>VLOOKUP($D188,metadata!$B$2:$Z$451,25,0)</f>
        <v/>
      </c>
      <c r="AF188" t="str">
        <f t="shared" si="7"/>
        <v/>
      </c>
      <c r="AH188" t="str">
        <f t="shared" si="8"/>
        <v>x</v>
      </c>
    </row>
    <row r="189" spans="1:34" x14ac:dyDescent="0.3">
      <c r="A189">
        <f>A188+metadata!J188</f>
        <v>1110</v>
      </c>
      <c r="B189" t="str">
        <f>metadata!B189</f>
        <v>26-Oulanka</v>
      </c>
      <c r="C189">
        <v>188</v>
      </c>
      <c r="D189" t="str">
        <f t="shared" si="6"/>
        <v>2-</v>
      </c>
      <c r="E189" t="str">
        <f>VLOOKUP($D189,metadata!$B$2:$S$451,2,0)</f>
        <v>BRADSHAW, WE</v>
      </c>
      <c r="F189" t="str">
        <f>VLOOKUP($D189,metadata!$B$2:$S$451,3,0)</f>
        <v>GEOGRAPHY OF PHOTOPERIODIC RESPONSE IN DIAPAUSING MOSQUITO</v>
      </c>
      <c r="G189" t="str">
        <f>VLOOKUP($D189,metadata!$B$2:$S$451,4,0)</f>
        <v>10.1038/262384b0</v>
      </c>
      <c r="H189" t="str">
        <f>VLOOKUP($D189,metadata!$B$2:$S$451,5,0)</f>
        <v>y-askfordata</v>
      </c>
      <c r="I189" t="str">
        <f>VLOOKUP($D189,metadata!$B$2:$S$451,6,0)</f>
        <v>a</v>
      </c>
      <c r="J189" t="str">
        <f>VLOOKUP($D189,metadata!$B$2:$S$451,7,0)</f>
        <v>i</v>
      </c>
      <c r="K189">
        <f>VLOOKUP($D189,metadata!$B$2:$S$451,8,0)</f>
        <v>22</v>
      </c>
      <c r="L189">
        <f>VLOOKUP($D189,metadata!$B$2:$S$451,9,0)</f>
        <v>16</v>
      </c>
      <c r="M189" t="str">
        <f>VLOOKUP($D189,metadata!$B$2:$S$451,10,0)</f>
        <v/>
      </c>
      <c r="N189" t="str">
        <f>VLOOKUP($D189,metadata!$B$2:$S$451,11,0)</f>
        <v>Wyeomyia smithii</v>
      </c>
      <c r="O189" t="str">
        <f>VLOOKUP($D189,metadata!$B$2:$S$451,12,0)</f>
        <v>diptera</v>
      </c>
      <c r="P189" t="str">
        <f>VLOOKUP($D189,metadata!$B$2:$S$451,13,0)</f>
        <v/>
      </c>
      <c r="Q189" t="str">
        <f>VLOOKUP($D189,metadata!$B$2:$S$451,14,0)</f>
        <v/>
      </c>
      <c r="R189" t="str">
        <f>VLOOKUP($D189,metadata!$B$2:$S$451,15,0)</f>
        <v/>
      </c>
      <c r="S189" t="str">
        <f>VLOOKUP($D189,metadata!$B$2:$S$451,16,0)</f>
        <v/>
      </c>
      <c r="T189" t="str">
        <f>VLOOKUP($D189,metadata!$B$2:$S$451,17,0)</f>
        <v/>
      </c>
      <c r="U189" t="str">
        <f>VLOOKUP($D189,metadata!$B$2:$S$451,18,0)</f>
        <v/>
      </c>
      <c r="V189" t="str">
        <f>VLOOKUP($D189,metadata!$B$2:$Z$451,19,0)</f>
        <v/>
      </c>
      <c r="W189" t="str">
        <f>VLOOKUP($D189,metadata!$B$2:$Z$451,20,0)</f>
        <v/>
      </c>
      <c r="X189" t="str">
        <f>VLOOKUP($D189,metadata!$B$2:$Z$451,21,0)</f>
        <v/>
      </c>
      <c r="Y189" t="str">
        <f>VLOOKUP($D189,metadata!$B$2:$Z$451,22,0)</f>
        <v/>
      </c>
      <c r="Z189" t="str">
        <f>VLOOKUP($D189,metadata!$B$2:$Z$451,23,0)</f>
        <v/>
      </c>
      <c r="AA189" t="str">
        <f>VLOOKUP($D189,metadata!$B$2:$Z$451,24,0)</f>
        <v/>
      </c>
      <c r="AB189" t="str">
        <f>VLOOKUP($D189,metadata!$B$2:$Z$451,25,0)</f>
        <v/>
      </c>
      <c r="AF189" t="str">
        <f t="shared" si="7"/>
        <v/>
      </c>
      <c r="AH189" t="str">
        <f t="shared" si="8"/>
        <v>x</v>
      </c>
    </row>
    <row r="190" spans="1:34" x14ac:dyDescent="0.3">
      <c r="A190">
        <f>A189+metadata!J189</f>
        <v>1154</v>
      </c>
      <c r="B190" t="str">
        <f>metadata!B190</f>
        <v>26-Kemi</v>
      </c>
      <c r="C190">
        <v>189</v>
      </c>
      <c r="D190" t="str">
        <f t="shared" si="6"/>
        <v>2-</v>
      </c>
      <c r="E190" t="str">
        <f>VLOOKUP($D190,metadata!$B$2:$S$451,2,0)</f>
        <v>BRADSHAW, WE</v>
      </c>
      <c r="F190" t="str">
        <f>VLOOKUP($D190,metadata!$B$2:$S$451,3,0)</f>
        <v>GEOGRAPHY OF PHOTOPERIODIC RESPONSE IN DIAPAUSING MOSQUITO</v>
      </c>
      <c r="G190" t="str">
        <f>VLOOKUP($D190,metadata!$B$2:$S$451,4,0)</f>
        <v>10.1038/262384b0</v>
      </c>
      <c r="H190" t="str">
        <f>VLOOKUP($D190,metadata!$B$2:$S$451,5,0)</f>
        <v>y-askfordata</v>
      </c>
      <c r="I190" t="str">
        <f>VLOOKUP($D190,metadata!$B$2:$S$451,6,0)</f>
        <v>a</v>
      </c>
      <c r="J190" t="str">
        <f>VLOOKUP($D190,metadata!$B$2:$S$451,7,0)</f>
        <v>i</v>
      </c>
      <c r="K190">
        <f>VLOOKUP($D190,metadata!$B$2:$S$451,8,0)</f>
        <v>22</v>
      </c>
      <c r="L190">
        <f>VLOOKUP($D190,metadata!$B$2:$S$451,9,0)</f>
        <v>16</v>
      </c>
      <c r="M190" t="str">
        <f>VLOOKUP($D190,metadata!$B$2:$S$451,10,0)</f>
        <v/>
      </c>
      <c r="N190" t="str">
        <f>VLOOKUP($D190,metadata!$B$2:$S$451,11,0)</f>
        <v>Wyeomyia smithii</v>
      </c>
      <c r="O190" t="str">
        <f>VLOOKUP($D190,metadata!$B$2:$S$451,12,0)</f>
        <v>diptera</v>
      </c>
      <c r="P190" t="str">
        <f>VLOOKUP($D190,metadata!$B$2:$S$451,13,0)</f>
        <v/>
      </c>
      <c r="Q190" t="str">
        <f>VLOOKUP($D190,metadata!$B$2:$S$451,14,0)</f>
        <v/>
      </c>
      <c r="R190" t="str">
        <f>VLOOKUP($D190,metadata!$B$2:$S$451,15,0)</f>
        <v/>
      </c>
      <c r="S190" t="str">
        <f>VLOOKUP($D190,metadata!$B$2:$S$451,16,0)</f>
        <v/>
      </c>
      <c r="T190" t="str">
        <f>VLOOKUP($D190,metadata!$B$2:$S$451,17,0)</f>
        <v/>
      </c>
      <c r="U190" t="str">
        <f>VLOOKUP($D190,metadata!$B$2:$S$451,18,0)</f>
        <v/>
      </c>
      <c r="V190" t="str">
        <f>VLOOKUP($D190,metadata!$B$2:$Z$451,19,0)</f>
        <v/>
      </c>
      <c r="W190" t="str">
        <f>VLOOKUP($D190,metadata!$B$2:$Z$451,20,0)</f>
        <v/>
      </c>
      <c r="X190" t="str">
        <f>VLOOKUP($D190,metadata!$B$2:$Z$451,21,0)</f>
        <v/>
      </c>
      <c r="Y190" t="str">
        <f>VLOOKUP($D190,metadata!$B$2:$Z$451,22,0)</f>
        <v/>
      </c>
      <c r="Z190" t="str">
        <f>VLOOKUP($D190,metadata!$B$2:$Z$451,23,0)</f>
        <v/>
      </c>
      <c r="AA190" t="str">
        <f>VLOOKUP($D190,metadata!$B$2:$Z$451,24,0)</f>
        <v/>
      </c>
      <c r="AB190" t="str">
        <f>VLOOKUP($D190,metadata!$B$2:$Z$451,25,0)</f>
        <v/>
      </c>
      <c r="AF190" t="str">
        <f t="shared" si="7"/>
        <v/>
      </c>
      <c r="AH190" t="str">
        <f t="shared" si="8"/>
        <v>x</v>
      </c>
    </row>
    <row r="191" spans="1:34" x14ac:dyDescent="0.3">
      <c r="A191">
        <f>A190+metadata!J190</f>
        <v>1161</v>
      </c>
      <c r="B191" t="str">
        <f>metadata!B191</f>
        <v>26-Pudasjärvi</v>
      </c>
      <c r="C191">
        <v>190</v>
      </c>
      <c r="D191" t="str">
        <f t="shared" si="6"/>
        <v>2-</v>
      </c>
      <c r="E191" t="str">
        <f>VLOOKUP($D191,metadata!$B$2:$S$451,2,0)</f>
        <v>BRADSHAW, WE</v>
      </c>
      <c r="F191" t="str">
        <f>VLOOKUP($D191,metadata!$B$2:$S$451,3,0)</f>
        <v>GEOGRAPHY OF PHOTOPERIODIC RESPONSE IN DIAPAUSING MOSQUITO</v>
      </c>
      <c r="G191" t="str">
        <f>VLOOKUP($D191,metadata!$B$2:$S$451,4,0)</f>
        <v>10.1038/262384b0</v>
      </c>
      <c r="H191" t="str">
        <f>VLOOKUP($D191,metadata!$B$2:$S$451,5,0)</f>
        <v>y-askfordata</v>
      </c>
      <c r="I191" t="str">
        <f>VLOOKUP($D191,metadata!$B$2:$S$451,6,0)</f>
        <v>a</v>
      </c>
      <c r="J191" t="str">
        <f>VLOOKUP($D191,metadata!$B$2:$S$451,7,0)</f>
        <v>i</v>
      </c>
      <c r="K191">
        <f>VLOOKUP($D191,metadata!$B$2:$S$451,8,0)</f>
        <v>22</v>
      </c>
      <c r="L191">
        <f>VLOOKUP($D191,metadata!$B$2:$S$451,9,0)</f>
        <v>16</v>
      </c>
      <c r="M191" t="str">
        <f>VLOOKUP($D191,metadata!$B$2:$S$451,10,0)</f>
        <v/>
      </c>
      <c r="N191" t="str">
        <f>VLOOKUP($D191,metadata!$B$2:$S$451,11,0)</f>
        <v>Wyeomyia smithii</v>
      </c>
      <c r="O191" t="str">
        <f>VLOOKUP($D191,metadata!$B$2:$S$451,12,0)</f>
        <v>diptera</v>
      </c>
      <c r="P191" t="str">
        <f>VLOOKUP($D191,metadata!$B$2:$S$451,13,0)</f>
        <v/>
      </c>
      <c r="Q191" t="str">
        <f>VLOOKUP($D191,metadata!$B$2:$S$451,14,0)</f>
        <v/>
      </c>
      <c r="R191" t="str">
        <f>VLOOKUP($D191,metadata!$B$2:$S$451,15,0)</f>
        <v/>
      </c>
      <c r="S191" t="str">
        <f>VLOOKUP($D191,metadata!$B$2:$S$451,16,0)</f>
        <v/>
      </c>
      <c r="T191" t="str">
        <f>VLOOKUP($D191,metadata!$B$2:$S$451,17,0)</f>
        <v/>
      </c>
      <c r="U191" t="str">
        <f>VLOOKUP($D191,metadata!$B$2:$S$451,18,0)</f>
        <v/>
      </c>
      <c r="V191" t="str">
        <f>VLOOKUP($D191,metadata!$B$2:$Z$451,19,0)</f>
        <v/>
      </c>
      <c r="W191" t="str">
        <f>VLOOKUP($D191,metadata!$B$2:$Z$451,20,0)</f>
        <v/>
      </c>
      <c r="X191" t="str">
        <f>VLOOKUP($D191,metadata!$B$2:$Z$451,21,0)</f>
        <v/>
      </c>
      <c r="Y191" t="str">
        <f>VLOOKUP($D191,metadata!$B$2:$Z$451,22,0)</f>
        <v/>
      </c>
      <c r="Z191" t="str">
        <f>VLOOKUP($D191,metadata!$B$2:$Z$451,23,0)</f>
        <v/>
      </c>
      <c r="AA191" t="str">
        <f>VLOOKUP($D191,metadata!$B$2:$Z$451,24,0)</f>
        <v/>
      </c>
      <c r="AB191" t="str">
        <f>VLOOKUP($D191,metadata!$B$2:$Z$451,25,0)</f>
        <v/>
      </c>
      <c r="AF191" t="str">
        <f t="shared" si="7"/>
        <v/>
      </c>
      <c r="AH191" t="str">
        <f t="shared" si="8"/>
        <v>x</v>
      </c>
    </row>
    <row r="192" spans="1:34" x14ac:dyDescent="0.3">
      <c r="A192">
        <f>A191+metadata!J191</f>
        <v>1176</v>
      </c>
      <c r="B192" t="str">
        <f>metadata!B192</f>
        <v>26-Paltamo</v>
      </c>
      <c r="C192">
        <v>191</v>
      </c>
      <c r="D192" t="str">
        <f t="shared" si="6"/>
        <v>2-</v>
      </c>
      <c r="E192" t="str">
        <f>VLOOKUP($D192,metadata!$B$2:$S$451,2,0)</f>
        <v>BRADSHAW, WE</v>
      </c>
      <c r="F192" t="str">
        <f>VLOOKUP($D192,metadata!$B$2:$S$451,3,0)</f>
        <v>GEOGRAPHY OF PHOTOPERIODIC RESPONSE IN DIAPAUSING MOSQUITO</v>
      </c>
      <c r="G192" t="str">
        <f>VLOOKUP($D192,metadata!$B$2:$S$451,4,0)</f>
        <v>10.1038/262384b0</v>
      </c>
      <c r="H192" t="str">
        <f>VLOOKUP($D192,metadata!$B$2:$S$451,5,0)</f>
        <v>y-askfordata</v>
      </c>
      <c r="I192" t="str">
        <f>VLOOKUP($D192,metadata!$B$2:$S$451,6,0)</f>
        <v>a</v>
      </c>
      <c r="J192" t="str">
        <f>VLOOKUP($D192,metadata!$B$2:$S$451,7,0)</f>
        <v>i</v>
      </c>
      <c r="K192">
        <f>VLOOKUP($D192,metadata!$B$2:$S$451,8,0)</f>
        <v>22</v>
      </c>
      <c r="L192">
        <f>VLOOKUP($D192,metadata!$B$2:$S$451,9,0)</f>
        <v>16</v>
      </c>
      <c r="M192" t="str">
        <f>VLOOKUP($D192,metadata!$B$2:$S$451,10,0)</f>
        <v/>
      </c>
      <c r="N192" t="str">
        <f>VLOOKUP($D192,metadata!$B$2:$S$451,11,0)</f>
        <v>Wyeomyia smithii</v>
      </c>
      <c r="O192" t="str">
        <f>VLOOKUP($D192,metadata!$B$2:$S$451,12,0)</f>
        <v>diptera</v>
      </c>
      <c r="P192" t="str">
        <f>VLOOKUP($D192,metadata!$B$2:$S$451,13,0)</f>
        <v/>
      </c>
      <c r="Q192" t="str">
        <f>VLOOKUP($D192,metadata!$B$2:$S$451,14,0)</f>
        <v/>
      </c>
      <c r="R192" t="str">
        <f>VLOOKUP($D192,metadata!$B$2:$S$451,15,0)</f>
        <v/>
      </c>
      <c r="S192" t="str">
        <f>VLOOKUP($D192,metadata!$B$2:$S$451,16,0)</f>
        <v/>
      </c>
      <c r="T192" t="str">
        <f>VLOOKUP($D192,metadata!$B$2:$S$451,17,0)</f>
        <v/>
      </c>
      <c r="U192" t="str">
        <f>VLOOKUP($D192,metadata!$B$2:$S$451,18,0)</f>
        <v/>
      </c>
      <c r="V192" t="str">
        <f>VLOOKUP($D192,metadata!$B$2:$Z$451,19,0)</f>
        <v/>
      </c>
      <c r="W192" t="str">
        <f>VLOOKUP($D192,metadata!$B$2:$Z$451,20,0)</f>
        <v/>
      </c>
      <c r="X192" t="str">
        <f>VLOOKUP($D192,metadata!$B$2:$Z$451,21,0)</f>
        <v/>
      </c>
      <c r="Y192" t="str">
        <f>VLOOKUP($D192,metadata!$B$2:$Z$451,22,0)</f>
        <v/>
      </c>
      <c r="Z192" t="str">
        <f>VLOOKUP($D192,metadata!$B$2:$Z$451,23,0)</f>
        <v/>
      </c>
      <c r="AA192" t="str">
        <f>VLOOKUP($D192,metadata!$B$2:$Z$451,24,0)</f>
        <v/>
      </c>
      <c r="AB192" t="str">
        <f>VLOOKUP($D192,metadata!$B$2:$Z$451,25,0)</f>
        <v/>
      </c>
      <c r="AF192" t="str">
        <f t="shared" si="7"/>
        <v/>
      </c>
      <c r="AH192" t="str">
        <f t="shared" si="8"/>
        <v>x</v>
      </c>
    </row>
    <row r="193" spans="1:34" x14ac:dyDescent="0.3">
      <c r="A193">
        <f>A192+metadata!J192</f>
        <v>1182</v>
      </c>
      <c r="B193" t="str">
        <f>metadata!B193</f>
        <v>26-Jyväskylä</v>
      </c>
      <c r="C193">
        <v>192</v>
      </c>
      <c r="D193" t="str">
        <f t="shared" si="6"/>
        <v>2-</v>
      </c>
      <c r="E193" t="str">
        <f>VLOOKUP($D193,metadata!$B$2:$S$451,2,0)</f>
        <v>BRADSHAW, WE</v>
      </c>
      <c r="F193" t="str">
        <f>VLOOKUP($D193,metadata!$B$2:$S$451,3,0)</f>
        <v>GEOGRAPHY OF PHOTOPERIODIC RESPONSE IN DIAPAUSING MOSQUITO</v>
      </c>
      <c r="G193" t="str">
        <f>VLOOKUP($D193,metadata!$B$2:$S$451,4,0)</f>
        <v>10.1038/262384b0</v>
      </c>
      <c r="H193" t="str">
        <f>VLOOKUP($D193,metadata!$B$2:$S$451,5,0)</f>
        <v>y-askfordata</v>
      </c>
      <c r="I193" t="str">
        <f>VLOOKUP($D193,metadata!$B$2:$S$451,6,0)</f>
        <v>a</v>
      </c>
      <c r="J193" t="str">
        <f>VLOOKUP($D193,metadata!$B$2:$S$451,7,0)</f>
        <v>i</v>
      </c>
      <c r="K193">
        <f>VLOOKUP($D193,metadata!$B$2:$S$451,8,0)</f>
        <v>22</v>
      </c>
      <c r="L193">
        <f>VLOOKUP($D193,metadata!$B$2:$S$451,9,0)</f>
        <v>16</v>
      </c>
      <c r="M193" t="str">
        <f>VLOOKUP($D193,metadata!$B$2:$S$451,10,0)</f>
        <v/>
      </c>
      <c r="N193" t="str">
        <f>VLOOKUP($D193,metadata!$B$2:$S$451,11,0)</f>
        <v>Wyeomyia smithii</v>
      </c>
      <c r="O193" t="str">
        <f>VLOOKUP($D193,metadata!$B$2:$S$451,12,0)</f>
        <v>diptera</v>
      </c>
      <c r="P193" t="str">
        <f>VLOOKUP($D193,metadata!$B$2:$S$451,13,0)</f>
        <v/>
      </c>
      <c r="Q193" t="str">
        <f>VLOOKUP($D193,metadata!$B$2:$S$451,14,0)</f>
        <v/>
      </c>
      <c r="R193" t="str">
        <f>VLOOKUP($D193,metadata!$B$2:$S$451,15,0)</f>
        <v/>
      </c>
      <c r="S193" t="str">
        <f>VLOOKUP($D193,metadata!$B$2:$S$451,16,0)</f>
        <v/>
      </c>
      <c r="T193" t="str">
        <f>VLOOKUP($D193,metadata!$B$2:$S$451,17,0)</f>
        <v/>
      </c>
      <c r="U193" t="str">
        <f>VLOOKUP($D193,metadata!$B$2:$S$451,18,0)</f>
        <v/>
      </c>
      <c r="V193" t="str">
        <f>VLOOKUP($D193,metadata!$B$2:$Z$451,19,0)</f>
        <v/>
      </c>
      <c r="W193" t="str">
        <f>VLOOKUP($D193,metadata!$B$2:$Z$451,20,0)</f>
        <v/>
      </c>
      <c r="X193" t="str">
        <f>VLOOKUP($D193,metadata!$B$2:$Z$451,21,0)</f>
        <v/>
      </c>
      <c r="Y193" t="str">
        <f>VLOOKUP($D193,metadata!$B$2:$Z$451,22,0)</f>
        <v/>
      </c>
      <c r="Z193" t="str">
        <f>VLOOKUP($D193,metadata!$B$2:$Z$451,23,0)</f>
        <v/>
      </c>
      <c r="AA193" t="str">
        <f>VLOOKUP($D193,metadata!$B$2:$Z$451,24,0)</f>
        <v/>
      </c>
      <c r="AB193" t="str">
        <f>VLOOKUP($D193,metadata!$B$2:$Z$451,25,0)</f>
        <v/>
      </c>
      <c r="AF193" t="str">
        <f t="shared" si="7"/>
        <v/>
      </c>
      <c r="AH193" t="str">
        <f t="shared" si="8"/>
        <v>x</v>
      </c>
    </row>
    <row r="194" spans="1:34" x14ac:dyDescent="0.3">
      <c r="A194">
        <f>A193+metadata!J193</f>
        <v>1189</v>
      </c>
      <c r="B194" t="str">
        <f>metadata!B194</f>
        <v>26-Lahti</v>
      </c>
      <c r="C194">
        <v>193</v>
      </c>
      <c r="D194" t="str">
        <f t="shared" ref="D194:D257" si="9">VLOOKUP(C194,$A$1:$B$451,2)</f>
        <v>2-</v>
      </c>
      <c r="E194" t="str">
        <f>VLOOKUP($D194,metadata!$B$2:$S$451,2,0)</f>
        <v>BRADSHAW, WE</v>
      </c>
      <c r="F194" t="str">
        <f>VLOOKUP($D194,metadata!$B$2:$S$451,3,0)</f>
        <v>GEOGRAPHY OF PHOTOPERIODIC RESPONSE IN DIAPAUSING MOSQUITO</v>
      </c>
      <c r="G194" t="str">
        <f>VLOOKUP($D194,metadata!$B$2:$S$451,4,0)</f>
        <v>10.1038/262384b0</v>
      </c>
      <c r="H194" t="str">
        <f>VLOOKUP($D194,metadata!$B$2:$S$451,5,0)</f>
        <v>y-askfordata</v>
      </c>
      <c r="I194" t="str">
        <f>VLOOKUP($D194,metadata!$B$2:$S$451,6,0)</f>
        <v>a</v>
      </c>
      <c r="J194" t="str">
        <f>VLOOKUP($D194,metadata!$B$2:$S$451,7,0)</f>
        <v>i</v>
      </c>
      <c r="K194">
        <f>VLOOKUP($D194,metadata!$B$2:$S$451,8,0)</f>
        <v>22</v>
      </c>
      <c r="L194">
        <f>VLOOKUP($D194,metadata!$B$2:$S$451,9,0)</f>
        <v>16</v>
      </c>
      <c r="M194" t="str">
        <f>VLOOKUP($D194,metadata!$B$2:$S$451,10,0)</f>
        <v/>
      </c>
      <c r="N194" t="str">
        <f>VLOOKUP($D194,metadata!$B$2:$S$451,11,0)</f>
        <v>Wyeomyia smithii</v>
      </c>
      <c r="O194" t="str">
        <f>VLOOKUP($D194,metadata!$B$2:$S$451,12,0)</f>
        <v>diptera</v>
      </c>
      <c r="P194" t="str">
        <f>VLOOKUP($D194,metadata!$B$2:$S$451,13,0)</f>
        <v/>
      </c>
      <c r="Q194" t="str">
        <f>VLOOKUP($D194,metadata!$B$2:$S$451,14,0)</f>
        <v/>
      </c>
      <c r="R194" t="str">
        <f>VLOOKUP($D194,metadata!$B$2:$S$451,15,0)</f>
        <v/>
      </c>
      <c r="S194" t="str">
        <f>VLOOKUP($D194,metadata!$B$2:$S$451,16,0)</f>
        <v/>
      </c>
      <c r="T194" t="str">
        <f>VLOOKUP($D194,metadata!$B$2:$S$451,17,0)</f>
        <v/>
      </c>
      <c r="U194" t="str">
        <f>VLOOKUP($D194,metadata!$B$2:$S$451,18,0)</f>
        <v/>
      </c>
      <c r="V194" t="str">
        <f>VLOOKUP($D194,metadata!$B$2:$Z$451,19,0)</f>
        <v/>
      </c>
      <c r="W194" t="str">
        <f>VLOOKUP($D194,metadata!$B$2:$Z$451,20,0)</f>
        <v/>
      </c>
      <c r="X194" t="str">
        <f>VLOOKUP($D194,metadata!$B$2:$Z$451,21,0)</f>
        <v/>
      </c>
      <c r="Y194" t="str">
        <f>VLOOKUP($D194,metadata!$B$2:$Z$451,22,0)</f>
        <v/>
      </c>
      <c r="Z194" t="str">
        <f>VLOOKUP($D194,metadata!$B$2:$Z$451,23,0)</f>
        <v/>
      </c>
      <c r="AA194" t="str">
        <f>VLOOKUP($D194,metadata!$B$2:$Z$451,24,0)</f>
        <v/>
      </c>
      <c r="AB194" t="str">
        <f>VLOOKUP($D194,metadata!$B$2:$Z$451,25,0)</f>
        <v/>
      </c>
      <c r="AF194" t="str">
        <f t="shared" ref="AF194:AF257" si="10">IF(AE194="",V194,AE194)</f>
        <v/>
      </c>
      <c r="AH194" t="str">
        <f t="shared" si="8"/>
        <v>x</v>
      </c>
    </row>
    <row r="195" spans="1:34" x14ac:dyDescent="0.3">
      <c r="A195">
        <f>A194+metadata!J194</f>
        <v>1201</v>
      </c>
      <c r="B195" t="str">
        <f>metadata!B195</f>
        <v>27-Padua_A</v>
      </c>
      <c r="C195">
        <v>194</v>
      </c>
      <c r="D195" t="str">
        <f t="shared" si="9"/>
        <v>2-</v>
      </c>
      <c r="E195" t="str">
        <f>VLOOKUP($D195,metadata!$B$2:$S$451,2,0)</f>
        <v>BRADSHAW, WE</v>
      </c>
      <c r="F195" t="str">
        <f>VLOOKUP($D195,metadata!$B$2:$S$451,3,0)</f>
        <v>GEOGRAPHY OF PHOTOPERIODIC RESPONSE IN DIAPAUSING MOSQUITO</v>
      </c>
      <c r="G195" t="str">
        <f>VLOOKUP($D195,metadata!$B$2:$S$451,4,0)</f>
        <v>10.1038/262384b0</v>
      </c>
      <c r="H195" t="str">
        <f>VLOOKUP($D195,metadata!$B$2:$S$451,5,0)</f>
        <v>y-askfordata</v>
      </c>
      <c r="I195" t="str">
        <f>VLOOKUP($D195,metadata!$B$2:$S$451,6,0)</f>
        <v>a</v>
      </c>
      <c r="J195" t="str">
        <f>VLOOKUP($D195,metadata!$B$2:$S$451,7,0)</f>
        <v>i</v>
      </c>
      <c r="K195">
        <f>VLOOKUP($D195,metadata!$B$2:$S$451,8,0)</f>
        <v>22</v>
      </c>
      <c r="L195">
        <f>VLOOKUP($D195,metadata!$B$2:$S$451,9,0)</f>
        <v>16</v>
      </c>
      <c r="M195" t="str">
        <f>VLOOKUP($D195,metadata!$B$2:$S$451,10,0)</f>
        <v/>
      </c>
      <c r="N195" t="str">
        <f>VLOOKUP($D195,metadata!$B$2:$S$451,11,0)</f>
        <v>Wyeomyia smithii</v>
      </c>
      <c r="O195" t="str">
        <f>VLOOKUP($D195,metadata!$B$2:$S$451,12,0)</f>
        <v>diptera</v>
      </c>
      <c r="P195" t="str">
        <f>VLOOKUP($D195,metadata!$B$2:$S$451,13,0)</f>
        <v/>
      </c>
      <c r="Q195" t="str">
        <f>VLOOKUP($D195,metadata!$B$2:$S$451,14,0)</f>
        <v/>
      </c>
      <c r="R195" t="str">
        <f>VLOOKUP($D195,metadata!$B$2:$S$451,15,0)</f>
        <v/>
      </c>
      <c r="S195" t="str">
        <f>VLOOKUP($D195,metadata!$B$2:$S$451,16,0)</f>
        <v/>
      </c>
      <c r="T195" t="str">
        <f>VLOOKUP($D195,metadata!$B$2:$S$451,17,0)</f>
        <v/>
      </c>
      <c r="U195" t="str">
        <f>VLOOKUP($D195,metadata!$B$2:$S$451,18,0)</f>
        <v/>
      </c>
      <c r="V195" t="str">
        <f>VLOOKUP($D195,metadata!$B$2:$Z$451,19,0)</f>
        <v/>
      </c>
      <c r="W195" t="str">
        <f>VLOOKUP($D195,metadata!$B$2:$Z$451,20,0)</f>
        <v/>
      </c>
      <c r="X195" t="str">
        <f>VLOOKUP($D195,metadata!$B$2:$Z$451,21,0)</f>
        <v/>
      </c>
      <c r="Y195" t="str">
        <f>VLOOKUP($D195,metadata!$B$2:$Z$451,22,0)</f>
        <v/>
      </c>
      <c r="Z195" t="str">
        <f>VLOOKUP($D195,metadata!$B$2:$Z$451,23,0)</f>
        <v/>
      </c>
      <c r="AA195" t="str">
        <f>VLOOKUP($D195,metadata!$B$2:$Z$451,24,0)</f>
        <v/>
      </c>
      <c r="AB195" t="str">
        <f>VLOOKUP($D195,metadata!$B$2:$Z$451,25,0)</f>
        <v/>
      </c>
      <c r="AF195" t="str">
        <f t="shared" si="10"/>
        <v/>
      </c>
      <c r="AH195" t="str">
        <f t="shared" si="8"/>
        <v>x</v>
      </c>
    </row>
    <row r="196" spans="1:34" x14ac:dyDescent="0.3">
      <c r="A196">
        <f>A195+metadata!J195</f>
        <v>1207</v>
      </c>
      <c r="B196" t="str">
        <f>metadata!B196</f>
        <v>27-Emmen</v>
      </c>
      <c r="C196">
        <v>195</v>
      </c>
      <c r="D196" t="str">
        <f t="shared" si="9"/>
        <v>2-</v>
      </c>
      <c r="E196" t="str">
        <f>VLOOKUP($D196,metadata!$B$2:$S$451,2,0)</f>
        <v>BRADSHAW, WE</v>
      </c>
      <c r="F196" t="str">
        <f>VLOOKUP($D196,metadata!$B$2:$S$451,3,0)</f>
        <v>GEOGRAPHY OF PHOTOPERIODIC RESPONSE IN DIAPAUSING MOSQUITO</v>
      </c>
      <c r="G196" t="str">
        <f>VLOOKUP($D196,metadata!$B$2:$S$451,4,0)</f>
        <v>10.1038/262384b0</v>
      </c>
      <c r="H196" t="str">
        <f>VLOOKUP($D196,metadata!$B$2:$S$451,5,0)</f>
        <v>y-askfordata</v>
      </c>
      <c r="I196" t="str">
        <f>VLOOKUP($D196,metadata!$B$2:$S$451,6,0)</f>
        <v>a</v>
      </c>
      <c r="J196" t="str">
        <f>VLOOKUP($D196,metadata!$B$2:$S$451,7,0)</f>
        <v>i</v>
      </c>
      <c r="K196">
        <f>VLOOKUP($D196,metadata!$B$2:$S$451,8,0)</f>
        <v>22</v>
      </c>
      <c r="L196">
        <f>VLOOKUP($D196,metadata!$B$2:$S$451,9,0)</f>
        <v>16</v>
      </c>
      <c r="M196" t="str">
        <f>VLOOKUP($D196,metadata!$B$2:$S$451,10,0)</f>
        <v/>
      </c>
      <c r="N196" t="str">
        <f>VLOOKUP($D196,metadata!$B$2:$S$451,11,0)</f>
        <v>Wyeomyia smithii</v>
      </c>
      <c r="O196" t="str">
        <f>VLOOKUP($D196,metadata!$B$2:$S$451,12,0)</f>
        <v>diptera</v>
      </c>
      <c r="P196" t="str">
        <f>VLOOKUP($D196,metadata!$B$2:$S$451,13,0)</f>
        <v/>
      </c>
      <c r="Q196" t="str">
        <f>VLOOKUP($D196,metadata!$B$2:$S$451,14,0)</f>
        <v/>
      </c>
      <c r="R196" t="str">
        <f>VLOOKUP($D196,metadata!$B$2:$S$451,15,0)</f>
        <v/>
      </c>
      <c r="S196" t="str">
        <f>VLOOKUP($D196,metadata!$B$2:$S$451,16,0)</f>
        <v/>
      </c>
      <c r="T196" t="str">
        <f>VLOOKUP($D196,metadata!$B$2:$S$451,17,0)</f>
        <v/>
      </c>
      <c r="U196" t="str">
        <f>VLOOKUP($D196,metadata!$B$2:$S$451,18,0)</f>
        <v/>
      </c>
      <c r="V196" t="str">
        <f>VLOOKUP($D196,metadata!$B$2:$Z$451,19,0)</f>
        <v/>
      </c>
      <c r="W196" t="str">
        <f>VLOOKUP($D196,metadata!$B$2:$Z$451,20,0)</f>
        <v/>
      </c>
      <c r="X196" t="str">
        <f>VLOOKUP($D196,metadata!$B$2:$Z$451,21,0)</f>
        <v/>
      </c>
      <c r="Y196" t="str">
        <f>VLOOKUP($D196,metadata!$B$2:$Z$451,22,0)</f>
        <v/>
      </c>
      <c r="Z196" t="str">
        <f>VLOOKUP($D196,metadata!$B$2:$Z$451,23,0)</f>
        <v/>
      </c>
      <c r="AA196" t="str">
        <f>VLOOKUP($D196,metadata!$B$2:$Z$451,24,0)</f>
        <v/>
      </c>
      <c r="AB196" t="str">
        <f>VLOOKUP($D196,metadata!$B$2:$Z$451,25,0)</f>
        <v/>
      </c>
      <c r="AF196" t="str">
        <f t="shared" si="10"/>
        <v/>
      </c>
      <c r="AH196" t="str">
        <f t="shared" si="8"/>
        <v>x</v>
      </c>
    </row>
    <row r="197" spans="1:34" x14ac:dyDescent="0.3">
      <c r="A197">
        <f>A196+metadata!J196</f>
        <v>1213</v>
      </c>
      <c r="B197" t="str">
        <f>metadata!B197</f>
        <v>27-petroskoi_E</v>
      </c>
      <c r="C197">
        <v>196</v>
      </c>
      <c r="D197" t="str">
        <f t="shared" si="9"/>
        <v>2-</v>
      </c>
      <c r="E197" t="str">
        <f>VLOOKUP($D197,metadata!$B$2:$S$451,2,0)</f>
        <v>BRADSHAW, WE</v>
      </c>
      <c r="F197" t="str">
        <f>VLOOKUP($D197,metadata!$B$2:$S$451,3,0)</f>
        <v>GEOGRAPHY OF PHOTOPERIODIC RESPONSE IN DIAPAUSING MOSQUITO</v>
      </c>
      <c r="G197" t="str">
        <f>VLOOKUP($D197,metadata!$B$2:$S$451,4,0)</f>
        <v>10.1038/262384b0</v>
      </c>
      <c r="H197" t="str">
        <f>VLOOKUP($D197,metadata!$B$2:$S$451,5,0)</f>
        <v>y-askfordata</v>
      </c>
      <c r="I197" t="str">
        <f>VLOOKUP($D197,metadata!$B$2:$S$451,6,0)</f>
        <v>a</v>
      </c>
      <c r="J197" t="str">
        <f>VLOOKUP($D197,metadata!$B$2:$S$451,7,0)</f>
        <v>i</v>
      </c>
      <c r="K197">
        <f>VLOOKUP($D197,metadata!$B$2:$S$451,8,0)</f>
        <v>22</v>
      </c>
      <c r="L197">
        <f>VLOOKUP($D197,metadata!$B$2:$S$451,9,0)</f>
        <v>16</v>
      </c>
      <c r="M197" t="str">
        <f>VLOOKUP($D197,metadata!$B$2:$S$451,10,0)</f>
        <v/>
      </c>
      <c r="N197" t="str">
        <f>VLOOKUP($D197,metadata!$B$2:$S$451,11,0)</f>
        <v>Wyeomyia smithii</v>
      </c>
      <c r="O197" t="str">
        <f>VLOOKUP($D197,metadata!$B$2:$S$451,12,0)</f>
        <v>diptera</v>
      </c>
      <c r="P197" t="str">
        <f>VLOOKUP($D197,metadata!$B$2:$S$451,13,0)</f>
        <v/>
      </c>
      <c r="Q197" t="str">
        <f>VLOOKUP($D197,metadata!$B$2:$S$451,14,0)</f>
        <v/>
      </c>
      <c r="R197" t="str">
        <f>VLOOKUP($D197,metadata!$B$2:$S$451,15,0)</f>
        <v/>
      </c>
      <c r="S197" t="str">
        <f>VLOOKUP($D197,metadata!$B$2:$S$451,16,0)</f>
        <v/>
      </c>
      <c r="T197" t="str">
        <f>VLOOKUP($D197,metadata!$B$2:$S$451,17,0)</f>
        <v/>
      </c>
      <c r="U197" t="str">
        <f>VLOOKUP($D197,metadata!$B$2:$S$451,18,0)</f>
        <v/>
      </c>
      <c r="V197" t="str">
        <f>VLOOKUP($D197,metadata!$B$2:$Z$451,19,0)</f>
        <v/>
      </c>
      <c r="W197" t="str">
        <f>VLOOKUP($D197,metadata!$B$2:$Z$451,20,0)</f>
        <v/>
      </c>
      <c r="X197" t="str">
        <f>VLOOKUP($D197,metadata!$B$2:$Z$451,21,0)</f>
        <v/>
      </c>
      <c r="Y197" t="str">
        <f>VLOOKUP($D197,metadata!$B$2:$Z$451,22,0)</f>
        <v/>
      </c>
      <c r="Z197" t="str">
        <f>VLOOKUP($D197,metadata!$B$2:$Z$451,23,0)</f>
        <v/>
      </c>
      <c r="AA197" t="str">
        <f>VLOOKUP($D197,metadata!$B$2:$Z$451,24,0)</f>
        <v/>
      </c>
      <c r="AB197" t="str">
        <f>VLOOKUP($D197,metadata!$B$2:$Z$451,25,0)</f>
        <v/>
      </c>
      <c r="AF197" t="str">
        <f t="shared" si="10"/>
        <v/>
      </c>
      <c r="AH197" t="str">
        <f t="shared" si="8"/>
        <v>x</v>
      </c>
    </row>
    <row r="198" spans="1:34" x14ac:dyDescent="0.3">
      <c r="A198">
        <f>A197+metadata!J197</f>
        <v>1219</v>
      </c>
      <c r="B198" t="str">
        <f>metadata!B198</f>
        <v>27-padua_B</v>
      </c>
      <c r="C198">
        <v>197</v>
      </c>
      <c r="D198" t="str">
        <f t="shared" si="9"/>
        <v>2-</v>
      </c>
      <c r="E198" t="str">
        <f>VLOOKUP($D198,metadata!$B$2:$S$451,2,0)</f>
        <v>BRADSHAW, WE</v>
      </c>
      <c r="F198" t="str">
        <f>VLOOKUP($D198,metadata!$B$2:$S$451,3,0)</f>
        <v>GEOGRAPHY OF PHOTOPERIODIC RESPONSE IN DIAPAUSING MOSQUITO</v>
      </c>
      <c r="G198" t="str">
        <f>VLOOKUP($D198,metadata!$B$2:$S$451,4,0)</f>
        <v>10.1038/262384b0</v>
      </c>
      <c r="H198" t="str">
        <f>VLOOKUP($D198,metadata!$B$2:$S$451,5,0)</f>
        <v>y-askfordata</v>
      </c>
      <c r="I198" t="str">
        <f>VLOOKUP($D198,metadata!$B$2:$S$451,6,0)</f>
        <v>a</v>
      </c>
      <c r="J198" t="str">
        <f>VLOOKUP($D198,metadata!$B$2:$S$451,7,0)</f>
        <v>i</v>
      </c>
      <c r="K198">
        <f>VLOOKUP($D198,metadata!$B$2:$S$451,8,0)</f>
        <v>22</v>
      </c>
      <c r="L198">
        <f>VLOOKUP($D198,metadata!$B$2:$S$451,9,0)</f>
        <v>16</v>
      </c>
      <c r="M198" t="str">
        <f>VLOOKUP($D198,metadata!$B$2:$S$451,10,0)</f>
        <v/>
      </c>
      <c r="N198" t="str">
        <f>VLOOKUP($D198,metadata!$B$2:$S$451,11,0)</f>
        <v>Wyeomyia smithii</v>
      </c>
      <c r="O198" t="str">
        <f>VLOOKUP($D198,metadata!$B$2:$S$451,12,0)</f>
        <v>diptera</v>
      </c>
      <c r="P198" t="str">
        <f>VLOOKUP($D198,metadata!$B$2:$S$451,13,0)</f>
        <v/>
      </c>
      <c r="Q198" t="str">
        <f>VLOOKUP($D198,metadata!$B$2:$S$451,14,0)</f>
        <v/>
      </c>
      <c r="R198" t="str">
        <f>VLOOKUP($D198,metadata!$B$2:$S$451,15,0)</f>
        <v/>
      </c>
      <c r="S198" t="str">
        <f>VLOOKUP($D198,metadata!$B$2:$S$451,16,0)</f>
        <v/>
      </c>
      <c r="T198" t="str">
        <f>VLOOKUP($D198,metadata!$B$2:$S$451,17,0)</f>
        <v/>
      </c>
      <c r="U198" t="str">
        <f>VLOOKUP($D198,metadata!$B$2:$S$451,18,0)</f>
        <v/>
      </c>
      <c r="V198" t="str">
        <f>VLOOKUP($D198,metadata!$B$2:$Z$451,19,0)</f>
        <v/>
      </c>
      <c r="W198" t="str">
        <f>VLOOKUP($D198,metadata!$B$2:$Z$451,20,0)</f>
        <v/>
      </c>
      <c r="X198" t="str">
        <f>VLOOKUP($D198,metadata!$B$2:$Z$451,21,0)</f>
        <v/>
      </c>
      <c r="Y198" t="str">
        <f>VLOOKUP($D198,metadata!$B$2:$Z$451,22,0)</f>
        <v/>
      </c>
      <c r="Z198" t="str">
        <f>VLOOKUP($D198,metadata!$B$2:$Z$451,23,0)</f>
        <v/>
      </c>
      <c r="AA198" t="str">
        <f>VLOOKUP($D198,metadata!$B$2:$Z$451,24,0)</f>
        <v/>
      </c>
      <c r="AB198" t="str">
        <f>VLOOKUP($D198,metadata!$B$2:$Z$451,25,0)</f>
        <v/>
      </c>
      <c r="AF198" t="str">
        <f t="shared" si="10"/>
        <v/>
      </c>
      <c r="AH198" t="str">
        <f t="shared" si="8"/>
        <v>x</v>
      </c>
    </row>
    <row r="199" spans="1:34" x14ac:dyDescent="0.3">
      <c r="A199">
        <f>A198+metadata!J198</f>
        <v>1225</v>
      </c>
      <c r="B199" t="str">
        <f>metadata!B199</f>
        <v>27-Belchow</v>
      </c>
      <c r="C199">
        <v>198</v>
      </c>
      <c r="D199" t="str">
        <f t="shared" si="9"/>
        <v>2-</v>
      </c>
      <c r="E199" t="str">
        <f>VLOOKUP($D199,metadata!$B$2:$S$451,2,0)</f>
        <v>BRADSHAW, WE</v>
      </c>
      <c r="F199" t="str">
        <f>VLOOKUP($D199,metadata!$B$2:$S$451,3,0)</f>
        <v>GEOGRAPHY OF PHOTOPERIODIC RESPONSE IN DIAPAUSING MOSQUITO</v>
      </c>
      <c r="G199" t="str">
        <f>VLOOKUP($D199,metadata!$B$2:$S$451,4,0)</f>
        <v>10.1038/262384b0</v>
      </c>
      <c r="H199" t="str">
        <f>VLOOKUP($D199,metadata!$B$2:$S$451,5,0)</f>
        <v>y-askfordata</v>
      </c>
      <c r="I199" t="str">
        <f>VLOOKUP($D199,metadata!$B$2:$S$451,6,0)</f>
        <v>a</v>
      </c>
      <c r="J199" t="str">
        <f>VLOOKUP($D199,metadata!$B$2:$S$451,7,0)</f>
        <v>i</v>
      </c>
      <c r="K199">
        <f>VLOOKUP($D199,metadata!$B$2:$S$451,8,0)</f>
        <v>22</v>
      </c>
      <c r="L199">
        <f>VLOOKUP($D199,metadata!$B$2:$S$451,9,0)</f>
        <v>16</v>
      </c>
      <c r="M199" t="str">
        <f>VLOOKUP($D199,metadata!$B$2:$S$451,10,0)</f>
        <v/>
      </c>
      <c r="N199" t="str">
        <f>VLOOKUP($D199,metadata!$B$2:$S$451,11,0)</f>
        <v>Wyeomyia smithii</v>
      </c>
      <c r="O199" t="str">
        <f>VLOOKUP($D199,metadata!$B$2:$S$451,12,0)</f>
        <v>diptera</v>
      </c>
      <c r="P199" t="str">
        <f>VLOOKUP($D199,metadata!$B$2:$S$451,13,0)</f>
        <v/>
      </c>
      <c r="Q199" t="str">
        <f>VLOOKUP($D199,metadata!$B$2:$S$451,14,0)</f>
        <v/>
      </c>
      <c r="R199" t="str">
        <f>VLOOKUP($D199,metadata!$B$2:$S$451,15,0)</f>
        <v/>
      </c>
      <c r="S199" t="str">
        <f>VLOOKUP($D199,metadata!$B$2:$S$451,16,0)</f>
        <v/>
      </c>
      <c r="T199" t="str">
        <f>VLOOKUP($D199,metadata!$B$2:$S$451,17,0)</f>
        <v/>
      </c>
      <c r="U199" t="str">
        <f>VLOOKUP($D199,metadata!$B$2:$S$451,18,0)</f>
        <v/>
      </c>
      <c r="V199" t="str">
        <f>VLOOKUP($D199,metadata!$B$2:$Z$451,19,0)</f>
        <v/>
      </c>
      <c r="W199" t="str">
        <f>VLOOKUP($D199,metadata!$B$2:$Z$451,20,0)</f>
        <v/>
      </c>
      <c r="X199" t="str">
        <f>VLOOKUP($D199,metadata!$B$2:$Z$451,21,0)</f>
        <v/>
      </c>
      <c r="Y199" t="str">
        <f>VLOOKUP($D199,metadata!$B$2:$Z$451,22,0)</f>
        <v/>
      </c>
      <c r="Z199" t="str">
        <f>VLOOKUP($D199,metadata!$B$2:$Z$451,23,0)</f>
        <v/>
      </c>
      <c r="AA199" t="str">
        <f>VLOOKUP($D199,metadata!$B$2:$Z$451,24,0)</f>
        <v/>
      </c>
      <c r="AB199" t="str">
        <f>VLOOKUP($D199,metadata!$B$2:$Z$451,25,0)</f>
        <v/>
      </c>
      <c r="AF199" t="str">
        <f t="shared" si="10"/>
        <v/>
      </c>
      <c r="AH199" t="str">
        <f t="shared" si="8"/>
        <v>x</v>
      </c>
    </row>
    <row r="200" spans="1:34" x14ac:dyDescent="0.3">
      <c r="A200">
        <f>A199+metadata!J199</f>
        <v>1231</v>
      </c>
      <c r="B200" t="str">
        <f>metadata!B200</f>
        <v>27-petroskoi_F</v>
      </c>
      <c r="C200">
        <v>199</v>
      </c>
      <c r="D200" t="str">
        <f t="shared" si="9"/>
        <v>2-</v>
      </c>
      <c r="E200" t="str">
        <f>VLOOKUP($D200,metadata!$B$2:$S$451,2,0)</f>
        <v>BRADSHAW, WE</v>
      </c>
      <c r="F200" t="str">
        <f>VLOOKUP($D200,metadata!$B$2:$S$451,3,0)</f>
        <v>GEOGRAPHY OF PHOTOPERIODIC RESPONSE IN DIAPAUSING MOSQUITO</v>
      </c>
      <c r="G200" t="str">
        <f>VLOOKUP($D200,metadata!$B$2:$S$451,4,0)</f>
        <v>10.1038/262384b0</v>
      </c>
      <c r="H200" t="str">
        <f>VLOOKUP($D200,metadata!$B$2:$S$451,5,0)</f>
        <v>y-askfordata</v>
      </c>
      <c r="I200" t="str">
        <f>VLOOKUP($D200,metadata!$B$2:$S$451,6,0)</f>
        <v>a</v>
      </c>
      <c r="J200" t="str">
        <f>VLOOKUP($D200,metadata!$B$2:$S$451,7,0)</f>
        <v>i</v>
      </c>
      <c r="K200">
        <f>VLOOKUP($D200,metadata!$B$2:$S$451,8,0)</f>
        <v>22</v>
      </c>
      <c r="L200">
        <f>VLOOKUP($D200,metadata!$B$2:$S$451,9,0)</f>
        <v>16</v>
      </c>
      <c r="M200" t="str">
        <f>VLOOKUP($D200,metadata!$B$2:$S$451,10,0)</f>
        <v/>
      </c>
      <c r="N200" t="str">
        <f>VLOOKUP($D200,metadata!$B$2:$S$451,11,0)</f>
        <v>Wyeomyia smithii</v>
      </c>
      <c r="O200" t="str">
        <f>VLOOKUP($D200,metadata!$B$2:$S$451,12,0)</f>
        <v>diptera</v>
      </c>
      <c r="P200" t="str">
        <f>VLOOKUP($D200,metadata!$B$2:$S$451,13,0)</f>
        <v/>
      </c>
      <c r="Q200" t="str">
        <f>VLOOKUP($D200,metadata!$B$2:$S$451,14,0)</f>
        <v/>
      </c>
      <c r="R200" t="str">
        <f>VLOOKUP($D200,metadata!$B$2:$S$451,15,0)</f>
        <v/>
      </c>
      <c r="S200" t="str">
        <f>VLOOKUP($D200,metadata!$B$2:$S$451,16,0)</f>
        <v/>
      </c>
      <c r="T200" t="str">
        <f>VLOOKUP($D200,metadata!$B$2:$S$451,17,0)</f>
        <v/>
      </c>
      <c r="U200" t="str">
        <f>VLOOKUP($D200,metadata!$B$2:$S$451,18,0)</f>
        <v/>
      </c>
      <c r="V200" t="str">
        <f>VLOOKUP($D200,metadata!$B$2:$Z$451,19,0)</f>
        <v/>
      </c>
      <c r="W200" t="str">
        <f>VLOOKUP($D200,metadata!$B$2:$Z$451,20,0)</f>
        <v/>
      </c>
      <c r="X200" t="str">
        <f>VLOOKUP($D200,metadata!$B$2:$Z$451,21,0)</f>
        <v/>
      </c>
      <c r="Y200" t="str">
        <f>VLOOKUP($D200,metadata!$B$2:$Z$451,22,0)</f>
        <v/>
      </c>
      <c r="Z200" t="str">
        <f>VLOOKUP($D200,metadata!$B$2:$Z$451,23,0)</f>
        <v/>
      </c>
      <c r="AA200" t="str">
        <f>VLOOKUP($D200,metadata!$B$2:$Z$451,24,0)</f>
        <v/>
      </c>
      <c r="AB200" t="str">
        <f>VLOOKUP($D200,metadata!$B$2:$Z$451,25,0)</f>
        <v/>
      </c>
      <c r="AF200" t="str">
        <f t="shared" si="10"/>
        <v/>
      </c>
      <c r="AH200" t="str">
        <f t="shared" si="8"/>
        <v>x</v>
      </c>
    </row>
    <row r="201" spans="1:34" x14ac:dyDescent="0.3">
      <c r="A201">
        <f>A200+metadata!J200</f>
        <v>1237</v>
      </c>
      <c r="B201" t="str">
        <f>metadata!B201</f>
        <v>28-</v>
      </c>
      <c r="C201">
        <v>200</v>
      </c>
      <c r="D201" t="str">
        <f t="shared" si="9"/>
        <v>2-</v>
      </c>
      <c r="E201" t="str">
        <f>VLOOKUP($D201,metadata!$B$2:$S$451,2,0)</f>
        <v>BRADSHAW, WE</v>
      </c>
      <c r="F201" t="str">
        <f>VLOOKUP($D201,metadata!$B$2:$S$451,3,0)</f>
        <v>GEOGRAPHY OF PHOTOPERIODIC RESPONSE IN DIAPAUSING MOSQUITO</v>
      </c>
      <c r="G201" t="str">
        <f>VLOOKUP($D201,metadata!$B$2:$S$451,4,0)</f>
        <v>10.1038/262384b0</v>
      </c>
      <c r="H201" t="str">
        <f>VLOOKUP($D201,metadata!$B$2:$S$451,5,0)</f>
        <v>y-askfordata</v>
      </c>
      <c r="I201" t="str">
        <f>VLOOKUP($D201,metadata!$B$2:$S$451,6,0)</f>
        <v>a</v>
      </c>
      <c r="J201" t="str">
        <f>VLOOKUP($D201,metadata!$B$2:$S$451,7,0)</f>
        <v>i</v>
      </c>
      <c r="K201">
        <f>VLOOKUP($D201,metadata!$B$2:$S$451,8,0)</f>
        <v>22</v>
      </c>
      <c r="L201">
        <f>VLOOKUP($D201,metadata!$B$2:$S$451,9,0)</f>
        <v>16</v>
      </c>
      <c r="M201" t="str">
        <f>VLOOKUP($D201,metadata!$B$2:$S$451,10,0)</f>
        <v/>
      </c>
      <c r="N201" t="str">
        <f>VLOOKUP($D201,metadata!$B$2:$S$451,11,0)</f>
        <v>Wyeomyia smithii</v>
      </c>
      <c r="O201" t="str">
        <f>VLOOKUP($D201,metadata!$B$2:$S$451,12,0)</f>
        <v>diptera</v>
      </c>
      <c r="P201" t="str">
        <f>VLOOKUP($D201,metadata!$B$2:$S$451,13,0)</f>
        <v/>
      </c>
      <c r="Q201" t="str">
        <f>VLOOKUP($D201,metadata!$B$2:$S$451,14,0)</f>
        <v/>
      </c>
      <c r="R201" t="str">
        <f>VLOOKUP($D201,metadata!$B$2:$S$451,15,0)</f>
        <v/>
      </c>
      <c r="S201" t="str">
        <f>VLOOKUP($D201,metadata!$B$2:$S$451,16,0)</f>
        <v/>
      </c>
      <c r="T201" t="str">
        <f>VLOOKUP($D201,metadata!$B$2:$S$451,17,0)</f>
        <v/>
      </c>
      <c r="U201" t="str">
        <f>VLOOKUP($D201,metadata!$B$2:$S$451,18,0)</f>
        <v/>
      </c>
      <c r="V201" t="str">
        <f>VLOOKUP($D201,metadata!$B$2:$Z$451,19,0)</f>
        <v/>
      </c>
      <c r="W201" t="str">
        <f>VLOOKUP($D201,metadata!$B$2:$Z$451,20,0)</f>
        <v/>
      </c>
      <c r="X201" t="str">
        <f>VLOOKUP($D201,metadata!$B$2:$Z$451,21,0)</f>
        <v/>
      </c>
      <c r="Y201" t="str">
        <f>VLOOKUP($D201,metadata!$B$2:$Z$451,22,0)</f>
        <v/>
      </c>
      <c r="Z201" t="str">
        <f>VLOOKUP($D201,metadata!$B$2:$Z$451,23,0)</f>
        <v/>
      </c>
      <c r="AA201" t="str">
        <f>VLOOKUP($D201,metadata!$B$2:$Z$451,24,0)</f>
        <v/>
      </c>
      <c r="AB201" t="str">
        <f>VLOOKUP($D201,metadata!$B$2:$Z$451,25,0)</f>
        <v/>
      </c>
      <c r="AF201" t="str">
        <f t="shared" si="10"/>
        <v/>
      </c>
      <c r="AH201" t="str">
        <f t="shared" si="8"/>
        <v>x</v>
      </c>
    </row>
    <row r="202" spans="1:34" x14ac:dyDescent="0.3">
      <c r="A202">
        <f>A201+metadata!J201</f>
        <v>1239</v>
      </c>
      <c r="B202" t="str">
        <f>metadata!B202</f>
        <v>29-T</v>
      </c>
      <c r="C202">
        <v>201</v>
      </c>
      <c r="D202" t="str">
        <f t="shared" si="9"/>
        <v>2-</v>
      </c>
      <c r="E202" t="str">
        <f>VLOOKUP($D202,metadata!$B$2:$S$451,2,0)</f>
        <v>BRADSHAW, WE</v>
      </c>
      <c r="F202" t="str">
        <f>VLOOKUP($D202,metadata!$B$2:$S$451,3,0)</f>
        <v>GEOGRAPHY OF PHOTOPERIODIC RESPONSE IN DIAPAUSING MOSQUITO</v>
      </c>
      <c r="G202" t="str">
        <f>VLOOKUP($D202,metadata!$B$2:$S$451,4,0)</f>
        <v>10.1038/262384b0</v>
      </c>
      <c r="H202" t="str">
        <f>VLOOKUP($D202,metadata!$B$2:$S$451,5,0)</f>
        <v>y-askfordata</v>
      </c>
      <c r="I202" t="str">
        <f>VLOOKUP($D202,metadata!$B$2:$S$451,6,0)</f>
        <v>a</v>
      </c>
      <c r="J202" t="str">
        <f>VLOOKUP($D202,metadata!$B$2:$S$451,7,0)</f>
        <v>i</v>
      </c>
      <c r="K202">
        <f>VLOOKUP($D202,metadata!$B$2:$S$451,8,0)</f>
        <v>22</v>
      </c>
      <c r="L202">
        <f>VLOOKUP($D202,metadata!$B$2:$S$451,9,0)</f>
        <v>16</v>
      </c>
      <c r="M202" t="str">
        <f>VLOOKUP($D202,metadata!$B$2:$S$451,10,0)</f>
        <v/>
      </c>
      <c r="N202" t="str">
        <f>VLOOKUP($D202,metadata!$B$2:$S$451,11,0)</f>
        <v>Wyeomyia smithii</v>
      </c>
      <c r="O202" t="str">
        <f>VLOOKUP($D202,metadata!$B$2:$S$451,12,0)</f>
        <v>diptera</v>
      </c>
      <c r="P202" t="str">
        <f>VLOOKUP($D202,metadata!$B$2:$S$451,13,0)</f>
        <v/>
      </c>
      <c r="Q202" t="str">
        <f>VLOOKUP($D202,metadata!$B$2:$S$451,14,0)</f>
        <v/>
      </c>
      <c r="R202" t="str">
        <f>VLOOKUP($D202,metadata!$B$2:$S$451,15,0)</f>
        <v/>
      </c>
      <c r="S202" t="str">
        <f>VLOOKUP($D202,metadata!$B$2:$S$451,16,0)</f>
        <v/>
      </c>
      <c r="T202" t="str">
        <f>VLOOKUP($D202,metadata!$B$2:$S$451,17,0)</f>
        <v/>
      </c>
      <c r="U202" t="str">
        <f>VLOOKUP($D202,metadata!$B$2:$S$451,18,0)</f>
        <v/>
      </c>
      <c r="V202" t="str">
        <f>VLOOKUP($D202,metadata!$B$2:$Z$451,19,0)</f>
        <v/>
      </c>
      <c r="W202" t="str">
        <f>VLOOKUP($D202,metadata!$B$2:$Z$451,20,0)</f>
        <v/>
      </c>
      <c r="X202" t="str">
        <f>VLOOKUP($D202,metadata!$B$2:$Z$451,21,0)</f>
        <v/>
      </c>
      <c r="Y202" t="str">
        <f>VLOOKUP($D202,metadata!$B$2:$Z$451,22,0)</f>
        <v/>
      </c>
      <c r="Z202" t="str">
        <f>VLOOKUP($D202,metadata!$B$2:$Z$451,23,0)</f>
        <v/>
      </c>
      <c r="AA202" t="str">
        <f>VLOOKUP($D202,metadata!$B$2:$Z$451,24,0)</f>
        <v/>
      </c>
      <c r="AB202" t="str">
        <f>VLOOKUP($D202,metadata!$B$2:$Z$451,25,0)</f>
        <v/>
      </c>
      <c r="AF202" t="str">
        <f t="shared" si="10"/>
        <v/>
      </c>
      <c r="AH202" t="str">
        <f t="shared" si="8"/>
        <v>x</v>
      </c>
    </row>
    <row r="203" spans="1:34" x14ac:dyDescent="0.3">
      <c r="A203">
        <f>A202+metadata!J202</f>
        <v>1246</v>
      </c>
      <c r="B203" t="str">
        <f>metadata!B203</f>
        <v>29-C</v>
      </c>
      <c r="C203">
        <v>202</v>
      </c>
      <c r="D203" t="str">
        <f t="shared" si="9"/>
        <v>2-</v>
      </c>
      <c r="E203" t="str">
        <f>VLOOKUP($D203,metadata!$B$2:$S$451,2,0)</f>
        <v>BRADSHAW, WE</v>
      </c>
      <c r="F203" t="str">
        <f>VLOOKUP($D203,metadata!$B$2:$S$451,3,0)</f>
        <v>GEOGRAPHY OF PHOTOPERIODIC RESPONSE IN DIAPAUSING MOSQUITO</v>
      </c>
      <c r="G203" t="str">
        <f>VLOOKUP($D203,metadata!$B$2:$S$451,4,0)</f>
        <v>10.1038/262384b0</v>
      </c>
      <c r="H203" t="str">
        <f>VLOOKUP($D203,metadata!$B$2:$S$451,5,0)</f>
        <v>y-askfordata</v>
      </c>
      <c r="I203" t="str">
        <f>VLOOKUP($D203,metadata!$B$2:$S$451,6,0)</f>
        <v>a</v>
      </c>
      <c r="J203" t="str">
        <f>VLOOKUP($D203,metadata!$B$2:$S$451,7,0)</f>
        <v>i</v>
      </c>
      <c r="K203">
        <f>VLOOKUP($D203,metadata!$B$2:$S$451,8,0)</f>
        <v>22</v>
      </c>
      <c r="L203">
        <f>VLOOKUP($D203,metadata!$B$2:$S$451,9,0)</f>
        <v>16</v>
      </c>
      <c r="M203" t="str">
        <f>VLOOKUP($D203,metadata!$B$2:$S$451,10,0)</f>
        <v/>
      </c>
      <c r="N203" t="str">
        <f>VLOOKUP($D203,metadata!$B$2:$S$451,11,0)</f>
        <v>Wyeomyia smithii</v>
      </c>
      <c r="O203" t="str">
        <f>VLOOKUP($D203,metadata!$B$2:$S$451,12,0)</f>
        <v>diptera</v>
      </c>
      <c r="P203" t="str">
        <f>VLOOKUP($D203,metadata!$B$2:$S$451,13,0)</f>
        <v/>
      </c>
      <c r="Q203" t="str">
        <f>VLOOKUP($D203,metadata!$B$2:$S$451,14,0)</f>
        <v/>
      </c>
      <c r="R203" t="str">
        <f>VLOOKUP($D203,metadata!$B$2:$S$451,15,0)</f>
        <v/>
      </c>
      <c r="S203" t="str">
        <f>VLOOKUP($D203,metadata!$B$2:$S$451,16,0)</f>
        <v/>
      </c>
      <c r="T203" t="str">
        <f>VLOOKUP($D203,metadata!$B$2:$S$451,17,0)</f>
        <v/>
      </c>
      <c r="U203" t="str">
        <f>VLOOKUP($D203,metadata!$B$2:$S$451,18,0)</f>
        <v/>
      </c>
      <c r="V203" t="str">
        <f>VLOOKUP($D203,metadata!$B$2:$Z$451,19,0)</f>
        <v/>
      </c>
      <c r="W203" t="str">
        <f>VLOOKUP($D203,metadata!$B$2:$Z$451,20,0)</f>
        <v/>
      </c>
      <c r="X203" t="str">
        <f>VLOOKUP($D203,metadata!$B$2:$Z$451,21,0)</f>
        <v/>
      </c>
      <c r="Y203" t="str">
        <f>VLOOKUP($D203,metadata!$B$2:$Z$451,22,0)</f>
        <v/>
      </c>
      <c r="Z203" t="str">
        <f>VLOOKUP($D203,metadata!$B$2:$Z$451,23,0)</f>
        <v/>
      </c>
      <c r="AA203" t="str">
        <f>VLOOKUP($D203,metadata!$B$2:$Z$451,24,0)</f>
        <v/>
      </c>
      <c r="AB203" t="str">
        <f>VLOOKUP($D203,metadata!$B$2:$Z$451,25,0)</f>
        <v/>
      </c>
      <c r="AF203" t="str">
        <f t="shared" si="10"/>
        <v/>
      </c>
      <c r="AH203" t="str">
        <f t="shared" si="8"/>
        <v>x</v>
      </c>
    </row>
    <row r="204" spans="1:34" x14ac:dyDescent="0.3">
      <c r="A204">
        <f>A203+metadata!J203</f>
        <v>1253</v>
      </c>
      <c r="B204" t="str">
        <f>metadata!B204</f>
        <v>29-Z</v>
      </c>
      <c r="C204">
        <v>203</v>
      </c>
      <c r="D204" t="str">
        <f t="shared" si="9"/>
        <v>2-</v>
      </c>
      <c r="E204" t="str">
        <f>VLOOKUP($D204,metadata!$B$2:$S$451,2,0)</f>
        <v>BRADSHAW, WE</v>
      </c>
      <c r="F204" t="str">
        <f>VLOOKUP($D204,metadata!$B$2:$S$451,3,0)</f>
        <v>GEOGRAPHY OF PHOTOPERIODIC RESPONSE IN DIAPAUSING MOSQUITO</v>
      </c>
      <c r="G204" t="str">
        <f>VLOOKUP($D204,metadata!$B$2:$S$451,4,0)</f>
        <v>10.1038/262384b0</v>
      </c>
      <c r="H204" t="str">
        <f>VLOOKUP($D204,metadata!$B$2:$S$451,5,0)</f>
        <v>y-askfordata</v>
      </c>
      <c r="I204" t="str">
        <f>VLOOKUP($D204,metadata!$B$2:$S$451,6,0)</f>
        <v>a</v>
      </c>
      <c r="J204" t="str">
        <f>VLOOKUP($D204,metadata!$B$2:$S$451,7,0)</f>
        <v>i</v>
      </c>
      <c r="K204">
        <f>VLOOKUP($D204,metadata!$B$2:$S$451,8,0)</f>
        <v>22</v>
      </c>
      <c r="L204">
        <f>VLOOKUP($D204,metadata!$B$2:$S$451,9,0)</f>
        <v>16</v>
      </c>
      <c r="M204" t="str">
        <f>VLOOKUP($D204,metadata!$B$2:$S$451,10,0)</f>
        <v/>
      </c>
      <c r="N204" t="str">
        <f>VLOOKUP($D204,metadata!$B$2:$S$451,11,0)</f>
        <v>Wyeomyia smithii</v>
      </c>
      <c r="O204" t="str">
        <f>VLOOKUP($D204,metadata!$B$2:$S$451,12,0)</f>
        <v>diptera</v>
      </c>
      <c r="P204" t="str">
        <f>VLOOKUP($D204,metadata!$B$2:$S$451,13,0)</f>
        <v/>
      </c>
      <c r="Q204" t="str">
        <f>VLOOKUP($D204,metadata!$B$2:$S$451,14,0)</f>
        <v/>
      </c>
      <c r="R204" t="str">
        <f>VLOOKUP($D204,metadata!$B$2:$S$451,15,0)</f>
        <v/>
      </c>
      <c r="S204" t="str">
        <f>VLOOKUP($D204,metadata!$B$2:$S$451,16,0)</f>
        <v/>
      </c>
      <c r="T204" t="str">
        <f>VLOOKUP($D204,metadata!$B$2:$S$451,17,0)</f>
        <v/>
      </c>
      <c r="U204" t="str">
        <f>VLOOKUP($D204,metadata!$B$2:$S$451,18,0)</f>
        <v/>
      </c>
      <c r="V204" t="str">
        <f>VLOOKUP($D204,metadata!$B$2:$Z$451,19,0)</f>
        <v/>
      </c>
      <c r="W204" t="str">
        <f>VLOOKUP($D204,metadata!$B$2:$Z$451,20,0)</f>
        <v/>
      </c>
      <c r="X204" t="str">
        <f>VLOOKUP($D204,metadata!$B$2:$Z$451,21,0)</f>
        <v/>
      </c>
      <c r="Y204" t="str">
        <f>VLOOKUP($D204,metadata!$B$2:$Z$451,22,0)</f>
        <v/>
      </c>
      <c r="Z204" t="str">
        <f>VLOOKUP($D204,metadata!$B$2:$Z$451,23,0)</f>
        <v/>
      </c>
      <c r="AA204" t="str">
        <f>VLOOKUP($D204,metadata!$B$2:$Z$451,24,0)</f>
        <v/>
      </c>
      <c r="AB204" t="str">
        <f>VLOOKUP($D204,metadata!$B$2:$Z$451,25,0)</f>
        <v/>
      </c>
      <c r="AF204" t="str">
        <f t="shared" si="10"/>
        <v/>
      </c>
      <c r="AH204" t="str">
        <f t="shared" si="8"/>
        <v>x</v>
      </c>
    </row>
    <row r="205" spans="1:34" x14ac:dyDescent="0.3">
      <c r="A205">
        <f>A204+metadata!J204</f>
        <v>1264</v>
      </c>
      <c r="B205" t="str">
        <f>metadata!B205</f>
        <v>29-Ku</v>
      </c>
      <c r="C205">
        <v>204</v>
      </c>
      <c r="D205" t="str">
        <f t="shared" si="9"/>
        <v>2-</v>
      </c>
      <c r="E205" t="str">
        <f>VLOOKUP($D205,metadata!$B$2:$S$451,2,0)</f>
        <v>BRADSHAW, WE</v>
      </c>
      <c r="F205" t="str">
        <f>VLOOKUP($D205,metadata!$B$2:$S$451,3,0)</f>
        <v>GEOGRAPHY OF PHOTOPERIODIC RESPONSE IN DIAPAUSING MOSQUITO</v>
      </c>
      <c r="G205" t="str">
        <f>VLOOKUP($D205,metadata!$B$2:$S$451,4,0)</f>
        <v>10.1038/262384b0</v>
      </c>
      <c r="H205" t="str">
        <f>VLOOKUP($D205,metadata!$B$2:$S$451,5,0)</f>
        <v>y-askfordata</v>
      </c>
      <c r="I205" t="str">
        <f>VLOOKUP($D205,metadata!$B$2:$S$451,6,0)</f>
        <v>a</v>
      </c>
      <c r="J205" t="str">
        <f>VLOOKUP($D205,metadata!$B$2:$S$451,7,0)</f>
        <v>i</v>
      </c>
      <c r="K205">
        <f>VLOOKUP($D205,metadata!$B$2:$S$451,8,0)</f>
        <v>22</v>
      </c>
      <c r="L205">
        <f>VLOOKUP($D205,metadata!$B$2:$S$451,9,0)</f>
        <v>16</v>
      </c>
      <c r="M205" t="str">
        <f>VLOOKUP($D205,metadata!$B$2:$S$451,10,0)</f>
        <v/>
      </c>
      <c r="N205" t="str">
        <f>VLOOKUP($D205,metadata!$B$2:$S$451,11,0)</f>
        <v>Wyeomyia smithii</v>
      </c>
      <c r="O205" t="str">
        <f>VLOOKUP($D205,metadata!$B$2:$S$451,12,0)</f>
        <v>diptera</v>
      </c>
      <c r="P205" t="str">
        <f>VLOOKUP($D205,metadata!$B$2:$S$451,13,0)</f>
        <v/>
      </c>
      <c r="Q205" t="str">
        <f>VLOOKUP($D205,metadata!$B$2:$S$451,14,0)</f>
        <v/>
      </c>
      <c r="R205" t="str">
        <f>VLOOKUP($D205,metadata!$B$2:$S$451,15,0)</f>
        <v/>
      </c>
      <c r="S205" t="str">
        <f>VLOOKUP($D205,metadata!$B$2:$S$451,16,0)</f>
        <v/>
      </c>
      <c r="T205" t="str">
        <f>VLOOKUP($D205,metadata!$B$2:$S$451,17,0)</f>
        <v/>
      </c>
      <c r="U205" t="str">
        <f>VLOOKUP($D205,metadata!$B$2:$S$451,18,0)</f>
        <v/>
      </c>
      <c r="V205" t="str">
        <f>VLOOKUP($D205,metadata!$B$2:$Z$451,19,0)</f>
        <v/>
      </c>
      <c r="W205" t="str">
        <f>VLOOKUP($D205,metadata!$B$2:$Z$451,20,0)</f>
        <v/>
      </c>
      <c r="X205" t="str">
        <f>VLOOKUP($D205,metadata!$B$2:$Z$451,21,0)</f>
        <v/>
      </c>
      <c r="Y205" t="str">
        <f>VLOOKUP($D205,metadata!$B$2:$Z$451,22,0)</f>
        <v/>
      </c>
      <c r="Z205" t="str">
        <f>VLOOKUP($D205,metadata!$B$2:$Z$451,23,0)</f>
        <v/>
      </c>
      <c r="AA205" t="str">
        <f>VLOOKUP($D205,metadata!$B$2:$Z$451,24,0)</f>
        <v/>
      </c>
      <c r="AB205" t="str">
        <f>VLOOKUP($D205,metadata!$B$2:$Z$451,25,0)</f>
        <v/>
      </c>
      <c r="AF205" t="str">
        <f t="shared" si="10"/>
        <v/>
      </c>
      <c r="AH205" t="str">
        <f t="shared" si="8"/>
        <v>x</v>
      </c>
    </row>
    <row r="206" spans="1:34" x14ac:dyDescent="0.3">
      <c r="A206">
        <f>A205+metadata!J205</f>
        <v>1272</v>
      </c>
      <c r="B206" t="str">
        <f>metadata!B206</f>
        <v>29-P</v>
      </c>
      <c r="C206">
        <v>205</v>
      </c>
      <c r="D206" t="str">
        <f t="shared" si="9"/>
        <v>2-</v>
      </c>
      <c r="E206" t="str">
        <f>VLOOKUP($D206,metadata!$B$2:$S$451,2,0)</f>
        <v>BRADSHAW, WE</v>
      </c>
      <c r="F206" t="str">
        <f>VLOOKUP($D206,metadata!$B$2:$S$451,3,0)</f>
        <v>GEOGRAPHY OF PHOTOPERIODIC RESPONSE IN DIAPAUSING MOSQUITO</v>
      </c>
      <c r="G206" t="str">
        <f>VLOOKUP($D206,metadata!$B$2:$S$451,4,0)</f>
        <v>10.1038/262384b0</v>
      </c>
      <c r="H206" t="str">
        <f>VLOOKUP($D206,metadata!$B$2:$S$451,5,0)</f>
        <v>y-askfordata</v>
      </c>
      <c r="I206" t="str">
        <f>VLOOKUP($D206,metadata!$B$2:$S$451,6,0)</f>
        <v>a</v>
      </c>
      <c r="J206" t="str">
        <f>VLOOKUP($D206,metadata!$B$2:$S$451,7,0)</f>
        <v>i</v>
      </c>
      <c r="K206">
        <f>VLOOKUP($D206,metadata!$B$2:$S$451,8,0)</f>
        <v>22</v>
      </c>
      <c r="L206">
        <f>VLOOKUP($D206,metadata!$B$2:$S$451,9,0)</f>
        <v>16</v>
      </c>
      <c r="M206" t="str">
        <f>VLOOKUP($D206,metadata!$B$2:$S$451,10,0)</f>
        <v/>
      </c>
      <c r="N206" t="str">
        <f>VLOOKUP($D206,metadata!$B$2:$S$451,11,0)</f>
        <v>Wyeomyia smithii</v>
      </c>
      <c r="O206" t="str">
        <f>VLOOKUP($D206,metadata!$B$2:$S$451,12,0)</f>
        <v>diptera</v>
      </c>
      <c r="P206" t="str">
        <f>VLOOKUP($D206,metadata!$B$2:$S$451,13,0)</f>
        <v/>
      </c>
      <c r="Q206" t="str">
        <f>VLOOKUP($D206,metadata!$B$2:$S$451,14,0)</f>
        <v/>
      </c>
      <c r="R206" t="str">
        <f>VLOOKUP($D206,metadata!$B$2:$S$451,15,0)</f>
        <v/>
      </c>
      <c r="S206" t="str">
        <f>VLOOKUP($D206,metadata!$B$2:$S$451,16,0)</f>
        <v/>
      </c>
      <c r="T206" t="str">
        <f>VLOOKUP($D206,metadata!$B$2:$S$451,17,0)</f>
        <v/>
      </c>
      <c r="U206" t="str">
        <f>VLOOKUP($D206,metadata!$B$2:$S$451,18,0)</f>
        <v/>
      </c>
      <c r="V206" t="str">
        <f>VLOOKUP($D206,metadata!$B$2:$Z$451,19,0)</f>
        <v/>
      </c>
      <c r="W206" t="str">
        <f>VLOOKUP($D206,metadata!$B$2:$Z$451,20,0)</f>
        <v/>
      </c>
      <c r="X206" t="str">
        <f>VLOOKUP($D206,metadata!$B$2:$Z$451,21,0)</f>
        <v/>
      </c>
      <c r="Y206" t="str">
        <f>VLOOKUP($D206,metadata!$B$2:$Z$451,22,0)</f>
        <v/>
      </c>
      <c r="Z206" t="str">
        <f>VLOOKUP($D206,metadata!$B$2:$Z$451,23,0)</f>
        <v/>
      </c>
      <c r="AA206" t="str">
        <f>VLOOKUP($D206,metadata!$B$2:$Z$451,24,0)</f>
        <v/>
      </c>
      <c r="AB206" t="str">
        <f>VLOOKUP($D206,metadata!$B$2:$Z$451,25,0)</f>
        <v/>
      </c>
      <c r="AF206" t="str">
        <f t="shared" si="10"/>
        <v/>
      </c>
      <c r="AH206" t="str">
        <f t="shared" si="8"/>
        <v>x</v>
      </c>
    </row>
    <row r="207" spans="1:34" x14ac:dyDescent="0.3">
      <c r="A207">
        <f>A206+metadata!J206</f>
        <v>1280</v>
      </c>
      <c r="B207" t="str">
        <f>metadata!B207</f>
        <v>29-R</v>
      </c>
      <c r="C207">
        <v>206</v>
      </c>
      <c r="D207" t="str">
        <f t="shared" si="9"/>
        <v>2-</v>
      </c>
      <c r="E207" t="str">
        <f>VLOOKUP($D207,metadata!$B$2:$S$451,2,0)</f>
        <v>BRADSHAW, WE</v>
      </c>
      <c r="F207" t="str">
        <f>VLOOKUP($D207,metadata!$B$2:$S$451,3,0)</f>
        <v>GEOGRAPHY OF PHOTOPERIODIC RESPONSE IN DIAPAUSING MOSQUITO</v>
      </c>
      <c r="G207" t="str">
        <f>VLOOKUP($D207,metadata!$B$2:$S$451,4,0)</f>
        <v>10.1038/262384b0</v>
      </c>
      <c r="H207" t="str">
        <f>VLOOKUP($D207,metadata!$B$2:$S$451,5,0)</f>
        <v>y-askfordata</v>
      </c>
      <c r="I207" t="str">
        <f>VLOOKUP($D207,metadata!$B$2:$S$451,6,0)</f>
        <v>a</v>
      </c>
      <c r="J207" t="str">
        <f>VLOOKUP($D207,metadata!$B$2:$S$451,7,0)</f>
        <v>i</v>
      </c>
      <c r="K207">
        <f>VLOOKUP($D207,metadata!$B$2:$S$451,8,0)</f>
        <v>22</v>
      </c>
      <c r="L207">
        <f>VLOOKUP($D207,metadata!$B$2:$S$451,9,0)</f>
        <v>16</v>
      </c>
      <c r="M207" t="str">
        <f>VLOOKUP($D207,metadata!$B$2:$S$451,10,0)</f>
        <v/>
      </c>
      <c r="N207" t="str">
        <f>VLOOKUP($D207,metadata!$B$2:$S$451,11,0)</f>
        <v>Wyeomyia smithii</v>
      </c>
      <c r="O207" t="str">
        <f>VLOOKUP($D207,metadata!$B$2:$S$451,12,0)</f>
        <v>diptera</v>
      </c>
      <c r="P207" t="str">
        <f>VLOOKUP($D207,metadata!$B$2:$S$451,13,0)</f>
        <v/>
      </c>
      <c r="Q207" t="str">
        <f>VLOOKUP($D207,metadata!$B$2:$S$451,14,0)</f>
        <v/>
      </c>
      <c r="R207" t="str">
        <f>VLOOKUP($D207,metadata!$B$2:$S$451,15,0)</f>
        <v/>
      </c>
      <c r="S207" t="str">
        <f>VLOOKUP($D207,metadata!$B$2:$S$451,16,0)</f>
        <v/>
      </c>
      <c r="T207" t="str">
        <f>VLOOKUP($D207,metadata!$B$2:$S$451,17,0)</f>
        <v/>
      </c>
      <c r="U207" t="str">
        <f>VLOOKUP($D207,metadata!$B$2:$S$451,18,0)</f>
        <v/>
      </c>
      <c r="V207" t="str">
        <f>VLOOKUP($D207,metadata!$B$2:$Z$451,19,0)</f>
        <v/>
      </c>
      <c r="W207" t="str">
        <f>VLOOKUP($D207,metadata!$B$2:$Z$451,20,0)</f>
        <v/>
      </c>
      <c r="X207" t="str">
        <f>VLOOKUP($D207,metadata!$B$2:$Z$451,21,0)</f>
        <v/>
      </c>
      <c r="Y207" t="str">
        <f>VLOOKUP($D207,metadata!$B$2:$Z$451,22,0)</f>
        <v/>
      </c>
      <c r="Z207" t="str">
        <f>VLOOKUP($D207,metadata!$B$2:$Z$451,23,0)</f>
        <v/>
      </c>
      <c r="AA207" t="str">
        <f>VLOOKUP($D207,metadata!$B$2:$Z$451,24,0)</f>
        <v/>
      </c>
      <c r="AB207" t="str">
        <f>VLOOKUP($D207,metadata!$B$2:$Z$451,25,0)</f>
        <v/>
      </c>
      <c r="AF207" t="str">
        <f t="shared" si="10"/>
        <v/>
      </c>
      <c r="AH207" t="str">
        <f t="shared" si="8"/>
        <v>x</v>
      </c>
    </row>
    <row r="208" spans="1:34" x14ac:dyDescent="0.3">
      <c r="A208">
        <f>A207+metadata!J207</f>
        <v>1288</v>
      </c>
      <c r="B208" t="str">
        <f>metadata!B208</f>
        <v>29-Ki</v>
      </c>
      <c r="C208">
        <v>207</v>
      </c>
      <c r="D208" t="str">
        <f t="shared" si="9"/>
        <v>2-</v>
      </c>
      <c r="E208" t="str">
        <f>VLOOKUP($D208,metadata!$B$2:$S$451,2,0)</f>
        <v>BRADSHAW, WE</v>
      </c>
      <c r="F208" t="str">
        <f>VLOOKUP($D208,metadata!$B$2:$S$451,3,0)</f>
        <v>GEOGRAPHY OF PHOTOPERIODIC RESPONSE IN DIAPAUSING MOSQUITO</v>
      </c>
      <c r="G208" t="str">
        <f>VLOOKUP($D208,metadata!$B$2:$S$451,4,0)</f>
        <v>10.1038/262384b0</v>
      </c>
      <c r="H208" t="str">
        <f>VLOOKUP($D208,metadata!$B$2:$S$451,5,0)</f>
        <v>y-askfordata</v>
      </c>
      <c r="I208" t="str">
        <f>VLOOKUP($D208,metadata!$B$2:$S$451,6,0)</f>
        <v>a</v>
      </c>
      <c r="J208" t="str">
        <f>VLOOKUP($D208,metadata!$B$2:$S$451,7,0)</f>
        <v>i</v>
      </c>
      <c r="K208">
        <f>VLOOKUP($D208,metadata!$B$2:$S$451,8,0)</f>
        <v>22</v>
      </c>
      <c r="L208">
        <f>VLOOKUP($D208,metadata!$B$2:$S$451,9,0)</f>
        <v>16</v>
      </c>
      <c r="M208" t="str">
        <f>VLOOKUP($D208,metadata!$B$2:$S$451,10,0)</f>
        <v/>
      </c>
      <c r="N208" t="str">
        <f>VLOOKUP($D208,metadata!$B$2:$S$451,11,0)</f>
        <v>Wyeomyia smithii</v>
      </c>
      <c r="O208" t="str">
        <f>VLOOKUP($D208,metadata!$B$2:$S$451,12,0)</f>
        <v>diptera</v>
      </c>
      <c r="P208" t="str">
        <f>VLOOKUP($D208,metadata!$B$2:$S$451,13,0)</f>
        <v/>
      </c>
      <c r="Q208" t="str">
        <f>VLOOKUP($D208,metadata!$B$2:$S$451,14,0)</f>
        <v/>
      </c>
      <c r="R208" t="str">
        <f>VLOOKUP($D208,metadata!$B$2:$S$451,15,0)</f>
        <v/>
      </c>
      <c r="S208" t="str">
        <f>VLOOKUP($D208,metadata!$B$2:$S$451,16,0)</f>
        <v/>
      </c>
      <c r="T208" t="str">
        <f>VLOOKUP($D208,metadata!$B$2:$S$451,17,0)</f>
        <v/>
      </c>
      <c r="U208" t="str">
        <f>VLOOKUP($D208,metadata!$B$2:$S$451,18,0)</f>
        <v/>
      </c>
      <c r="V208" t="str">
        <f>VLOOKUP($D208,metadata!$B$2:$Z$451,19,0)</f>
        <v/>
      </c>
      <c r="W208" t="str">
        <f>VLOOKUP($D208,metadata!$B$2:$Z$451,20,0)</f>
        <v/>
      </c>
      <c r="X208" t="str">
        <f>VLOOKUP($D208,metadata!$B$2:$Z$451,21,0)</f>
        <v/>
      </c>
      <c r="Y208" t="str">
        <f>VLOOKUP($D208,metadata!$B$2:$Z$451,22,0)</f>
        <v/>
      </c>
      <c r="Z208" t="str">
        <f>VLOOKUP($D208,metadata!$B$2:$Z$451,23,0)</f>
        <v/>
      </c>
      <c r="AA208" t="str">
        <f>VLOOKUP($D208,metadata!$B$2:$Z$451,24,0)</f>
        <v/>
      </c>
      <c r="AB208" t="str">
        <f>VLOOKUP($D208,metadata!$B$2:$Z$451,25,0)</f>
        <v/>
      </c>
      <c r="AF208" t="str">
        <f t="shared" si="10"/>
        <v/>
      </c>
      <c r="AH208" t="str">
        <f t="shared" si="8"/>
        <v>x</v>
      </c>
    </row>
    <row r="209" spans="1:34" x14ac:dyDescent="0.3">
      <c r="A209">
        <f>A208+metadata!J208</f>
        <v>1296</v>
      </c>
      <c r="B209" t="str">
        <f>metadata!B209</f>
        <v>29-O</v>
      </c>
      <c r="C209">
        <v>208</v>
      </c>
      <c r="D209" t="str">
        <f t="shared" si="9"/>
        <v>2-</v>
      </c>
      <c r="E209" t="str">
        <f>VLOOKUP($D209,metadata!$B$2:$S$451,2,0)</f>
        <v>BRADSHAW, WE</v>
      </c>
      <c r="F209" t="str">
        <f>VLOOKUP($D209,metadata!$B$2:$S$451,3,0)</f>
        <v>GEOGRAPHY OF PHOTOPERIODIC RESPONSE IN DIAPAUSING MOSQUITO</v>
      </c>
      <c r="G209" t="str">
        <f>VLOOKUP($D209,metadata!$B$2:$S$451,4,0)</f>
        <v>10.1038/262384b0</v>
      </c>
      <c r="H209" t="str">
        <f>VLOOKUP($D209,metadata!$B$2:$S$451,5,0)</f>
        <v>y-askfordata</v>
      </c>
      <c r="I209" t="str">
        <f>VLOOKUP($D209,metadata!$B$2:$S$451,6,0)</f>
        <v>a</v>
      </c>
      <c r="J209" t="str">
        <f>VLOOKUP($D209,metadata!$B$2:$S$451,7,0)</f>
        <v>i</v>
      </c>
      <c r="K209">
        <f>VLOOKUP($D209,metadata!$B$2:$S$451,8,0)</f>
        <v>22</v>
      </c>
      <c r="L209">
        <f>VLOOKUP($D209,metadata!$B$2:$S$451,9,0)</f>
        <v>16</v>
      </c>
      <c r="M209" t="str">
        <f>VLOOKUP($D209,metadata!$B$2:$S$451,10,0)</f>
        <v/>
      </c>
      <c r="N209" t="str">
        <f>VLOOKUP($D209,metadata!$B$2:$S$451,11,0)</f>
        <v>Wyeomyia smithii</v>
      </c>
      <c r="O209" t="str">
        <f>VLOOKUP($D209,metadata!$B$2:$S$451,12,0)</f>
        <v>diptera</v>
      </c>
      <c r="P209" t="str">
        <f>VLOOKUP($D209,metadata!$B$2:$S$451,13,0)</f>
        <v/>
      </c>
      <c r="Q209" t="str">
        <f>VLOOKUP($D209,metadata!$B$2:$S$451,14,0)</f>
        <v/>
      </c>
      <c r="R209" t="str">
        <f>VLOOKUP($D209,metadata!$B$2:$S$451,15,0)</f>
        <v/>
      </c>
      <c r="S209" t="str">
        <f>VLOOKUP($D209,metadata!$B$2:$S$451,16,0)</f>
        <v/>
      </c>
      <c r="T209" t="str">
        <f>VLOOKUP($D209,metadata!$B$2:$S$451,17,0)</f>
        <v/>
      </c>
      <c r="U209" t="str">
        <f>VLOOKUP($D209,metadata!$B$2:$S$451,18,0)</f>
        <v/>
      </c>
      <c r="V209" t="str">
        <f>VLOOKUP($D209,metadata!$B$2:$Z$451,19,0)</f>
        <v/>
      </c>
      <c r="W209" t="str">
        <f>VLOOKUP($D209,metadata!$B$2:$Z$451,20,0)</f>
        <v/>
      </c>
      <c r="X209" t="str">
        <f>VLOOKUP($D209,metadata!$B$2:$Z$451,21,0)</f>
        <v/>
      </c>
      <c r="Y209" t="str">
        <f>VLOOKUP($D209,metadata!$B$2:$Z$451,22,0)</f>
        <v/>
      </c>
      <c r="Z209" t="str">
        <f>VLOOKUP($D209,metadata!$B$2:$Z$451,23,0)</f>
        <v/>
      </c>
      <c r="AA209" t="str">
        <f>VLOOKUP($D209,metadata!$B$2:$Z$451,24,0)</f>
        <v/>
      </c>
      <c r="AB209" t="str">
        <f>VLOOKUP($D209,metadata!$B$2:$Z$451,25,0)</f>
        <v/>
      </c>
      <c r="AF209" t="str">
        <f t="shared" si="10"/>
        <v/>
      </c>
      <c r="AH209" t="str">
        <f t="shared" ref="AH209:AH272" si="11">IF(AD209&lt;1.1,"x","")</f>
        <v>x</v>
      </c>
    </row>
    <row r="210" spans="1:34" x14ac:dyDescent="0.3">
      <c r="A210">
        <f>A209+metadata!J209</f>
        <v>1304</v>
      </c>
      <c r="B210" t="str">
        <f>metadata!B210</f>
        <v>30-N</v>
      </c>
      <c r="C210">
        <v>209</v>
      </c>
      <c r="D210" t="str">
        <f t="shared" si="9"/>
        <v>2-</v>
      </c>
      <c r="E210" t="str">
        <f>VLOOKUP($D210,metadata!$B$2:$S$451,2,0)</f>
        <v>BRADSHAW, WE</v>
      </c>
      <c r="F210" t="str">
        <f>VLOOKUP($D210,metadata!$B$2:$S$451,3,0)</f>
        <v>GEOGRAPHY OF PHOTOPERIODIC RESPONSE IN DIAPAUSING MOSQUITO</v>
      </c>
      <c r="G210" t="str">
        <f>VLOOKUP($D210,metadata!$B$2:$S$451,4,0)</f>
        <v>10.1038/262384b0</v>
      </c>
      <c r="H210" t="str">
        <f>VLOOKUP($D210,metadata!$B$2:$S$451,5,0)</f>
        <v>y-askfordata</v>
      </c>
      <c r="I210" t="str">
        <f>VLOOKUP($D210,metadata!$B$2:$S$451,6,0)</f>
        <v>a</v>
      </c>
      <c r="J210" t="str">
        <f>VLOOKUP($D210,metadata!$B$2:$S$451,7,0)</f>
        <v>i</v>
      </c>
      <c r="K210">
        <f>VLOOKUP($D210,metadata!$B$2:$S$451,8,0)</f>
        <v>22</v>
      </c>
      <c r="L210">
        <f>VLOOKUP($D210,metadata!$B$2:$S$451,9,0)</f>
        <v>16</v>
      </c>
      <c r="M210" t="str">
        <f>VLOOKUP($D210,metadata!$B$2:$S$451,10,0)</f>
        <v/>
      </c>
      <c r="N210" t="str">
        <f>VLOOKUP($D210,metadata!$B$2:$S$451,11,0)</f>
        <v>Wyeomyia smithii</v>
      </c>
      <c r="O210" t="str">
        <f>VLOOKUP($D210,metadata!$B$2:$S$451,12,0)</f>
        <v>diptera</v>
      </c>
      <c r="P210" t="str">
        <f>VLOOKUP($D210,metadata!$B$2:$S$451,13,0)</f>
        <v/>
      </c>
      <c r="Q210" t="str">
        <f>VLOOKUP($D210,metadata!$B$2:$S$451,14,0)</f>
        <v/>
      </c>
      <c r="R210" t="str">
        <f>VLOOKUP($D210,metadata!$B$2:$S$451,15,0)</f>
        <v/>
      </c>
      <c r="S210" t="str">
        <f>VLOOKUP($D210,metadata!$B$2:$S$451,16,0)</f>
        <v/>
      </c>
      <c r="T210" t="str">
        <f>VLOOKUP($D210,metadata!$B$2:$S$451,17,0)</f>
        <v/>
      </c>
      <c r="U210" t="str">
        <f>VLOOKUP($D210,metadata!$B$2:$S$451,18,0)</f>
        <v/>
      </c>
      <c r="V210" t="str">
        <f>VLOOKUP($D210,metadata!$B$2:$Z$451,19,0)</f>
        <v/>
      </c>
      <c r="W210" t="str">
        <f>VLOOKUP($D210,metadata!$B$2:$Z$451,20,0)</f>
        <v/>
      </c>
      <c r="X210" t="str">
        <f>VLOOKUP($D210,metadata!$B$2:$Z$451,21,0)</f>
        <v/>
      </c>
      <c r="Y210" t="str">
        <f>VLOOKUP($D210,metadata!$B$2:$Z$451,22,0)</f>
        <v/>
      </c>
      <c r="Z210" t="str">
        <f>VLOOKUP($D210,metadata!$B$2:$Z$451,23,0)</f>
        <v/>
      </c>
      <c r="AA210" t="str">
        <f>VLOOKUP($D210,metadata!$B$2:$Z$451,24,0)</f>
        <v/>
      </c>
      <c r="AB210" t="str">
        <f>VLOOKUP($D210,metadata!$B$2:$Z$451,25,0)</f>
        <v/>
      </c>
      <c r="AF210" t="str">
        <f t="shared" si="10"/>
        <v/>
      </c>
      <c r="AH210" t="str">
        <f t="shared" si="11"/>
        <v>x</v>
      </c>
    </row>
    <row r="211" spans="1:34" x14ac:dyDescent="0.3">
      <c r="A211">
        <f>A210+metadata!J210</f>
        <v>1315</v>
      </c>
      <c r="B211" t="str">
        <f>metadata!B211</f>
        <v>30-C</v>
      </c>
      <c r="C211">
        <v>210</v>
      </c>
      <c r="D211" t="str">
        <f t="shared" si="9"/>
        <v>2-</v>
      </c>
      <c r="E211" t="str">
        <f>VLOOKUP($D211,metadata!$B$2:$S$451,2,0)</f>
        <v>BRADSHAW, WE</v>
      </c>
      <c r="F211" t="str">
        <f>VLOOKUP($D211,metadata!$B$2:$S$451,3,0)</f>
        <v>GEOGRAPHY OF PHOTOPERIODIC RESPONSE IN DIAPAUSING MOSQUITO</v>
      </c>
      <c r="G211" t="str">
        <f>VLOOKUP($D211,metadata!$B$2:$S$451,4,0)</f>
        <v>10.1038/262384b0</v>
      </c>
      <c r="H211" t="str">
        <f>VLOOKUP($D211,metadata!$B$2:$S$451,5,0)</f>
        <v>y-askfordata</v>
      </c>
      <c r="I211" t="str">
        <f>VLOOKUP($D211,metadata!$B$2:$S$451,6,0)</f>
        <v>a</v>
      </c>
      <c r="J211" t="str">
        <f>VLOOKUP($D211,metadata!$B$2:$S$451,7,0)</f>
        <v>i</v>
      </c>
      <c r="K211">
        <f>VLOOKUP($D211,metadata!$B$2:$S$451,8,0)</f>
        <v>22</v>
      </c>
      <c r="L211">
        <f>VLOOKUP($D211,metadata!$B$2:$S$451,9,0)</f>
        <v>16</v>
      </c>
      <c r="M211" t="str">
        <f>VLOOKUP($D211,metadata!$B$2:$S$451,10,0)</f>
        <v/>
      </c>
      <c r="N211" t="str">
        <f>VLOOKUP($D211,metadata!$B$2:$S$451,11,0)</f>
        <v>Wyeomyia smithii</v>
      </c>
      <c r="O211" t="str">
        <f>VLOOKUP($D211,metadata!$B$2:$S$451,12,0)</f>
        <v>diptera</v>
      </c>
      <c r="P211" t="str">
        <f>VLOOKUP($D211,metadata!$B$2:$S$451,13,0)</f>
        <v/>
      </c>
      <c r="Q211" t="str">
        <f>VLOOKUP($D211,metadata!$B$2:$S$451,14,0)</f>
        <v/>
      </c>
      <c r="R211" t="str">
        <f>VLOOKUP($D211,metadata!$B$2:$S$451,15,0)</f>
        <v/>
      </c>
      <c r="S211" t="str">
        <f>VLOOKUP($D211,metadata!$B$2:$S$451,16,0)</f>
        <v/>
      </c>
      <c r="T211" t="str">
        <f>VLOOKUP($D211,metadata!$B$2:$S$451,17,0)</f>
        <v/>
      </c>
      <c r="U211" t="str">
        <f>VLOOKUP($D211,metadata!$B$2:$S$451,18,0)</f>
        <v/>
      </c>
      <c r="V211" t="str">
        <f>VLOOKUP($D211,metadata!$B$2:$Z$451,19,0)</f>
        <v/>
      </c>
      <c r="W211" t="str">
        <f>VLOOKUP($D211,metadata!$B$2:$Z$451,20,0)</f>
        <v/>
      </c>
      <c r="X211" t="str">
        <f>VLOOKUP($D211,metadata!$B$2:$Z$451,21,0)</f>
        <v/>
      </c>
      <c r="Y211" t="str">
        <f>VLOOKUP($D211,metadata!$B$2:$Z$451,22,0)</f>
        <v/>
      </c>
      <c r="Z211" t="str">
        <f>VLOOKUP($D211,metadata!$B$2:$Z$451,23,0)</f>
        <v/>
      </c>
      <c r="AA211" t="str">
        <f>VLOOKUP($D211,metadata!$B$2:$Z$451,24,0)</f>
        <v/>
      </c>
      <c r="AB211" t="str">
        <f>VLOOKUP($D211,metadata!$B$2:$Z$451,25,0)</f>
        <v/>
      </c>
      <c r="AF211" t="str">
        <f t="shared" si="10"/>
        <v/>
      </c>
      <c r="AH211" t="str">
        <f t="shared" si="11"/>
        <v>x</v>
      </c>
    </row>
    <row r="212" spans="1:34" x14ac:dyDescent="0.3">
      <c r="A212">
        <f>A211+metadata!J211</f>
        <v>1326</v>
      </c>
      <c r="B212" t="str">
        <f>metadata!B212</f>
        <v>30-S</v>
      </c>
      <c r="C212">
        <v>211</v>
      </c>
      <c r="D212" t="str">
        <f t="shared" si="9"/>
        <v>2-</v>
      </c>
      <c r="E212" t="str">
        <f>VLOOKUP($D212,metadata!$B$2:$S$451,2,0)</f>
        <v>BRADSHAW, WE</v>
      </c>
      <c r="F212" t="str">
        <f>VLOOKUP($D212,metadata!$B$2:$S$451,3,0)</f>
        <v>GEOGRAPHY OF PHOTOPERIODIC RESPONSE IN DIAPAUSING MOSQUITO</v>
      </c>
      <c r="G212" t="str">
        <f>VLOOKUP($D212,metadata!$B$2:$S$451,4,0)</f>
        <v>10.1038/262384b0</v>
      </c>
      <c r="H212" t="str">
        <f>VLOOKUP($D212,metadata!$B$2:$S$451,5,0)</f>
        <v>y-askfordata</v>
      </c>
      <c r="I212" t="str">
        <f>VLOOKUP($D212,metadata!$B$2:$S$451,6,0)</f>
        <v>a</v>
      </c>
      <c r="J212" t="str">
        <f>VLOOKUP($D212,metadata!$B$2:$S$451,7,0)</f>
        <v>i</v>
      </c>
      <c r="K212">
        <f>VLOOKUP($D212,metadata!$B$2:$S$451,8,0)</f>
        <v>22</v>
      </c>
      <c r="L212">
        <f>VLOOKUP($D212,metadata!$B$2:$S$451,9,0)</f>
        <v>16</v>
      </c>
      <c r="M212" t="str">
        <f>VLOOKUP($D212,metadata!$B$2:$S$451,10,0)</f>
        <v/>
      </c>
      <c r="N212" t="str">
        <f>VLOOKUP($D212,metadata!$B$2:$S$451,11,0)</f>
        <v>Wyeomyia smithii</v>
      </c>
      <c r="O212" t="str">
        <f>VLOOKUP($D212,metadata!$B$2:$S$451,12,0)</f>
        <v>diptera</v>
      </c>
      <c r="P212" t="str">
        <f>VLOOKUP($D212,metadata!$B$2:$S$451,13,0)</f>
        <v/>
      </c>
      <c r="Q212" t="str">
        <f>VLOOKUP($D212,metadata!$B$2:$S$451,14,0)</f>
        <v/>
      </c>
      <c r="R212" t="str">
        <f>VLOOKUP($D212,metadata!$B$2:$S$451,15,0)</f>
        <v/>
      </c>
      <c r="S212" t="str">
        <f>VLOOKUP($D212,metadata!$B$2:$S$451,16,0)</f>
        <v/>
      </c>
      <c r="T212" t="str">
        <f>VLOOKUP($D212,metadata!$B$2:$S$451,17,0)</f>
        <v/>
      </c>
      <c r="U212" t="str">
        <f>VLOOKUP($D212,metadata!$B$2:$S$451,18,0)</f>
        <v/>
      </c>
      <c r="V212" t="str">
        <f>VLOOKUP($D212,metadata!$B$2:$Z$451,19,0)</f>
        <v/>
      </c>
      <c r="W212" t="str">
        <f>VLOOKUP($D212,metadata!$B$2:$Z$451,20,0)</f>
        <v/>
      </c>
      <c r="X212" t="str">
        <f>VLOOKUP($D212,metadata!$B$2:$Z$451,21,0)</f>
        <v/>
      </c>
      <c r="Y212" t="str">
        <f>VLOOKUP($D212,metadata!$B$2:$Z$451,22,0)</f>
        <v/>
      </c>
      <c r="Z212" t="str">
        <f>VLOOKUP($D212,metadata!$B$2:$Z$451,23,0)</f>
        <v/>
      </c>
      <c r="AA212" t="str">
        <f>VLOOKUP($D212,metadata!$B$2:$Z$451,24,0)</f>
        <v/>
      </c>
      <c r="AB212" t="str">
        <f>VLOOKUP($D212,metadata!$B$2:$Z$451,25,0)</f>
        <v/>
      </c>
      <c r="AF212" t="str">
        <f t="shared" si="10"/>
        <v/>
      </c>
      <c r="AH212" t="str">
        <f t="shared" si="11"/>
        <v>x</v>
      </c>
    </row>
    <row r="213" spans="1:34" x14ac:dyDescent="0.3">
      <c r="A213">
        <f>A212+metadata!J212</f>
        <v>1337</v>
      </c>
      <c r="B213" t="str">
        <f>metadata!B213</f>
        <v>31-Sapporo</v>
      </c>
      <c r="C213">
        <v>212</v>
      </c>
      <c r="D213" t="str">
        <f t="shared" si="9"/>
        <v>2-</v>
      </c>
      <c r="E213" t="str">
        <f>VLOOKUP($D213,metadata!$B$2:$S$451,2,0)</f>
        <v>BRADSHAW, WE</v>
      </c>
      <c r="F213" t="str">
        <f>VLOOKUP($D213,metadata!$B$2:$S$451,3,0)</f>
        <v>GEOGRAPHY OF PHOTOPERIODIC RESPONSE IN DIAPAUSING MOSQUITO</v>
      </c>
      <c r="G213" t="str">
        <f>VLOOKUP($D213,metadata!$B$2:$S$451,4,0)</f>
        <v>10.1038/262384b0</v>
      </c>
      <c r="H213" t="str">
        <f>VLOOKUP($D213,metadata!$B$2:$S$451,5,0)</f>
        <v>y-askfordata</v>
      </c>
      <c r="I213" t="str">
        <f>VLOOKUP($D213,metadata!$B$2:$S$451,6,0)</f>
        <v>a</v>
      </c>
      <c r="J213" t="str">
        <f>VLOOKUP($D213,metadata!$B$2:$S$451,7,0)</f>
        <v>i</v>
      </c>
      <c r="K213">
        <f>VLOOKUP($D213,metadata!$B$2:$S$451,8,0)</f>
        <v>22</v>
      </c>
      <c r="L213">
        <f>VLOOKUP($D213,metadata!$B$2:$S$451,9,0)</f>
        <v>16</v>
      </c>
      <c r="M213" t="str">
        <f>VLOOKUP($D213,metadata!$B$2:$S$451,10,0)</f>
        <v/>
      </c>
      <c r="N213" t="str">
        <f>VLOOKUP($D213,metadata!$B$2:$S$451,11,0)</f>
        <v>Wyeomyia smithii</v>
      </c>
      <c r="O213" t="str">
        <f>VLOOKUP($D213,metadata!$B$2:$S$451,12,0)</f>
        <v>diptera</v>
      </c>
      <c r="P213" t="str">
        <f>VLOOKUP($D213,metadata!$B$2:$S$451,13,0)</f>
        <v/>
      </c>
      <c r="Q213" t="str">
        <f>VLOOKUP($D213,metadata!$B$2:$S$451,14,0)</f>
        <v/>
      </c>
      <c r="R213" t="str">
        <f>VLOOKUP($D213,metadata!$B$2:$S$451,15,0)</f>
        <v/>
      </c>
      <c r="S213" t="str">
        <f>VLOOKUP($D213,metadata!$B$2:$S$451,16,0)</f>
        <v/>
      </c>
      <c r="T213" t="str">
        <f>VLOOKUP($D213,metadata!$B$2:$S$451,17,0)</f>
        <v/>
      </c>
      <c r="U213" t="str">
        <f>VLOOKUP($D213,metadata!$B$2:$S$451,18,0)</f>
        <v/>
      </c>
      <c r="V213" t="str">
        <f>VLOOKUP($D213,metadata!$B$2:$Z$451,19,0)</f>
        <v/>
      </c>
      <c r="W213" t="str">
        <f>VLOOKUP($D213,metadata!$B$2:$Z$451,20,0)</f>
        <v/>
      </c>
      <c r="X213" t="str">
        <f>VLOOKUP($D213,metadata!$B$2:$Z$451,21,0)</f>
        <v/>
      </c>
      <c r="Y213" t="str">
        <f>VLOOKUP($D213,metadata!$B$2:$Z$451,22,0)</f>
        <v/>
      </c>
      <c r="Z213" t="str">
        <f>VLOOKUP($D213,metadata!$B$2:$Z$451,23,0)</f>
        <v/>
      </c>
      <c r="AA213" t="str">
        <f>VLOOKUP($D213,metadata!$B$2:$Z$451,24,0)</f>
        <v/>
      </c>
      <c r="AB213" t="str">
        <f>VLOOKUP($D213,metadata!$B$2:$Z$451,25,0)</f>
        <v/>
      </c>
      <c r="AF213" t="str">
        <f t="shared" si="10"/>
        <v/>
      </c>
      <c r="AH213" t="str">
        <f t="shared" si="11"/>
        <v>x</v>
      </c>
    </row>
    <row r="214" spans="1:34" x14ac:dyDescent="0.3">
      <c r="A214">
        <f>A213+metadata!J213</f>
        <v>1340</v>
      </c>
      <c r="B214" t="str">
        <f>metadata!B214</f>
        <v>31-Akita</v>
      </c>
      <c r="C214">
        <v>213</v>
      </c>
      <c r="D214" t="str">
        <f t="shared" si="9"/>
        <v>2-</v>
      </c>
      <c r="E214" t="str">
        <f>VLOOKUP($D214,metadata!$B$2:$S$451,2,0)</f>
        <v>BRADSHAW, WE</v>
      </c>
      <c r="F214" t="str">
        <f>VLOOKUP($D214,metadata!$B$2:$S$451,3,0)</f>
        <v>GEOGRAPHY OF PHOTOPERIODIC RESPONSE IN DIAPAUSING MOSQUITO</v>
      </c>
      <c r="G214" t="str">
        <f>VLOOKUP($D214,metadata!$B$2:$S$451,4,0)</f>
        <v>10.1038/262384b0</v>
      </c>
      <c r="H214" t="str">
        <f>VLOOKUP($D214,metadata!$B$2:$S$451,5,0)</f>
        <v>y-askfordata</v>
      </c>
      <c r="I214" t="str">
        <f>VLOOKUP($D214,metadata!$B$2:$S$451,6,0)</f>
        <v>a</v>
      </c>
      <c r="J214" t="str">
        <f>VLOOKUP($D214,metadata!$B$2:$S$451,7,0)</f>
        <v>i</v>
      </c>
      <c r="K214">
        <f>VLOOKUP($D214,metadata!$B$2:$S$451,8,0)</f>
        <v>22</v>
      </c>
      <c r="L214">
        <f>VLOOKUP($D214,metadata!$B$2:$S$451,9,0)</f>
        <v>16</v>
      </c>
      <c r="M214" t="str">
        <f>VLOOKUP($D214,metadata!$B$2:$S$451,10,0)</f>
        <v/>
      </c>
      <c r="N214" t="str">
        <f>VLOOKUP($D214,metadata!$B$2:$S$451,11,0)</f>
        <v>Wyeomyia smithii</v>
      </c>
      <c r="O214" t="str">
        <f>VLOOKUP($D214,metadata!$B$2:$S$451,12,0)</f>
        <v>diptera</v>
      </c>
      <c r="P214" t="str">
        <f>VLOOKUP($D214,metadata!$B$2:$S$451,13,0)</f>
        <v/>
      </c>
      <c r="Q214" t="str">
        <f>VLOOKUP($D214,metadata!$B$2:$S$451,14,0)</f>
        <v/>
      </c>
      <c r="R214" t="str">
        <f>VLOOKUP($D214,metadata!$B$2:$S$451,15,0)</f>
        <v/>
      </c>
      <c r="S214" t="str">
        <f>VLOOKUP($D214,metadata!$B$2:$S$451,16,0)</f>
        <v/>
      </c>
      <c r="T214" t="str">
        <f>VLOOKUP($D214,metadata!$B$2:$S$451,17,0)</f>
        <v/>
      </c>
      <c r="U214" t="str">
        <f>VLOOKUP($D214,metadata!$B$2:$S$451,18,0)</f>
        <v/>
      </c>
      <c r="V214" t="str">
        <f>VLOOKUP($D214,metadata!$B$2:$Z$451,19,0)</f>
        <v/>
      </c>
      <c r="W214" t="str">
        <f>VLOOKUP($D214,metadata!$B$2:$Z$451,20,0)</f>
        <v/>
      </c>
      <c r="X214" t="str">
        <f>VLOOKUP($D214,metadata!$B$2:$Z$451,21,0)</f>
        <v/>
      </c>
      <c r="Y214" t="str">
        <f>VLOOKUP($D214,metadata!$B$2:$Z$451,22,0)</f>
        <v/>
      </c>
      <c r="Z214" t="str">
        <f>VLOOKUP($D214,metadata!$B$2:$Z$451,23,0)</f>
        <v/>
      </c>
      <c r="AA214" t="str">
        <f>VLOOKUP($D214,metadata!$B$2:$Z$451,24,0)</f>
        <v/>
      </c>
      <c r="AB214" t="str">
        <f>VLOOKUP($D214,metadata!$B$2:$Z$451,25,0)</f>
        <v/>
      </c>
      <c r="AF214" t="str">
        <f t="shared" si="10"/>
        <v/>
      </c>
      <c r="AH214" t="str">
        <f t="shared" si="11"/>
        <v>x</v>
      </c>
    </row>
    <row r="215" spans="1:34" x14ac:dyDescent="0.3">
      <c r="A215">
        <f>A214+metadata!J214</f>
        <v>1343</v>
      </c>
      <c r="B215" t="str">
        <f>metadata!B215</f>
        <v>31-Urawa</v>
      </c>
      <c r="C215">
        <v>214</v>
      </c>
      <c r="D215" t="str">
        <f t="shared" si="9"/>
        <v>2-</v>
      </c>
      <c r="E215" t="str">
        <f>VLOOKUP($D215,metadata!$B$2:$S$451,2,0)</f>
        <v>BRADSHAW, WE</v>
      </c>
      <c r="F215" t="str">
        <f>VLOOKUP($D215,metadata!$B$2:$S$451,3,0)</f>
        <v>GEOGRAPHY OF PHOTOPERIODIC RESPONSE IN DIAPAUSING MOSQUITO</v>
      </c>
      <c r="G215" t="str">
        <f>VLOOKUP($D215,metadata!$B$2:$S$451,4,0)</f>
        <v>10.1038/262384b0</v>
      </c>
      <c r="H215" t="str">
        <f>VLOOKUP($D215,metadata!$B$2:$S$451,5,0)</f>
        <v>y-askfordata</v>
      </c>
      <c r="I215" t="str">
        <f>VLOOKUP($D215,metadata!$B$2:$S$451,6,0)</f>
        <v>a</v>
      </c>
      <c r="J215" t="str">
        <f>VLOOKUP($D215,metadata!$B$2:$S$451,7,0)</f>
        <v>i</v>
      </c>
      <c r="K215">
        <f>VLOOKUP($D215,metadata!$B$2:$S$451,8,0)</f>
        <v>22</v>
      </c>
      <c r="L215">
        <f>VLOOKUP($D215,metadata!$B$2:$S$451,9,0)</f>
        <v>16</v>
      </c>
      <c r="M215" t="str">
        <f>VLOOKUP($D215,metadata!$B$2:$S$451,10,0)</f>
        <v/>
      </c>
      <c r="N215" t="str">
        <f>VLOOKUP($D215,metadata!$B$2:$S$451,11,0)</f>
        <v>Wyeomyia smithii</v>
      </c>
      <c r="O215" t="str">
        <f>VLOOKUP($D215,metadata!$B$2:$S$451,12,0)</f>
        <v>diptera</v>
      </c>
      <c r="P215" t="str">
        <f>VLOOKUP($D215,metadata!$B$2:$S$451,13,0)</f>
        <v/>
      </c>
      <c r="Q215" t="str">
        <f>VLOOKUP($D215,metadata!$B$2:$S$451,14,0)</f>
        <v/>
      </c>
      <c r="R215" t="str">
        <f>VLOOKUP($D215,metadata!$B$2:$S$451,15,0)</f>
        <v/>
      </c>
      <c r="S215" t="str">
        <f>VLOOKUP($D215,metadata!$B$2:$S$451,16,0)</f>
        <v/>
      </c>
      <c r="T215" t="str">
        <f>VLOOKUP($D215,metadata!$B$2:$S$451,17,0)</f>
        <v/>
      </c>
      <c r="U215" t="str">
        <f>VLOOKUP($D215,metadata!$B$2:$S$451,18,0)</f>
        <v/>
      </c>
      <c r="V215" t="str">
        <f>VLOOKUP($D215,metadata!$B$2:$Z$451,19,0)</f>
        <v/>
      </c>
      <c r="W215" t="str">
        <f>VLOOKUP($D215,metadata!$B$2:$Z$451,20,0)</f>
        <v/>
      </c>
      <c r="X215" t="str">
        <f>VLOOKUP($D215,metadata!$B$2:$Z$451,21,0)</f>
        <v/>
      </c>
      <c r="Y215" t="str">
        <f>VLOOKUP($D215,metadata!$B$2:$Z$451,22,0)</f>
        <v/>
      </c>
      <c r="Z215" t="str">
        <f>VLOOKUP($D215,metadata!$B$2:$Z$451,23,0)</f>
        <v/>
      </c>
      <c r="AA215" t="str">
        <f>VLOOKUP($D215,metadata!$B$2:$Z$451,24,0)</f>
        <v/>
      </c>
      <c r="AB215" t="str">
        <f>VLOOKUP($D215,metadata!$B$2:$Z$451,25,0)</f>
        <v/>
      </c>
      <c r="AF215" t="str">
        <f t="shared" si="10"/>
        <v/>
      </c>
      <c r="AH215" t="str">
        <f t="shared" si="11"/>
        <v>x</v>
      </c>
    </row>
    <row r="216" spans="1:34" x14ac:dyDescent="0.3">
      <c r="A216">
        <f>A215+metadata!J215</f>
        <v>1346</v>
      </c>
      <c r="B216" t="str">
        <f>metadata!B216</f>
        <v>31-Chiba</v>
      </c>
      <c r="C216">
        <v>215</v>
      </c>
      <c r="D216" t="str">
        <f t="shared" si="9"/>
        <v>2-</v>
      </c>
      <c r="E216" t="str">
        <f>VLOOKUP($D216,metadata!$B$2:$S$451,2,0)</f>
        <v>BRADSHAW, WE</v>
      </c>
      <c r="F216" t="str">
        <f>VLOOKUP($D216,metadata!$B$2:$S$451,3,0)</f>
        <v>GEOGRAPHY OF PHOTOPERIODIC RESPONSE IN DIAPAUSING MOSQUITO</v>
      </c>
      <c r="G216" t="str">
        <f>VLOOKUP($D216,metadata!$B$2:$S$451,4,0)</f>
        <v>10.1038/262384b0</v>
      </c>
      <c r="H216" t="str">
        <f>VLOOKUP($D216,metadata!$B$2:$S$451,5,0)</f>
        <v>y-askfordata</v>
      </c>
      <c r="I216" t="str">
        <f>VLOOKUP($D216,metadata!$B$2:$S$451,6,0)</f>
        <v>a</v>
      </c>
      <c r="J216" t="str">
        <f>VLOOKUP($D216,metadata!$B$2:$S$451,7,0)</f>
        <v>i</v>
      </c>
      <c r="K216">
        <f>VLOOKUP($D216,metadata!$B$2:$S$451,8,0)</f>
        <v>22</v>
      </c>
      <c r="L216">
        <f>VLOOKUP($D216,metadata!$B$2:$S$451,9,0)</f>
        <v>16</v>
      </c>
      <c r="M216" t="str">
        <f>VLOOKUP($D216,metadata!$B$2:$S$451,10,0)</f>
        <v/>
      </c>
      <c r="N216" t="str">
        <f>VLOOKUP($D216,metadata!$B$2:$S$451,11,0)</f>
        <v>Wyeomyia smithii</v>
      </c>
      <c r="O216" t="str">
        <f>VLOOKUP($D216,metadata!$B$2:$S$451,12,0)</f>
        <v>diptera</v>
      </c>
      <c r="P216" t="str">
        <f>VLOOKUP($D216,metadata!$B$2:$S$451,13,0)</f>
        <v/>
      </c>
      <c r="Q216" t="str">
        <f>VLOOKUP($D216,metadata!$B$2:$S$451,14,0)</f>
        <v/>
      </c>
      <c r="R216" t="str">
        <f>VLOOKUP($D216,metadata!$B$2:$S$451,15,0)</f>
        <v/>
      </c>
      <c r="S216" t="str">
        <f>VLOOKUP($D216,metadata!$B$2:$S$451,16,0)</f>
        <v/>
      </c>
      <c r="T216" t="str">
        <f>VLOOKUP($D216,metadata!$B$2:$S$451,17,0)</f>
        <v/>
      </c>
      <c r="U216" t="str">
        <f>VLOOKUP($D216,metadata!$B$2:$S$451,18,0)</f>
        <v/>
      </c>
      <c r="V216" t="str">
        <f>VLOOKUP($D216,metadata!$B$2:$Z$451,19,0)</f>
        <v/>
      </c>
      <c r="W216" t="str">
        <f>VLOOKUP($D216,metadata!$B$2:$Z$451,20,0)</f>
        <v/>
      </c>
      <c r="X216" t="str">
        <f>VLOOKUP($D216,metadata!$B$2:$Z$451,21,0)</f>
        <v/>
      </c>
      <c r="Y216" t="str">
        <f>VLOOKUP($D216,metadata!$B$2:$Z$451,22,0)</f>
        <v/>
      </c>
      <c r="Z216" t="str">
        <f>VLOOKUP($D216,metadata!$B$2:$Z$451,23,0)</f>
        <v/>
      </c>
      <c r="AA216" t="str">
        <f>VLOOKUP($D216,metadata!$B$2:$Z$451,24,0)</f>
        <v/>
      </c>
      <c r="AB216" t="str">
        <f>VLOOKUP($D216,metadata!$B$2:$Z$451,25,0)</f>
        <v/>
      </c>
      <c r="AF216" t="str">
        <f t="shared" si="10"/>
        <v/>
      </c>
      <c r="AH216" t="str">
        <f t="shared" si="11"/>
        <v>x</v>
      </c>
    </row>
    <row r="217" spans="1:34" x14ac:dyDescent="0.3">
      <c r="A217">
        <f>A216+metadata!J216</f>
        <v>1349</v>
      </c>
      <c r="B217" t="str">
        <f>metadata!B217</f>
        <v>31-Matsuyama2</v>
      </c>
      <c r="C217">
        <v>216</v>
      </c>
      <c r="D217" t="str">
        <f t="shared" si="9"/>
        <v>2-</v>
      </c>
      <c r="E217" t="str">
        <f>VLOOKUP($D217,metadata!$B$2:$S$451,2,0)</f>
        <v>BRADSHAW, WE</v>
      </c>
      <c r="F217" t="str">
        <f>VLOOKUP($D217,metadata!$B$2:$S$451,3,0)</f>
        <v>GEOGRAPHY OF PHOTOPERIODIC RESPONSE IN DIAPAUSING MOSQUITO</v>
      </c>
      <c r="G217" t="str">
        <f>VLOOKUP($D217,metadata!$B$2:$S$451,4,0)</f>
        <v>10.1038/262384b0</v>
      </c>
      <c r="H217" t="str">
        <f>VLOOKUP($D217,metadata!$B$2:$S$451,5,0)</f>
        <v>y-askfordata</v>
      </c>
      <c r="I217" t="str">
        <f>VLOOKUP($D217,metadata!$B$2:$S$451,6,0)</f>
        <v>a</v>
      </c>
      <c r="J217" t="str">
        <f>VLOOKUP($D217,metadata!$B$2:$S$451,7,0)</f>
        <v>i</v>
      </c>
      <c r="K217">
        <f>VLOOKUP($D217,metadata!$B$2:$S$451,8,0)</f>
        <v>22</v>
      </c>
      <c r="L217">
        <f>VLOOKUP($D217,metadata!$B$2:$S$451,9,0)</f>
        <v>16</v>
      </c>
      <c r="M217" t="str">
        <f>VLOOKUP($D217,metadata!$B$2:$S$451,10,0)</f>
        <v/>
      </c>
      <c r="N217" t="str">
        <f>VLOOKUP($D217,metadata!$B$2:$S$451,11,0)</f>
        <v>Wyeomyia smithii</v>
      </c>
      <c r="O217" t="str">
        <f>VLOOKUP($D217,metadata!$B$2:$S$451,12,0)</f>
        <v>diptera</v>
      </c>
      <c r="P217" t="str">
        <f>VLOOKUP($D217,metadata!$B$2:$S$451,13,0)</f>
        <v/>
      </c>
      <c r="Q217" t="str">
        <f>VLOOKUP($D217,metadata!$B$2:$S$451,14,0)</f>
        <v/>
      </c>
      <c r="R217" t="str">
        <f>VLOOKUP($D217,metadata!$B$2:$S$451,15,0)</f>
        <v/>
      </c>
      <c r="S217" t="str">
        <f>VLOOKUP($D217,metadata!$B$2:$S$451,16,0)</f>
        <v/>
      </c>
      <c r="T217" t="str">
        <f>VLOOKUP($D217,metadata!$B$2:$S$451,17,0)</f>
        <v/>
      </c>
      <c r="U217" t="str">
        <f>VLOOKUP($D217,metadata!$B$2:$S$451,18,0)</f>
        <v/>
      </c>
      <c r="V217" t="str">
        <f>VLOOKUP($D217,metadata!$B$2:$Z$451,19,0)</f>
        <v/>
      </c>
      <c r="W217" t="str">
        <f>VLOOKUP($D217,metadata!$B$2:$Z$451,20,0)</f>
        <v/>
      </c>
      <c r="X217" t="str">
        <f>VLOOKUP($D217,metadata!$B$2:$Z$451,21,0)</f>
        <v/>
      </c>
      <c r="Y217" t="str">
        <f>VLOOKUP($D217,metadata!$B$2:$Z$451,22,0)</f>
        <v/>
      </c>
      <c r="Z217" t="str">
        <f>VLOOKUP($D217,metadata!$B$2:$Z$451,23,0)</f>
        <v/>
      </c>
      <c r="AA217" t="str">
        <f>VLOOKUP($D217,metadata!$B$2:$Z$451,24,0)</f>
        <v/>
      </c>
      <c r="AB217" t="str">
        <f>VLOOKUP($D217,metadata!$B$2:$Z$451,25,0)</f>
        <v/>
      </c>
      <c r="AF217" t="str">
        <f t="shared" si="10"/>
        <v/>
      </c>
      <c r="AH217" t="str">
        <f t="shared" si="11"/>
        <v>x</v>
      </c>
    </row>
    <row r="218" spans="1:34" x14ac:dyDescent="0.3">
      <c r="A218">
        <f>A217+metadata!J217</f>
        <v>1352</v>
      </c>
      <c r="B218" t="str">
        <f>metadata!B218</f>
        <v>31-Matsuyama1</v>
      </c>
      <c r="C218">
        <v>217</v>
      </c>
      <c r="D218" t="str">
        <f t="shared" si="9"/>
        <v>2-</v>
      </c>
      <c r="E218" t="str">
        <f>VLOOKUP($D218,metadata!$B$2:$S$451,2,0)</f>
        <v>BRADSHAW, WE</v>
      </c>
      <c r="F218" t="str">
        <f>VLOOKUP($D218,metadata!$B$2:$S$451,3,0)</f>
        <v>GEOGRAPHY OF PHOTOPERIODIC RESPONSE IN DIAPAUSING MOSQUITO</v>
      </c>
      <c r="G218" t="str">
        <f>VLOOKUP($D218,metadata!$B$2:$S$451,4,0)</f>
        <v>10.1038/262384b0</v>
      </c>
      <c r="H218" t="str">
        <f>VLOOKUP($D218,metadata!$B$2:$S$451,5,0)</f>
        <v>y-askfordata</v>
      </c>
      <c r="I218" t="str">
        <f>VLOOKUP($D218,metadata!$B$2:$S$451,6,0)</f>
        <v>a</v>
      </c>
      <c r="J218" t="str">
        <f>VLOOKUP($D218,metadata!$B$2:$S$451,7,0)</f>
        <v>i</v>
      </c>
      <c r="K218">
        <f>VLOOKUP($D218,metadata!$B$2:$S$451,8,0)</f>
        <v>22</v>
      </c>
      <c r="L218">
        <f>VLOOKUP($D218,metadata!$B$2:$S$451,9,0)</f>
        <v>16</v>
      </c>
      <c r="M218" t="str">
        <f>VLOOKUP($D218,metadata!$B$2:$S$451,10,0)</f>
        <v/>
      </c>
      <c r="N218" t="str">
        <f>VLOOKUP($D218,metadata!$B$2:$S$451,11,0)</f>
        <v>Wyeomyia smithii</v>
      </c>
      <c r="O218" t="str">
        <f>VLOOKUP($D218,metadata!$B$2:$S$451,12,0)</f>
        <v>diptera</v>
      </c>
      <c r="P218" t="str">
        <f>VLOOKUP($D218,metadata!$B$2:$S$451,13,0)</f>
        <v/>
      </c>
      <c r="Q218" t="str">
        <f>VLOOKUP($D218,metadata!$B$2:$S$451,14,0)</f>
        <v/>
      </c>
      <c r="R218" t="str">
        <f>VLOOKUP($D218,metadata!$B$2:$S$451,15,0)</f>
        <v/>
      </c>
      <c r="S218" t="str">
        <f>VLOOKUP($D218,metadata!$B$2:$S$451,16,0)</f>
        <v/>
      </c>
      <c r="T218" t="str">
        <f>VLOOKUP($D218,metadata!$B$2:$S$451,17,0)</f>
        <v/>
      </c>
      <c r="U218" t="str">
        <f>VLOOKUP($D218,metadata!$B$2:$S$451,18,0)</f>
        <v/>
      </c>
      <c r="V218" t="str">
        <f>VLOOKUP($D218,metadata!$B$2:$Z$451,19,0)</f>
        <v/>
      </c>
      <c r="W218" t="str">
        <f>VLOOKUP($D218,metadata!$B$2:$Z$451,20,0)</f>
        <v/>
      </c>
      <c r="X218" t="str">
        <f>VLOOKUP($D218,metadata!$B$2:$Z$451,21,0)</f>
        <v/>
      </c>
      <c r="Y218" t="str">
        <f>VLOOKUP($D218,metadata!$B$2:$Z$451,22,0)</f>
        <v/>
      </c>
      <c r="Z218" t="str">
        <f>VLOOKUP($D218,metadata!$B$2:$Z$451,23,0)</f>
        <v/>
      </c>
      <c r="AA218" t="str">
        <f>VLOOKUP($D218,metadata!$B$2:$Z$451,24,0)</f>
        <v/>
      </c>
      <c r="AB218" t="str">
        <f>VLOOKUP($D218,metadata!$B$2:$Z$451,25,0)</f>
        <v/>
      </c>
      <c r="AF218" t="str">
        <f t="shared" si="10"/>
        <v/>
      </c>
      <c r="AH218" t="str">
        <f t="shared" si="11"/>
        <v>x</v>
      </c>
    </row>
    <row r="219" spans="1:34" x14ac:dyDescent="0.3">
      <c r="A219">
        <f>A218+metadata!J218</f>
        <v>1355</v>
      </c>
      <c r="B219" t="str">
        <f>metadata!B219</f>
        <v>32-He</v>
      </c>
      <c r="C219">
        <v>218</v>
      </c>
      <c r="D219" t="str">
        <f t="shared" si="9"/>
        <v>2-</v>
      </c>
      <c r="E219" t="str">
        <f>VLOOKUP($D219,metadata!$B$2:$S$451,2,0)</f>
        <v>BRADSHAW, WE</v>
      </c>
      <c r="F219" t="str">
        <f>VLOOKUP($D219,metadata!$B$2:$S$451,3,0)</f>
        <v>GEOGRAPHY OF PHOTOPERIODIC RESPONSE IN DIAPAUSING MOSQUITO</v>
      </c>
      <c r="G219" t="str">
        <f>VLOOKUP($D219,metadata!$B$2:$S$451,4,0)</f>
        <v>10.1038/262384b0</v>
      </c>
      <c r="H219" t="str">
        <f>VLOOKUP($D219,metadata!$B$2:$S$451,5,0)</f>
        <v>y-askfordata</v>
      </c>
      <c r="I219" t="str">
        <f>VLOOKUP($D219,metadata!$B$2:$S$451,6,0)</f>
        <v>a</v>
      </c>
      <c r="J219" t="str">
        <f>VLOOKUP($D219,metadata!$B$2:$S$451,7,0)</f>
        <v>i</v>
      </c>
      <c r="K219">
        <f>VLOOKUP($D219,metadata!$B$2:$S$451,8,0)</f>
        <v>22</v>
      </c>
      <c r="L219">
        <f>VLOOKUP($D219,metadata!$B$2:$S$451,9,0)</f>
        <v>16</v>
      </c>
      <c r="M219" t="str">
        <f>VLOOKUP($D219,metadata!$B$2:$S$451,10,0)</f>
        <v/>
      </c>
      <c r="N219" t="str">
        <f>VLOOKUP($D219,metadata!$B$2:$S$451,11,0)</f>
        <v>Wyeomyia smithii</v>
      </c>
      <c r="O219" t="str">
        <f>VLOOKUP($D219,metadata!$B$2:$S$451,12,0)</f>
        <v>diptera</v>
      </c>
      <c r="P219" t="str">
        <f>VLOOKUP($D219,metadata!$B$2:$S$451,13,0)</f>
        <v/>
      </c>
      <c r="Q219" t="str">
        <f>VLOOKUP($D219,metadata!$B$2:$S$451,14,0)</f>
        <v/>
      </c>
      <c r="R219" t="str">
        <f>VLOOKUP($D219,metadata!$B$2:$S$451,15,0)</f>
        <v/>
      </c>
      <c r="S219" t="str">
        <f>VLOOKUP($D219,metadata!$B$2:$S$451,16,0)</f>
        <v/>
      </c>
      <c r="T219" t="str">
        <f>VLOOKUP($D219,metadata!$B$2:$S$451,17,0)</f>
        <v/>
      </c>
      <c r="U219" t="str">
        <f>VLOOKUP($D219,metadata!$B$2:$S$451,18,0)</f>
        <v/>
      </c>
      <c r="V219" t="str">
        <f>VLOOKUP($D219,metadata!$B$2:$Z$451,19,0)</f>
        <v/>
      </c>
      <c r="W219" t="str">
        <f>VLOOKUP($D219,metadata!$B$2:$Z$451,20,0)</f>
        <v/>
      </c>
      <c r="X219" t="str">
        <f>VLOOKUP($D219,metadata!$B$2:$Z$451,21,0)</f>
        <v/>
      </c>
      <c r="Y219" t="str">
        <f>VLOOKUP($D219,metadata!$B$2:$Z$451,22,0)</f>
        <v/>
      </c>
      <c r="Z219" t="str">
        <f>VLOOKUP($D219,metadata!$B$2:$Z$451,23,0)</f>
        <v/>
      </c>
      <c r="AA219" t="str">
        <f>VLOOKUP($D219,metadata!$B$2:$Z$451,24,0)</f>
        <v/>
      </c>
      <c r="AB219" t="str">
        <f>VLOOKUP($D219,metadata!$B$2:$Z$451,25,0)</f>
        <v/>
      </c>
      <c r="AF219" t="str">
        <f t="shared" si="10"/>
        <v/>
      </c>
      <c r="AH219" t="str">
        <f t="shared" si="11"/>
        <v>x</v>
      </c>
    </row>
    <row r="220" spans="1:34" x14ac:dyDescent="0.3">
      <c r="A220">
        <f>A219+metadata!J219</f>
        <v>1355</v>
      </c>
      <c r="B220" t="str">
        <f>metadata!B220</f>
        <v>32-Ku</v>
      </c>
      <c r="C220">
        <v>219</v>
      </c>
      <c r="D220" t="str">
        <f t="shared" si="9"/>
        <v>2-</v>
      </c>
      <c r="E220" t="str">
        <f>VLOOKUP($D220,metadata!$B$2:$S$451,2,0)</f>
        <v>BRADSHAW, WE</v>
      </c>
      <c r="F220" t="str">
        <f>VLOOKUP($D220,metadata!$B$2:$S$451,3,0)</f>
        <v>GEOGRAPHY OF PHOTOPERIODIC RESPONSE IN DIAPAUSING MOSQUITO</v>
      </c>
      <c r="G220" t="str">
        <f>VLOOKUP($D220,metadata!$B$2:$S$451,4,0)</f>
        <v>10.1038/262384b0</v>
      </c>
      <c r="H220" t="str">
        <f>VLOOKUP($D220,metadata!$B$2:$S$451,5,0)</f>
        <v>y-askfordata</v>
      </c>
      <c r="I220" t="str">
        <f>VLOOKUP($D220,metadata!$B$2:$S$451,6,0)</f>
        <v>a</v>
      </c>
      <c r="J220" t="str">
        <f>VLOOKUP($D220,metadata!$B$2:$S$451,7,0)</f>
        <v>i</v>
      </c>
      <c r="K220">
        <f>VLOOKUP($D220,metadata!$B$2:$S$451,8,0)</f>
        <v>22</v>
      </c>
      <c r="L220">
        <f>VLOOKUP($D220,metadata!$B$2:$S$451,9,0)</f>
        <v>16</v>
      </c>
      <c r="M220" t="str">
        <f>VLOOKUP($D220,metadata!$B$2:$S$451,10,0)</f>
        <v/>
      </c>
      <c r="N220" t="str">
        <f>VLOOKUP($D220,metadata!$B$2:$S$451,11,0)</f>
        <v>Wyeomyia smithii</v>
      </c>
      <c r="O220" t="str">
        <f>VLOOKUP($D220,metadata!$B$2:$S$451,12,0)</f>
        <v>diptera</v>
      </c>
      <c r="P220" t="str">
        <f>VLOOKUP($D220,metadata!$B$2:$S$451,13,0)</f>
        <v/>
      </c>
      <c r="Q220" t="str">
        <f>VLOOKUP($D220,metadata!$B$2:$S$451,14,0)</f>
        <v/>
      </c>
      <c r="R220" t="str">
        <f>VLOOKUP($D220,metadata!$B$2:$S$451,15,0)</f>
        <v/>
      </c>
      <c r="S220" t="str">
        <f>VLOOKUP($D220,metadata!$B$2:$S$451,16,0)</f>
        <v/>
      </c>
      <c r="T220" t="str">
        <f>VLOOKUP($D220,metadata!$B$2:$S$451,17,0)</f>
        <v/>
      </c>
      <c r="U220" t="str">
        <f>VLOOKUP($D220,metadata!$B$2:$S$451,18,0)</f>
        <v/>
      </c>
      <c r="V220" t="str">
        <f>VLOOKUP($D220,metadata!$B$2:$Z$451,19,0)</f>
        <v/>
      </c>
      <c r="W220" t="str">
        <f>VLOOKUP($D220,metadata!$B$2:$Z$451,20,0)</f>
        <v/>
      </c>
      <c r="X220" t="str">
        <f>VLOOKUP($D220,metadata!$B$2:$Z$451,21,0)</f>
        <v/>
      </c>
      <c r="Y220" t="str">
        <f>VLOOKUP($D220,metadata!$B$2:$Z$451,22,0)</f>
        <v/>
      </c>
      <c r="Z220" t="str">
        <f>VLOOKUP($D220,metadata!$B$2:$Z$451,23,0)</f>
        <v/>
      </c>
      <c r="AA220" t="str">
        <f>VLOOKUP($D220,metadata!$B$2:$Z$451,24,0)</f>
        <v/>
      </c>
      <c r="AB220" t="str">
        <f>VLOOKUP($D220,metadata!$B$2:$Z$451,25,0)</f>
        <v/>
      </c>
      <c r="AF220" t="str">
        <f t="shared" si="10"/>
        <v/>
      </c>
      <c r="AH220" t="str">
        <f t="shared" si="11"/>
        <v>x</v>
      </c>
    </row>
    <row r="221" spans="1:34" x14ac:dyDescent="0.3">
      <c r="A221">
        <f>A220+metadata!J220</f>
        <v>1355</v>
      </c>
      <c r="B221" t="str">
        <f>metadata!B221</f>
        <v>32-Ou</v>
      </c>
      <c r="C221">
        <v>220</v>
      </c>
      <c r="D221" t="str">
        <f t="shared" si="9"/>
        <v>2-</v>
      </c>
      <c r="E221" t="str">
        <f>VLOOKUP($D221,metadata!$B$2:$S$451,2,0)</f>
        <v>BRADSHAW, WE</v>
      </c>
      <c r="F221" t="str">
        <f>VLOOKUP($D221,metadata!$B$2:$S$451,3,0)</f>
        <v>GEOGRAPHY OF PHOTOPERIODIC RESPONSE IN DIAPAUSING MOSQUITO</v>
      </c>
      <c r="G221" t="str">
        <f>VLOOKUP($D221,metadata!$B$2:$S$451,4,0)</f>
        <v>10.1038/262384b0</v>
      </c>
      <c r="H221" t="str">
        <f>VLOOKUP($D221,metadata!$B$2:$S$451,5,0)</f>
        <v>y-askfordata</v>
      </c>
      <c r="I221" t="str">
        <f>VLOOKUP($D221,metadata!$B$2:$S$451,6,0)</f>
        <v>a</v>
      </c>
      <c r="J221" t="str">
        <f>VLOOKUP($D221,metadata!$B$2:$S$451,7,0)</f>
        <v>i</v>
      </c>
      <c r="K221">
        <f>VLOOKUP($D221,metadata!$B$2:$S$451,8,0)</f>
        <v>22</v>
      </c>
      <c r="L221">
        <f>VLOOKUP($D221,metadata!$B$2:$S$451,9,0)</f>
        <v>16</v>
      </c>
      <c r="M221" t="str">
        <f>VLOOKUP($D221,metadata!$B$2:$S$451,10,0)</f>
        <v/>
      </c>
      <c r="N221" t="str">
        <f>VLOOKUP($D221,metadata!$B$2:$S$451,11,0)</f>
        <v>Wyeomyia smithii</v>
      </c>
      <c r="O221" t="str">
        <f>VLOOKUP($D221,metadata!$B$2:$S$451,12,0)</f>
        <v>diptera</v>
      </c>
      <c r="P221" t="str">
        <f>VLOOKUP($D221,metadata!$B$2:$S$451,13,0)</f>
        <v/>
      </c>
      <c r="Q221" t="str">
        <f>VLOOKUP($D221,metadata!$B$2:$S$451,14,0)</f>
        <v/>
      </c>
      <c r="R221" t="str">
        <f>VLOOKUP($D221,metadata!$B$2:$S$451,15,0)</f>
        <v/>
      </c>
      <c r="S221" t="str">
        <f>VLOOKUP($D221,metadata!$B$2:$S$451,16,0)</f>
        <v/>
      </c>
      <c r="T221" t="str">
        <f>VLOOKUP($D221,metadata!$B$2:$S$451,17,0)</f>
        <v/>
      </c>
      <c r="U221" t="str">
        <f>VLOOKUP($D221,metadata!$B$2:$S$451,18,0)</f>
        <v/>
      </c>
      <c r="V221" t="str">
        <f>VLOOKUP($D221,metadata!$B$2:$Z$451,19,0)</f>
        <v/>
      </c>
      <c r="W221" t="str">
        <f>VLOOKUP($D221,metadata!$B$2:$Z$451,20,0)</f>
        <v/>
      </c>
      <c r="X221" t="str">
        <f>VLOOKUP($D221,metadata!$B$2:$Z$451,21,0)</f>
        <v/>
      </c>
      <c r="Y221" t="str">
        <f>VLOOKUP($D221,metadata!$B$2:$Z$451,22,0)</f>
        <v/>
      </c>
      <c r="Z221" t="str">
        <f>VLOOKUP($D221,metadata!$B$2:$Z$451,23,0)</f>
        <v/>
      </c>
      <c r="AA221" t="str">
        <f>VLOOKUP($D221,metadata!$B$2:$Z$451,24,0)</f>
        <v/>
      </c>
      <c r="AB221" t="str">
        <f>VLOOKUP($D221,metadata!$B$2:$Z$451,25,0)</f>
        <v/>
      </c>
      <c r="AF221" t="str">
        <f t="shared" si="10"/>
        <v/>
      </c>
      <c r="AH221" t="str">
        <f t="shared" si="11"/>
        <v>x</v>
      </c>
    </row>
    <row r="222" spans="1:34" x14ac:dyDescent="0.3">
      <c r="A222">
        <f>A221+metadata!J221</f>
        <v>1355</v>
      </c>
      <c r="B222" t="str">
        <f>metadata!B222</f>
        <v>32-IV</v>
      </c>
      <c r="C222">
        <v>221</v>
      </c>
      <c r="D222" t="str">
        <f t="shared" si="9"/>
        <v>2-</v>
      </c>
      <c r="E222" t="str">
        <f>VLOOKUP($D222,metadata!$B$2:$S$451,2,0)</f>
        <v>BRADSHAW, WE</v>
      </c>
      <c r="F222" t="str">
        <f>VLOOKUP($D222,metadata!$B$2:$S$451,3,0)</f>
        <v>GEOGRAPHY OF PHOTOPERIODIC RESPONSE IN DIAPAUSING MOSQUITO</v>
      </c>
      <c r="G222" t="str">
        <f>VLOOKUP($D222,metadata!$B$2:$S$451,4,0)</f>
        <v>10.1038/262384b0</v>
      </c>
      <c r="H222" t="str">
        <f>VLOOKUP($D222,metadata!$B$2:$S$451,5,0)</f>
        <v>y-askfordata</v>
      </c>
      <c r="I222" t="str">
        <f>VLOOKUP($D222,metadata!$B$2:$S$451,6,0)</f>
        <v>a</v>
      </c>
      <c r="J222" t="str">
        <f>VLOOKUP($D222,metadata!$B$2:$S$451,7,0)</f>
        <v>i</v>
      </c>
      <c r="K222">
        <f>VLOOKUP($D222,metadata!$B$2:$S$451,8,0)</f>
        <v>22</v>
      </c>
      <c r="L222">
        <f>VLOOKUP($D222,metadata!$B$2:$S$451,9,0)</f>
        <v>16</v>
      </c>
      <c r="M222" t="str">
        <f>VLOOKUP($D222,metadata!$B$2:$S$451,10,0)</f>
        <v/>
      </c>
      <c r="N222" t="str">
        <f>VLOOKUP($D222,metadata!$B$2:$S$451,11,0)</f>
        <v>Wyeomyia smithii</v>
      </c>
      <c r="O222" t="str">
        <f>VLOOKUP($D222,metadata!$B$2:$S$451,12,0)</f>
        <v>diptera</v>
      </c>
      <c r="P222" t="str">
        <f>VLOOKUP($D222,metadata!$B$2:$S$451,13,0)</f>
        <v/>
      </c>
      <c r="Q222" t="str">
        <f>VLOOKUP($D222,metadata!$B$2:$S$451,14,0)</f>
        <v/>
      </c>
      <c r="R222" t="str">
        <f>VLOOKUP($D222,metadata!$B$2:$S$451,15,0)</f>
        <v/>
      </c>
      <c r="S222" t="str">
        <f>VLOOKUP($D222,metadata!$B$2:$S$451,16,0)</f>
        <v/>
      </c>
      <c r="T222" t="str">
        <f>VLOOKUP($D222,metadata!$B$2:$S$451,17,0)</f>
        <v/>
      </c>
      <c r="U222" t="str">
        <f>VLOOKUP($D222,metadata!$B$2:$S$451,18,0)</f>
        <v/>
      </c>
      <c r="V222" t="str">
        <f>VLOOKUP($D222,metadata!$B$2:$Z$451,19,0)</f>
        <v/>
      </c>
      <c r="W222" t="str">
        <f>VLOOKUP($D222,metadata!$B$2:$Z$451,20,0)</f>
        <v/>
      </c>
      <c r="X222" t="str">
        <f>VLOOKUP($D222,metadata!$B$2:$Z$451,21,0)</f>
        <v/>
      </c>
      <c r="Y222" t="str">
        <f>VLOOKUP($D222,metadata!$B$2:$Z$451,22,0)</f>
        <v/>
      </c>
      <c r="Z222" t="str">
        <f>VLOOKUP($D222,metadata!$B$2:$Z$451,23,0)</f>
        <v/>
      </c>
      <c r="AA222" t="str">
        <f>VLOOKUP($D222,metadata!$B$2:$Z$451,24,0)</f>
        <v/>
      </c>
      <c r="AB222" t="str">
        <f>VLOOKUP($D222,metadata!$B$2:$Z$451,25,0)</f>
        <v/>
      </c>
      <c r="AF222" t="str">
        <f t="shared" si="10"/>
        <v/>
      </c>
      <c r="AH222" t="str">
        <f t="shared" si="11"/>
        <v>x</v>
      </c>
    </row>
    <row r="223" spans="1:34" x14ac:dyDescent="0.3">
      <c r="A223">
        <f>A222+metadata!J222</f>
        <v>1355</v>
      </c>
      <c r="B223" t="str">
        <f>metadata!B223</f>
        <v>32-HA</v>
      </c>
      <c r="C223">
        <v>222</v>
      </c>
      <c r="D223" t="str">
        <f t="shared" si="9"/>
        <v>2-</v>
      </c>
      <c r="E223" t="str">
        <f>VLOOKUP($D223,metadata!$B$2:$S$451,2,0)</f>
        <v>BRADSHAW, WE</v>
      </c>
      <c r="F223" t="str">
        <f>VLOOKUP($D223,metadata!$B$2:$S$451,3,0)</f>
        <v>GEOGRAPHY OF PHOTOPERIODIC RESPONSE IN DIAPAUSING MOSQUITO</v>
      </c>
      <c r="G223" t="str">
        <f>VLOOKUP($D223,metadata!$B$2:$S$451,4,0)</f>
        <v>10.1038/262384b0</v>
      </c>
      <c r="H223" t="str">
        <f>VLOOKUP($D223,metadata!$B$2:$S$451,5,0)</f>
        <v>y-askfordata</v>
      </c>
      <c r="I223" t="str">
        <f>VLOOKUP($D223,metadata!$B$2:$S$451,6,0)</f>
        <v>a</v>
      </c>
      <c r="J223" t="str">
        <f>VLOOKUP($D223,metadata!$B$2:$S$451,7,0)</f>
        <v>i</v>
      </c>
      <c r="K223">
        <f>VLOOKUP($D223,metadata!$B$2:$S$451,8,0)</f>
        <v>22</v>
      </c>
      <c r="L223">
        <f>VLOOKUP($D223,metadata!$B$2:$S$451,9,0)</f>
        <v>16</v>
      </c>
      <c r="M223" t="str">
        <f>VLOOKUP($D223,metadata!$B$2:$S$451,10,0)</f>
        <v/>
      </c>
      <c r="N223" t="str">
        <f>VLOOKUP($D223,metadata!$B$2:$S$451,11,0)</f>
        <v>Wyeomyia smithii</v>
      </c>
      <c r="O223" t="str">
        <f>VLOOKUP($D223,metadata!$B$2:$S$451,12,0)</f>
        <v>diptera</v>
      </c>
      <c r="P223" t="str">
        <f>VLOOKUP($D223,metadata!$B$2:$S$451,13,0)</f>
        <v/>
      </c>
      <c r="Q223" t="str">
        <f>VLOOKUP($D223,metadata!$B$2:$S$451,14,0)</f>
        <v/>
      </c>
      <c r="R223" t="str">
        <f>VLOOKUP($D223,metadata!$B$2:$S$451,15,0)</f>
        <v/>
      </c>
      <c r="S223" t="str">
        <f>VLOOKUP($D223,metadata!$B$2:$S$451,16,0)</f>
        <v/>
      </c>
      <c r="T223" t="str">
        <f>VLOOKUP($D223,metadata!$B$2:$S$451,17,0)</f>
        <v/>
      </c>
      <c r="U223" t="str">
        <f>VLOOKUP($D223,metadata!$B$2:$S$451,18,0)</f>
        <v/>
      </c>
      <c r="V223" t="str">
        <f>VLOOKUP($D223,metadata!$B$2:$Z$451,19,0)</f>
        <v/>
      </c>
      <c r="W223" t="str">
        <f>VLOOKUP($D223,metadata!$B$2:$Z$451,20,0)</f>
        <v/>
      </c>
      <c r="X223" t="str">
        <f>VLOOKUP($D223,metadata!$B$2:$Z$451,21,0)</f>
        <v/>
      </c>
      <c r="Y223" t="str">
        <f>VLOOKUP($D223,metadata!$B$2:$Z$451,22,0)</f>
        <v/>
      </c>
      <c r="Z223" t="str">
        <f>VLOOKUP($D223,metadata!$B$2:$Z$451,23,0)</f>
        <v/>
      </c>
      <c r="AA223" t="str">
        <f>VLOOKUP($D223,metadata!$B$2:$Z$451,24,0)</f>
        <v/>
      </c>
      <c r="AB223" t="str">
        <f>VLOOKUP($D223,metadata!$B$2:$Z$451,25,0)</f>
        <v/>
      </c>
      <c r="AF223" t="str">
        <f t="shared" si="10"/>
        <v/>
      </c>
      <c r="AH223" t="str">
        <f t="shared" si="11"/>
        <v>x</v>
      </c>
    </row>
    <row r="224" spans="1:34" x14ac:dyDescent="0.3">
      <c r="A224">
        <f>A223+metadata!J223</f>
        <v>1355</v>
      </c>
      <c r="B224" t="str">
        <f>metadata!B224</f>
        <v>32-VA</v>
      </c>
      <c r="C224">
        <v>223</v>
      </c>
      <c r="D224" t="str">
        <f t="shared" si="9"/>
        <v>2-</v>
      </c>
      <c r="E224" t="str">
        <f>VLOOKUP($D224,metadata!$B$2:$S$451,2,0)</f>
        <v>BRADSHAW, WE</v>
      </c>
      <c r="F224" t="str">
        <f>VLOOKUP($D224,metadata!$B$2:$S$451,3,0)</f>
        <v>GEOGRAPHY OF PHOTOPERIODIC RESPONSE IN DIAPAUSING MOSQUITO</v>
      </c>
      <c r="G224" t="str">
        <f>VLOOKUP($D224,metadata!$B$2:$S$451,4,0)</f>
        <v>10.1038/262384b0</v>
      </c>
      <c r="H224" t="str">
        <f>VLOOKUP($D224,metadata!$B$2:$S$451,5,0)</f>
        <v>y-askfordata</v>
      </c>
      <c r="I224" t="str">
        <f>VLOOKUP($D224,metadata!$B$2:$S$451,6,0)</f>
        <v>a</v>
      </c>
      <c r="J224" t="str">
        <f>VLOOKUP($D224,metadata!$B$2:$S$451,7,0)</f>
        <v>i</v>
      </c>
      <c r="K224">
        <f>VLOOKUP($D224,metadata!$B$2:$S$451,8,0)</f>
        <v>22</v>
      </c>
      <c r="L224">
        <f>VLOOKUP($D224,metadata!$B$2:$S$451,9,0)</f>
        <v>16</v>
      </c>
      <c r="M224" t="str">
        <f>VLOOKUP($D224,metadata!$B$2:$S$451,10,0)</f>
        <v/>
      </c>
      <c r="N224" t="str">
        <f>VLOOKUP($D224,metadata!$B$2:$S$451,11,0)</f>
        <v>Wyeomyia smithii</v>
      </c>
      <c r="O224" t="str">
        <f>VLOOKUP($D224,metadata!$B$2:$S$451,12,0)</f>
        <v>diptera</v>
      </c>
      <c r="P224" t="str">
        <f>VLOOKUP($D224,metadata!$B$2:$S$451,13,0)</f>
        <v/>
      </c>
      <c r="Q224" t="str">
        <f>VLOOKUP($D224,metadata!$B$2:$S$451,14,0)</f>
        <v/>
      </c>
      <c r="R224" t="str">
        <f>VLOOKUP($D224,metadata!$B$2:$S$451,15,0)</f>
        <v/>
      </c>
      <c r="S224" t="str">
        <f>VLOOKUP($D224,metadata!$B$2:$S$451,16,0)</f>
        <v/>
      </c>
      <c r="T224" t="str">
        <f>VLOOKUP($D224,metadata!$B$2:$S$451,17,0)</f>
        <v/>
      </c>
      <c r="U224" t="str">
        <f>VLOOKUP($D224,metadata!$B$2:$S$451,18,0)</f>
        <v/>
      </c>
      <c r="V224" t="str">
        <f>VLOOKUP($D224,metadata!$B$2:$Z$451,19,0)</f>
        <v/>
      </c>
      <c r="W224" t="str">
        <f>VLOOKUP($D224,metadata!$B$2:$Z$451,20,0)</f>
        <v/>
      </c>
      <c r="X224" t="str">
        <f>VLOOKUP($D224,metadata!$B$2:$Z$451,21,0)</f>
        <v/>
      </c>
      <c r="Y224" t="str">
        <f>VLOOKUP($D224,metadata!$B$2:$Z$451,22,0)</f>
        <v/>
      </c>
      <c r="Z224" t="str">
        <f>VLOOKUP($D224,metadata!$B$2:$Z$451,23,0)</f>
        <v/>
      </c>
      <c r="AA224" t="str">
        <f>VLOOKUP($D224,metadata!$B$2:$Z$451,24,0)</f>
        <v/>
      </c>
      <c r="AB224" t="str">
        <f>VLOOKUP($D224,metadata!$B$2:$Z$451,25,0)</f>
        <v/>
      </c>
      <c r="AF224" t="str">
        <f t="shared" si="10"/>
        <v/>
      </c>
      <c r="AH224" t="str">
        <f t="shared" si="11"/>
        <v>x</v>
      </c>
    </row>
    <row r="225" spans="1:34" x14ac:dyDescent="0.3">
      <c r="A225">
        <f>A224+metadata!J224</f>
        <v>1355</v>
      </c>
      <c r="B225" t="str">
        <f>metadata!B225</f>
        <v>32-Ze</v>
      </c>
      <c r="C225">
        <v>224</v>
      </c>
      <c r="D225" t="str">
        <f t="shared" si="9"/>
        <v>2-</v>
      </c>
      <c r="E225" t="str">
        <f>VLOOKUP($D225,metadata!$B$2:$S$451,2,0)</f>
        <v>BRADSHAW, WE</v>
      </c>
      <c r="F225" t="str">
        <f>VLOOKUP($D225,metadata!$B$2:$S$451,3,0)</f>
        <v>GEOGRAPHY OF PHOTOPERIODIC RESPONSE IN DIAPAUSING MOSQUITO</v>
      </c>
      <c r="G225" t="str">
        <f>VLOOKUP($D225,metadata!$B$2:$S$451,4,0)</f>
        <v>10.1038/262384b0</v>
      </c>
      <c r="H225" t="str">
        <f>VLOOKUP($D225,metadata!$B$2:$S$451,5,0)</f>
        <v>y-askfordata</v>
      </c>
      <c r="I225" t="str">
        <f>VLOOKUP($D225,metadata!$B$2:$S$451,6,0)</f>
        <v>a</v>
      </c>
      <c r="J225" t="str">
        <f>VLOOKUP($D225,metadata!$B$2:$S$451,7,0)</f>
        <v>i</v>
      </c>
      <c r="K225">
        <f>VLOOKUP($D225,metadata!$B$2:$S$451,8,0)</f>
        <v>22</v>
      </c>
      <c r="L225">
        <f>VLOOKUP($D225,metadata!$B$2:$S$451,9,0)</f>
        <v>16</v>
      </c>
      <c r="M225" t="str">
        <f>VLOOKUP($D225,metadata!$B$2:$S$451,10,0)</f>
        <v/>
      </c>
      <c r="N225" t="str">
        <f>VLOOKUP($D225,metadata!$B$2:$S$451,11,0)</f>
        <v>Wyeomyia smithii</v>
      </c>
      <c r="O225" t="str">
        <f>VLOOKUP($D225,metadata!$B$2:$S$451,12,0)</f>
        <v>diptera</v>
      </c>
      <c r="P225" t="str">
        <f>VLOOKUP($D225,metadata!$B$2:$S$451,13,0)</f>
        <v/>
      </c>
      <c r="Q225" t="str">
        <f>VLOOKUP($D225,metadata!$B$2:$S$451,14,0)</f>
        <v/>
      </c>
      <c r="R225" t="str">
        <f>VLOOKUP($D225,metadata!$B$2:$S$451,15,0)</f>
        <v/>
      </c>
      <c r="S225" t="str">
        <f>VLOOKUP($D225,metadata!$B$2:$S$451,16,0)</f>
        <v/>
      </c>
      <c r="T225" t="str">
        <f>VLOOKUP($D225,metadata!$B$2:$S$451,17,0)</f>
        <v/>
      </c>
      <c r="U225" t="str">
        <f>VLOOKUP($D225,metadata!$B$2:$S$451,18,0)</f>
        <v/>
      </c>
      <c r="V225" t="str">
        <f>VLOOKUP($D225,metadata!$B$2:$Z$451,19,0)</f>
        <v/>
      </c>
      <c r="W225" t="str">
        <f>VLOOKUP($D225,metadata!$B$2:$Z$451,20,0)</f>
        <v/>
      </c>
      <c r="X225" t="str">
        <f>VLOOKUP($D225,metadata!$B$2:$Z$451,21,0)</f>
        <v/>
      </c>
      <c r="Y225" t="str">
        <f>VLOOKUP($D225,metadata!$B$2:$Z$451,22,0)</f>
        <v/>
      </c>
      <c r="Z225" t="str">
        <f>VLOOKUP($D225,metadata!$B$2:$Z$451,23,0)</f>
        <v/>
      </c>
      <c r="AA225" t="str">
        <f>VLOOKUP($D225,metadata!$B$2:$Z$451,24,0)</f>
        <v/>
      </c>
      <c r="AB225" t="str">
        <f>VLOOKUP($D225,metadata!$B$2:$Z$451,25,0)</f>
        <v/>
      </c>
      <c r="AF225" t="str">
        <f t="shared" si="10"/>
        <v/>
      </c>
      <c r="AH225" t="str">
        <f t="shared" si="11"/>
        <v>x</v>
      </c>
    </row>
    <row r="226" spans="1:34" x14ac:dyDescent="0.3">
      <c r="A226">
        <f>A225+metadata!J225</f>
        <v>1355</v>
      </c>
      <c r="B226" t="str">
        <f>metadata!B226</f>
        <v>32-Ro</v>
      </c>
      <c r="C226">
        <v>225</v>
      </c>
      <c r="D226" t="str">
        <f t="shared" si="9"/>
        <v>2-</v>
      </c>
      <c r="E226" t="str">
        <f>VLOOKUP($D226,metadata!$B$2:$S$451,2,0)</f>
        <v>BRADSHAW, WE</v>
      </c>
      <c r="F226" t="str">
        <f>VLOOKUP($D226,metadata!$B$2:$S$451,3,0)</f>
        <v>GEOGRAPHY OF PHOTOPERIODIC RESPONSE IN DIAPAUSING MOSQUITO</v>
      </c>
      <c r="G226" t="str">
        <f>VLOOKUP($D226,metadata!$B$2:$S$451,4,0)</f>
        <v>10.1038/262384b0</v>
      </c>
      <c r="H226" t="str">
        <f>VLOOKUP($D226,metadata!$B$2:$S$451,5,0)</f>
        <v>y-askfordata</v>
      </c>
      <c r="I226" t="str">
        <f>VLOOKUP($D226,metadata!$B$2:$S$451,6,0)</f>
        <v>a</v>
      </c>
      <c r="J226" t="str">
        <f>VLOOKUP($D226,metadata!$B$2:$S$451,7,0)</f>
        <v>i</v>
      </c>
      <c r="K226">
        <f>VLOOKUP($D226,metadata!$B$2:$S$451,8,0)</f>
        <v>22</v>
      </c>
      <c r="L226">
        <f>VLOOKUP($D226,metadata!$B$2:$S$451,9,0)</f>
        <v>16</v>
      </c>
      <c r="M226" t="str">
        <f>VLOOKUP($D226,metadata!$B$2:$S$451,10,0)</f>
        <v/>
      </c>
      <c r="N226" t="str">
        <f>VLOOKUP($D226,metadata!$B$2:$S$451,11,0)</f>
        <v>Wyeomyia smithii</v>
      </c>
      <c r="O226" t="str">
        <f>VLOOKUP($D226,metadata!$B$2:$S$451,12,0)</f>
        <v>diptera</v>
      </c>
      <c r="P226" t="str">
        <f>VLOOKUP($D226,metadata!$B$2:$S$451,13,0)</f>
        <v/>
      </c>
      <c r="Q226" t="str">
        <f>VLOOKUP($D226,metadata!$B$2:$S$451,14,0)</f>
        <v/>
      </c>
      <c r="R226" t="str">
        <f>VLOOKUP($D226,metadata!$B$2:$S$451,15,0)</f>
        <v/>
      </c>
      <c r="S226" t="str">
        <f>VLOOKUP($D226,metadata!$B$2:$S$451,16,0)</f>
        <v/>
      </c>
      <c r="T226" t="str">
        <f>VLOOKUP($D226,metadata!$B$2:$S$451,17,0)</f>
        <v/>
      </c>
      <c r="U226" t="str">
        <f>VLOOKUP($D226,metadata!$B$2:$S$451,18,0)</f>
        <v/>
      </c>
      <c r="V226" t="str">
        <f>VLOOKUP($D226,metadata!$B$2:$Z$451,19,0)</f>
        <v/>
      </c>
      <c r="W226" t="str">
        <f>VLOOKUP($D226,metadata!$B$2:$Z$451,20,0)</f>
        <v/>
      </c>
      <c r="X226" t="str">
        <f>VLOOKUP($D226,metadata!$B$2:$Z$451,21,0)</f>
        <v/>
      </c>
      <c r="Y226" t="str">
        <f>VLOOKUP($D226,metadata!$B$2:$Z$451,22,0)</f>
        <v/>
      </c>
      <c r="Z226" t="str">
        <f>VLOOKUP($D226,metadata!$B$2:$Z$451,23,0)</f>
        <v/>
      </c>
      <c r="AA226" t="str">
        <f>VLOOKUP($D226,metadata!$B$2:$Z$451,24,0)</f>
        <v/>
      </c>
      <c r="AB226" t="str">
        <f>VLOOKUP($D226,metadata!$B$2:$Z$451,25,0)</f>
        <v/>
      </c>
      <c r="AF226" t="str">
        <f t="shared" si="10"/>
        <v/>
      </c>
      <c r="AH226" t="str">
        <f t="shared" si="11"/>
        <v>x</v>
      </c>
    </row>
    <row r="227" spans="1:34" x14ac:dyDescent="0.3">
      <c r="A227">
        <f>A226+metadata!J226</f>
        <v>1355</v>
      </c>
      <c r="B227" t="str">
        <f>metadata!B227</f>
        <v>32-Bu</v>
      </c>
      <c r="C227">
        <v>226</v>
      </c>
      <c r="D227" t="str">
        <f t="shared" si="9"/>
        <v>2-</v>
      </c>
      <c r="E227" t="str">
        <f>VLOOKUP($D227,metadata!$B$2:$S$451,2,0)</f>
        <v>BRADSHAW, WE</v>
      </c>
      <c r="F227" t="str">
        <f>VLOOKUP($D227,metadata!$B$2:$S$451,3,0)</f>
        <v>GEOGRAPHY OF PHOTOPERIODIC RESPONSE IN DIAPAUSING MOSQUITO</v>
      </c>
      <c r="G227" t="str">
        <f>VLOOKUP($D227,metadata!$B$2:$S$451,4,0)</f>
        <v>10.1038/262384b0</v>
      </c>
      <c r="H227" t="str">
        <f>VLOOKUP($D227,metadata!$B$2:$S$451,5,0)</f>
        <v>y-askfordata</v>
      </c>
      <c r="I227" t="str">
        <f>VLOOKUP($D227,metadata!$B$2:$S$451,6,0)</f>
        <v>a</v>
      </c>
      <c r="J227" t="str">
        <f>VLOOKUP($D227,metadata!$B$2:$S$451,7,0)</f>
        <v>i</v>
      </c>
      <c r="K227">
        <f>VLOOKUP($D227,metadata!$B$2:$S$451,8,0)</f>
        <v>22</v>
      </c>
      <c r="L227">
        <f>VLOOKUP($D227,metadata!$B$2:$S$451,9,0)</f>
        <v>16</v>
      </c>
      <c r="M227" t="str">
        <f>VLOOKUP($D227,metadata!$B$2:$S$451,10,0)</f>
        <v/>
      </c>
      <c r="N227" t="str">
        <f>VLOOKUP($D227,metadata!$B$2:$S$451,11,0)</f>
        <v>Wyeomyia smithii</v>
      </c>
      <c r="O227" t="str">
        <f>VLOOKUP($D227,metadata!$B$2:$S$451,12,0)</f>
        <v>diptera</v>
      </c>
      <c r="P227" t="str">
        <f>VLOOKUP($D227,metadata!$B$2:$S$451,13,0)</f>
        <v/>
      </c>
      <c r="Q227" t="str">
        <f>VLOOKUP($D227,metadata!$B$2:$S$451,14,0)</f>
        <v/>
      </c>
      <c r="R227" t="str">
        <f>VLOOKUP($D227,metadata!$B$2:$S$451,15,0)</f>
        <v/>
      </c>
      <c r="S227" t="str">
        <f>VLOOKUP($D227,metadata!$B$2:$S$451,16,0)</f>
        <v/>
      </c>
      <c r="T227" t="str">
        <f>VLOOKUP($D227,metadata!$B$2:$S$451,17,0)</f>
        <v/>
      </c>
      <c r="U227" t="str">
        <f>VLOOKUP($D227,metadata!$B$2:$S$451,18,0)</f>
        <v/>
      </c>
      <c r="V227" t="str">
        <f>VLOOKUP($D227,metadata!$B$2:$Z$451,19,0)</f>
        <v/>
      </c>
      <c r="W227" t="str">
        <f>VLOOKUP($D227,metadata!$B$2:$Z$451,20,0)</f>
        <v/>
      </c>
      <c r="X227" t="str">
        <f>VLOOKUP($D227,metadata!$B$2:$Z$451,21,0)</f>
        <v/>
      </c>
      <c r="Y227" t="str">
        <f>VLOOKUP($D227,metadata!$B$2:$Z$451,22,0)</f>
        <v/>
      </c>
      <c r="Z227" t="str">
        <f>VLOOKUP($D227,metadata!$B$2:$Z$451,23,0)</f>
        <v/>
      </c>
      <c r="AA227" t="str">
        <f>VLOOKUP($D227,metadata!$B$2:$Z$451,24,0)</f>
        <v/>
      </c>
      <c r="AB227" t="str">
        <f>VLOOKUP($D227,metadata!$B$2:$Z$451,25,0)</f>
        <v/>
      </c>
      <c r="AF227" t="str">
        <f t="shared" si="10"/>
        <v/>
      </c>
      <c r="AH227" t="str">
        <f t="shared" si="11"/>
        <v>x</v>
      </c>
    </row>
    <row r="228" spans="1:34" x14ac:dyDescent="0.3">
      <c r="A228">
        <f>A227+metadata!J227</f>
        <v>1355</v>
      </c>
      <c r="B228" t="str">
        <f>metadata!B228</f>
        <v>33-Okinawa</v>
      </c>
      <c r="C228">
        <v>227</v>
      </c>
      <c r="D228" t="str">
        <f t="shared" si="9"/>
        <v>2-</v>
      </c>
      <c r="E228" t="str">
        <f>VLOOKUP($D228,metadata!$B$2:$S$451,2,0)</f>
        <v>BRADSHAW, WE</v>
      </c>
      <c r="F228" t="str">
        <f>VLOOKUP($D228,metadata!$B$2:$S$451,3,0)</f>
        <v>GEOGRAPHY OF PHOTOPERIODIC RESPONSE IN DIAPAUSING MOSQUITO</v>
      </c>
      <c r="G228" t="str">
        <f>VLOOKUP($D228,metadata!$B$2:$S$451,4,0)</f>
        <v>10.1038/262384b0</v>
      </c>
      <c r="H228" t="str">
        <f>VLOOKUP($D228,metadata!$B$2:$S$451,5,0)</f>
        <v>y-askfordata</v>
      </c>
      <c r="I228" t="str">
        <f>VLOOKUP($D228,metadata!$B$2:$S$451,6,0)</f>
        <v>a</v>
      </c>
      <c r="J228" t="str">
        <f>VLOOKUP($D228,metadata!$B$2:$S$451,7,0)</f>
        <v>i</v>
      </c>
      <c r="K228">
        <f>VLOOKUP($D228,metadata!$B$2:$S$451,8,0)</f>
        <v>22</v>
      </c>
      <c r="L228">
        <f>VLOOKUP($D228,metadata!$B$2:$S$451,9,0)</f>
        <v>16</v>
      </c>
      <c r="M228" t="str">
        <f>VLOOKUP($D228,metadata!$B$2:$S$451,10,0)</f>
        <v/>
      </c>
      <c r="N228" t="str">
        <f>VLOOKUP($D228,metadata!$B$2:$S$451,11,0)</f>
        <v>Wyeomyia smithii</v>
      </c>
      <c r="O228" t="str">
        <f>VLOOKUP($D228,metadata!$B$2:$S$451,12,0)</f>
        <v>diptera</v>
      </c>
      <c r="P228" t="str">
        <f>VLOOKUP($D228,metadata!$B$2:$S$451,13,0)</f>
        <v/>
      </c>
      <c r="Q228" t="str">
        <f>VLOOKUP($D228,metadata!$B$2:$S$451,14,0)</f>
        <v/>
      </c>
      <c r="R228" t="str">
        <f>VLOOKUP($D228,metadata!$B$2:$S$451,15,0)</f>
        <v/>
      </c>
      <c r="S228" t="str">
        <f>VLOOKUP($D228,metadata!$B$2:$S$451,16,0)</f>
        <v/>
      </c>
      <c r="T228" t="str">
        <f>VLOOKUP($D228,metadata!$B$2:$S$451,17,0)</f>
        <v/>
      </c>
      <c r="U228" t="str">
        <f>VLOOKUP($D228,metadata!$B$2:$S$451,18,0)</f>
        <v/>
      </c>
      <c r="V228" t="str">
        <f>VLOOKUP($D228,metadata!$B$2:$Z$451,19,0)</f>
        <v/>
      </c>
      <c r="W228" t="str">
        <f>VLOOKUP($D228,metadata!$B$2:$Z$451,20,0)</f>
        <v/>
      </c>
      <c r="X228" t="str">
        <f>VLOOKUP($D228,metadata!$B$2:$Z$451,21,0)</f>
        <v/>
      </c>
      <c r="Y228" t="str">
        <f>VLOOKUP($D228,metadata!$B$2:$Z$451,22,0)</f>
        <v/>
      </c>
      <c r="Z228" t="str">
        <f>VLOOKUP($D228,metadata!$B$2:$Z$451,23,0)</f>
        <v/>
      </c>
      <c r="AA228" t="str">
        <f>VLOOKUP($D228,metadata!$B$2:$Z$451,24,0)</f>
        <v/>
      </c>
      <c r="AB228" t="str">
        <f>VLOOKUP($D228,metadata!$B$2:$Z$451,25,0)</f>
        <v/>
      </c>
      <c r="AF228" t="str">
        <f t="shared" si="10"/>
        <v/>
      </c>
      <c r="AH228" t="str">
        <f t="shared" si="11"/>
        <v>x</v>
      </c>
    </row>
    <row r="229" spans="1:34" x14ac:dyDescent="0.3">
      <c r="A229">
        <f>A228+metadata!J228</f>
        <v>1362</v>
      </c>
      <c r="B229" t="str">
        <f>metadata!B229</f>
        <v>33-Amami</v>
      </c>
      <c r="C229">
        <v>228</v>
      </c>
      <c r="D229" t="str">
        <f t="shared" si="9"/>
        <v>2-</v>
      </c>
      <c r="E229" t="str">
        <f>VLOOKUP($D229,metadata!$B$2:$S$451,2,0)</f>
        <v>BRADSHAW, WE</v>
      </c>
      <c r="F229" t="str">
        <f>VLOOKUP($D229,metadata!$B$2:$S$451,3,0)</f>
        <v>GEOGRAPHY OF PHOTOPERIODIC RESPONSE IN DIAPAUSING MOSQUITO</v>
      </c>
      <c r="G229" t="str">
        <f>VLOOKUP($D229,metadata!$B$2:$S$451,4,0)</f>
        <v>10.1038/262384b0</v>
      </c>
      <c r="H229" t="str">
        <f>VLOOKUP($D229,metadata!$B$2:$S$451,5,0)</f>
        <v>y-askfordata</v>
      </c>
      <c r="I229" t="str">
        <f>VLOOKUP($D229,metadata!$B$2:$S$451,6,0)</f>
        <v>a</v>
      </c>
      <c r="J229" t="str">
        <f>VLOOKUP($D229,metadata!$B$2:$S$451,7,0)</f>
        <v>i</v>
      </c>
      <c r="K229">
        <f>VLOOKUP($D229,metadata!$B$2:$S$451,8,0)</f>
        <v>22</v>
      </c>
      <c r="L229">
        <f>VLOOKUP($D229,metadata!$B$2:$S$451,9,0)</f>
        <v>16</v>
      </c>
      <c r="M229" t="str">
        <f>VLOOKUP($D229,metadata!$B$2:$S$451,10,0)</f>
        <v/>
      </c>
      <c r="N229" t="str">
        <f>VLOOKUP($D229,metadata!$B$2:$S$451,11,0)</f>
        <v>Wyeomyia smithii</v>
      </c>
      <c r="O229" t="str">
        <f>VLOOKUP($D229,metadata!$B$2:$S$451,12,0)</f>
        <v>diptera</v>
      </c>
      <c r="P229" t="str">
        <f>VLOOKUP($D229,metadata!$B$2:$S$451,13,0)</f>
        <v/>
      </c>
      <c r="Q229" t="str">
        <f>VLOOKUP($D229,metadata!$B$2:$S$451,14,0)</f>
        <v/>
      </c>
      <c r="R229" t="str">
        <f>VLOOKUP($D229,metadata!$B$2:$S$451,15,0)</f>
        <v/>
      </c>
      <c r="S229" t="str">
        <f>VLOOKUP($D229,metadata!$B$2:$S$451,16,0)</f>
        <v/>
      </c>
      <c r="T229" t="str">
        <f>VLOOKUP($D229,metadata!$B$2:$S$451,17,0)</f>
        <v/>
      </c>
      <c r="U229" t="str">
        <f>VLOOKUP($D229,metadata!$B$2:$S$451,18,0)</f>
        <v/>
      </c>
      <c r="V229" t="str">
        <f>VLOOKUP($D229,metadata!$B$2:$Z$451,19,0)</f>
        <v/>
      </c>
      <c r="W229" t="str">
        <f>VLOOKUP($D229,metadata!$B$2:$Z$451,20,0)</f>
        <v/>
      </c>
      <c r="X229" t="str">
        <f>VLOOKUP($D229,metadata!$B$2:$Z$451,21,0)</f>
        <v/>
      </c>
      <c r="Y229" t="str">
        <f>VLOOKUP($D229,metadata!$B$2:$Z$451,22,0)</f>
        <v/>
      </c>
      <c r="Z229" t="str">
        <f>VLOOKUP($D229,metadata!$B$2:$Z$451,23,0)</f>
        <v/>
      </c>
      <c r="AA229" t="str">
        <f>VLOOKUP($D229,metadata!$B$2:$Z$451,24,0)</f>
        <v/>
      </c>
      <c r="AB229" t="str">
        <f>VLOOKUP($D229,metadata!$B$2:$Z$451,25,0)</f>
        <v/>
      </c>
      <c r="AF229" t="str">
        <f t="shared" si="10"/>
        <v/>
      </c>
      <c r="AH229" t="str">
        <f t="shared" si="11"/>
        <v>x</v>
      </c>
    </row>
    <row r="230" spans="1:34" x14ac:dyDescent="0.3">
      <c r="A230">
        <f>A229+metadata!J229</f>
        <v>1369</v>
      </c>
      <c r="B230" t="str">
        <f>metadata!B230</f>
        <v>33-Kochi</v>
      </c>
      <c r="C230">
        <v>229</v>
      </c>
      <c r="D230" t="str">
        <f t="shared" si="9"/>
        <v>2-</v>
      </c>
      <c r="E230" t="str">
        <f>VLOOKUP($D230,metadata!$B$2:$S$451,2,0)</f>
        <v>BRADSHAW, WE</v>
      </c>
      <c r="F230" t="str">
        <f>VLOOKUP($D230,metadata!$B$2:$S$451,3,0)</f>
        <v>GEOGRAPHY OF PHOTOPERIODIC RESPONSE IN DIAPAUSING MOSQUITO</v>
      </c>
      <c r="G230" t="str">
        <f>VLOOKUP($D230,metadata!$B$2:$S$451,4,0)</f>
        <v>10.1038/262384b0</v>
      </c>
      <c r="H230" t="str">
        <f>VLOOKUP($D230,metadata!$B$2:$S$451,5,0)</f>
        <v>y-askfordata</v>
      </c>
      <c r="I230" t="str">
        <f>VLOOKUP($D230,metadata!$B$2:$S$451,6,0)</f>
        <v>a</v>
      </c>
      <c r="J230" t="str">
        <f>VLOOKUP($D230,metadata!$B$2:$S$451,7,0)</f>
        <v>i</v>
      </c>
      <c r="K230">
        <f>VLOOKUP($D230,metadata!$B$2:$S$451,8,0)</f>
        <v>22</v>
      </c>
      <c r="L230">
        <f>VLOOKUP($D230,metadata!$B$2:$S$451,9,0)</f>
        <v>16</v>
      </c>
      <c r="M230" t="str">
        <f>VLOOKUP($D230,metadata!$B$2:$S$451,10,0)</f>
        <v/>
      </c>
      <c r="N230" t="str">
        <f>VLOOKUP($D230,metadata!$B$2:$S$451,11,0)</f>
        <v>Wyeomyia smithii</v>
      </c>
      <c r="O230" t="str">
        <f>VLOOKUP($D230,metadata!$B$2:$S$451,12,0)</f>
        <v>diptera</v>
      </c>
      <c r="P230" t="str">
        <f>VLOOKUP($D230,metadata!$B$2:$S$451,13,0)</f>
        <v/>
      </c>
      <c r="Q230" t="str">
        <f>VLOOKUP($D230,metadata!$B$2:$S$451,14,0)</f>
        <v/>
      </c>
      <c r="R230" t="str">
        <f>VLOOKUP($D230,metadata!$B$2:$S$451,15,0)</f>
        <v/>
      </c>
      <c r="S230" t="str">
        <f>VLOOKUP($D230,metadata!$B$2:$S$451,16,0)</f>
        <v/>
      </c>
      <c r="T230" t="str">
        <f>VLOOKUP($D230,metadata!$B$2:$S$451,17,0)</f>
        <v/>
      </c>
      <c r="U230" t="str">
        <f>VLOOKUP($D230,metadata!$B$2:$S$451,18,0)</f>
        <v/>
      </c>
      <c r="V230" t="str">
        <f>VLOOKUP($D230,metadata!$B$2:$Z$451,19,0)</f>
        <v/>
      </c>
      <c r="W230" t="str">
        <f>VLOOKUP($D230,metadata!$B$2:$Z$451,20,0)</f>
        <v/>
      </c>
      <c r="X230" t="str">
        <f>VLOOKUP($D230,metadata!$B$2:$Z$451,21,0)</f>
        <v/>
      </c>
      <c r="Y230" t="str">
        <f>VLOOKUP($D230,metadata!$B$2:$Z$451,22,0)</f>
        <v/>
      </c>
      <c r="Z230" t="str">
        <f>VLOOKUP($D230,metadata!$B$2:$Z$451,23,0)</f>
        <v/>
      </c>
      <c r="AA230" t="str">
        <f>VLOOKUP($D230,metadata!$B$2:$Z$451,24,0)</f>
        <v/>
      </c>
      <c r="AB230" t="str">
        <f>VLOOKUP($D230,metadata!$B$2:$Z$451,25,0)</f>
        <v/>
      </c>
      <c r="AF230" t="str">
        <f t="shared" si="10"/>
        <v/>
      </c>
      <c r="AH230" t="str">
        <f t="shared" si="11"/>
        <v>x</v>
      </c>
    </row>
    <row r="231" spans="1:34" x14ac:dyDescent="0.3">
      <c r="A231">
        <f>A230+metadata!J230</f>
        <v>1377</v>
      </c>
      <c r="B231" t="str">
        <f>metadata!B231</f>
        <v>33-Wakayama</v>
      </c>
      <c r="C231">
        <v>230</v>
      </c>
      <c r="D231" t="str">
        <f t="shared" si="9"/>
        <v>2-</v>
      </c>
      <c r="E231" t="str">
        <f>VLOOKUP($D231,metadata!$B$2:$S$451,2,0)</f>
        <v>BRADSHAW, WE</v>
      </c>
      <c r="F231" t="str">
        <f>VLOOKUP($D231,metadata!$B$2:$S$451,3,0)</f>
        <v>GEOGRAPHY OF PHOTOPERIODIC RESPONSE IN DIAPAUSING MOSQUITO</v>
      </c>
      <c r="G231" t="str">
        <f>VLOOKUP($D231,metadata!$B$2:$S$451,4,0)</f>
        <v>10.1038/262384b0</v>
      </c>
      <c r="H231" t="str">
        <f>VLOOKUP($D231,metadata!$B$2:$S$451,5,0)</f>
        <v>y-askfordata</v>
      </c>
      <c r="I231" t="str">
        <f>VLOOKUP($D231,metadata!$B$2:$S$451,6,0)</f>
        <v>a</v>
      </c>
      <c r="J231" t="str">
        <f>VLOOKUP($D231,metadata!$B$2:$S$451,7,0)</f>
        <v>i</v>
      </c>
      <c r="K231">
        <f>VLOOKUP($D231,metadata!$B$2:$S$451,8,0)</f>
        <v>22</v>
      </c>
      <c r="L231">
        <f>VLOOKUP($D231,metadata!$B$2:$S$451,9,0)</f>
        <v>16</v>
      </c>
      <c r="M231" t="str">
        <f>VLOOKUP($D231,metadata!$B$2:$S$451,10,0)</f>
        <v/>
      </c>
      <c r="N231" t="str">
        <f>VLOOKUP($D231,metadata!$B$2:$S$451,11,0)</f>
        <v>Wyeomyia smithii</v>
      </c>
      <c r="O231" t="str">
        <f>VLOOKUP($D231,metadata!$B$2:$S$451,12,0)</f>
        <v>diptera</v>
      </c>
      <c r="P231" t="str">
        <f>VLOOKUP($D231,metadata!$B$2:$S$451,13,0)</f>
        <v/>
      </c>
      <c r="Q231" t="str">
        <f>VLOOKUP($D231,metadata!$B$2:$S$451,14,0)</f>
        <v/>
      </c>
      <c r="R231" t="str">
        <f>VLOOKUP($D231,metadata!$B$2:$S$451,15,0)</f>
        <v/>
      </c>
      <c r="S231" t="str">
        <f>VLOOKUP($D231,metadata!$B$2:$S$451,16,0)</f>
        <v/>
      </c>
      <c r="T231" t="str">
        <f>VLOOKUP($D231,metadata!$B$2:$S$451,17,0)</f>
        <v/>
      </c>
      <c r="U231" t="str">
        <f>VLOOKUP($D231,metadata!$B$2:$S$451,18,0)</f>
        <v/>
      </c>
      <c r="V231" t="str">
        <f>VLOOKUP($D231,metadata!$B$2:$Z$451,19,0)</f>
        <v/>
      </c>
      <c r="W231" t="str">
        <f>VLOOKUP($D231,metadata!$B$2:$Z$451,20,0)</f>
        <v/>
      </c>
      <c r="X231" t="str">
        <f>VLOOKUP($D231,metadata!$B$2:$Z$451,21,0)</f>
        <v/>
      </c>
      <c r="Y231" t="str">
        <f>VLOOKUP($D231,metadata!$B$2:$Z$451,22,0)</f>
        <v/>
      </c>
      <c r="Z231" t="str">
        <f>VLOOKUP($D231,metadata!$B$2:$Z$451,23,0)</f>
        <v/>
      </c>
      <c r="AA231" t="str">
        <f>VLOOKUP($D231,metadata!$B$2:$Z$451,24,0)</f>
        <v/>
      </c>
      <c r="AB231" t="str">
        <f>VLOOKUP($D231,metadata!$B$2:$Z$451,25,0)</f>
        <v/>
      </c>
      <c r="AF231" t="str">
        <f t="shared" si="10"/>
        <v/>
      </c>
      <c r="AH231" t="str">
        <f t="shared" si="11"/>
        <v>x</v>
      </c>
    </row>
    <row r="232" spans="1:34" x14ac:dyDescent="0.3">
      <c r="A232">
        <f>A231+metadata!J231</f>
        <v>1383</v>
      </c>
      <c r="B232" t="str">
        <f>metadata!B232</f>
        <v>33-Osaka</v>
      </c>
      <c r="C232">
        <v>231</v>
      </c>
      <c r="D232" t="str">
        <f t="shared" si="9"/>
        <v>2-</v>
      </c>
      <c r="E232" t="str">
        <f>VLOOKUP($D232,metadata!$B$2:$S$451,2,0)</f>
        <v>BRADSHAW, WE</v>
      </c>
      <c r="F232" t="str">
        <f>VLOOKUP($D232,metadata!$B$2:$S$451,3,0)</f>
        <v>GEOGRAPHY OF PHOTOPERIODIC RESPONSE IN DIAPAUSING MOSQUITO</v>
      </c>
      <c r="G232" t="str">
        <f>VLOOKUP($D232,metadata!$B$2:$S$451,4,0)</f>
        <v>10.1038/262384b0</v>
      </c>
      <c r="H232" t="str">
        <f>VLOOKUP($D232,metadata!$B$2:$S$451,5,0)</f>
        <v>y-askfordata</v>
      </c>
      <c r="I232" t="str">
        <f>VLOOKUP($D232,metadata!$B$2:$S$451,6,0)</f>
        <v>a</v>
      </c>
      <c r="J232" t="str">
        <f>VLOOKUP($D232,metadata!$B$2:$S$451,7,0)</f>
        <v>i</v>
      </c>
      <c r="K232">
        <f>VLOOKUP($D232,metadata!$B$2:$S$451,8,0)</f>
        <v>22</v>
      </c>
      <c r="L232">
        <f>VLOOKUP($D232,metadata!$B$2:$S$451,9,0)</f>
        <v>16</v>
      </c>
      <c r="M232" t="str">
        <f>VLOOKUP($D232,metadata!$B$2:$S$451,10,0)</f>
        <v/>
      </c>
      <c r="N232" t="str">
        <f>VLOOKUP($D232,metadata!$B$2:$S$451,11,0)</f>
        <v>Wyeomyia smithii</v>
      </c>
      <c r="O232" t="str">
        <f>VLOOKUP($D232,metadata!$B$2:$S$451,12,0)</f>
        <v>diptera</v>
      </c>
      <c r="P232" t="str">
        <f>VLOOKUP($D232,metadata!$B$2:$S$451,13,0)</f>
        <v/>
      </c>
      <c r="Q232" t="str">
        <f>VLOOKUP($D232,metadata!$B$2:$S$451,14,0)</f>
        <v/>
      </c>
      <c r="R232" t="str">
        <f>VLOOKUP($D232,metadata!$B$2:$S$451,15,0)</f>
        <v/>
      </c>
      <c r="S232" t="str">
        <f>VLOOKUP($D232,metadata!$B$2:$S$451,16,0)</f>
        <v/>
      </c>
      <c r="T232" t="str">
        <f>VLOOKUP($D232,metadata!$B$2:$S$451,17,0)</f>
        <v/>
      </c>
      <c r="U232" t="str">
        <f>VLOOKUP($D232,metadata!$B$2:$S$451,18,0)</f>
        <v/>
      </c>
      <c r="V232" t="str">
        <f>VLOOKUP($D232,metadata!$B$2:$Z$451,19,0)</f>
        <v/>
      </c>
      <c r="W232" t="str">
        <f>VLOOKUP($D232,metadata!$B$2:$Z$451,20,0)</f>
        <v/>
      </c>
      <c r="X232" t="str">
        <f>VLOOKUP($D232,metadata!$B$2:$Z$451,21,0)</f>
        <v/>
      </c>
      <c r="Y232" t="str">
        <f>VLOOKUP($D232,metadata!$B$2:$Z$451,22,0)</f>
        <v/>
      </c>
      <c r="Z232" t="str">
        <f>VLOOKUP($D232,metadata!$B$2:$Z$451,23,0)</f>
        <v/>
      </c>
      <c r="AA232" t="str">
        <f>VLOOKUP($D232,metadata!$B$2:$Z$451,24,0)</f>
        <v/>
      </c>
      <c r="AB232" t="str">
        <f>VLOOKUP($D232,metadata!$B$2:$Z$451,25,0)</f>
        <v/>
      </c>
      <c r="AF232" t="str">
        <f t="shared" si="10"/>
        <v/>
      </c>
      <c r="AH232" t="str">
        <f t="shared" si="11"/>
        <v>x</v>
      </c>
    </row>
    <row r="233" spans="1:34" x14ac:dyDescent="0.3">
      <c r="A233">
        <f>A232+metadata!J232</f>
        <v>1388</v>
      </c>
      <c r="B233" t="str">
        <f>metadata!B233</f>
        <v>34-</v>
      </c>
      <c r="C233">
        <v>232</v>
      </c>
      <c r="D233" t="str">
        <f t="shared" si="9"/>
        <v>2-</v>
      </c>
      <c r="E233" t="str">
        <f>VLOOKUP($D233,metadata!$B$2:$S$451,2,0)</f>
        <v>BRADSHAW, WE</v>
      </c>
      <c r="F233" t="str">
        <f>VLOOKUP($D233,metadata!$B$2:$S$451,3,0)</f>
        <v>GEOGRAPHY OF PHOTOPERIODIC RESPONSE IN DIAPAUSING MOSQUITO</v>
      </c>
      <c r="G233" t="str">
        <f>VLOOKUP($D233,metadata!$B$2:$S$451,4,0)</f>
        <v>10.1038/262384b0</v>
      </c>
      <c r="H233" t="str">
        <f>VLOOKUP($D233,metadata!$B$2:$S$451,5,0)</f>
        <v>y-askfordata</v>
      </c>
      <c r="I233" t="str">
        <f>VLOOKUP($D233,metadata!$B$2:$S$451,6,0)</f>
        <v>a</v>
      </c>
      <c r="J233" t="str">
        <f>VLOOKUP($D233,metadata!$B$2:$S$451,7,0)</f>
        <v>i</v>
      </c>
      <c r="K233">
        <f>VLOOKUP($D233,metadata!$B$2:$S$451,8,0)</f>
        <v>22</v>
      </c>
      <c r="L233">
        <f>VLOOKUP($D233,metadata!$B$2:$S$451,9,0)</f>
        <v>16</v>
      </c>
      <c r="M233" t="str">
        <f>VLOOKUP($D233,metadata!$B$2:$S$451,10,0)</f>
        <v/>
      </c>
      <c r="N233" t="str">
        <f>VLOOKUP($D233,metadata!$B$2:$S$451,11,0)</f>
        <v>Wyeomyia smithii</v>
      </c>
      <c r="O233" t="str">
        <f>VLOOKUP($D233,metadata!$B$2:$S$451,12,0)</f>
        <v>diptera</v>
      </c>
      <c r="P233" t="str">
        <f>VLOOKUP($D233,metadata!$B$2:$S$451,13,0)</f>
        <v/>
      </c>
      <c r="Q233" t="str">
        <f>VLOOKUP($D233,metadata!$B$2:$S$451,14,0)</f>
        <v/>
      </c>
      <c r="R233" t="str">
        <f>VLOOKUP($D233,metadata!$B$2:$S$451,15,0)</f>
        <v/>
      </c>
      <c r="S233" t="str">
        <f>VLOOKUP($D233,metadata!$B$2:$S$451,16,0)</f>
        <v/>
      </c>
      <c r="T233" t="str">
        <f>VLOOKUP($D233,metadata!$B$2:$S$451,17,0)</f>
        <v/>
      </c>
      <c r="U233" t="str">
        <f>VLOOKUP($D233,metadata!$B$2:$S$451,18,0)</f>
        <v/>
      </c>
      <c r="V233" t="str">
        <f>VLOOKUP($D233,metadata!$B$2:$Z$451,19,0)</f>
        <v/>
      </c>
      <c r="W233" t="str">
        <f>VLOOKUP($D233,metadata!$B$2:$Z$451,20,0)</f>
        <v/>
      </c>
      <c r="X233" t="str">
        <f>VLOOKUP($D233,metadata!$B$2:$Z$451,21,0)</f>
        <v/>
      </c>
      <c r="Y233" t="str">
        <f>VLOOKUP($D233,metadata!$B$2:$Z$451,22,0)</f>
        <v/>
      </c>
      <c r="Z233" t="str">
        <f>VLOOKUP($D233,metadata!$B$2:$Z$451,23,0)</f>
        <v/>
      </c>
      <c r="AA233" t="str">
        <f>VLOOKUP($D233,metadata!$B$2:$Z$451,24,0)</f>
        <v/>
      </c>
      <c r="AB233" t="str">
        <f>VLOOKUP($D233,metadata!$B$2:$Z$451,25,0)</f>
        <v/>
      </c>
      <c r="AF233" t="str">
        <f t="shared" si="10"/>
        <v/>
      </c>
      <c r="AH233" t="str">
        <f t="shared" si="11"/>
        <v>x</v>
      </c>
    </row>
    <row r="234" spans="1:34" x14ac:dyDescent="0.3">
      <c r="A234">
        <f>A233+metadata!J233</f>
        <v>1388</v>
      </c>
      <c r="B234" t="str">
        <f>metadata!B234</f>
        <v>34-</v>
      </c>
      <c r="C234">
        <v>233</v>
      </c>
      <c r="D234" t="str">
        <f t="shared" si="9"/>
        <v>2-</v>
      </c>
      <c r="E234" t="str">
        <f>VLOOKUP($D234,metadata!$B$2:$S$451,2,0)</f>
        <v>BRADSHAW, WE</v>
      </c>
      <c r="F234" t="str">
        <f>VLOOKUP($D234,metadata!$B$2:$S$451,3,0)</f>
        <v>GEOGRAPHY OF PHOTOPERIODIC RESPONSE IN DIAPAUSING MOSQUITO</v>
      </c>
      <c r="G234" t="str">
        <f>VLOOKUP($D234,metadata!$B$2:$S$451,4,0)</f>
        <v>10.1038/262384b0</v>
      </c>
      <c r="H234" t="str">
        <f>VLOOKUP($D234,metadata!$B$2:$S$451,5,0)</f>
        <v>y-askfordata</v>
      </c>
      <c r="I234" t="str">
        <f>VLOOKUP($D234,metadata!$B$2:$S$451,6,0)</f>
        <v>a</v>
      </c>
      <c r="J234" t="str">
        <f>VLOOKUP($D234,metadata!$B$2:$S$451,7,0)</f>
        <v>i</v>
      </c>
      <c r="K234">
        <f>VLOOKUP($D234,metadata!$B$2:$S$451,8,0)</f>
        <v>22</v>
      </c>
      <c r="L234">
        <f>VLOOKUP($D234,metadata!$B$2:$S$451,9,0)</f>
        <v>16</v>
      </c>
      <c r="M234" t="str">
        <f>VLOOKUP($D234,metadata!$B$2:$S$451,10,0)</f>
        <v/>
      </c>
      <c r="N234" t="str">
        <f>VLOOKUP($D234,metadata!$B$2:$S$451,11,0)</f>
        <v>Wyeomyia smithii</v>
      </c>
      <c r="O234" t="str">
        <f>VLOOKUP($D234,metadata!$B$2:$S$451,12,0)</f>
        <v>diptera</v>
      </c>
      <c r="P234" t="str">
        <f>VLOOKUP($D234,metadata!$B$2:$S$451,13,0)</f>
        <v/>
      </c>
      <c r="Q234" t="str">
        <f>VLOOKUP($D234,metadata!$B$2:$S$451,14,0)</f>
        <v/>
      </c>
      <c r="R234" t="str">
        <f>VLOOKUP($D234,metadata!$B$2:$S$451,15,0)</f>
        <v/>
      </c>
      <c r="S234" t="str">
        <f>VLOOKUP($D234,metadata!$B$2:$S$451,16,0)</f>
        <v/>
      </c>
      <c r="T234" t="str">
        <f>VLOOKUP($D234,metadata!$B$2:$S$451,17,0)</f>
        <v/>
      </c>
      <c r="U234" t="str">
        <f>VLOOKUP($D234,metadata!$B$2:$S$451,18,0)</f>
        <v/>
      </c>
      <c r="V234" t="str">
        <f>VLOOKUP($D234,metadata!$B$2:$Z$451,19,0)</f>
        <v/>
      </c>
      <c r="W234" t="str">
        <f>VLOOKUP($D234,metadata!$B$2:$Z$451,20,0)</f>
        <v/>
      </c>
      <c r="X234" t="str">
        <f>VLOOKUP($D234,metadata!$B$2:$Z$451,21,0)</f>
        <v/>
      </c>
      <c r="Y234" t="str">
        <f>VLOOKUP($D234,metadata!$B$2:$Z$451,22,0)</f>
        <v/>
      </c>
      <c r="Z234" t="str">
        <f>VLOOKUP($D234,metadata!$B$2:$Z$451,23,0)</f>
        <v/>
      </c>
      <c r="AA234" t="str">
        <f>VLOOKUP($D234,metadata!$B$2:$Z$451,24,0)</f>
        <v/>
      </c>
      <c r="AB234" t="str">
        <f>VLOOKUP($D234,metadata!$B$2:$Z$451,25,0)</f>
        <v/>
      </c>
      <c r="AF234" t="str">
        <f t="shared" si="10"/>
        <v/>
      </c>
      <c r="AH234" t="str">
        <f t="shared" si="11"/>
        <v>x</v>
      </c>
    </row>
    <row r="235" spans="1:34" x14ac:dyDescent="0.3">
      <c r="A235">
        <f>A234+metadata!J234</f>
        <v>1388</v>
      </c>
      <c r="B235" t="str">
        <f>metadata!B235</f>
        <v>34-</v>
      </c>
      <c r="C235">
        <v>234</v>
      </c>
      <c r="D235" t="str">
        <f t="shared" si="9"/>
        <v>2-</v>
      </c>
      <c r="E235" t="str">
        <f>VLOOKUP($D235,metadata!$B$2:$S$451,2,0)</f>
        <v>BRADSHAW, WE</v>
      </c>
      <c r="F235" t="str">
        <f>VLOOKUP($D235,metadata!$B$2:$S$451,3,0)</f>
        <v>GEOGRAPHY OF PHOTOPERIODIC RESPONSE IN DIAPAUSING MOSQUITO</v>
      </c>
      <c r="G235" t="str">
        <f>VLOOKUP($D235,metadata!$B$2:$S$451,4,0)</f>
        <v>10.1038/262384b0</v>
      </c>
      <c r="H235" t="str">
        <f>VLOOKUP($D235,metadata!$B$2:$S$451,5,0)</f>
        <v>y-askfordata</v>
      </c>
      <c r="I235" t="str">
        <f>VLOOKUP($D235,metadata!$B$2:$S$451,6,0)</f>
        <v>a</v>
      </c>
      <c r="J235" t="str">
        <f>VLOOKUP($D235,metadata!$B$2:$S$451,7,0)</f>
        <v>i</v>
      </c>
      <c r="K235">
        <f>VLOOKUP($D235,metadata!$B$2:$S$451,8,0)</f>
        <v>22</v>
      </c>
      <c r="L235">
        <f>VLOOKUP($D235,metadata!$B$2:$S$451,9,0)</f>
        <v>16</v>
      </c>
      <c r="M235" t="str">
        <f>VLOOKUP($D235,metadata!$B$2:$S$451,10,0)</f>
        <v/>
      </c>
      <c r="N235" t="str">
        <f>VLOOKUP($D235,metadata!$B$2:$S$451,11,0)</f>
        <v>Wyeomyia smithii</v>
      </c>
      <c r="O235" t="str">
        <f>VLOOKUP($D235,metadata!$B$2:$S$451,12,0)</f>
        <v>diptera</v>
      </c>
      <c r="P235" t="str">
        <f>VLOOKUP($D235,metadata!$B$2:$S$451,13,0)</f>
        <v/>
      </c>
      <c r="Q235" t="str">
        <f>VLOOKUP($D235,metadata!$B$2:$S$451,14,0)</f>
        <v/>
      </c>
      <c r="R235" t="str">
        <f>VLOOKUP($D235,metadata!$B$2:$S$451,15,0)</f>
        <v/>
      </c>
      <c r="S235" t="str">
        <f>VLOOKUP($D235,metadata!$B$2:$S$451,16,0)</f>
        <v/>
      </c>
      <c r="T235" t="str">
        <f>VLOOKUP($D235,metadata!$B$2:$S$451,17,0)</f>
        <v/>
      </c>
      <c r="U235" t="str">
        <f>VLOOKUP($D235,metadata!$B$2:$S$451,18,0)</f>
        <v/>
      </c>
      <c r="V235" t="str">
        <f>VLOOKUP($D235,metadata!$B$2:$Z$451,19,0)</f>
        <v/>
      </c>
      <c r="W235" t="str">
        <f>VLOOKUP($D235,metadata!$B$2:$Z$451,20,0)</f>
        <v/>
      </c>
      <c r="X235" t="str">
        <f>VLOOKUP($D235,metadata!$B$2:$Z$451,21,0)</f>
        <v/>
      </c>
      <c r="Y235" t="str">
        <f>VLOOKUP($D235,metadata!$B$2:$Z$451,22,0)</f>
        <v/>
      </c>
      <c r="Z235" t="str">
        <f>VLOOKUP($D235,metadata!$B$2:$Z$451,23,0)</f>
        <v/>
      </c>
      <c r="AA235" t="str">
        <f>VLOOKUP($D235,metadata!$B$2:$Z$451,24,0)</f>
        <v/>
      </c>
      <c r="AB235" t="str">
        <f>VLOOKUP($D235,metadata!$B$2:$Z$451,25,0)</f>
        <v/>
      </c>
      <c r="AF235" t="str">
        <f t="shared" si="10"/>
        <v/>
      </c>
      <c r="AH235" t="str">
        <f t="shared" si="11"/>
        <v>x</v>
      </c>
    </row>
    <row r="236" spans="1:34" x14ac:dyDescent="0.3">
      <c r="A236">
        <f>A235+metadata!J235</f>
        <v>1388</v>
      </c>
      <c r="B236" t="str">
        <f>metadata!B236</f>
        <v>34-</v>
      </c>
      <c r="C236">
        <v>235</v>
      </c>
      <c r="D236" t="str">
        <f t="shared" si="9"/>
        <v>2-</v>
      </c>
      <c r="E236" t="str">
        <f>VLOOKUP($D236,metadata!$B$2:$S$451,2,0)</f>
        <v>BRADSHAW, WE</v>
      </c>
      <c r="F236" t="str">
        <f>VLOOKUP($D236,metadata!$B$2:$S$451,3,0)</f>
        <v>GEOGRAPHY OF PHOTOPERIODIC RESPONSE IN DIAPAUSING MOSQUITO</v>
      </c>
      <c r="G236" t="str">
        <f>VLOOKUP($D236,metadata!$B$2:$S$451,4,0)</f>
        <v>10.1038/262384b0</v>
      </c>
      <c r="H236" t="str">
        <f>VLOOKUP($D236,metadata!$B$2:$S$451,5,0)</f>
        <v>y-askfordata</v>
      </c>
      <c r="I236" t="str">
        <f>VLOOKUP($D236,metadata!$B$2:$S$451,6,0)</f>
        <v>a</v>
      </c>
      <c r="J236" t="str">
        <f>VLOOKUP($D236,metadata!$B$2:$S$451,7,0)</f>
        <v>i</v>
      </c>
      <c r="K236">
        <f>VLOOKUP($D236,metadata!$B$2:$S$451,8,0)</f>
        <v>22</v>
      </c>
      <c r="L236">
        <f>VLOOKUP($D236,metadata!$B$2:$S$451,9,0)</f>
        <v>16</v>
      </c>
      <c r="M236" t="str">
        <f>VLOOKUP($D236,metadata!$B$2:$S$451,10,0)</f>
        <v/>
      </c>
      <c r="N236" t="str">
        <f>VLOOKUP($D236,metadata!$B$2:$S$451,11,0)</f>
        <v>Wyeomyia smithii</v>
      </c>
      <c r="O236" t="str">
        <f>VLOOKUP($D236,metadata!$B$2:$S$451,12,0)</f>
        <v>diptera</v>
      </c>
      <c r="P236" t="str">
        <f>VLOOKUP($D236,metadata!$B$2:$S$451,13,0)</f>
        <v/>
      </c>
      <c r="Q236" t="str">
        <f>VLOOKUP($D236,metadata!$B$2:$S$451,14,0)</f>
        <v/>
      </c>
      <c r="R236" t="str">
        <f>VLOOKUP($D236,metadata!$B$2:$S$451,15,0)</f>
        <v/>
      </c>
      <c r="S236" t="str">
        <f>VLOOKUP($D236,metadata!$B$2:$S$451,16,0)</f>
        <v/>
      </c>
      <c r="T236" t="str">
        <f>VLOOKUP($D236,metadata!$B$2:$S$451,17,0)</f>
        <v/>
      </c>
      <c r="U236" t="str">
        <f>VLOOKUP($D236,metadata!$B$2:$S$451,18,0)</f>
        <v/>
      </c>
      <c r="V236" t="str">
        <f>VLOOKUP($D236,metadata!$B$2:$Z$451,19,0)</f>
        <v/>
      </c>
      <c r="W236" t="str">
        <f>VLOOKUP($D236,metadata!$B$2:$Z$451,20,0)</f>
        <v/>
      </c>
      <c r="X236" t="str">
        <f>VLOOKUP($D236,metadata!$B$2:$Z$451,21,0)</f>
        <v/>
      </c>
      <c r="Y236" t="str">
        <f>VLOOKUP($D236,metadata!$B$2:$Z$451,22,0)</f>
        <v/>
      </c>
      <c r="Z236" t="str">
        <f>VLOOKUP($D236,metadata!$B$2:$Z$451,23,0)</f>
        <v/>
      </c>
      <c r="AA236" t="str">
        <f>VLOOKUP($D236,metadata!$B$2:$Z$451,24,0)</f>
        <v/>
      </c>
      <c r="AB236" t="str">
        <f>VLOOKUP($D236,metadata!$B$2:$Z$451,25,0)</f>
        <v/>
      </c>
      <c r="AF236" t="str">
        <f t="shared" si="10"/>
        <v/>
      </c>
      <c r="AH236" t="str">
        <f t="shared" si="11"/>
        <v>x</v>
      </c>
    </row>
    <row r="237" spans="1:34" x14ac:dyDescent="0.3">
      <c r="A237">
        <f>A236+metadata!J236</f>
        <v>1388</v>
      </c>
      <c r="B237" t="str">
        <f>metadata!B237</f>
        <v>34-</v>
      </c>
      <c r="C237">
        <v>236</v>
      </c>
      <c r="D237" t="str">
        <f t="shared" si="9"/>
        <v>2-</v>
      </c>
      <c r="E237" t="str">
        <f>VLOOKUP($D237,metadata!$B$2:$S$451,2,0)</f>
        <v>BRADSHAW, WE</v>
      </c>
      <c r="F237" t="str">
        <f>VLOOKUP($D237,metadata!$B$2:$S$451,3,0)</f>
        <v>GEOGRAPHY OF PHOTOPERIODIC RESPONSE IN DIAPAUSING MOSQUITO</v>
      </c>
      <c r="G237" t="str">
        <f>VLOOKUP($D237,metadata!$B$2:$S$451,4,0)</f>
        <v>10.1038/262384b0</v>
      </c>
      <c r="H237" t="str">
        <f>VLOOKUP($D237,metadata!$B$2:$S$451,5,0)</f>
        <v>y-askfordata</v>
      </c>
      <c r="I237" t="str">
        <f>VLOOKUP($D237,metadata!$B$2:$S$451,6,0)</f>
        <v>a</v>
      </c>
      <c r="J237" t="str">
        <f>VLOOKUP($D237,metadata!$B$2:$S$451,7,0)</f>
        <v>i</v>
      </c>
      <c r="K237">
        <f>VLOOKUP($D237,metadata!$B$2:$S$451,8,0)</f>
        <v>22</v>
      </c>
      <c r="L237">
        <f>VLOOKUP($D237,metadata!$B$2:$S$451,9,0)</f>
        <v>16</v>
      </c>
      <c r="M237" t="str">
        <f>VLOOKUP($D237,metadata!$B$2:$S$451,10,0)</f>
        <v/>
      </c>
      <c r="N237" t="str">
        <f>VLOOKUP($D237,metadata!$B$2:$S$451,11,0)</f>
        <v>Wyeomyia smithii</v>
      </c>
      <c r="O237" t="str">
        <f>VLOOKUP($D237,metadata!$B$2:$S$451,12,0)</f>
        <v>diptera</v>
      </c>
      <c r="P237" t="str">
        <f>VLOOKUP($D237,metadata!$B$2:$S$451,13,0)</f>
        <v/>
      </c>
      <c r="Q237" t="str">
        <f>VLOOKUP($D237,metadata!$B$2:$S$451,14,0)</f>
        <v/>
      </c>
      <c r="R237" t="str">
        <f>VLOOKUP($D237,metadata!$B$2:$S$451,15,0)</f>
        <v/>
      </c>
      <c r="S237" t="str">
        <f>VLOOKUP($D237,metadata!$B$2:$S$451,16,0)</f>
        <v/>
      </c>
      <c r="T237" t="str">
        <f>VLOOKUP($D237,metadata!$B$2:$S$451,17,0)</f>
        <v/>
      </c>
      <c r="U237" t="str">
        <f>VLOOKUP($D237,metadata!$B$2:$S$451,18,0)</f>
        <v/>
      </c>
      <c r="V237" t="str">
        <f>VLOOKUP($D237,metadata!$B$2:$Z$451,19,0)</f>
        <v/>
      </c>
      <c r="W237" t="str">
        <f>VLOOKUP($D237,metadata!$B$2:$Z$451,20,0)</f>
        <v/>
      </c>
      <c r="X237" t="str">
        <f>VLOOKUP($D237,metadata!$B$2:$Z$451,21,0)</f>
        <v/>
      </c>
      <c r="Y237" t="str">
        <f>VLOOKUP($D237,metadata!$B$2:$Z$451,22,0)</f>
        <v/>
      </c>
      <c r="Z237" t="str">
        <f>VLOOKUP($D237,metadata!$B$2:$Z$451,23,0)</f>
        <v/>
      </c>
      <c r="AA237" t="str">
        <f>VLOOKUP($D237,metadata!$B$2:$Z$451,24,0)</f>
        <v/>
      </c>
      <c r="AB237" t="str">
        <f>VLOOKUP($D237,metadata!$B$2:$Z$451,25,0)</f>
        <v/>
      </c>
      <c r="AF237" t="str">
        <f t="shared" si="10"/>
        <v/>
      </c>
      <c r="AH237" t="str">
        <f t="shared" si="11"/>
        <v>x</v>
      </c>
    </row>
    <row r="238" spans="1:34" x14ac:dyDescent="0.3">
      <c r="A238">
        <f>A237+metadata!J237</f>
        <v>1388</v>
      </c>
      <c r="B238" t="str">
        <f>metadata!B238</f>
        <v>35-Kamikawa</v>
      </c>
      <c r="C238">
        <v>237</v>
      </c>
      <c r="D238" t="str">
        <f t="shared" si="9"/>
        <v>2-</v>
      </c>
      <c r="E238" t="str">
        <f>VLOOKUP($D238,metadata!$B$2:$S$451,2,0)</f>
        <v>BRADSHAW, WE</v>
      </c>
      <c r="F238" t="str">
        <f>VLOOKUP($D238,metadata!$B$2:$S$451,3,0)</f>
        <v>GEOGRAPHY OF PHOTOPERIODIC RESPONSE IN DIAPAUSING MOSQUITO</v>
      </c>
      <c r="G238" t="str">
        <f>VLOOKUP($D238,metadata!$B$2:$S$451,4,0)</f>
        <v>10.1038/262384b0</v>
      </c>
      <c r="H238" t="str">
        <f>VLOOKUP($D238,metadata!$B$2:$S$451,5,0)</f>
        <v>y-askfordata</v>
      </c>
      <c r="I238" t="str">
        <f>VLOOKUP($D238,metadata!$B$2:$S$451,6,0)</f>
        <v>a</v>
      </c>
      <c r="J238" t="str">
        <f>VLOOKUP($D238,metadata!$B$2:$S$451,7,0)</f>
        <v>i</v>
      </c>
      <c r="K238">
        <f>VLOOKUP($D238,metadata!$B$2:$S$451,8,0)</f>
        <v>22</v>
      </c>
      <c r="L238">
        <f>VLOOKUP($D238,metadata!$B$2:$S$451,9,0)</f>
        <v>16</v>
      </c>
      <c r="M238" t="str">
        <f>VLOOKUP($D238,metadata!$B$2:$S$451,10,0)</f>
        <v/>
      </c>
      <c r="N238" t="str">
        <f>VLOOKUP($D238,metadata!$B$2:$S$451,11,0)</f>
        <v>Wyeomyia smithii</v>
      </c>
      <c r="O238" t="str">
        <f>VLOOKUP($D238,metadata!$B$2:$S$451,12,0)</f>
        <v>diptera</v>
      </c>
      <c r="P238" t="str">
        <f>VLOOKUP($D238,metadata!$B$2:$S$451,13,0)</f>
        <v/>
      </c>
      <c r="Q238" t="str">
        <f>VLOOKUP($D238,metadata!$B$2:$S$451,14,0)</f>
        <v/>
      </c>
      <c r="R238" t="str">
        <f>VLOOKUP($D238,metadata!$B$2:$S$451,15,0)</f>
        <v/>
      </c>
      <c r="S238" t="str">
        <f>VLOOKUP($D238,metadata!$B$2:$S$451,16,0)</f>
        <v/>
      </c>
      <c r="T238" t="str">
        <f>VLOOKUP($D238,metadata!$B$2:$S$451,17,0)</f>
        <v/>
      </c>
      <c r="U238" t="str">
        <f>VLOOKUP($D238,metadata!$B$2:$S$451,18,0)</f>
        <v/>
      </c>
      <c r="V238" t="str">
        <f>VLOOKUP($D238,metadata!$B$2:$Z$451,19,0)</f>
        <v/>
      </c>
      <c r="W238" t="str">
        <f>VLOOKUP($D238,metadata!$B$2:$Z$451,20,0)</f>
        <v/>
      </c>
      <c r="X238" t="str">
        <f>VLOOKUP($D238,metadata!$B$2:$Z$451,21,0)</f>
        <v/>
      </c>
      <c r="Y238" t="str">
        <f>VLOOKUP($D238,metadata!$B$2:$Z$451,22,0)</f>
        <v/>
      </c>
      <c r="Z238" t="str">
        <f>VLOOKUP($D238,metadata!$B$2:$Z$451,23,0)</f>
        <v/>
      </c>
      <c r="AA238" t="str">
        <f>VLOOKUP($D238,metadata!$B$2:$Z$451,24,0)</f>
        <v/>
      </c>
      <c r="AB238" t="str">
        <f>VLOOKUP($D238,metadata!$B$2:$Z$451,25,0)</f>
        <v/>
      </c>
      <c r="AF238" t="str">
        <f t="shared" si="10"/>
        <v/>
      </c>
      <c r="AH238" t="str">
        <f t="shared" si="11"/>
        <v>x</v>
      </c>
    </row>
    <row r="239" spans="1:34" x14ac:dyDescent="0.3">
      <c r="A239">
        <f>A238+metadata!J238</f>
        <v>1395</v>
      </c>
      <c r="B239" t="str">
        <f>metadata!B239</f>
        <v>35-Sendai</v>
      </c>
      <c r="C239">
        <v>238</v>
      </c>
      <c r="D239" t="str">
        <f t="shared" si="9"/>
        <v>2-</v>
      </c>
      <c r="E239" t="str">
        <f>VLOOKUP($D239,metadata!$B$2:$S$451,2,0)</f>
        <v>BRADSHAW, WE</v>
      </c>
      <c r="F239" t="str">
        <f>VLOOKUP($D239,metadata!$B$2:$S$451,3,0)</f>
        <v>GEOGRAPHY OF PHOTOPERIODIC RESPONSE IN DIAPAUSING MOSQUITO</v>
      </c>
      <c r="G239" t="str">
        <f>VLOOKUP($D239,metadata!$B$2:$S$451,4,0)</f>
        <v>10.1038/262384b0</v>
      </c>
      <c r="H239" t="str">
        <f>VLOOKUP($D239,metadata!$B$2:$S$451,5,0)</f>
        <v>y-askfordata</v>
      </c>
      <c r="I239" t="str">
        <f>VLOOKUP($D239,metadata!$B$2:$S$451,6,0)</f>
        <v>a</v>
      </c>
      <c r="J239" t="str">
        <f>VLOOKUP($D239,metadata!$B$2:$S$451,7,0)</f>
        <v>i</v>
      </c>
      <c r="K239">
        <f>VLOOKUP($D239,metadata!$B$2:$S$451,8,0)</f>
        <v>22</v>
      </c>
      <c r="L239">
        <f>VLOOKUP($D239,metadata!$B$2:$S$451,9,0)</f>
        <v>16</v>
      </c>
      <c r="M239" t="str">
        <f>VLOOKUP($D239,metadata!$B$2:$S$451,10,0)</f>
        <v/>
      </c>
      <c r="N239" t="str">
        <f>VLOOKUP($D239,metadata!$B$2:$S$451,11,0)</f>
        <v>Wyeomyia smithii</v>
      </c>
      <c r="O239" t="str">
        <f>VLOOKUP($D239,metadata!$B$2:$S$451,12,0)</f>
        <v>diptera</v>
      </c>
      <c r="P239" t="str">
        <f>VLOOKUP($D239,metadata!$B$2:$S$451,13,0)</f>
        <v/>
      </c>
      <c r="Q239" t="str">
        <f>VLOOKUP($D239,metadata!$B$2:$S$451,14,0)</f>
        <v/>
      </c>
      <c r="R239" t="str">
        <f>VLOOKUP($D239,metadata!$B$2:$S$451,15,0)</f>
        <v/>
      </c>
      <c r="S239" t="str">
        <f>VLOOKUP($D239,metadata!$B$2:$S$451,16,0)</f>
        <v/>
      </c>
      <c r="T239" t="str">
        <f>VLOOKUP($D239,metadata!$B$2:$S$451,17,0)</f>
        <v/>
      </c>
      <c r="U239" t="str">
        <f>VLOOKUP($D239,metadata!$B$2:$S$451,18,0)</f>
        <v/>
      </c>
      <c r="V239" t="str">
        <f>VLOOKUP($D239,metadata!$B$2:$Z$451,19,0)</f>
        <v/>
      </c>
      <c r="W239" t="str">
        <f>VLOOKUP($D239,metadata!$B$2:$Z$451,20,0)</f>
        <v/>
      </c>
      <c r="X239" t="str">
        <f>VLOOKUP($D239,metadata!$B$2:$Z$451,21,0)</f>
        <v/>
      </c>
      <c r="Y239" t="str">
        <f>VLOOKUP($D239,metadata!$B$2:$Z$451,22,0)</f>
        <v/>
      </c>
      <c r="Z239" t="str">
        <f>VLOOKUP($D239,metadata!$B$2:$Z$451,23,0)</f>
        <v/>
      </c>
      <c r="AA239" t="str">
        <f>VLOOKUP($D239,metadata!$B$2:$Z$451,24,0)</f>
        <v/>
      </c>
      <c r="AB239" t="str">
        <f>VLOOKUP($D239,metadata!$B$2:$Z$451,25,0)</f>
        <v/>
      </c>
      <c r="AF239" t="str">
        <f t="shared" si="10"/>
        <v/>
      </c>
      <c r="AH239" t="str">
        <f t="shared" si="11"/>
        <v>x</v>
      </c>
    </row>
    <row r="240" spans="1:34" x14ac:dyDescent="0.3">
      <c r="A240">
        <f>A239+metadata!J239</f>
        <v>1402</v>
      </c>
      <c r="B240" t="str">
        <f>metadata!B240</f>
        <v>35-Tsukuba</v>
      </c>
      <c r="C240">
        <v>239</v>
      </c>
      <c r="D240" t="str">
        <f t="shared" si="9"/>
        <v>2-</v>
      </c>
      <c r="E240" t="str">
        <f>VLOOKUP($D240,metadata!$B$2:$S$451,2,0)</f>
        <v>BRADSHAW, WE</v>
      </c>
      <c r="F240" t="str">
        <f>VLOOKUP($D240,metadata!$B$2:$S$451,3,0)</f>
        <v>GEOGRAPHY OF PHOTOPERIODIC RESPONSE IN DIAPAUSING MOSQUITO</v>
      </c>
      <c r="G240" t="str">
        <f>VLOOKUP($D240,metadata!$B$2:$S$451,4,0)</f>
        <v>10.1038/262384b0</v>
      </c>
      <c r="H240" t="str">
        <f>VLOOKUP($D240,metadata!$B$2:$S$451,5,0)</f>
        <v>y-askfordata</v>
      </c>
      <c r="I240" t="str">
        <f>VLOOKUP($D240,metadata!$B$2:$S$451,6,0)</f>
        <v>a</v>
      </c>
      <c r="J240" t="str">
        <f>VLOOKUP($D240,metadata!$B$2:$S$451,7,0)</f>
        <v>i</v>
      </c>
      <c r="K240">
        <f>VLOOKUP($D240,metadata!$B$2:$S$451,8,0)</f>
        <v>22</v>
      </c>
      <c r="L240">
        <f>VLOOKUP($D240,metadata!$B$2:$S$451,9,0)</f>
        <v>16</v>
      </c>
      <c r="M240" t="str">
        <f>VLOOKUP($D240,metadata!$B$2:$S$451,10,0)</f>
        <v/>
      </c>
      <c r="N240" t="str">
        <f>VLOOKUP($D240,metadata!$B$2:$S$451,11,0)</f>
        <v>Wyeomyia smithii</v>
      </c>
      <c r="O240" t="str">
        <f>VLOOKUP($D240,metadata!$B$2:$S$451,12,0)</f>
        <v>diptera</v>
      </c>
      <c r="P240" t="str">
        <f>VLOOKUP($D240,metadata!$B$2:$S$451,13,0)</f>
        <v/>
      </c>
      <c r="Q240" t="str">
        <f>VLOOKUP($D240,metadata!$B$2:$S$451,14,0)</f>
        <v/>
      </c>
      <c r="R240" t="str">
        <f>VLOOKUP($D240,metadata!$B$2:$S$451,15,0)</f>
        <v/>
      </c>
      <c r="S240" t="str">
        <f>VLOOKUP($D240,metadata!$B$2:$S$451,16,0)</f>
        <v/>
      </c>
      <c r="T240" t="str">
        <f>VLOOKUP($D240,metadata!$B$2:$S$451,17,0)</f>
        <v/>
      </c>
      <c r="U240" t="str">
        <f>VLOOKUP($D240,metadata!$B$2:$S$451,18,0)</f>
        <v/>
      </c>
      <c r="V240" t="str">
        <f>VLOOKUP($D240,metadata!$B$2:$Z$451,19,0)</f>
        <v/>
      </c>
      <c r="W240" t="str">
        <f>VLOOKUP($D240,metadata!$B$2:$Z$451,20,0)</f>
        <v/>
      </c>
      <c r="X240" t="str">
        <f>VLOOKUP($D240,metadata!$B$2:$Z$451,21,0)</f>
        <v/>
      </c>
      <c r="Y240" t="str">
        <f>VLOOKUP($D240,metadata!$B$2:$Z$451,22,0)</f>
        <v/>
      </c>
      <c r="Z240" t="str">
        <f>VLOOKUP($D240,metadata!$B$2:$Z$451,23,0)</f>
        <v/>
      </c>
      <c r="AA240" t="str">
        <f>VLOOKUP($D240,metadata!$B$2:$Z$451,24,0)</f>
        <v/>
      </c>
      <c r="AB240" t="str">
        <f>VLOOKUP($D240,metadata!$B$2:$Z$451,25,0)</f>
        <v/>
      </c>
      <c r="AF240" t="str">
        <f t="shared" si="10"/>
        <v/>
      </c>
      <c r="AH240" t="str">
        <f t="shared" si="11"/>
        <v>x</v>
      </c>
    </row>
    <row r="241" spans="1:34" x14ac:dyDescent="0.3">
      <c r="A241">
        <f>A240+metadata!J240</f>
        <v>1409</v>
      </c>
      <c r="B241" t="str">
        <f>metadata!B241</f>
        <v>35-Odawara</v>
      </c>
      <c r="C241">
        <v>240</v>
      </c>
      <c r="D241" t="str">
        <f t="shared" si="9"/>
        <v>2-</v>
      </c>
      <c r="E241" t="str">
        <f>VLOOKUP($D241,metadata!$B$2:$S$451,2,0)</f>
        <v>BRADSHAW, WE</v>
      </c>
      <c r="F241" t="str">
        <f>VLOOKUP($D241,metadata!$B$2:$S$451,3,0)</f>
        <v>GEOGRAPHY OF PHOTOPERIODIC RESPONSE IN DIAPAUSING MOSQUITO</v>
      </c>
      <c r="G241" t="str">
        <f>VLOOKUP($D241,metadata!$B$2:$S$451,4,0)</f>
        <v>10.1038/262384b0</v>
      </c>
      <c r="H241" t="str">
        <f>VLOOKUP($D241,metadata!$B$2:$S$451,5,0)</f>
        <v>y-askfordata</v>
      </c>
      <c r="I241" t="str">
        <f>VLOOKUP($D241,metadata!$B$2:$S$451,6,0)</f>
        <v>a</v>
      </c>
      <c r="J241" t="str">
        <f>VLOOKUP($D241,metadata!$B$2:$S$451,7,0)</f>
        <v>i</v>
      </c>
      <c r="K241">
        <f>VLOOKUP($D241,metadata!$B$2:$S$451,8,0)</f>
        <v>22</v>
      </c>
      <c r="L241">
        <f>VLOOKUP($D241,metadata!$B$2:$S$451,9,0)</f>
        <v>16</v>
      </c>
      <c r="M241" t="str">
        <f>VLOOKUP($D241,metadata!$B$2:$S$451,10,0)</f>
        <v/>
      </c>
      <c r="N241" t="str">
        <f>VLOOKUP($D241,metadata!$B$2:$S$451,11,0)</f>
        <v>Wyeomyia smithii</v>
      </c>
      <c r="O241" t="str">
        <f>VLOOKUP($D241,metadata!$B$2:$S$451,12,0)</f>
        <v>diptera</v>
      </c>
      <c r="P241" t="str">
        <f>VLOOKUP($D241,metadata!$B$2:$S$451,13,0)</f>
        <v/>
      </c>
      <c r="Q241" t="str">
        <f>VLOOKUP($D241,metadata!$B$2:$S$451,14,0)</f>
        <v/>
      </c>
      <c r="R241" t="str">
        <f>VLOOKUP($D241,metadata!$B$2:$S$451,15,0)</f>
        <v/>
      </c>
      <c r="S241" t="str">
        <f>VLOOKUP($D241,metadata!$B$2:$S$451,16,0)</f>
        <v/>
      </c>
      <c r="T241" t="str">
        <f>VLOOKUP($D241,metadata!$B$2:$S$451,17,0)</f>
        <v/>
      </c>
      <c r="U241" t="str">
        <f>VLOOKUP($D241,metadata!$B$2:$S$451,18,0)</f>
        <v/>
      </c>
      <c r="V241" t="str">
        <f>VLOOKUP($D241,metadata!$B$2:$Z$451,19,0)</f>
        <v/>
      </c>
      <c r="W241" t="str">
        <f>VLOOKUP($D241,metadata!$B$2:$Z$451,20,0)</f>
        <v/>
      </c>
      <c r="X241" t="str">
        <f>VLOOKUP($D241,metadata!$B$2:$Z$451,21,0)</f>
        <v/>
      </c>
      <c r="Y241" t="str">
        <f>VLOOKUP($D241,metadata!$B$2:$Z$451,22,0)</f>
        <v/>
      </c>
      <c r="Z241" t="str">
        <f>VLOOKUP($D241,metadata!$B$2:$Z$451,23,0)</f>
        <v/>
      </c>
      <c r="AA241" t="str">
        <f>VLOOKUP($D241,metadata!$B$2:$Z$451,24,0)</f>
        <v/>
      </c>
      <c r="AB241" t="str">
        <f>VLOOKUP($D241,metadata!$B$2:$Z$451,25,0)</f>
        <v/>
      </c>
      <c r="AF241" t="str">
        <f t="shared" si="10"/>
        <v/>
      </c>
      <c r="AH241" t="str">
        <f t="shared" si="11"/>
        <v>x</v>
      </c>
    </row>
    <row r="242" spans="1:34" x14ac:dyDescent="0.3">
      <c r="A242">
        <f>A241+metadata!J241</f>
        <v>1416</v>
      </c>
      <c r="B242" t="str">
        <f>metadata!B242</f>
        <v>35-Tsu</v>
      </c>
      <c r="C242">
        <v>241</v>
      </c>
      <c r="D242" t="str">
        <f t="shared" si="9"/>
        <v>2-</v>
      </c>
      <c r="E242" t="str">
        <f>VLOOKUP($D242,metadata!$B$2:$S$451,2,0)</f>
        <v>BRADSHAW, WE</v>
      </c>
      <c r="F242" t="str">
        <f>VLOOKUP($D242,metadata!$B$2:$S$451,3,0)</f>
        <v>GEOGRAPHY OF PHOTOPERIODIC RESPONSE IN DIAPAUSING MOSQUITO</v>
      </c>
      <c r="G242" t="str">
        <f>VLOOKUP($D242,metadata!$B$2:$S$451,4,0)</f>
        <v>10.1038/262384b0</v>
      </c>
      <c r="H242" t="str">
        <f>VLOOKUP($D242,metadata!$B$2:$S$451,5,0)</f>
        <v>y-askfordata</v>
      </c>
      <c r="I242" t="str">
        <f>VLOOKUP($D242,metadata!$B$2:$S$451,6,0)</f>
        <v>a</v>
      </c>
      <c r="J242" t="str">
        <f>VLOOKUP($D242,metadata!$B$2:$S$451,7,0)</f>
        <v>i</v>
      </c>
      <c r="K242">
        <f>VLOOKUP($D242,metadata!$B$2:$S$451,8,0)</f>
        <v>22</v>
      </c>
      <c r="L242">
        <f>VLOOKUP($D242,metadata!$B$2:$S$451,9,0)</f>
        <v>16</v>
      </c>
      <c r="M242" t="str">
        <f>VLOOKUP($D242,metadata!$B$2:$S$451,10,0)</f>
        <v/>
      </c>
      <c r="N242" t="str">
        <f>VLOOKUP($D242,metadata!$B$2:$S$451,11,0)</f>
        <v>Wyeomyia smithii</v>
      </c>
      <c r="O242" t="str">
        <f>VLOOKUP($D242,metadata!$B$2:$S$451,12,0)</f>
        <v>diptera</v>
      </c>
      <c r="P242" t="str">
        <f>VLOOKUP($D242,metadata!$B$2:$S$451,13,0)</f>
        <v/>
      </c>
      <c r="Q242" t="str">
        <f>VLOOKUP($D242,metadata!$B$2:$S$451,14,0)</f>
        <v/>
      </c>
      <c r="R242" t="str">
        <f>VLOOKUP($D242,metadata!$B$2:$S$451,15,0)</f>
        <v/>
      </c>
      <c r="S242" t="str">
        <f>VLOOKUP($D242,metadata!$B$2:$S$451,16,0)</f>
        <v/>
      </c>
      <c r="T242" t="str">
        <f>VLOOKUP($D242,metadata!$B$2:$S$451,17,0)</f>
        <v/>
      </c>
      <c r="U242" t="str">
        <f>VLOOKUP($D242,metadata!$B$2:$S$451,18,0)</f>
        <v/>
      </c>
      <c r="V242" t="str">
        <f>VLOOKUP($D242,metadata!$B$2:$Z$451,19,0)</f>
        <v/>
      </c>
      <c r="W242" t="str">
        <f>VLOOKUP($D242,metadata!$B$2:$Z$451,20,0)</f>
        <v/>
      </c>
      <c r="X242" t="str">
        <f>VLOOKUP($D242,metadata!$B$2:$Z$451,21,0)</f>
        <v/>
      </c>
      <c r="Y242" t="str">
        <f>VLOOKUP($D242,metadata!$B$2:$Z$451,22,0)</f>
        <v/>
      </c>
      <c r="Z242" t="str">
        <f>VLOOKUP($D242,metadata!$B$2:$Z$451,23,0)</f>
        <v/>
      </c>
      <c r="AA242" t="str">
        <f>VLOOKUP($D242,metadata!$B$2:$Z$451,24,0)</f>
        <v/>
      </c>
      <c r="AB242" t="str">
        <f>VLOOKUP($D242,metadata!$B$2:$Z$451,25,0)</f>
        <v/>
      </c>
      <c r="AF242" t="str">
        <f t="shared" si="10"/>
        <v/>
      </c>
      <c r="AH242" t="str">
        <f t="shared" si="11"/>
        <v>x</v>
      </c>
    </row>
    <row r="243" spans="1:34" x14ac:dyDescent="0.3">
      <c r="A243">
        <f>A242+metadata!J242</f>
        <v>1422</v>
      </c>
      <c r="B243" t="str">
        <f>metadata!B243</f>
        <v>35-Izumu</v>
      </c>
      <c r="C243">
        <v>242</v>
      </c>
      <c r="D243" t="str">
        <f t="shared" si="9"/>
        <v>2-</v>
      </c>
      <c r="E243" t="str">
        <f>VLOOKUP($D243,metadata!$B$2:$S$451,2,0)</f>
        <v>BRADSHAW, WE</v>
      </c>
      <c r="F243" t="str">
        <f>VLOOKUP($D243,metadata!$B$2:$S$451,3,0)</f>
        <v>GEOGRAPHY OF PHOTOPERIODIC RESPONSE IN DIAPAUSING MOSQUITO</v>
      </c>
      <c r="G243" t="str">
        <f>VLOOKUP($D243,metadata!$B$2:$S$451,4,0)</f>
        <v>10.1038/262384b0</v>
      </c>
      <c r="H243" t="str">
        <f>VLOOKUP($D243,metadata!$B$2:$S$451,5,0)</f>
        <v>y-askfordata</v>
      </c>
      <c r="I243" t="str">
        <f>VLOOKUP($D243,metadata!$B$2:$S$451,6,0)</f>
        <v>a</v>
      </c>
      <c r="J243" t="str">
        <f>VLOOKUP($D243,metadata!$B$2:$S$451,7,0)</f>
        <v>i</v>
      </c>
      <c r="K243">
        <f>VLOOKUP($D243,metadata!$B$2:$S$451,8,0)</f>
        <v>22</v>
      </c>
      <c r="L243">
        <f>VLOOKUP($D243,metadata!$B$2:$S$451,9,0)</f>
        <v>16</v>
      </c>
      <c r="M243" t="str">
        <f>VLOOKUP($D243,metadata!$B$2:$S$451,10,0)</f>
        <v/>
      </c>
      <c r="N243" t="str">
        <f>VLOOKUP($D243,metadata!$B$2:$S$451,11,0)</f>
        <v>Wyeomyia smithii</v>
      </c>
      <c r="O243" t="str">
        <f>VLOOKUP($D243,metadata!$B$2:$S$451,12,0)</f>
        <v>diptera</v>
      </c>
      <c r="P243" t="str">
        <f>VLOOKUP($D243,metadata!$B$2:$S$451,13,0)</f>
        <v/>
      </c>
      <c r="Q243" t="str">
        <f>VLOOKUP($D243,metadata!$B$2:$S$451,14,0)</f>
        <v/>
      </c>
      <c r="R243" t="str">
        <f>VLOOKUP($D243,metadata!$B$2:$S$451,15,0)</f>
        <v/>
      </c>
      <c r="S243" t="str">
        <f>VLOOKUP($D243,metadata!$B$2:$S$451,16,0)</f>
        <v/>
      </c>
      <c r="T243" t="str">
        <f>VLOOKUP($D243,metadata!$B$2:$S$451,17,0)</f>
        <v/>
      </c>
      <c r="U243" t="str">
        <f>VLOOKUP($D243,metadata!$B$2:$S$451,18,0)</f>
        <v/>
      </c>
      <c r="V243" t="str">
        <f>VLOOKUP($D243,metadata!$B$2:$Z$451,19,0)</f>
        <v/>
      </c>
      <c r="W243" t="str">
        <f>VLOOKUP($D243,metadata!$B$2:$Z$451,20,0)</f>
        <v/>
      </c>
      <c r="X243" t="str">
        <f>VLOOKUP($D243,metadata!$B$2:$Z$451,21,0)</f>
        <v/>
      </c>
      <c r="Y243" t="str">
        <f>VLOOKUP($D243,metadata!$B$2:$Z$451,22,0)</f>
        <v/>
      </c>
      <c r="Z243" t="str">
        <f>VLOOKUP($D243,metadata!$B$2:$Z$451,23,0)</f>
        <v/>
      </c>
      <c r="AA243" t="str">
        <f>VLOOKUP($D243,metadata!$B$2:$Z$451,24,0)</f>
        <v/>
      </c>
      <c r="AB243" t="str">
        <f>VLOOKUP($D243,metadata!$B$2:$Z$451,25,0)</f>
        <v/>
      </c>
      <c r="AF243" t="str">
        <f t="shared" si="10"/>
        <v/>
      </c>
      <c r="AH243" t="str">
        <f t="shared" si="11"/>
        <v>x</v>
      </c>
    </row>
    <row r="244" spans="1:34" x14ac:dyDescent="0.3">
      <c r="A244">
        <f>A243+metadata!J243</f>
        <v>1428</v>
      </c>
      <c r="B244" t="str">
        <f>metadata!B244</f>
        <v>35-Kagoshima</v>
      </c>
      <c r="C244">
        <v>243</v>
      </c>
      <c r="D244" t="str">
        <f t="shared" si="9"/>
        <v>2-</v>
      </c>
      <c r="E244" t="str">
        <f>VLOOKUP($D244,metadata!$B$2:$S$451,2,0)</f>
        <v>BRADSHAW, WE</v>
      </c>
      <c r="F244" t="str">
        <f>VLOOKUP($D244,metadata!$B$2:$S$451,3,0)</f>
        <v>GEOGRAPHY OF PHOTOPERIODIC RESPONSE IN DIAPAUSING MOSQUITO</v>
      </c>
      <c r="G244" t="str">
        <f>VLOOKUP($D244,metadata!$B$2:$S$451,4,0)</f>
        <v>10.1038/262384b0</v>
      </c>
      <c r="H244" t="str">
        <f>VLOOKUP($D244,metadata!$B$2:$S$451,5,0)</f>
        <v>y-askfordata</v>
      </c>
      <c r="I244" t="str">
        <f>VLOOKUP($D244,metadata!$B$2:$S$451,6,0)</f>
        <v>a</v>
      </c>
      <c r="J244" t="str">
        <f>VLOOKUP($D244,metadata!$B$2:$S$451,7,0)</f>
        <v>i</v>
      </c>
      <c r="K244">
        <f>VLOOKUP($D244,metadata!$B$2:$S$451,8,0)</f>
        <v>22</v>
      </c>
      <c r="L244">
        <f>VLOOKUP($D244,metadata!$B$2:$S$451,9,0)</f>
        <v>16</v>
      </c>
      <c r="M244" t="str">
        <f>VLOOKUP($D244,metadata!$B$2:$S$451,10,0)</f>
        <v/>
      </c>
      <c r="N244" t="str">
        <f>VLOOKUP($D244,metadata!$B$2:$S$451,11,0)</f>
        <v>Wyeomyia smithii</v>
      </c>
      <c r="O244" t="str">
        <f>VLOOKUP($D244,metadata!$B$2:$S$451,12,0)</f>
        <v>diptera</v>
      </c>
      <c r="P244" t="str">
        <f>VLOOKUP($D244,metadata!$B$2:$S$451,13,0)</f>
        <v/>
      </c>
      <c r="Q244" t="str">
        <f>VLOOKUP($D244,metadata!$B$2:$S$451,14,0)</f>
        <v/>
      </c>
      <c r="R244" t="str">
        <f>VLOOKUP($D244,metadata!$B$2:$S$451,15,0)</f>
        <v/>
      </c>
      <c r="S244" t="str">
        <f>VLOOKUP($D244,metadata!$B$2:$S$451,16,0)</f>
        <v/>
      </c>
      <c r="T244" t="str">
        <f>VLOOKUP($D244,metadata!$B$2:$S$451,17,0)</f>
        <v/>
      </c>
      <c r="U244" t="str">
        <f>VLOOKUP($D244,metadata!$B$2:$S$451,18,0)</f>
        <v/>
      </c>
      <c r="V244" t="str">
        <f>VLOOKUP($D244,metadata!$B$2:$Z$451,19,0)</f>
        <v/>
      </c>
      <c r="W244" t="str">
        <f>VLOOKUP($D244,metadata!$B$2:$Z$451,20,0)</f>
        <v/>
      </c>
      <c r="X244" t="str">
        <f>VLOOKUP($D244,metadata!$B$2:$Z$451,21,0)</f>
        <v/>
      </c>
      <c r="Y244" t="str">
        <f>VLOOKUP($D244,metadata!$B$2:$Z$451,22,0)</f>
        <v/>
      </c>
      <c r="Z244" t="str">
        <f>VLOOKUP($D244,metadata!$B$2:$Z$451,23,0)</f>
        <v/>
      </c>
      <c r="AA244" t="str">
        <f>VLOOKUP($D244,metadata!$B$2:$Z$451,24,0)</f>
        <v/>
      </c>
      <c r="AB244" t="str">
        <f>VLOOKUP($D244,metadata!$B$2:$Z$451,25,0)</f>
        <v/>
      </c>
      <c r="AF244" t="str">
        <f t="shared" si="10"/>
        <v/>
      </c>
      <c r="AH244" t="str">
        <f t="shared" si="11"/>
        <v>x</v>
      </c>
    </row>
    <row r="245" spans="1:34" x14ac:dyDescent="0.3">
      <c r="A245">
        <f>A244+metadata!J244</f>
        <v>1436</v>
      </c>
      <c r="B245" t="str">
        <f>metadata!B245</f>
        <v>35-Ishigaki</v>
      </c>
      <c r="C245">
        <v>244</v>
      </c>
      <c r="D245" t="str">
        <f t="shared" si="9"/>
        <v>2-</v>
      </c>
      <c r="E245" t="str">
        <f>VLOOKUP($D245,metadata!$B$2:$S$451,2,0)</f>
        <v>BRADSHAW, WE</v>
      </c>
      <c r="F245" t="str">
        <f>VLOOKUP($D245,metadata!$B$2:$S$451,3,0)</f>
        <v>GEOGRAPHY OF PHOTOPERIODIC RESPONSE IN DIAPAUSING MOSQUITO</v>
      </c>
      <c r="G245" t="str">
        <f>VLOOKUP($D245,metadata!$B$2:$S$451,4,0)</f>
        <v>10.1038/262384b0</v>
      </c>
      <c r="H245" t="str">
        <f>VLOOKUP($D245,metadata!$B$2:$S$451,5,0)</f>
        <v>y-askfordata</v>
      </c>
      <c r="I245" t="str">
        <f>VLOOKUP($D245,metadata!$B$2:$S$451,6,0)</f>
        <v>a</v>
      </c>
      <c r="J245" t="str">
        <f>VLOOKUP($D245,metadata!$B$2:$S$451,7,0)</f>
        <v>i</v>
      </c>
      <c r="K245">
        <f>VLOOKUP($D245,metadata!$B$2:$S$451,8,0)</f>
        <v>22</v>
      </c>
      <c r="L245">
        <f>VLOOKUP($D245,metadata!$B$2:$S$451,9,0)</f>
        <v>16</v>
      </c>
      <c r="M245" t="str">
        <f>VLOOKUP($D245,metadata!$B$2:$S$451,10,0)</f>
        <v/>
      </c>
      <c r="N245" t="str">
        <f>VLOOKUP($D245,metadata!$B$2:$S$451,11,0)</f>
        <v>Wyeomyia smithii</v>
      </c>
      <c r="O245" t="str">
        <f>VLOOKUP($D245,metadata!$B$2:$S$451,12,0)</f>
        <v>diptera</v>
      </c>
      <c r="P245" t="str">
        <f>VLOOKUP($D245,metadata!$B$2:$S$451,13,0)</f>
        <v/>
      </c>
      <c r="Q245" t="str">
        <f>VLOOKUP($D245,metadata!$B$2:$S$451,14,0)</f>
        <v/>
      </c>
      <c r="R245" t="str">
        <f>VLOOKUP($D245,metadata!$B$2:$S$451,15,0)</f>
        <v/>
      </c>
      <c r="S245" t="str">
        <f>VLOOKUP($D245,metadata!$B$2:$S$451,16,0)</f>
        <v/>
      </c>
      <c r="T245" t="str">
        <f>VLOOKUP($D245,metadata!$B$2:$S$451,17,0)</f>
        <v/>
      </c>
      <c r="U245" t="str">
        <f>VLOOKUP($D245,metadata!$B$2:$S$451,18,0)</f>
        <v/>
      </c>
      <c r="V245" t="str">
        <f>VLOOKUP($D245,metadata!$B$2:$Z$451,19,0)</f>
        <v/>
      </c>
      <c r="W245" t="str">
        <f>VLOOKUP($D245,metadata!$B$2:$Z$451,20,0)</f>
        <v/>
      </c>
      <c r="X245" t="str">
        <f>VLOOKUP($D245,metadata!$B$2:$Z$451,21,0)</f>
        <v/>
      </c>
      <c r="Y245" t="str">
        <f>VLOOKUP($D245,metadata!$B$2:$Z$451,22,0)</f>
        <v/>
      </c>
      <c r="Z245" t="str">
        <f>VLOOKUP($D245,metadata!$B$2:$Z$451,23,0)</f>
        <v/>
      </c>
      <c r="AA245" t="str">
        <f>VLOOKUP($D245,metadata!$B$2:$Z$451,24,0)</f>
        <v/>
      </c>
      <c r="AB245" t="str">
        <f>VLOOKUP($D245,metadata!$B$2:$Z$451,25,0)</f>
        <v/>
      </c>
      <c r="AF245" t="str">
        <f t="shared" si="10"/>
        <v/>
      </c>
      <c r="AH245" t="str">
        <f t="shared" si="11"/>
        <v>x</v>
      </c>
    </row>
    <row r="246" spans="1:34" x14ac:dyDescent="0.3">
      <c r="A246">
        <f>A245+metadata!J245</f>
        <v>1443</v>
      </c>
      <c r="B246" t="str">
        <f>metadata!B246</f>
        <v>36-Kyoto</v>
      </c>
      <c r="C246">
        <v>245</v>
      </c>
      <c r="D246" t="str">
        <f t="shared" si="9"/>
        <v>2-</v>
      </c>
      <c r="E246" t="str">
        <f>VLOOKUP($D246,metadata!$B$2:$S$451,2,0)</f>
        <v>BRADSHAW, WE</v>
      </c>
      <c r="F246" t="str">
        <f>VLOOKUP($D246,metadata!$B$2:$S$451,3,0)</f>
        <v>GEOGRAPHY OF PHOTOPERIODIC RESPONSE IN DIAPAUSING MOSQUITO</v>
      </c>
      <c r="G246" t="str">
        <f>VLOOKUP($D246,metadata!$B$2:$S$451,4,0)</f>
        <v>10.1038/262384b0</v>
      </c>
      <c r="H246" t="str">
        <f>VLOOKUP($D246,metadata!$B$2:$S$451,5,0)</f>
        <v>y-askfordata</v>
      </c>
      <c r="I246" t="str">
        <f>VLOOKUP($D246,metadata!$B$2:$S$451,6,0)</f>
        <v>a</v>
      </c>
      <c r="J246" t="str">
        <f>VLOOKUP($D246,metadata!$B$2:$S$451,7,0)</f>
        <v>i</v>
      </c>
      <c r="K246">
        <f>VLOOKUP($D246,metadata!$B$2:$S$451,8,0)</f>
        <v>22</v>
      </c>
      <c r="L246">
        <f>VLOOKUP($D246,metadata!$B$2:$S$451,9,0)</f>
        <v>16</v>
      </c>
      <c r="M246" t="str">
        <f>VLOOKUP($D246,metadata!$B$2:$S$451,10,0)</f>
        <v/>
      </c>
      <c r="N246" t="str">
        <f>VLOOKUP($D246,metadata!$B$2:$S$451,11,0)</f>
        <v>Wyeomyia smithii</v>
      </c>
      <c r="O246" t="str">
        <f>VLOOKUP($D246,metadata!$B$2:$S$451,12,0)</f>
        <v>diptera</v>
      </c>
      <c r="P246" t="str">
        <f>VLOOKUP($D246,metadata!$B$2:$S$451,13,0)</f>
        <v/>
      </c>
      <c r="Q246" t="str">
        <f>VLOOKUP($D246,metadata!$B$2:$S$451,14,0)</f>
        <v/>
      </c>
      <c r="R246" t="str">
        <f>VLOOKUP($D246,metadata!$B$2:$S$451,15,0)</f>
        <v/>
      </c>
      <c r="S246" t="str">
        <f>VLOOKUP($D246,metadata!$B$2:$S$451,16,0)</f>
        <v/>
      </c>
      <c r="T246" t="str">
        <f>VLOOKUP($D246,metadata!$B$2:$S$451,17,0)</f>
        <v/>
      </c>
      <c r="U246" t="str">
        <f>VLOOKUP($D246,metadata!$B$2:$S$451,18,0)</f>
        <v/>
      </c>
      <c r="V246" t="str">
        <f>VLOOKUP($D246,metadata!$B$2:$Z$451,19,0)</f>
        <v/>
      </c>
      <c r="W246" t="str">
        <f>VLOOKUP($D246,metadata!$B$2:$Z$451,20,0)</f>
        <v/>
      </c>
      <c r="X246" t="str">
        <f>VLOOKUP($D246,metadata!$B$2:$Z$451,21,0)</f>
        <v/>
      </c>
      <c r="Y246" t="str">
        <f>VLOOKUP($D246,metadata!$B$2:$Z$451,22,0)</f>
        <v/>
      </c>
      <c r="Z246" t="str">
        <f>VLOOKUP($D246,metadata!$B$2:$Z$451,23,0)</f>
        <v/>
      </c>
      <c r="AA246" t="str">
        <f>VLOOKUP($D246,metadata!$B$2:$Z$451,24,0)</f>
        <v/>
      </c>
      <c r="AB246" t="str">
        <f>VLOOKUP($D246,metadata!$B$2:$Z$451,25,0)</f>
        <v/>
      </c>
      <c r="AF246" t="str">
        <f t="shared" si="10"/>
        <v/>
      </c>
      <c r="AH246" t="str">
        <f t="shared" si="11"/>
        <v>x</v>
      </c>
    </row>
    <row r="247" spans="1:34" x14ac:dyDescent="0.3">
      <c r="A247">
        <f>A246+metadata!J246</f>
        <v>1446</v>
      </c>
      <c r="B247" t="str">
        <f>metadata!B247</f>
        <v>36-Ieshima Is.</v>
      </c>
      <c r="C247">
        <v>246</v>
      </c>
      <c r="D247" t="str">
        <f t="shared" si="9"/>
        <v>2-</v>
      </c>
      <c r="E247" t="str">
        <f>VLOOKUP($D247,metadata!$B$2:$S$451,2,0)</f>
        <v>BRADSHAW, WE</v>
      </c>
      <c r="F247" t="str">
        <f>VLOOKUP($D247,metadata!$B$2:$S$451,3,0)</f>
        <v>GEOGRAPHY OF PHOTOPERIODIC RESPONSE IN DIAPAUSING MOSQUITO</v>
      </c>
      <c r="G247" t="str">
        <f>VLOOKUP($D247,metadata!$B$2:$S$451,4,0)</f>
        <v>10.1038/262384b0</v>
      </c>
      <c r="H247" t="str">
        <f>VLOOKUP($D247,metadata!$B$2:$S$451,5,0)</f>
        <v>y-askfordata</v>
      </c>
      <c r="I247" t="str">
        <f>VLOOKUP($D247,metadata!$B$2:$S$451,6,0)</f>
        <v>a</v>
      </c>
      <c r="J247" t="str">
        <f>VLOOKUP($D247,metadata!$B$2:$S$451,7,0)</f>
        <v>i</v>
      </c>
      <c r="K247">
        <f>VLOOKUP($D247,metadata!$B$2:$S$451,8,0)</f>
        <v>22</v>
      </c>
      <c r="L247">
        <f>VLOOKUP($D247,metadata!$B$2:$S$451,9,0)</f>
        <v>16</v>
      </c>
      <c r="M247" t="str">
        <f>VLOOKUP($D247,metadata!$B$2:$S$451,10,0)</f>
        <v/>
      </c>
      <c r="N247" t="str">
        <f>VLOOKUP($D247,metadata!$B$2:$S$451,11,0)</f>
        <v>Wyeomyia smithii</v>
      </c>
      <c r="O247" t="str">
        <f>VLOOKUP($D247,metadata!$B$2:$S$451,12,0)</f>
        <v>diptera</v>
      </c>
      <c r="P247" t="str">
        <f>VLOOKUP($D247,metadata!$B$2:$S$451,13,0)</f>
        <v/>
      </c>
      <c r="Q247" t="str">
        <f>VLOOKUP($D247,metadata!$B$2:$S$451,14,0)</f>
        <v/>
      </c>
      <c r="R247" t="str">
        <f>VLOOKUP($D247,metadata!$B$2:$S$451,15,0)</f>
        <v/>
      </c>
      <c r="S247" t="str">
        <f>VLOOKUP($D247,metadata!$B$2:$S$451,16,0)</f>
        <v/>
      </c>
      <c r="T247" t="str">
        <f>VLOOKUP($D247,metadata!$B$2:$S$451,17,0)</f>
        <v/>
      </c>
      <c r="U247" t="str">
        <f>VLOOKUP($D247,metadata!$B$2:$S$451,18,0)</f>
        <v/>
      </c>
      <c r="V247" t="str">
        <f>VLOOKUP($D247,metadata!$B$2:$Z$451,19,0)</f>
        <v/>
      </c>
      <c r="W247" t="str">
        <f>VLOOKUP($D247,metadata!$B$2:$Z$451,20,0)</f>
        <v/>
      </c>
      <c r="X247" t="str">
        <f>VLOOKUP($D247,metadata!$B$2:$Z$451,21,0)</f>
        <v/>
      </c>
      <c r="Y247" t="str">
        <f>VLOOKUP($D247,metadata!$B$2:$Z$451,22,0)</f>
        <v/>
      </c>
      <c r="Z247" t="str">
        <f>VLOOKUP($D247,metadata!$B$2:$Z$451,23,0)</f>
        <v/>
      </c>
      <c r="AA247" t="str">
        <f>VLOOKUP($D247,metadata!$B$2:$Z$451,24,0)</f>
        <v/>
      </c>
      <c r="AB247" t="str">
        <f>VLOOKUP($D247,metadata!$B$2:$Z$451,25,0)</f>
        <v/>
      </c>
      <c r="AF247" t="str">
        <f t="shared" si="10"/>
        <v/>
      </c>
      <c r="AH247" t="str">
        <f t="shared" si="11"/>
        <v>x</v>
      </c>
    </row>
    <row r="248" spans="1:34" x14ac:dyDescent="0.3">
      <c r="A248">
        <f>A247+metadata!J247</f>
        <v>1449</v>
      </c>
      <c r="B248" t="str">
        <f>metadata!B248</f>
        <v>36-Tangashima Is.</v>
      </c>
      <c r="C248">
        <v>247</v>
      </c>
      <c r="D248" t="str">
        <f t="shared" si="9"/>
        <v>2-</v>
      </c>
      <c r="E248" t="str">
        <f>VLOOKUP($D248,metadata!$B$2:$S$451,2,0)</f>
        <v>BRADSHAW, WE</v>
      </c>
      <c r="F248" t="str">
        <f>VLOOKUP($D248,metadata!$B$2:$S$451,3,0)</f>
        <v>GEOGRAPHY OF PHOTOPERIODIC RESPONSE IN DIAPAUSING MOSQUITO</v>
      </c>
      <c r="G248" t="str">
        <f>VLOOKUP($D248,metadata!$B$2:$S$451,4,0)</f>
        <v>10.1038/262384b0</v>
      </c>
      <c r="H248" t="str">
        <f>VLOOKUP($D248,metadata!$B$2:$S$451,5,0)</f>
        <v>y-askfordata</v>
      </c>
      <c r="I248" t="str">
        <f>VLOOKUP($D248,metadata!$B$2:$S$451,6,0)</f>
        <v>a</v>
      </c>
      <c r="J248" t="str">
        <f>VLOOKUP($D248,metadata!$B$2:$S$451,7,0)</f>
        <v>i</v>
      </c>
      <c r="K248">
        <f>VLOOKUP($D248,metadata!$B$2:$S$451,8,0)</f>
        <v>22</v>
      </c>
      <c r="L248">
        <f>VLOOKUP($D248,metadata!$B$2:$S$451,9,0)</f>
        <v>16</v>
      </c>
      <c r="M248" t="str">
        <f>VLOOKUP($D248,metadata!$B$2:$S$451,10,0)</f>
        <v/>
      </c>
      <c r="N248" t="str">
        <f>VLOOKUP($D248,metadata!$B$2:$S$451,11,0)</f>
        <v>Wyeomyia smithii</v>
      </c>
      <c r="O248" t="str">
        <f>VLOOKUP($D248,metadata!$B$2:$S$451,12,0)</f>
        <v>diptera</v>
      </c>
      <c r="P248" t="str">
        <f>VLOOKUP($D248,metadata!$B$2:$S$451,13,0)</f>
        <v/>
      </c>
      <c r="Q248" t="str">
        <f>VLOOKUP($D248,metadata!$B$2:$S$451,14,0)</f>
        <v/>
      </c>
      <c r="R248" t="str">
        <f>VLOOKUP($D248,metadata!$B$2:$S$451,15,0)</f>
        <v/>
      </c>
      <c r="S248" t="str">
        <f>VLOOKUP($D248,metadata!$B$2:$S$451,16,0)</f>
        <v/>
      </c>
      <c r="T248" t="str">
        <f>VLOOKUP($D248,metadata!$B$2:$S$451,17,0)</f>
        <v/>
      </c>
      <c r="U248" t="str">
        <f>VLOOKUP($D248,metadata!$B$2:$S$451,18,0)</f>
        <v/>
      </c>
      <c r="V248" t="str">
        <f>VLOOKUP($D248,metadata!$B$2:$Z$451,19,0)</f>
        <v/>
      </c>
      <c r="W248" t="str">
        <f>VLOOKUP($D248,metadata!$B$2:$Z$451,20,0)</f>
        <v/>
      </c>
      <c r="X248" t="str">
        <f>VLOOKUP($D248,metadata!$B$2:$Z$451,21,0)</f>
        <v/>
      </c>
      <c r="Y248" t="str">
        <f>VLOOKUP($D248,metadata!$B$2:$Z$451,22,0)</f>
        <v/>
      </c>
      <c r="Z248" t="str">
        <f>VLOOKUP($D248,metadata!$B$2:$Z$451,23,0)</f>
        <v/>
      </c>
      <c r="AA248" t="str">
        <f>VLOOKUP($D248,metadata!$B$2:$Z$451,24,0)</f>
        <v/>
      </c>
      <c r="AB248" t="str">
        <f>VLOOKUP($D248,metadata!$B$2:$Z$451,25,0)</f>
        <v/>
      </c>
      <c r="AF248" t="str">
        <f t="shared" si="10"/>
        <v/>
      </c>
      <c r="AH248" t="str">
        <f t="shared" si="11"/>
        <v>x</v>
      </c>
    </row>
    <row r="249" spans="1:34" x14ac:dyDescent="0.3">
      <c r="A249">
        <f>A248+metadata!J248</f>
        <v>1452</v>
      </c>
      <c r="B249" t="str">
        <f>metadata!B249</f>
        <v>36-Bouzeshima Is.</v>
      </c>
      <c r="C249">
        <v>248</v>
      </c>
      <c r="D249" t="str">
        <f t="shared" si="9"/>
        <v>2-</v>
      </c>
      <c r="E249" t="str">
        <f>VLOOKUP($D249,metadata!$B$2:$S$451,2,0)</f>
        <v>BRADSHAW, WE</v>
      </c>
      <c r="F249" t="str">
        <f>VLOOKUP($D249,metadata!$B$2:$S$451,3,0)</f>
        <v>GEOGRAPHY OF PHOTOPERIODIC RESPONSE IN DIAPAUSING MOSQUITO</v>
      </c>
      <c r="G249" t="str">
        <f>VLOOKUP($D249,metadata!$B$2:$S$451,4,0)</f>
        <v>10.1038/262384b0</v>
      </c>
      <c r="H249" t="str">
        <f>VLOOKUP($D249,metadata!$B$2:$S$451,5,0)</f>
        <v>y-askfordata</v>
      </c>
      <c r="I249" t="str">
        <f>VLOOKUP($D249,metadata!$B$2:$S$451,6,0)</f>
        <v>a</v>
      </c>
      <c r="J249" t="str">
        <f>VLOOKUP($D249,metadata!$B$2:$S$451,7,0)</f>
        <v>i</v>
      </c>
      <c r="K249">
        <f>VLOOKUP($D249,metadata!$B$2:$S$451,8,0)</f>
        <v>22</v>
      </c>
      <c r="L249">
        <f>VLOOKUP($D249,metadata!$B$2:$S$451,9,0)</f>
        <v>16</v>
      </c>
      <c r="M249" t="str">
        <f>VLOOKUP($D249,metadata!$B$2:$S$451,10,0)</f>
        <v/>
      </c>
      <c r="N249" t="str">
        <f>VLOOKUP($D249,metadata!$B$2:$S$451,11,0)</f>
        <v>Wyeomyia smithii</v>
      </c>
      <c r="O249" t="str">
        <f>VLOOKUP($D249,metadata!$B$2:$S$451,12,0)</f>
        <v>diptera</v>
      </c>
      <c r="P249" t="str">
        <f>VLOOKUP($D249,metadata!$B$2:$S$451,13,0)</f>
        <v/>
      </c>
      <c r="Q249" t="str">
        <f>VLOOKUP($D249,metadata!$B$2:$S$451,14,0)</f>
        <v/>
      </c>
      <c r="R249" t="str">
        <f>VLOOKUP($D249,metadata!$B$2:$S$451,15,0)</f>
        <v/>
      </c>
      <c r="S249" t="str">
        <f>VLOOKUP($D249,metadata!$B$2:$S$451,16,0)</f>
        <v/>
      </c>
      <c r="T249" t="str">
        <f>VLOOKUP($D249,metadata!$B$2:$S$451,17,0)</f>
        <v/>
      </c>
      <c r="U249" t="str">
        <f>VLOOKUP($D249,metadata!$B$2:$S$451,18,0)</f>
        <v/>
      </c>
      <c r="V249" t="str">
        <f>VLOOKUP($D249,metadata!$B$2:$Z$451,19,0)</f>
        <v/>
      </c>
      <c r="W249" t="str">
        <f>VLOOKUP($D249,metadata!$B$2:$Z$451,20,0)</f>
        <v/>
      </c>
      <c r="X249" t="str">
        <f>VLOOKUP($D249,metadata!$B$2:$Z$451,21,0)</f>
        <v/>
      </c>
      <c r="Y249" t="str">
        <f>VLOOKUP($D249,metadata!$B$2:$Z$451,22,0)</f>
        <v/>
      </c>
      <c r="Z249" t="str">
        <f>VLOOKUP($D249,metadata!$B$2:$Z$451,23,0)</f>
        <v/>
      </c>
      <c r="AA249" t="str">
        <f>VLOOKUP($D249,metadata!$B$2:$Z$451,24,0)</f>
        <v/>
      </c>
      <c r="AB249" t="str">
        <f>VLOOKUP($D249,metadata!$B$2:$Z$451,25,0)</f>
        <v/>
      </c>
      <c r="AF249" t="str">
        <f t="shared" si="10"/>
        <v/>
      </c>
      <c r="AH249" t="str">
        <f t="shared" si="11"/>
        <v>x</v>
      </c>
    </row>
    <row r="250" spans="1:34" x14ac:dyDescent="0.3">
      <c r="A250">
        <f>A249+metadata!J249</f>
        <v>1455</v>
      </c>
      <c r="B250" t="str">
        <f>metadata!B250</f>
        <v>37-OUL</v>
      </c>
      <c r="C250">
        <v>249</v>
      </c>
      <c r="D250" t="str">
        <f t="shared" si="9"/>
        <v>2-</v>
      </c>
      <c r="E250" t="str">
        <f>VLOOKUP($D250,metadata!$B$2:$S$451,2,0)</f>
        <v>BRADSHAW, WE</v>
      </c>
      <c r="F250" t="str">
        <f>VLOOKUP($D250,metadata!$B$2:$S$451,3,0)</f>
        <v>GEOGRAPHY OF PHOTOPERIODIC RESPONSE IN DIAPAUSING MOSQUITO</v>
      </c>
      <c r="G250" t="str">
        <f>VLOOKUP($D250,metadata!$B$2:$S$451,4,0)</f>
        <v>10.1038/262384b0</v>
      </c>
      <c r="H250" t="str">
        <f>VLOOKUP($D250,metadata!$B$2:$S$451,5,0)</f>
        <v>y-askfordata</v>
      </c>
      <c r="I250" t="str">
        <f>VLOOKUP($D250,metadata!$B$2:$S$451,6,0)</f>
        <v>a</v>
      </c>
      <c r="J250" t="str">
        <f>VLOOKUP($D250,metadata!$B$2:$S$451,7,0)</f>
        <v>i</v>
      </c>
      <c r="K250">
        <f>VLOOKUP($D250,metadata!$B$2:$S$451,8,0)</f>
        <v>22</v>
      </c>
      <c r="L250">
        <f>VLOOKUP($D250,metadata!$B$2:$S$451,9,0)</f>
        <v>16</v>
      </c>
      <c r="M250" t="str">
        <f>VLOOKUP($D250,metadata!$B$2:$S$451,10,0)</f>
        <v/>
      </c>
      <c r="N250" t="str">
        <f>VLOOKUP($D250,metadata!$B$2:$S$451,11,0)</f>
        <v>Wyeomyia smithii</v>
      </c>
      <c r="O250" t="str">
        <f>VLOOKUP($D250,metadata!$B$2:$S$451,12,0)</f>
        <v>diptera</v>
      </c>
      <c r="P250" t="str">
        <f>VLOOKUP($D250,metadata!$B$2:$S$451,13,0)</f>
        <v/>
      </c>
      <c r="Q250" t="str">
        <f>VLOOKUP($D250,metadata!$B$2:$S$451,14,0)</f>
        <v/>
      </c>
      <c r="R250" t="str">
        <f>VLOOKUP($D250,metadata!$B$2:$S$451,15,0)</f>
        <v/>
      </c>
      <c r="S250" t="str">
        <f>VLOOKUP($D250,metadata!$B$2:$S$451,16,0)</f>
        <v/>
      </c>
      <c r="T250" t="str">
        <f>VLOOKUP($D250,metadata!$B$2:$S$451,17,0)</f>
        <v/>
      </c>
      <c r="U250" t="str">
        <f>VLOOKUP($D250,metadata!$B$2:$S$451,18,0)</f>
        <v/>
      </c>
      <c r="V250" t="str">
        <f>VLOOKUP($D250,metadata!$B$2:$Z$451,19,0)</f>
        <v/>
      </c>
      <c r="W250" t="str">
        <f>VLOOKUP($D250,metadata!$B$2:$Z$451,20,0)</f>
        <v/>
      </c>
      <c r="X250" t="str">
        <f>VLOOKUP($D250,metadata!$B$2:$Z$451,21,0)</f>
        <v/>
      </c>
      <c r="Y250" t="str">
        <f>VLOOKUP($D250,metadata!$B$2:$Z$451,22,0)</f>
        <v/>
      </c>
      <c r="Z250" t="str">
        <f>VLOOKUP($D250,metadata!$B$2:$Z$451,23,0)</f>
        <v/>
      </c>
      <c r="AA250" t="str">
        <f>VLOOKUP($D250,metadata!$B$2:$Z$451,24,0)</f>
        <v/>
      </c>
      <c r="AB250" t="str">
        <f>VLOOKUP($D250,metadata!$B$2:$Z$451,25,0)</f>
        <v/>
      </c>
      <c r="AF250" t="str">
        <f t="shared" si="10"/>
        <v/>
      </c>
      <c r="AH250" t="str">
        <f t="shared" si="11"/>
        <v>x</v>
      </c>
    </row>
    <row r="251" spans="1:34" x14ac:dyDescent="0.3">
      <c r="A251">
        <f>A250+metadata!J250</f>
        <v>1463</v>
      </c>
      <c r="B251" t="str">
        <f>metadata!B251</f>
        <v>37-TUR</v>
      </c>
      <c r="C251">
        <v>250</v>
      </c>
      <c r="D251" t="str">
        <f t="shared" si="9"/>
        <v>2-</v>
      </c>
      <c r="E251" t="str">
        <f>VLOOKUP($D251,metadata!$B$2:$S$451,2,0)</f>
        <v>BRADSHAW, WE</v>
      </c>
      <c r="F251" t="str">
        <f>VLOOKUP($D251,metadata!$B$2:$S$451,3,0)</f>
        <v>GEOGRAPHY OF PHOTOPERIODIC RESPONSE IN DIAPAUSING MOSQUITO</v>
      </c>
      <c r="G251" t="str">
        <f>VLOOKUP($D251,metadata!$B$2:$S$451,4,0)</f>
        <v>10.1038/262384b0</v>
      </c>
      <c r="H251" t="str">
        <f>VLOOKUP($D251,metadata!$B$2:$S$451,5,0)</f>
        <v>y-askfordata</v>
      </c>
      <c r="I251" t="str">
        <f>VLOOKUP($D251,metadata!$B$2:$S$451,6,0)</f>
        <v>a</v>
      </c>
      <c r="J251" t="str">
        <f>VLOOKUP($D251,metadata!$B$2:$S$451,7,0)</f>
        <v>i</v>
      </c>
      <c r="K251">
        <f>VLOOKUP($D251,metadata!$B$2:$S$451,8,0)</f>
        <v>22</v>
      </c>
      <c r="L251">
        <f>VLOOKUP($D251,metadata!$B$2:$S$451,9,0)</f>
        <v>16</v>
      </c>
      <c r="M251" t="str">
        <f>VLOOKUP($D251,metadata!$B$2:$S$451,10,0)</f>
        <v/>
      </c>
      <c r="N251" t="str">
        <f>VLOOKUP($D251,metadata!$B$2:$S$451,11,0)</f>
        <v>Wyeomyia smithii</v>
      </c>
      <c r="O251" t="str">
        <f>VLOOKUP($D251,metadata!$B$2:$S$451,12,0)</f>
        <v>diptera</v>
      </c>
      <c r="P251" t="str">
        <f>VLOOKUP($D251,metadata!$B$2:$S$451,13,0)</f>
        <v/>
      </c>
      <c r="Q251" t="str">
        <f>VLOOKUP($D251,metadata!$B$2:$S$451,14,0)</f>
        <v/>
      </c>
      <c r="R251" t="str">
        <f>VLOOKUP($D251,metadata!$B$2:$S$451,15,0)</f>
        <v/>
      </c>
      <c r="S251" t="str">
        <f>VLOOKUP($D251,metadata!$B$2:$S$451,16,0)</f>
        <v/>
      </c>
      <c r="T251" t="str">
        <f>VLOOKUP($D251,metadata!$B$2:$S$451,17,0)</f>
        <v/>
      </c>
      <c r="U251" t="str">
        <f>VLOOKUP($D251,metadata!$B$2:$S$451,18,0)</f>
        <v/>
      </c>
      <c r="V251" t="str">
        <f>VLOOKUP($D251,metadata!$B$2:$Z$451,19,0)</f>
        <v/>
      </c>
      <c r="W251" t="str">
        <f>VLOOKUP($D251,metadata!$B$2:$Z$451,20,0)</f>
        <v/>
      </c>
      <c r="X251" t="str">
        <f>VLOOKUP($D251,metadata!$B$2:$Z$451,21,0)</f>
        <v/>
      </c>
      <c r="Y251" t="str">
        <f>VLOOKUP($D251,metadata!$B$2:$Z$451,22,0)</f>
        <v/>
      </c>
      <c r="Z251" t="str">
        <f>VLOOKUP($D251,metadata!$B$2:$Z$451,23,0)</f>
        <v/>
      </c>
      <c r="AA251" t="str">
        <f>VLOOKUP($D251,metadata!$B$2:$Z$451,24,0)</f>
        <v/>
      </c>
      <c r="AB251" t="str">
        <f>VLOOKUP($D251,metadata!$B$2:$Z$451,25,0)</f>
        <v/>
      </c>
      <c r="AF251" t="str">
        <f t="shared" si="10"/>
        <v/>
      </c>
      <c r="AH251" t="str">
        <f t="shared" si="11"/>
        <v>x</v>
      </c>
    </row>
    <row r="252" spans="1:34" x14ac:dyDescent="0.3">
      <c r="A252">
        <f>A251+metadata!J251</f>
        <v>1471</v>
      </c>
      <c r="B252" t="str">
        <f>metadata!B252</f>
        <v>37-LAT</v>
      </c>
      <c r="C252">
        <v>251</v>
      </c>
      <c r="D252" t="str">
        <f t="shared" si="9"/>
        <v>2-</v>
      </c>
      <c r="E252" t="str">
        <f>VLOOKUP($D252,metadata!$B$2:$S$451,2,0)</f>
        <v>BRADSHAW, WE</v>
      </c>
      <c r="F252" t="str">
        <f>VLOOKUP($D252,metadata!$B$2:$S$451,3,0)</f>
        <v>GEOGRAPHY OF PHOTOPERIODIC RESPONSE IN DIAPAUSING MOSQUITO</v>
      </c>
      <c r="G252" t="str">
        <f>VLOOKUP($D252,metadata!$B$2:$S$451,4,0)</f>
        <v>10.1038/262384b0</v>
      </c>
      <c r="H252" t="str">
        <f>VLOOKUP($D252,metadata!$B$2:$S$451,5,0)</f>
        <v>y-askfordata</v>
      </c>
      <c r="I252" t="str">
        <f>VLOOKUP($D252,metadata!$B$2:$S$451,6,0)</f>
        <v>a</v>
      </c>
      <c r="J252" t="str">
        <f>VLOOKUP($D252,metadata!$B$2:$S$451,7,0)</f>
        <v>i</v>
      </c>
      <c r="K252">
        <f>VLOOKUP($D252,metadata!$B$2:$S$451,8,0)</f>
        <v>22</v>
      </c>
      <c r="L252">
        <f>VLOOKUP($D252,metadata!$B$2:$S$451,9,0)</f>
        <v>16</v>
      </c>
      <c r="M252" t="str">
        <f>VLOOKUP($D252,metadata!$B$2:$S$451,10,0)</f>
        <v/>
      </c>
      <c r="N252" t="str">
        <f>VLOOKUP($D252,metadata!$B$2:$S$451,11,0)</f>
        <v>Wyeomyia smithii</v>
      </c>
      <c r="O252" t="str">
        <f>VLOOKUP($D252,metadata!$B$2:$S$451,12,0)</f>
        <v>diptera</v>
      </c>
      <c r="P252" t="str">
        <f>VLOOKUP($D252,metadata!$B$2:$S$451,13,0)</f>
        <v/>
      </c>
      <c r="Q252" t="str">
        <f>VLOOKUP($D252,metadata!$B$2:$S$451,14,0)</f>
        <v/>
      </c>
      <c r="R252" t="str">
        <f>VLOOKUP($D252,metadata!$B$2:$S$451,15,0)</f>
        <v/>
      </c>
      <c r="S252" t="str">
        <f>VLOOKUP($D252,metadata!$B$2:$S$451,16,0)</f>
        <v/>
      </c>
      <c r="T252" t="str">
        <f>VLOOKUP($D252,metadata!$B$2:$S$451,17,0)</f>
        <v/>
      </c>
      <c r="U252" t="str">
        <f>VLOOKUP($D252,metadata!$B$2:$S$451,18,0)</f>
        <v/>
      </c>
      <c r="V252" t="str">
        <f>VLOOKUP($D252,metadata!$B$2:$Z$451,19,0)</f>
        <v/>
      </c>
      <c r="W252" t="str">
        <f>VLOOKUP($D252,metadata!$B$2:$Z$451,20,0)</f>
        <v/>
      </c>
      <c r="X252" t="str">
        <f>VLOOKUP($D252,metadata!$B$2:$Z$451,21,0)</f>
        <v/>
      </c>
      <c r="Y252" t="str">
        <f>VLOOKUP($D252,metadata!$B$2:$Z$451,22,0)</f>
        <v/>
      </c>
      <c r="Z252" t="str">
        <f>VLOOKUP($D252,metadata!$B$2:$Z$451,23,0)</f>
        <v/>
      </c>
      <c r="AA252" t="str">
        <f>VLOOKUP($D252,metadata!$B$2:$Z$451,24,0)</f>
        <v/>
      </c>
      <c r="AB252" t="str">
        <f>VLOOKUP($D252,metadata!$B$2:$Z$451,25,0)</f>
        <v/>
      </c>
      <c r="AF252" t="str">
        <f t="shared" si="10"/>
        <v/>
      </c>
      <c r="AH252" t="str">
        <f t="shared" si="11"/>
        <v>x</v>
      </c>
    </row>
    <row r="253" spans="1:34" x14ac:dyDescent="0.3">
      <c r="A253">
        <f>A252+metadata!J252</f>
        <v>1479</v>
      </c>
      <c r="B253" t="str">
        <f>metadata!B253</f>
        <v>37-HAM</v>
      </c>
      <c r="C253">
        <v>252</v>
      </c>
      <c r="D253" t="str">
        <f t="shared" si="9"/>
        <v>2-</v>
      </c>
      <c r="E253" t="str">
        <f>VLOOKUP($D253,metadata!$B$2:$S$451,2,0)</f>
        <v>BRADSHAW, WE</v>
      </c>
      <c r="F253" t="str">
        <f>VLOOKUP($D253,metadata!$B$2:$S$451,3,0)</f>
        <v>GEOGRAPHY OF PHOTOPERIODIC RESPONSE IN DIAPAUSING MOSQUITO</v>
      </c>
      <c r="G253" t="str">
        <f>VLOOKUP($D253,metadata!$B$2:$S$451,4,0)</f>
        <v>10.1038/262384b0</v>
      </c>
      <c r="H253" t="str">
        <f>VLOOKUP($D253,metadata!$B$2:$S$451,5,0)</f>
        <v>y-askfordata</v>
      </c>
      <c r="I253" t="str">
        <f>VLOOKUP($D253,metadata!$B$2:$S$451,6,0)</f>
        <v>a</v>
      </c>
      <c r="J253" t="str">
        <f>VLOOKUP($D253,metadata!$B$2:$S$451,7,0)</f>
        <v>i</v>
      </c>
      <c r="K253">
        <f>VLOOKUP($D253,metadata!$B$2:$S$451,8,0)</f>
        <v>22</v>
      </c>
      <c r="L253">
        <f>VLOOKUP($D253,metadata!$B$2:$S$451,9,0)</f>
        <v>16</v>
      </c>
      <c r="M253" t="str">
        <f>VLOOKUP($D253,metadata!$B$2:$S$451,10,0)</f>
        <v/>
      </c>
      <c r="N253" t="str">
        <f>VLOOKUP($D253,metadata!$B$2:$S$451,11,0)</f>
        <v>Wyeomyia smithii</v>
      </c>
      <c r="O253" t="str">
        <f>VLOOKUP($D253,metadata!$B$2:$S$451,12,0)</f>
        <v>diptera</v>
      </c>
      <c r="P253" t="str">
        <f>VLOOKUP($D253,metadata!$B$2:$S$451,13,0)</f>
        <v/>
      </c>
      <c r="Q253" t="str">
        <f>VLOOKUP($D253,metadata!$B$2:$S$451,14,0)</f>
        <v/>
      </c>
      <c r="R253" t="str">
        <f>VLOOKUP($D253,metadata!$B$2:$S$451,15,0)</f>
        <v/>
      </c>
      <c r="S253" t="str">
        <f>VLOOKUP($D253,metadata!$B$2:$S$451,16,0)</f>
        <v/>
      </c>
      <c r="T253" t="str">
        <f>VLOOKUP($D253,metadata!$B$2:$S$451,17,0)</f>
        <v/>
      </c>
      <c r="U253" t="str">
        <f>VLOOKUP($D253,metadata!$B$2:$S$451,18,0)</f>
        <v/>
      </c>
      <c r="V253" t="str">
        <f>VLOOKUP($D253,metadata!$B$2:$Z$451,19,0)</f>
        <v/>
      </c>
      <c r="W253" t="str">
        <f>VLOOKUP($D253,metadata!$B$2:$Z$451,20,0)</f>
        <v/>
      </c>
      <c r="X253" t="str">
        <f>VLOOKUP($D253,metadata!$B$2:$Z$451,21,0)</f>
        <v/>
      </c>
      <c r="Y253" t="str">
        <f>VLOOKUP($D253,metadata!$B$2:$Z$451,22,0)</f>
        <v/>
      </c>
      <c r="Z253" t="str">
        <f>VLOOKUP($D253,metadata!$B$2:$Z$451,23,0)</f>
        <v/>
      </c>
      <c r="AA253" t="str">
        <f>VLOOKUP($D253,metadata!$B$2:$Z$451,24,0)</f>
        <v/>
      </c>
      <c r="AB253" t="str">
        <f>VLOOKUP($D253,metadata!$B$2:$Z$451,25,0)</f>
        <v/>
      </c>
      <c r="AF253" t="str">
        <f t="shared" si="10"/>
        <v/>
      </c>
      <c r="AH253" t="str">
        <f t="shared" si="11"/>
        <v>x</v>
      </c>
    </row>
    <row r="254" spans="1:34" x14ac:dyDescent="0.3">
      <c r="A254">
        <f>A253+metadata!J253</f>
        <v>1487</v>
      </c>
      <c r="B254" t="str">
        <f>metadata!B254</f>
        <v>37-SCH</v>
      </c>
      <c r="C254">
        <v>253</v>
      </c>
      <c r="D254" t="str">
        <f t="shared" si="9"/>
        <v>2-</v>
      </c>
      <c r="E254" t="str">
        <f>VLOOKUP($D254,metadata!$B$2:$S$451,2,0)</f>
        <v>BRADSHAW, WE</v>
      </c>
      <c r="F254" t="str">
        <f>VLOOKUP($D254,metadata!$B$2:$S$451,3,0)</f>
        <v>GEOGRAPHY OF PHOTOPERIODIC RESPONSE IN DIAPAUSING MOSQUITO</v>
      </c>
      <c r="G254" t="str">
        <f>VLOOKUP($D254,metadata!$B$2:$S$451,4,0)</f>
        <v>10.1038/262384b0</v>
      </c>
      <c r="H254" t="str">
        <f>VLOOKUP($D254,metadata!$B$2:$S$451,5,0)</f>
        <v>y-askfordata</v>
      </c>
      <c r="I254" t="str">
        <f>VLOOKUP($D254,metadata!$B$2:$S$451,6,0)</f>
        <v>a</v>
      </c>
      <c r="J254" t="str">
        <f>VLOOKUP($D254,metadata!$B$2:$S$451,7,0)</f>
        <v>i</v>
      </c>
      <c r="K254">
        <f>VLOOKUP($D254,metadata!$B$2:$S$451,8,0)</f>
        <v>22</v>
      </c>
      <c r="L254">
        <f>VLOOKUP($D254,metadata!$B$2:$S$451,9,0)</f>
        <v>16</v>
      </c>
      <c r="M254" t="str">
        <f>VLOOKUP($D254,metadata!$B$2:$S$451,10,0)</f>
        <v/>
      </c>
      <c r="N254" t="str">
        <f>VLOOKUP($D254,metadata!$B$2:$S$451,11,0)</f>
        <v>Wyeomyia smithii</v>
      </c>
      <c r="O254" t="str">
        <f>VLOOKUP($D254,metadata!$B$2:$S$451,12,0)</f>
        <v>diptera</v>
      </c>
      <c r="P254" t="str">
        <f>VLOOKUP($D254,metadata!$B$2:$S$451,13,0)</f>
        <v/>
      </c>
      <c r="Q254" t="str">
        <f>VLOOKUP($D254,metadata!$B$2:$S$451,14,0)</f>
        <v/>
      </c>
      <c r="R254" t="str">
        <f>VLOOKUP($D254,metadata!$B$2:$S$451,15,0)</f>
        <v/>
      </c>
      <c r="S254" t="str">
        <f>VLOOKUP($D254,metadata!$B$2:$S$451,16,0)</f>
        <v/>
      </c>
      <c r="T254" t="str">
        <f>VLOOKUP($D254,metadata!$B$2:$S$451,17,0)</f>
        <v/>
      </c>
      <c r="U254" t="str">
        <f>VLOOKUP($D254,metadata!$B$2:$S$451,18,0)</f>
        <v/>
      </c>
      <c r="V254" t="str">
        <f>VLOOKUP($D254,metadata!$B$2:$Z$451,19,0)</f>
        <v/>
      </c>
      <c r="W254" t="str">
        <f>VLOOKUP($D254,metadata!$B$2:$Z$451,20,0)</f>
        <v/>
      </c>
      <c r="X254" t="str">
        <f>VLOOKUP($D254,metadata!$B$2:$Z$451,21,0)</f>
        <v/>
      </c>
      <c r="Y254" t="str">
        <f>VLOOKUP($D254,metadata!$B$2:$Z$451,22,0)</f>
        <v/>
      </c>
      <c r="Z254" t="str">
        <f>VLOOKUP($D254,metadata!$B$2:$Z$451,23,0)</f>
        <v/>
      </c>
      <c r="AA254" t="str">
        <f>VLOOKUP($D254,metadata!$B$2:$Z$451,24,0)</f>
        <v/>
      </c>
      <c r="AB254" t="str">
        <f>VLOOKUP($D254,metadata!$B$2:$Z$451,25,0)</f>
        <v/>
      </c>
      <c r="AF254" t="str">
        <f t="shared" si="10"/>
        <v/>
      </c>
      <c r="AH254" t="str">
        <f t="shared" si="11"/>
        <v>x</v>
      </c>
    </row>
    <row r="255" spans="1:34" x14ac:dyDescent="0.3">
      <c r="A255">
        <f>A254+metadata!J254</f>
        <v>1495</v>
      </c>
      <c r="B255" t="str">
        <f>metadata!B255</f>
        <v>37-SWI</v>
      </c>
      <c r="C255">
        <v>254</v>
      </c>
      <c r="D255" t="str">
        <f t="shared" si="9"/>
        <v>2-</v>
      </c>
      <c r="E255" t="str">
        <f>VLOOKUP($D255,metadata!$B$2:$S$451,2,0)</f>
        <v>BRADSHAW, WE</v>
      </c>
      <c r="F255" t="str">
        <f>VLOOKUP($D255,metadata!$B$2:$S$451,3,0)</f>
        <v>GEOGRAPHY OF PHOTOPERIODIC RESPONSE IN DIAPAUSING MOSQUITO</v>
      </c>
      <c r="G255" t="str">
        <f>VLOOKUP($D255,metadata!$B$2:$S$451,4,0)</f>
        <v>10.1038/262384b0</v>
      </c>
      <c r="H255" t="str">
        <f>VLOOKUP($D255,metadata!$B$2:$S$451,5,0)</f>
        <v>y-askfordata</v>
      </c>
      <c r="I255" t="str">
        <f>VLOOKUP($D255,metadata!$B$2:$S$451,6,0)</f>
        <v>a</v>
      </c>
      <c r="J255" t="str">
        <f>VLOOKUP($D255,metadata!$B$2:$S$451,7,0)</f>
        <v>i</v>
      </c>
      <c r="K255">
        <f>VLOOKUP($D255,metadata!$B$2:$S$451,8,0)</f>
        <v>22</v>
      </c>
      <c r="L255">
        <f>VLOOKUP($D255,metadata!$B$2:$S$451,9,0)</f>
        <v>16</v>
      </c>
      <c r="M255" t="str">
        <f>VLOOKUP($D255,metadata!$B$2:$S$451,10,0)</f>
        <v/>
      </c>
      <c r="N255" t="str">
        <f>VLOOKUP($D255,metadata!$B$2:$S$451,11,0)</f>
        <v>Wyeomyia smithii</v>
      </c>
      <c r="O255" t="str">
        <f>VLOOKUP($D255,metadata!$B$2:$S$451,12,0)</f>
        <v>diptera</v>
      </c>
      <c r="P255" t="str">
        <f>VLOOKUP($D255,metadata!$B$2:$S$451,13,0)</f>
        <v/>
      </c>
      <c r="Q255" t="str">
        <f>VLOOKUP($D255,metadata!$B$2:$S$451,14,0)</f>
        <v/>
      </c>
      <c r="R255" t="str">
        <f>VLOOKUP($D255,metadata!$B$2:$S$451,15,0)</f>
        <v/>
      </c>
      <c r="S255" t="str">
        <f>VLOOKUP($D255,metadata!$B$2:$S$451,16,0)</f>
        <v/>
      </c>
      <c r="T255" t="str">
        <f>VLOOKUP($D255,metadata!$B$2:$S$451,17,0)</f>
        <v/>
      </c>
      <c r="U255" t="str">
        <f>VLOOKUP($D255,metadata!$B$2:$S$451,18,0)</f>
        <v/>
      </c>
      <c r="V255" t="str">
        <f>VLOOKUP($D255,metadata!$B$2:$Z$451,19,0)</f>
        <v/>
      </c>
      <c r="W255" t="str">
        <f>VLOOKUP($D255,metadata!$B$2:$Z$451,20,0)</f>
        <v/>
      </c>
      <c r="X255" t="str">
        <f>VLOOKUP($D255,metadata!$B$2:$Z$451,21,0)</f>
        <v/>
      </c>
      <c r="Y255" t="str">
        <f>VLOOKUP($D255,metadata!$B$2:$Z$451,22,0)</f>
        <v/>
      </c>
      <c r="Z255" t="str">
        <f>VLOOKUP($D255,metadata!$B$2:$Z$451,23,0)</f>
        <v/>
      </c>
      <c r="AA255" t="str">
        <f>VLOOKUP($D255,metadata!$B$2:$Z$451,24,0)</f>
        <v/>
      </c>
      <c r="AB255" t="str">
        <f>VLOOKUP($D255,metadata!$B$2:$Z$451,25,0)</f>
        <v/>
      </c>
      <c r="AF255" t="str">
        <f t="shared" si="10"/>
        <v/>
      </c>
      <c r="AH255" t="str">
        <f t="shared" si="11"/>
        <v>x</v>
      </c>
    </row>
    <row r="256" spans="1:34" x14ac:dyDescent="0.3">
      <c r="A256">
        <f>A255+metadata!J255</f>
        <v>1503</v>
      </c>
      <c r="B256" t="str">
        <f>metadata!B256</f>
        <v>37-COR</v>
      </c>
      <c r="C256">
        <v>255</v>
      </c>
      <c r="D256" t="str">
        <f t="shared" si="9"/>
        <v>2-</v>
      </c>
      <c r="E256" t="str">
        <f>VLOOKUP($D256,metadata!$B$2:$S$451,2,0)</f>
        <v>BRADSHAW, WE</v>
      </c>
      <c r="F256" t="str">
        <f>VLOOKUP($D256,metadata!$B$2:$S$451,3,0)</f>
        <v>GEOGRAPHY OF PHOTOPERIODIC RESPONSE IN DIAPAUSING MOSQUITO</v>
      </c>
      <c r="G256" t="str">
        <f>VLOOKUP($D256,metadata!$B$2:$S$451,4,0)</f>
        <v>10.1038/262384b0</v>
      </c>
      <c r="H256" t="str">
        <f>VLOOKUP($D256,metadata!$B$2:$S$451,5,0)</f>
        <v>y-askfordata</v>
      </c>
      <c r="I256" t="str">
        <f>VLOOKUP($D256,metadata!$B$2:$S$451,6,0)</f>
        <v>a</v>
      </c>
      <c r="J256" t="str">
        <f>VLOOKUP($D256,metadata!$B$2:$S$451,7,0)</f>
        <v>i</v>
      </c>
      <c r="K256">
        <f>VLOOKUP($D256,metadata!$B$2:$S$451,8,0)</f>
        <v>22</v>
      </c>
      <c r="L256">
        <f>VLOOKUP($D256,metadata!$B$2:$S$451,9,0)</f>
        <v>16</v>
      </c>
      <c r="M256" t="str">
        <f>VLOOKUP($D256,metadata!$B$2:$S$451,10,0)</f>
        <v/>
      </c>
      <c r="N256" t="str">
        <f>VLOOKUP($D256,metadata!$B$2:$S$451,11,0)</f>
        <v>Wyeomyia smithii</v>
      </c>
      <c r="O256" t="str">
        <f>VLOOKUP($D256,metadata!$B$2:$S$451,12,0)</f>
        <v>diptera</v>
      </c>
      <c r="P256" t="str">
        <f>VLOOKUP($D256,metadata!$B$2:$S$451,13,0)</f>
        <v/>
      </c>
      <c r="Q256" t="str">
        <f>VLOOKUP($D256,metadata!$B$2:$S$451,14,0)</f>
        <v/>
      </c>
      <c r="R256" t="str">
        <f>VLOOKUP($D256,metadata!$B$2:$S$451,15,0)</f>
        <v/>
      </c>
      <c r="S256" t="str">
        <f>VLOOKUP($D256,metadata!$B$2:$S$451,16,0)</f>
        <v/>
      </c>
      <c r="T256" t="str">
        <f>VLOOKUP($D256,metadata!$B$2:$S$451,17,0)</f>
        <v/>
      </c>
      <c r="U256" t="str">
        <f>VLOOKUP($D256,metadata!$B$2:$S$451,18,0)</f>
        <v/>
      </c>
      <c r="V256" t="str">
        <f>VLOOKUP($D256,metadata!$B$2:$Z$451,19,0)</f>
        <v/>
      </c>
      <c r="W256" t="str">
        <f>VLOOKUP($D256,metadata!$B$2:$Z$451,20,0)</f>
        <v/>
      </c>
      <c r="X256" t="str">
        <f>VLOOKUP($D256,metadata!$B$2:$Z$451,21,0)</f>
        <v/>
      </c>
      <c r="Y256" t="str">
        <f>VLOOKUP($D256,metadata!$B$2:$Z$451,22,0)</f>
        <v/>
      </c>
      <c r="Z256" t="str">
        <f>VLOOKUP($D256,metadata!$B$2:$Z$451,23,0)</f>
        <v/>
      </c>
      <c r="AA256" t="str">
        <f>VLOOKUP($D256,metadata!$B$2:$Z$451,24,0)</f>
        <v/>
      </c>
      <c r="AB256" t="str">
        <f>VLOOKUP($D256,metadata!$B$2:$Z$451,25,0)</f>
        <v/>
      </c>
      <c r="AF256" t="str">
        <f t="shared" si="10"/>
        <v/>
      </c>
      <c r="AH256" t="str">
        <f t="shared" si="11"/>
        <v>x</v>
      </c>
    </row>
    <row r="257" spans="1:34" x14ac:dyDescent="0.3">
      <c r="A257">
        <f>A256+metadata!J256</f>
        <v>1511</v>
      </c>
      <c r="B257" t="str">
        <f>metadata!B257</f>
        <v>38-Sp22</v>
      </c>
      <c r="C257">
        <v>256</v>
      </c>
      <c r="D257" t="str">
        <f t="shared" si="9"/>
        <v>2-</v>
      </c>
      <c r="E257" t="str">
        <f>VLOOKUP($D257,metadata!$B$2:$S$451,2,0)</f>
        <v>BRADSHAW, WE</v>
      </c>
      <c r="F257" t="str">
        <f>VLOOKUP($D257,metadata!$B$2:$S$451,3,0)</f>
        <v>GEOGRAPHY OF PHOTOPERIODIC RESPONSE IN DIAPAUSING MOSQUITO</v>
      </c>
      <c r="G257" t="str">
        <f>VLOOKUP($D257,metadata!$B$2:$S$451,4,0)</f>
        <v>10.1038/262384b0</v>
      </c>
      <c r="H257" t="str">
        <f>VLOOKUP($D257,metadata!$B$2:$S$451,5,0)</f>
        <v>y-askfordata</v>
      </c>
      <c r="I257" t="str">
        <f>VLOOKUP($D257,metadata!$B$2:$S$451,6,0)</f>
        <v>a</v>
      </c>
      <c r="J257" t="str">
        <f>VLOOKUP($D257,metadata!$B$2:$S$451,7,0)</f>
        <v>i</v>
      </c>
      <c r="K257">
        <f>VLOOKUP($D257,metadata!$B$2:$S$451,8,0)</f>
        <v>22</v>
      </c>
      <c r="L257">
        <f>VLOOKUP($D257,metadata!$B$2:$S$451,9,0)</f>
        <v>16</v>
      </c>
      <c r="M257" t="str">
        <f>VLOOKUP($D257,metadata!$B$2:$S$451,10,0)</f>
        <v/>
      </c>
      <c r="N257" t="str">
        <f>VLOOKUP($D257,metadata!$B$2:$S$451,11,0)</f>
        <v>Wyeomyia smithii</v>
      </c>
      <c r="O257" t="str">
        <f>VLOOKUP($D257,metadata!$B$2:$S$451,12,0)</f>
        <v>diptera</v>
      </c>
      <c r="P257" t="str">
        <f>VLOOKUP($D257,metadata!$B$2:$S$451,13,0)</f>
        <v/>
      </c>
      <c r="Q257" t="str">
        <f>VLOOKUP($D257,metadata!$B$2:$S$451,14,0)</f>
        <v/>
      </c>
      <c r="R257" t="str">
        <f>VLOOKUP($D257,metadata!$B$2:$S$451,15,0)</f>
        <v/>
      </c>
      <c r="S257" t="str">
        <f>VLOOKUP($D257,metadata!$B$2:$S$451,16,0)</f>
        <v/>
      </c>
      <c r="T257" t="str">
        <f>VLOOKUP($D257,metadata!$B$2:$S$451,17,0)</f>
        <v/>
      </c>
      <c r="U257" t="str">
        <f>VLOOKUP($D257,metadata!$B$2:$S$451,18,0)</f>
        <v/>
      </c>
      <c r="V257" t="str">
        <f>VLOOKUP($D257,metadata!$B$2:$Z$451,19,0)</f>
        <v/>
      </c>
      <c r="W257" t="str">
        <f>VLOOKUP($D257,metadata!$B$2:$Z$451,20,0)</f>
        <v/>
      </c>
      <c r="X257" t="str">
        <f>VLOOKUP($D257,metadata!$B$2:$Z$451,21,0)</f>
        <v/>
      </c>
      <c r="Y257" t="str">
        <f>VLOOKUP($D257,metadata!$B$2:$Z$451,22,0)</f>
        <v/>
      </c>
      <c r="Z257" t="str">
        <f>VLOOKUP($D257,metadata!$B$2:$Z$451,23,0)</f>
        <v/>
      </c>
      <c r="AA257" t="str">
        <f>VLOOKUP($D257,metadata!$B$2:$Z$451,24,0)</f>
        <v/>
      </c>
      <c r="AB257" t="str">
        <f>VLOOKUP($D257,metadata!$B$2:$Z$451,25,0)</f>
        <v/>
      </c>
      <c r="AF257" t="str">
        <f t="shared" si="10"/>
        <v/>
      </c>
      <c r="AH257" t="str">
        <f t="shared" si="11"/>
        <v>x</v>
      </c>
    </row>
    <row r="258" spans="1:34" x14ac:dyDescent="0.3">
      <c r="A258">
        <f>A257+metadata!J257</f>
        <v>1517</v>
      </c>
      <c r="B258" t="str">
        <f>metadata!B258</f>
        <v>38-MREN</v>
      </c>
      <c r="C258">
        <v>257</v>
      </c>
      <c r="D258" t="str">
        <f t="shared" ref="D258:D321" si="12">VLOOKUP(C258,$A$1:$B$451,2)</f>
        <v>2-</v>
      </c>
      <c r="E258" t="str">
        <f>VLOOKUP($D258,metadata!$B$2:$S$451,2,0)</f>
        <v>BRADSHAW, WE</v>
      </c>
      <c r="F258" t="str">
        <f>VLOOKUP($D258,metadata!$B$2:$S$451,3,0)</f>
        <v>GEOGRAPHY OF PHOTOPERIODIC RESPONSE IN DIAPAUSING MOSQUITO</v>
      </c>
      <c r="G258" t="str">
        <f>VLOOKUP($D258,metadata!$B$2:$S$451,4,0)</f>
        <v>10.1038/262384b0</v>
      </c>
      <c r="H258" t="str">
        <f>VLOOKUP($D258,metadata!$B$2:$S$451,5,0)</f>
        <v>y-askfordata</v>
      </c>
      <c r="I258" t="str">
        <f>VLOOKUP($D258,metadata!$B$2:$S$451,6,0)</f>
        <v>a</v>
      </c>
      <c r="J258" t="str">
        <f>VLOOKUP($D258,metadata!$B$2:$S$451,7,0)</f>
        <v>i</v>
      </c>
      <c r="K258">
        <f>VLOOKUP($D258,metadata!$B$2:$S$451,8,0)</f>
        <v>22</v>
      </c>
      <c r="L258">
        <f>VLOOKUP($D258,metadata!$B$2:$S$451,9,0)</f>
        <v>16</v>
      </c>
      <c r="M258" t="str">
        <f>VLOOKUP($D258,metadata!$B$2:$S$451,10,0)</f>
        <v/>
      </c>
      <c r="N258" t="str">
        <f>VLOOKUP($D258,metadata!$B$2:$S$451,11,0)</f>
        <v>Wyeomyia smithii</v>
      </c>
      <c r="O258" t="str">
        <f>VLOOKUP($D258,metadata!$B$2:$S$451,12,0)</f>
        <v>diptera</v>
      </c>
      <c r="P258" t="str">
        <f>VLOOKUP($D258,metadata!$B$2:$S$451,13,0)</f>
        <v/>
      </c>
      <c r="Q258" t="str">
        <f>VLOOKUP($D258,metadata!$B$2:$S$451,14,0)</f>
        <v/>
      </c>
      <c r="R258" t="str">
        <f>VLOOKUP($D258,metadata!$B$2:$S$451,15,0)</f>
        <v/>
      </c>
      <c r="S258" t="str">
        <f>VLOOKUP($D258,metadata!$B$2:$S$451,16,0)</f>
        <v/>
      </c>
      <c r="T258" t="str">
        <f>VLOOKUP($D258,metadata!$B$2:$S$451,17,0)</f>
        <v/>
      </c>
      <c r="U258" t="str">
        <f>VLOOKUP($D258,metadata!$B$2:$S$451,18,0)</f>
        <v/>
      </c>
      <c r="V258" t="str">
        <f>VLOOKUP($D258,metadata!$B$2:$Z$451,19,0)</f>
        <v/>
      </c>
      <c r="W258" t="str">
        <f>VLOOKUP($D258,metadata!$B$2:$Z$451,20,0)</f>
        <v/>
      </c>
      <c r="X258" t="str">
        <f>VLOOKUP($D258,metadata!$B$2:$Z$451,21,0)</f>
        <v/>
      </c>
      <c r="Y258" t="str">
        <f>VLOOKUP($D258,metadata!$B$2:$Z$451,22,0)</f>
        <v/>
      </c>
      <c r="Z258" t="str">
        <f>VLOOKUP($D258,metadata!$B$2:$Z$451,23,0)</f>
        <v/>
      </c>
      <c r="AA258" t="str">
        <f>VLOOKUP($D258,metadata!$B$2:$Z$451,24,0)</f>
        <v/>
      </c>
      <c r="AB258" t="str">
        <f>VLOOKUP($D258,metadata!$B$2:$Z$451,25,0)</f>
        <v/>
      </c>
      <c r="AF258" t="str">
        <f t="shared" ref="AF258:AF321" si="13">IF(AE258="",V258,AE258)</f>
        <v/>
      </c>
      <c r="AH258" t="str">
        <f t="shared" si="11"/>
        <v>x</v>
      </c>
    </row>
    <row r="259" spans="1:34" x14ac:dyDescent="0.3">
      <c r="A259">
        <f>A258+metadata!J258</f>
        <v>1523</v>
      </c>
      <c r="B259" t="str">
        <f>metadata!B259</f>
        <v>38-SAL</v>
      </c>
      <c r="C259">
        <v>258</v>
      </c>
      <c r="D259" t="str">
        <f t="shared" si="12"/>
        <v>2-</v>
      </c>
      <c r="E259" t="str">
        <f>VLOOKUP($D259,metadata!$B$2:$S$451,2,0)</f>
        <v>BRADSHAW, WE</v>
      </c>
      <c r="F259" t="str">
        <f>VLOOKUP($D259,metadata!$B$2:$S$451,3,0)</f>
        <v>GEOGRAPHY OF PHOTOPERIODIC RESPONSE IN DIAPAUSING MOSQUITO</v>
      </c>
      <c r="G259" t="str">
        <f>VLOOKUP($D259,metadata!$B$2:$S$451,4,0)</f>
        <v>10.1038/262384b0</v>
      </c>
      <c r="H259" t="str">
        <f>VLOOKUP($D259,metadata!$B$2:$S$451,5,0)</f>
        <v>y-askfordata</v>
      </c>
      <c r="I259" t="str">
        <f>VLOOKUP($D259,metadata!$B$2:$S$451,6,0)</f>
        <v>a</v>
      </c>
      <c r="J259" t="str">
        <f>VLOOKUP($D259,metadata!$B$2:$S$451,7,0)</f>
        <v>i</v>
      </c>
      <c r="K259">
        <f>VLOOKUP($D259,metadata!$B$2:$S$451,8,0)</f>
        <v>22</v>
      </c>
      <c r="L259">
        <f>VLOOKUP($D259,metadata!$B$2:$S$451,9,0)</f>
        <v>16</v>
      </c>
      <c r="M259" t="str">
        <f>VLOOKUP($D259,metadata!$B$2:$S$451,10,0)</f>
        <v/>
      </c>
      <c r="N259" t="str">
        <f>VLOOKUP($D259,metadata!$B$2:$S$451,11,0)</f>
        <v>Wyeomyia smithii</v>
      </c>
      <c r="O259" t="str">
        <f>VLOOKUP($D259,metadata!$B$2:$S$451,12,0)</f>
        <v>diptera</v>
      </c>
      <c r="P259" t="str">
        <f>VLOOKUP($D259,metadata!$B$2:$S$451,13,0)</f>
        <v/>
      </c>
      <c r="Q259" t="str">
        <f>VLOOKUP($D259,metadata!$B$2:$S$451,14,0)</f>
        <v/>
      </c>
      <c r="R259" t="str">
        <f>VLOOKUP($D259,metadata!$B$2:$S$451,15,0)</f>
        <v/>
      </c>
      <c r="S259" t="str">
        <f>VLOOKUP($D259,metadata!$B$2:$S$451,16,0)</f>
        <v/>
      </c>
      <c r="T259" t="str">
        <f>VLOOKUP($D259,metadata!$B$2:$S$451,17,0)</f>
        <v/>
      </c>
      <c r="U259" t="str">
        <f>VLOOKUP($D259,metadata!$B$2:$S$451,18,0)</f>
        <v/>
      </c>
      <c r="V259" t="str">
        <f>VLOOKUP($D259,metadata!$B$2:$Z$451,19,0)</f>
        <v/>
      </c>
      <c r="W259" t="str">
        <f>VLOOKUP($D259,metadata!$B$2:$Z$451,20,0)</f>
        <v/>
      </c>
      <c r="X259" t="str">
        <f>VLOOKUP($D259,metadata!$B$2:$Z$451,21,0)</f>
        <v/>
      </c>
      <c r="Y259" t="str">
        <f>VLOOKUP($D259,metadata!$B$2:$Z$451,22,0)</f>
        <v/>
      </c>
      <c r="Z259" t="str">
        <f>VLOOKUP($D259,metadata!$B$2:$Z$451,23,0)</f>
        <v/>
      </c>
      <c r="AA259" t="str">
        <f>VLOOKUP($D259,metadata!$B$2:$Z$451,24,0)</f>
        <v/>
      </c>
      <c r="AB259" t="str">
        <f>VLOOKUP($D259,metadata!$B$2:$Z$451,25,0)</f>
        <v/>
      </c>
      <c r="AF259" t="str">
        <f t="shared" si="13"/>
        <v/>
      </c>
      <c r="AH259" t="str">
        <f t="shared" si="11"/>
        <v>x</v>
      </c>
    </row>
    <row r="260" spans="1:34" x14ac:dyDescent="0.3">
      <c r="A260">
        <f>A259+metadata!J259</f>
        <v>1529</v>
      </c>
      <c r="B260" t="str">
        <f>metadata!B260</f>
        <v>38-BOL</v>
      </c>
      <c r="C260">
        <v>259</v>
      </c>
      <c r="D260" t="str">
        <f t="shared" si="12"/>
        <v>2-</v>
      </c>
      <c r="E260" t="str">
        <f>VLOOKUP($D260,metadata!$B$2:$S$451,2,0)</f>
        <v>BRADSHAW, WE</v>
      </c>
      <c r="F260" t="str">
        <f>VLOOKUP($D260,metadata!$B$2:$S$451,3,0)</f>
        <v>GEOGRAPHY OF PHOTOPERIODIC RESPONSE IN DIAPAUSING MOSQUITO</v>
      </c>
      <c r="G260" t="str">
        <f>VLOOKUP($D260,metadata!$B$2:$S$451,4,0)</f>
        <v>10.1038/262384b0</v>
      </c>
      <c r="H260" t="str">
        <f>VLOOKUP($D260,metadata!$B$2:$S$451,5,0)</f>
        <v>y-askfordata</v>
      </c>
      <c r="I260" t="str">
        <f>VLOOKUP($D260,metadata!$B$2:$S$451,6,0)</f>
        <v>a</v>
      </c>
      <c r="J260" t="str">
        <f>VLOOKUP($D260,metadata!$B$2:$S$451,7,0)</f>
        <v>i</v>
      </c>
      <c r="K260">
        <f>VLOOKUP($D260,metadata!$B$2:$S$451,8,0)</f>
        <v>22</v>
      </c>
      <c r="L260">
        <f>VLOOKUP($D260,metadata!$B$2:$S$451,9,0)</f>
        <v>16</v>
      </c>
      <c r="M260" t="str">
        <f>VLOOKUP($D260,metadata!$B$2:$S$451,10,0)</f>
        <v/>
      </c>
      <c r="N260" t="str">
        <f>VLOOKUP($D260,metadata!$B$2:$S$451,11,0)</f>
        <v>Wyeomyia smithii</v>
      </c>
      <c r="O260" t="str">
        <f>VLOOKUP($D260,metadata!$B$2:$S$451,12,0)</f>
        <v>diptera</v>
      </c>
      <c r="P260" t="str">
        <f>VLOOKUP($D260,metadata!$B$2:$S$451,13,0)</f>
        <v/>
      </c>
      <c r="Q260" t="str">
        <f>VLOOKUP($D260,metadata!$B$2:$S$451,14,0)</f>
        <v/>
      </c>
      <c r="R260" t="str">
        <f>VLOOKUP($D260,metadata!$B$2:$S$451,15,0)</f>
        <v/>
      </c>
      <c r="S260" t="str">
        <f>VLOOKUP($D260,metadata!$B$2:$S$451,16,0)</f>
        <v/>
      </c>
      <c r="T260" t="str">
        <f>VLOOKUP($D260,metadata!$B$2:$S$451,17,0)</f>
        <v/>
      </c>
      <c r="U260" t="str">
        <f>VLOOKUP($D260,metadata!$B$2:$S$451,18,0)</f>
        <v/>
      </c>
      <c r="V260" t="str">
        <f>VLOOKUP($D260,metadata!$B$2:$Z$451,19,0)</f>
        <v/>
      </c>
      <c r="W260" t="str">
        <f>VLOOKUP($D260,metadata!$B$2:$Z$451,20,0)</f>
        <v/>
      </c>
      <c r="X260" t="str">
        <f>VLOOKUP($D260,metadata!$B$2:$Z$451,21,0)</f>
        <v/>
      </c>
      <c r="Y260" t="str">
        <f>VLOOKUP($D260,metadata!$B$2:$Z$451,22,0)</f>
        <v/>
      </c>
      <c r="Z260" t="str">
        <f>VLOOKUP($D260,metadata!$B$2:$Z$451,23,0)</f>
        <v/>
      </c>
      <c r="AA260" t="str">
        <f>VLOOKUP($D260,metadata!$B$2:$Z$451,24,0)</f>
        <v/>
      </c>
      <c r="AB260" t="str">
        <f>VLOOKUP($D260,metadata!$B$2:$Z$451,25,0)</f>
        <v/>
      </c>
      <c r="AF260" t="str">
        <f t="shared" si="13"/>
        <v/>
      </c>
      <c r="AH260" t="str">
        <f t="shared" si="11"/>
        <v>x</v>
      </c>
    </row>
    <row r="261" spans="1:34" x14ac:dyDescent="0.3">
      <c r="A261">
        <f>A260+metadata!J260</f>
        <v>1535</v>
      </c>
      <c r="B261" t="str">
        <f>metadata!B261</f>
        <v>38-HU</v>
      </c>
      <c r="C261">
        <v>260</v>
      </c>
      <c r="D261" t="str">
        <f t="shared" si="12"/>
        <v>2-</v>
      </c>
      <c r="E261" t="str">
        <f>VLOOKUP($D261,metadata!$B$2:$S$451,2,0)</f>
        <v>BRADSHAW, WE</v>
      </c>
      <c r="F261" t="str">
        <f>VLOOKUP($D261,metadata!$B$2:$S$451,3,0)</f>
        <v>GEOGRAPHY OF PHOTOPERIODIC RESPONSE IN DIAPAUSING MOSQUITO</v>
      </c>
      <c r="G261" t="str">
        <f>VLOOKUP($D261,metadata!$B$2:$S$451,4,0)</f>
        <v>10.1038/262384b0</v>
      </c>
      <c r="H261" t="str">
        <f>VLOOKUP($D261,metadata!$B$2:$S$451,5,0)</f>
        <v>y-askfordata</v>
      </c>
      <c r="I261" t="str">
        <f>VLOOKUP($D261,metadata!$B$2:$S$451,6,0)</f>
        <v>a</v>
      </c>
      <c r="J261" t="str">
        <f>VLOOKUP($D261,metadata!$B$2:$S$451,7,0)</f>
        <v>i</v>
      </c>
      <c r="K261">
        <f>VLOOKUP($D261,metadata!$B$2:$S$451,8,0)</f>
        <v>22</v>
      </c>
      <c r="L261">
        <f>VLOOKUP($D261,metadata!$B$2:$S$451,9,0)</f>
        <v>16</v>
      </c>
      <c r="M261" t="str">
        <f>VLOOKUP($D261,metadata!$B$2:$S$451,10,0)</f>
        <v/>
      </c>
      <c r="N261" t="str">
        <f>VLOOKUP($D261,metadata!$B$2:$S$451,11,0)</f>
        <v>Wyeomyia smithii</v>
      </c>
      <c r="O261" t="str">
        <f>VLOOKUP($D261,metadata!$B$2:$S$451,12,0)</f>
        <v>diptera</v>
      </c>
      <c r="P261" t="str">
        <f>VLOOKUP($D261,metadata!$B$2:$S$451,13,0)</f>
        <v/>
      </c>
      <c r="Q261" t="str">
        <f>VLOOKUP($D261,metadata!$B$2:$S$451,14,0)</f>
        <v/>
      </c>
      <c r="R261" t="str">
        <f>VLOOKUP($D261,metadata!$B$2:$S$451,15,0)</f>
        <v/>
      </c>
      <c r="S261" t="str">
        <f>VLOOKUP($D261,metadata!$B$2:$S$451,16,0)</f>
        <v/>
      </c>
      <c r="T261" t="str">
        <f>VLOOKUP($D261,metadata!$B$2:$S$451,17,0)</f>
        <v/>
      </c>
      <c r="U261" t="str">
        <f>VLOOKUP($D261,metadata!$B$2:$S$451,18,0)</f>
        <v/>
      </c>
      <c r="V261" t="str">
        <f>VLOOKUP($D261,metadata!$B$2:$Z$451,19,0)</f>
        <v/>
      </c>
      <c r="W261" t="str">
        <f>VLOOKUP($D261,metadata!$B$2:$Z$451,20,0)</f>
        <v/>
      </c>
      <c r="X261" t="str">
        <f>VLOOKUP($D261,metadata!$B$2:$Z$451,21,0)</f>
        <v/>
      </c>
      <c r="Y261" t="str">
        <f>VLOOKUP($D261,metadata!$B$2:$Z$451,22,0)</f>
        <v/>
      </c>
      <c r="Z261" t="str">
        <f>VLOOKUP($D261,metadata!$B$2:$Z$451,23,0)</f>
        <v/>
      </c>
      <c r="AA261" t="str">
        <f>VLOOKUP($D261,metadata!$B$2:$Z$451,24,0)</f>
        <v/>
      </c>
      <c r="AB261" t="str">
        <f>VLOOKUP($D261,metadata!$B$2:$Z$451,25,0)</f>
        <v/>
      </c>
      <c r="AF261" t="str">
        <f t="shared" si="13"/>
        <v/>
      </c>
      <c r="AH261" t="str">
        <f t="shared" si="11"/>
        <v>x</v>
      </c>
    </row>
    <row r="262" spans="1:34" x14ac:dyDescent="0.3">
      <c r="A262">
        <f>A261+metadata!J261</f>
        <v>1541</v>
      </c>
      <c r="B262" t="str">
        <f>metadata!B262</f>
        <v>38-KOR</v>
      </c>
      <c r="C262">
        <v>261</v>
      </c>
      <c r="D262" t="str">
        <f t="shared" si="12"/>
        <v>2-</v>
      </c>
      <c r="E262" t="str">
        <f>VLOOKUP($D262,metadata!$B$2:$S$451,2,0)</f>
        <v>BRADSHAW, WE</v>
      </c>
      <c r="F262" t="str">
        <f>VLOOKUP($D262,metadata!$B$2:$S$451,3,0)</f>
        <v>GEOGRAPHY OF PHOTOPERIODIC RESPONSE IN DIAPAUSING MOSQUITO</v>
      </c>
      <c r="G262" t="str">
        <f>VLOOKUP($D262,metadata!$B$2:$S$451,4,0)</f>
        <v>10.1038/262384b0</v>
      </c>
      <c r="H262" t="str">
        <f>VLOOKUP($D262,metadata!$B$2:$S$451,5,0)</f>
        <v>y-askfordata</v>
      </c>
      <c r="I262" t="str">
        <f>VLOOKUP($D262,metadata!$B$2:$S$451,6,0)</f>
        <v>a</v>
      </c>
      <c r="J262" t="str">
        <f>VLOOKUP($D262,metadata!$B$2:$S$451,7,0)</f>
        <v>i</v>
      </c>
      <c r="K262">
        <f>VLOOKUP($D262,metadata!$B$2:$S$451,8,0)</f>
        <v>22</v>
      </c>
      <c r="L262">
        <f>VLOOKUP($D262,metadata!$B$2:$S$451,9,0)</f>
        <v>16</v>
      </c>
      <c r="M262" t="str">
        <f>VLOOKUP($D262,metadata!$B$2:$S$451,10,0)</f>
        <v/>
      </c>
      <c r="N262" t="str">
        <f>VLOOKUP($D262,metadata!$B$2:$S$451,11,0)</f>
        <v>Wyeomyia smithii</v>
      </c>
      <c r="O262" t="str">
        <f>VLOOKUP($D262,metadata!$B$2:$S$451,12,0)</f>
        <v>diptera</v>
      </c>
      <c r="P262" t="str">
        <f>VLOOKUP($D262,metadata!$B$2:$S$451,13,0)</f>
        <v/>
      </c>
      <c r="Q262" t="str">
        <f>VLOOKUP($D262,metadata!$B$2:$S$451,14,0)</f>
        <v/>
      </c>
      <c r="R262" t="str">
        <f>VLOOKUP($D262,metadata!$B$2:$S$451,15,0)</f>
        <v/>
      </c>
      <c r="S262" t="str">
        <f>VLOOKUP($D262,metadata!$B$2:$S$451,16,0)</f>
        <v/>
      </c>
      <c r="T262" t="str">
        <f>VLOOKUP($D262,metadata!$B$2:$S$451,17,0)</f>
        <v/>
      </c>
      <c r="U262" t="str">
        <f>VLOOKUP($D262,metadata!$B$2:$S$451,18,0)</f>
        <v/>
      </c>
      <c r="V262" t="str">
        <f>VLOOKUP($D262,metadata!$B$2:$Z$451,19,0)</f>
        <v/>
      </c>
      <c r="W262" t="str">
        <f>VLOOKUP($D262,metadata!$B$2:$Z$451,20,0)</f>
        <v/>
      </c>
      <c r="X262" t="str">
        <f>VLOOKUP($D262,metadata!$B$2:$Z$451,21,0)</f>
        <v/>
      </c>
      <c r="Y262" t="str">
        <f>VLOOKUP($D262,metadata!$B$2:$Z$451,22,0)</f>
        <v/>
      </c>
      <c r="Z262" t="str">
        <f>VLOOKUP($D262,metadata!$B$2:$Z$451,23,0)</f>
        <v/>
      </c>
      <c r="AA262" t="str">
        <f>VLOOKUP($D262,metadata!$B$2:$Z$451,24,0)</f>
        <v/>
      </c>
      <c r="AB262" t="str">
        <f>VLOOKUP($D262,metadata!$B$2:$Z$451,25,0)</f>
        <v/>
      </c>
      <c r="AF262" t="str">
        <f t="shared" si="13"/>
        <v/>
      </c>
      <c r="AH262" t="str">
        <f t="shared" si="11"/>
        <v>x</v>
      </c>
    </row>
    <row r="263" spans="1:34" x14ac:dyDescent="0.3">
      <c r="A263">
        <f>A262+metadata!J262</f>
        <v>1547</v>
      </c>
      <c r="B263" t="str">
        <f>metadata!B263</f>
        <v>39-</v>
      </c>
      <c r="C263">
        <v>262</v>
      </c>
      <c r="D263" t="str">
        <f t="shared" si="12"/>
        <v>2-</v>
      </c>
      <c r="E263" t="str">
        <f>VLOOKUP($D263,metadata!$B$2:$S$451,2,0)</f>
        <v>BRADSHAW, WE</v>
      </c>
      <c r="F263" t="str">
        <f>VLOOKUP($D263,metadata!$B$2:$S$451,3,0)</f>
        <v>GEOGRAPHY OF PHOTOPERIODIC RESPONSE IN DIAPAUSING MOSQUITO</v>
      </c>
      <c r="G263" t="str">
        <f>VLOOKUP($D263,metadata!$B$2:$S$451,4,0)</f>
        <v>10.1038/262384b0</v>
      </c>
      <c r="H263" t="str">
        <f>VLOOKUP($D263,metadata!$B$2:$S$451,5,0)</f>
        <v>y-askfordata</v>
      </c>
      <c r="I263" t="str">
        <f>VLOOKUP($D263,metadata!$B$2:$S$451,6,0)</f>
        <v>a</v>
      </c>
      <c r="J263" t="str">
        <f>VLOOKUP($D263,metadata!$B$2:$S$451,7,0)</f>
        <v>i</v>
      </c>
      <c r="K263">
        <f>VLOOKUP($D263,metadata!$B$2:$S$451,8,0)</f>
        <v>22</v>
      </c>
      <c r="L263">
        <f>VLOOKUP($D263,metadata!$B$2:$S$451,9,0)</f>
        <v>16</v>
      </c>
      <c r="M263" t="str">
        <f>VLOOKUP($D263,metadata!$B$2:$S$451,10,0)</f>
        <v/>
      </c>
      <c r="N263" t="str">
        <f>VLOOKUP($D263,metadata!$B$2:$S$451,11,0)</f>
        <v>Wyeomyia smithii</v>
      </c>
      <c r="O263" t="str">
        <f>VLOOKUP($D263,metadata!$B$2:$S$451,12,0)</f>
        <v>diptera</v>
      </c>
      <c r="P263" t="str">
        <f>VLOOKUP($D263,metadata!$B$2:$S$451,13,0)</f>
        <v/>
      </c>
      <c r="Q263" t="str">
        <f>VLOOKUP($D263,metadata!$B$2:$S$451,14,0)</f>
        <v/>
      </c>
      <c r="R263" t="str">
        <f>VLOOKUP($D263,metadata!$B$2:$S$451,15,0)</f>
        <v/>
      </c>
      <c r="S263" t="str">
        <f>VLOOKUP($D263,metadata!$B$2:$S$451,16,0)</f>
        <v/>
      </c>
      <c r="T263" t="str">
        <f>VLOOKUP($D263,metadata!$B$2:$S$451,17,0)</f>
        <v/>
      </c>
      <c r="U263" t="str">
        <f>VLOOKUP($D263,metadata!$B$2:$S$451,18,0)</f>
        <v/>
      </c>
      <c r="V263" t="str">
        <f>VLOOKUP($D263,metadata!$B$2:$Z$451,19,0)</f>
        <v/>
      </c>
      <c r="W263" t="str">
        <f>VLOOKUP($D263,metadata!$B$2:$Z$451,20,0)</f>
        <v/>
      </c>
      <c r="X263" t="str">
        <f>VLOOKUP($D263,metadata!$B$2:$Z$451,21,0)</f>
        <v/>
      </c>
      <c r="Y263" t="str">
        <f>VLOOKUP($D263,metadata!$B$2:$Z$451,22,0)</f>
        <v/>
      </c>
      <c r="Z263" t="str">
        <f>VLOOKUP($D263,metadata!$B$2:$Z$451,23,0)</f>
        <v/>
      </c>
      <c r="AA263" t="str">
        <f>VLOOKUP($D263,metadata!$B$2:$Z$451,24,0)</f>
        <v/>
      </c>
      <c r="AB263" t="str">
        <f>VLOOKUP($D263,metadata!$B$2:$Z$451,25,0)</f>
        <v/>
      </c>
      <c r="AF263" t="str">
        <f t="shared" si="13"/>
        <v/>
      </c>
      <c r="AH263" t="str">
        <f t="shared" si="11"/>
        <v>x</v>
      </c>
    </row>
    <row r="264" spans="1:34" x14ac:dyDescent="0.3">
      <c r="A264">
        <f>A263+metadata!J263</f>
        <v>1547</v>
      </c>
      <c r="B264" t="str">
        <f>metadata!B264</f>
        <v>40-Ishigaki</v>
      </c>
      <c r="C264">
        <v>263</v>
      </c>
      <c r="D264" t="str">
        <f t="shared" si="12"/>
        <v>2-</v>
      </c>
      <c r="E264" t="str">
        <f>VLOOKUP($D264,metadata!$B$2:$S$451,2,0)</f>
        <v>BRADSHAW, WE</v>
      </c>
      <c r="F264" t="str">
        <f>VLOOKUP($D264,metadata!$B$2:$S$451,3,0)</f>
        <v>GEOGRAPHY OF PHOTOPERIODIC RESPONSE IN DIAPAUSING MOSQUITO</v>
      </c>
      <c r="G264" t="str">
        <f>VLOOKUP($D264,metadata!$B$2:$S$451,4,0)</f>
        <v>10.1038/262384b0</v>
      </c>
      <c r="H264" t="str">
        <f>VLOOKUP($D264,metadata!$B$2:$S$451,5,0)</f>
        <v>y-askfordata</v>
      </c>
      <c r="I264" t="str">
        <f>VLOOKUP($D264,metadata!$B$2:$S$451,6,0)</f>
        <v>a</v>
      </c>
      <c r="J264" t="str">
        <f>VLOOKUP($D264,metadata!$B$2:$S$451,7,0)</f>
        <v>i</v>
      </c>
      <c r="K264">
        <f>VLOOKUP($D264,metadata!$B$2:$S$451,8,0)</f>
        <v>22</v>
      </c>
      <c r="L264">
        <f>VLOOKUP($D264,metadata!$B$2:$S$451,9,0)</f>
        <v>16</v>
      </c>
      <c r="M264" t="str">
        <f>VLOOKUP($D264,metadata!$B$2:$S$451,10,0)</f>
        <v/>
      </c>
      <c r="N264" t="str">
        <f>VLOOKUP($D264,metadata!$B$2:$S$451,11,0)</f>
        <v>Wyeomyia smithii</v>
      </c>
      <c r="O264" t="str">
        <f>VLOOKUP($D264,metadata!$B$2:$S$451,12,0)</f>
        <v>diptera</v>
      </c>
      <c r="P264" t="str">
        <f>VLOOKUP($D264,metadata!$B$2:$S$451,13,0)</f>
        <v/>
      </c>
      <c r="Q264" t="str">
        <f>VLOOKUP($D264,metadata!$B$2:$S$451,14,0)</f>
        <v/>
      </c>
      <c r="R264" t="str">
        <f>VLOOKUP($D264,metadata!$B$2:$S$451,15,0)</f>
        <v/>
      </c>
      <c r="S264" t="str">
        <f>VLOOKUP($D264,metadata!$B$2:$S$451,16,0)</f>
        <v/>
      </c>
      <c r="T264" t="str">
        <f>VLOOKUP($D264,metadata!$B$2:$S$451,17,0)</f>
        <v/>
      </c>
      <c r="U264" t="str">
        <f>VLOOKUP($D264,metadata!$B$2:$S$451,18,0)</f>
        <v/>
      </c>
      <c r="V264" t="str">
        <f>VLOOKUP($D264,metadata!$B$2:$Z$451,19,0)</f>
        <v/>
      </c>
      <c r="W264" t="str">
        <f>VLOOKUP($D264,metadata!$B$2:$Z$451,20,0)</f>
        <v/>
      </c>
      <c r="X264" t="str">
        <f>VLOOKUP($D264,metadata!$B$2:$Z$451,21,0)</f>
        <v/>
      </c>
      <c r="Y264" t="str">
        <f>VLOOKUP($D264,metadata!$B$2:$Z$451,22,0)</f>
        <v/>
      </c>
      <c r="Z264" t="str">
        <f>VLOOKUP($D264,metadata!$B$2:$Z$451,23,0)</f>
        <v/>
      </c>
      <c r="AA264" t="str">
        <f>VLOOKUP($D264,metadata!$B$2:$Z$451,24,0)</f>
        <v/>
      </c>
      <c r="AB264" t="str">
        <f>VLOOKUP($D264,metadata!$B$2:$Z$451,25,0)</f>
        <v/>
      </c>
      <c r="AF264" t="str">
        <f t="shared" si="13"/>
        <v/>
      </c>
      <c r="AH264" t="str">
        <f t="shared" si="11"/>
        <v>x</v>
      </c>
    </row>
    <row r="265" spans="1:34" x14ac:dyDescent="0.3">
      <c r="A265">
        <f>A264+metadata!J264</f>
        <v>1553</v>
      </c>
      <c r="B265" t="str">
        <f>metadata!B265</f>
        <v>40-Okayama</v>
      </c>
      <c r="C265">
        <v>264</v>
      </c>
      <c r="D265" t="str">
        <f t="shared" si="12"/>
        <v>2-</v>
      </c>
      <c r="E265" t="str">
        <f>VLOOKUP($D265,metadata!$B$2:$S$451,2,0)</f>
        <v>BRADSHAW, WE</v>
      </c>
      <c r="F265" t="str">
        <f>VLOOKUP($D265,metadata!$B$2:$S$451,3,0)</f>
        <v>GEOGRAPHY OF PHOTOPERIODIC RESPONSE IN DIAPAUSING MOSQUITO</v>
      </c>
      <c r="G265" t="str">
        <f>VLOOKUP($D265,metadata!$B$2:$S$451,4,0)</f>
        <v>10.1038/262384b0</v>
      </c>
      <c r="H265" t="str">
        <f>VLOOKUP($D265,metadata!$B$2:$S$451,5,0)</f>
        <v>y-askfordata</v>
      </c>
      <c r="I265" t="str">
        <f>VLOOKUP($D265,metadata!$B$2:$S$451,6,0)</f>
        <v>a</v>
      </c>
      <c r="J265" t="str">
        <f>VLOOKUP($D265,metadata!$B$2:$S$451,7,0)</f>
        <v>i</v>
      </c>
      <c r="K265">
        <f>VLOOKUP($D265,metadata!$B$2:$S$451,8,0)</f>
        <v>22</v>
      </c>
      <c r="L265">
        <f>VLOOKUP($D265,metadata!$B$2:$S$451,9,0)</f>
        <v>16</v>
      </c>
      <c r="M265" t="str">
        <f>VLOOKUP($D265,metadata!$B$2:$S$451,10,0)</f>
        <v/>
      </c>
      <c r="N265" t="str">
        <f>VLOOKUP($D265,metadata!$B$2:$S$451,11,0)</f>
        <v>Wyeomyia smithii</v>
      </c>
      <c r="O265" t="str">
        <f>VLOOKUP($D265,metadata!$B$2:$S$451,12,0)</f>
        <v>diptera</v>
      </c>
      <c r="P265" t="str">
        <f>VLOOKUP($D265,metadata!$B$2:$S$451,13,0)</f>
        <v/>
      </c>
      <c r="Q265" t="str">
        <f>VLOOKUP($D265,metadata!$B$2:$S$451,14,0)</f>
        <v/>
      </c>
      <c r="R265" t="str">
        <f>VLOOKUP($D265,metadata!$B$2:$S$451,15,0)</f>
        <v/>
      </c>
      <c r="S265" t="str">
        <f>VLOOKUP($D265,metadata!$B$2:$S$451,16,0)</f>
        <v/>
      </c>
      <c r="T265" t="str">
        <f>VLOOKUP($D265,metadata!$B$2:$S$451,17,0)</f>
        <v/>
      </c>
      <c r="U265" t="str">
        <f>VLOOKUP($D265,metadata!$B$2:$S$451,18,0)</f>
        <v/>
      </c>
      <c r="V265" t="str">
        <f>VLOOKUP($D265,metadata!$B$2:$Z$451,19,0)</f>
        <v/>
      </c>
      <c r="W265" t="str">
        <f>VLOOKUP($D265,metadata!$B$2:$Z$451,20,0)</f>
        <v/>
      </c>
      <c r="X265" t="str">
        <f>VLOOKUP($D265,metadata!$B$2:$Z$451,21,0)</f>
        <v/>
      </c>
      <c r="Y265" t="str">
        <f>VLOOKUP($D265,metadata!$B$2:$Z$451,22,0)</f>
        <v/>
      </c>
      <c r="Z265" t="str">
        <f>VLOOKUP($D265,metadata!$B$2:$Z$451,23,0)</f>
        <v/>
      </c>
      <c r="AA265" t="str">
        <f>VLOOKUP($D265,metadata!$B$2:$Z$451,24,0)</f>
        <v/>
      </c>
      <c r="AB265" t="str">
        <f>VLOOKUP($D265,metadata!$B$2:$Z$451,25,0)</f>
        <v/>
      </c>
      <c r="AF265" t="str">
        <f t="shared" si="13"/>
        <v/>
      </c>
      <c r="AH265" t="str">
        <f t="shared" si="11"/>
        <v>x</v>
      </c>
    </row>
    <row r="266" spans="1:34" x14ac:dyDescent="0.3">
      <c r="A266">
        <f>A265+metadata!J265</f>
        <v>1559</v>
      </c>
      <c r="B266" t="str">
        <f>metadata!B266</f>
        <v>40-Kanazawa</v>
      </c>
      <c r="C266">
        <v>265</v>
      </c>
      <c r="D266" t="str">
        <f t="shared" si="12"/>
        <v>2-</v>
      </c>
      <c r="E266" t="str">
        <f>VLOOKUP($D266,metadata!$B$2:$S$451,2,0)</f>
        <v>BRADSHAW, WE</v>
      </c>
      <c r="F266" t="str">
        <f>VLOOKUP($D266,metadata!$B$2:$S$451,3,0)</f>
        <v>GEOGRAPHY OF PHOTOPERIODIC RESPONSE IN DIAPAUSING MOSQUITO</v>
      </c>
      <c r="G266" t="str">
        <f>VLOOKUP($D266,metadata!$B$2:$S$451,4,0)</f>
        <v>10.1038/262384b0</v>
      </c>
      <c r="H266" t="str">
        <f>VLOOKUP($D266,metadata!$B$2:$S$451,5,0)</f>
        <v>y-askfordata</v>
      </c>
      <c r="I266" t="str">
        <f>VLOOKUP($D266,metadata!$B$2:$S$451,6,0)</f>
        <v>a</v>
      </c>
      <c r="J266" t="str">
        <f>VLOOKUP($D266,metadata!$B$2:$S$451,7,0)</f>
        <v>i</v>
      </c>
      <c r="K266">
        <f>VLOOKUP($D266,metadata!$B$2:$S$451,8,0)</f>
        <v>22</v>
      </c>
      <c r="L266">
        <f>VLOOKUP($D266,metadata!$B$2:$S$451,9,0)</f>
        <v>16</v>
      </c>
      <c r="M266" t="str">
        <f>VLOOKUP($D266,metadata!$B$2:$S$451,10,0)</f>
        <v/>
      </c>
      <c r="N266" t="str">
        <f>VLOOKUP($D266,metadata!$B$2:$S$451,11,0)</f>
        <v>Wyeomyia smithii</v>
      </c>
      <c r="O266" t="str">
        <f>VLOOKUP($D266,metadata!$B$2:$S$451,12,0)</f>
        <v>diptera</v>
      </c>
      <c r="P266" t="str">
        <f>VLOOKUP($D266,metadata!$B$2:$S$451,13,0)</f>
        <v/>
      </c>
      <c r="Q266" t="str">
        <f>VLOOKUP($D266,metadata!$B$2:$S$451,14,0)</f>
        <v/>
      </c>
      <c r="R266" t="str">
        <f>VLOOKUP($D266,metadata!$B$2:$S$451,15,0)</f>
        <v/>
      </c>
      <c r="S266" t="str">
        <f>VLOOKUP($D266,metadata!$B$2:$S$451,16,0)</f>
        <v/>
      </c>
      <c r="T266" t="str">
        <f>VLOOKUP($D266,metadata!$B$2:$S$451,17,0)</f>
        <v/>
      </c>
      <c r="U266" t="str">
        <f>VLOOKUP($D266,metadata!$B$2:$S$451,18,0)</f>
        <v/>
      </c>
      <c r="V266" t="str">
        <f>VLOOKUP($D266,metadata!$B$2:$Z$451,19,0)</f>
        <v/>
      </c>
      <c r="W266" t="str">
        <f>VLOOKUP($D266,metadata!$B$2:$Z$451,20,0)</f>
        <v/>
      </c>
      <c r="X266" t="str">
        <f>VLOOKUP($D266,metadata!$B$2:$Z$451,21,0)</f>
        <v/>
      </c>
      <c r="Y266" t="str">
        <f>VLOOKUP($D266,metadata!$B$2:$Z$451,22,0)</f>
        <v/>
      </c>
      <c r="Z266" t="str">
        <f>VLOOKUP($D266,metadata!$B$2:$Z$451,23,0)</f>
        <v/>
      </c>
      <c r="AA266" t="str">
        <f>VLOOKUP($D266,metadata!$B$2:$Z$451,24,0)</f>
        <v/>
      </c>
      <c r="AB266" t="str">
        <f>VLOOKUP($D266,metadata!$B$2:$Z$451,25,0)</f>
        <v/>
      </c>
      <c r="AF266" t="str">
        <f t="shared" si="13"/>
        <v/>
      </c>
      <c r="AH266" t="str">
        <f t="shared" si="11"/>
        <v>x</v>
      </c>
    </row>
    <row r="267" spans="1:34" x14ac:dyDescent="0.3">
      <c r="A267">
        <f>A266+metadata!J266</f>
        <v>1565</v>
      </c>
      <c r="B267" t="str">
        <f>metadata!B267</f>
        <v>41-PAR</v>
      </c>
      <c r="C267">
        <v>266</v>
      </c>
      <c r="D267" t="str">
        <f t="shared" si="12"/>
        <v>2-</v>
      </c>
      <c r="E267" t="str">
        <f>VLOOKUP($D267,metadata!$B$2:$S$451,2,0)</f>
        <v>BRADSHAW, WE</v>
      </c>
      <c r="F267" t="str">
        <f>VLOOKUP($D267,metadata!$B$2:$S$451,3,0)</f>
        <v>GEOGRAPHY OF PHOTOPERIODIC RESPONSE IN DIAPAUSING MOSQUITO</v>
      </c>
      <c r="G267" t="str">
        <f>VLOOKUP($D267,metadata!$B$2:$S$451,4,0)</f>
        <v>10.1038/262384b0</v>
      </c>
      <c r="H267" t="str">
        <f>VLOOKUP($D267,metadata!$B$2:$S$451,5,0)</f>
        <v>y-askfordata</v>
      </c>
      <c r="I267" t="str">
        <f>VLOOKUP($D267,metadata!$B$2:$S$451,6,0)</f>
        <v>a</v>
      </c>
      <c r="J267" t="str">
        <f>VLOOKUP($D267,metadata!$B$2:$S$451,7,0)</f>
        <v>i</v>
      </c>
      <c r="K267">
        <f>VLOOKUP($D267,metadata!$B$2:$S$451,8,0)</f>
        <v>22</v>
      </c>
      <c r="L267">
        <f>VLOOKUP($D267,metadata!$B$2:$S$451,9,0)</f>
        <v>16</v>
      </c>
      <c r="M267" t="str">
        <f>VLOOKUP($D267,metadata!$B$2:$S$451,10,0)</f>
        <v/>
      </c>
      <c r="N267" t="str">
        <f>VLOOKUP($D267,metadata!$B$2:$S$451,11,0)</f>
        <v>Wyeomyia smithii</v>
      </c>
      <c r="O267" t="str">
        <f>VLOOKUP($D267,metadata!$B$2:$S$451,12,0)</f>
        <v>diptera</v>
      </c>
      <c r="P267" t="str">
        <f>VLOOKUP($D267,metadata!$B$2:$S$451,13,0)</f>
        <v/>
      </c>
      <c r="Q267" t="str">
        <f>VLOOKUP($D267,metadata!$B$2:$S$451,14,0)</f>
        <v/>
      </c>
      <c r="R267" t="str">
        <f>VLOOKUP($D267,metadata!$B$2:$S$451,15,0)</f>
        <v/>
      </c>
      <c r="S267" t="str">
        <f>VLOOKUP($D267,metadata!$B$2:$S$451,16,0)</f>
        <v/>
      </c>
      <c r="T267" t="str">
        <f>VLOOKUP($D267,metadata!$B$2:$S$451,17,0)</f>
        <v/>
      </c>
      <c r="U267" t="str">
        <f>VLOOKUP($D267,metadata!$B$2:$S$451,18,0)</f>
        <v/>
      </c>
      <c r="V267" t="str">
        <f>VLOOKUP($D267,metadata!$B$2:$Z$451,19,0)</f>
        <v/>
      </c>
      <c r="W267" t="str">
        <f>VLOOKUP($D267,metadata!$B$2:$Z$451,20,0)</f>
        <v/>
      </c>
      <c r="X267" t="str">
        <f>VLOOKUP($D267,metadata!$B$2:$Z$451,21,0)</f>
        <v/>
      </c>
      <c r="Y267" t="str">
        <f>VLOOKUP($D267,metadata!$B$2:$Z$451,22,0)</f>
        <v/>
      </c>
      <c r="Z267" t="str">
        <f>VLOOKUP($D267,metadata!$B$2:$Z$451,23,0)</f>
        <v/>
      </c>
      <c r="AA267" t="str">
        <f>VLOOKUP($D267,metadata!$B$2:$Z$451,24,0)</f>
        <v/>
      </c>
      <c r="AB267" t="str">
        <f>VLOOKUP($D267,metadata!$B$2:$Z$451,25,0)</f>
        <v/>
      </c>
      <c r="AF267" t="str">
        <f t="shared" si="13"/>
        <v/>
      </c>
      <c r="AH267" t="str">
        <f t="shared" si="11"/>
        <v>x</v>
      </c>
    </row>
    <row r="268" spans="1:34" x14ac:dyDescent="0.3">
      <c r="A268">
        <f>A267+metadata!J267</f>
        <v>1570</v>
      </c>
      <c r="B268" t="str">
        <f>metadata!B268</f>
        <v>41-SOT</v>
      </c>
      <c r="C268">
        <v>267</v>
      </c>
      <c r="D268" t="str">
        <f t="shared" si="12"/>
        <v>2-</v>
      </c>
      <c r="E268" t="str">
        <f>VLOOKUP($D268,metadata!$B$2:$S$451,2,0)</f>
        <v>BRADSHAW, WE</v>
      </c>
      <c r="F268" t="str">
        <f>VLOOKUP($D268,metadata!$B$2:$S$451,3,0)</f>
        <v>GEOGRAPHY OF PHOTOPERIODIC RESPONSE IN DIAPAUSING MOSQUITO</v>
      </c>
      <c r="G268" t="str">
        <f>VLOOKUP($D268,metadata!$B$2:$S$451,4,0)</f>
        <v>10.1038/262384b0</v>
      </c>
      <c r="H268" t="str">
        <f>VLOOKUP($D268,metadata!$B$2:$S$451,5,0)</f>
        <v>y-askfordata</v>
      </c>
      <c r="I268" t="str">
        <f>VLOOKUP($D268,metadata!$B$2:$S$451,6,0)</f>
        <v>a</v>
      </c>
      <c r="J268" t="str">
        <f>VLOOKUP($D268,metadata!$B$2:$S$451,7,0)</f>
        <v>i</v>
      </c>
      <c r="K268">
        <f>VLOOKUP($D268,metadata!$B$2:$S$451,8,0)</f>
        <v>22</v>
      </c>
      <c r="L268">
        <f>VLOOKUP($D268,metadata!$B$2:$S$451,9,0)</f>
        <v>16</v>
      </c>
      <c r="M268" t="str">
        <f>VLOOKUP($D268,metadata!$B$2:$S$451,10,0)</f>
        <v/>
      </c>
      <c r="N268" t="str">
        <f>VLOOKUP($D268,metadata!$B$2:$S$451,11,0)</f>
        <v>Wyeomyia smithii</v>
      </c>
      <c r="O268" t="str">
        <f>VLOOKUP($D268,metadata!$B$2:$S$451,12,0)</f>
        <v>diptera</v>
      </c>
      <c r="P268" t="str">
        <f>VLOOKUP($D268,metadata!$B$2:$S$451,13,0)</f>
        <v/>
      </c>
      <c r="Q268" t="str">
        <f>VLOOKUP($D268,metadata!$B$2:$S$451,14,0)</f>
        <v/>
      </c>
      <c r="R268" t="str">
        <f>VLOOKUP($D268,metadata!$B$2:$S$451,15,0)</f>
        <v/>
      </c>
      <c r="S268" t="str">
        <f>VLOOKUP($D268,metadata!$B$2:$S$451,16,0)</f>
        <v/>
      </c>
      <c r="T268" t="str">
        <f>VLOOKUP($D268,metadata!$B$2:$S$451,17,0)</f>
        <v/>
      </c>
      <c r="U268" t="str">
        <f>VLOOKUP($D268,metadata!$B$2:$S$451,18,0)</f>
        <v/>
      </c>
      <c r="V268" t="str">
        <f>VLOOKUP($D268,metadata!$B$2:$Z$451,19,0)</f>
        <v/>
      </c>
      <c r="W268" t="str">
        <f>VLOOKUP($D268,metadata!$B$2:$Z$451,20,0)</f>
        <v/>
      </c>
      <c r="X268" t="str">
        <f>VLOOKUP($D268,metadata!$B$2:$Z$451,21,0)</f>
        <v/>
      </c>
      <c r="Y268" t="str">
        <f>VLOOKUP($D268,metadata!$B$2:$Z$451,22,0)</f>
        <v/>
      </c>
      <c r="Z268" t="str">
        <f>VLOOKUP($D268,metadata!$B$2:$Z$451,23,0)</f>
        <v/>
      </c>
      <c r="AA268" t="str">
        <f>VLOOKUP($D268,metadata!$B$2:$Z$451,24,0)</f>
        <v/>
      </c>
      <c r="AB268" t="str">
        <f>VLOOKUP($D268,metadata!$B$2:$Z$451,25,0)</f>
        <v/>
      </c>
      <c r="AF268" t="str">
        <f t="shared" si="13"/>
        <v/>
      </c>
      <c r="AH268" t="str">
        <f t="shared" si="11"/>
        <v>x</v>
      </c>
    </row>
    <row r="269" spans="1:34" x14ac:dyDescent="0.3">
      <c r="A269">
        <f>A268+metadata!J268</f>
        <v>1575</v>
      </c>
      <c r="B269" t="str">
        <f>metadata!B269</f>
        <v>41-Daegu</v>
      </c>
      <c r="C269">
        <v>268</v>
      </c>
      <c r="D269" t="str">
        <f t="shared" si="12"/>
        <v>2-</v>
      </c>
      <c r="E269" t="str">
        <f>VLOOKUP($D269,metadata!$B$2:$S$451,2,0)</f>
        <v>BRADSHAW, WE</v>
      </c>
      <c r="F269" t="str">
        <f>VLOOKUP($D269,metadata!$B$2:$S$451,3,0)</f>
        <v>GEOGRAPHY OF PHOTOPERIODIC RESPONSE IN DIAPAUSING MOSQUITO</v>
      </c>
      <c r="G269" t="str">
        <f>VLOOKUP($D269,metadata!$B$2:$S$451,4,0)</f>
        <v>10.1038/262384b0</v>
      </c>
      <c r="H269" t="str">
        <f>VLOOKUP($D269,metadata!$B$2:$S$451,5,0)</f>
        <v>y-askfordata</v>
      </c>
      <c r="I269" t="str">
        <f>VLOOKUP($D269,metadata!$B$2:$S$451,6,0)</f>
        <v>a</v>
      </c>
      <c r="J269" t="str">
        <f>VLOOKUP($D269,metadata!$B$2:$S$451,7,0)</f>
        <v>i</v>
      </c>
      <c r="K269">
        <f>VLOOKUP($D269,metadata!$B$2:$S$451,8,0)</f>
        <v>22</v>
      </c>
      <c r="L269">
        <f>VLOOKUP($D269,metadata!$B$2:$S$451,9,0)</f>
        <v>16</v>
      </c>
      <c r="M269" t="str">
        <f>VLOOKUP($D269,metadata!$B$2:$S$451,10,0)</f>
        <v/>
      </c>
      <c r="N269" t="str">
        <f>VLOOKUP($D269,metadata!$B$2:$S$451,11,0)</f>
        <v>Wyeomyia smithii</v>
      </c>
      <c r="O269" t="str">
        <f>VLOOKUP($D269,metadata!$B$2:$S$451,12,0)</f>
        <v>diptera</v>
      </c>
      <c r="P269" t="str">
        <f>VLOOKUP($D269,metadata!$B$2:$S$451,13,0)</f>
        <v/>
      </c>
      <c r="Q269" t="str">
        <f>VLOOKUP($D269,metadata!$B$2:$S$451,14,0)</f>
        <v/>
      </c>
      <c r="R269" t="str">
        <f>VLOOKUP($D269,metadata!$B$2:$S$451,15,0)</f>
        <v/>
      </c>
      <c r="S269" t="str">
        <f>VLOOKUP($D269,metadata!$B$2:$S$451,16,0)</f>
        <v/>
      </c>
      <c r="T269" t="str">
        <f>VLOOKUP($D269,metadata!$B$2:$S$451,17,0)</f>
        <v/>
      </c>
      <c r="U269" t="str">
        <f>VLOOKUP($D269,metadata!$B$2:$S$451,18,0)</f>
        <v/>
      </c>
      <c r="V269" t="str">
        <f>VLOOKUP($D269,metadata!$B$2:$Z$451,19,0)</f>
        <v/>
      </c>
      <c r="W269" t="str">
        <f>VLOOKUP($D269,metadata!$B$2:$Z$451,20,0)</f>
        <v/>
      </c>
      <c r="X269" t="str">
        <f>VLOOKUP($D269,metadata!$B$2:$Z$451,21,0)</f>
        <v/>
      </c>
      <c r="Y269" t="str">
        <f>VLOOKUP($D269,metadata!$B$2:$Z$451,22,0)</f>
        <v/>
      </c>
      <c r="Z269" t="str">
        <f>VLOOKUP($D269,metadata!$B$2:$Z$451,23,0)</f>
        <v/>
      </c>
      <c r="AA269" t="str">
        <f>VLOOKUP($D269,metadata!$B$2:$Z$451,24,0)</f>
        <v/>
      </c>
      <c r="AB269" t="str">
        <f>VLOOKUP($D269,metadata!$B$2:$Z$451,25,0)</f>
        <v/>
      </c>
      <c r="AF269" t="str">
        <f t="shared" si="13"/>
        <v/>
      </c>
      <c r="AH269" t="str">
        <f t="shared" si="11"/>
        <v>x</v>
      </c>
    </row>
    <row r="270" spans="1:34" x14ac:dyDescent="0.3">
      <c r="A270">
        <f>A269+metadata!J269</f>
        <v>1580</v>
      </c>
      <c r="B270" t="str">
        <f>metadata!B270</f>
        <v>41-Irkutsk</v>
      </c>
      <c r="C270">
        <v>269</v>
      </c>
      <c r="D270" t="str">
        <f t="shared" si="12"/>
        <v>2-</v>
      </c>
      <c r="E270" t="str">
        <f>VLOOKUP($D270,metadata!$B$2:$S$451,2,0)</f>
        <v>BRADSHAW, WE</v>
      </c>
      <c r="F270" t="str">
        <f>VLOOKUP($D270,metadata!$B$2:$S$451,3,0)</f>
        <v>GEOGRAPHY OF PHOTOPERIODIC RESPONSE IN DIAPAUSING MOSQUITO</v>
      </c>
      <c r="G270" t="str">
        <f>VLOOKUP($D270,metadata!$B$2:$S$451,4,0)</f>
        <v>10.1038/262384b0</v>
      </c>
      <c r="H270" t="str">
        <f>VLOOKUP($D270,metadata!$B$2:$S$451,5,0)</f>
        <v>y-askfordata</v>
      </c>
      <c r="I270" t="str">
        <f>VLOOKUP($D270,metadata!$B$2:$S$451,6,0)</f>
        <v>a</v>
      </c>
      <c r="J270" t="str">
        <f>VLOOKUP($D270,metadata!$B$2:$S$451,7,0)</f>
        <v>i</v>
      </c>
      <c r="K270">
        <f>VLOOKUP($D270,metadata!$B$2:$S$451,8,0)</f>
        <v>22</v>
      </c>
      <c r="L270">
        <f>VLOOKUP($D270,metadata!$B$2:$S$451,9,0)</f>
        <v>16</v>
      </c>
      <c r="M270" t="str">
        <f>VLOOKUP($D270,metadata!$B$2:$S$451,10,0)</f>
        <v/>
      </c>
      <c r="N270" t="str">
        <f>VLOOKUP($D270,metadata!$B$2:$S$451,11,0)</f>
        <v>Wyeomyia smithii</v>
      </c>
      <c r="O270" t="str">
        <f>VLOOKUP($D270,metadata!$B$2:$S$451,12,0)</f>
        <v>diptera</v>
      </c>
      <c r="P270" t="str">
        <f>VLOOKUP($D270,metadata!$B$2:$S$451,13,0)</f>
        <v/>
      </c>
      <c r="Q270" t="str">
        <f>VLOOKUP($D270,metadata!$B$2:$S$451,14,0)</f>
        <v/>
      </c>
      <c r="R270" t="str">
        <f>VLOOKUP($D270,metadata!$B$2:$S$451,15,0)</f>
        <v/>
      </c>
      <c r="S270" t="str">
        <f>VLOOKUP($D270,metadata!$B$2:$S$451,16,0)</f>
        <v/>
      </c>
      <c r="T270" t="str">
        <f>VLOOKUP($D270,metadata!$B$2:$S$451,17,0)</f>
        <v/>
      </c>
      <c r="U270" t="str">
        <f>VLOOKUP($D270,metadata!$B$2:$S$451,18,0)</f>
        <v/>
      </c>
      <c r="V270" t="str">
        <f>VLOOKUP($D270,metadata!$B$2:$Z$451,19,0)</f>
        <v/>
      </c>
      <c r="W270" t="str">
        <f>VLOOKUP($D270,metadata!$B$2:$Z$451,20,0)</f>
        <v/>
      </c>
      <c r="X270" t="str">
        <f>VLOOKUP($D270,metadata!$B$2:$Z$451,21,0)</f>
        <v/>
      </c>
      <c r="Y270" t="str">
        <f>VLOOKUP($D270,metadata!$B$2:$Z$451,22,0)</f>
        <v/>
      </c>
      <c r="Z270" t="str">
        <f>VLOOKUP($D270,metadata!$B$2:$Z$451,23,0)</f>
        <v/>
      </c>
      <c r="AA270" t="str">
        <f>VLOOKUP($D270,metadata!$B$2:$Z$451,24,0)</f>
        <v/>
      </c>
      <c r="AB270" t="str">
        <f>VLOOKUP($D270,metadata!$B$2:$Z$451,25,0)</f>
        <v/>
      </c>
      <c r="AF270" t="str">
        <f t="shared" si="13"/>
        <v/>
      </c>
      <c r="AH270" t="str">
        <f t="shared" si="11"/>
        <v>x</v>
      </c>
    </row>
    <row r="271" spans="1:34" x14ac:dyDescent="0.3">
      <c r="A271">
        <f>A270+metadata!J270</f>
        <v>1585</v>
      </c>
      <c r="B271" t="str">
        <f>metadata!B271</f>
        <v>42-Ivalo1</v>
      </c>
      <c r="C271">
        <v>270</v>
      </c>
      <c r="D271" t="str">
        <f t="shared" si="12"/>
        <v>2-</v>
      </c>
      <c r="E271" t="str">
        <f>VLOOKUP($D271,metadata!$B$2:$S$451,2,0)</f>
        <v>BRADSHAW, WE</v>
      </c>
      <c r="F271" t="str">
        <f>VLOOKUP($D271,metadata!$B$2:$S$451,3,0)</f>
        <v>GEOGRAPHY OF PHOTOPERIODIC RESPONSE IN DIAPAUSING MOSQUITO</v>
      </c>
      <c r="G271" t="str">
        <f>VLOOKUP($D271,metadata!$B$2:$S$451,4,0)</f>
        <v>10.1038/262384b0</v>
      </c>
      <c r="H271" t="str">
        <f>VLOOKUP($D271,metadata!$B$2:$S$451,5,0)</f>
        <v>y-askfordata</v>
      </c>
      <c r="I271" t="str">
        <f>VLOOKUP($D271,metadata!$B$2:$S$451,6,0)</f>
        <v>a</v>
      </c>
      <c r="J271" t="str">
        <f>VLOOKUP($D271,metadata!$B$2:$S$451,7,0)</f>
        <v>i</v>
      </c>
      <c r="K271">
        <f>VLOOKUP($D271,metadata!$B$2:$S$451,8,0)</f>
        <v>22</v>
      </c>
      <c r="L271">
        <f>VLOOKUP($D271,metadata!$B$2:$S$451,9,0)</f>
        <v>16</v>
      </c>
      <c r="M271" t="str">
        <f>VLOOKUP($D271,metadata!$B$2:$S$451,10,0)</f>
        <v/>
      </c>
      <c r="N271" t="str">
        <f>VLOOKUP($D271,metadata!$B$2:$S$451,11,0)</f>
        <v>Wyeomyia smithii</v>
      </c>
      <c r="O271" t="str">
        <f>VLOOKUP($D271,metadata!$B$2:$S$451,12,0)</f>
        <v>diptera</v>
      </c>
      <c r="P271" t="str">
        <f>VLOOKUP($D271,metadata!$B$2:$S$451,13,0)</f>
        <v/>
      </c>
      <c r="Q271" t="str">
        <f>VLOOKUP($D271,metadata!$B$2:$S$451,14,0)</f>
        <v/>
      </c>
      <c r="R271" t="str">
        <f>VLOOKUP($D271,metadata!$B$2:$S$451,15,0)</f>
        <v/>
      </c>
      <c r="S271" t="str">
        <f>VLOOKUP($D271,metadata!$B$2:$S$451,16,0)</f>
        <v/>
      </c>
      <c r="T271" t="str">
        <f>VLOOKUP($D271,metadata!$B$2:$S$451,17,0)</f>
        <v/>
      </c>
      <c r="U271" t="str">
        <f>VLOOKUP($D271,metadata!$B$2:$S$451,18,0)</f>
        <v/>
      </c>
      <c r="V271" t="str">
        <f>VLOOKUP($D271,metadata!$B$2:$Z$451,19,0)</f>
        <v/>
      </c>
      <c r="W271" t="str">
        <f>VLOOKUP($D271,metadata!$B$2:$Z$451,20,0)</f>
        <v/>
      </c>
      <c r="X271" t="str">
        <f>VLOOKUP($D271,metadata!$B$2:$Z$451,21,0)</f>
        <v/>
      </c>
      <c r="Y271" t="str">
        <f>VLOOKUP($D271,metadata!$B$2:$Z$451,22,0)</f>
        <v/>
      </c>
      <c r="Z271" t="str">
        <f>VLOOKUP($D271,metadata!$B$2:$Z$451,23,0)</f>
        <v/>
      </c>
      <c r="AA271" t="str">
        <f>VLOOKUP($D271,metadata!$B$2:$Z$451,24,0)</f>
        <v/>
      </c>
      <c r="AB271" t="str">
        <f>VLOOKUP($D271,metadata!$B$2:$Z$451,25,0)</f>
        <v/>
      </c>
      <c r="AF271" t="str">
        <f t="shared" si="13"/>
        <v/>
      </c>
      <c r="AH271" t="str">
        <f t="shared" si="11"/>
        <v>x</v>
      </c>
    </row>
    <row r="272" spans="1:34" x14ac:dyDescent="0.3">
      <c r="A272">
        <f>A271+metadata!J271</f>
        <v>1593</v>
      </c>
      <c r="B272" t="str">
        <f>metadata!B272</f>
        <v>42-Ivalo2</v>
      </c>
      <c r="C272">
        <v>271</v>
      </c>
      <c r="D272" t="str">
        <f t="shared" si="12"/>
        <v>2-</v>
      </c>
      <c r="E272" t="str">
        <f>VLOOKUP($D272,metadata!$B$2:$S$451,2,0)</f>
        <v>BRADSHAW, WE</v>
      </c>
      <c r="F272" t="str">
        <f>VLOOKUP($D272,metadata!$B$2:$S$451,3,0)</f>
        <v>GEOGRAPHY OF PHOTOPERIODIC RESPONSE IN DIAPAUSING MOSQUITO</v>
      </c>
      <c r="G272" t="str">
        <f>VLOOKUP($D272,metadata!$B$2:$S$451,4,0)</f>
        <v>10.1038/262384b0</v>
      </c>
      <c r="H272" t="str">
        <f>VLOOKUP($D272,metadata!$B$2:$S$451,5,0)</f>
        <v>y-askfordata</v>
      </c>
      <c r="I272" t="str">
        <f>VLOOKUP($D272,metadata!$B$2:$S$451,6,0)</f>
        <v>a</v>
      </c>
      <c r="J272" t="str">
        <f>VLOOKUP($D272,metadata!$B$2:$S$451,7,0)</f>
        <v>i</v>
      </c>
      <c r="K272">
        <f>VLOOKUP($D272,metadata!$B$2:$S$451,8,0)</f>
        <v>22</v>
      </c>
      <c r="L272">
        <f>VLOOKUP($D272,metadata!$B$2:$S$451,9,0)</f>
        <v>16</v>
      </c>
      <c r="M272" t="str">
        <f>VLOOKUP($D272,metadata!$B$2:$S$451,10,0)</f>
        <v/>
      </c>
      <c r="N272" t="str">
        <f>VLOOKUP($D272,metadata!$B$2:$S$451,11,0)</f>
        <v>Wyeomyia smithii</v>
      </c>
      <c r="O272" t="str">
        <f>VLOOKUP($D272,metadata!$B$2:$S$451,12,0)</f>
        <v>diptera</v>
      </c>
      <c r="P272" t="str">
        <f>VLOOKUP($D272,metadata!$B$2:$S$451,13,0)</f>
        <v/>
      </c>
      <c r="Q272" t="str">
        <f>VLOOKUP($D272,metadata!$B$2:$S$451,14,0)</f>
        <v/>
      </c>
      <c r="R272" t="str">
        <f>VLOOKUP($D272,metadata!$B$2:$S$451,15,0)</f>
        <v/>
      </c>
      <c r="S272" t="str">
        <f>VLOOKUP($D272,metadata!$B$2:$S$451,16,0)</f>
        <v/>
      </c>
      <c r="T272" t="str">
        <f>VLOOKUP($D272,metadata!$B$2:$S$451,17,0)</f>
        <v/>
      </c>
      <c r="U272" t="str">
        <f>VLOOKUP($D272,metadata!$B$2:$S$451,18,0)</f>
        <v/>
      </c>
      <c r="V272" t="str">
        <f>VLOOKUP($D272,metadata!$B$2:$Z$451,19,0)</f>
        <v/>
      </c>
      <c r="W272" t="str">
        <f>VLOOKUP($D272,metadata!$B$2:$Z$451,20,0)</f>
        <v/>
      </c>
      <c r="X272" t="str">
        <f>VLOOKUP($D272,metadata!$B$2:$Z$451,21,0)</f>
        <v/>
      </c>
      <c r="Y272" t="str">
        <f>VLOOKUP($D272,metadata!$B$2:$Z$451,22,0)</f>
        <v/>
      </c>
      <c r="Z272" t="str">
        <f>VLOOKUP($D272,metadata!$B$2:$Z$451,23,0)</f>
        <v/>
      </c>
      <c r="AA272" t="str">
        <f>VLOOKUP($D272,metadata!$B$2:$Z$451,24,0)</f>
        <v/>
      </c>
      <c r="AB272" t="str">
        <f>VLOOKUP($D272,metadata!$B$2:$Z$451,25,0)</f>
        <v/>
      </c>
      <c r="AF272" t="str">
        <f t="shared" si="13"/>
        <v/>
      </c>
      <c r="AH272" t="str">
        <f t="shared" si="11"/>
        <v>x</v>
      </c>
    </row>
    <row r="273" spans="1:34" x14ac:dyDescent="0.3">
      <c r="A273">
        <f>A272+metadata!J272</f>
        <v>1601</v>
      </c>
      <c r="B273" t="str">
        <f>metadata!B273</f>
        <v>42-Sodankyla</v>
      </c>
      <c r="C273">
        <v>272</v>
      </c>
      <c r="D273" t="str">
        <f t="shared" si="12"/>
        <v>2-</v>
      </c>
      <c r="E273" t="str">
        <f>VLOOKUP($D273,metadata!$B$2:$S$451,2,0)</f>
        <v>BRADSHAW, WE</v>
      </c>
      <c r="F273" t="str">
        <f>VLOOKUP($D273,metadata!$B$2:$S$451,3,0)</f>
        <v>GEOGRAPHY OF PHOTOPERIODIC RESPONSE IN DIAPAUSING MOSQUITO</v>
      </c>
      <c r="G273" t="str">
        <f>VLOOKUP($D273,metadata!$B$2:$S$451,4,0)</f>
        <v>10.1038/262384b0</v>
      </c>
      <c r="H273" t="str">
        <f>VLOOKUP($D273,metadata!$B$2:$S$451,5,0)</f>
        <v>y-askfordata</v>
      </c>
      <c r="I273" t="str">
        <f>VLOOKUP($D273,metadata!$B$2:$S$451,6,0)</f>
        <v>a</v>
      </c>
      <c r="J273" t="str">
        <f>VLOOKUP($D273,metadata!$B$2:$S$451,7,0)</f>
        <v>i</v>
      </c>
      <c r="K273">
        <f>VLOOKUP($D273,metadata!$B$2:$S$451,8,0)</f>
        <v>22</v>
      </c>
      <c r="L273">
        <f>VLOOKUP($D273,metadata!$B$2:$S$451,9,0)</f>
        <v>16</v>
      </c>
      <c r="M273" t="str">
        <f>VLOOKUP($D273,metadata!$B$2:$S$451,10,0)</f>
        <v/>
      </c>
      <c r="N273" t="str">
        <f>VLOOKUP($D273,metadata!$B$2:$S$451,11,0)</f>
        <v>Wyeomyia smithii</v>
      </c>
      <c r="O273" t="str">
        <f>VLOOKUP($D273,metadata!$B$2:$S$451,12,0)</f>
        <v>diptera</v>
      </c>
      <c r="P273" t="str">
        <f>VLOOKUP($D273,metadata!$B$2:$S$451,13,0)</f>
        <v/>
      </c>
      <c r="Q273" t="str">
        <f>VLOOKUP($D273,metadata!$B$2:$S$451,14,0)</f>
        <v/>
      </c>
      <c r="R273" t="str">
        <f>VLOOKUP($D273,metadata!$B$2:$S$451,15,0)</f>
        <v/>
      </c>
      <c r="S273" t="str">
        <f>VLOOKUP($D273,metadata!$B$2:$S$451,16,0)</f>
        <v/>
      </c>
      <c r="T273" t="str">
        <f>VLOOKUP($D273,metadata!$B$2:$S$451,17,0)</f>
        <v/>
      </c>
      <c r="U273" t="str">
        <f>VLOOKUP($D273,metadata!$B$2:$S$451,18,0)</f>
        <v/>
      </c>
      <c r="V273" t="str">
        <f>VLOOKUP($D273,metadata!$B$2:$Z$451,19,0)</f>
        <v/>
      </c>
      <c r="W273" t="str">
        <f>VLOOKUP($D273,metadata!$B$2:$Z$451,20,0)</f>
        <v/>
      </c>
      <c r="X273" t="str">
        <f>VLOOKUP($D273,metadata!$B$2:$Z$451,21,0)</f>
        <v/>
      </c>
      <c r="Y273" t="str">
        <f>VLOOKUP($D273,metadata!$B$2:$Z$451,22,0)</f>
        <v/>
      </c>
      <c r="Z273" t="str">
        <f>VLOOKUP($D273,metadata!$B$2:$Z$451,23,0)</f>
        <v/>
      </c>
      <c r="AA273" t="str">
        <f>VLOOKUP($D273,metadata!$B$2:$Z$451,24,0)</f>
        <v/>
      </c>
      <c r="AB273" t="str">
        <f>VLOOKUP($D273,metadata!$B$2:$Z$451,25,0)</f>
        <v/>
      </c>
      <c r="AF273" t="str">
        <f t="shared" si="13"/>
        <v/>
      </c>
      <c r="AH273" t="str">
        <f t="shared" ref="AH273:AH336" si="14">IF(AD273&lt;1.1,"x","")</f>
        <v>x</v>
      </c>
    </row>
    <row r="274" spans="1:34" x14ac:dyDescent="0.3">
      <c r="A274">
        <f>A273+metadata!J273</f>
        <v>1609</v>
      </c>
      <c r="B274" t="str">
        <f>metadata!B274</f>
        <v>42-Oulo1</v>
      </c>
      <c r="C274">
        <v>273</v>
      </c>
      <c r="D274" t="str">
        <f t="shared" si="12"/>
        <v>2-</v>
      </c>
      <c r="E274" t="str">
        <f>VLOOKUP($D274,metadata!$B$2:$S$451,2,0)</f>
        <v>BRADSHAW, WE</v>
      </c>
      <c r="F274" t="str">
        <f>VLOOKUP($D274,metadata!$B$2:$S$451,3,0)</f>
        <v>GEOGRAPHY OF PHOTOPERIODIC RESPONSE IN DIAPAUSING MOSQUITO</v>
      </c>
      <c r="G274" t="str">
        <f>VLOOKUP($D274,metadata!$B$2:$S$451,4,0)</f>
        <v>10.1038/262384b0</v>
      </c>
      <c r="H274" t="str">
        <f>VLOOKUP($D274,metadata!$B$2:$S$451,5,0)</f>
        <v>y-askfordata</v>
      </c>
      <c r="I274" t="str">
        <f>VLOOKUP($D274,metadata!$B$2:$S$451,6,0)</f>
        <v>a</v>
      </c>
      <c r="J274" t="str">
        <f>VLOOKUP($D274,metadata!$B$2:$S$451,7,0)</f>
        <v>i</v>
      </c>
      <c r="K274">
        <f>VLOOKUP($D274,metadata!$B$2:$S$451,8,0)</f>
        <v>22</v>
      </c>
      <c r="L274">
        <f>VLOOKUP($D274,metadata!$B$2:$S$451,9,0)</f>
        <v>16</v>
      </c>
      <c r="M274" t="str">
        <f>VLOOKUP($D274,metadata!$B$2:$S$451,10,0)</f>
        <v/>
      </c>
      <c r="N274" t="str">
        <f>VLOOKUP($D274,metadata!$B$2:$S$451,11,0)</f>
        <v>Wyeomyia smithii</v>
      </c>
      <c r="O274" t="str">
        <f>VLOOKUP($D274,metadata!$B$2:$S$451,12,0)</f>
        <v>diptera</v>
      </c>
      <c r="P274" t="str">
        <f>VLOOKUP($D274,metadata!$B$2:$S$451,13,0)</f>
        <v/>
      </c>
      <c r="Q274" t="str">
        <f>VLOOKUP($D274,metadata!$B$2:$S$451,14,0)</f>
        <v/>
      </c>
      <c r="R274" t="str">
        <f>VLOOKUP($D274,metadata!$B$2:$S$451,15,0)</f>
        <v/>
      </c>
      <c r="S274" t="str">
        <f>VLOOKUP($D274,metadata!$B$2:$S$451,16,0)</f>
        <v/>
      </c>
      <c r="T274" t="str">
        <f>VLOOKUP($D274,metadata!$B$2:$S$451,17,0)</f>
        <v/>
      </c>
      <c r="U274" t="str">
        <f>VLOOKUP($D274,metadata!$B$2:$S$451,18,0)</f>
        <v/>
      </c>
      <c r="V274" t="str">
        <f>VLOOKUP($D274,metadata!$B$2:$Z$451,19,0)</f>
        <v/>
      </c>
      <c r="W274" t="str">
        <f>VLOOKUP($D274,metadata!$B$2:$Z$451,20,0)</f>
        <v/>
      </c>
      <c r="X274" t="str">
        <f>VLOOKUP($D274,metadata!$B$2:$Z$451,21,0)</f>
        <v/>
      </c>
      <c r="Y274" t="str">
        <f>VLOOKUP($D274,metadata!$B$2:$Z$451,22,0)</f>
        <v/>
      </c>
      <c r="Z274" t="str">
        <f>VLOOKUP($D274,metadata!$B$2:$Z$451,23,0)</f>
        <v/>
      </c>
      <c r="AA274" t="str">
        <f>VLOOKUP($D274,metadata!$B$2:$Z$451,24,0)</f>
        <v/>
      </c>
      <c r="AB274" t="str">
        <f>VLOOKUP($D274,metadata!$B$2:$Z$451,25,0)</f>
        <v/>
      </c>
      <c r="AF274" t="str">
        <f t="shared" si="13"/>
        <v/>
      </c>
      <c r="AH274" t="str">
        <f t="shared" si="14"/>
        <v>x</v>
      </c>
    </row>
    <row r="275" spans="1:34" x14ac:dyDescent="0.3">
      <c r="A275">
        <f>A274+metadata!J274</f>
        <v>1617</v>
      </c>
      <c r="B275" t="str">
        <f>metadata!B275</f>
        <v>42-Oulo2</v>
      </c>
      <c r="C275">
        <v>274</v>
      </c>
      <c r="D275" t="str">
        <f t="shared" si="12"/>
        <v>2-</v>
      </c>
      <c r="E275" t="str">
        <f>VLOOKUP($D275,metadata!$B$2:$S$451,2,0)</f>
        <v>BRADSHAW, WE</v>
      </c>
      <c r="F275" t="str">
        <f>VLOOKUP($D275,metadata!$B$2:$S$451,3,0)</f>
        <v>GEOGRAPHY OF PHOTOPERIODIC RESPONSE IN DIAPAUSING MOSQUITO</v>
      </c>
      <c r="G275" t="str">
        <f>VLOOKUP($D275,metadata!$B$2:$S$451,4,0)</f>
        <v>10.1038/262384b0</v>
      </c>
      <c r="H275" t="str">
        <f>VLOOKUP($D275,metadata!$B$2:$S$451,5,0)</f>
        <v>y-askfordata</v>
      </c>
      <c r="I275" t="str">
        <f>VLOOKUP($D275,metadata!$B$2:$S$451,6,0)</f>
        <v>a</v>
      </c>
      <c r="J275" t="str">
        <f>VLOOKUP($D275,metadata!$B$2:$S$451,7,0)</f>
        <v>i</v>
      </c>
      <c r="K275">
        <f>VLOOKUP($D275,metadata!$B$2:$S$451,8,0)</f>
        <v>22</v>
      </c>
      <c r="L275">
        <f>VLOOKUP($D275,metadata!$B$2:$S$451,9,0)</f>
        <v>16</v>
      </c>
      <c r="M275" t="str">
        <f>VLOOKUP($D275,metadata!$B$2:$S$451,10,0)</f>
        <v/>
      </c>
      <c r="N275" t="str">
        <f>VLOOKUP($D275,metadata!$B$2:$S$451,11,0)</f>
        <v>Wyeomyia smithii</v>
      </c>
      <c r="O275" t="str">
        <f>VLOOKUP($D275,metadata!$B$2:$S$451,12,0)</f>
        <v>diptera</v>
      </c>
      <c r="P275" t="str">
        <f>VLOOKUP($D275,metadata!$B$2:$S$451,13,0)</f>
        <v/>
      </c>
      <c r="Q275" t="str">
        <f>VLOOKUP($D275,metadata!$B$2:$S$451,14,0)</f>
        <v/>
      </c>
      <c r="R275" t="str">
        <f>VLOOKUP($D275,metadata!$B$2:$S$451,15,0)</f>
        <v/>
      </c>
      <c r="S275" t="str">
        <f>VLOOKUP($D275,metadata!$B$2:$S$451,16,0)</f>
        <v/>
      </c>
      <c r="T275" t="str">
        <f>VLOOKUP($D275,metadata!$B$2:$S$451,17,0)</f>
        <v/>
      </c>
      <c r="U275" t="str">
        <f>VLOOKUP($D275,metadata!$B$2:$S$451,18,0)</f>
        <v/>
      </c>
      <c r="V275" t="str">
        <f>VLOOKUP($D275,metadata!$B$2:$Z$451,19,0)</f>
        <v/>
      </c>
      <c r="W275" t="str">
        <f>VLOOKUP($D275,metadata!$B$2:$Z$451,20,0)</f>
        <v/>
      </c>
      <c r="X275" t="str">
        <f>VLOOKUP($D275,metadata!$B$2:$Z$451,21,0)</f>
        <v/>
      </c>
      <c r="Y275" t="str">
        <f>VLOOKUP($D275,metadata!$B$2:$Z$451,22,0)</f>
        <v/>
      </c>
      <c r="Z275" t="str">
        <f>VLOOKUP($D275,metadata!$B$2:$Z$451,23,0)</f>
        <v/>
      </c>
      <c r="AA275" t="str">
        <f>VLOOKUP($D275,metadata!$B$2:$Z$451,24,0)</f>
        <v/>
      </c>
      <c r="AB275" t="str">
        <f>VLOOKUP($D275,metadata!$B$2:$Z$451,25,0)</f>
        <v/>
      </c>
      <c r="AF275" t="str">
        <f t="shared" si="13"/>
        <v/>
      </c>
      <c r="AH275" t="str">
        <f t="shared" si="14"/>
        <v>x</v>
      </c>
    </row>
    <row r="276" spans="1:34" x14ac:dyDescent="0.3">
      <c r="A276">
        <f>A275+metadata!J275</f>
        <v>1625</v>
      </c>
      <c r="B276" t="str">
        <f>metadata!B276</f>
        <v>42-Kuopio</v>
      </c>
      <c r="C276">
        <v>275</v>
      </c>
      <c r="D276" t="str">
        <f t="shared" si="12"/>
        <v>2-</v>
      </c>
      <c r="E276" t="str">
        <f>VLOOKUP($D276,metadata!$B$2:$S$451,2,0)</f>
        <v>BRADSHAW, WE</v>
      </c>
      <c r="F276" t="str">
        <f>VLOOKUP($D276,metadata!$B$2:$S$451,3,0)</f>
        <v>GEOGRAPHY OF PHOTOPERIODIC RESPONSE IN DIAPAUSING MOSQUITO</v>
      </c>
      <c r="G276" t="str">
        <f>VLOOKUP($D276,metadata!$B$2:$S$451,4,0)</f>
        <v>10.1038/262384b0</v>
      </c>
      <c r="H276" t="str">
        <f>VLOOKUP($D276,metadata!$B$2:$S$451,5,0)</f>
        <v>y-askfordata</v>
      </c>
      <c r="I276" t="str">
        <f>VLOOKUP($D276,metadata!$B$2:$S$451,6,0)</f>
        <v>a</v>
      </c>
      <c r="J276" t="str">
        <f>VLOOKUP($D276,metadata!$B$2:$S$451,7,0)</f>
        <v>i</v>
      </c>
      <c r="K276">
        <f>VLOOKUP($D276,metadata!$B$2:$S$451,8,0)</f>
        <v>22</v>
      </c>
      <c r="L276">
        <f>VLOOKUP($D276,metadata!$B$2:$S$451,9,0)</f>
        <v>16</v>
      </c>
      <c r="M276" t="str">
        <f>VLOOKUP($D276,metadata!$B$2:$S$451,10,0)</f>
        <v/>
      </c>
      <c r="N276" t="str">
        <f>VLOOKUP($D276,metadata!$B$2:$S$451,11,0)</f>
        <v>Wyeomyia smithii</v>
      </c>
      <c r="O276" t="str">
        <f>VLOOKUP($D276,metadata!$B$2:$S$451,12,0)</f>
        <v>diptera</v>
      </c>
      <c r="P276" t="str">
        <f>VLOOKUP($D276,metadata!$B$2:$S$451,13,0)</f>
        <v/>
      </c>
      <c r="Q276" t="str">
        <f>VLOOKUP($D276,metadata!$B$2:$S$451,14,0)</f>
        <v/>
      </c>
      <c r="R276" t="str">
        <f>VLOOKUP($D276,metadata!$B$2:$S$451,15,0)</f>
        <v/>
      </c>
      <c r="S276" t="str">
        <f>VLOOKUP($D276,metadata!$B$2:$S$451,16,0)</f>
        <v/>
      </c>
      <c r="T276" t="str">
        <f>VLOOKUP($D276,metadata!$B$2:$S$451,17,0)</f>
        <v/>
      </c>
      <c r="U276" t="str">
        <f>VLOOKUP($D276,metadata!$B$2:$S$451,18,0)</f>
        <v/>
      </c>
      <c r="V276" t="str">
        <f>VLOOKUP($D276,metadata!$B$2:$Z$451,19,0)</f>
        <v/>
      </c>
      <c r="W276" t="str">
        <f>VLOOKUP($D276,metadata!$B$2:$Z$451,20,0)</f>
        <v/>
      </c>
      <c r="X276" t="str">
        <f>VLOOKUP($D276,metadata!$B$2:$Z$451,21,0)</f>
        <v/>
      </c>
      <c r="Y276" t="str">
        <f>VLOOKUP($D276,metadata!$B$2:$Z$451,22,0)</f>
        <v/>
      </c>
      <c r="Z276" t="str">
        <f>VLOOKUP($D276,metadata!$B$2:$Z$451,23,0)</f>
        <v/>
      </c>
      <c r="AA276" t="str">
        <f>VLOOKUP($D276,metadata!$B$2:$Z$451,24,0)</f>
        <v/>
      </c>
      <c r="AB276" t="str">
        <f>VLOOKUP($D276,metadata!$B$2:$Z$451,25,0)</f>
        <v/>
      </c>
      <c r="AF276" t="str">
        <f t="shared" si="13"/>
        <v/>
      </c>
      <c r="AH276" t="str">
        <f t="shared" si="14"/>
        <v>x</v>
      </c>
    </row>
    <row r="277" spans="1:34" x14ac:dyDescent="0.3">
      <c r="A277">
        <f>A276+metadata!J276</f>
        <v>1633</v>
      </c>
      <c r="B277" t="str">
        <f>metadata!B277</f>
        <v>42-Varkaus</v>
      </c>
      <c r="C277">
        <v>276</v>
      </c>
      <c r="D277" t="str">
        <f t="shared" si="12"/>
        <v>2-</v>
      </c>
      <c r="E277" t="str">
        <f>VLOOKUP($D277,metadata!$B$2:$S$451,2,0)</f>
        <v>BRADSHAW, WE</v>
      </c>
      <c r="F277" t="str">
        <f>VLOOKUP($D277,metadata!$B$2:$S$451,3,0)</f>
        <v>GEOGRAPHY OF PHOTOPERIODIC RESPONSE IN DIAPAUSING MOSQUITO</v>
      </c>
      <c r="G277" t="str">
        <f>VLOOKUP($D277,metadata!$B$2:$S$451,4,0)</f>
        <v>10.1038/262384b0</v>
      </c>
      <c r="H277" t="str">
        <f>VLOOKUP($D277,metadata!$B$2:$S$451,5,0)</f>
        <v>y-askfordata</v>
      </c>
      <c r="I277" t="str">
        <f>VLOOKUP($D277,metadata!$B$2:$S$451,6,0)</f>
        <v>a</v>
      </c>
      <c r="J277" t="str">
        <f>VLOOKUP($D277,metadata!$B$2:$S$451,7,0)</f>
        <v>i</v>
      </c>
      <c r="K277">
        <f>VLOOKUP($D277,metadata!$B$2:$S$451,8,0)</f>
        <v>22</v>
      </c>
      <c r="L277">
        <f>VLOOKUP($D277,metadata!$B$2:$S$451,9,0)</f>
        <v>16</v>
      </c>
      <c r="M277" t="str">
        <f>VLOOKUP($D277,metadata!$B$2:$S$451,10,0)</f>
        <v/>
      </c>
      <c r="N277" t="str">
        <f>VLOOKUP($D277,metadata!$B$2:$S$451,11,0)</f>
        <v>Wyeomyia smithii</v>
      </c>
      <c r="O277" t="str">
        <f>VLOOKUP($D277,metadata!$B$2:$S$451,12,0)</f>
        <v>diptera</v>
      </c>
      <c r="P277" t="str">
        <f>VLOOKUP($D277,metadata!$B$2:$S$451,13,0)</f>
        <v/>
      </c>
      <c r="Q277" t="str">
        <f>VLOOKUP($D277,metadata!$B$2:$S$451,14,0)</f>
        <v/>
      </c>
      <c r="R277" t="str">
        <f>VLOOKUP($D277,metadata!$B$2:$S$451,15,0)</f>
        <v/>
      </c>
      <c r="S277" t="str">
        <f>VLOOKUP($D277,metadata!$B$2:$S$451,16,0)</f>
        <v/>
      </c>
      <c r="T277" t="str">
        <f>VLOOKUP($D277,metadata!$B$2:$S$451,17,0)</f>
        <v/>
      </c>
      <c r="U277" t="str">
        <f>VLOOKUP($D277,metadata!$B$2:$S$451,18,0)</f>
        <v/>
      </c>
      <c r="V277" t="str">
        <f>VLOOKUP($D277,metadata!$B$2:$Z$451,19,0)</f>
        <v/>
      </c>
      <c r="W277" t="str">
        <f>VLOOKUP($D277,metadata!$B$2:$Z$451,20,0)</f>
        <v/>
      </c>
      <c r="X277" t="str">
        <f>VLOOKUP($D277,metadata!$B$2:$Z$451,21,0)</f>
        <v/>
      </c>
      <c r="Y277" t="str">
        <f>VLOOKUP($D277,metadata!$B$2:$Z$451,22,0)</f>
        <v/>
      </c>
      <c r="Z277" t="str">
        <f>VLOOKUP($D277,metadata!$B$2:$Z$451,23,0)</f>
        <v/>
      </c>
      <c r="AA277" t="str">
        <f>VLOOKUP($D277,metadata!$B$2:$Z$451,24,0)</f>
        <v/>
      </c>
      <c r="AB277" t="str">
        <f>VLOOKUP($D277,metadata!$B$2:$Z$451,25,0)</f>
        <v/>
      </c>
      <c r="AF277" t="str">
        <f t="shared" si="13"/>
        <v/>
      </c>
      <c r="AH277" t="str">
        <f t="shared" si="14"/>
        <v>x</v>
      </c>
    </row>
    <row r="278" spans="1:34" x14ac:dyDescent="0.3">
      <c r="A278">
        <f>A277+metadata!J277</f>
        <v>1641</v>
      </c>
      <c r="B278" t="str">
        <f>metadata!B278</f>
        <v>42-Sapporo</v>
      </c>
      <c r="C278">
        <v>277</v>
      </c>
      <c r="D278" t="str">
        <f t="shared" si="12"/>
        <v>2-</v>
      </c>
      <c r="E278" t="str">
        <f>VLOOKUP($D278,metadata!$B$2:$S$451,2,0)</f>
        <v>BRADSHAW, WE</v>
      </c>
      <c r="F278" t="str">
        <f>VLOOKUP($D278,metadata!$B$2:$S$451,3,0)</f>
        <v>GEOGRAPHY OF PHOTOPERIODIC RESPONSE IN DIAPAUSING MOSQUITO</v>
      </c>
      <c r="G278" t="str">
        <f>VLOOKUP($D278,metadata!$B$2:$S$451,4,0)</f>
        <v>10.1038/262384b0</v>
      </c>
      <c r="H278" t="str">
        <f>VLOOKUP($D278,metadata!$B$2:$S$451,5,0)</f>
        <v>y-askfordata</v>
      </c>
      <c r="I278" t="str">
        <f>VLOOKUP($D278,metadata!$B$2:$S$451,6,0)</f>
        <v>a</v>
      </c>
      <c r="J278" t="str">
        <f>VLOOKUP($D278,metadata!$B$2:$S$451,7,0)</f>
        <v>i</v>
      </c>
      <c r="K278">
        <f>VLOOKUP($D278,metadata!$B$2:$S$451,8,0)</f>
        <v>22</v>
      </c>
      <c r="L278">
        <f>VLOOKUP($D278,metadata!$B$2:$S$451,9,0)</f>
        <v>16</v>
      </c>
      <c r="M278" t="str">
        <f>VLOOKUP($D278,metadata!$B$2:$S$451,10,0)</f>
        <v/>
      </c>
      <c r="N278" t="str">
        <f>VLOOKUP($D278,metadata!$B$2:$S$451,11,0)</f>
        <v>Wyeomyia smithii</v>
      </c>
      <c r="O278" t="str">
        <f>VLOOKUP($D278,metadata!$B$2:$S$451,12,0)</f>
        <v>diptera</v>
      </c>
      <c r="P278" t="str">
        <f>VLOOKUP($D278,metadata!$B$2:$S$451,13,0)</f>
        <v/>
      </c>
      <c r="Q278" t="str">
        <f>VLOOKUP($D278,metadata!$B$2:$S$451,14,0)</f>
        <v/>
      </c>
      <c r="R278" t="str">
        <f>VLOOKUP($D278,metadata!$B$2:$S$451,15,0)</f>
        <v/>
      </c>
      <c r="S278" t="str">
        <f>VLOOKUP($D278,metadata!$B$2:$S$451,16,0)</f>
        <v/>
      </c>
      <c r="T278" t="str">
        <f>VLOOKUP($D278,metadata!$B$2:$S$451,17,0)</f>
        <v/>
      </c>
      <c r="U278" t="str">
        <f>VLOOKUP($D278,metadata!$B$2:$S$451,18,0)</f>
        <v/>
      </c>
      <c r="V278" t="str">
        <f>VLOOKUP($D278,metadata!$B$2:$Z$451,19,0)</f>
        <v/>
      </c>
      <c r="W278" t="str">
        <f>VLOOKUP($D278,metadata!$B$2:$Z$451,20,0)</f>
        <v/>
      </c>
      <c r="X278" t="str">
        <f>VLOOKUP($D278,metadata!$B$2:$Z$451,21,0)</f>
        <v/>
      </c>
      <c r="Y278" t="str">
        <f>VLOOKUP($D278,metadata!$B$2:$Z$451,22,0)</f>
        <v/>
      </c>
      <c r="Z278" t="str">
        <f>VLOOKUP($D278,metadata!$B$2:$Z$451,23,0)</f>
        <v/>
      </c>
      <c r="AA278" t="str">
        <f>VLOOKUP($D278,metadata!$B$2:$Z$451,24,0)</f>
        <v/>
      </c>
      <c r="AB278" t="str">
        <f>VLOOKUP($D278,metadata!$B$2:$Z$451,25,0)</f>
        <v/>
      </c>
      <c r="AF278" t="str">
        <f t="shared" si="13"/>
        <v/>
      </c>
      <c r="AH278" t="str">
        <f t="shared" si="14"/>
        <v>x</v>
      </c>
    </row>
    <row r="279" spans="1:34" x14ac:dyDescent="0.3">
      <c r="A279">
        <f>A278+metadata!J278</f>
        <v>1647</v>
      </c>
      <c r="B279" t="str">
        <f>metadata!B279</f>
        <v>42-Kuusamo1</v>
      </c>
      <c r="C279">
        <v>278</v>
      </c>
      <c r="D279" t="str">
        <f t="shared" si="12"/>
        <v>2-</v>
      </c>
      <c r="E279" t="str">
        <f>VLOOKUP($D279,metadata!$B$2:$S$451,2,0)</f>
        <v>BRADSHAW, WE</v>
      </c>
      <c r="F279" t="str">
        <f>VLOOKUP($D279,metadata!$B$2:$S$451,3,0)</f>
        <v>GEOGRAPHY OF PHOTOPERIODIC RESPONSE IN DIAPAUSING MOSQUITO</v>
      </c>
      <c r="G279" t="str">
        <f>VLOOKUP($D279,metadata!$B$2:$S$451,4,0)</f>
        <v>10.1038/262384b0</v>
      </c>
      <c r="H279" t="str">
        <f>VLOOKUP($D279,metadata!$B$2:$S$451,5,0)</f>
        <v>y-askfordata</v>
      </c>
      <c r="I279" t="str">
        <f>VLOOKUP($D279,metadata!$B$2:$S$451,6,0)</f>
        <v>a</v>
      </c>
      <c r="J279" t="str">
        <f>VLOOKUP($D279,metadata!$B$2:$S$451,7,0)</f>
        <v>i</v>
      </c>
      <c r="K279">
        <f>VLOOKUP($D279,metadata!$B$2:$S$451,8,0)</f>
        <v>22</v>
      </c>
      <c r="L279">
        <f>VLOOKUP($D279,metadata!$B$2:$S$451,9,0)</f>
        <v>16</v>
      </c>
      <c r="M279" t="str">
        <f>VLOOKUP($D279,metadata!$B$2:$S$451,10,0)</f>
        <v/>
      </c>
      <c r="N279" t="str">
        <f>VLOOKUP($D279,metadata!$B$2:$S$451,11,0)</f>
        <v>Wyeomyia smithii</v>
      </c>
      <c r="O279" t="str">
        <f>VLOOKUP($D279,metadata!$B$2:$S$451,12,0)</f>
        <v>diptera</v>
      </c>
      <c r="P279" t="str">
        <f>VLOOKUP($D279,metadata!$B$2:$S$451,13,0)</f>
        <v/>
      </c>
      <c r="Q279" t="str">
        <f>VLOOKUP($D279,metadata!$B$2:$S$451,14,0)</f>
        <v/>
      </c>
      <c r="R279" t="str">
        <f>VLOOKUP($D279,metadata!$B$2:$S$451,15,0)</f>
        <v/>
      </c>
      <c r="S279" t="str">
        <f>VLOOKUP($D279,metadata!$B$2:$S$451,16,0)</f>
        <v/>
      </c>
      <c r="T279" t="str">
        <f>VLOOKUP($D279,metadata!$B$2:$S$451,17,0)</f>
        <v/>
      </c>
      <c r="U279" t="str">
        <f>VLOOKUP($D279,metadata!$B$2:$S$451,18,0)</f>
        <v/>
      </c>
      <c r="V279" t="str">
        <f>VLOOKUP($D279,metadata!$B$2:$Z$451,19,0)</f>
        <v/>
      </c>
      <c r="W279" t="str">
        <f>VLOOKUP($D279,metadata!$B$2:$Z$451,20,0)</f>
        <v/>
      </c>
      <c r="X279" t="str">
        <f>VLOOKUP($D279,metadata!$B$2:$Z$451,21,0)</f>
        <v/>
      </c>
      <c r="Y279" t="str">
        <f>VLOOKUP($D279,metadata!$B$2:$Z$451,22,0)</f>
        <v/>
      </c>
      <c r="Z279" t="str">
        <f>VLOOKUP($D279,metadata!$B$2:$Z$451,23,0)</f>
        <v/>
      </c>
      <c r="AA279" t="str">
        <f>VLOOKUP($D279,metadata!$B$2:$Z$451,24,0)</f>
        <v/>
      </c>
      <c r="AB279" t="str">
        <f>VLOOKUP($D279,metadata!$B$2:$Z$451,25,0)</f>
        <v/>
      </c>
      <c r="AF279" t="str">
        <f t="shared" si="13"/>
        <v/>
      </c>
      <c r="AH279" t="str">
        <f t="shared" si="14"/>
        <v>x</v>
      </c>
    </row>
    <row r="280" spans="1:34" x14ac:dyDescent="0.3">
      <c r="A280">
        <f>A279+metadata!J279</f>
        <v>1654</v>
      </c>
      <c r="B280" t="str">
        <f>metadata!B280</f>
        <v>42-Kuusamo2</v>
      </c>
      <c r="C280">
        <v>279</v>
      </c>
      <c r="D280" t="str">
        <f t="shared" si="12"/>
        <v>2-</v>
      </c>
      <c r="E280" t="str">
        <f>VLOOKUP($D280,metadata!$B$2:$S$451,2,0)</f>
        <v>BRADSHAW, WE</v>
      </c>
      <c r="F280" t="str">
        <f>VLOOKUP($D280,metadata!$B$2:$S$451,3,0)</f>
        <v>GEOGRAPHY OF PHOTOPERIODIC RESPONSE IN DIAPAUSING MOSQUITO</v>
      </c>
      <c r="G280" t="str">
        <f>VLOOKUP($D280,metadata!$B$2:$S$451,4,0)</f>
        <v>10.1038/262384b0</v>
      </c>
      <c r="H280" t="str">
        <f>VLOOKUP($D280,metadata!$B$2:$S$451,5,0)</f>
        <v>y-askfordata</v>
      </c>
      <c r="I280" t="str">
        <f>VLOOKUP($D280,metadata!$B$2:$S$451,6,0)</f>
        <v>a</v>
      </c>
      <c r="J280" t="str">
        <f>VLOOKUP($D280,metadata!$B$2:$S$451,7,0)</f>
        <v>i</v>
      </c>
      <c r="K280">
        <f>VLOOKUP($D280,metadata!$B$2:$S$451,8,0)</f>
        <v>22</v>
      </c>
      <c r="L280">
        <f>VLOOKUP($D280,metadata!$B$2:$S$451,9,0)</f>
        <v>16</v>
      </c>
      <c r="M280" t="str">
        <f>VLOOKUP($D280,metadata!$B$2:$S$451,10,0)</f>
        <v/>
      </c>
      <c r="N280" t="str">
        <f>VLOOKUP($D280,metadata!$B$2:$S$451,11,0)</f>
        <v>Wyeomyia smithii</v>
      </c>
      <c r="O280" t="str">
        <f>VLOOKUP($D280,metadata!$B$2:$S$451,12,0)</f>
        <v>diptera</v>
      </c>
      <c r="P280" t="str">
        <f>VLOOKUP($D280,metadata!$B$2:$S$451,13,0)</f>
        <v/>
      </c>
      <c r="Q280" t="str">
        <f>VLOOKUP($D280,metadata!$B$2:$S$451,14,0)</f>
        <v/>
      </c>
      <c r="R280" t="str">
        <f>VLOOKUP($D280,metadata!$B$2:$S$451,15,0)</f>
        <v/>
      </c>
      <c r="S280" t="str">
        <f>VLOOKUP($D280,metadata!$B$2:$S$451,16,0)</f>
        <v/>
      </c>
      <c r="T280" t="str">
        <f>VLOOKUP($D280,metadata!$B$2:$S$451,17,0)</f>
        <v/>
      </c>
      <c r="U280" t="str">
        <f>VLOOKUP($D280,metadata!$B$2:$S$451,18,0)</f>
        <v/>
      </c>
      <c r="V280" t="str">
        <f>VLOOKUP($D280,metadata!$B$2:$Z$451,19,0)</f>
        <v/>
      </c>
      <c r="W280" t="str">
        <f>VLOOKUP($D280,metadata!$B$2:$Z$451,20,0)</f>
        <v/>
      </c>
      <c r="X280" t="str">
        <f>VLOOKUP($D280,metadata!$B$2:$Z$451,21,0)</f>
        <v/>
      </c>
      <c r="Y280" t="str">
        <f>VLOOKUP($D280,metadata!$B$2:$Z$451,22,0)</f>
        <v/>
      </c>
      <c r="Z280" t="str">
        <f>VLOOKUP($D280,metadata!$B$2:$Z$451,23,0)</f>
        <v/>
      </c>
      <c r="AA280" t="str">
        <f>VLOOKUP($D280,metadata!$B$2:$Z$451,24,0)</f>
        <v/>
      </c>
      <c r="AB280" t="str">
        <f>VLOOKUP($D280,metadata!$B$2:$Z$451,25,0)</f>
        <v/>
      </c>
      <c r="AF280" t="str">
        <f t="shared" si="13"/>
        <v/>
      </c>
      <c r="AH280" t="str">
        <f t="shared" si="14"/>
        <v>x</v>
      </c>
    </row>
    <row r="281" spans="1:34" x14ac:dyDescent="0.3">
      <c r="A281">
        <f>A280+metadata!J280</f>
        <v>1661</v>
      </c>
      <c r="B281" t="str">
        <f>metadata!B281</f>
        <v>42-Kuusamo3</v>
      </c>
      <c r="C281">
        <v>280</v>
      </c>
      <c r="D281" t="str">
        <f t="shared" si="12"/>
        <v>2-</v>
      </c>
      <c r="E281" t="str">
        <f>VLOOKUP($D281,metadata!$B$2:$S$451,2,0)</f>
        <v>BRADSHAW, WE</v>
      </c>
      <c r="F281" t="str">
        <f>VLOOKUP($D281,metadata!$B$2:$S$451,3,0)</f>
        <v>GEOGRAPHY OF PHOTOPERIODIC RESPONSE IN DIAPAUSING MOSQUITO</v>
      </c>
      <c r="G281" t="str">
        <f>VLOOKUP($D281,metadata!$B$2:$S$451,4,0)</f>
        <v>10.1038/262384b0</v>
      </c>
      <c r="H281" t="str">
        <f>VLOOKUP($D281,metadata!$B$2:$S$451,5,0)</f>
        <v>y-askfordata</v>
      </c>
      <c r="I281" t="str">
        <f>VLOOKUP($D281,metadata!$B$2:$S$451,6,0)</f>
        <v>a</v>
      </c>
      <c r="J281" t="str">
        <f>VLOOKUP($D281,metadata!$B$2:$S$451,7,0)</f>
        <v>i</v>
      </c>
      <c r="K281">
        <f>VLOOKUP($D281,metadata!$B$2:$S$451,8,0)</f>
        <v>22</v>
      </c>
      <c r="L281">
        <f>VLOOKUP($D281,metadata!$B$2:$S$451,9,0)</f>
        <v>16</v>
      </c>
      <c r="M281" t="str">
        <f>VLOOKUP($D281,metadata!$B$2:$S$451,10,0)</f>
        <v/>
      </c>
      <c r="N281" t="str">
        <f>VLOOKUP($D281,metadata!$B$2:$S$451,11,0)</f>
        <v>Wyeomyia smithii</v>
      </c>
      <c r="O281" t="str">
        <f>VLOOKUP($D281,metadata!$B$2:$S$451,12,0)</f>
        <v>diptera</v>
      </c>
      <c r="P281" t="str">
        <f>VLOOKUP($D281,metadata!$B$2:$S$451,13,0)</f>
        <v/>
      </c>
      <c r="Q281" t="str">
        <f>VLOOKUP($D281,metadata!$B$2:$S$451,14,0)</f>
        <v/>
      </c>
      <c r="R281" t="str">
        <f>VLOOKUP($D281,metadata!$B$2:$S$451,15,0)</f>
        <v/>
      </c>
      <c r="S281" t="str">
        <f>VLOOKUP($D281,metadata!$B$2:$S$451,16,0)</f>
        <v/>
      </c>
      <c r="T281" t="str">
        <f>VLOOKUP($D281,metadata!$B$2:$S$451,17,0)</f>
        <v/>
      </c>
      <c r="U281" t="str">
        <f>VLOOKUP($D281,metadata!$B$2:$S$451,18,0)</f>
        <v/>
      </c>
      <c r="V281" t="str">
        <f>VLOOKUP($D281,metadata!$B$2:$Z$451,19,0)</f>
        <v/>
      </c>
      <c r="W281" t="str">
        <f>VLOOKUP($D281,metadata!$B$2:$Z$451,20,0)</f>
        <v/>
      </c>
      <c r="X281" t="str">
        <f>VLOOKUP($D281,metadata!$B$2:$Z$451,21,0)</f>
        <v/>
      </c>
      <c r="Y281" t="str">
        <f>VLOOKUP($D281,metadata!$B$2:$Z$451,22,0)</f>
        <v/>
      </c>
      <c r="Z281" t="str">
        <f>VLOOKUP($D281,metadata!$B$2:$Z$451,23,0)</f>
        <v/>
      </c>
      <c r="AA281" t="str">
        <f>VLOOKUP($D281,metadata!$B$2:$Z$451,24,0)</f>
        <v/>
      </c>
      <c r="AB281" t="str">
        <f>VLOOKUP($D281,metadata!$B$2:$Z$451,25,0)</f>
        <v/>
      </c>
      <c r="AF281" t="str">
        <f t="shared" si="13"/>
        <v/>
      </c>
      <c r="AH281" t="str">
        <f t="shared" si="14"/>
        <v>x</v>
      </c>
    </row>
    <row r="282" spans="1:34" x14ac:dyDescent="0.3">
      <c r="A282">
        <f>A281+metadata!J281</f>
        <v>1668</v>
      </c>
      <c r="B282" t="str">
        <f>metadata!B282</f>
        <v>42-Kuusamo4</v>
      </c>
      <c r="C282">
        <v>281</v>
      </c>
      <c r="D282" t="str">
        <f t="shared" si="12"/>
        <v>2-</v>
      </c>
      <c r="E282" t="str">
        <f>VLOOKUP($D282,metadata!$B$2:$S$451,2,0)</f>
        <v>BRADSHAW, WE</v>
      </c>
      <c r="F282" t="str">
        <f>VLOOKUP($D282,metadata!$B$2:$S$451,3,0)</f>
        <v>GEOGRAPHY OF PHOTOPERIODIC RESPONSE IN DIAPAUSING MOSQUITO</v>
      </c>
      <c r="G282" t="str">
        <f>VLOOKUP($D282,metadata!$B$2:$S$451,4,0)</f>
        <v>10.1038/262384b0</v>
      </c>
      <c r="H282" t="str">
        <f>VLOOKUP($D282,metadata!$B$2:$S$451,5,0)</f>
        <v>y-askfordata</v>
      </c>
      <c r="I282" t="str">
        <f>VLOOKUP($D282,metadata!$B$2:$S$451,6,0)</f>
        <v>a</v>
      </c>
      <c r="J282" t="str">
        <f>VLOOKUP($D282,metadata!$B$2:$S$451,7,0)</f>
        <v>i</v>
      </c>
      <c r="K282">
        <f>VLOOKUP($D282,metadata!$B$2:$S$451,8,0)</f>
        <v>22</v>
      </c>
      <c r="L282">
        <f>VLOOKUP($D282,metadata!$B$2:$S$451,9,0)</f>
        <v>16</v>
      </c>
      <c r="M282" t="str">
        <f>VLOOKUP($D282,metadata!$B$2:$S$451,10,0)</f>
        <v/>
      </c>
      <c r="N282" t="str">
        <f>VLOOKUP($D282,metadata!$B$2:$S$451,11,0)</f>
        <v>Wyeomyia smithii</v>
      </c>
      <c r="O282" t="str">
        <f>VLOOKUP($D282,metadata!$B$2:$S$451,12,0)</f>
        <v>diptera</v>
      </c>
      <c r="P282" t="str">
        <f>VLOOKUP($D282,metadata!$B$2:$S$451,13,0)</f>
        <v/>
      </c>
      <c r="Q282" t="str">
        <f>VLOOKUP($D282,metadata!$B$2:$S$451,14,0)</f>
        <v/>
      </c>
      <c r="R282" t="str">
        <f>VLOOKUP($D282,metadata!$B$2:$S$451,15,0)</f>
        <v/>
      </c>
      <c r="S282" t="str">
        <f>VLOOKUP($D282,metadata!$B$2:$S$451,16,0)</f>
        <v/>
      </c>
      <c r="T282" t="str">
        <f>VLOOKUP($D282,metadata!$B$2:$S$451,17,0)</f>
        <v/>
      </c>
      <c r="U282" t="str">
        <f>VLOOKUP($D282,metadata!$B$2:$S$451,18,0)</f>
        <v/>
      </c>
      <c r="V282" t="str">
        <f>VLOOKUP($D282,metadata!$B$2:$Z$451,19,0)</f>
        <v/>
      </c>
      <c r="W282" t="str">
        <f>VLOOKUP($D282,metadata!$B$2:$Z$451,20,0)</f>
        <v/>
      </c>
      <c r="X282" t="str">
        <f>VLOOKUP($D282,metadata!$B$2:$Z$451,21,0)</f>
        <v/>
      </c>
      <c r="Y282" t="str">
        <f>VLOOKUP($D282,metadata!$B$2:$Z$451,22,0)</f>
        <v/>
      </c>
      <c r="Z282" t="str">
        <f>VLOOKUP($D282,metadata!$B$2:$Z$451,23,0)</f>
        <v/>
      </c>
      <c r="AA282" t="str">
        <f>VLOOKUP($D282,metadata!$B$2:$Z$451,24,0)</f>
        <v/>
      </c>
      <c r="AB282" t="str">
        <f>VLOOKUP($D282,metadata!$B$2:$Z$451,25,0)</f>
        <v/>
      </c>
      <c r="AF282" t="str">
        <f t="shared" si="13"/>
        <v/>
      </c>
      <c r="AH282" t="str">
        <f t="shared" si="14"/>
        <v>x</v>
      </c>
    </row>
    <row r="283" spans="1:34" x14ac:dyDescent="0.3">
      <c r="A283">
        <f>A282+metadata!J282</f>
        <v>1675</v>
      </c>
      <c r="B283" t="str">
        <f>metadata!B283</f>
        <v>42-Kuusamo5</v>
      </c>
      <c r="C283">
        <v>282</v>
      </c>
      <c r="D283" t="str">
        <f t="shared" si="12"/>
        <v>2-</v>
      </c>
      <c r="E283" t="str">
        <f>VLOOKUP($D283,metadata!$B$2:$S$451,2,0)</f>
        <v>BRADSHAW, WE</v>
      </c>
      <c r="F283" t="str">
        <f>VLOOKUP($D283,metadata!$B$2:$S$451,3,0)</f>
        <v>GEOGRAPHY OF PHOTOPERIODIC RESPONSE IN DIAPAUSING MOSQUITO</v>
      </c>
      <c r="G283" t="str">
        <f>VLOOKUP($D283,metadata!$B$2:$S$451,4,0)</f>
        <v>10.1038/262384b0</v>
      </c>
      <c r="H283" t="str">
        <f>VLOOKUP($D283,metadata!$B$2:$S$451,5,0)</f>
        <v>y-askfordata</v>
      </c>
      <c r="I283" t="str">
        <f>VLOOKUP($D283,metadata!$B$2:$S$451,6,0)</f>
        <v>a</v>
      </c>
      <c r="J283" t="str">
        <f>VLOOKUP($D283,metadata!$B$2:$S$451,7,0)</f>
        <v>i</v>
      </c>
      <c r="K283">
        <f>VLOOKUP($D283,metadata!$B$2:$S$451,8,0)</f>
        <v>22</v>
      </c>
      <c r="L283">
        <f>VLOOKUP($D283,metadata!$B$2:$S$451,9,0)</f>
        <v>16</v>
      </c>
      <c r="M283" t="str">
        <f>VLOOKUP($D283,metadata!$B$2:$S$451,10,0)</f>
        <v/>
      </c>
      <c r="N283" t="str">
        <f>VLOOKUP($D283,metadata!$B$2:$S$451,11,0)</f>
        <v>Wyeomyia smithii</v>
      </c>
      <c r="O283" t="str">
        <f>VLOOKUP($D283,metadata!$B$2:$S$451,12,0)</f>
        <v>diptera</v>
      </c>
      <c r="P283" t="str">
        <f>VLOOKUP($D283,metadata!$B$2:$S$451,13,0)</f>
        <v/>
      </c>
      <c r="Q283" t="str">
        <f>VLOOKUP($D283,metadata!$B$2:$S$451,14,0)</f>
        <v/>
      </c>
      <c r="R283" t="str">
        <f>VLOOKUP($D283,metadata!$B$2:$S$451,15,0)</f>
        <v/>
      </c>
      <c r="S283" t="str">
        <f>VLOOKUP($D283,metadata!$B$2:$S$451,16,0)</f>
        <v/>
      </c>
      <c r="T283" t="str">
        <f>VLOOKUP($D283,metadata!$B$2:$S$451,17,0)</f>
        <v/>
      </c>
      <c r="U283" t="str">
        <f>VLOOKUP($D283,metadata!$B$2:$S$451,18,0)</f>
        <v/>
      </c>
      <c r="V283" t="str">
        <f>VLOOKUP($D283,metadata!$B$2:$Z$451,19,0)</f>
        <v/>
      </c>
      <c r="W283" t="str">
        <f>VLOOKUP($D283,metadata!$B$2:$Z$451,20,0)</f>
        <v/>
      </c>
      <c r="X283" t="str">
        <f>VLOOKUP($D283,metadata!$B$2:$Z$451,21,0)</f>
        <v/>
      </c>
      <c r="Y283" t="str">
        <f>VLOOKUP($D283,metadata!$B$2:$Z$451,22,0)</f>
        <v/>
      </c>
      <c r="Z283" t="str">
        <f>VLOOKUP($D283,metadata!$B$2:$Z$451,23,0)</f>
        <v/>
      </c>
      <c r="AA283" t="str">
        <f>VLOOKUP($D283,metadata!$B$2:$Z$451,24,0)</f>
        <v/>
      </c>
      <c r="AB283" t="str">
        <f>VLOOKUP($D283,metadata!$B$2:$Z$451,25,0)</f>
        <v/>
      </c>
      <c r="AF283" t="str">
        <f t="shared" si="13"/>
        <v/>
      </c>
      <c r="AH283" t="str">
        <f t="shared" si="14"/>
        <v>x</v>
      </c>
    </row>
    <row r="284" spans="1:34" x14ac:dyDescent="0.3">
      <c r="A284">
        <f>A283+metadata!J283</f>
        <v>1682</v>
      </c>
      <c r="B284" t="str">
        <f>metadata!B284</f>
        <v>42-Punkaharju</v>
      </c>
      <c r="C284">
        <v>283</v>
      </c>
      <c r="D284" t="str">
        <f t="shared" si="12"/>
        <v>2-</v>
      </c>
      <c r="E284" t="str">
        <f>VLOOKUP($D284,metadata!$B$2:$S$451,2,0)</f>
        <v>BRADSHAW, WE</v>
      </c>
      <c r="F284" t="str">
        <f>VLOOKUP($D284,metadata!$B$2:$S$451,3,0)</f>
        <v>GEOGRAPHY OF PHOTOPERIODIC RESPONSE IN DIAPAUSING MOSQUITO</v>
      </c>
      <c r="G284" t="str">
        <f>VLOOKUP($D284,metadata!$B$2:$S$451,4,0)</f>
        <v>10.1038/262384b0</v>
      </c>
      <c r="H284" t="str">
        <f>VLOOKUP($D284,metadata!$B$2:$S$451,5,0)</f>
        <v>y-askfordata</v>
      </c>
      <c r="I284" t="str">
        <f>VLOOKUP($D284,metadata!$B$2:$S$451,6,0)</f>
        <v>a</v>
      </c>
      <c r="J284" t="str">
        <f>VLOOKUP($D284,metadata!$B$2:$S$451,7,0)</f>
        <v>i</v>
      </c>
      <c r="K284">
        <f>VLOOKUP($D284,metadata!$B$2:$S$451,8,0)</f>
        <v>22</v>
      </c>
      <c r="L284">
        <f>VLOOKUP($D284,metadata!$B$2:$S$451,9,0)</f>
        <v>16</v>
      </c>
      <c r="M284" t="str">
        <f>VLOOKUP($D284,metadata!$B$2:$S$451,10,0)</f>
        <v/>
      </c>
      <c r="N284" t="str">
        <f>VLOOKUP($D284,metadata!$B$2:$S$451,11,0)</f>
        <v>Wyeomyia smithii</v>
      </c>
      <c r="O284" t="str">
        <f>VLOOKUP($D284,metadata!$B$2:$S$451,12,0)</f>
        <v>diptera</v>
      </c>
      <c r="P284" t="str">
        <f>VLOOKUP($D284,metadata!$B$2:$S$451,13,0)</f>
        <v/>
      </c>
      <c r="Q284" t="str">
        <f>VLOOKUP($D284,metadata!$B$2:$S$451,14,0)</f>
        <v/>
      </c>
      <c r="R284" t="str">
        <f>VLOOKUP($D284,metadata!$B$2:$S$451,15,0)</f>
        <v/>
      </c>
      <c r="S284" t="str">
        <f>VLOOKUP($D284,metadata!$B$2:$S$451,16,0)</f>
        <v/>
      </c>
      <c r="T284" t="str">
        <f>VLOOKUP($D284,metadata!$B$2:$S$451,17,0)</f>
        <v/>
      </c>
      <c r="U284" t="str">
        <f>VLOOKUP($D284,metadata!$B$2:$S$451,18,0)</f>
        <v/>
      </c>
      <c r="V284" t="str">
        <f>VLOOKUP($D284,metadata!$B$2:$Z$451,19,0)</f>
        <v/>
      </c>
      <c r="W284" t="str">
        <f>VLOOKUP($D284,metadata!$B$2:$Z$451,20,0)</f>
        <v/>
      </c>
      <c r="X284" t="str">
        <f>VLOOKUP($D284,metadata!$B$2:$Z$451,21,0)</f>
        <v/>
      </c>
      <c r="Y284" t="str">
        <f>VLOOKUP($D284,metadata!$B$2:$Z$451,22,0)</f>
        <v/>
      </c>
      <c r="Z284" t="str">
        <f>VLOOKUP($D284,metadata!$B$2:$Z$451,23,0)</f>
        <v/>
      </c>
      <c r="AA284" t="str">
        <f>VLOOKUP($D284,metadata!$B$2:$Z$451,24,0)</f>
        <v/>
      </c>
      <c r="AB284" t="str">
        <f>VLOOKUP($D284,metadata!$B$2:$Z$451,25,0)</f>
        <v/>
      </c>
      <c r="AF284" t="str">
        <f t="shared" si="13"/>
        <v/>
      </c>
      <c r="AH284" t="str">
        <f t="shared" si="14"/>
        <v>x</v>
      </c>
    </row>
    <row r="285" spans="1:34" x14ac:dyDescent="0.3">
      <c r="A285">
        <f>A284+metadata!J284</f>
        <v>1689</v>
      </c>
      <c r="B285" t="str">
        <f>metadata!B285</f>
        <v>43-Owani</v>
      </c>
      <c r="C285">
        <v>284</v>
      </c>
      <c r="D285" t="str">
        <f t="shared" si="12"/>
        <v>2-</v>
      </c>
      <c r="E285" t="str">
        <f>VLOOKUP($D285,metadata!$B$2:$S$451,2,0)</f>
        <v>BRADSHAW, WE</v>
      </c>
      <c r="F285" t="str">
        <f>VLOOKUP($D285,metadata!$B$2:$S$451,3,0)</f>
        <v>GEOGRAPHY OF PHOTOPERIODIC RESPONSE IN DIAPAUSING MOSQUITO</v>
      </c>
      <c r="G285" t="str">
        <f>VLOOKUP($D285,metadata!$B$2:$S$451,4,0)</f>
        <v>10.1038/262384b0</v>
      </c>
      <c r="H285" t="str">
        <f>VLOOKUP($D285,metadata!$B$2:$S$451,5,0)</f>
        <v>y-askfordata</v>
      </c>
      <c r="I285" t="str">
        <f>VLOOKUP($D285,metadata!$B$2:$S$451,6,0)</f>
        <v>a</v>
      </c>
      <c r="J285" t="str">
        <f>VLOOKUP($D285,metadata!$B$2:$S$451,7,0)</f>
        <v>i</v>
      </c>
      <c r="K285">
        <f>VLOOKUP($D285,metadata!$B$2:$S$451,8,0)</f>
        <v>22</v>
      </c>
      <c r="L285">
        <f>VLOOKUP($D285,metadata!$B$2:$S$451,9,0)</f>
        <v>16</v>
      </c>
      <c r="M285" t="str">
        <f>VLOOKUP($D285,metadata!$B$2:$S$451,10,0)</f>
        <v/>
      </c>
      <c r="N285" t="str">
        <f>VLOOKUP($D285,metadata!$B$2:$S$451,11,0)</f>
        <v>Wyeomyia smithii</v>
      </c>
      <c r="O285" t="str">
        <f>VLOOKUP($D285,metadata!$B$2:$S$451,12,0)</f>
        <v>diptera</v>
      </c>
      <c r="P285" t="str">
        <f>VLOOKUP($D285,metadata!$B$2:$S$451,13,0)</f>
        <v/>
      </c>
      <c r="Q285" t="str">
        <f>VLOOKUP($D285,metadata!$B$2:$S$451,14,0)</f>
        <v/>
      </c>
      <c r="R285" t="str">
        <f>VLOOKUP($D285,metadata!$B$2:$S$451,15,0)</f>
        <v/>
      </c>
      <c r="S285" t="str">
        <f>VLOOKUP($D285,metadata!$B$2:$S$451,16,0)</f>
        <v/>
      </c>
      <c r="T285" t="str">
        <f>VLOOKUP($D285,metadata!$B$2:$S$451,17,0)</f>
        <v/>
      </c>
      <c r="U285" t="str">
        <f>VLOOKUP($D285,metadata!$B$2:$S$451,18,0)</f>
        <v/>
      </c>
      <c r="V285" t="str">
        <f>VLOOKUP($D285,metadata!$B$2:$Z$451,19,0)</f>
        <v/>
      </c>
      <c r="W285" t="str">
        <f>VLOOKUP($D285,metadata!$B$2:$Z$451,20,0)</f>
        <v/>
      </c>
      <c r="X285" t="str">
        <f>VLOOKUP($D285,metadata!$B$2:$Z$451,21,0)</f>
        <v/>
      </c>
      <c r="Y285" t="str">
        <f>VLOOKUP($D285,metadata!$B$2:$Z$451,22,0)</f>
        <v/>
      </c>
      <c r="Z285" t="str">
        <f>VLOOKUP($D285,metadata!$B$2:$Z$451,23,0)</f>
        <v/>
      </c>
      <c r="AA285" t="str">
        <f>VLOOKUP($D285,metadata!$B$2:$Z$451,24,0)</f>
        <v/>
      </c>
      <c r="AB285" t="str">
        <f>VLOOKUP($D285,metadata!$B$2:$Z$451,25,0)</f>
        <v/>
      </c>
      <c r="AF285" t="str">
        <f t="shared" si="13"/>
        <v/>
      </c>
      <c r="AH285" t="str">
        <f t="shared" si="14"/>
        <v>x</v>
      </c>
    </row>
    <row r="286" spans="1:34" x14ac:dyDescent="0.3">
      <c r="A286">
        <f>A285+metadata!J285</f>
        <v>1693</v>
      </c>
      <c r="B286" t="str">
        <f>metadata!B286</f>
        <v>43-Itakura</v>
      </c>
      <c r="C286">
        <v>285</v>
      </c>
      <c r="D286" t="str">
        <f t="shared" si="12"/>
        <v>2-</v>
      </c>
      <c r="E286" t="str">
        <f>VLOOKUP($D286,metadata!$B$2:$S$451,2,0)</f>
        <v>BRADSHAW, WE</v>
      </c>
      <c r="F286" t="str">
        <f>VLOOKUP($D286,metadata!$B$2:$S$451,3,0)</f>
        <v>GEOGRAPHY OF PHOTOPERIODIC RESPONSE IN DIAPAUSING MOSQUITO</v>
      </c>
      <c r="G286" t="str">
        <f>VLOOKUP($D286,metadata!$B$2:$S$451,4,0)</f>
        <v>10.1038/262384b0</v>
      </c>
      <c r="H286" t="str">
        <f>VLOOKUP($D286,metadata!$B$2:$S$451,5,0)</f>
        <v>y-askfordata</v>
      </c>
      <c r="I286" t="str">
        <f>VLOOKUP($D286,metadata!$B$2:$S$451,6,0)</f>
        <v>a</v>
      </c>
      <c r="J286" t="str">
        <f>VLOOKUP($D286,metadata!$B$2:$S$451,7,0)</f>
        <v>i</v>
      </c>
      <c r="K286">
        <f>VLOOKUP($D286,metadata!$B$2:$S$451,8,0)</f>
        <v>22</v>
      </c>
      <c r="L286">
        <f>VLOOKUP($D286,metadata!$B$2:$S$451,9,0)</f>
        <v>16</v>
      </c>
      <c r="M286" t="str">
        <f>VLOOKUP($D286,metadata!$B$2:$S$451,10,0)</f>
        <v/>
      </c>
      <c r="N286" t="str">
        <f>VLOOKUP($D286,metadata!$B$2:$S$451,11,0)</f>
        <v>Wyeomyia smithii</v>
      </c>
      <c r="O286" t="str">
        <f>VLOOKUP($D286,metadata!$B$2:$S$451,12,0)</f>
        <v>diptera</v>
      </c>
      <c r="P286" t="str">
        <f>VLOOKUP($D286,metadata!$B$2:$S$451,13,0)</f>
        <v/>
      </c>
      <c r="Q286" t="str">
        <f>VLOOKUP($D286,metadata!$B$2:$S$451,14,0)</f>
        <v/>
      </c>
      <c r="R286" t="str">
        <f>VLOOKUP($D286,metadata!$B$2:$S$451,15,0)</f>
        <v/>
      </c>
      <c r="S286" t="str">
        <f>VLOOKUP($D286,metadata!$B$2:$S$451,16,0)</f>
        <v/>
      </c>
      <c r="T286" t="str">
        <f>VLOOKUP($D286,metadata!$B$2:$S$451,17,0)</f>
        <v/>
      </c>
      <c r="U286" t="str">
        <f>VLOOKUP($D286,metadata!$B$2:$S$451,18,0)</f>
        <v/>
      </c>
      <c r="V286" t="str">
        <f>VLOOKUP($D286,metadata!$B$2:$Z$451,19,0)</f>
        <v/>
      </c>
      <c r="W286" t="str">
        <f>VLOOKUP($D286,metadata!$B$2:$Z$451,20,0)</f>
        <v/>
      </c>
      <c r="X286" t="str">
        <f>VLOOKUP($D286,metadata!$B$2:$Z$451,21,0)</f>
        <v/>
      </c>
      <c r="Y286" t="str">
        <f>VLOOKUP($D286,metadata!$B$2:$Z$451,22,0)</f>
        <v/>
      </c>
      <c r="Z286" t="str">
        <f>VLOOKUP($D286,metadata!$B$2:$Z$451,23,0)</f>
        <v/>
      </c>
      <c r="AA286" t="str">
        <f>VLOOKUP($D286,metadata!$B$2:$Z$451,24,0)</f>
        <v/>
      </c>
      <c r="AB286" t="str">
        <f>VLOOKUP($D286,metadata!$B$2:$Z$451,25,0)</f>
        <v/>
      </c>
      <c r="AF286" t="str">
        <f t="shared" si="13"/>
        <v/>
      </c>
      <c r="AH286" t="str">
        <f t="shared" si="14"/>
        <v>x</v>
      </c>
    </row>
    <row r="287" spans="1:34" x14ac:dyDescent="0.3">
      <c r="A287">
        <f>A286+metadata!J286</f>
        <v>1697</v>
      </c>
      <c r="B287" t="str">
        <f>metadata!B287</f>
        <v>43-Kobe</v>
      </c>
      <c r="C287">
        <v>286</v>
      </c>
      <c r="D287" t="str">
        <f t="shared" si="12"/>
        <v>2-</v>
      </c>
      <c r="E287" t="str">
        <f>VLOOKUP($D287,metadata!$B$2:$S$451,2,0)</f>
        <v>BRADSHAW, WE</v>
      </c>
      <c r="F287" t="str">
        <f>VLOOKUP($D287,metadata!$B$2:$S$451,3,0)</f>
        <v>GEOGRAPHY OF PHOTOPERIODIC RESPONSE IN DIAPAUSING MOSQUITO</v>
      </c>
      <c r="G287" t="str">
        <f>VLOOKUP($D287,metadata!$B$2:$S$451,4,0)</f>
        <v>10.1038/262384b0</v>
      </c>
      <c r="H287" t="str">
        <f>VLOOKUP($D287,metadata!$B$2:$S$451,5,0)</f>
        <v>y-askfordata</v>
      </c>
      <c r="I287" t="str">
        <f>VLOOKUP($D287,metadata!$B$2:$S$451,6,0)</f>
        <v>a</v>
      </c>
      <c r="J287" t="str">
        <f>VLOOKUP($D287,metadata!$B$2:$S$451,7,0)</f>
        <v>i</v>
      </c>
      <c r="K287">
        <f>VLOOKUP($D287,metadata!$B$2:$S$451,8,0)</f>
        <v>22</v>
      </c>
      <c r="L287">
        <f>VLOOKUP($D287,metadata!$B$2:$S$451,9,0)</f>
        <v>16</v>
      </c>
      <c r="M287" t="str">
        <f>VLOOKUP($D287,metadata!$B$2:$S$451,10,0)</f>
        <v/>
      </c>
      <c r="N287" t="str">
        <f>VLOOKUP($D287,metadata!$B$2:$S$451,11,0)</f>
        <v>Wyeomyia smithii</v>
      </c>
      <c r="O287" t="str">
        <f>VLOOKUP($D287,metadata!$B$2:$S$451,12,0)</f>
        <v>diptera</v>
      </c>
      <c r="P287" t="str">
        <f>VLOOKUP($D287,metadata!$B$2:$S$451,13,0)</f>
        <v/>
      </c>
      <c r="Q287" t="str">
        <f>VLOOKUP($D287,metadata!$B$2:$S$451,14,0)</f>
        <v/>
      </c>
      <c r="R287" t="str">
        <f>VLOOKUP($D287,metadata!$B$2:$S$451,15,0)</f>
        <v/>
      </c>
      <c r="S287" t="str">
        <f>VLOOKUP($D287,metadata!$B$2:$S$451,16,0)</f>
        <v/>
      </c>
      <c r="T287" t="str">
        <f>VLOOKUP($D287,metadata!$B$2:$S$451,17,0)</f>
        <v/>
      </c>
      <c r="U287" t="str">
        <f>VLOOKUP($D287,metadata!$B$2:$S$451,18,0)</f>
        <v/>
      </c>
      <c r="V287" t="str">
        <f>VLOOKUP($D287,metadata!$B$2:$Z$451,19,0)</f>
        <v/>
      </c>
      <c r="W287" t="str">
        <f>VLOOKUP($D287,metadata!$B$2:$Z$451,20,0)</f>
        <v/>
      </c>
      <c r="X287" t="str">
        <f>VLOOKUP($D287,metadata!$B$2:$Z$451,21,0)</f>
        <v/>
      </c>
      <c r="Y287" t="str">
        <f>VLOOKUP($D287,metadata!$B$2:$Z$451,22,0)</f>
        <v/>
      </c>
      <c r="Z287" t="str">
        <f>VLOOKUP($D287,metadata!$B$2:$Z$451,23,0)</f>
        <v/>
      </c>
      <c r="AA287" t="str">
        <f>VLOOKUP($D287,metadata!$B$2:$Z$451,24,0)</f>
        <v/>
      </c>
      <c r="AB287" t="str">
        <f>VLOOKUP($D287,metadata!$B$2:$Z$451,25,0)</f>
        <v/>
      </c>
      <c r="AF287" t="str">
        <f t="shared" si="13"/>
        <v/>
      </c>
      <c r="AH287" t="str">
        <f t="shared" si="14"/>
        <v>x</v>
      </c>
    </row>
    <row r="288" spans="1:34" x14ac:dyDescent="0.3">
      <c r="A288">
        <f>A287+metadata!J287</f>
        <v>1701</v>
      </c>
      <c r="B288" t="str">
        <f>metadata!B288</f>
        <v>44-Asa</v>
      </c>
      <c r="C288">
        <v>287</v>
      </c>
      <c r="D288" t="str">
        <f t="shared" si="12"/>
        <v>2-</v>
      </c>
      <c r="E288" t="str">
        <f>VLOOKUP($D288,metadata!$B$2:$S$451,2,0)</f>
        <v>BRADSHAW, WE</v>
      </c>
      <c r="F288" t="str">
        <f>VLOOKUP($D288,metadata!$B$2:$S$451,3,0)</f>
        <v>GEOGRAPHY OF PHOTOPERIODIC RESPONSE IN DIAPAUSING MOSQUITO</v>
      </c>
      <c r="G288" t="str">
        <f>VLOOKUP($D288,metadata!$B$2:$S$451,4,0)</f>
        <v>10.1038/262384b0</v>
      </c>
      <c r="H288" t="str">
        <f>VLOOKUP($D288,metadata!$B$2:$S$451,5,0)</f>
        <v>y-askfordata</v>
      </c>
      <c r="I288" t="str">
        <f>VLOOKUP($D288,metadata!$B$2:$S$451,6,0)</f>
        <v>a</v>
      </c>
      <c r="J288" t="str">
        <f>VLOOKUP($D288,metadata!$B$2:$S$451,7,0)</f>
        <v>i</v>
      </c>
      <c r="K288">
        <f>VLOOKUP($D288,metadata!$B$2:$S$451,8,0)</f>
        <v>22</v>
      </c>
      <c r="L288">
        <f>VLOOKUP($D288,metadata!$B$2:$S$451,9,0)</f>
        <v>16</v>
      </c>
      <c r="M288" t="str">
        <f>VLOOKUP($D288,metadata!$B$2:$S$451,10,0)</f>
        <v/>
      </c>
      <c r="N288" t="str">
        <f>VLOOKUP($D288,metadata!$B$2:$S$451,11,0)</f>
        <v>Wyeomyia smithii</v>
      </c>
      <c r="O288" t="str">
        <f>VLOOKUP($D288,metadata!$B$2:$S$451,12,0)</f>
        <v>diptera</v>
      </c>
      <c r="P288" t="str">
        <f>VLOOKUP($D288,metadata!$B$2:$S$451,13,0)</f>
        <v/>
      </c>
      <c r="Q288" t="str">
        <f>VLOOKUP($D288,metadata!$B$2:$S$451,14,0)</f>
        <v/>
      </c>
      <c r="R288" t="str">
        <f>VLOOKUP($D288,metadata!$B$2:$S$451,15,0)</f>
        <v/>
      </c>
      <c r="S288" t="str">
        <f>VLOOKUP($D288,metadata!$B$2:$S$451,16,0)</f>
        <v/>
      </c>
      <c r="T288" t="str">
        <f>VLOOKUP($D288,metadata!$B$2:$S$451,17,0)</f>
        <v/>
      </c>
      <c r="U288" t="str">
        <f>VLOOKUP($D288,metadata!$B$2:$S$451,18,0)</f>
        <v/>
      </c>
      <c r="V288" t="str">
        <f>VLOOKUP($D288,metadata!$B$2:$Z$451,19,0)</f>
        <v/>
      </c>
      <c r="W288" t="str">
        <f>VLOOKUP($D288,metadata!$B$2:$Z$451,20,0)</f>
        <v/>
      </c>
      <c r="X288" t="str">
        <f>VLOOKUP($D288,metadata!$B$2:$Z$451,21,0)</f>
        <v/>
      </c>
      <c r="Y288" t="str">
        <f>VLOOKUP($D288,metadata!$B$2:$Z$451,22,0)</f>
        <v/>
      </c>
      <c r="Z288" t="str">
        <f>VLOOKUP($D288,metadata!$B$2:$Z$451,23,0)</f>
        <v/>
      </c>
      <c r="AA288" t="str">
        <f>VLOOKUP($D288,metadata!$B$2:$Z$451,24,0)</f>
        <v/>
      </c>
      <c r="AB288" t="str">
        <f>VLOOKUP($D288,metadata!$B$2:$Z$451,25,0)</f>
        <v/>
      </c>
      <c r="AF288" t="str">
        <f t="shared" si="13"/>
        <v/>
      </c>
      <c r="AH288" t="str">
        <f t="shared" si="14"/>
        <v>x</v>
      </c>
    </row>
    <row r="289" spans="1:34" x14ac:dyDescent="0.3">
      <c r="A289">
        <f>A288+metadata!J288</f>
        <v>1706</v>
      </c>
      <c r="B289" t="str">
        <f>metadata!B289</f>
        <v>44-Uppland</v>
      </c>
      <c r="C289">
        <v>288</v>
      </c>
      <c r="D289" t="str">
        <f t="shared" si="12"/>
        <v>2-</v>
      </c>
      <c r="E289" t="str">
        <f>VLOOKUP($D289,metadata!$B$2:$S$451,2,0)</f>
        <v>BRADSHAW, WE</v>
      </c>
      <c r="F289" t="str">
        <f>VLOOKUP($D289,metadata!$B$2:$S$451,3,0)</f>
        <v>GEOGRAPHY OF PHOTOPERIODIC RESPONSE IN DIAPAUSING MOSQUITO</v>
      </c>
      <c r="G289" t="str">
        <f>VLOOKUP($D289,metadata!$B$2:$S$451,4,0)</f>
        <v>10.1038/262384b0</v>
      </c>
      <c r="H289" t="str">
        <f>VLOOKUP($D289,metadata!$B$2:$S$451,5,0)</f>
        <v>y-askfordata</v>
      </c>
      <c r="I289" t="str">
        <f>VLOOKUP($D289,metadata!$B$2:$S$451,6,0)</f>
        <v>a</v>
      </c>
      <c r="J289" t="str">
        <f>VLOOKUP($D289,metadata!$B$2:$S$451,7,0)</f>
        <v>i</v>
      </c>
      <c r="K289">
        <f>VLOOKUP($D289,metadata!$B$2:$S$451,8,0)</f>
        <v>22</v>
      </c>
      <c r="L289">
        <f>VLOOKUP($D289,metadata!$B$2:$S$451,9,0)</f>
        <v>16</v>
      </c>
      <c r="M289" t="str">
        <f>VLOOKUP($D289,metadata!$B$2:$S$451,10,0)</f>
        <v/>
      </c>
      <c r="N289" t="str">
        <f>VLOOKUP($D289,metadata!$B$2:$S$451,11,0)</f>
        <v>Wyeomyia smithii</v>
      </c>
      <c r="O289" t="str">
        <f>VLOOKUP($D289,metadata!$B$2:$S$451,12,0)</f>
        <v>diptera</v>
      </c>
      <c r="P289" t="str">
        <f>VLOOKUP($D289,metadata!$B$2:$S$451,13,0)</f>
        <v/>
      </c>
      <c r="Q289" t="str">
        <f>VLOOKUP($D289,metadata!$B$2:$S$451,14,0)</f>
        <v/>
      </c>
      <c r="R289" t="str">
        <f>VLOOKUP($D289,metadata!$B$2:$S$451,15,0)</f>
        <v/>
      </c>
      <c r="S289" t="str">
        <f>VLOOKUP($D289,metadata!$B$2:$S$451,16,0)</f>
        <v/>
      </c>
      <c r="T289" t="str">
        <f>VLOOKUP($D289,metadata!$B$2:$S$451,17,0)</f>
        <v/>
      </c>
      <c r="U289" t="str">
        <f>VLOOKUP($D289,metadata!$B$2:$S$451,18,0)</f>
        <v/>
      </c>
      <c r="V289" t="str">
        <f>VLOOKUP($D289,metadata!$B$2:$Z$451,19,0)</f>
        <v/>
      </c>
      <c r="W289" t="str">
        <f>VLOOKUP($D289,metadata!$B$2:$Z$451,20,0)</f>
        <v/>
      </c>
      <c r="X289" t="str">
        <f>VLOOKUP($D289,metadata!$B$2:$Z$451,21,0)</f>
        <v/>
      </c>
      <c r="Y289" t="str">
        <f>VLOOKUP($D289,metadata!$B$2:$Z$451,22,0)</f>
        <v/>
      </c>
      <c r="Z289" t="str">
        <f>VLOOKUP($D289,metadata!$B$2:$Z$451,23,0)</f>
        <v/>
      </c>
      <c r="AA289" t="str">
        <f>VLOOKUP($D289,metadata!$B$2:$Z$451,24,0)</f>
        <v/>
      </c>
      <c r="AB289" t="str">
        <f>VLOOKUP($D289,metadata!$B$2:$Z$451,25,0)</f>
        <v/>
      </c>
      <c r="AF289" t="str">
        <f t="shared" si="13"/>
        <v/>
      </c>
      <c r="AH289" t="str">
        <f t="shared" si="14"/>
        <v>x</v>
      </c>
    </row>
    <row r="290" spans="1:34" x14ac:dyDescent="0.3">
      <c r="A290">
        <f>A289+metadata!J289</f>
        <v>1711</v>
      </c>
      <c r="B290" t="str">
        <f>metadata!B290</f>
        <v>44-Vindeln</v>
      </c>
      <c r="C290">
        <v>289</v>
      </c>
      <c r="D290" t="str">
        <f t="shared" si="12"/>
        <v>2-</v>
      </c>
      <c r="E290" t="str">
        <f>VLOOKUP($D290,metadata!$B$2:$S$451,2,0)</f>
        <v>BRADSHAW, WE</v>
      </c>
      <c r="F290" t="str">
        <f>VLOOKUP($D290,metadata!$B$2:$S$451,3,0)</f>
        <v>GEOGRAPHY OF PHOTOPERIODIC RESPONSE IN DIAPAUSING MOSQUITO</v>
      </c>
      <c r="G290" t="str">
        <f>VLOOKUP($D290,metadata!$B$2:$S$451,4,0)</f>
        <v>10.1038/262384b0</v>
      </c>
      <c r="H290" t="str">
        <f>VLOOKUP($D290,metadata!$B$2:$S$451,5,0)</f>
        <v>y-askfordata</v>
      </c>
      <c r="I290" t="str">
        <f>VLOOKUP($D290,metadata!$B$2:$S$451,6,0)</f>
        <v>a</v>
      </c>
      <c r="J290" t="str">
        <f>VLOOKUP($D290,metadata!$B$2:$S$451,7,0)</f>
        <v>i</v>
      </c>
      <c r="K290">
        <f>VLOOKUP($D290,metadata!$B$2:$S$451,8,0)</f>
        <v>22</v>
      </c>
      <c r="L290">
        <f>VLOOKUP($D290,metadata!$B$2:$S$451,9,0)</f>
        <v>16</v>
      </c>
      <c r="M290" t="str">
        <f>VLOOKUP($D290,metadata!$B$2:$S$451,10,0)</f>
        <v/>
      </c>
      <c r="N290" t="str">
        <f>VLOOKUP($D290,metadata!$B$2:$S$451,11,0)</f>
        <v>Wyeomyia smithii</v>
      </c>
      <c r="O290" t="str">
        <f>VLOOKUP($D290,metadata!$B$2:$S$451,12,0)</f>
        <v>diptera</v>
      </c>
      <c r="P290" t="str">
        <f>VLOOKUP($D290,metadata!$B$2:$S$451,13,0)</f>
        <v/>
      </c>
      <c r="Q290" t="str">
        <f>VLOOKUP($D290,metadata!$B$2:$S$451,14,0)</f>
        <v/>
      </c>
      <c r="R290" t="str">
        <f>VLOOKUP($D290,metadata!$B$2:$S$451,15,0)</f>
        <v/>
      </c>
      <c r="S290" t="str">
        <f>VLOOKUP($D290,metadata!$B$2:$S$451,16,0)</f>
        <v/>
      </c>
      <c r="T290" t="str">
        <f>VLOOKUP($D290,metadata!$B$2:$S$451,17,0)</f>
        <v/>
      </c>
      <c r="U290" t="str">
        <f>VLOOKUP($D290,metadata!$B$2:$S$451,18,0)</f>
        <v/>
      </c>
      <c r="V290" t="str">
        <f>VLOOKUP($D290,metadata!$B$2:$Z$451,19,0)</f>
        <v/>
      </c>
      <c r="W290" t="str">
        <f>VLOOKUP($D290,metadata!$B$2:$Z$451,20,0)</f>
        <v/>
      </c>
      <c r="X290" t="str">
        <f>VLOOKUP($D290,metadata!$B$2:$Z$451,21,0)</f>
        <v/>
      </c>
      <c r="Y290" t="str">
        <f>VLOOKUP($D290,metadata!$B$2:$Z$451,22,0)</f>
        <v/>
      </c>
      <c r="Z290" t="str">
        <f>VLOOKUP($D290,metadata!$B$2:$Z$451,23,0)</f>
        <v/>
      </c>
      <c r="AA290" t="str">
        <f>VLOOKUP($D290,metadata!$B$2:$Z$451,24,0)</f>
        <v/>
      </c>
      <c r="AB290" t="str">
        <f>VLOOKUP($D290,metadata!$B$2:$Z$451,25,0)</f>
        <v/>
      </c>
      <c r="AF290" t="str">
        <f t="shared" si="13"/>
        <v/>
      </c>
      <c r="AH290" t="str">
        <f t="shared" si="14"/>
        <v>x</v>
      </c>
    </row>
    <row r="291" spans="1:34" x14ac:dyDescent="0.3">
      <c r="A291">
        <f>A290+metadata!J290</f>
        <v>1716</v>
      </c>
      <c r="B291" t="str">
        <f>metadata!B291</f>
        <v>44-Kalix</v>
      </c>
      <c r="C291">
        <v>290</v>
      </c>
      <c r="D291" t="str">
        <f t="shared" si="12"/>
        <v>2-</v>
      </c>
      <c r="E291" t="str">
        <f>VLOOKUP($D291,metadata!$B$2:$S$451,2,0)</f>
        <v>BRADSHAW, WE</v>
      </c>
      <c r="F291" t="str">
        <f>VLOOKUP($D291,metadata!$B$2:$S$451,3,0)</f>
        <v>GEOGRAPHY OF PHOTOPERIODIC RESPONSE IN DIAPAUSING MOSQUITO</v>
      </c>
      <c r="G291" t="str">
        <f>VLOOKUP($D291,metadata!$B$2:$S$451,4,0)</f>
        <v>10.1038/262384b0</v>
      </c>
      <c r="H291" t="str">
        <f>VLOOKUP($D291,metadata!$B$2:$S$451,5,0)</f>
        <v>y-askfordata</v>
      </c>
      <c r="I291" t="str">
        <f>VLOOKUP($D291,metadata!$B$2:$S$451,6,0)</f>
        <v>a</v>
      </c>
      <c r="J291" t="str">
        <f>VLOOKUP($D291,metadata!$B$2:$S$451,7,0)</f>
        <v>i</v>
      </c>
      <c r="K291">
        <f>VLOOKUP($D291,metadata!$B$2:$S$451,8,0)</f>
        <v>22</v>
      </c>
      <c r="L291">
        <f>VLOOKUP($D291,metadata!$B$2:$S$451,9,0)</f>
        <v>16</v>
      </c>
      <c r="M291" t="str">
        <f>VLOOKUP($D291,metadata!$B$2:$S$451,10,0)</f>
        <v/>
      </c>
      <c r="N291" t="str">
        <f>VLOOKUP($D291,metadata!$B$2:$S$451,11,0)</f>
        <v>Wyeomyia smithii</v>
      </c>
      <c r="O291" t="str">
        <f>VLOOKUP($D291,metadata!$B$2:$S$451,12,0)</f>
        <v>diptera</v>
      </c>
      <c r="P291" t="str">
        <f>VLOOKUP($D291,metadata!$B$2:$S$451,13,0)</f>
        <v/>
      </c>
      <c r="Q291" t="str">
        <f>VLOOKUP($D291,metadata!$B$2:$S$451,14,0)</f>
        <v/>
      </c>
      <c r="R291" t="str">
        <f>VLOOKUP($D291,metadata!$B$2:$S$451,15,0)</f>
        <v/>
      </c>
      <c r="S291" t="str">
        <f>VLOOKUP($D291,metadata!$B$2:$S$451,16,0)</f>
        <v/>
      </c>
      <c r="T291" t="str">
        <f>VLOOKUP($D291,metadata!$B$2:$S$451,17,0)</f>
        <v/>
      </c>
      <c r="U291" t="str">
        <f>VLOOKUP($D291,metadata!$B$2:$S$451,18,0)</f>
        <v/>
      </c>
      <c r="V291" t="str">
        <f>VLOOKUP($D291,metadata!$B$2:$Z$451,19,0)</f>
        <v/>
      </c>
      <c r="W291" t="str">
        <f>VLOOKUP($D291,metadata!$B$2:$Z$451,20,0)</f>
        <v/>
      </c>
      <c r="X291" t="str">
        <f>VLOOKUP($D291,metadata!$B$2:$Z$451,21,0)</f>
        <v/>
      </c>
      <c r="Y291" t="str">
        <f>VLOOKUP($D291,metadata!$B$2:$Z$451,22,0)</f>
        <v/>
      </c>
      <c r="Z291" t="str">
        <f>VLOOKUP($D291,metadata!$B$2:$Z$451,23,0)</f>
        <v/>
      </c>
      <c r="AA291" t="str">
        <f>VLOOKUP($D291,metadata!$B$2:$Z$451,24,0)</f>
        <v/>
      </c>
      <c r="AB291" t="str">
        <f>VLOOKUP($D291,metadata!$B$2:$Z$451,25,0)</f>
        <v/>
      </c>
      <c r="AF291" t="str">
        <f t="shared" si="13"/>
        <v/>
      </c>
      <c r="AH291" t="str">
        <f t="shared" si="14"/>
        <v>x</v>
      </c>
    </row>
    <row r="292" spans="1:34" x14ac:dyDescent="0.3">
      <c r="A292">
        <f>A291+metadata!J291</f>
        <v>1721</v>
      </c>
      <c r="B292" t="str">
        <f>metadata!B292</f>
        <v>45-OBH</v>
      </c>
      <c r="C292">
        <v>291</v>
      </c>
      <c r="D292" t="str">
        <f t="shared" si="12"/>
        <v>2-</v>
      </c>
      <c r="E292" t="str">
        <f>VLOOKUP($D292,metadata!$B$2:$S$451,2,0)</f>
        <v>BRADSHAW, WE</v>
      </c>
      <c r="F292" t="str">
        <f>VLOOKUP($D292,metadata!$B$2:$S$451,3,0)</f>
        <v>GEOGRAPHY OF PHOTOPERIODIC RESPONSE IN DIAPAUSING MOSQUITO</v>
      </c>
      <c r="G292" t="str">
        <f>VLOOKUP($D292,metadata!$B$2:$S$451,4,0)</f>
        <v>10.1038/262384b0</v>
      </c>
      <c r="H292" t="str">
        <f>VLOOKUP($D292,metadata!$B$2:$S$451,5,0)</f>
        <v>y-askfordata</v>
      </c>
      <c r="I292" t="str">
        <f>VLOOKUP($D292,metadata!$B$2:$S$451,6,0)</f>
        <v>a</v>
      </c>
      <c r="J292" t="str">
        <f>VLOOKUP($D292,metadata!$B$2:$S$451,7,0)</f>
        <v>i</v>
      </c>
      <c r="K292">
        <f>VLOOKUP($D292,metadata!$B$2:$S$451,8,0)</f>
        <v>22</v>
      </c>
      <c r="L292">
        <f>VLOOKUP($D292,metadata!$B$2:$S$451,9,0)</f>
        <v>16</v>
      </c>
      <c r="M292" t="str">
        <f>VLOOKUP($D292,metadata!$B$2:$S$451,10,0)</f>
        <v/>
      </c>
      <c r="N292" t="str">
        <f>VLOOKUP($D292,metadata!$B$2:$S$451,11,0)</f>
        <v>Wyeomyia smithii</v>
      </c>
      <c r="O292" t="str">
        <f>VLOOKUP($D292,metadata!$B$2:$S$451,12,0)</f>
        <v>diptera</v>
      </c>
      <c r="P292" t="str">
        <f>VLOOKUP($D292,metadata!$B$2:$S$451,13,0)</f>
        <v/>
      </c>
      <c r="Q292" t="str">
        <f>VLOOKUP($D292,metadata!$B$2:$S$451,14,0)</f>
        <v/>
      </c>
      <c r="R292" t="str">
        <f>VLOOKUP($D292,metadata!$B$2:$S$451,15,0)</f>
        <v/>
      </c>
      <c r="S292" t="str">
        <f>VLOOKUP($D292,metadata!$B$2:$S$451,16,0)</f>
        <v/>
      </c>
      <c r="T292" t="str">
        <f>VLOOKUP($D292,metadata!$B$2:$S$451,17,0)</f>
        <v/>
      </c>
      <c r="U292" t="str">
        <f>VLOOKUP($D292,metadata!$B$2:$S$451,18,0)</f>
        <v/>
      </c>
      <c r="V292" t="str">
        <f>VLOOKUP($D292,metadata!$B$2:$Z$451,19,0)</f>
        <v/>
      </c>
      <c r="W292" t="str">
        <f>VLOOKUP($D292,metadata!$B$2:$Z$451,20,0)</f>
        <v/>
      </c>
      <c r="X292" t="str">
        <f>VLOOKUP($D292,metadata!$B$2:$Z$451,21,0)</f>
        <v/>
      </c>
      <c r="Y292" t="str">
        <f>VLOOKUP($D292,metadata!$B$2:$Z$451,22,0)</f>
        <v/>
      </c>
      <c r="Z292" t="str">
        <f>VLOOKUP($D292,metadata!$B$2:$Z$451,23,0)</f>
        <v/>
      </c>
      <c r="AA292" t="str">
        <f>VLOOKUP($D292,metadata!$B$2:$Z$451,24,0)</f>
        <v/>
      </c>
      <c r="AB292" t="str">
        <f>VLOOKUP($D292,metadata!$B$2:$Z$451,25,0)</f>
        <v/>
      </c>
      <c r="AF292" t="str">
        <f t="shared" si="13"/>
        <v/>
      </c>
      <c r="AH292" t="str">
        <f t="shared" si="14"/>
        <v>x</v>
      </c>
    </row>
    <row r="293" spans="1:34" x14ac:dyDescent="0.3">
      <c r="A293">
        <f>A292+metadata!J292</f>
        <v>1728</v>
      </c>
      <c r="B293" t="str">
        <f>metadata!B293</f>
        <v>45-SPR</v>
      </c>
      <c r="C293">
        <v>292</v>
      </c>
      <c r="D293" t="str">
        <f t="shared" si="12"/>
        <v>2-</v>
      </c>
      <c r="E293" t="str">
        <f>VLOOKUP($D293,metadata!$B$2:$S$451,2,0)</f>
        <v>BRADSHAW, WE</v>
      </c>
      <c r="F293" t="str">
        <f>VLOOKUP($D293,metadata!$B$2:$S$451,3,0)</f>
        <v>GEOGRAPHY OF PHOTOPERIODIC RESPONSE IN DIAPAUSING MOSQUITO</v>
      </c>
      <c r="G293" t="str">
        <f>VLOOKUP($D293,metadata!$B$2:$S$451,4,0)</f>
        <v>10.1038/262384b0</v>
      </c>
      <c r="H293" t="str">
        <f>VLOOKUP($D293,metadata!$B$2:$S$451,5,0)</f>
        <v>y-askfordata</v>
      </c>
      <c r="I293" t="str">
        <f>VLOOKUP($D293,metadata!$B$2:$S$451,6,0)</f>
        <v>a</v>
      </c>
      <c r="J293" t="str">
        <f>VLOOKUP($D293,metadata!$B$2:$S$451,7,0)</f>
        <v>i</v>
      </c>
      <c r="K293">
        <f>VLOOKUP($D293,metadata!$B$2:$S$451,8,0)</f>
        <v>22</v>
      </c>
      <c r="L293">
        <f>VLOOKUP($D293,metadata!$B$2:$S$451,9,0)</f>
        <v>16</v>
      </c>
      <c r="M293" t="str">
        <f>VLOOKUP($D293,metadata!$B$2:$S$451,10,0)</f>
        <v/>
      </c>
      <c r="N293" t="str">
        <f>VLOOKUP($D293,metadata!$B$2:$S$451,11,0)</f>
        <v>Wyeomyia smithii</v>
      </c>
      <c r="O293" t="str">
        <f>VLOOKUP($D293,metadata!$B$2:$S$451,12,0)</f>
        <v>diptera</v>
      </c>
      <c r="P293" t="str">
        <f>VLOOKUP($D293,metadata!$B$2:$S$451,13,0)</f>
        <v/>
      </c>
      <c r="Q293" t="str">
        <f>VLOOKUP($D293,metadata!$B$2:$S$451,14,0)</f>
        <v/>
      </c>
      <c r="R293" t="str">
        <f>VLOOKUP($D293,metadata!$B$2:$S$451,15,0)</f>
        <v/>
      </c>
      <c r="S293" t="str">
        <f>VLOOKUP($D293,metadata!$B$2:$S$451,16,0)</f>
        <v/>
      </c>
      <c r="T293" t="str">
        <f>VLOOKUP($D293,metadata!$B$2:$S$451,17,0)</f>
        <v/>
      </c>
      <c r="U293" t="str">
        <f>VLOOKUP($D293,metadata!$B$2:$S$451,18,0)</f>
        <v/>
      </c>
      <c r="V293" t="str">
        <f>VLOOKUP($D293,metadata!$B$2:$Z$451,19,0)</f>
        <v/>
      </c>
      <c r="W293" t="str">
        <f>VLOOKUP($D293,metadata!$B$2:$Z$451,20,0)</f>
        <v/>
      </c>
      <c r="X293" t="str">
        <f>VLOOKUP($D293,metadata!$B$2:$Z$451,21,0)</f>
        <v/>
      </c>
      <c r="Y293" t="str">
        <f>VLOOKUP($D293,metadata!$B$2:$Z$451,22,0)</f>
        <v/>
      </c>
      <c r="Z293" t="str">
        <f>VLOOKUP($D293,metadata!$B$2:$Z$451,23,0)</f>
        <v/>
      </c>
      <c r="AA293" t="str">
        <f>VLOOKUP($D293,metadata!$B$2:$Z$451,24,0)</f>
        <v/>
      </c>
      <c r="AB293" t="str">
        <f>VLOOKUP($D293,metadata!$B$2:$Z$451,25,0)</f>
        <v/>
      </c>
      <c r="AF293" t="str">
        <f t="shared" si="13"/>
        <v/>
      </c>
      <c r="AH293" t="str">
        <f t="shared" si="14"/>
        <v>x</v>
      </c>
    </row>
    <row r="294" spans="1:34" x14ac:dyDescent="0.3">
      <c r="A294">
        <f>A293+metadata!J293</f>
        <v>1734</v>
      </c>
      <c r="B294" t="str">
        <f>metadata!B294</f>
        <v>45-HRS</v>
      </c>
      <c r="C294">
        <v>293</v>
      </c>
      <c r="D294" t="str">
        <f t="shared" si="12"/>
        <v>2-</v>
      </c>
      <c r="E294" t="str">
        <f>VLOOKUP($D294,metadata!$B$2:$S$451,2,0)</f>
        <v>BRADSHAW, WE</v>
      </c>
      <c r="F294" t="str">
        <f>VLOOKUP($D294,metadata!$B$2:$S$451,3,0)</f>
        <v>GEOGRAPHY OF PHOTOPERIODIC RESPONSE IN DIAPAUSING MOSQUITO</v>
      </c>
      <c r="G294" t="str">
        <f>VLOOKUP($D294,metadata!$B$2:$S$451,4,0)</f>
        <v>10.1038/262384b0</v>
      </c>
      <c r="H294" t="str">
        <f>VLOOKUP($D294,metadata!$B$2:$S$451,5,0)</f>
        <v>y-askfordata</v>
      </c>
      <c r="I294" t="str">
        <f>VLOOKUP($D294,metadata!$B$2:$S$451,6,0)</f>
        <v>a</v>
      </c>
      <c r="J294" t="str">
        <f>VLOOKUP($D294,metadata!$B$2:$S$451,7,0)</f>
        <v>i</v>
      </c>
      <c r="K294">
        <f>VLOOKUP($D294,metadata!$B$2:$S$451,8,0)</f>
        <v>22</v>
      </c>
      <c r="L294">
        <f>VLOOKUP($D294,metadata!$B$2:$S$451,9,0)</f>
        <v>16</v>
      </c>
      <c r="M294" t="str">
        <f>VLOOKUP($D294,metadata!$B$2:$S$451,10,0)</f>
        <v/>
      </c>
      <c r="N294" t="str">
        <f>VLOOKUP($D294,metadata!$B$2:$S$451,11,0)</f>
        <v>Wyeomyia smithii</v>
      </c>
      <c r="O294" t="str">
        <f>VLOOKUP($D294,metadata!$B$2:$S$451,12,0)</f>
        <v>diptera</v>
      </c>
      <c r="P294" t="str">
        <f>VLOOKUP($D294,metadata!$B$2:$S$451,13,0)</f>
        <v/>
      </c>
      <c r="Q294" t="str">
        <f>VLOOKUP($D294,metadata!$B$2:$S$451,14,0)</f>
        <v/>
      </c>
      <c r="R294" t="str">
        <f>VLOOKUP($D294,metadata!$B$2:$S$451,15,0)</f>
        <v/>
      </c>
      <c r="S294" t="str">
        <f>VLOOKUP($D294,metadata!$B$2:$S$451,16,0)</f>
        <v/>
      </c>
      <c r="T294" t="str">
        <f>VLOOKUP($D294,metadata!$B$2:$S$451,17,0)</f>
        <v/>
      </c>
      <c r="U294" t="str">
        <f>VLOOKUP($D294,metadata!$B$2:$S$451,18,0)</f>
        <v/>
      </c>
      <c r="V294" t="str">
        <f>VLOOKUP($D294,metadata!$B$2:$Z$451,19,0)</f>
        <v/>
      </c>
      <c r="W294" t="str">
        <f>VLOOKUP($D294,metadata!$B$2:$Z$451,20,0)</f>
        <v/>
      </c>
      <c r="X294" t="str">
        <f>VLOOKUP($D294,metadata!$B$2:$Z$451,21,0)</f>
        <v/>
      </c>
      <c r="Y294" t="str">
        <f>VLOOKUP($D294,metadata!$B$2:$Z$451,22,0)</f>
        <v/>
      </c>
      <c r="Z294" t="str">
        <f>VLOOKUP($D294,metadata!$B$2:$Z$451,23,0)</f>
        <v/>
      </c>
      <c r="AA294" t="str">
        <f>VLOOKUP($D294,metadata!$B$2:$Z$451,24,0)</f>
        <v/>
      </c>
      <c r="AB294" t="str">
        <f>VLOOKUP($D294,metadata!$B$2:$Z$451,25,0)</f>
        <v/>
      </c>
      <c r="AF294" t="str">
        <f t="shared" si="13"/>
        <v/>
      </c>
      <c r="AH294" t="str">
        <f t="shared" si="14"/>
        <v>x</v>
      </c>
    </row>
    <row r="295" spans="1:34" x14ac:dyDescent="0.3">
      <c r="A295">
        <f>A294+metadata!J294</f>
        <v>1741</v>
      </c>
      <c r="B295" t="str">
        <f>metadata!B295</f>
        <v>45-TKB</v>
      </c>
      <c r="C295">
        <v>294</v>
      </c>
      <c r="D295" t="str">
        <f t="shared" si="12"/>
        <v>2-</v>
      </c>
      <c r="E295" t="str">
        <f>VLOOKUP($D295,metadata!$B$2:$S$451,2,0)</f>
        <v>BRADSHAW, WE</v>
      </c>
      <c r="F295" t="str">
        <f>VLOOKUP($D295,metadata!$B$2:$S$451,3,0)</f>
        <v>GEOGRAPHY OF PHOTOPERIODIC RESPONSE IN DIAPAUSING MOSQUITO</v>
      </c>
      <c r="G295" t="str">
        <f>VLOOKUP($D295,metadata!$B$2:$S$451,4,0)</f>
        <v>10.1038/262384b0</v>
      </c>
      <c r="H295" t="str">
        <f>VLOOKUP($D295,metadata!$B$2:$S$451,5,0)</f>
        <v>y-askfordata</v>
      </c>
      <c r="I295" t="str">
        <f>VLOOKUP($D295,metadata!$B$2:$S$451,6,0)</f>
        <v>a</v>
      </c>
      <c r="J295" t="str">
        <f>VLOOKUP($D295,metadata!$B$2:$S$451,7,0)</f>
        <v>i</v>
      </c>
      <c r="K295">
        <f>VLOOKUP($D295,metadata!$B$2:$S$451,8,0)</f>
        <v>22</v>
      </c>
      <c r="L295">
        <f>VLOOKUP($D295,metadata!$B$2:$S$451,9,0)</f>
        <v>16</v>
      </c>
      <c r="M295" t="str">
        <f>VLOOKUP($D295,metadata!$B$2:$S$451,10,0)</f>
        <v/>
      </c>
      <c r="N295" t="str">
        <f>VLOOKUP($D295,metadata!$B$2:$S$451,11,0)</f>
        <v>Wyeomyia smithii</v>
      </c>
      <c r="O295" t="str">
        <f>VLOOKUP($D295,metadata!$B$2:$S$451,12,0)</f>
        <v>diptera</v>
      </c>
      <c r="P295" t="str">
        <f>VLOOKUP($D295,metadata!$B$2:$S$451,13,0)</f>
        <v/>
      </c>
      <c r="Q295" t="str">
        <f>VLOOKUP($D295,metadata!$B$2:$S$451,14,0)</f>
        <v/>
      </c>
      <c r="R295" t="str">
        <f>VLOOKUP($D295,metadata!$B$2:$S$451,15,0)</f>
        <v/>
      </c>
      <c r="S295" t="str">
        <f>VLOOKUP($D295,metadata!$B$2:$S$451,16,0)</f>
        <v/>
      </c>
      <c r="T295" t="str">
        <f>VLOOKUP($D295,metadata!$B$2:$S$451,17,0)</f>
        <v/>
      </c>
      <c r="U295" t="str">
        <f>VLOOKUP($D295,metadata!$B$2:$S$451,18,0)</f>
        <v/>
      </c>
      <c r="V295" t="str">
        <f>VLOOKUP($D295,metadata!$B$2:$Z$451,19,0)</f>
        <v/>
      </c>
      <c r="W295" t="str">
        <f>VLOOKUP($D295,metadata!$B$2:$Z$451,20,0)</f>
        <v/>
      </c>
      <c r="X295" t="str">
        <f>VLOOKUP($D295,metadata!$B$2:$Z$451,21,0)</f>
        <v/>
      </c>
      <c r="Y295" t="str">
        <f>VLOOKUP($D295,metadata!$B$2:$Z$451,22,0)</f>
        <v/>
      </c>
      <c r="Z295" t="str">
        <f>VLOOKUP($D295,metadata!$B$2:$Z$451,23,0)</f>
        <v/>
      </c>
      <c r="AA295" t="str">
        <f>VLOOKUP($D295,metadata!$B$2:$Z$451,24,0)</f>
        <v/>
      </c>
      <c r="AB295" t="str">
        <f>VLOOKUP($D295,metadata!$B$2:$Z$451,25,0)</f>
        <v/>
      </c>
      <c r="AF295" t="str">
        <f t="shared" si="13"/>
        <v/>
      </c>
      <c r="AH295" t="str">
        <f t="shared" si="14"/>
        <v>x</v>
      </c>
    </row>
    <row r="296" spans="1:34" x14ac:dyDescent="0.3">
      <c r="A296">
        <f>A295+metadata!J295</f>
        <v>1748</v>
      </c>
      <c r="B296" t="str">
        <f>metadata!B296</f>
        <v>45-KCH</v>
      </c>
      <c r="C296">
        <v>295</v>
      </c>
      <c r="D296" t="str">
        <f t="shared" si="12"/>
        <v>2-</v>
      </c>
      <c r="E296" t="str">
        <f>VLOOKUP($D296,metadata!$B$2:$S$451,2,0)</f>
        <v>BRADSHAW, WE</v>
      </c>
      <c r="F296" t="str">
        <f>VLOOKUP($D296,metadata!$B$2:$S$451,3,0)</f>
        <v>GEOGRAPHY OF PHOTOPERIODIC RESPONSE IN DIAPAUSING MOSQUITO</v>
      </c>
      <c r="G296" t="str">
        <f>VLOOKUP($D296,metadata!$B$2:$S$451,4,0)</f>
        <v>10.1038/262384b0</v>
      </c>
      <c r="H296" t="str">
        <f>VLOOKUP($D296,metadata!$B$2:$S$451,5,0)</f>
        <v>y-askfordata</v>
      </c>
      <c r="I296" t="str">
        <f>VLOOKUP($D296,metadata!$B$2:$S$451,6,0)</f>
        <v>a</v>
      </c>
      <c r="J296" t="str">
        <f>VLOOKUP($D296,metadata!$B$2:$S$451,7,0)</f>
        <v>i</v>
      </c>
      <c r="K296">
        <f>VLOOKUP($D296,metadata!$B$2:$S$451,8,0)</f>
        <v>22</v>
      </c>
      <c r="L296">
        <f>VLOOKUP($D296,metadata!$B$2:$S$451,9,0)</f>
        <v>16</v>
      </c>
      <c r="M296" t="str">
        <f>VLOOKUP($D296,metadata!$B$2:$S$451,10,0)</f>
        <v/>
      </c>
      <c r="N296" t="str">
        <f>VLOOKUP($D296,metadata!$B$2:$S$451,11,0)</f>
        <v>Wyeomyia smithii</v>
      </c>
      <c r="O296" t="str">
        <f>VLOOKUP($D296,metadata!$B$2:$S$451,12,0)</f>
        <v>diptera</v>
      </c>
      <c r="P296" t="str">
        <f>VLOOKUP($D296,metadata!$B$2:$S$451,13,0)</f>
        <v/>
      </c>
      <c r="Q296" t="str">
        <f>VLOOKUP($D296,metadata!$B$2:$S$451,14,0)</f>
        <v/>
      </c>
      <c r="R296" t="str">
        <f>VLOOKUP($D296,metadata!$B$2:$S$451,15,0)</f>
        <v/>
      </c>
      <c r="S296" t="str">
        <f>VLOOKUP($D296,metadata!$B$2:$S$451,16,0)</f>
        <v/>
      </c>
      <c r="T296" t="str">
        <f>VLOOKUP($D296,metadata!$B$2:$S$451,17,0)</f>
        <v/>
      </c>
      <c r="U296" t="str">
        <f>VLOOKUP($D296,metadata!$B$2:$S$451,18,0)</f>
        <v/>
      </c>
      <c r="V296" t="str">
        <f>VLOOKUP($D296,metadata!$B$2:$Z$451,19,0)</f>
        <v/>
      </c>
      <c r="W296" t="str">
        <f>VLOOKUP($D296,metadata!$B$2:$Z$451,20,0)</f>
        <v/>
      </c>
      <c r="X296" t="str">
        <f>VLOOKUP($D296,metadata!$B$2:$Z$451,21,0)</f>
        <v/>
      </c>
      <c r="Y296" t="str">
        <f>VLOOKUP($D296,metadata!$B$2:$Z$451,22,0)</f>
        <v/>
      </c>
      <c r="Z296" t="str">
        <f>VLOOKUP($D296,metadata!$B$2:$Z$451,23,0)</f>
        <v/>
      </c>
      <c r="AA296" t="str">
        <f>VLOOKUP($D296,metadata!$B$2:$Z$451,24,0)</f>
        <v/>
      </c>
      <c r="AB296" t="str">
        <f>VLOOKUP($D296,metadata!$B$2:$Z$451,25,0)</f>
        <v/>
      </c>
      <c r="AF296" t="str">
        <f t="shared" si="13"/>
        <v/>
      </c>
      <c r="AH296" t="str">
        <f t="shared" si="14"/>
        <v>x</v>
      </c>
    </row>
    <row r="297" spans="1:34" x14ac:dyDescent="0.3">
      <c r="A297">
        <f>A296+metadata!J296</f>
        <v>1756</v>
      </c>
      <c r="B297" t="str">
        <f>metadata!B297</f>
        <v>46-Tsunan</v>
      </c>
      <c r="C297">
        <v>296</v>
      </c>
      <c r="D297" t="str">
        <f t="shared" si="12"/>
        <v>2-</v>
      </c>
      <c r="E297" t="str">
        <f>VLOOKUP($D297,metadata!$B$2:$S$451,2,0)</f>
        <v>BRADSHAW, WE</v>
      </c>
      <c r="F297" t="str">
        <f>VLOOKUP($D297,metadata!$B$2:$S$451,3,0)</f>
        <v>GEOGRAPHY OF PHOTOPERIODIC RESPONSE IN DIAPAUSING MOSQUITO</v>
      </c>
      <c r="G297" t="str">
        <f>VLOOKUP($D297,metadata!$B$2:$S$451,4,0)</f>
        <v>10.1038/262384b0</v>
      </c>
      <c r="H297" t="str">
        <f>VLOOKUP($D297,metadata!$B$2:$S$451,5,0)</f>
        <v>y-askfordata</v>
      </c>
      <c r="I297" t="str">
        <f>VLOOKUP($D297,metadata!$B$2:$S$451,6,0)</f>
        <v>a</v>
      </c>
      <c r="J297" t="str">
        <f>VLOOKUP($D297,metadata!$B$2:$S$451,7,0)</f>
        <v>i</v>
      </c>
      <c r="K297">
        <f>VLOOKUP($D297,metadata!$B$2:$S$451,8,0)</f>
        <v>22</v>
      </c>
      <c r="L297">
        <f>VLOOKUP($D297,metadata!$B$2:$S$451,9,0)</f>
        <v>16</v>
      </c>
      <c r="M297" t="str">
        <f>VLOOKUP($D297,metadata!$B$2:$S$451,10,0)</f>
        <v/>
      </c>
      <c r="N297" t="str">
        <f>VLOOKUP($D297,metadata!$B$2:$S$451,11,0)</f>
        <v>Wyeomyia smithii</v>
      </c>
      <c r="O297" t="str">
        <f>VLOOKUP($D297,metadata!$B$2:$S$451,12,0)</f>
        <v>diptera</v>
      </c>
      <c r="P297" t="str">
        <f>VLOOKUP($D297,metadata!$B$2:$S$451,13,0)</f>
        <v/>
      </c>
      <c r="Q297" t="str">
        <f>VLOOKUP($D297,metadata!$B$2:$S$451,14,0)</f>
        <v/>
      </c>
      <c r="R297" t="str">
        <f>VLOOKUP($D297,metadata!$B$2:$S$451,15,0)</f>
        <v/>
      </c>
      <c r="S297" t="str">
        <f>VLOOKUP($D297,metadata!$B$2:$S$451,16,0)</f>
        <v/>
      </c>
      <c r="T297" t="str">
        <f>VLOOKUP($D297,metadata!$B$2:$S$451,17,0)</f>
        <v/>
      </c>
      <c r="U297" t="str">
        <f>VLOOKUP($D297,metadata!$B$2:$S$451,18,0)</f>
        <v/>
      </c>
      <c r="V297" t="str">
        <f>VLOOKUP($D297,metadata!$B$2:$Z$451,19,0)</f>
        <v/>
      </c>
      <c r="W297" t="str">
        <f>VLOOKUP($D297,metadata!$B$2:$Z$451,20,0)</f>
        <v/>
      </c>
      <c r="X297" t="str">
        <f>VLOOKUP($D297,metadata!$B$2:$Z$451,21,0)</f>
        <v/>
      </c>
      <c r="Y297" t="str">
        <f>VLOOKUP($D297,metadata!$B$2:$Z$451,22,0)</f>
        <v/>
      </c>
      <c r="Z297" t="str">
        <f>VLOOKUP($D297,metadata!$B$2:$Z$451,23,0)</f>
        <v/>
      </c>
      <c r="AA297" t="str">
        <f>VLOOKUP($D297,metadata!$B$2:$Z$451,24,0)</f>
        <v/>
      </c>
      <c r="AB297" t="str">
        <f>VLOOKUP($D297,metadata!$B$2:$Z$451,25,0)</f>
        <v/>
      </c>
      <c r="AF297" t="str">
        <f t="shared" si="13"/>
        <v/>
      </c>
      <c r="AH297" t="str">
        <f t="shared" si="14"/>
        <v>x</v>
      </c>
    </row>
    <row r="298" spans="1:34" x14ac:dyDescent="0.3">
      <c r="A298">
        <f>A297+metadata!J297</f>
        <v>1760</v>
      </c>
      <c r="B298" t="str">
        <f>metadata!B298</f>
        <v>46-Minakami</v>
      </c>
      <c r="C298">
        <v>297</v>
      </c>
      <c r="D298" t="str">
        <f t="shared" si="12"/>
        <v>2-</v>
      </c>
      <c r="E298" t="str">
        <f>VLOOKUP($D298,metadata!$B$2:$S$451,2,0)</f>
        <v>BRADSHAW, WE</v>
      </c>
      <c r="F298" t="str">
        <f>VLOOKUP($D298,metadata!$B$2:$S$451,3,0)</f>
        <v>GEOGRAPHY OF PHOTOPERIODIC RESPONSE IN DIAPAUSING MOSQUITO</v>
      </c>
      <c r="G298" t="str">
        <f>VLOOKUP($D298,metadata!$B$2:$S$451,4,0)</f>
        <v>10.1038/262384b0</v>
      </c>
      <c r="H298" t="str">
        <f>VLOOKUP($D298,metadata!$B$2:$S$451,5,0)</f>
        <v>y-askfordata</v>
      </c>
      <c r="I298" t="str">
        <f>VLOOKUP($D298,metadata!$B$2:$S$451,6,0)</f>
        <v>a</v>
      </c>
      <c r="J298" t="str">
        <f>VLOOKUP($D298,metadata!$B$2:$S$451,7,0)</f>
        <v>i</v>
      </c>
      <c r="K298">
        <f>VLOOKUP($D298,metadata!$B$2:$S$451,8,0)</f>
        <v>22</v>
      </c>
      <c r="L298">
        <f>VLOOKUP($D298,metadata!$B$2:$S$451,9,0)</f>
        <v>16</v>
      </c>
      <c r="M298" t="str">
        <f>VLOOKUP($D298,metadata!$B$2:$S$451,10,0)</f>
        <v/>
      </c>
      <c r="N298" t="str">
        <f>VLOOKUP($D298,metadata!$B$2:$S$451,11,0)</f>
        <v>Wyeomyia smithii</v>
      </c>
      <c r="O298" t="str">
        <f>VLOOKUP($D298,metadata!$B$2:$S$451,12,0)</f>
        <v>diptera</v>
      </c>
      <c r="P298" t="str">
        <f>VLOOKUP($D298,metadata!$B$2:$S$451,13,0)</f>
        <v/>
      </c>
      <c r="Q298" t="str">
        <f>VLOOKUP($D298,metadata!$B$2:$S$451,14,0)</f>
        <v/>
      </c>
      <c r="R298" t="str">
        <f>VLOOKUP($D298,metadata!$B$2:$S$451,15,0)</f>
        <v/>
      </c>
      <c r="S298" t="str">
        <f>VLOOKUP($D298,metadata!$B$2:$S$451,16,0)</f>
        <v/>
      </c>
      <c r="T298" t="str">
        <f>VLOOKUP($D298,metadata!$B$2:$S$451,17,0)</f>
        <v/>
      </c>
      <c r="U298" t="str">
        <f>VLOOKUP($D298,metadata!$B$2:$S$451,18,0)</f>
        <v/>
      </c>
      <c r="V298" t="str">
        <f>VLOOKUP($D298,metadata!$B$2:$Z$451,19,0)</f>
        <v/>
      </c>
      <c r="W298" t="str">
        <f>VLOOKUP($D298,metadata!$B$2:$Z$451,20,0)</f>
        <v/>
      </c>
      <c r="X298" t="str">
        <f>VLOOKUP($D298,metadata!$B$2:$Z$451,21,0)</f>
        <v/>
      </c>
      <c r="Y298" t="str">
        <f>VLOOKUP($D298,metadata!$B$2:$Z$451,22,0)</f>
        <v/>
      </c>
      <c r="Z298" t="str">
        <f>VLOOKUP($D298,metadata!$B$2:$Z$451,23,0)</f>
        <v/>
      </c>
      <c r="AA298" t="str">
        <f>VLOOKUP($D298,metadata!$B$2:$Z$451,24,0)</f>
        <v/>
      </c>
      <c r="AB298" t="str">
        <f>VLOOKUP($D298,metadata!$B$2:$Z$451,25,0)</f>
        <v/>
      </c>
      <c r="AF298" t="str">
        <f t="shared" si="13"/>
        <v/>
      </c>
      <c r="AH298" t="str">
        <f t="shared" si="14"/>
        <v>x</v>
      </c>
    </row>
    <row r="299" spans="1:34" x14ac:dyDescent="0.3">
      <c r="A299">
        <f>A298+metadata!J298</f>
        <v>1764</v>
      </c>
      <c r="B299" t="str">
        <f>metadata!B299</f>
        <v>46-Matsumoto</v>
      </c>
      <c r="C299">
        <v>298</v>
      </c>
      <c r="D299" t="str">
        <f t="shared" si="12"/>
        <v>2-</v>
      </c>
      <c r="E299" t="str">
        <f>VLOOKUP($D299,metadata!$B$2:$S$451,2,0)</f>
        <v>BRADSHAW, WE</v>
      </c>
      <c r="F299" t="str">
        <f>VLOOKUP($D299,metadata!$B$2:$S$451,3,0)</f>
        <v>GEOGRAPHY OF PHOTOPERIODIC RESPONSE IN DIAPAUSING MOSQUITO</v>
      </c>
      <c r="G299" t="str">
        <f>VLOOKUP($D299,metadata!$B$2:$S$451,4,0)</f>
        <v>10.1038/262384b0</v>
      </c>
      <c r="H299" t="str">
        <f>VLOOKUP($D299,metadata!$B$2:$S$451,5,0)</f>
        <v>y-askfordata</v>
      </c>
      <c r="I299" t="str">
        <f>VLOOKUP($D299,metadata!$B$2:$S$451,6,0)</f>
        <v>a</v>
      </c>
      <c r="J299" t="str">
        <f>VLOOKUP($D299,metadata!$B$2:$S$451,7,0)</f>
        <v>i</v>
      </c>
      <c r="K299">
        <f>VLOOKUP($D299,metadata!$B$2:$S$451,8,0)</f>
        <v>22</v>
      </c>
      <c r="L299">
        <f>VLOOKUP($D299,metadata!$B$2:$S$451,9,0)</f>
        <v>16</v>
      </c>
      <c r="M299" t="str">
        <f>VLOOKUP($D299,metadata!$B$2:$S$451,10,0)</f>
        <v/>
      </c>
      <c r="N299" t="str">
        <f>VLOOKUP($D299,metadata!$B$2:$S$451,11,0)</f>
        <v>Wyeomyia smithii</v>
      </c>
      <c r="O299" t="str">
        <f>VLOOKUP($D299,metadata!$B$2:$S$451,12,0)</f>
        <v>diptera</v>
      </c>
      <c r="P299" t="str">
        <f>VLOOKUP($D299,metadata!$B$2:$S$451,13,0)</f>
        <v/>
      </c>
      <c r="Q299" t="str">
        <f>VLOOKUP($D299,metadata!$B$2:$S$451,14,0)</f>
        <v/>
      </c>
      <c r="R299" t="str">
        <f>VLOOKUP($D299,metadata!$B$2:$S$451,15,0)</f>
        <v/>
      </c>
      <c r="S299" t="str">
        <f>VLOOKUP($D299,metadata!$B$2:$S$451,16,0)</f>
        <v/>
      </c>
      <c r="T299" t="str">
        <f>VLOOKUP($D299,metadata!$B$2:$S$451,17,0)</f>
        <v/>
      </c>
      <c r="U299" t="str">
        <f>VLOOKUP($D299,metadata!$B$2:$S$451,18,0)</f>
        <v/>
      </c>
      <c r="V299" t="str">
        <f>VLOOKUP($D299,metadata!$B$2:$Z$451,19,0)</f>
        <v/>
      </c>
      <c r="W299" t="str">
        <f>VLOOKUP($D299,metadata!$B$2:$Z$451,20,0)</f>
        <v/>
      </c>
      <c r="X299" t="str">
        <f>VLOOKUP($D299,metadata!$B$2:$Z$451,21,0)</f>
        <v/>
      </c>
      <c r="Y299" t="str">
        <f>VLOOKUP($D299,metadata!$B$2:$Z$451,22,0)</f>
        <v/>
      </c>
      <c r="Z299" t="str">
        <f>VLOOKUP($D299,metadata!$B$2:$Z$451,23,0)</f>
        <v/>
      </c>
      <c r="AA299" t="str">
        <f>VLOOKUP($D299,metadata!$B$2:$Z$451,24,0)</f>
        <v/>
      </c>
      <c r="AB299" t="str">
        <f>VLOOKUP($D299,metadata!$B$2:$Z$451,25,0)</f>
        <v/>
      </c>
      <c r="AF299" t="str">
        <f t="shared" si="13"/>
        <v/>
      </c>
      <c r="AH299" t="str">
        <f t="shared" si="14"/>
        <v>x</v>
      </c>
    </row>
    <row r="300" spans="1:34" x14ac:dyDescent="0.3">
      <c r="A300">
        <f>A299+metadata!J299</f>
        <v>1768</v>
      </c>
      <c r="B300" t="str">
        <f>metadata!B300</f>
        <v>46-Komoro</v>
      </c>
      <c r="C300">
        <v>299</v>
      </c>
      <c r="D300" t="str">
        <f t="shared" si="12"/>
        <v>2-</v>
      </c>
      <c r="E300" t="str">
        <f>VLOOKUP($D300,metadata!$B$2:$S$451,2,0)</f>
        <v>BRADSHAW, WE</v>
      </c>
      <c r="F300" t="str">
        <f>VLOOKUP($D300,metadata!$B$2:$S$451,3,0)</f>
        <v>GEOGRAPHY OF PHOTOPERIODIC RESPONSE IN DIAPAUSING MOSQUITO</v>
      </c>
      <c r="G300" t="str">
        <f>VLOOKUP($D300,metadata!$B$2:$S$451,4,0)</f>
        <v>10.1038/262384b0</v>
      </c>
      <c r="H300" t="str">
        <f>VLOOKUP($D300,metadata!$B$2:$S$451,5,0)</f>
        <v>y-askfordata</v>
      </c>
      <c r="I300" t="str">
        <f>VLOOKUP($D300,metadata!$B$2:$S$451,6,0)</f>
        <v>a</v>
      </c>
      <c r="J300" t="str">
        <f>VLOOKUP($D300,metadata!$B$2:$S$451,7,0)</f>
        <v>i</v>
      </c>
      <c r="K300">
        <f>VLOOKUP($D300,metadata!$B$2:$S$451,8,0)</f>
        <v>22</v>
      </c>
      <c r="L300">
        <f>VLOOKUP($D300,metadata!$B$2:$S$451,9,0)</f>
        <v>16</v>
      </c>
      <c r="M300" t="str">
        <f>VLOOKUP($D300,metadata!$B$2:$S$451,10,0)</f>
        <v/>
      </c>
      <c r="N300" t="str">
        <f>VLOOKUP($D300,metadata!$B$2:$S$451,11,0)</f>
        <v>Wyeomyia smithii</v>
      </c>
      <c r="O300" t="str">
        <f>VLOOKUP($D300,metadata!$B$2:$S$451,12,0)</f>
        <v>diptera</v>
      </c>
      <c r="P300" t="str">
        <f>VLOOKUP($D300,metadata!$B$2:$S$451,13,0)</f>
        <v/>
      </c>
      <c r="Q300" t="str">
        <f>VLOOKUP($D300,metadata!$B$2:$S$451,14,0)</f>
        <v/>
      </c>
      <c r="R300" t="str">
        <f>VLOOKUP($D300,metadata!$B$2:$S$451,15,0)</f>
        <v/>
      </c>
      <c r="S300" t="str">
        <f>VLOOKUP($D300,metadata!$B$2:$S$451,16,0)</f>
        <v/>
      </c>
      <c r="T300" t="str">
        <f>VLOOKUP($D300,metadata!$B$2:$S$451,17,0)</f>
        <v/>
      </c>
      <c r="U300" t="str">
        <f>VLOOKUP($D300,metadata!$B$2:$S$451,18,0)</f>
        <v/>
      </c>
      <c r="V300" t="str">
        <f>VLOOKUP($D300,metadata!$B$2:$Z$451,19,0)</f>
        <v/>
      </c>
      <c r="W300" t="str">
        <f>VLOOKUP($D300,metadata!$B$2:$Z$451,20,0)</f>
        <v/>
      </c>
      <c r="X300" t="str">
        <f>VLOOKUP($D300,metadata!$B$2:$Z$451,21,0)</f>
        <v/>
      </c>
      <c r="Y300" t="str">
        <f>VLOOKUP($D300,metadata!$B$2:$Z$451,22,0)</f>
        <v/>
      </c>
      <c r="Z300" t="str">
        <f>VLOOKUP($D300,metadata!$B$2:$Z$451,23,0)</f>
        <v/>
      </c>
      <c r="AA300" t="str">
        <f>VLOOKUP($D300,metadata!$B$2:$Z$451,24,0)</f>
        <v/>
      </c>
      <c r="AB300" t="str">
        <f>VLOOKUP($D300,metadata!$B$2:$Z$451,25,0)</f>
        <v/>
      </c>
      <c r="AF300" t="str">
        <f t="shared" si="13"/>
        <v/>
      </c>
      <c r="AH300" t="str">
        <f t="shared" si="14"/>
        <v>x</v>
      </c>
    </row>
    <row r="301" spans="1:34" x14ac:dyDescent="0.3">
      <c r="A301">
        <f>A300+metadata!J300</f>
        <v>1772</v>
      </c>
      <c r="B301" t="str">
        <f>metadata!B301</f>
        <v>46-Yokokawa</v>
      </c>
      <c r="C301">
        <v>300</v>
      </c>
      <c r="D301" t="str">
        <f t="shared" si="12"/>
        <v>2-</v>
      </c>
      <c r="E301" t="str">
        <f>VLOOKUP($D301,metadata!$B$2:$S$451,2,0)</f>
        <v>BRADSHAW, WE</v>
      </c>
      <c r="F301" t="str">
        <f>VLOOKUP($D301,metadata!$B$2:$S$451,3,0)</f>
        <v>GEOGRAPHY OF PHOTOPERIODIC RESPONSE IN DIAPAUSING MOSQUITO</v>
      </c>
      <c r="G301" t="str">
        <f>VLOOKUP($D301,metadata!$B$2:$S$451,4,0)</f>
        <v>10.1038/262384b0</v>
      </c>
      <c r="H301" t="str">
        <f>VLOOKUP($D301,metadata!$B$2:$S$451,5,0)</f>
        <v>y-askfordata</v>
      </c>
      <c r="I301" t="str">
        <f>VLOOKUP($D301,metadata!$B$2:$S$451,6,0)</f>
        <v>a</v>
      </c>
      <c r="J301" t="str">
        <f>VLOOKUP($D301,metadata!$B$2:$S$451,7,0)</f>
        <v>i</v>
      </c>
      <c r="K301">
        <f>VLOOKUP($D301,metadata!$B$2:$S$451,8,0)</f>
        <v>22</v>
      </c>
      <c r="L301">
        <f>VLOOKUP($D301,metadata!$B$2:$S$451,9,0)</f>
        <v>16</v>
      </c>
      <c r="M301" t="str">
        <f>VLOOKUP($D301,metadata!$B$2:$S$451,10,0)</f>
        <v/>
      </c>
      <c r="N301" t="str">
        <f>VLOOKUP($D301,metadata!$B$2:$S$451,11,0)</f>
        <v>Wyeomyia smithii</v>
      </c>
      <c r="O301" t="str">
        <f>VLOOKUP($D301,metadata!$B$2:$S$451,12,0)</f>
        <v>diptera</v>
      </c>
      <c r="P301" t="str">
        <f>VLOOKUP($D301,metadata!$B$2:$S$451,13,0)</f>
        <v/>
      </c>
      <c r="Q301" t="str">
        <f>VLOOKUP($D301,metadata!$B$2:$S$451,14,0)</f>
        <v/>
      </c>
      <c r="R301" t="str">
        <f>VLOOKUP($D301,metadata!$B$2:$S$451,15,0)</f>
        <v/>
      </c>
      <c r="S301" t="str">
        <f>VLOOKUP($D301,metadata!$B$2:$S$451,16,0)</f>
        <v/>
      </c>
      <c r="T301" t="str">
        <f>VLOOKUP($D301,metadata!$B$2:$S$451,17,0)</f>
        <v/>
      </c>
      <c r="U301" t="str">
        <f>VLOOKUP($D301,metadata!$B$2:$S$451,18,0)</f>
        <v/>
      </c>
      <c r="V301" t="str">
        <f>VLOOKUP($D301,metadata!$B$2:$Z$451,19,0)</f>
        <v/>
      </c>
      <c r="W301" t="str">
        <f>VLOOKUP($D301,metadata!$B$2:$Z$451,20,0)</f>
        <v/>
      </c>
      <c r="X301" t="str">
        <f>VLOOKUP($D301,metadata!$B$2:$Z$451,21,0)</f>
        <v/>
      </c>
      <c r="Y301" t="str">
        <f>VLOOKUP($D301,metadata!$B$2:$Z$451,22,0)</f>
        <v/>
      </c>
      <c r="Z301" t="str">
        <f>VLOOKUP($D301,metadata!$B$2:$Z$451,23,0)</f>
        <v/>
      </c>
      <c r="AA301" t="str">
        <f>VLOOKUP($D301,metadata!$B$2:$Z$451,24,0)</f>
        <v/>
      </c>
      <c r="AB301" t="str">
        <f>VLOOKUP($D301,metadata!$B$2:$Z$451,25,0)</f>
        <v/>
      </c>
      <c r="AF301" t="str">
        <f t="shared" si="13"/>
        <v/>
      </c>
      <c r="AH301" t="str">
        <f t="shared" si="14"/>
        <v>x</v>
      </c>
    </row>
    <row r="302" spans="1:34" x14ac:dyDescent="0.3">
      <c r="A302">
        <f>A301+metadata!J301</f>
        <v>1776</v>
      </c>
      <c r="B302" t="str">
        <f>metadata!B302</f>
        <v>46-Nirasaki</v>
      </c>
      <c r="C302">
        <v>301</v>
      </c>
      <c r="D302" t="str">
        <f t="shared" si="12"/>
        <v>2-</v>
      </c>
      <c r="E302" t="str">
        <f>VLOOKUP($D302,metadata!$B$2:$S$451,2,0)</f>
        <v>BRADSHAW, WE</v>
      </c>
      <c r="F302" t="str">
        <f>VLOOKUP($D302,metadata!$B$2:$S$451,3,0)</f>
        <v>GEOGRAPHY OF PHOTOPERIODIC RESPONSE IN DIAPAUSING MOSQUITO</v>
      </c>
      <c r="G302" t="str">
        <f>VLOOKUP($D302,metadata!$B$2:$S$451,4,0)</f>
        <v>10.1038/262384b0</v>
      </c>
      <c r="H302" t="str">
        <f>VLOOKUP($D302,metadata!$B$2:$S$451,5,0)</f>
        <v>y-askfordata</v>
      </c>
      <c r="I302" t="str">
        <f>VLOOKUP($D302,metadata!$B$2:$S$451,6,0)</f>
        <v>a</v>
      </c>
      <c r="J302" t="str">
        <f>VLOOKUP($D302,metadata!$B$2:$S$451,7,0)</f>
        <v>i</v>
      </c>
      <c r="K302">
        <f>VLOOKUP($D302,metadata!$B$2:$S$451,8,0)</f>
        <v>22</v>
      </c>
      <c r="L302">
        <f>VLOOKUP($D302,metadata!$B$2:$S$451,9,0)</f>
        <v>16</v>
      </c>
      <c r="M302" t="str">
        <f>VLOOKUP($D302,metadata!$B$2:$S$451,10,0)</f>
        <v/>
      </c>
      <c r="N302" t="str">
        <f>VLOOKUP($D302,metadata!$B$2:$S$451,11,0)</f>
        <v>Wyeomyia smithii</v>
      </c>
      <c r="O302" t="str">
        <f>VLOOKUP($D302,metadata!$B$2:$S$451,12,0)</f>
        <v>diptera</v>
      </c>
      <c r="P302" t="str">
        <f>VLOOKUP($D302,metadata!$B$2:$S$451,13,0)</f>
        <v/>
      </c>
      <c r="Q302" t="str">
        <f>VLOOKUP($D302,metadata!$B$2:$S$451,14,0)</f>
        <v/>
      </c>
      <c r="R302" t="str">
        <f>VLOOKUP($D302,metadata!$B$2:$S$451,15,0)</f>
        <v/>
      </c>
      <c r="S302" t="str">
        <f>VLOOKUP($D302,metadata!$B$2:$S$451,16,0)</f>
        <v/>
      </c>
      <c r="T302" t="str">
        <f>VLOOKUP($D302,metadata!$B$2:$S$451,17,0)</f>
        <v/>
      </c>
      <c r="U302" t="str">
        <f>VLOOKUP($D302,metadata!$B$2:$S$451,18,0)</f>
        <v/>
      </c>
      <c r="V302" t="str">
        <f>VLOOKUP($D302,metadata!$B$2:$Z$451,19,0)</f>
        <v/>
      </c>
      <c r="W302" t="str">
        <f>VLOOKUP($D302,metadata!$B$2:$Z$451,20,0)</f>
        <v/>
      </c>
      <c r="X302" t="str">
        <f>VLOOKUP($D302,metadata!$B$2:$Z$451,21,0)</f>
        <v/>
      </c>
      <c r="Y302" t="str">
        <f>VLOOKUP($D302,metadata!$B$2:$Z$451,22,0)</f>
        <v/>
      </c>
      <c r="Z302" t="str">
        <f>VLOOKUP($D302,metadata!$B$2:$Z$451,23,0)</f>
        <v/>
      </c>
      <c r="AA302" t="str">
        <f>VLOOKUP($D302,metadata!$B$2:$Z$451,24,0)</f>
        <v/>
      </c>
      <c r="AB302" t="str">
        <f>VLOOKUP($D302,metadata!$B$2:$Z$451,25,0)</f>
        <v/>
      </c>
      <c r="AF302" t="str">
        <f t="shared" si="13"/>
        <v/>
      </c>
      <c r="AH302" t="str">
        <f t="shared" si="14"/>
        <v>x</v>
      </c>
    </row>
    <row r="303" spans="1:34" x14ac:dyDescent="0.3">
      <c r="A303">
        <f>A302+metadata!J302</f>
        <v>1780</v>
      </c>
      <c r="B303" t="str">
        <f>metadata!B303</f>
        <v>46-Nirasaki2</v>
      </c>
      <c r="C303">
        <v>302</v>
      </c>
      <c r="D303" t="str">
        <f t="shared" si="12"/>
        <v>2-</v>
      </c>
      <c r="E303" t="str">
        <f>VLOOKUP($D303,metadata!$B$2:$S$451,2,0)</f>
        <v>BRADSHAW, WE</v>
      </c>
      <c r="F303" t="str">
        <f>VLOOKUP($D303,metadata!$B$2:$S$451,3,0)</f>
        <v>GEOGRAPHY OF PHOTOPERIODIC RESPONSE IN DIAPAUSING MOSQUITO</v>
      </c>
      <c r="G303" t="str">
        <f>VLOOKUP($D303,metadata!$B$2:$S$451,4,0)</f>
        <v>10.1038/262384b0</v>
      </c>
      <c r="H303" t="str">
        <f>VLOOKUP($D303,metadata!$B$2:$S$451,5,0)</f>
        <v>y-askfordata</v>
      </c>
      <c r="I303" t="str">
        <f>VLOOKUP($D303,metadata!$B$2:$S$451,6,0)</f>
        <v>a</v>
      </c>
      <c r="J303" t="str">
        <f>VLOOKUP($D303,metadata!$B$2:$S$451,7,0)</f>
        <v>i</v>
      </c>
      <c r="K303">
        <f>VLOOKUP($D303,metadata!$B$2:$S$451,8,0)</f>
        <v>22</v>
      </c>
      <c r="L303">
        <f>VLOOKUP($D303,metadata!$B$2:$S$451,9,0)</f>
        <v>16</v>
      </c>
      <c r="M303" t="str">
        <f>VLOOKUP($D303,metadata!$B$2:$S$451,10,0)</f>
        <v/>
      </c>
      <c r="N303" t="str">
        <f>VLOOKUP($D303,metadata!$B$2:$S$451,11,0)</f>
        <v>Wyeomyia smithii</v>
      </c>
      <c r="O303" t="str">
        <f>VLOOKUP($D303,metadata!$B$2:$S$451,12,0)</f>
        <v>diptera</v>
      </c>
      <c r="P303" t="str">
        <f>VLOOKUP($D303,metadata!$B$2:$S$451,13,0)</f>
        <v/>
      </c>
      <c r="Q303" t="str">
        <f>VLOOKUP($D303,metadata!$B$2:$S$451,14,0)</f>
        <v/>
      </c>
      <c r="R303" t="str">
        <f>VLOOKUP($D303,metadata!$B$2:$S$451,15,0)</f>
        <v/>
      </c>
      <c r="S303" t="str">
        <f>VLOOKUP($D303,metadata!$B$2:$S$451,16,0)</f>
        <v/>
      </c>
      <c r="T303" t="str">
        <f>VLOOKUP($D303,metadata!$B$2:$S$451,17,0)</f>
        <v/>
      </c>
      <c r="U303" t="str">
        <f>VLOOKUP($D303,metadata!$B$2:$S$451,18,0)</f>
        <v/>
      </c>
      <c r="V303" t="str">
        <f>VLOOKUP($D303,metadata!$B$2:$Z$451,19,0)</f>
        <v/>
      </c>
      <c r="W303" t="str">
        <f>VLOOKUP($D303,metadata!$B$2:$Z$451,20,0)</f>
        <v/>
      </c>
      <c r="X303" t="str">
        <f>VLOOKUP($D303,metadata!$B$2:$Z$451,21,0)</f>
        <v/>
      </c>
      <c r="Y303" t="str">
        <f>VLOOKUP($D303,metadata!$B$2:$Z$451,22,0)</f>
        <v/>
      </c>
      <c r="Z303" t="str">
        <f>VLOOKUP($D303,metadata!$B$2:$Z$451,23,0)</f>
        <v/>
      </c>
      <c r="AA303" t="str">
        <f>VLOOKUP($D303,metadata!$B$2:$Z$451,24,0)</f>
        <v/>
      </c>
      <c r="AB303" t="str">
        <f>VLOOKUP($D303,metadata!$B$2:$Z$451,25,0)</f>
        <v/>
      </c>
      <c r="AF303" t="str">
        <f t="shared" si="13"/>
        <v/>
      </c>
      <c r="AH303" t="str">
        <f t="shared" si="14"/>
        <v>x</v>
      </c>
    </row>
    <row r="304" spans="1:34" x14ac:dyDescent="0.3">
      <c r="A304">
        <f>A303+metadata!J303</f>
        <v>1784</v>
      </c>
      <c r="B304" t="str">
        <f>metadata!B304</f>
        <v>46-Nirasaki3</v>
      </c>
      <c r="C304">
        <v>303</v>
      </c>
      <c r="D304" t="str">
        <f t="shared" si="12"/>
        <v>2-</v>
      </c>
      <c r="E304" t="str">
        <f>VLOOKUP($D304,metadata!$B$2:$S$451,2,0)</f>
        <v>BRADSHAW, WE</v>
      </c>
      <c r="F304" t="str">
        <f>VLOOKUP($D304,metadata!$B$2:$S$451,3,0)</f>
        <v>GEOGRAPHY OF PHOTOPERIODIC RESPONSE IN DIAPAUSING MOSQUITO</v>
      </c>
      <c r="G304" t="str">
        <f>VLOOKUP($D304,metadata!$B$2:$S$451,4,0)</f>
        <v>10.1038/262384b0</v>
      </c>
      <c r="H304" t="str">
        <f>VLOOKUP($D304,metadata!$B$2:$S$451,5,0)</f>
        <v>y-askfordata</v>
      </c>
      <c r="I304" t="str">
        <f>VLOOKUP($D304,metadata!$B$2:$S$451,6,0)</f>
        <v>a</v>
      </c>
      <c r="J304" t="str">
        <f>VLOOKUP($D304,metadata!$B$2:$S$451,7,0)</f>
        <v>i</v>
      </c>
      <c r="K304">
        <f>VLOOKUP($D304,metadata!$B$2:$S$451,8,0)</f>
        <v>22</v>
      </c>
      <c r="L304">
        <f>VLOOKUP($D304,metadata!$B$2:$S$451,9,0)</f>
        <v>16</v>
      </c>
      <c r="M304" t="str">
        <f>VLOOKUP($D304,metadata!$B$2:$S$451,10,0)</f>
        <v/>
      </c>
      <c r="N304" t="str">
        <f>VLOOKUP($D304,metadata!$B$2:$S$451,11,0)</f>
        <v>Wyeomyia smithii</v>
      </c>
      <c r="O304" t="str">
        <f>VLOOKUP($D304,metadata!$B$2:$S$451,12,0)</f>
        <v>diptera</v>
      </c>
      <c r="P304" t="str">
        <f>VLOOKUP($D304,metadata!$B$2:$S$451,13,0)</f>
        <v/>
      </c>
      <c r="Q304" t="str">
        <f>VLOOKUP($D304,metadata!$B$2:$S$451,14,0)</f>
        <v/>
      </c>
      <c r="R304" t="str">
        <f>VLOOKUP($D304,metadata!$B$2:$S$451,15,0)</f>
        <v/>
      </c>
      <c r="S304" t="str">
        <f>VLOOKUP($D304,metadata!$B$2:$S$451,16,0)</f>
        <v/>
      </c>
      <c r="T304" t="str">
        <f>VLOOKUP($D304,metadata!$B$2:$S$451,17,0)</f>
        <v/>
      </c>
      <c r="U304" t="str">
        <f>VLOOKUP($D304,metadata!$B$2:$S$451,18,0)</f>
        <v/>
      </c>
      <c r="V304" t="str">
        <f>VLOOKUP($D304,metadata!$B$2:$Z$451,19,0)</f>
        <v/>
      </c>
      <c r="W304" t="str">
        <f>VLOOKUP($D304,metadata!$B$2:$Z$451,20,0)</f>
        <v/>
      </c>
      <c r="X304" t="str">
        <f>VLOOKUP($D304,metadata!$B$2:$Z$451,21,0)</f>
        <v/>
      </c>
      <c r="Y304" t="str">
        <f>VLOOKUP($D304,metadata!$B$2:$Z$451,22,0)</f>
        <v/>
      </c>
      <c r="Z304" t="str">
        <f>VLOOKUP($D304,metadata!$B$2:$Z$451,23,0)</f>
        <v/>
      </c>
      <c r="AA304" t="str">
        <f>VLOOKUP($D304,metadata!$B$2:$Z$451,24,0)</f>
        <v/>
      </c>
      <c r="AB304" t="str">
        <f>VLOOKUP($D304,metadata!$B$2:$Z$451,25,0)</f>
        <v/>
      </c>
      <c r="AF304" t="str">
        <f t="shared" si="13"/>
        <v/>
      </c>
      <c r="AH304" t="str">
        <f t="shared" si="14"/>
        <v>x</v>
      </c>
    </row>
    <row r="305" spans="1:34" x14ac:dyDescent="0.3">
      <c r="A305">
        <f>A304+metadata!J304</f>
        <v>1788</v>
      </c>
      <c r="B305" t="str">
        <f>metadata!B305</f>
        <v>46-Hatsukari</v>
      </c>
      <c r="C305">
        <v>304</v>
      </c>
      <c r="D305" t="str">
        <f t="shared" si="12"/>
        <v>2-</v>
      </c>
      <c r="E305" t="str">
        <f>VLOOKUP($D305,metadata!$B$2:$S$451,2,0)</f>
        <v>BRADSHAW, WE</v>
      </c>
      <c r="F305" t="str">
        <f>VLOOKUP($D305,metadata!$B$2:$S$451,3,0)</f>
        <v>GEOGRAPHY OF PHOTOPERIODIC RESPONSE IN DIAPAUSING MOSQUITO</v>
      </c>
      <c r="G305" t="str">
        <f>VLOOKUP($D305,metadata!$B$2:$S$451,4,0)</f>
        <v>10.1038/262384b0</v>
      </c>
      <c r="H305" t="str">
        <f>VLOOKUP($D305,metadata!$B$2:$S$451,5,0)</f>
        <v>y-askfordata</v>
      </c>
      <c r="I305" t="str">
        <f>VLOOKUP($D305,metadata!$B$2:$S$451,6,0)</f>
        <v>a</v>
      </c>
      <c r="J305" t="str">
        <f>VLOOKUP($D305,metadata!$B$2:$S$451,7,0)</f>
        <v>i</v>
      </c>
      <c r="K305">
        <f>VLOOKUP($D305,metadata!$B$2:$S$451,8,0)</f>
        <v>22</v>
      </c>
      <c r="L305">
        <f>VLOOKUP($D305,metadata!$B$2:$S$451,9,0)</f>
        <v>16</v>
      </c>
      <c r="M305" t="str">
        <f>VLOOKUP($D305,metadata!$B$2:$S$451,10,0)</f>
        <v/>
      </c>
      <c r="N305" t="str">
        <f>VLOOKUP($D305,metadata!$B$2:$S$451,11,0)</f>
        <v>Wyeomyia smithii</v>
      </c>
      <c r="O305" t="str">
        <f>VLOOKUP($D305,metadata!$B$2:$S$451,12,0)</f>
        <v>diptera</v>
      </c>
      <c r="P305" t="str">
        <f>VLOOKUP($D305,metadata!$B$2:$S$451,13,0)</f>
        <v/>
      </c>
      <c r="Q305" t="str">
        <f>VLOOKUP($D305,metadata!$B$2:$S$451,14,0)</f>
        <v/>
      </c>
      <c r="R305" t="str">
        <f>VLOOKUP($D305,metadata!$B$2:$S$451,15,0)</f>
        <v/>
      </c>
      <c r="S305" t="str">
        <f>VLOOKUP($D305,metadata!$B$2:$S$451,16,0)</f>
        <v/>
      </c>
      <c r="T305" t="str">
        <f>VLOOKUP($D305,metadata!$B$2:$S$451,17,0)</f>
        <v/>
      </c>
      <c r="U305" t="str">
        <f>VLOOKUP($D305,metadata!$B$2:$S$451,18,0)</f>
        <v/>
      </c>
      <c r="V305" t="str">
        <f>VLOOKUP($D305,metadata!$B$2:$Z$451,19,0)</f>
        <v/>
      </c>
      <c r="W305" t="str">
        <f>VLOOKUP($D305,metadata!$B$2:$Z$451,20,0)</f>
        <v/>
      </c>
      <c r="X305" t="str">
        <f>VLOOKUP($D305,metadata!$B$2:$Z$451,21,0)</f>
        <v/>
      </c>
      <c r="Y305" t="str">
        <f>VLOOKUP($D305,metadata!$B$2:$Z$451,22,0)</f>
        <v/>
      </c>
      <c r="Z305" t="str">
        <f>VLOOKUP($D305,metadata!$B$2:$Z$451,23,0)</f>
        <v/>
      </c>
      <c r="AA305" t="str">
        <f>VLOOKUP($D305,metadata!$B$2:$Z$451,24,0)</f>
        <v/>
      </c>
      <c r="AB305" t="str">
        <f>VLOOKUP($D305,metadata!$B$2:$Z$451,25,0)</f>
        <v/>
      </c>
      <c r="AF305" t="str">
        <f t="shared" si="13"/>
        <v/>
      </c>
      <c r="AH305" t="str">
        <f t="shared" si="14"/>
        <v>x</v>
      </c>
    </row>
    <row r="306" spans="1:34" x14ac:dyDescent="0.3">
      <c r="A306">
        <f>A305+metadata!J305</f>
        <v>1792</v>
      </c>
      <c r="B306" t="str">
        <f>metadata!B306</f>
        <v>46-Hatsukari2</v>
      </c>
      <c r="C306">
        <v>305</v>
      </c>
      <c r="D306" t="str">
        <f t="shared" si="12"/>
        <v>2-</v>
      </c>
      <c r="E306" t="str">
        <f>VLOOKUP($D306,metadata!$B$2:$S$451,2,0)</f>
        <v>BRADSHAW, WE</v>
      </c>
      <c r="F306" t="str">
        <f>VLOOKUP($D306,metadata!$B$2:$S$451,3,0)</f>
        <v>GEOGRAPHY OF PHOTOPERIODIC RESPONSE IN DIAPAUSING MOSQUITO</v>
      </c>
      <c r="G306" t="str">
        <f>VLOOKUP($D306,metadata!$B$2:$S$451,4,0)</f>
        <v>10.1038/262384b0</v>
      </c>
      <c r="H306" t="str">
        <f>VLOOKUP($D306,metadata!$B$2:$S$451,5,0)</f>
        <v>y-askfordata</v>
      </c>
      <c r="I306" t="str">
        <f>VLOOKUP($D306,metadata!$B$2:$S$451,6,0)</f>
        <v>a</v>
      </c>
      <c r="J306" t="str">
        <f>VLOOKUP($D306,metadata!$B$2:$S$451,7,0)</f>
        <v>i</v>
      </c>
      <c r="K306">
        <f>VLOOKUP($D306,metadata!$B$2:$S$451,8,0)</f>
        <v>22</v>
      </c>
      <c r="L306">
        <f>VLOOKUP($D306,metadata!$B$2:$S$451,9,0)</f>
        <v>16</v>
      </c>
      <c r="M306" t="str">
        <f>VLOOKUP($D306,metadata!$B$2:$S$451,10,0)</f>
        <v/>
      </c>
      <c r="N306" t="str">
        <f>VLOOKUP($D306,metadata!$B$2:$S$451,11,0)</f>
        <v>Wyeomyia smithii</v>
      </c>
      <c r="O306" t="str">
        <f>VLOOKUP($D306,metadata!$B$2:$S$451,12,0)</f>
        <v>diptera</v>
      </c>
      <c r="P306" t="str">
        <f>VLOOKUP($D306,metadata!$B$2:$S$451,13,0)</f>
        <v/>
      </c>
      <c r="Q306" t="str">
        <f>VLOOKUP($D306,metadata!$B$2:$S$451,14,0)</f>
        <v/>
      </c>
      <c r="R306" t="str">
        <f>VLOOKUP($D306,metadata!$B$2:$S$451,15,0)</f>
        <v/>
      </c>
      <c r="S306" t="str">
        <f>VLOOKUP($D306,metadata!$B$2:$S$451,16,0)</f>
        <v/>
      </c>
      <c r="T306" t="str">
        <f>VLOOKUP($D306,metadata!$B$2:$S$451,17,0)</f>
        <v/>
      </c>
      <c r="U306" t="str">
        <f>VLOOKUP($D306,metadata!$B$2:$S$451,18,0)</f>
        <v/>
      </c>
      <c r="V306" t="str">
        <f>VLOOKUP($D306,metadata!$B$2:$Z$451,19,0)</f>
        <v/>
      </c>
      <c r="W306" t="str">
        <f>VLOOKUP($D306,metadata!$B$2:$Z$451,20,0)</f>
        <v/>
      </c>
      <c r="X306" t="str">
        <f>VLOOKUP($D306,metadata!$B$2:$Z$451,21,0)</f>
        <v/>
      </c>
      <c r="Y306" t="str">
        <f>VLOOKUP($D306,metadata!$B$2:$Z$451,22,0)</f>
        <v/>
      </c>
      <c r="Z306" t="str">
        <f>VLOOKUP($D306,metadata!$B$2:$Z$451,23,0)</f>
        <v/>
      </c>
      <c r="AA306" t="str">
        <f>VLOOKUP($D306,metadata!$B$2:$Z$451,24,0)</f>
        <v/>
      </c>
      <c r="AB306" t="str">
        <f>VLOOKUP($D306,metadata!$B$2:$Z$451,25,0)</f>
        <v/>
      </c>
      <c r="AF306" t="str">
        <f t="shared" si="13"/>
        <v/>
      </c>
      <c r="AH306" t="str">
        <f t="shared" si="14"/>
        <v>x</v>
      </c>
    </row>
    <row r="307" spans="1:34" x14ac:dyDescent="0.3">
      <c r="A307">
        <f>A306+metadata!J306</f>
        <v>1796</v>
      </c>
      <c r="B307" t="str">
        <f>metadata!B307</f>
        <v>46-Sagamihara</v>
      </c>
      <c r="C307">
        <v>306</v>
      </c>
      <c r="D307" t="str">
        <f t="shared" si="12"/>
        <v>2-</v>
      </c>
      <c r="E307" t="str">
        <f>VLOOKUP($D307,metadata!$B$2:$S$451,2,0)</f>
        <v>BRADSHAW, WE</v>
      </c>
      <c r="F307" t="str">
        <f>VLOOKUP($D307,metadata!$B$2:$S$451,3,0)</f>
        <v>GEOGRAPHY OF PHOTOPERIODIC RESPONSE IN DIAPAUSING MOSQUITO</v>
      </c>
      <c r="G307" t="str">
        <f>VLOOKUP($D307,metadata!$B$2:$S$451,4,0)</f>
        <v>10.1038/262384b0</v>
      </c>
      <c r="H307" t="str">
        <f>VLOOKUP($D307,metadata!$B$2:$S$451,5,0)</f>
        <v>y-askfordata</v>
      </c>
      <c r="I307" t="str">
        <f>VLOOKUP($D307,metadata!$B$2:$S$451,6,0)</f>
        <v>a</v>
      </c>
      <c r="J307" t="str">
        <f>VLOOKUP($D307,metadata!$B$2:$S$451,7,0)</f>
        <v>i</v>
      </c>
      <c r="K307">
        <f>VLOOKUP($D307,metadata!$B$2:$S$451,8,0)</f>
        <v>22</v>
      </c>
      <c r="L307">
        <f>VLOOKUP($D307,metadata!$B$2:$S$451,9,0)</f>
        <v>16</v>
      </c>
      <c r="M307" t="str">
        <f>VLOOKUP($D307,metadata!$B$2:$S$451,10,0)</f>
        <v/>
      </c>
      <c r="N307" t="str">
        <f>VLOOKUP($D307,metadata!$B$2:$S$451,11,0)</f>
        <v>Wyeomyia smithii</v>
      </c>
      <c r="O307" t="str">
        <f>VLOOKUP($D307,metadata!$B$2:$S$451,12,0)</f>
        <v>diptera</v>
      </c>
      <c r="P307" t="str">
        <f>VLOOKUP($D307,metadata!$B$2:$S$451,13,0)</f>
        <v/>
      </c>
      <c r="Q307" t="str">
        <f>VLOOKUP($D307,metadata!$B$2:$S$451,14,0)</f>
        <v/>
      </c>
      <c r="R307" t="str">
        <f>VLOOKUP($D307,metadata!$B$2:$S$451,15,0)</f>
        <v/>
      </c>
      <c r="S307" t="str">
        <f>VLOOKUP($D307,metadata!$B$2:$S$451,16,0)</f>
        <v/>
      </c>
      <c r="T307" t="str">
        <f>VLOOKUP($D307,metadata!$B$2:$S$451,17,0)</f>
        <v/>
      </c>
      <c r="U307" t="str">
        <f>VLOOKUP($D307,metadata!$B$2:$S$451,18,0)</f>
        <v/>
      </c>
      <c r="V307" t="str">
        <f>VLOOKUP($D307,metadata!$B$2:$Z$451,19,0)</f>
        <v/>
      </c>
      <c r="W307" t="str">
        <f>VLOOKUP($D307,metadata!$B$2:$Z$451,20,0)</f>
        <v/>
      </c>
      <c r="X307" t="str">
        <f>VLOOKUP($D307,metadata!$B$2:$Z$451,21,0)</f>
        <v/>
      </c>
      <c r="Y307" t="str">
        <f>VLOOKUP($D307,metadata!$B$2:$Z$451,22,0)</f>
        <v/>
      </c>
      <c r="Z307" t="str">
        <f>VLOOKUP($D307,metadata!$B$2:$Z$451,23,0)</f>
        <v/>
      </c>
      <c r="AA307" t="str">
        <f>VLOOKUP($D307,metadata!$B$2:$Z$451,24,0)</f>
        <v/>
      </c>
      <c r="AB307" t="str">
        <f>VLOOKUP($D307,metadata!$B$2:$Z$451,25,0)</f>
        <v/>
      </c>
      <c r="AF307" t="str">
        <f t="shared" si="13"/>
        <v/>
      </c>
      <c r="AH307" t="str">
        <f t="shared" si="14"/>
        <v>x</v>
      </c>
    </row>
    <row r="308" spans="1:34" x14ac:dyDescent="0.3">
      <c r="A308">
        <f>A307+metadata!J307</f>
        <v>1800</v>
      </c>
      <c r="B308" t="str">
        <f>metadata!B308</f>
        <v>47-Akita</v>
      </c>
      <c r="C308">
        <v>307</v>
      </c>
      <c r="D308" t="str">
        <f t="shared" si="12"/>
        <v>2-</v>
      </c>
      <c r="E308" t="str">
        <f>VLOOKUP($D308,metadata!$B$2:$S$451,2,0)</f>
        <v>BRADSHAW, WE</v>
      </c>
      <c r="F308" t="str">
        <f>VLOOKUP($D308,metadata!$B$2:$S$451,3,0)</f>
        <v>GEOGRAPHY OF PHOTOPERIODIC RESPONSE IN DIAPAUSING MOSQUITO</v>
      </c>
      <c r="G308" t="str">
        <f>VLOOKUP($D308,metadata!$B$2:$S$451,4,0)</f>
        <v>10.1038/262384b0</v>
      </c>
      <c r="H308" t="str">
        <f>VLOOKUP($D308,metadata!$B$2:$S$451,5,0)</f>
        <v>y-askfordata</v>
      </c>
      <c r="I308" t="str">
        <f>VLOOKUP($D308,metadata!$B$2:$S$451,6,0)</f>
        <v>a</v>
      </c>
      <c r="J308" t="str">
        <f>VLOOKUP($D308,metadata!$B$2:$S$451,7,0)</f>
        <v>i</v>
      </c>
      <c r="K308">
        <f>VLOOKUP($D308,metadata!$B$2:$S$451,8,0)</f>
        <v>22</v>
      </c>
      <c r="L308">
        <f>VLOOKUP($D308,metadata!$B$2:$S$451,9,0)</f>
        <v>16</v>
      </c>
      <c r="M308" t="str">
        <f>VLOOKUP($D308,metadata!$B$2:$S$451,10,0)</f>
        <v/>
      </c>
      <c r="N308" t="str">
        <f>VLOOKUP($D308,metadata!$B$2:$S$451,11,0)</f>
        <v>Wyeomyia smithii</v>
      </c>
      <c r="O308" t="str">
        <f>VLOOKUP($D308,metadata!$B$2:$S$451,12,0)</f>
        <v>diptera</v>
      </c>
      <c r="P308" t="str">
        <f>VLOOKUP($D308,metadata!$B$2:$S$451,13,0)</f>
        <v/>
      </c>
      <c r="Q308" t="str">
        <f>VLOOKUP($D308,metadata!$B$2:$S$451,14,0)</f>
        <v/>
      </c>
      <c r="R308" t="str">
        <f>VLOOKUP($D308,metadata!$B$2:$S$451,15,0)</f>
        <v/>
      </c>
      <c r="S308" t="str">
        <f>VLOOKUP($D308,metadata!$B$2:$S$451,16,0)</f>
        <v/>
      </c>
      <c r="T308" t="str">
        <f>VLOOKUP($D308,metadata!$B$2:$S$451,17,0)</f>
        <v/>
      </c>
      <c r="U308" t="str">
        <f>VLOOKUP($D308,metadata!$B$2:$S$451,18,0)</f>
        <v/>
      </c>
      <c r="V308" t="str">
        <f>VLOOKUP($D308,metadata!$B$2:$Z$451,19,0)</f>
        <v/>
      </c>
      <c r="W308" t="str">
        <f>VLOOKUP($D308,metadata!$B$2:$Z$451,20,0)</f>
        <v/>
      </c>
      <c r="X308" t="str">
        <f>VLOOKUP($D308,metadata!$B$2:$Z$451,21,0)</f>
        <v/>
      </c>
      <c r="Y308" t="str">
        <f>VLOOKUP($D308,metadata!$B$2:$Z$451,22,0)</f>
        <v/>
      </c>
      <c r="Z308" t="str">
        <f>VLOOKUP($D308,metadata!$B$2:$Z$451,23,0)</f>
        <v/>
      </c>
      <c r="AA308" t="str">
        <f>VLOOKUP($D308,metadata!$B$2:$Z$451,24,0)</f>
        <v/>
      </c>
      <c r="AB308" t="str">
        <f>VLOOKUP($D308,metadata!$B$2:$Z$451,25,0)</f>
        <v/>
      </c>
      <c r="AF308" t="str">
        <f t="shared" si="13"/>
        <v/>
      </c>
      <c r="AH308" t="str">
        <f t="shared" si="14"/>
        <v>x</v>
      </c>
    </row>
    <row r="309" spans="1:34" x14ac:dyDescent="0.3">
      <c r="A309">
        <f>A308+metadata!J308</f>
        <v>1805</v>
      </c>
      <c r="B309" t="str">
        <f>metadata!B309</f>
        <v>47-Ayabe</v>
      </c>
      <c r="C309">
        <v>308</v>
      </c>
      <c r="D309" t="str">
        <f t="shared" si="12"/>
        <v>2-</v>
      </c>
      <c r="E309" t="str">
        <f>VLOOKUP($D309,metadata!$B$2:$S$451,2,0)</f>
        <v>BRADSHAW, WE</v>
      </c>
      <c r="F309" t="str">
        <f>VLOOKUP($D309,metadata!$B$2:$S$451,3,0)</f>
        <v>GEOGRAPHY OF PHOTOPERIODIC RESPONSE IN DIAPAUSING MOSQUITO</v>
      </c>
      <c r="G309" t="str">
        <f>VLOOKUP($D309,metadata!$B$2:$S$451,4,0)</f>
        <v>10.1038/262384b0</v>
      </c>
      <c r="H309" t="str">
        <f>VLOOKUP($D309,metadata!$B$2:$S$451,5,0)</f>
        <v>y-askfordata</v>
      </c>
      <c r="I309" t="str">
        <f>VLOOKUP($D309,metadata!$B$2:$S$451,6,0)</f>
        <v>a</v>
      </c>
      <c r="J309" t="str">
        <f>VLOOKUP($D309,metadata!$B$2:$S$451,7,0)</f>
        <v>i</v>
      </c>
      <c r="K309">
        <f>VLOOKUP($D309,metadata!$B$2:$S$451,8,0)</f>
        <v>22</v>
      </c>
      <c r="L309">
        <f>VLOOKUP($D309,metadata!$B$2:$S$451,9,0)</f>
        <v>16</v>
      </c>
      <c r="M309" t="str">
        <f>VLOOKUP($D309,metadata!$B$2:$S$451,10,0)</f>
        <v/>
      </c>
      <c r="N309" t="str">
        <f>VLOOKUP($D309,metadata!$B$2:$S$451,11,0)</f>
        <v>Wyeomyia smithii</v>
      </c>
      <c r="O309" t="str">
        <f>VLOOKUP($D309,metadata!$B$2:$S$451,12,0)</f>
        <v>diptera</v>
      </c>
      <c r="P309" t="str">
        <f>VLOOKUP($D309,metadata!$B$2:$S$451,13,0)</f>
        <v/>
      </c>
      <c r="Q309" t="str">
        <f>VLOOKUP($D309,metadata!$B$2:$S$451,14,0)</f>
        <v/>
      </c>
      <c r="R309" t="str">
        <f>VLOOKUP($D309,metadata!$B$2:$S$451,15,0)</f>
        <v/>
      </c>
      <c r="S309" t="str">
        <f>VLOOKUP($D309,metadata!$B$2:$S$451,16,0)</f>
        <v/>
      </c>
      <c r="T309" t="str">
        <f>VLOOKUP($D309,metadata!$B$2:$S$451,17,0)</f>
        <v/>
      </c>
      <c r="U309" t="str">
        <f>VLOOKUP($D309,metadata!$B$2:$S$451,18,0)</f>
        <v/>
      </c>
      <c r="V309" t="str">
        <f>VLOOKUP($D309,metadata!$B$2:$Z$451,19,0)</f>
        <v/>
      </c>
      <c r="W309" t="str">
        <f>VLOOKUP($D309,metadata!$B$2:$Z$451,20,0)</f>
        <v/>
      </c>
      <c r="X309" t="str">
        <f>VLOOKUP($D309,metadata!$B$2:$Z$451,21,0)</f>
        <v/>
      </c>
      <c r="Y309" t="str">
        <f>VLOOKUP($D309,metadata!$B$2:$Z$451,22,0)</f>
        <v/>
      </c>
      <c r="Z309" t="str">
        <f>VLOOKUP($D309,metadata!$B$2:$Z$451,23,0)</f>
        <v/>
      </c>
      <c r="AA309" t="str">
        <f>VLOOKUP($D309,metadata!$B$2:$Z$451,24,0)</f>
        <v/>
      </c>
      <c r="AB309" t="str">
        <f>VLOOKUP($D309,metadata!$B$2:$Z$451,25,0)</f>
        <v/>
      </c>
      <c r="AF309" t="str">
        <f t="shared" si="13"/>
        <v/>
      </c>
      <c r="AH309" t="str">
        <f t="shared" si="14"/>
        <v>x</v>
      </c>
    </row>
    <row r="310" spans="1:34" x14ac:dyDescent="0.3">
      <c r="A310">
        <f>A309+metadata!J309</f>
        <v>1810</v>
      </c>
      <c r="B310" t="str">
        <f>metadata!B310</f>
        <v>47-Ino</v>
      </c>
      <c r="C310">
        <v>309</v>
      </c>
      <c r="D310" t="str">
        <f t="shared" si="12"/>
        <v>2-</v>
      </c>
      <c r="E310" t="str">
        <f>VLOOKUP($D310,metadata!$B$2:$S$451,2,0)</f>
        <v>BRADSHAW, WE</v>
      </c>
      <c r="F310" t="str">
        <f>VLOOKUP($D310,metadata!$B$2:$S$451,3,0)</f>
        <v>GEOGRAPHY OF PHOTOPERIODIC RESPONSE IN DIAPAUSING MOSQUITO</v>
      </c>
      <c r="G310" t="str">
        <f>VLOOKUP($D310,metadata!$B$2:$S$451,4,0)</f>
        <v>10.1038/262384b0</v>
      </c>
      <c r="H310" t="str">
        <f>VLOOKUP($D310,metadata!$B$2:$S$451,5,0)</f>
        <v>y-askfordata</v>
      </c>
      <c r="I310" t="str">
        <f>VLOOKUP($D310,metadata!$B$2:$S$451,6,0)</f>
        <v>a</v>
      </c>
      <c r="J310" t="str">
        <f>VLOOKUP($D310,metadata!$B$2:$S$451,7,0)</f>
        <v>i</v>
      </c>
      <c r="K310">
        <f>VLOOKUP($D310,metadata!$B$2:$S$451,8,0)</f>
        <v>22</v>
      </c>
      <c r="L310">
        <f>VLOOKUP($D310,metadata!$B$2:$S$451,9,0)</f>
        <v>16</v>
      </c>
      <c r="M310" t="str">
        <f>VLOOKUP($D310,metadata!$B$2:$S$451,10,0)</f>
        <v/>
      </c>
      <c r="N310" t="str">
        <f>VLOOKUP($D310,metadata!$B$2:$S$451,11,0)</f>
        <v>Wyeomyia smithii</v>
      </c>
      <c r="O310" t="str">
        <f>VLOOKUP($D310,metadata!$B$2:$S$451,12,0)</f>
        <v>diptera</v>
      </c>
      <c r="P310" t="str">
        <f>VLOOKUP($D310,metadata!$B$2:$S$451,13,0)</f>
        <v/>
      </c>
      <c r="Q310" t="str">
        <f>VLOOKUP($D310,metadata!$B$2:$S$451,14,0)</f>
        <v/>
      </c>
      <c r="R310" t="str">
        <f>VLOOKUP($D310,metadata!$B$2:$S$451,15,0)</f>
        <v/>
      </c>
      <c r="S310" t="str">
        <f>VLOOKUP($D310,metadata!$B$2:$S$451,16,0)</f>
        <v/>
      </c>
      <c r="T310" t="str">
        <f>VLOOKUP($D310,metadata!$B$2:$S$451,17,0)</f>
        <v/>
      </c>
      <c r="U310" t="str">
        <f>VLOOKUP($D310,metadata!$B$2:$S$451,18,0)</f>
        <v/>
      </c>
      <c r="V310" t="str">
        <f>VLOOKUP($D310,metadata!$B$2:$Z$451,19,0)</f>
        <v/>
      </c>
      <c r="W310" t="str">
        <f>VLOOKUP($D310,metadata!$B$2:$Z$451,20,0)</f>
        <v/>
      </c>
      <c r="X310" t="str">
        <f>VLOOKUP($D310,metadata!$B$2:$Z$451,21,0)</f>
        <v/>
      </c>
      <c r="Y310" t="str">
        <f>VLOOKUP($D310,metadata!$B$2:$Z$451,22,0)</f>
        <v/>
      </c>
      <c r="Z310" t="str">
        <f>VLOOKUP($D310,metadata!$B$2:$Z$451,23,0)</f>
        <v/>
      </c>
      <c r="AA310" t="str">
        <f>VLOOKUP($D310,metadata!$B$2:$Z$451,24,0)</f>
        <v/>
      </c>
      <c r="AB310" t="str">
        <f>VLOOKUP($D310,metadata!$B$2:$Z$451,25,0)</f>
        <v/>
      </c>
      <c r="AF310" t="str">
        <f t="shared" si="13"/>
        <v/>
      </c>
      <c r="AH310" t="str">
        <f t="shared" si="14"/>
        <v>x</v>
      </c>
    </row>
    <row r="311" spans="1:34" x14ac:dyDescent="0.3">
      <c r="A311">
        <f>A310+metadata!J310</f>
        <v>1815</v>
      </c>
      <c r="B311" t="str">
        <f>metadata!B311</f>
        <v>47-Naze</v>
      </c>
      <c r="C311">
        <v>310</v>
      </c>
      <c r="D311" t="str">
        <f t="shared" si="12"/>
        <v>2-</v>
      </c>
      <c r="E311" t="str">
        <f>VLOOKUP($D311,metadata!$B$2:$S$451,2,0)</f>
        <v>BRADSHAW, WE</v>
      </c>
      <c r="F311" t="str">
        <f>VLOOKUP($D311,metadata!$B$2:$S$451,3,0)</f>
        <v>GEOGRAPHY OF PHOTOPERIODIC RESPONSE IN DIAPAUSING MOSQUITO</v>
      </c>
      <c r="G311" t="str">
        <f>VLOOKUP($D311,metadata!$B$2:$S$451,4,0)</f>
        <v>10.1038/262384b0</v>
      </c>
      <c r="H311" t="str">
        <f>VLOOKUP($D311,metadata!$B$2:$S$451,5,0)</f>
        <v>y-askfordata</v>
      </c>
      <c r="I311" t="str">
        <f>VLOOKUP($D311,metadata!$B$2:$S$451,6,0)</f>
        <v>a</v>
      </c>
      <c r="J311" t="str">
        <f>VLOOKUP($D311,metadata!$B$2:$S$451,7,0)</f>
        <v>i</v>
      </c>
      <c r="K311">
        <f>VLOOKUP($D311,metadata!$B$2:$S$451,8,0)</f>
        <v>22</v>
      </c>
      <c r="L311">
        <f>VLOOKUP($D311,metadata!$B$2:$S$451,9,0)</f>
        <v>16</v>
      </c>
      <c r="M311" t="str">
        <f>VLOOKUP($D311,metadata!$B$2:$S$451,10,0)</f>
        <v/>
      </c>
      <c r="N311" t="str">
        <f>VLOOKUP($D311,metadata!$B$2:$S$451,11,0)</f>
        <v>Wyeomyia smithii</v>
      </c>
      <c r="O311" t="str">
        <f>VLOOKUP($D311,metadata!$B$2:$S$451,12,0)</f>
        <v>diptera</v>
      </c>
      <c r="P311" t="str">
        <f>VLOOKUP($D311,metadata!$B$2:$S$451,13,0)</f>
        <v/>
      </c>
      <c r="Q311" t="str">
        <f>VLOOKUP($D311,metadata!$B$2:$S$451,14,0)</f>
        <v/>
      </c>
      <c r="R311" t="str">
        <f>VLOOKUP($D311,metadata!$B$2:$S$451,15,0)</f>
        <v/>
      </c>
      <c r="S311" t="str">
        <f>VLOOKUP($D311,metadata!$B$2:$S$451,16,0)</f>
        <v/>
      </c>
      <c r="T311" t="str">
        <f>VLOOKUP($D311,metadata!$B$2:$S$451,17,0)</f>
        <v/>
      </c>
      <c r="U311" t="str">
        <f>VLOOKUP($D311,metadata!$B$2:$S$451,18,0)</f>
        <v/>
      </c>
      <c r="V311" t="str">
        <f>VLOOKUP($D311,metadata!$B$2:$Z$451,19,0)</f>
        <v/>
      </c>
      <c r="W311" t="str">
        <f>VLOOKUP($D311,metadata!$B$2:$Z$451,20,0)</f>
        <v/>
      </c>
      <c r="X311" t="str">
        <f>VLOOKUP($D311,metadata!$B$2:$Z$451,21,0)</f>
        <v/>
      </c>
      <c r="Y311" t="str">
        <f>VLOOKUP($D311,metadata!$B$2:$Z$451,22,0)</f>
        <v/>
      </c>
      <c r="Z311" t="str">
        <f>VLOOKUP($D311,metadata!$B$2:$Z$451,23,0)</f>
        <v/>
      </c>
      <c r="AA311" t="str">
        <f>VLOOKUP($D311,metadata!$B$2:$Z$451,24,0)</f>
        <v/>
      </c>
      <c r="AB311" t="str">
        <f>VLOOKUP($D311,metadata!$B$2:$Z$451,25,0)</f>
        <v/>
      </c>
      <c r="AF311" t="str">
        <f t="shared" si="13"/>
        <v/>
      </c>
      <c r="AH311" t="str">
        <f t="shared" si="14"/>
        <v>x</v>
      </c>
    </row>
    <row r="312" spans="1:34" x14ac:dyDescent="0.3">
      <c r="A312">
        <f>A311+metadata!J311</f>
        <v>1820</v>
      </c>
      <c r="B312" t="str">
        <f>metadata!B312</f>
        <v>48-UNDERCIV</v>
      </c>
      <c r="C312">
        <v>311</v>
      </c>
      <c r="D312" t="str">
        <f t="shared" si="12"/>
        <v>2-</v>
      </c>
      <c r="E312" t="str">
        <f>VLOOKUP($D312,metadata!$B$2:$S$451,2,0)</f>
        <v>BRADSHAW, WE</v>
      </c>
      <c r="F312" t="str">
        <f>VLOOKUP($D312,metadata!$B$2:$S$451,3,0)</f>
        <v>GEOGRAPHY OF PHOTOPERIODIC RESPONSE IN DIAPAUSING MOSQUITO</v>
      </c>
      <c r="G312" t="str">
        <f>VLOOKUP($D312,metadata!$B$2:$S$451,4,0)</f>
        <v>10.1038/262384b0</v>
      </c>
      <c r="H312" t="str">
        <f>VLOOKUP($D312,metadata!$B$2:$S$451,5,0)</f>
        <v>y-askfordata</v>
      </c>
      <c r="I312" t="str">
        <f>VLOOKUP($D312,metadata!$B$2:$S$451,6,0)</f>
        <v>a</v>
      </c>
      <c r="J312" t="str">
        <f>VLOOKUP($D312,metadata!$B$2:$S$451,7,0)</f>
        <v>i</v>
      </c>
      <c r="K312">
        <f>VLOOKUP($D312,metadata!$B$2:$S$451,8,0)</f>
        <v>22</v>
      </c>
      <c r="L312">
        <f>VLOOKUP($D312,metadata!$B$2:$S$451,9,0)</f>
        <v>16</v>
      </c>
      <c r="M312" t="str">
        <f>VLOOKUP($D312,metadata!$B$2:$S$451,10,0)</f>
        <v/>
      </c>
      <c r="N312" t="str">
        <f>VLOOKUP($D312,metadata!$B$2:$S$451,11,0)</f>
        <v>Wyeomyia smithii</v>
      </c>
      <c r="O312" t="str">
        <f>VLOOKUP($D312,metadata!$B$2:$S$451,12,0)</f>
        <v>diptera</v>
      </c>
      <c r="P312" t="str">
        <f>VLOOKUP($D312,metadata!$B$2:$S$451,13,0)</f>
        <v/>
      </c>
      <c r="Q312" t="str">
        <f>VLOOKUP($D312,metadata!$B$2:$S$451,14,0)</f>
        <v/>
      </c>
      <c r="R312" t="str">
        <f>VLOOKUP($D312,metadata!$B$2:$S$451,15,0)</f>
        <v/>
      </c>
      <c r="S312" t="str">
        <f>VLOOKUP($D312,metadata!$B$2:$S$451,16,0)</f>
        <v/>
      </c>
      <c r="T312" t="str">
        <f>VLOOKUP($D312,metadata!$B$2:$S$451,17,0)</f>
        <v/>
      </c>
      <c r="U312" t="str">
        <f>VLOOKUP($D312,metadata!$B$2:$S$451,18,0)</f>
        <v/>
      </c>
      <c r="V312" t="str">
        <f>VLOOKUP($D312,metadata!$B$2:$Z$451,19,0)</f>
        <v/>
      </c>
      <c r="W312" t="str">
        <f>VLOOKUP($D312,metadata!$B$2:$Z$451,20,0)</f>
        <v/>
      </c>
      <c r="X312" t="str">
        <f>VLOOKUP($D312,metadata!$B$2:$Z$451,21,0)</f>
        <v/>
      </c>
      <c r="Y312" t="str">
        <f>VLOOKUP($D312,metadata!$B$2:$Z$451,22,0)</f>
        <v/>
      </c>
      <c r="Z312" t="str">
        <f>VLOOKUP($D312,metadata!$B$2:$Z$451,23,0)</f>
        <v/>
      </c>
      <c r="AA312" t="str">
        <f>VLOOKUP($D312,metadata!$B$2:$Z$451,24,0)</f>
        <v/>
      </c>
      <c r="AB312" t="str">
        <f>VLOOKUP($D312,metadata!$B$2:$Z$451,25,0)</f>
        <v/>
      </c>
      <c r="AF312" t="str">
        <f t="shared" si="13"/>
        <v/>
      </c>
      <c r="AH312" t="str">
        <f t="shared" si="14"/>
        <v>x</v>
      </c>
    </row>
    <row r="313" spans="1:34" x14ac:dyDescent="0.3">
      <c r="A313">
        <f>A312+metadata!J312</f>
        <v>1829</v>
      </c>
      <c r="B313" t="str">
        <f>metadata!B313</f>
        <v>48-ORONOIII</v>
      </c>
      <c r="C313">
        <v>312</v>
      </c>
      <c r="D313" t="str">
        <f t="shared" si="12"/>
        <v>2-</v>
      </c>
      <c r="E313" t="str">
        <f>VLOOKUP($D313,metadata!$B$2:$S$451,2,0)</f>
        <v>BRADSHAW, WE</v>
      </c>
      <c r="F313" t="str">
        <f>VLOOKUP($D313,metadata!$B$2:$S$451,3,0)</f>
        <v>GEOGRAPHY OF PHOTOPERIODIC RESPONSE IN DIAPAUSING MOSQUITO</v>
      </c>
      <c r="G313" t="str">
        <f>VLOOKUP($D313,metadata!$B$2:$S$451,4,0)</f>
        <v>10.1038/262384b0</v>
      </c>
      <c r="H313" t="str">
        <f>VLOOKUP($D313,metadata!$B$2:$S$451,5,0)</f>
        <v>y-askfordata</v>
      </c>
      <c r="I313" t="str">
        <f>VLOOKUP($D313,metadata!$B$2:$S$451,6,0)</f>
        <v>a</v>
      </c>
      <c r="J313" t="str">
        <f>VLOOKUP($D313,metadata!$B$2:$S$451,7,0)</f>
        <v>i</v>
      </c>
      <c r="K313">
        <f>VLOOKUP($D313,metadata!$B$2:$S$451,8,0)</f>
        <v>22</v>
      </c>
      <c r="L313">
        <f>VLOOKUP($D313,metadata!$B$2:$S$451,9,0)</f>
        <v>16</v>
      </c>
      <c r="M313" t="str">
        <f>VLOOKUP($D313,metadata!$B$2:$S$451,10,0)</f>
        <v/>
      </c>
      <c r="N313" t="str">
        <f>VLOOKUP($D313,metadata!$B$2:$S$451,11,0)</f>
        <v>Wyeomyia smithii</v>
      </c>
      <c r="O313" t="str">
        <f>VLOOKUP($D313,metadata!$B$2:$S$451,12,0)</f>
        <v>diptera</v>
      </c>
      <c r="P313" t="str">
        <f>VLOOKUP($D313,metadata!$B$2:$S$451,13,0)</f>
        <v/>
      </c>
      <c r="Q313" t="str">
        <f>VLOOKUP($D313,metadata!$B$2:$S$451,14,0)</f>
        <v/>
      </c>
      <c r="R313" t="str">
        <f>VLOOKUP($D313,metadata!$B$2:$S$451,15,0)</f>
        <v/>
      </c>
      <c r="S313" t="str">
        <f>VLOOKUP($D313,metadata!$B$2:$S$451,16,0)</f>
        <v/>
      </c>
      <c r="T313" t="str">
        <f>VLOOKUP($D313,metadata!$B$2:$S$451,17,0)</f>
        <v/>
      </c>
      <c r="U313" t="str">
        <f>VLOOKUP($D313,metadata!$B$2:$S$451,18,0)</f>
        <v/>
      </c>
      <c r="V313" t="str">
        <f>VLOOKUP($D313,metadata!$B$2:$Z$451,19,0)</f>
        <v/>
      </c>
      <c r="W313" t="str">
        <f>VLOOKUP($D313,metadata!$B$2:$Z$451,20,0)</f>
        <v/>
      </c>
      <c r="X313" t="str">
        <f>VLOOKUP($D313,metadata!$B$2:$Z$451,21,0)</f>
        <v/>
      </c>
      <c r="Y313" t="str">
        <f>VLOOKUP($D313,metadata!$B$2:$Z$451,22,0)</f>
        <v/>
      </c>
      <c r="Z313" t="str">
        <f>VLOOKUP($D313,metadata!$B$2:$Z$451,23,0)</f>
        <v/>
      </c>
      <c r="AA313" t="str">
        <f>VLOOKUP($D313,metadata!$B$2:$Z$451,24,0)</f>
        <v/>
      </c>
      <c r="AB313" t="str">
        <f>VLOOKUP($D313,metadata!$B$2:$Z$451,25,0)</f>
        <v/>
      </c>
      <c r="AF313" t="str">
        <f t="shared" si="13"/>
        <v/>
      </c>
      <c r="AH313" t="str">
        <f t="shared" si="14"/>
        <v>x</v>
      </c>
    </row>
    <row r="314" spans="1:34" x14ac:dyDescent="0.3">
      <c r="A314">
        <f>A313+metadata!J313</f>
        <v>1839</v>
      </c>
      <c r="B314" t="str">
        <f>metadata!B314</f>
        <v>48-KRAMERI</v>
      </c>
      <c r="C314">
        <v>313</v>
      </c>
      <c r="D314" t="str">
        <f t="shared" si="12"/>
        <v>2-</v>
      </c>
      <c r="E314" t="str">
        <f>VLOOKUP($D314,metadata!$B$2:$S$451,2,0)</f>
        <v>BRADSHAW, WE</v>
      </c>
      <c r="F314" t="str">
        <f>VLOOKUP($D314,metadata!$B$2:$S$451,3,0)</f>
        <v>GEOGRAPHY OF PHOTOPERIODIC RESPONSE IN DIAPAUSING MOSQUITO</v>
      </c>
      <c r="G314" t="str">
        <f>VLOOKUP($D314,metadata!$B$2:$S$451,4,0)</f>
        <v>10.1038/262384b0</v>
      </c>
      <c r="H314" t="str">
        <f>VLOOKUP($D314,metadata!$B$2:$S$451,5,0)</f>
        <v>y-askfordata</v>
      </c>
      <c r="I314" t="str">
        <f>VLOOKUP($D314,metadata!$B$2:$S$451,6,0)</f>
        <v>a</v>
      </c>
      <c r="J314" t="str">
        <f>VLOOKUP($D314,metadata!$B$2:$S$451,7,0)</f>
        <v>i</v>
      </c>
      <c r="K314">
        <f>VLOOKUP($D314,metadata!$B$2:$S$451,8,0)</f>
        <v>22</v>
      </c>
      <c r="L314">
        <f>VLOOKUP($D314,metadata!$B$2:$S$451,9,0)</f>
        <v>16</v>
      </c>
      <c r="M314" t="str">
        <f>VLOOKUP($D314,metadata!$B$2:$S$451,10,0)</f>
        <v/>
      </c>
      <c r="N314" t="str">
        <f>VLOOKUP($D314,metadata!$B$2:$S$451,11,0)</f>
        <v>Wyeomyia smithii</v>
      </c>
      <c r="O314" t="str">
        <f>VLOOKUP($D314,metadata!$B$2:$S$451,12,0)</f>
        <v>diptera</v>
      </c>
      <c r="P314" t="str">
        <f>VLOOKUP($D314,metadata!$B$2:$S$451,13,0)</f>
        <v/>
      </c>
      <c r="Q314" t="str">
        <f>VLOOKUP($D314,metadata!$B$2:$S$451,14,0)</f>
        <v/>
      </c>
      <c r="R314" t="str">
        <f>VLOOKUP($D314,metadata!$B$2:$S$451,15,0)</f>
        <v/>
      </c>
      <c r="S314" t="str">
        <f>VLOOKUP($D314,metadata!$B$2:$S$451,16,0)</f>
        <v/>
      </c>
      <c r="T314" t="str">
        <f>VLOOKUP($D314,metadata!$B$2:$S$451,17,0)</f>
        <v/>
      </c>
      <c r="U314" t="str">
        <f>VLOOKUP($D314,metadata!$B$2:$S$451,18,0)</f>
        <v/>
      </c>
      <c r="V314" t="str">
        <f>VLOOKUP($D314,metadata!$B$2:$Z$451,19,0)</f>
        <v/>
      </c>
      <c r="W314" t="str">
        <f>VLOOKUP($D314,metadata!$B$2:$Z$451,20,0)</f>
        <v/>
      </c>
      <c r="X314" t="str">
        <f>VLOOKUP($D314,metadata!$B$2:$Z$451,21,0)</f>
        <v/>
      </c>
      <c r="Y314" t="str">
        <f>VLOOKUP($D314,metadata!$B$2:$Z$451,22,0)</f>
        <v/>
      </c>
      <c r="Z314" t="str">
        <f>VLOOKUP($D314,metadata!$B$2:$Z$451,23,0)</f>
        <v/>
      </c>
      <c r="AA314" t="str">
        <f>VLOOKUP($D314,metadata!$B$2:$Z$451,24,0)</f>
        <v/>
      </c>
      <c r="AB314" t="str">
        <f>VLOOKUP($D314,metadata!$B$2:$Z$451,25,0)</f>
        <v/>
      </c>
      <c r="AF314" t="str">
        <f t="shared" si="13"/>
        <v/>
      </c>
      <c r="AH314" t="str">
        <f t="shared" si="14"/>
        <v>x</v>
      </c>
    </row>
    <row r="315" spans="1:34" x14ac:dyDescent="0.3">
      <c r="A315">
        <f>A314+metadata!J314</f>
        <v>1849</v>
      </c>
      <c r="B315" t="str">
        <f>metadata!B315</f>
        <v>48-BURDETTE</v>
      </c>
      <c r="C315">
        <v>314</v>
      </c>
      <c r="D315" t="str">
        <f t="shared" si="12"/>
        <v>2-</v>
      </c>
      <c r="E315" t="str">
        <f>VLOOKUP($D315,metadata!$B$2:$S$451,2,0)</f>
        <v>BRADSHAW, WE</v>
      </c>
      <c r="F315" t="str">
        <f>VLOOKUP($D315,metadata!$B$2:$S$451,3,0)</f>
        <v>GEOGRAPHY OF PHOTOPERIODIC RESPONSE IN DIAPAUSING MOSQUITO</v>
      </c>
      <c r="G315" t="str">
        <f>VLOOKUP($D315,metadata!$B$2:$S$451,4,0)</f>
        <v>10.1038/262384b0</v>
      </c>
      <c r="H315" t="str">
        <f>VLOOKUP($D315,metadata!$B$2:$S$451,5,0)</f>
        <v>y-askfordata</v>
      </c>
      <c r="I315" t="str">
        <f>VLOOKUP($D315,metadata!$B$2:$S$451,6,0)</f>
        <v>a</v>
      </c>
      <c r="J315" t="str">
        <f>VLOOKUP($D315,metadata!$B$2:$S$451,7,0)</f>
        <v>i</v>
      </c>
      <c r="K315">
        <f>VLOOKUP($D315,metadata!$B$2:$S$451,8,0)</f>
        <v>22</v>
      </c>
      <c r="L315">
        <f>VLOOKUP($D315,metadata!$B$2:$S$451,9,0)</f>
        <v>16</v>
      </c>
      <c r="M315" t="str">
        <f>VLOOKUP($D315,metadata!$B$2:$S$451,10,0)</f>
        <v/>
      </c>
      <c r="N315" t="str">
        <f>VLOOKUP($D315,metadata!$B$2:$S$451,11,0)</f>
        <v>Wyeomyia smithii</v>
      </c>
      <c r="O315" t="str">
        <f>VLOOKUP($D315,metadata!$B$2:$S$451,12,0)</f>
        <v>diptera</v>
      </c>
      <c r="P315" t="str">
        <f>VLOOKUP($D315,metadata!$B$2:$S$451,13,0)</f>
        <v/>
      </c>
      <c r="Q315" t="str">
        <f>VLOOKUP($D315,metadata!$B$2:$S$451,14,0)</f>
        <v/>
      </c>
      <c r="R315" t="str">
        <f>VLOOKUP($D315,metadata!$B$2:$S$451,15,0)</f>
        <v/>
      </c>
      <c r="S315" t="str">
        <f>VLOOKUP($D315,metadata!$B$2:$S$451,16,0)</f>
        <v/>
      </c>
      <c r="T315" t="str">
        <f>VLOOKUP($D315,metadata!$B$2:$S$451,17,0)</f>
        <v/>
      </c>
      <c r="U315" t="str">
        <f>VLOOKUP($D315,metadata!$B$2:$S$451,18,0)</f>
        <v/>
      </c>
      <c r="V315" t="str">
        <f>VLOOKUP($D315,metadata!$B$2:$Z$451,19,0)</f>
        <v/>
      </c>
      <c r="W315" t="str">
        <f>VLOOKUP($D315,metadata!$B$2:$Z$451,20,0)</f>
        <v/>
      </c>
      <c r="X315" t="str">
        <f>VLOOKUP($D315,metadata!$B$2:$Z$451,21,0)</f>
        <v/>
      </c>
      <c r="Y315" t="str">
        <f>VLOOKUP($D315,metadata!$B$2:$Z$451,22,0)</f>
        <v/>
      </c>
      <c r="Z315" t="str">
        <f>VLOOKUP($D315,metadata!$B$2:$Z$451,23,0)</f>
        <v/>
      </c>
      <c r="AA315" t="str">
        <f>VLOOKUP($D315,metadata!$B$2:$Z$451,24,0)</f>
        <v/>
      </c>
      <c r="AB315" t="str">
        <f>VLOOKUP($D315,metadata!$B$2:$Z$451,25,0)</f>
        <v/>
      </c>
      <c r="AF315" t="str">
        <f t="shared" si="13"/>
        <v/>
      </c>
      <c r="AH315" t="str">
        <f t="shared" si="14"/>
        <v>x</v>
      </c>
    </row>
    <row r="316" spans="1:34" x14ac:dyDescent="0.3">
      <c r="A316">
        <f>A315+metadata!J315</f>
        <v>1860</v>
      </c>
      <c r="B316" t="str">
        <f>metadata!B316</f>
        <v>48-TOPSY</v>
      </c>
      <c r="C316">
        <v>315</v>
      </c>
      <c r="D316" t="str">
        <f t="shared" si="12"/>
        <v>2-</v>
      </c>
      <c r="E316" t="str">
        <f>VLOOKUP($D316,metadata!$B$2:$S$451,2,0)</f>
        <v>BRADSHAW, WE</v>
      </c>
      <c r="F316" t="str">
        <f>VLOOKUP($D316,metadata!$B$2:$S$451,3,0)</f>
        <v>GEOGRAPHY OF PHOTOPERIODIC RESPONSE IN DIAPAUSING MOSQUITO</v>
      </c>
      <c r="G316" t="str">
        <f>VLOOKUP($D316,metadata!$B$2:$S$451,4,0)</f>
        <v>10.1038/262384b0</v>
      </c>
      <c r="H316" t="str">
        <f>VLOOKUP($D316,metadata!$B$2:$S$451,5,0)</f>
        <v>y-askfordata</v>
      </c>
      <c r="I316" t="str">
        <f>VLOOKUP($D316,metadata!$B$2:$S$451,6,0)</f>
        <v>a</v>
      </c>
      <c r="J316" t="str">
        <f>VLOOKUP($D316,metadata!$B$2:$S$451,7,0)</f>
        <v>i</v>
      </c>
      <c r="K316">
        <f>VLOOKUP($D316,metadata!$B$2:$S$451,8,0)</f>
        <v>22</v>
      </c>
      <c r="L316">
        <f>VLOOKUP($D316,metadata!$B$2:$S$451,9,0)</f>
        <v>16</v>
      </c>
      <c r="M316" t="str">
        <f>VLOOKUP($D316,metadata!$B$2:$S$451,10,0)</f>
        <v/>
      </c>
      <c r="N316" t="str">
        <f>VLOOKUP($D316,metadata!$B$2:$S$451,11,0)</f>
        <v>Wyeomyia smithii</v>
      </c>
      <c r="O316" t="str">
        <f>VLOOKUP($D316,metadata!$B$2:$S$451,12,0)</f>
        <v>diptera</v>
      </c>
      <c r="P316" t="str">
        <f>VLOOKUP($D316,metadata!$B$2:$S$451,13,0)</f>
        <v/>
      </c>
      <c r="Q316" t="str">
        <f>VLOOKUP($D316,metadata!$B$2:$S$451,14,0)</f>
        <v/>
      </c>
      <c r="R316" t="str">
        <f>VLOOKUP($D316,metadata!$B$2:$S$451,15,0)</f>
        <v/>
      </c>
      <c r="S316" t="str">
        <f>VLOOKUP($D316,metadata!$B$2:$S$451,16,0)</f>
        <v/>
      </c>
      <c r="T316" t="str">
        <f>VLOOKUP($D316,metadata!$B$2:$S$451,17,0)</f>
        <v/>
      </c>
      <c r="U316" t="str">
        <f>VLOOKUP($D316,metadata!$B$2:$S$451,18,0)</f>
        <v/>
      </c>
      <c r="V316" t="str">
        <f>VLOOKUP($D316,metadata!$B$2:$Z$451,19,0)</f>
        <v/>
      </c>
      <c r="W316" t="str">
        <f>VLOOKUP($D316,metadata!$B$2:$Z$451,20,0)</f>
        <v/>
      </c>
      <c r="X316" t="str">
        <f>VLOOKUP($D316,metadata!$B$2:$Z$451,21,0)</f>
        <v/>
      </c>
      <c r="Y316" t="str">
        <f>VLOOKUP($D316,metadata!$B$2:$Z$451,22,0)</f>
        <v/>
      </c>
      <c r="Z316" t="str">
        <f>VLOOKUP($D316,metadata!$B$2:$Z$451,23,0)</f>
        <v/>
      </c>
      <c r="AA316" t="str">
        <f>VLOOKUP($D316,metadata!$B$2:$Z$451,24,0)</f>
        <v/>
      </c>
      <c r="AB316" t="str">
        <f>VLOOKUP($D316,metadata!$B$2:$Z$451,25,0)</f>
        <v/>
      </c>
      <c r="AF316" t="str">
        <f t="shared" si="13"/>
        <v/>
      </c>
      <c r="AH316" t="str">
        <f t="shared" si="14"/>
        <v>x</v>
      </c>
    </row>
    <row r="317" spans="1:34" x14ac:dyDescent="0.3">
      <c r="A317">
        <f>A316+metadata!J316</f>
        <v>1870</v>
      </c>
      <c r="B317" t="str">
        <f>metadata!B317</f>
        <v>48-WALTON</v>
      </c>
      <c r="C317">
        <v>316</v>
      </c>
      <c r="D317" t="str">
        <f t="shared" si="12"/>
        <v>2-</v>
      </c>
      <c r="E317" t="str">
        <f>VLOOKUP($D317,metadata!$B$2:$S$451,2,0)</f>
        <v>BRADSHAW, WE</v>
      </c>
      <c r="F317" t="str">
        <f>VLOOKUP($D317,metadata!$B$2:$S$451,3,0)</f>
        <v>GEOGRAPHY OF PHOTOPERIODIC RESPONSE IN DIAPAUSING MOSQUITO</v>
      </c>
      <c r="G317" t="str">
        <f>VLOOKUP($D317,metadata!$B$2:$S$451,4,0)</f>
        <v>10.1038/262384b0</v>
      </c>
      <c r="H317" t="str">
        <f>VLOOKUP($D317,metadata!$B$2:$S$451,5,0)</f>
        <v>y-askfordata</v>
      </c>
      <c r="I317" t="str">
        <f>VLOOKUP($D317,metadata!$B$2:$S$451,6,0)</f>
        <v>a</v>
      </c>
      <c r="J317" t="str">
        <f>VLOOKUP($D317,metadata!$B$2:$S$451,7,0)</f>
        <v>i</v>
      </c>
      <c r="K317">
        <f>VLOOKUP($D317,metadata!$B$2:$S$451,8,0)</f>
        <v>22</v>
      </c>
      <c r="L317">
        <f>VLOOKUP($D317,metadata!$B$2:$S$451,9,0)</f>
        <v>16</v>
      </c>
      <c r="M317" t="str">
        <f>VLOOKUP($D317,metadata!$B$2:$S$451,10,0)</f>
        <v/>
      </c>
      <c r="N317" t="str">
        <f>VLOOKUP($D317,metadata!$B$2:$S$451,11,0)</f>
        <v>Wyeomyia smithii</v>
      </c>
      <c r="O317" t="str">
        <f>VLOOKUP($D317,metadata!$B$2:$S$451,12,0)</f>
        <v>diptera</v>
      </c>
      <c r="P317" t="str">
        <f>VLOOKUP($D317,metadata!$B$2:$S$451,13,0)</f>
        <v/>
      </c>
      <c r="Q317" t="str">
        <f>VLOOKUP($D317,metadata!$B$2:$S$451,14,0)</f>
        <v/>
      </c>
      <c r="R317" t="str">
        <f>VLOOKUP($D317,metadata!$B$2:$S$451,15,0)</f>
        <v/>
      </c>
      <c r="S317" t="str">
        <f>VLOOKUP($D317,metadata!$B$2:$S$451,16,0)</f>
        <v/>
      </c>
      <c r="T317" t="str">
        <f>VLOOKUP($D317,metadata!$B$2:$S$451,17,0)</f>
        <v/>
      </c>
      <c r="U317" t="str">
        <f>VLOOKUP($D317,metadata!$B$2:$S$451,18,0)</f>
        <v/>
      </c>
      <c r="V317" t="str">
        <f>VLOOKUP($D317,metadata!$B$2:$Z$451,19,0)</f>
        <v/>
      </c>
      <c r="W317" t="str">
        <f>VLOOKUP($D317,metadata!$B$2:$Z$451,20,0)</f>
        <v/>
      </c>
      <c r="X317" t="str">
        <f>VLOOKUP($D317,metadata!$B$2:$Z$451,21,0)</f>
        <v/>
      </c>
      <c r="Y317" t="str">
        <f>VLOOKUP($D317,metadata!$B$2:$Z$451,22,0)</f>
        <v/>
      </c>
      <c r="Z317" t="str">
        <f>VLOOKUP($D317,metadata!$B$2:$Z$451,23,0)</f>
        <v/>
      </c>
      <c r="AA317" t="str">
        <f>VLOOKUP($D317,metadata!$B$2:$Z$451,24,0)</f>
        <v/>
      </c>
      <c r="AB317" t="str">
        <f>VLOOKUP($D317,metadata!$B$2:$Z$451,25,0)</f>
        <v/>
      </c>
      <c r="AF317" t="str">
        <f t="shared" si="13"/>
        <v/>
      </c>
      <c r="AH317" t="str">
        <f t="shared" si="14"/>
        <v>x</v>
      </c>
    </row>
    <row r="318" spans="1:34" x14ac:dyDescent="0.3">
      <c r="A318">
        <f>A317+metadata!J317</f>
        <v>1879</v>
      </c>
      <c r="B318" t="str">
        <f>metadata!B318</f>
        <v>48-Alabama</v>
      </c>
      <c r="C318">
        <v>317</v>
      </c>
      <c r="D318" t="str">
        <f t="shared" si="12"/>
        <v>2-</v>
      </c>
      <c r="E318" t="str">
        <f>VLOOKUP($D318,metadata!$B$2:$S$451,2,0)</f>
        <v>BRADSHAW, WE</v>
      </c>
      <c r="F318" t="str">
        <f>VLOOKUP($D318,metadata!$B$2:$S$451,3,0)</f>
        <v>GEOGRAPHY OF PHOTOPERIODIC RESPONSE IN DIAPAUSING MOSQUITO</v>
      </c>
      <c r="G318" t="str">
        <f>VLOOKUP($D318,metadata!$B$2:$S$451,4,0)</f>
        <v>10.1038/262384b0</v>
      </c>
      <c r="H318" t="str">
        <f>VLOOKUP($D318,metadata!$B$2:$S$451,5,0)</f>
        <v>y-askfordata</v>
      </c>
      <c r="I318" t="str">
        <f>VLOOKUP($D318,metadata!$B$2:$S$451,6,0)</f>
        <v>a</v>
      </c>
      <c r="J318" t="str">
        <f>VLOOKUP($D318,metadata!$B$2:$S$451,7,0)</f>
        <v>i</v>
      </c>
      <c r="K318">
        <f>VLOOKUP($D318,metadata!$B$2:$S$451,8,0)</f>
        <v>22</v>
      </c>
      <c r="L318">
        <f>VLOOKUP($D318,metadata!$B$2:$S$451,9,0)</f>
        <v>16</v>
      </c>
      <c r="M318" t="str">
        <f>VLOOKUP($D318,metadata!$B$2:$S$451,10,0)</f>
        <v/>
      </c>
      <c r="N318" t="str">
        <f>VLOOKUP($D318,metadata!$B$2:$S$451,11,0)</f>
        <v>Wyeomyia smithii</v>
      </c>
      <c r="O318" t="str">
        <f>VLOOKUP($D318,metadata!$B$2:$S$451,12,0)</f>
        <v>diptera</v>
      </c>
      <c r="P318" t="str">
        <f>VLOOKUP($D318,metadata!$B$2:$S$451,13,0)</f>
        <v/>
      </c>
      <c r="Q318" t="str">
        <f>VLOOKUP($D318,metadata!$B$2:$S$451,14,0)</f>
        <v/>
      </c>
      <c r="R318" t="str">
        <f>VLOOKUP($D318,metadata!$B$2:$S$451,15,0)</f>
        <v/>
      </c>
      <c r="S318" t="str">
        <f>VLOOKUP($D318,metadata!$B$2:$S$451,16,0)</f>
        <v/>
      </c>
      <c r="T318" t="str">
        <f>VLOOKUP($D318,metadata!$B$2:$S$451,17,0)</f>
        <v/>
      </c>
      <c r="U318" t="str">
        <f>VLOOKUP($D318,metadata!$B$2:$S$451,18,0)</f>
        <v/>
      </c>
      <c r="V318" t="str">
        <f>VLOOKUP($D318,metadata!$B$2:$Z$451,19,0)</f>
        <v/>
      </c>
      <c r="W318" t="str">
        <f>VLOOKUP($D318,metadata!$B$2:$Z$451,20,0)</f>
        <v/>
      </c>
      <c r="X318" t="str">
        <f>VLOOKUP($D318,metadata!$B$2:$Z$451,21,0)</f>
        <v/>
      </c>
      <c r="Y318" t="str">
        <f>VLOOKUP($D318,metadata!$B$2:$Z$451,22,0)</f>
        <v/>
      </c>
      <c r="Z318" t="str">
        <f>VLOOKUP($D318,metadata!$B$2:$Z$451,23,0)</f>
        <v/>
      </c>
      <c r="AA318" t="str">
        <f>VLOOKUP($D318,metadata!$B$2:$Z$451,24,0)</f>
        <v/>
      </c>
      <c r="AB318" t="str">
        <f>VLOOKUP($D318,metadata!$B$2:$Z$451,25,0)</f>
        <v/>
      </c>
      <c r="AF318" t="str">
        <f t="shared" si="13"/>
        <v/>
      </c>
      <c r="AH318" t="str">
        <f t="shared" si="14"/>
        <v>x</v>
      </c>
    </row>
    <row r="319" spans="1:34" x14ac:dyDescent="0.3">
      <c r="A319">
        <f>A318+metadata!J318</f>
        <v>1888</v>
      </c>
      <c r="B319" t="str">
        <f>metadata!B319</f>
        <v>49-KA</v>
      </c>
      <c r="C319">
        <v>318</v>
      </c>
      <c r="D319" t="str">
        <f t="shared" si="12"/>
        <v>2-</v>
      </c>
      <c r="E319" t="str">
        <f>VLOOKUP($D319,metadata!$B$2:$S$451,2,0)</f>
        <v>BRADSHAW, WE</v>
      </c>
      <c r="F319" t="str">
        <f>VLOOKUP($D319,metadata!$B$2:$S$451,3,0)</f>
        <v>GEOGRAPHY OF PHOTOPERIODIC RESPONSE IN DIAPAUSING MOSQUITO</v>
      </c>
      <c r="G319" t="str">
        <f>VLOOKUP($D319,metadata!$B$2:$S$451,4,0)</f>
        <v>10.1038/262384b0</v>
      </c>
      <c r="H319" t="str">
        <f>VLOOKUP($D319,metadata!$B$2:$S$451,5,0)</f>
        <v>y-askfordata</v>
      </c>
      <c r="I319" t="str">
        <f>VLOOKUP($D319,metadata!$B$2:$S$451,6,0)</f>
        <v>a</v>
      </c>
      <c r="J319" t="str">
        <f>VLOOKUP($D319,metadata!$B$2:$S$451,7,0)</f>
        <v>i</v>
      </c>
      <c r="K319">
        <f>VLOOKUP($D319,metadata!$B$2:$S$451,8,0)</f>
        <v>22</v>
      </c>
      <c r="L319">
        <f>VLOOKUP($D319,metadata!$B$2:$S$451,9,0)</f>
        <v>16</v>
      </c>
      <c r="M319" t="str">
        <f>VLOOKUP($D319,metadata!$B$2:$S$451,10,0)</f>
        <v/>
      </c>
      <c r="N319" t="str">
        <f>VLOOKUP($D319,metadata!$B$2:$S$451,11,0)</f>
        <v>Wyeomyia smithii</v>
      </c>
      <c r="O319" t="str">
        <f>VLOOKUP($D319,metadata!$B$2:$S$451,12,0)</f>
        <v>diptera</v>
      </c>
      <c r="P319" t="str">
        <f>VLOOKUP($D319,metadata!$B$2:$S$451,13,0)</f>
        <v/>
      </c>
      <c r="Q319" t="str">
        <f>VLOOKUP($D319,metadata!$B$2:$S$451,14,0)</f>
        <v/>
      </c>
      <c r="R319" t="str">
        <f>VLOOKUP($D319,metadata!$B$2:$S$451,15,0)</f>
        <v/>
      </c>
      <c r="S319" t="str">
        <f>VLOOKUP($D319,metadata!$B$2:$S$451,16,0)</f>
        <v/>
      </c>
      <c r="T319" t="str">
        <f>VLOOKUP($D319,metadata!$B$2:$S$451,17,0)</f>
        <v/>
      </c>
      <c r="U319" t="str">
        <f>VLOOKUP($D319,metadata!$B$2:$S$451,18,0)</f>
        <v/>
      </c>
      <c r="V319" t="str">
        <f>VLOOKUP($D319,metadata!$B$2:$Z$451,19,0)</f>
        <v/>
      </c>
      <c r="W319" t="str">
        <f>VLOOKUP($D319,metadata!$B$2:$Z$451,20,0)</f>
        <v/>
      </c>
      <c r="X319" t="str">
        <f>VLOOKUP($D319,metadata!$B$2:$Z$451,21,0)</f>
        <v/>
      </c>
      <c r="Y319" t="str">
        <f>VLOOKUP($D319,metadata!$B$2:$Z$451,22,0)</f>
        <v/>
      </c>
      <c r="Z319" t="str">
        <f>VLOOKUP($D319,metadata!$B$2:$Z$451,23,0)</f>
        <v/>
      </c>
      <c r="AA319" t="str">
        <f>VLOOKUP($D319,metadata!$B$2:$Z$451,24,0)</f>
        <v/>
      </c>
      <c r="AB319" t="str">
        <f>VLOOKUP($D319,metadata!$B$2:$Z$451,25,0)</f>
        <v/>
      </c>
      <c r="AF319" t="str">
        <f t="shared" si="13"/>
        <v/>
      </c>
      <c r="AH319" t="str">
        <f t="shared" si="14"/>
        <v>x</v>
      </c>
    </row>
    <row r="320" spans="1:34" x14ac:dyDescent="0.3">
      <c r="A320">
        <f>A319+metadata!J319</f>
        <v>1894</v>
      </c>
      <c r="B320" t="str">
        <f>metadata!B320</f>
        <v>49-F</v>
      </c>
      <c r="C320">
        <v>319</v>
      </c>
      <c r="D320" t="str">
        <f t="shared" si="12"/>
        <v>2-</v>
      </c>
      <c r="E320" t="str">
        <f>VLOOKUP($D320,metadata!$B$2:$S$451,2,0)</f>
        <v>BRADSHAW, WE</v>
      </c>
      <c r="F320" t="str">
        <f>VLOOKUP($D320,metadata!$B$2:$S$451,3,0)</f>
        <v>GEOGRAPHY OF PHOTOPERIODIC RESPONSE IN DIAPAUSING MOSQUITO</v>
      </c>
      <c r="G320" t="str">
        <f>VLOOKUP($D320,metadata!$B$2:$S$451,4,0)</f>
        <v>10.1038/262384b0</v>
      </c>
      <c r="H320" t="str">
        <f>VLOOKUP($D320,metadata!$B$2:$S$451,5,0)</f>
        <v>y-askfordata</v>
      </c>
      <c r="I320" t="str">
        <f>VLOOKUP($D320,metadata!$B$2:$S$451,6,0)</f>
        <v>a</v>
      </c>
      <c r="J320" t="str">
        <f>VLOOKUP($D320,metadata!$B$2:$S$451,7,0)</f>
        <v>i</v>
      </c>
      <c r="K320">
        <f>VLOOKUP($D320,metadata!$B$2:$S$451,8,0)</f>
        <v>22</v>
      </c>
      <c r="L320">
        <f>VLOOKUP($D320,metadata!$B$2:$S$451,9,0)</f>
        <v>16</v>
      </c>
      <c r="M320" t="str">
        <f>VLOOKUP($D320,metadata!$B$2:$S$451,10,0)</f>
        <v/>
      </c>
      <c r="N320" t="str">
        <f>VLOOKUP($D320,metadata!$B$2:$S$451,11,0)</f>
        <v>Wyeomyia smithii</v>
      </c>
      <c r="O320" t="str">
        <f>VLOOKUP($D320,metadata!$B$2:$S$451,12,0)</f>
        <v>diptera</v>
      </c>
      <c r="P320" t="str">
        <f>VLOOKUP($D320,metadata!$B$2:$S$451,13,0)</f>
        <v/>
      </c>
      <c r="Q320" t="str">
        <f>VLOOKUP($D320,metadata!$B$2:$S$451,14,0)</f>
        <v/>
      </c>
      <c r="R320" t="str">
        <f>VLOOKUP($D320,metadata!$B$2:$S$451,15,0)</f>
        <v/>
      </c>
      <c r="S320" t="str">
        <f>VLOOKUP($D320,metadata!$B$2:$S$451,16,0)</f>
        <v/>
      </c>
      <c r="T320" t="str">
        <f>VLOOKUP($D320,metadata!$B$2:$S$451,17,0)</f>
        <v/>
      </c>
      <c r="U320" t="str">
        <f>VLOOKUP($D320,metadata!$B$2:$S$451,18,0)</f>
        <v/>
      </c>
      <c r="V320" t="str">
        <f>VLOOKUP($D320,metadata!$B$2:$Z$451,19,0)</f>
        <v/>
      </c>
      <c r="W320" t="str">
        <f>VLOOKUP($D320,metadata!$B$2:$Z$451,20,0)</f>
        <v/>
      </c>
      <c r="X320" t="str">
        <f>VLOOKUP($D320,metadata!$B$2:$Z$451,21,0)</f>
        <v/>
      </c>
      <c r="Y320" t="str">
        <f>VLOOKUP($D320,metadata!$B$2:$Z$451,22,0)</f>
        <v/>
      </c>
      <c r="Z320" t="str">
        <f>VLOOKUP($D320,metadata!$B$2:$Z$451,23,0)</f>
        <v/>
      </c>
      <c r="AA320" t="str">
        <f>VLOOKUP($D320,metadata!$B$2:$Z$451,24,0)</f>
        <v/>
      </c>
      <c r="AB320" t="str">
        <f>VLOOKUP($D320,metadata!$B$2:$Z$451,25,0)</f>
        <v/>
      </c>
      <c r="AF320" t="str">
        <f t="shared" si="13"/>
        <v/>
      </c>
      <c r="AH320" t="str">
        <f t="shared" si="14"/>
        <v>x</v>
      </c>
    </row>
    <row r="321" spans="1:34" x14ac:dyDescent="0.3">
      <c r="A321">
        <f>A320+metadata!J320</f>
        <v>1900</v>
      </c>
      <c r="B321" t="str">
        <f>metadata!B321</f>
        <v>49-A</v>
      </c>
      <c r="C321">
        <v>320</v>
      </c>
      <c r="D321" t="str">
        <f t="shared" si="12"/>
        <v>2-</v>
      </c>
      <c r="E321" t="str">
        <f>VLOOKUP($D321,metadata!$B$2:$S$451,2,0)</f>
        <v>BRADSHAW, WE</v>
      </c>
      <c r="F321" t="str">
        <f>VLOOKUP($D321,metadata!$B$2:$S$451,3,0)</f>
        <v>GEOGRAPHY OF PHOTOPERIODIC RESPONSE IN DIAPAUSING MOSQUITO</v>
      </c>
      <c r="G321" t="str">
        <f>VLOOKUP($D321,metadata!$B$2:$S$451,4,0)</f>
        <v>10.1038/262384b0</v>
      </c>
      <c r="H321" t="str">
        <f>VLOOKUP($D321,metadata!$B$2:$S$451,5,0)</f>
        <v>y-askfordata</v>
      </c>
      <c r="I321" t="str">
        <f>VLOOKUP($D321,metadata!$B$2:$S$451,6,0)</f>
        <v>a</v>
      </c>
      <c r="J321" t="str">
        <f>VLOOKUP($D321,metadata!$B$2:$S$451,7,0)</f>
        <v>i</v>
      </c>
      <c r="K321">
        <f>VLOOKUP($D321,metadata!$B$2:$S$451,8,0)</f>
        <v>22</v>
      </c>
      <c r="L321">
        <f>VLOOKUP($D321,metadata!$B$2:$S$451,9,0)</f>
        <v>16</v>
      </c>
      <c r="M321" t="str">
        <f>VLOOKUP($D321,metadata!$B$2:$S$451,10,0)</f>
        <v/>
      </c>
      <c r="N321" t="str">
        <f>VLOOKUP($D321,metadata!$B$2:$S$451,11,0)</f>
        <v>Wyeomyia smithii</v>
      </c>
      <c r="O321" t="str">
        <f>VLOOKUP($D321,metadata!$B$2:$S$451,12,0)</f>
        <v>diptera</v>
      </c>
      <c r="P321" t="str">
        <f>VLOOKUP($D321,metadata!$B$2:$S$451,13,0)</f>
        <v/>
      </c>
      <c r="Q321" t="str">
        <f>VLOOKUP($D321,metadata!$B$2:$S$451,14,0)</f>
        <v/>
      </c>
      <c r="R321" t="str">
        <f>VLOOKUP($D321,metadata!$B$2:$S$451,15,0)</f>
        <v/>
      </c>
      <c r="S321" t="str">
        <f>VLOOKUP($D321,metadata!$B$2:$S$451,16,0)</f>
        <v/>
      </c>
      <c r="T321" t="str">
        <f>VLOOKUP($D321,metadata!$B$2:$S$451,17,0)</f>
        <v/>
      </c>
      <c r="U321" t="str">
        <f>VLOOKUP($D321,metadata!$B$2:$S$451,18,0)</f>
        <v/>
      </c>
      <c r="V321" t="str">
        <f>VLOOKUP($D321,metadata!$B$2:$Z$451,19,0)</f>
        <v/>
      </c>
      <c r="W321" t="str">
        <f>VLOOKUP($D321,metadata!$B$2:$Z$451,20,0)</f>
        <v/>
      </c>
      <c r="X321" t="str">
        <f>VLOOKUP($D321,metadata!$B$2:$Z$451,21,0)</f>
        <v/>
      </c>
      <c r="Y321" t="str">
        <f>VLOOKUP($D321,metadata!$B$2:$Z$451,22,0)</f>
        <v/>
      </c>
      <c r="Z321" t="str">
        <f>VLOOKUP($D321,metadata!$B$2:$Z$451,23,0)</f>
        <v/>
      </c>
      <c r="AA321" t="str">
        <f>VLOOKUP($D321,metadata!$B$2:$Z$451,24,0)</f>
        <v/>
      </c>
      <c r="AB321" t="str">
        <f>VLOOKUP($D321,metadata!$B$2:$Z$451,25,0)</f>
        <v/>
      </c>
      <c r="AF321" t="str">
        <f t="shared" si="13"/>
        <v/>
      </c>
      <c r="AH321" t="str">
        <f t="shared" si="14"/>
        <v>x</v>
      </c>
    </row>
    <row r="322" spans="1:34" x14ac:dyDescent="0.3">
      <c r="A322">
        <f>A321+metadata!J321</f>
        <v>1907</v>
      </c>
      <c r="B322" t="str">
        <f>metadata!B322</f>
        <v>49-KY</v>
      </c>
      <c r="C322">
        <v>321</v>
      </c>
      <c r="D322" t="str">
        <f t="shared" ref="D322:D385" si="15">VLOOKUP(C322,$A$1:$B$451,2)</f>
        <v>2-</v>
      </c>
      <c r="E322" t="str">
        <f>VLOOKUP($D322,metadata!$B$2:$S$451,2,0)</f>
        <v>BRADSHAW, WE</v>
      </c>
      <c r="F322" t="str">
        <f>VLOOKUP($D322,metadata!$B$2:$S$451,3,0)</f>
        <v>GEOGRAPHY OF PHOTOPERIODIC RESPONSE IN DIAPAUSING MOSQUITO</v>
      </c>
      <c r="G322" t="str">
        <f>VLOOKUP($D322,metadata!$B$2:$S$451,4,0)</f>
        <v>10.1038/262384b0</v>
      </c>
      <c r="H322" t="str">
        <f>VLOOKUP($D322,metadata!$B$2:$S$451,5,0)</f>
        <v>y-askfordata</v>
      </c>
      <c r="I322" t="str">
        <f>VLOOKUP($D322,metadata!$B$2:$S$451,6,0)</f>
        <v>a</v>
      </c>
      <c r="J322" t="str">
        <f>VLOOKUP($D322,metadata!$B$2:$S$451,7,0)</f>
        <v>i</v>
      </c>
      <c r="K322">
        <f>VLOOKUP($D322,metadata!$B$2:$S$451,8,0)</f>
        <v>22</v>
      </c>
      <c r="L322">
        <f>VLOOKUP($D322,metadata!$B$2:$S$451,9,0)</f>
        <v>16</v>
      </c>
      <c r="M322" t="str">
        <f>VLOOKUP($D322,metadata!$B$2:$S$451,10,0)</f>
        <v/>
      </c>
      <c r="N322" t="str">
        <f>VLOOKUP($D322,metadata!$B$2:$S$451,11,0)</f>
        <v>Wyeomyia smithii</v>
      </c>
      <c r="O322" t="str">
        <f>VLOOKUP($D322,metadata!$B$2:$S$451,12,0)</f>
        <v>diptera</v>
      </c>
      <c r="P322" t="str">
        <f>VLOOKUP($D322,metadata!$B$2:$S$451,13,0)</f>
        <v/>
      </c>
      <c r="Q322" t="str">
        <f>VLOOKUP($D322,metadata!$B$2:$S$451,14,0)</f>
        <v/>
      </c>
      <c r="R322" t="str">
        <f>VLOOKUP($D322,metadata!$B$2:$S$451,15,0)</f>
        <v/>
      </c>
      <c r="S322" t="str">
        <f>VLOOKUP($D322,metadata!$B$2:$S$451,16,0)</f>
        <v/>
      </c>
      <c r="T322" t="str">
        <f>VLOOKUP($D322,metadata!$B$2:$S$451,17,0)</f>
        <v/>
      </c>
      <c r="U322" t="str">
        <f>VLOOKUP($D322,metadata!$B$2:$S$451,18,0)</f>
        <v/>
      </c>
      <c r="V322" t="str">
        <f>VLOOKUP($D322,metadata!$B$2:$Z$451,19,0)</f>
        <v/>
      </c>
      <c r="W322" t="str">
        <f>VLOOKUP($D322,metadata!$B$2:$Z$451,20,0)</f>
        <v/>
      </c>
      <c r="X322" t="str">
        <f>VLOOKUP($D322,metadata!$B$2:$Z$451,21,0)</f>
        <v/>
      </c>
      <c r="Y322" t="str">
        <f>VLOOKUP($D322,metadata!$B$2:$Z$451,22,0)</f>
        <v/>
      </c>
      <c r="Z322" t="str">
        <f>VLOOKUP($D322,metadata!$B$2:$Z$451,23,0)</f>
        <v/>
      </c>
      <c r="AA322" t="str">
        <f>VLOOKUP($D322,metadata!$B$2:$Z$451,24,0)</f>
        <v/>
      </c>
      <c r="AB322" t="str">
        <f>VLOOKUP($D322,metadata!$B$2:$Z$451,25,0)</f>
        <v/>
      </c>
      <c r="AF322" t="str">
        <f t="shared" ref="AF322:AF385" si="16">IF(AE322="",V322,AE322)</f>
        <v/>
      </c>
      <c r="AH322" t="str">
        <f t="shared" si="14"/>
        <v>x</v>
      </c>
    </row>
    <row r="323" spans="1:34" x14ac:dyDescent="0.3">
      <c r="A323">
        <f>A322+metadata!J322</f>
        <v>1913</v>
      </c>
      <c r="B323" t="str">
        <f>metadata!B323</f>
        <v>49-O</v>
      </c>
      <c r="C323">
        <v>322</v>
      </c>
      <c r="D323" t="str">
        <f t="shared" si="15"/>
        <v>2-</v>
      </c>
      <c r="E323" t="str">
        <f>VLOOKUP($D323,metadata!$B$2:$S$451,2,0)</f>
        <v>BRADSHAW, WE</v>
      </c>
      <c r="F323" t="str">
        <f>VLOOKUP($D323,metadata!$B$2:$S$451,3,0)</f>
        <v>GEOGRAPHY OF PHOTOPERIODIC RESPONSE IN DIAPAUSING MOSQUITO</v>
      </c>
      <c r="G323" t="str">
        <f>VLOOKUP($D323,metadata!$B$2:$S$451,4,0)</f>
        <v>10.1038/262384b0</v>
      </c>
      <c r="H323" t="str">
        <f>VLOOKUP($D323,metadata!$B$2:$S$451,5,0)</f>
        <v>y-askfordata</v>
      </c>
      <c r="I323" t="str">
        <f>VLOOKUP($D323,metadata!$B$2:$S$451,6,0)</f>
        <v>a</v>
      </c>
      <c r="J323" t="str">
        <f>VLOOKUP($D323,metadata!$B$2:$S$451,7,0)</f>
        <v>i</v>
      </c>
      <c r="K323">
        <f>VLOOKUP($D323,metadata!$B$2:$S$451,8,0)</f>
        <v>22</v>
      </c>
      <c r="L323">
        <f>VLOOKUP($D323,metadata!$B$2:$S$451,9,0)</f>
        <v>16</v>
      </c>
      <c r="M323" t="str">
        <f>VLOOKUP($D323,metadata!$B$2:$S$451,10,0)</f>
        <v/>
      </c>
      <c r="N323" t="str">
        <f>VLOOKUP($D323,metadata!$B$2:$S$451,11,0)</f>
        <v>Wyeomyia smithii</v>
      </c>
      <c r="O323" t="str">
        <f>VLOOKUP($D323,metadata!$B$2:$S$451,12,0)</f>
        <v>diptera</v>
      </c>
      <c r="P323" t="str">
        <f>VLOOKUP($D323,metadata!$B$2:$S$451,13,0)</f>
        <v/>
      </c>
      <c r="Q323" t="str">
        <f>VLOOKUP($D323,metadata!$B$2:$S$451,14,0)</f>
        <v/>
      </c>
      <c r="R323" t="str">
        <f>VLOOKUP($D323,metadata!$B$2:$S$451,15,0)</f>
        <v/>
      </c>
      <c r="S323" t="str">
        <f>VLOOKUP($D323,metadata!$B$2:$S$451,16,0)</f>
        <v/>
      </c>
      <c r="T323" t="str">
        <f>VLOOKUP($D323,metadata!$B$2:$S$451,17,0)</f>
        <v/>
      </c>
      <c r="U323" t="str">
        <f>VLOOKUP($D323,metadata!$B$2:$S$451,18,0)</f>
        <v/>
      </c>
      <c r="V323" t="str">
        <f>VLOOKUP($D323,metadata!$B$2:$Z$451,19,0)</f>
        <v/>
      </c>
      <c r="W323" t="str">
        <f>VLOOKUP($D323,metadata!$B$2:$Z$451,20,0)</f>
        <v/>
      </c>
      <c r="X323" t="str">
        <f>VLOOKUP($D323,metadata!$B$2:$Z$451,21,0)</f>
        <v/>
      </c>
      <c r="Y323" t="str">
        <f>VLOOKUP($D323,metadata!$B$2:$Z$451,22,0)</f>
        <v/>
      </c>
      <c r="Z323" t="str">
        <f>VLOOKUP($D323,metadata!$B$2:$Z$451,23,0)</f>
        <v/>
      </c>
      <c r="AA323" t="str">
        <f>VLOOKUP($D323,metadata!$B$2:$Z$451,24,0)</f>
        <v/>
      </c>
      <c r="AB323" t="str">
        <f>VLOOKUP($D323,metadata!$B$2:$Z$451,25,0)</f>
        <v/>
      </c>
      <c r="AF323" t="str">
        <f t="shared" si="16"/>
        <v/>
      </c>
      <c r="AH323" t="str">
        <f t="shared" si="14"/>
        <v>x</v>
      </c>
    </row>
    <row r="324" spans="1:34" x14ac:dyDescent="0.3">
      <c r="A324">
        <f>A323+metadata!J323</f>
        <v>1919</v>
      </c>
      <c r="B324" t="str">
        <f>metadata!B324</f>
        <v>50-Naze</v>
      </c>
      <c r="C324">
        <v>323</v>
      </c>
      <c r="D324" t="str">
        <f t="shared" si="15"/>
        <v>2-</v>
      </c>
      <c r="E324" t="str">
        <f>VLOOKUP($D324,metadata!$B$2:$S$451,2,0)</f>
        <v>BRADSHAW, WE</v>
      </c>
      <c r="F324" t="str">
        <f>VLOOKUP($D324,metadata!$B$2:$S$451,3,0)</f>
        <v>GEOGRAPHY OF PHOTOPERIODIC RESPONSE IN DIAPAUSING MOSQUITO</v>
      </c>
      <c r="G324" t="str">
        <f>VLOOKUP($D324,metadata!$B$2:$S$451,4,0)</f>
        <v>10.1038/262384b0</v>
      </c>
      <c r="H324" t="str">
        <f>VLOOKUP($D324,metadata!$B$2:$S$451,5,0)</f>
        <v>y-askfordata</v>
      </c>
      <c r="I324" t="str">
        <f>VLOOKUP($D324,metadata!$B$2:$S$451,6,0)</f>
        <v>a</v>
      </c>
      <c r="J324" t="str">
        <f>VLOOKUP($D324,metadata!$B$2:$S$451,7,0)</f>
        <v>i</v>
      </c>
      <c r="K324">
        <f>VLOOKUP($D324,metadata!$B$2:$S$451,8,0)</f>
        <v>22</v>
      </c>
      <c r="L324">
        <f>VLOOKUP($D324,metadata!$B$2:$S$451,9,0)</f>
        <v>16</v>
      </c>
      <c r="M324" t="str">
        <f>VLOOKUP($D324,metadata!$B$2:$S$451,10,0)</f>
        <v/>
      </c>
      <c r="N324" t="str">
        <f>VLOOKUP($D324,metadata!$B$2:$S$451,11,0)</f>
        <v>Wyeomyia smithii</v>
      </c>
      <c r="O324" t="str">
        <f>VLOOKUP($D324,metadata!$B$2:$S$451,12,0)</f>
        <v>diptera</v>
      </c>
      <c r="P324" t="str">
        <f>VLOOKUP($D324,metadata!$B$2:$S$451,13,0)</f>
        <v/>
      </c>
      <c r="Q324" t="str">
        <f>VLOOKUP($D324,metadata!$B$2:$S$451,14,0)</f>
        <v/>
      </c>
      <c r="R324" t="str">
        <f>VLOOKUP($D324,metadata!$B$2:$S$451,15,0)</f>
        <v/>
      </c>
      <c r="S324" t="str">
        <f>VLOOKUP($D324,metadata!$B$2:$S$451,16,0)</f>
        <v/>
      </c>
      <c r="T324" t="str">
        <f>VLOOKUP($D324,metadata!$B$2:$S$451,17,0)</f>
        <v/>
      </c>
      <c r="U324" t="str">
        <f>VLOOKUP($D324,metadata!$B$2:$S$451,18,0)</f>
        <v/>
      </c>
      <c r="V324" t="str">
        <f>VLOOKUP($D324,metadata!$B$2:$Z$451,19,0)</f>
        <v/>
      </c>
      <c r="W324" t="str">
        <f>VLOOKUP($D324,metadata!$B$2:$Z$451,20,0)</f>
        <v/>
      </c>
      <c r="X324" t="str">
        <f>VLOOKUP($D324,metadata!$B$2:$Z$451,21,0)</f>
        <v/>
      </c>
      <c r="Y324" t="str">
        <f>VLOOKUP($D324,metadata!$B$2:$Z$451,22,0)</f>
        <v/>
      </c>
      <c r="Z324" t="str">
        <f>VLOOKUP($D324,metadata!$B$2:$Z$451,23,0)</f>
        <v/>
      </c>
      <c r="AA324" t="str">
        <f>VLOOKUP($D324,metadata!$B$2:$Z$451,24,0)</f>
        <v/>
      </c>
      <c r="AB324" t="str">
        <f>VLOOKUP($D324,metadata!$B$2:$Z$451,25,0)</f>
        <v/>
      </c>
      <c r="AF324" t="str">
        <f t="shared" si="16"/>
        <v/>
      </c>
      <c r="AH324" t="str">
        <f t="shared" si="14"/>
        <v>x</v>
      </c>
    </row>
    <row r="325" spans="1:34" x14ac:dyDescent="0.3">
      <c r="A325">
        <f>A324+metadata!J324</f>
        <v>1923</v>
      </c>
      <c r="B325" t="str">
        <f>metadata!B325</f>
        <v>50-Kagoshima</v>
      </c>
      <c r="C325">
        <v>324</v>
      </c>
      <c r="D325" t="str">
        <f t="shared" si="15"/>
        <v>2-</v>
      </c>
      <c r="E325" t="str">
        <f>VLOOKUP($D325,metadata!$B$2:$S$451,2,0)</f>
        <v>BRADSHAW, WE</v>
      </c>
      <c r="F325" t="str">
        <f>VLOOKUP($D325,metadata!$B$2:$S$451,3,0)</f>
        <v>GEOGRAPHY OF PHOTOPERIODIC RESPONSE IN DIAPAUSING MOSQUITO</v>
      </c>
      <c r="G325" t="str">
        <f>VLOOKUP($D325,metadata!$B$2:$S$451,4,0)</f>
        <v>10.1038/262384b0</v>
      </c>
      <c r="H325" t="str">
        <f>VLOOKUP($D325,metadata!$B$2:$S$451,5,0)</f>
        <v>y-askfordata</v>
      </c>
      <c r="I325" t="str">
        <f>VLOOKUP($D325,metadata!$B$2:$S$451,6,0)</f>
        <v>a</v>
      </c>
      <c r="J325" t="str">
        <f>VLOOKUP($D325,metadata!$B$2:$S$451,7,0)</f>
        <v>i</v>
      </c>
      <c r="K325">
        <f>VLOOKUP($D325,metadata!$B$2:$S$451,8,0)</f>
        <v>22</v>
      </c>
      <c r="L325">
        <f>VLOOKUP($D325,metadata!$B$2:$S$451,9,0)</f>
        <v>16</v>
      </c>
      <c r="M325" t="str">
        <f>VLOOKUP($D325,metadata!$B$2:$S$451,10,0)</f>
        <v/>
      </c>
      <c r="N325" t="str">
        <f>VLOOKUP($D325,metadata!$B$2:$S$451,11,0)</f>
        <v>Wyeomyia smithii</v>
      </c>
      <c r="O325" t="str">
        <f>VLOOKUP($D325,metadata!$B$2:$S$451,12,0)</f>
        <v>diptera</v>
      </c>
      <c r="P325" t="str">
        <f>VLOOKUP($D325,metadata!$B$2:$S$451,13,0)</f>
        <v/>
      </c>
      <c r="Q325" t="str">
        <f>VLOOKUP($D325,metadata!$B$2:$S$451,14,0)</f>
        <v/>
      </c>
      <c r="R325" t="str">
        <f>VLOOKUP($D325,metadata!$B$2:$S$451,15,0)</f>
        <v/>
      </c>
      <c r="S325" t="str">
        <f>VLOOKUP($D325,metadata!$B$2:$S$451,16,0)</f>
        <v/>
      </c>
      <c r="T325" t="str">
        <f>VLOOKUP($D325,metadata!$B$2:$S$451,17,0)</f>
        <v/>
      </c>
      <c r="U325" t="str">
        <f>VLOOKUP($D325,metadata!$B$2:$S$451,18,0)</f>
        <v/>
      </c>
      <c r="V325" t="str">
        <f>VLOOKUP($D325,metadata!$B$2:$Z$451,19,0)</f>
        <v/>
      </c>
      <c r="W325" t="str">
        <f>VLOOKUP($D325,metadata!$B$2:$Z$451,20,0)</f>
        <v/>
      </c>
      <c r="X325" t="str">
        <f>VLOOKUP($D325,metadata!$B$2:$Z$451,21,0)</f>
        <v/>
      </c>
      <c r="Y325" t="str">
        <f>VLOOKUP($D325,metadata!$B$2:$Z$451,22,0)</f>
        <v/>
      </c>
      <c r="Z325" t="str">
        <f>VLOOKUP($D325,metadata!$B$2:$Z$451,23,0)</f>
        <v/>
      </c>
      <c r="AA325" t="str">
        <f>VLOOKUP($D325,metadata!$B$2:$Z$451,24,0)</f>
        <v/>
      </c>
      <c r="AB325" t="str">
        <f>VLOOKUP($D325,metadata!$B$2:$Z$451,25,0)</f>
        <v/>
      </c>
      <c r="AF325" t="str">
        <f t="shared" si="16"/>
        <v/>
      </c>
      <c r="AH325" t="str">
        <f t="shared" si="14"/>
        <v>x</v>
      </c>
    </row>
    <row r="326" spans="1:34" x14ac:dyDescent="0.3">
      <c r="A326">
        <f>A325+metadata!J325</f>
        <v>1927</v>
      </c>
      <c r="B326" t="str">
        <f>metadata!B326</f>
        <v>50-Wakayama</v>
      </c>
      <c r="C326">
        <v>325</v>
      </c>
      <c r="D326" t="str">
        <f t="shared" si="15"/>
        <v>2-</v>
      </c>
      <c r="E326" t="str">
        <f>VLOOKUP($D326,metadata!$B$2:$S$451,2,0)</f>
        <v>BRADSHAW, WE</v>
      </c>
      <c r="F326" t="str">
        <f>VLOOKUP($D326,metadata!$B$2:$S$451,3,0)</f>
        <v>GEOGRAPHY OF PHOTOPERIODIC RESPONSE IN DIAPAUSING MOSQUITO</v>
      </c>
      <c r="G326" t="str">
        <f>VLOOKUP($D326,metadata!$B$2:$S$451,4,0)</f>
        <v>10.1038/262384b0</v>
      </c>
      <c r="H326" t="str">
        <f>VLOOKUP($D326,metadata!$B$2:$S$451,5,0)</f>
        <v>y-askfordata</v>
      </c>
      <c r="I326" t="str">
        <f>VLOOKUP($D326,metadata!$B$2:$S$451,6,0)</f>
        <v>a</v>
      </c>
      <c r="J326" t="str">
        <f>VLOOKUP($D326,metadata!$B$2:$S$451,7,0)</f>
        <v>i</v>
      </c>
      <c r="K326">
        <f>VLOOKUP($D326,metadata!$B$2:$S$451,8,0)</f>
        <v>22</v>
      </c>
      <c r="L326">
        <f>VLOOKUP($D326,metadata!$B$2:$S$451,9,0)</f>
        <v>16</v>
      </c>
      <c r="M326" t="str">
        <f>VLOOKUP($D326,metadata!$B$2:$S$451,10,0)</f>
        <v/>
      </c>
      <c r="N326" t="str">
        <f>VLOOKUP($D326,metadata!$B$2:$S$451,11,0)</f>
        <v>Wyeomyia smithii</v>
      </c>
      <c r="O326" t="str">
        <f>VLOOKUP($D326,metadata!$B$2:$S$451,12,0)</f>
        <v>diptera</v>
      </c>
      <c r="P326" t="str">
        <f>VLOOKUP($D326,metadata!$B$2:$S$451,13,0)</f>
        <v/>
      </c>
      <c r="Q326" t="str">
        <f>VLOOKUP($D326,metadata!$B$2:$S$451,14,0)</f>
        <v/>
      </c>
      <c r="R326" t="str">
        <f>VLOOKUP($D326,metadata!$B$2:$S$451,15,0)</f>
        <v/>
      </c>
      <c r="S326" t="str">
        <f>VLOOKUP($D326,metadata!$B$2:$S$451,16,0)</f>
        <v/>
      </c>
      <c r="T326" t="str">
        <f>VLOOKUP($D326,metadata!$B$2:$S$451,17,0)</f>
        <v/>
      </c>
      <c r="U326" t="str">
        <f>VLOOKUP($D326,metadata!$B$2:$S$451,18,0)</f>
        <v/>
      </c>
      <c r="V326" t="str">
        <f>VLOOKUP($D326,metadata!$B$2:$Z$451,19,0)</f>
        <v/>
      </c>
      <c r="W326" t="str">
        <f>VLOOKUP($D326,metadata!$B$2:$Z$451,20,0)</f>
        <v/>
      </c>
      <c r="X326" t="str">
        <f>VLOOKUP($D326,metadata!$B$2:$Z$451,21,0)</f>
        <v/>
      </c>
      <c r="Y326" t="str">
        <f>VLOOKUP($D326,metadata!$B$2:$Z$451,22,0)</f>
        <v/>
      </c>
      <c r="Z326" t="str">
        <f>VLOOKUP($D326,metadata!$B$2:$Z$451,23,0)</f>
        <v/>
      </c>
      <c r="AA326" t="str">
        <f>VLOOKUP($D326,metadata!$B$2:$Z$451,24,0)</f>
        <v/>
      </c>
      <c r="AB326" t="str">
        <f>VLOOKUP($D326,metadata!$B$2:$Z$451,25,0)</f>
        <v/>
      </c>
      <c r="AF326" t="str">
        <f t="shared" si="16"/>
        <v/>
      </c>
      <c r="AH326" t="str">
        <f t="shared" si="14"/>
        <v>x</v>
      </c>
    </row>
    <row r="327" spans="1:34" x14ac:dyDescent="0.3">
      <c r="A327">
        <f>A326+metadata!J326</f>
        <v>1931</v>
      </c>
      <c r="B327" t="str">
        <f>metadata!B327</f>
        <v>50-Mino</v>
      </c>
      <c r="C327">
        <v>326</v>
      </c>
      <c r="D327" t="str">
        <f t="shared" si="15"/>
        <v>2-</v>
      </c>
      <c r="E327" t="str">
        <f>VLOOKUP($D327,metadata!$B$2:$S$451,2,0)</f>
        <v>BRADSHAW, WE</v>
      </c>
      <c r="F327" t="str">
        <f>VLOOKUP($D327,metadata!$B$2:$S$451,3,0)</f>
        <v>GEOGRAPHY OF PHOTOPERIODIC RESPONSE IN DIAPAUSING MOSQUITO</v>
      </c>
      <c r="G327" t="str">
        <f>VLOOKUP($D327,metadata!$B$2:$S$451,4,0)</f>
        <v>10.1038/262384b0</v>
      </c>
      <c r="H327" t="str">
        <f>VLOOKUP($D327,metadata!$B$2:$S$451,5,0)</f>
        <v>y-askfordata</v>
      </c>
      <c r="I327" t="str">
        <f>VLOOKUP($D327,metadata!$B$2:$S$451,6,0)</f>
        <v>a</v>
      </c>
      <c r="J327" t="str">
        <f>VLOOKUP($D327,metadata!$B$2:$S$451,7,0)</f>
        <v>i</v>
      </c>
      <c r="K327">
        <f>VLOOKUP($D327,metadata!$B$2:$S$451,8,0)</f>
        <v>22</v>
      </c>
      <c r="L327">
        <f>VLOOKUP($D327,metadata!$B$2:$S$451,9,0)</f>
        <v>16</v>
      </c>
      <c r="M327" t="str">
        <f>VLOOKUP($D327,metadata!$B$2:$S$451,10,0)</f>
        <v/>
      </c>
      <c r="N327" t="str">
        <f>VLOOKUP($D327,metadata!$B$2:$S$451,11,0)</f>
        <v>Wyeomyia smithii</v>
      </c>
      <c r="O327" t="str">
        <f>VLOOKUP($D327,metadata!$B$2:$S$451,12,0)</f>
        <v>diptera</v>
      </c>
      <c r="P327" t="str">
        <f>VLOOKUP($D327,metadata!$B$2:$S$451,13,0)</f>
        <v/>
      </c>
      <c r="Q327" t="str">
        <f>VLOOKUP($D327,metadata!$B$2:$S$451,14,0)</f>
        <v/>
      </c>
      <c r="R327" t="str">
        <f>VLOOKUP($D327,metadata!$B$2:$S$451,15,0)</f>
        <v/>
      </c>
      <c r="S327" t="str">
        <f>VLOOKUP($D327,metadata!$B$2:$S$451,16,0)</f>
        <v/>
      </c>
      <c r="T327" t="str">
        <f>VLOOKUP($D327,metadata!$B$2:$S$451,17,0)</f>
        <v/>
      </c>
      <c r="U327" t="str">
        <f>VLOOKUP($D327,metadata!$B$2:$S$451,18,0)</f>
        <v/>
      </c>
      <c r="V327" t="str">
        <f>VLOOKUP($D327,metadata!$B$2:$Z$451,19,0)</f>
        <v/>
      </c>
      <c r="W327" t="str">
        <f>VLOOKUP($D327,metadata!$B$2:$Z$451,20,0)</f>
        <v/>
      </c>
      <c r="X327" t="str">
        <f>VLOOKUP($D327,metadata!$B$2:$Z$451,21,0)</f>
        <v/>
      </c>
      <c r="Y327" t="str">
        <f>VLOOKUP($D327,metadata!$B$2:$Z$451,22,0)</f>
        <v/>
      </c>
      <c r="Z327" t="str">
        <f>VLOOKUP($D327,metadata!$B$2:$Z$451,23,0)</f>
        <v/>
      </c>
      <c r="AA327" t="str">
        <f>VLOOKUP($D327,metadata!$B$2:$Z$451,24,0)</f>
        <v/>
      </c>
      <c r="AB327" t="str">
        <f>VLOOKUP($D327,metadata!$B$2:$Z$451,25,0)</f>
        <v/>
      </c>
      <c r="AF327" t="str">
        <f t="shared" si="16"/>
        <v/>
      </c>
      <c r="AH327" t="str">
        <f t="shared" si="14"/>
        <v>x</v>
      </c>
    </row>
    <row r="328" spans="1:34" x14ac:dyDescent="0.3">
      <c r="A328">
        <f>A327+metadata!J327</f>
        <v>1935</v>
      </c>
      <c r="B328" t="str">
        <f>metadata!B328</f>
        <v>51-1</v>
      </c>
      <c r="C328">
        <v>327</v>
      </c>
      <c r="D328" t="str">
        <f t="shared" si="15"/>
        <v>2-</v>
      </c>
      <c r="E328" t="str">
        <f>VLOOKUP($D328,metadata!$B$2:$S$451,2,0)</f>
        <v>BRADSHAW, WE</v>
      </c>
      <c r="F328" t="str">
        <f>VLOOKUP($D328,metadata!$B$2:$S$451,3,0)</f>
        <v>GEOGRAPHY OF PHOTOPERIODIC RESPONSE IN DIAPAUSING MOSQUITO</v>
      </c>
      <c r="G328" t="str">
        <f>VLOOKUP($D328,metadata!$B$2:$S$451,4,0)</f>
        <v>10.1038/262384b0</v>
      </c>
      <c r="H328" t="str">
        <f>VLOOKUP($D328,metadata!$B$2:$S$451,5,0)</f>
        <v>y-askfordata</v>
      </c>
      <c r="I328" t="str">
        <f>VLOOKUP($D328,metadata!$B$2:$S$451,6,0)</f>
        <v>a</v>
      </c>
      <c r="J328" t="str">
        <f>VLOOKUP($D328,metadata!$B$2:$S$451,7,0)</f>
        <v>i</v>
      </c>
      <c r="K328">
        <f>VLOOKUP($D328,metadata!$B$2:$S$451,8,0)</f>
        <v>22</v>
      </c>
      <c r="L328">
        <f>VLOOKUP($D328,metadata!$B$2:$S$451,9,0)</f>
        <v>16</v>
      </c>
      <c r="M328" t="str">
        <f>VLOOKUP($D328,metadata!$B$2:$S$451,10,0)</f>
        <v/>
      </c>
      <c r="N328" t="str">
        <f>VLOOKUP($D328,metadata!$B$2:$S$451,11,0)</f>
        <v>Wyeomyia smithii</v>
      </c>
      <c r="O328" t="str">
        <f>VLOOKUP($D328,metadata!$B$2:$S$451,12,0)</f>
        <v>diptera</v>
      </c>
      <c r="P328" t="str">
        <f>VLOOKUP($D328,metadata!$B$2:$S$451,13,0)</f>
        <v/>
      </c>
      <c r="Q328" t="str">
        <f>VLOOKUP($D328,metadata!$B$2:$S$451,14,0)</f>
        <v/>
      </c>
      <c r="R328" t="str">
        <f>VLOOKUP($D328,metadata!$B$2:$S$451,15,0)</f>
        <v/>
      </c>
      <c r="S328" t="str">
        <f>VLOOKUP($D328,metadata!$B$2:$S$451,16,0)</f>
        <v/>
      </c>
      <c r="T328" t="str">
        <f>VLOOKUP($D328,metadata!$B$2:$S$451,17,0)</f>
        <v/>
      </c>
      <c r="U328" t="str">
        <f>VLOOKUP($D328,metadata!$B$2:$S$451,18,0)</f>
        <v/>
      </c>
      <c r="V328" t="str">
        <f>VLOOKUP($D328,metadata!$B$2:$Z$451,19,0)</f>
        <v/>
      </c>
      <c r="W328" t="str">
        <f>VLOOKUP($D328,metadata!$B$2:$Z$451,20,0)</f>
        <v/>
      </c>
      <c r="X328" t="str">
        <f>VLOOKUP($D328,metadata!$B$2:$Z$451,21,0)</f>
        <v/>
      </c>
      <c r="Y328" t="str">
        <f>VLOOKUP($D328,metadata!$B$2:$Z$451,22,0)</f>
        <v/>
      </c>
      <c r="Z328" t="str">
        <f>VLOOKUP($D328,metadata!$B$2:$Z$451,23,0)</f>
        <v/>
      </c>
      <c r="AA328" t="str">
        <f>VLOOKUP($D328,metadata!$B$2:$Z$451,24,0)</f>
        <v/>
      </c>
      <c r="AB328" t="str">
        <f>VLOOKUP($D328,metadata!$B$2:$Z$451,25,0)</f>
        <v/>
      </c>
      <c r="AF328" t="str">
        <f t="shared" si="16"/>
        <v/>
      </c>
      <c r="AH328" t="str">
        <f t="shared" si="14"/>
        <v>x</v>
      </c>
    </row>
    <row r="329" spans="1:34" x14ac:dyDescent="0.3">
      <c r="A329">
        <f>A328+metadata!J328</f>
        <v>1940</v>
      </c>
      <c r="B329" t="str">
        <f>metadata!B329</f>
        <v>51-2</v>
      </c>
      <c r="C329">
        <v>328</v>
      </c>
      <c r="D329" t="str">
        <f t="shared" si="15"/>
        <v>2-</v>
      </c>
      <c r="E329" t="str">
        <f>VLOOKUP($D329,metadata!$B$2:$S$451,2,0)</f>
        <v>BRADSHAW, WE</v>
      </c>
      <c r="F329" t="str">
        <f>VLOOKUP($D329,metadata!$B$2:$S$451,3,0)</f>
        <v>GEOGRAPHY OF PHOTOPERIODIC RESPONSE IN DIAPAUSING MOSQUITO</v>
      </c>
      <c r="G329" t="str">
        <f>VLOOKUP($D329,metadata!$B$2:$S$451,4,0)</f>
        <v>10.1038/262384b0</v>
      </c>
      <c r="H329" t="str">
        <f>VLOOKUP($D329,metadata!$B$2:$S$451,5,0)</f>
        <v>y-askfordata</v>
      </c>
      <c r="I329" t="str">
        <f>VLOOKUP($D329,metadata!$B$2:$S$451,6,0)</f>
        <v>a</v>
      </c>
      <c r="J329" t="str">
        <f>VLOOKUP($D329,metadata!$B$2:$S$451,7,0)</f>
        <v>i</v>
      </c>
      <c r="K329">
        <f>VLOOKUP($D329,metadata!$B$2:$S$451,8,0)</f>
        <v>22</v>
      </c>
      <c r="L329">
        <f>VLOOKUP($D329,metadata!$B$2:$S$451,9,0)</f>
        <v>16</v>
      </c>
      <c r="M329" t="str">
        <f>VLOOKUP($D329,metadata!$B$2:$S$451,10,0)</f>
        <v/>
      </c>
      <c r="N329" t="str">
        <f>VLOOKUP($D329,metadata!$B$2:$S$451,11,0)</f>
        <v>Wyeomyia smithii</v>
      </c>
      <c r="O329" t="str">
        <f>VLOOKUP($D329,metadata!$B$2:$S$451,12,0)</f>
        <v>diptera</v>
      </c>
      <c r="P329" t="str">
        <f>VLOOKUP($D329,metadata!$B$2:$S$451,13,0)</f>
        <v/>
      </c>
      <c r="Q329" t="str">
        <f>VLOOKUP($D329,metadata!$B$2:$S$451,14,0)</f>
        <v/>
      </c>
      <c r="R329" t="str">
        <f>VLOOKUP($D329,metadata!$B$2:$S$451,15,0)</f>
        <v/>
      </c>
      <c r="S329" t="str">
        <f>VLOOKUP($D329,metadata!$B$2:$S$451,16,0)</f>
        <v/>
      </c>
      <c r="T329" t="str">
        <f>VLOOKUP($D329,metadata!$B$2:$S$451,17,0)</f>
        <v/>
      </c>
      <c r="U329" t="str">
        <f>VLOOKUP($D329,metadata!$B$2:$S$451,18,0)</f>
        <v/>
      </c>
      <c r="V329" t="str">
        <f>VLOOKUP($D329,metadata!$B$2:$Z$451,19,0)</f>
        <v/>
      </c>
      <c r="W329" t="str">
        <f>VLOOKUP($D329,metadata!$B$2:$Z$451,20,0)</f>
        <v/>
      </c>
      <c r="X329" t="str">
        <f>VLOOKUP($D329,metadata!$B$2:$Z$451,21,0)</f>
        <v/>
      </c>
      <c r="Y329" t="str">
        <f>VLOOKUP($D329,metadata!$B$2:$Z$451,22,0)</f>
        <v/>
      </c>
      <c r="Z329" t="str">
        <f>VLOOKUP($D329,metadata!$B$2:$Z$451,23,0)</f>
        <v/>
      </c>
      <c r="AA329" t="str">
        <f>VLOOKUP($D329,metadata!$B$2:$Z$451,24,0)</f>
        <v/>
      </c>
      <c r="AB329" t="str">
        <f>VLOOKUP($D329,metadata!$B$2:$Z$451,25,0)</f>
        <v/>
      </c>
      <c r="AF329" t="str">
        <f t="shared" si="16"/>
        <v/>
      </c>
      <c r="AH329" t="str">
        <f t="shared" si="14"/>
        <v>x</v>
      </c>
    </row>
    <row r="330" spans="1:34" x14ac:dyDescent="0.3">
      <c r="A330">
        <f>A329+metadata!J329</f>
        <v>1945</v>
      </c>
      <c r="B330" t="str">
        <f>metadata!B330</f>
        <v>51-3</v>
      </c>
      <c r="C330">
        <v>329</v>
      </c>
      <c r="D330" t="str">
        <f t="shared" si="15"/>
        <v>2-</v>
      </c>
      <c r="E330" t="str">
        <f>VLOOKUP($D330,metadata!$B$2:$S$451,2,0)</f>
        <v>BRADSHAW, WE</v>
      </c>
      <c r="F330" t="str">
        <f>VLOOKUP($D330,metadata!$B$2:$S$451,3,0)</f>
        <v>GEOGRAPHY OF PHOTOPERIODIC RESPONSE IN DIAPAUSING MOSQUITO</v>
      </c>
      <c r="G330" t="str">
        <f>VLOOKUP($D330,metadata!$B$2:$S$451,4,0)</f>
        <v>10.1038/262384b0</v>
      </c>
      <c r="H330" t="str">
        <f>VLOOKUP($D330,metadata!$B$2:$S$451,5,0)</f>
        <v>y-askfordata</v>
      </c>
      <c r="I330" t="str">
        <f>VLOOKUP($D330,metadata!$B$2:$S$451,6,0)</f>
        <v>a</v>
      </c>
      <c r="J330" t="str">
        <f>VLOOKUP($D330,metadata!$B$2:$S$451,7,0)</f>
        <v>i</v>
      </c>
      <c r="K330">
        <f>VLOOKUP($D330,metadata!$B$2:$S$451,8,0)</f>
        <v>22</v>
      </c>
      <c r="L330">
        <f>VLOOKUP($D330,metadata!$B$2:$S$451,9,0)</f>
        <v>16</v>
      </c>
      <c r="M330" t="str">
        <f>VLOOKUP($D330,metadata!$B$2:$S$451,10,0)</f>
        <v/>
      </c>
      <c r="N330" t="str">
        <f>VLOOKUP($D330,metadata!$B$2:$S$451,11,0)</f>
        <v>Wyeomyia smithii</v>
      </c>
      <c r="O330" t="str">
        <f>VLOOKUP($D330,metadata!$B$2:$S$451,12,0)</f>
        <v>diptera</v>
      </c>
      <c r="P330" t="str">
        <f>VLOOKUP($D330,metadata!$B$2:$S$451,13,0)</f>
        <v/>
      </c>
      <c r="Q330" t="str">
        <f>VLOOKUP($D330,metadata!$B$2:$S$451,14,0)</f>
        <v/>
      </c>
      <c r="R330" t="str">
        <f>VLOOKUP($D330,metadata!$B$2:$S$451,15,0)</f>
        <v/>
      </c>
      <c r="S330" t="str">
        <f>VLOOKUP($D330,metadata!$B$2:$S$451,16,0)</f>
        <v/>
      </c>
      <c r="T330" t="str">
        <f>VLOOKUP($D330,metadata!$B$2:$S$451,17,0)</f>
        <v/>
      </c>
      <c r="U330" t="str">
        <f>VLOOKUP($D330,metadata!$B$2:$S$451,18,0)</f>
        <v/>
      </c>
      <c r="V330" t="str">
        <f>VLOOKUP($D330,metadata!$B$2:$Z$451,19,0)</f>
        <v/>
      </c>
      <c r="W330" t="str">
        <f>VLOOKUP($D330,metadata!$B$2:$Z$451,20,0)</f>
        <v/>
      </c>
      <c r="X330" t="str">
        <f>VLOOKUP($D330,metadata!$B$2:$Z$451,21,0)</f>
        <v/>
      </c>
      <c r="Y330" t="str">
        <f>VLOOKUP($D330,metadata!$B$2:$Z$451,22,0)</f>
        <v/>
      </c>
      <c r="Z330" t="str">
        <f>VLOOKUP($D330,metadata!$B$2:$Z$451,23,0)</f>
        <v/>
      </c>
      <c r="AA330" t="str">
        <f>VLOOKUP($D330,metadata!$B$2:$Z$451,24,0)</f>
        <v/>
      </c>
      <c r="AB330" t="str">
        <f>VLOOKUP($D330,metadata!$B$2:$Z$451,25,0)</f>
        <v/>
      </c>
      <c r="AF330" t="str">
        <f t="shared" si="16"/>
        <v/>
      </c>
      <c r="AH330" t="str">
        <f t="shared" si="14"/>
        <v>x</v>
      </c>
    </row>
    <row r="331" spans="1:34" x14ac:dyDescent="0.3">
      <c r="A331">
        <f>A330+metadata!J330</f>
        <v>1950</v>
      </c>
      <c r="B331" t="str">
        <f>metadata!B331</f>
        <v>51-4</v>
      </c>
      <c r="C331">
        <v>330</v>
      </c>
      <c r="D331" t="str">
        <f t="shared" si="15"/>
        <v>2-</v>
      </c>
      <c r="E331" t="str">
        <f>VLOOKUP($D331,metadata!$B$2:$S$451,2,0)</f>
        <v>BRADSHAW, WE</v>
      </c>
      <c r="F331" t="str">
        <f>VLOOKUP($D331,metadata!$B$2:$S$451,3,0)</f>
        <v>GEOGRAPHY OF PHOTOPERIODIC RESPONSE IN DIAPAUSING MOSQUITO</v>
      </c>
      <c r="G331" t="str">
        <f>VLOOKUP($D331,metadata!$B$2:$S$451,4,0)</f>
        <v>10.1038/262384b0</v>
      </c>
      <c r="H331" t="str">
        <f>VLOOKUP($D331,metadata!$B$2:$S$451,5,0)</f>
        <v>y-askfordata</v>
      </c>
      <c r="I331" t="str">
        <f>VLOOKUP($D331,metadata!$B$2:$S$451,6,0)</f>
        <v>a</v>
      </c>
      <c r="J331" t="str">
        <f>VLOOKUP($D331,metadata!$B$2:$S$451,7,0)</f>
        <v>i</v>
      </c>
      <c r="K331">
        <f>VLOOKUP($D331,metadata!$B$2:$S$451,8,0)</f>
        <v>22</v>
      </c>
      <c r="L331">
        <f>VLOOKUP($D331,metadata!$B$2:$S$451,9,0)</f>
        <v>16</v>
      </c>
      <c r="M331" t="str">
        <f>VLOOKUP($D331,metadata!$B$2:$S$451,10,0)</f>
        <v/>
      </c>
      <c r="N331" t="str">
        <f>VLOOKUP($D331,metadata!$B$2:$S$451,11,0)</f>
        <v>Wyeomyia smithii</v>
      </c>
      <c r="O331" t="str">
        <f>VLOOKUP($D331,metadata!$B$2:$S$451,12,0)</f>
        <v>diptera</v>
      </c>
      <c r="P331" t="str">
        <f>VLOOKUP($D331,metadata!$B$2:$S$451,13,0)</f>
        <v/>
      </c>
      <c r="Q331" t="str">
        <f>VLOOKUP($D331,metadata!$B$2:$S$451,14,0)</f>
        <v/>
      </c>
      <c r="R331" t="str">
        <f>VLOOKUP($D331,metadata!$B$2:$S$451,15,0)</f>
        <v/>
      </c>
      <c r="S331" t="str">
        <f>VLOOKUP($D331,metadata!$B$2:$S$451,16,0)</f>
        <v/>
      </c>
      <c r="T331" t="str">
        <f>VLOOKUP($D331,metadata!$B$2:$S$451,17,0)</f>
        <v/>
      </c>
      <c r="U331" t="str">
        <f>VLOOKUP($D331,metadata!$B$2:$S$451,18,0)</f>
        <v/>
      </c>
      <c r="V331" t="str">
        <f>VLOOKUP($D331,metadata!$B$2:$Z$451,19,0)</f>
        <v/>
      </c>
      <c r="W331" t="str">
        <f>VLOOKUP($D331,metadata!$B$2:$Z$451,20,0)</f>
        <v/>
      </c>
      <c r="X331" t="str">
        <f>VLOOKUP($D331,metadata!$B$2:$Z$451,21,0)</f>
        <v/>
      </c>
      <c r="Y331" t="str">
        <f>VLOOKUP($D331,metadata!$B$2:$Z$451,22,0)</f>
        <v/>
      </c>
      <c r="Z331" t="str">
        <f>VLOOKUP($D331,metadata!$B$2:$Z$451,23,0)</f>
        <v/>
      </c>
      <c r="AA331" t="str">
        <f>VLOOKUP($D331,metadata!$B$2:$Z$451,24,0)</f>
        <v/>
      </c>
      <c r="AB331" t="str">
        <f>VLOOKUP($D331,metadata!$B$2:$Z$451,25,0)</f>
        <v/>
      </c>
      <c r="AF331" t="str">
        <f t="shared" si="16"/>
        <v/>
      </c>
      <c r="AH331" t="str">
        <f t="shared" si="14"/>
        <v>x</v>
      </c>
    </row>
    <row r="332" spans="1:34" x14ac:dyDescent="0.3">
      <c r="A332">
        <f>A331+metadata!J331</f>
        <v>1955</v>
      </c>
      <c r="B332" t="str">
        <f>metadata!B332</f>
        <v>51-5</v>
      </c>
      <c r="C332">
        <v>331</v>
      </c>
      <c r="D332" t="str">
        <f t="shared" si="15"/>
        <v>2-</v>
      </c>
      <c r="E332" t="str">
        <f>VLOOKUP($D332,metadata!$B$2:$S$451,2,0)</f>
        <v>BRADSHAW, WE</v>
      </c>
      <c r="F332" t="str">
        <f>VLOOKUP($D332,metadata!$B$2:$S$451,3,0)</f>
        <v>GEOGRAPHY OF PHOTOPERIODIC RESPONSE IN DIAPAUSING MOSQUITO</v>
      </c>
      <c r="G332" t="str">
        <f>VLOOKUP($D332,metadata!$B$2:$S$451,4,0)</f>
        <v>10.1038/262384b0</v>
      </c>
      <c r="H332" t="str">
        <f>VLOOKUP($D332,metadata!$B$2:$S$451,5,0)</f>
        <v>y-askfordata</v>
      </c>
      <c r="I332" t="str">
        <f>VLOOKUP($D332,metadata!$B$2:$S$451,6,0)</f>
        <v>a</v>
      </c>
      <c r="J332" t="str">
        <f>VLOOKUP($D332,metadata!$B$2:$S$451,7,0)</f>
        <v>i</v>
      </c>
      <c r="K332">
        <f>VLOOKUP($D332,metadata!$B$2:$S$451,8,0)</f>
        <v>22</v>
      </c>
      <c r="L332">
        <f>VLOOKUP($D332,metadata!$B$2:$S$451,9,0)</f>
        <v>16</v>
      </c>
      <c r="M332" t="str">
        <f>VLOOKUP($D332,metadata!$B$2:$S$451,10,0)</f>
        <v/>
      </c>
      <c r="N332" t="str">
        <f>VLOOKUP($D332,metadata!$B$2:$S$451,11,0)</f>
        <v>Wyeomyia smithii</v>
      </c>
      <c r="O332" t="str">
        <f>VLOOKUP($D332,metadata!$B$2:$S$451,12,0)</f>
        <v>diptera</v>
      </c>
      <c r="P332" t="str">
        <f>VLOOKUP($D332,metadata!$B$2:$S$451,13,0)</f>
        <v/>
      </c>
      <c r="Q332" t="str">
        <f>VLOOKUP($D332,metadata!$B$2:$S$451,14,0)</f>
        <v/>
      </c>
      <c r="R332" t="str">
        <f>VLOOKUP($D332,metadata!$B$2:$S$451,15,0)</f>
        <v/>
      </c>
      <c r="S332" t="str">
        <f>VLOOKUP($D332,metadata!$B$2:$S$451,16,0)</f>
        <v/>
      </c>
      <c r="T332" t="str">
        <f>VLOOKUP($D332,metadata!$B$2:$S$451,17,0)</f>
        <v/>
      </c>
      <c r="U332" t="str">
        <f>VLOOKUP($D332,metadata!$B$2:$S$451,18,0)</f>
        <v/>
      </c>
      <c r="V332" t="str">
        <f>VLOOKUP($D332,metadata!$B$2:$Z$451,19,0)</f>
        <v/>
      </c>
      <c r="W332" t="str">
        <f>VLOOKUP($D332,metadata!$B$2:$Z$451,20,0)</f>
        <v/>
      </c>
      <c r="X332" t="str">
        <f>VLOOKUP($D332,metadata!$B$2:$Z$451,21,0)</f>
        <v/>
      </c>
      <c r="Y332" t="str">
        <f>VLOOKUP($D332,metadata!$B$2:$Z$451,22,0)</f>
        <v/>
      </c>
      <c r="Z332" t="str">
        <f>VLOOKUP($D332,metadata!$B$2:$Z$451,23,0)</f>
        <v/>
      </c>
      <c r="AA332" t="str">
        <f>VLOOKUP($D332,metadata!$B$2:$Z$451,24,0)</f>
        <v/>
      </c>
      <c r="AB332" t="str">
        <f>VLOOKUP($D332,metadata!$B$2:$Z$451,25,0)</f>
        <v/>
      </c>
      <c r="AF332" t="str">
        <f t="shared" si="16"/>
        <v/>
      </c>
      <c r="AH332" t="str">
        <f t="shared" si="14"/>
        <v>x</v>
      </c>
    </row>
    <row r="333" spans="1:34" x14ac:dyDescent="0.3">
      <c r="A333">
        <f>A332+metadata!J332</f>
        <v>1960</v>
      </c>
      <c r="B333" t="str">
        <f>metadata!B333</f>
        <v>51-6</v>
      </c>
      <c r="C333">
        <v>332</v>
      </c>
      <c r="D333" t="str">
        <f t="shared" si="15"/>
        <v>2-</v>
      </c>
      <c r="E333" t="str">
        <f>VLOOKUP($D333,metadata!$B$2:$S$451,2,0)</f>
        <v>BRADSHAW, WE</v>
      </c>
      <c r="F333" t="str">
        <f>VLOOKUP($D333,metadata!$B$2:$S$451,3,0)</f>
        <v>GEOGRAPHY OF PHOTOPERIODIC RESPONSE IN DIAPAUSING MOSQUITO</v>
      </c>
      <c r="G333" t="str">
        <f>VLOOKUP($D333,metadata!$B$2:$S$451,4,0)</f>
        <v>10.1038/262384b0</v>
      </c>
      <c r="H333" t="str">
        <f>VLOOKUP($D333,metadata!$B$2:$S$451,5,0)</f>
        <v>y-askfordata</v>
      </c>
      <c r="I333" t="str">
        <f>VLOOKUP($D333,metadata!$B$2:$S$451,6,0)</f>
        <v>a</v>
      </c>
      <c r="J333" t="str">
        <f>VLOOKUP($D333,metadata!$B$2:$S$451,7,0)</f>
        <v>i</v>
      </c>
      <c r="K333">
        <f>VLOOKUP($D333,metadata!$B$2:$S$451,8,0)</f>
        <v>22</v>
      </c>
      <c r="L333">
        <f>VLOOKUP($D333,metadata!$B$2:$S$451,9,0)</f>
        <v>16</v>
      </c>
      <c r="M333" t="str">
        <f>VLOOKUP($D333,metadata!$B$2:$S$451,10,0)</f>
        <v/>
      </c>
      <c r="N333" t="str">
        <f>VLOOKUP($D333,metadata!$B$2:$S$451,11,0)</f>
        <v>Wyeomyia smithii</v>
      </c>
      <c r="O333" t="str">
        <f>VLOOKUP($D333,metadata!$B$2:$S$451,12,0)</f>
        <v>diptera</v>
      </c>
      <c r="P333" t="str">
        <f>VLOOKUP($D333,metadata!$B$2:$S$451,13,0)</f>
        <v/>
      </c>
      <c r="Q333" t="str">
        <f>VLOOKUP($D333,metadata!$B$2:$S$451,14,0)</f>
        <v/>
      </c>
      <c r="R333" t="str">
        <f>VLOOKUP($D333,metadata!$B$2:$S$451,15,0)</f>
        <v/>
      </c>
      <c r="S333" t="str">
        <f>VLOOKUP($D333,metadata!$B$2:$S$451,16,0)</f>
        <v/>
      </c>
      <c r="T333" t="str">
        <f>VLOOKUP($D333,metadata!$B$2:$S$451,17,0)</f>
        <v/>
      </c>
      <c r="U333" t="str">
        <f>VLOOKUP($D333,metadata!$B$2:$S$451,18,0)</f>
        <v/>
      </c>
      <c r="V333" t="str">
        <f>VLOOKUP($D333,metadata!$B$2:$Z$451,19,0)</f>
        <v/>
      </c>
      <c r="W333" t="str">
        <f>VLOOKUP($D333,metadata!$B$2:$Z$451,20,0)</f>
        <v/>
      </c>
      <c r="X333" t="str">
        <f>VLOOKUP($D333,metadata!$B$2:$Z$451,21,0)</f>
        <v/>
      </c>
      <c r="Y333" t="str">
        <f>VLOOKUP($D333,metadata!$B$2:$Z$451,22,0)</f>
        <v/>
      </c>
      <c r="Z333" t="str">
        <f>VLOOKUP($D333,metadata!$B$2:$Z$451,23,0)</f>
        <v/>
      </c>
      <c r="AA333" t="str">
        <f>VLOOKUP($D333,metadata!$B$2:$Z$451,24,0)</f>
        <v/>
      </c>
      <c r="AB333" t="str">
        <f>VLOOKUP($D333,metadata!$B$2:$Z$451,25,0)</f>
        <v/>
      </c>
      <c r="AF333" t="str">
        <f t="shared" si="16"/>
        <v/>
      </c>
      <c r="AH333" t="str">
        <f t="shared" si="14"/>
        <v>x</v>
      </c>
    </row>
    <row r="334" spans="1:34" x14ac:dyDescent="0.3">
      <c r="A334">
        <f>A333+metadata!J333</f>
        <v>1965</v>
      </c>
      <c r="B334" t="str">
        <f>metadata!B334</f>
        <v>51-7</v>
      </c>
      <c r="C334">
        <v>333</v>
      </c>
      <c r="D334" t="str">
        <f t="shared" si="15"/>
        <v>2-</v>
      </c>
      <c r="E334" t="str">
        <f>VLOOKUP($D334,metadata!$B$2:$S$451,2,0)</f>
        <v>BRADSHAW, WE</v>
      </c>
      <c r="F334" t="str">
        <f>VLOOKUP($D334,metadata!$B$2:$S$451,3,0)</f>
        <v>GEOGRAPHY OF PHOTOPERIODIC RESPONSE IN DIAPAUSING MOSQUITO</v>
      </c>
      <c r="G334" t="str">
        <f>VLOOKUP($D334,metadata!$B$2:$S$451,4,0)</f>
        <v>10.1038/262384b0</v>
      </c>
      <c r="H334" t="str">
        <f>VLOOKUP($D334,metadata!$B$2:$S$451,5,0)</f>
        <v>y-askfordata</v>
      </c>
      <c r="I334" t="str">
        <f>VLOOKUP($D334,metadata!$B$2:$S$451,6,0)</f>
        <v>a</v>
      </c>
      <c r="J334" t="str">
        <f>VLOOKUP($D334,metadata!$B$2:$S$451,7,0)</f>
        <v>i</v>
      </c>
      <c r="K334">
        <f>VLOOKUP($D334,metadata!$B$2:$S$451,8,0)</f>
        <v>22</v>
      </c>
      <c r="L334">
        <f>VLOOKUP($D334,metadata!$B$2:$S$451,9,0)</f>
        <v>16</v>
      </c>
      <c r="M334" t="str">
        <f>VLOOKUP($D334,metadata!$B$2:$S$451,10,0)</f>
        <v/>
      </c>
      <c r="N334" t="str">
        <f>VLOOKUP($D334,metadata!$B$2:$S$451,11,0)</f>
        <v>Wyeomyia smithii</v>
      </c>
      <c r="O334" t="str">
        <f>VLOOKUP($D334,metadata!$B$2:$S$451,12,0)</f>
        <v>diptera</v>
      </c>
      <c r="P334" t="str">
        <f>VLOOKUP($D334,metadata!$B$2:$S$451,13,0)</f>
        <v/>
      </c>
      <c r="Q334" t="str">
        <f>VLOOKUP($D334,metadata!$B$2:$S$451,14,0)</f>
        <v/>
      </c>
      <c r="R334" t="str">
        <f>VLOOKUP($D334,metadata!$B$2:$S$451,15,0)</f>
        <v/>
      </c>
      <c r="S334" t="str">
        <f>VLOOKUP($D334,metadata!$B$2:$S$451,16,0)</f>
        <v/>
      </c>
      <c r="T334" t="str">
        <f>VLOOKUP($D334,metadata!$B$2:$S$451,17,0)</f>
        <v/>
      </c>
      <c r="U334" t="str">
        <f>VLOOKUP($D334,metadata!$B$2:$S$451,18,0)</f>
        <v/>
      </c>
      <c r="V334" t="str">
        <f>VLOOKUP($D334,metadata!$B$2:$Z$451,19,0)</f>
        <v/>
      </c>
      <c r="W334" t="str">
        <f>VLOOKUP($D334,metadata!$B$2:$Z$451,20,0)</f>
        <v/>
      </c>
      <c r="X334" t="str">
        <f>VLOOKUP($D334,metadata!$B$2:$Z$451,21,0)</f>
        <v/>
      </c>
      <c r="Y334" t="str">
        <f>VLOOKUP($D334,metadata!$B$2:$Z$451,22,0)</f>
        <v/>
      </c>
      <c r="Z334" t="str">
        <f>VLOOKUP($D334,metadata!$B$2:$Z$451,23,0)</f>
        <v/>
      </c>
      <c r="AA334" t="str">
        <f>VLOOKUP($D334,metadata!$B$2:$Z$451,24,0)</f>
        <v/>
      </c>
      <c r="AB334" t="str">
        <f>VLOOKUP($D334,metadata!$B$2:$Z$451,25,0)</f>
        <v/>
      </c>
      <c r="AF334" t="str">
        <f t="shared" si="16"/>
        <v/>
      </c>
      <c r="AH334" t="str">
        <f t="shared" si="14"/>
        <v>x</v>
      </c>
    </row>
    <row r="335" spans="1:34" x14ac:dyDescent="0.3">
      <c r="A335">
        <f>A334+metadata!J334</f>
        <v>1970</v>
      </c>
      <c r="B335" t="str">
        <f>metadata!B335</f>
        <v>51-8</v>
      </c>
      <c r="C335">
        <v>334</v>
      </c>
      <c r="D335" t="str">
        <f t="shared" si="15"/>
        <v>2-</v>
      </c>
      <c r="E335" t="str">
        <f>VLOOKUP($D335,metadata!$B$2:$S$451,2,0)</f>
        <v>BRADSHAW, WE</v>
      </c>
      <c r="F335" t="str">
        <f>VLOOKUP($D335,metadata!$B$2:$S$451,3,0)</f>
        <v>GEOGRAPHY OF PHOTOPERIODIC RESPONSE IN DIAPAUSING MOSQUITO</v>
      </c>
      <c r="G335" t="str">
        <f>VLOOKUP($D335,metadata!$B$2:$S$451,4,0)</f>
        <v>10.1038/262384b0</v>
      </c>
      <c r="H335" t="str">
        <f>VLOOKUP($D335,metadata!$B$2:$S$451,5,0)</f>
        <v>y-askfordata</v>
      </c>
      <c r="I335" t="str">
        <f>VLOOKUP($D335,metadata!$B$2:$S$451,6,0)</f>
        <v>a</v>
      </c>
      <c r="J335" t="str">
        <f>VLOOKUP($D335,metadata!$B$2:$S$451,7,0)</f>
        <v>i</v>
      </c>
      <c r="K335">
        <f>VLOOKUP($D335,metadata!$B$2:$S$451,8,0)</f>
        <v>22</v>
      </c>
      <c r="L335">
        <f>VLOOKUP($D335,metadata!$B$2:$S$451,9,0)</f>
        <v>16</v>
      </c>
      <c r="M335" t="str">
        <f>VLOOKUP($D335,metadata!$B$2:$S$451,10,0)</f>
        <v/>
      </c>
      <c r="N335" t="str">
        <f>VLOOKUP($D335,metadata!$B$2:$S$451,11,0)</f>
        <v>Wyeomyia smithii</v>
      </c>
      <c r="O335" t="str">
        <f>VLOOKUP($D335,metadata!$B$2:$S$451,12,0)</f>
        <v>diptera</v>
      </c>
      <c r="P335" t="str">
        <f>VLOOKUP($D335,metadata!$B$2:$S$451,13,0)</f>
        <v/>
      </c>
      <c r="Q335" t="str">
        <f>VLOOKUP($D335,metadata!$B$2:$S$451,14,0)</f>
        <v/>
      </c>
      <c r="R335" t="str">
        <f>VLOOKUP($D335,metadata!$B$2:$S$451,15,0)</f>
        <v/>
      </c>
      <c r="S335" t="str">
        <f>VLOOKUP($D335,metadata!$B$2:$S$451,16,0)</f>
        <v/>
      </c>
      <c r="T335" t="str">
        <f>VLOOKUP($D335,metadata!$B$2:$S$451,17,0)</f>
        <v/>
      </c>
      <c r="U335" t="str">
        <f>VLOOKUP($D335,metadata!$B$2:$S$451,18,0)</f>
        <v/>
      </c>
      <c r="V335" t="str">
        <f>VLOOKUP($D335,metadata!$B$2:$Z$451,19,0)</f>
        <v/>
      </c>
      <c r="W335" t="str">
        <f>VLOOKUP($D335,metadata!$B$2:$Z$451,20,0)</f>
        <v/>
      </c>
      <c r="X335" t="str">
        <f>VLOOKUP($D335,metadata!$B$2:$Z$451,21,0)</f>
        <v/>
      </c>
      <c r="Y335" t="str">
        <f>VLOOKUP($D335,metadata!$B$2:$Z$451,22,0)</f>
        <v/>
      </c>
      <c r="Z335" t="str">
        <f>VLOOKUP($D335,metadata!$B$2:$Z$451,23,0)</f>
        <v/>
      </c>
      <c r="AA335" t="str">
        <f>VLOOKUP($D335,metadata!$B$2:$Z$451,24,0)</f>
        <v/>
      </c>
      <c r="AB335" t="str">
        <f>VLOOKUP($D335,metadata!$B$2:$Z$451,25,0)</f>
        <v/>
      </c>
      <c r="AF335" t="str">
        <f t="shared" si="16"/>
        <v/>
      </c>
      <c r="AH335" t="str">
        <f t="shared" si="14"/>
        <v>x</v>
      </c>
    </row>
    <row r="336" spans="1:34" x14ac:dyDescent="0.3">
      <c r="A336">
        <f>A335+metadata!J335</f>
        <v>1975</v>
      </c>
      <c r="B336" t="str">
        <f>metadata!B336</f>
        <v>51-9</v>
      </c>
      <c r="C336">
        <v>335</v>
      </c>
      <c r="D336" t="str">
        <f t="shared" si="15"/>
        <v>2-</v>
      </c>
      <c r="E336" t="str">
        <f>VLOOKUP($D336,metadata!$B$2:$S$451,2,0)</f>
        <v>BRADSHAW, WE</v>
      </c>
      <c r="F336" t="str">
        <f>VLOOKUP($D336,metadata!$B$2:$S$451,3,0)</f>
        <v>GEOGRAPHY OF PHOTOPERIODIC RESPONSE IN DIAPAUSING MOSQUITO</v>
      </c>
      <c r="G336" t="str">
        <f>VLOOKUP($D336,metadata!$B$2:$S$451,4,0)</f>
        <v>10.1038/262384b0</v>
      </c>
      <c r="H336" t="str">
        <f>VLOOKUP($D336,metadata!$B$2:$S$451,5,0)</f>
        <v>y-askfordata</v>
      </c>
      <c r="I336" t="str">
        <f>VLOOKUP($D336,metadata!$B$2:$S$451,6,0)</f>
        <v>a</v>
      </c>
      <c r="J336" t="str">
        <f>VLOOKUP($D336,metadata!$B$2:$S$451,7,0)</f>
        <v>i</v>
      </c>
      <c r="K336">
        <f>VLOOKUP($D336,metadata!$B$2:$S$451,8,0)</f>
        <v>22</v>
      </c>
      <c r="L336">
        <f>VLOOKUP($D336,metadata!$B$2:$S$451,9,0)</f>
        <v>16</v>
      </c>
      <c r="M336" t="str">
        <f>VLOOKUP($D336,metadata!$B$2:$S$451,10,0)</f>
        <v/>
      </c>
      <c r="N336" t="str">
        <f>VLOOKUP($D336,metadata!$B$2:$S$451,11,0)</f>
        <v>Wyeomyia smithii</v>
      </c>
      <c r="O336" t="str">
        <f>VLOOKUP($D336,metadata!$B$2:$S$451,12,0)</f>
        <v>diptera</v>
      </c>
      <c r="P336" t="str">
        <f>VLOOKUP($D336,metadata!$B$2:$S$451,13,0)</f>
        <v/>
      </c>
      <c r="Q336" t="str">
        <f>VLOOKUP($D336,metadata!$B$2:$S$451,14,0)</f>
        <v/>
      </c>
      <c r="R336" t="str">
        <f>VLOOKUP($D336,metadata!$B$2:$S$451,15,0)</f>
        <v/>
      </c>
      <c r="S336" t="str">
        <f>VLOOKUP($D336,metadata!$B$2:$S$451,16,0)</f>
        <v/>
      </c>
      <c r="T336" t="str">
        <f>VLOOKUP($D336,metadata!$B$2:$S$451,17,0)</f>
        <v/>
      </c>
      <c r="U336" t="str">
        <f>VLOOKUP($D336,metadata!$B$2:$S$451,18,0)</f>
        <v/>
      </c>
      <c r="V336" t="str">
        <f>VLOOKUP($D336,metadata!$B$2:$Z$451,19,0)</f>
        <v/>
      </c>
      <c r="W336" t="str">
        <f>VLOOKUP($D336,metadata!$B$2:$Z$451,20,0)</f>
        <v/>
      </c>
      <c r="X336" t="str">
        <f>VLOOKUP($D336,metadata!$B$2:$Z$451,21,0)</f>
        <v/>
      </c>
      <c r="Y336" t="str">
        <f>VLOOKUP($D336,metadata!$B$2:$Z$451,22,0)</f>
        <v/>
      </c>
      <c r="Z336" t="str">
        <f>VLOOKUP($D336,metadata!$B$2:$Z$451,23,0)</f>
        <v/>
      </c>
      <c r="AA336" t="str">
        <f>VLOOKUP($D336,metadata!$B$2:$Z$451,24,0)</f>
        <v/>
      </c>
      <c r="AB336" t="str">
        <f>VLOOKUP($D336,metadata!$B$2:$Z$451,25,0)</f>
        <v/>
      </c>
      <c r="AF336" t="str">
        <f t="shared" si="16"/>
        <v/>
      </c>
      <c r="AH336" t="str">
        <f t="shared" si="14"/>
        <v>x</v>
      </c>
    </row>
    <row r="337" spans="1:34" x14ac:dyDescent="0.3">
      <c r="A337">
        <f>A336+metadata!J336</f>
        <v>1980</v>
      </c>
      <c r="B337" t="str">
        <f>metadata!B337</f>
        <v>51-10</v>
      </c>
      <c r="C337">
        <v>336</v>
      </c>
      <c r="D337" t="str">
        <f t="shared" si="15"/>
        <v>2-</v>
      </c>
      <c r="E337" t="str">
        <f>VLOOKUP($D337,metadata!$B$2:$S$451,2,0)</f>
        <v>BRADSHAW, WE</v>
      </c>
      <c r="F337" t="str">
        <f>VLOOKUP($D337,metadata!$B$2:$S$451,3,0)</f>
        <v>GEOGRAPHY OF PHOTOPERIODIC RESPONSE IN DIAPAUSING MOSQUITO</v>
      </c>
      <c r="G337" t="str">
        <f>VLOOKUP($D337,metadata!$B$2:$S$451,4,0)</f>
        <v>10.1038/262384b0</v>
      </c>
      <c r="H337" t="str">
        <f>VLOOKUP($D337,metadata!$B$2:$S$451,5,0)</f>
        <v>y-askfordata</v>
      </c>
      <c r="I337" t="str">
        <f>VLOOKUP($D337,metadata!$B$2:$S$451,6,0)</f>
        <v>a</v>
      </c>
      <c r="J337" t="str">
        <f>VLOOKUP($D337,metadata!$B$2:$S$451,7,0)</f>
        <v>i</v>
      </c>
      <c r="K337">
        <f>VLOOKUP($D337,metadata!$B$2:$S$451,8,0)</f>
        <v>22</v>
      </c>
      <c r="L337">
        <f>VLOOKUP($D337,metadata!$B$2:$S$451,9,0)</f>
        <v>16</v>
      </c>
      <c r="M337" t="str">
        <f>VLOOKUP($D337,metadata!$B$2:$S$451,10,0)</f>
        <v/>
      </c>
      <c r="N337" t="str">
        <f>VLOOKUP($D337,metadata!$B$2:$S$451,11,0)</f>
        <v>Wyeomyia smithii</v>
      </c>
      <c r="O337" t="str">
        <f>VLOOKUP($D337,metadata!$B$2:$S$451,12,0)</f>
        <v>diptera</v>
      </c>
      <c r="P337" t="str">
        <f>VLOOKUP($D337,metadata!$B$2:$S$451,13,0)</f>
        <v/>
      </c>
      <c r="Q337" t="str">
        <f>VLOOKUP($D337,metadata!$B$2:$S$451,14,0)</f>
        <v/>
      </c>
      <c r="R337" t="str">
        <f>VLOOKUP($D337,metadata!$B$2:$S$451,15,0)</f>
        <v/>
      </c>
      <c r="S337" t="str">
        <f>VLOOKUP($D337,metadata!$B$2:$S$451,16,0)</f>
        <v/>
      </c>
      <c r="T337" t="str">
        <f>VLOOKUP($D337,metadata!$B$2:$S$451,17,0)</f>
        <v/>
      </c>
      <c r="U337" t="str">
        <f>VLOOKUP($D337,metadata!$B$2:$S$451,18,0)</f>
        <v/>
      </c>
      <c r="V337" t="str">
        <f>VLOOKUP($D337,metadata!$B$2:$Z$451,19,0)</f>
        <v/>
      </c>
      <c r="W337" t="str">
        <f>VLOOKUP($D337,metadata!$B$2:$Z$451,20,0)</f>
        <v/>
      </c>
      <c r="X337" t="str">
        <f>VLOOKUP($D337,metadata!$B$2:$Z$451,21,0)</f>
        <v/>
      </c>
      <c r="Y337" t="str">
        <f>VLOOKUP($D337,metadata!$B$2:$Z$451,22,0)</f>
        <v/>
      </c>
      <c r="Z337" t="str">
        <f>VLOOKUP($D337,metadata!$B$2:$Z$451,23,0)</f>
        <v/>
      </c>
      <c r="AA337" t="str">
        <f>VLOOKUP($D337,metadata!$B$2:$Z$451,24,0)</f>
        <v/>
      </c>
      <c r="AB337" t="str">
        <f>VLOOKUP($D337,metadata!$B$2:$Z$451,25,0)</f>
        <v/>
      </c>
      <c r="AF337" t="str">
        <f t="shared" si="16"/>
        <v/>
      </c>
      <c r="AH337" t="str">
        <f t="shared" ref="AH337:AH368" si="17">IF(AD337&lt;1.1,"x","")</f>
        <v>x</v>
      </c>
    </row>
    <row r="338" spans="1:34" x14ac:dyDescent="0.3">
      <c r="A338">
        <f>A337+metadata!J337</f>
        <v>1985</v>
      </c>
      <c r="B338" t="str">
        <f>metadata!B338</f>
        <v>51-11</v>
      </c>
      <c r="C338">
        <v>337</v>
      </c>
      <c r="D338" t="str">
        <f t="shared" si="15"/>
        <v>2-</v>
      </c>
      <c r="E338" t="str">
        <f>VLOOKUP($D338,metadata!$B$2:$S$451,2,0)</f>
        <v>BRADSHAW, WE</v>
      </c>
      <c r="F338" t="str">
        <f>VLOOKUP($D338,metadata!$B$2:$S$451,3,0)</f>
        <v>GEOGRAPHY OF PHOTOPERIODIC RESPONSE IN DIAPAUSING MOSQUITO</v>
      </c>
      <c r="G338" t="str">
        <f>VLOOKUP($D338,metadata!$B$2:$S$451,4,0)</f>
        <v>10.1038/262384b0</v>
      </c>
      <c r="H338" t="str">
        <f>VLOOKUP($D338,metadata!$B$2:$S$451,5,0)</f>
        <v>y-askfordata</v>
      </c>
      <c r="I338" t="str">
        <f>VLOOKUP($D338,metadata!$B$2:$S$451,6,0)</f>
        <v>a</v>
      </c>
      <c r="J338" t="str">
        <f>VLOOKUP($D338,metadata!$B$2:$S$451,7,0)</f>
        <v>i</v>
      </c>
      <c r="K338">
        <f>VLOOKUP($D338,metadata!$B$2:$S$451,8,0)</f>
        <v>22</v>
      </c>
      <c r="L338">
        <f>VLOOKUP($D338,metadata!$B$2:$S$451,9,0)</f>
        <v>16</v>
      </c>
      <c r="M338" t="str">
        <f>VLOOKUP($D338,metadata!$B$2:$S$451,10,0)</f>
        <v/>
      </c>
      <c r="N338" t="str">
        <f>VLOOKUP($D338,metadata!$B$2:$S$451,11,0)</f>
        <v>Wyeomyia smithii</v>
      </c>
      <c r="O338" t="str">
        <f>VLOOKUP($D338,metadata!$B$2:$S$451,12,0)</f>
        <v>diptera</v>
      </c>
      <c r="P338" t="str">
        <f>VLOOKUP($D338,metadata!$B$2:$S$451,13,0)</f>
        <v/>
      </c>
      <c r="Q338" t="str">
        <f>VLOOKUP($D338,metadata!$B$2:$S$451,14,0)</f>
        <v/>
      </c>
      <c r="R338" t="str">
        <f>VLOOKUP($D338,metadata!$B$2:$S$451,15,0)</f>
        <v/>
      </c>
      <c r="S338" t="str">
        <f>VLOOKUP($D338,metadata!$B$2:$S$451,16,0)</f>
        <v/>
      </c>
      <c r="T338" t="str">
        <f>VLOOKUP($D338,metadata!$B$2:$S$451,17,0)</f>
        <v/>
      </c>
      <c r="U338" t="str">
        <f>VLOOKUP($D338,metadata!$B$2:$S$451,18,0)</f>
        <v/>
      </c>
      <c r="V338" t="str">
        <f>VLOOKUP($D338,metadata!$B$2:$Z$451,19,0)</f>
        <v/>
      </c>
      <c r="W338" t="str">
        <f>VLOOKUP($D338,metadata!$B$2:$Z$451,20,0)</f>
        <v/>
      </c>
      <c r="X338" t="str">
        <f>VLOOKUP($D338,metadata!$B$2:$Z$451,21,0)</f>
        <v/>
      </c>
      <c r="Y338" t="str">
        <f>VLOOKUP($D338,metadata!$B$2:$Z$451,22,0)</f>
        <v/>
      </c>
      <c r="Z338" t="str">
        <f>VLOOKUP($D338,metadata!$B$2:$Z$451,23,0)</f>
        <v/>
      </c>
      <c r="AA338" t="str">
        <f>VLOOKUP($D338,metadata!$B$2:$Z$451,24,0)</f>
        <v/>
      </c>
      <c r="AB338" t="str">
        <f>VLOOKUP($D338,metadata!$B$2:$Z$451,25,0)</f>
        <v/>
      </c>
      <c r="AF338" t="str">
        <f t="shared" si="16"/>
        <v/>
      </c>
      <c r="AH338" t="str">
        <f t="shared" si="17"/>
        <v>x</v>
      </c>
    </row>
    <row r="339" spans="1:34" x14ac:dyDescent="0.3">
      <c r="A339">
        <f>A338+metadata!J338</f>
        <v>1990</v>
      </c>
      <c r="B339" t="str">
        <f>metadata!B339</f>
        <v>51-12</v>
      </c>
      <c r="C339">
        <v>338</v>
      </c>
      <c r="D339" t="str">
        <f t="shared" si="15"/>
        <v>2-</v>
      </c>
      <c r="E339" t="str">
        <f>VLOOKUP($D339,metadata!$B$2:$S$451,2,0)</f>
        <v>BRADSHAW, WE</v>
      </c>
      <c r="F339" t="str">
        <f>VLOOKUP($D339,metadata!$B$2:$S$451,3,0)</f>
        <v>GEOGRAPHY OF PHOTOPERIODIC RESPONSE IN DIAPAUSING MOSQUITO</v>
      </c>
      <c r="G339" t="str">
        <f>VLOOKUP($D339,metadata!$B$2:$S$451,4,0)</f>
        <v>10.1038/262384b0</v>
      </c>
      <c r="H339" t="str">
        <f>VLOOKUP($D339,metadata!$B$2:$S$451,5,0)</f>
        <v>y-askfordata</v>
      </c>
      <c r="I339" t="str">
        <f>VLOOKUP($D339,metadata!$B$2:$S$451,6,0)</f>
        <v>a</v>
      </c>
      <c r="J339" t="str">
        <f>VLOOKUP($D339,metadata!$B$2:$S$451,7,0)</f>
        <v>i</v>
      </c>
      <c r="K339">
        <f>VLOOKUP($D339,metadata!$B$2:$S$451,8,0)</f>
        <v>22</v>
      </c>
      <c r="L339">
        <f>VLOOKUP($D339,metadata!$B$2:$S$451,9,0)</f>
        <v>16</v>
      </c>
      <c r="M339" t="str">
        <f>VLOOKUP($D339,metadata!$B$2:$S$451,10,0)</f>
        <v/>
      </c>
      <c r="N339" t="str">
        <f>VLOOKUP($D339,metadata!$B$2:$S$451,11,0)</f>
        <v>Wyeomyia smithii</v>
      </c>
      <c r="O339" t="str">
        <f>VLOOKUP($D339,metadata!$B$2:$S$451,12,0)</f>
        <v>diptera</v>
      </c>
      <c r="P339" t="str">
        <f>VLOOKUP($D339,metadata!$B$2:$S$451,13,0)</f>
        <v/>
      </c>
      <c r="Q339" t="str">
        <f>VLOOKUP($D339,metadata!$B$2:$S$451,14,0)</f>
        <v/>
      </c>
      <c r="R339" t="str">
        <f>VLOOKUP($D339,metadata!$B$2:$S$451,15,0)</f>
        <v/>
      </c>
      <c r="S339" t="str">
        <f>VLOOKUP($D339,metadata!$B$2:$S$451,16,0)</f>
        <v/>
      </c>
      <c r="T339" t="str">
        <f>VLOOKUP($D339,metadata!$B$2:$S$451,17,0)</f>
        <v/>
      </c>
      <c r="U339" t="str">
        <f>VLOOKUP($D339,metadata!$B$2:$S$451,18,0)</f>
        <v/>
      </c>
      <c r="V339" t="str">
        <f>VLOOKUP($D339,metadata!$B$2:$Z$451,19,0)</f>
        <v/>
      </c>
      <c r="W339" t="str">
        <f>VLOOKUP($D339,metadata!$B$2:$Z$451,20,0)</f>
        <v/>
      </c>
      <c r="X339" t="str">
        <f>VLOOKUP($D339,metadata!$B$2:$Z$451,21,0)</f>
        <v/>
      </c>
      <c r="Y339" t="str">
        <f>VLOOKUP($D339,metadata!$B$2:$Z$451,22,0)</f>
        <v/>
      </c>
      <c r="Z339" t="str">
        <f>VLOOKUP($D339,metadata!$B$2:$Z$451,23,0)</f>
        <v/>
      </c>
      <c r="AA339" t="str">
        <f>VLOOKUP($D339,metadata!$B$2:$Z$451,24,0)</f>
        <v/>
      </c>
      <c r="AB339" t="str">
        <f>VLOOKUP($D339,metadata!$B$2:$Z$451,25,0)</f>
        <v/>
      </c>
      <c r="AF339" t="str">
        <f t="shared" si="16"/>
        <v/>
      </c>
      <c r="AH339" t="str">
        <f t="shared" si="17"/>
        <v>x</v>
      </c>
    </row>
    <row r="340" spans="1:34" x14ac:dyDescent="0.3">
      <c r="A340">
        <f>A339+metadata!J339</f>
        <v>1995</v>
      </c>
      <c r="B340" t="str">
        <f>metadata!B340</f>
        <v>51-13</v>
      </c>
      <c r="C340">
        <v>339</v>
      </c>
      <c r="D340" t="str">
        <f t="shared" si="15"/>
        <v>2-</v>
      </c>
      <c r="E340" t="str">
        <f>VLOOKUP($D340,metadata!$B$2:$S$451,2,0)</f>
        <v>BRADSHAW, WE</v>
      </c>
      <c r="F340" t="str">
        <f>VLOOKUP($D340,metadata!$B$2:$S$451,3,0)</f>
        <v>GEOGRAPHY OF PHOTOPERIODIC RESPONSE IN DIAPAUSING MOSQUITO</v>
      </c>
      <c r="G340" t="str">
        <f>VLOOKUP($D340,metadata!$B$2:$S$451,4,0)</f>
        <v>10.1038/262384b0</v>
      </c>
      <c r="H340" t="str">
        <f>VLOOKUP($D340,metadata!$B$2:$S$451,5,0)</f>
        <v>y-askfordata</v>
      </c>
      <c r="I340" t="str">
        <f>VLOOKUP($D340,metadata!$B$2:$S$451,6,0)</f>
        <v>a</v>
      </c>
      <c r="J340" t="str">
        <f>VLOOKUP($D340,metadata!$B$2:$S$451,7,0)</f>
        <v>i</v>
      </c>
      <c r="K340">
        <f>VLOOKUP($D340,metadata!$B$2:$S$451,8,0)</f>
        <v>22</v>
      </c>
      <c r="L340">
        <f>VLOOKUP($D340,metadata!$B$2:$S$451,9,0)</f>
        <v>16</v>
      </c>
      <c r="M340" t="str">
        <f>VLOOKUP($D340,metadata!$B$2:$S$451,10,0)</f>
        <v/>
      </c>
      <c r="N340" t="str">
        <f>VLOOKUP($D340,metadata!$B$2:$S$451,11,0)</f>
        <v>Wyeomyia smithii</v>
      </c>
      <c r="O340" t="str">
        <f>VLOOKUP($D340,metadata!$B$2:$S$451,12,0)</f>
        <v>diptera</v>
      </c>
      <c r="P340" t="str">
        <f>VLOOKUP($D340,metadata!$B$2:$S$451,13,0)</f>
        <v/>
      </c>
      <c r="Q340" t="str">
        <f>VLOOKUP($D340,metadata!$B$2:$S$451,14,0)</f>
        <v/>
      </c>
      <c r="R340" t="str">
        <f>VLOOKUP($D340,metadata!$B$2:$S$451,15,0)</f>
        <v/>
      </c>
      <c r="S340" t="str">
        <f>VLOOKUP($D340,metadata!$B$2:$S$451,16,0)</f>
        <v/>
      </c>
      <c r="T340" t="str">
        <f>VLOOKUP($D340,metadata!$B$2:$S$451,17,0)</f>
        <v/>
      </c>
      <c r="U340" t="str">
        <f>VLOOKUP($D340,metadata!$B$2:$S$451,18,0)</f>
        <v/>
      </c>
      <c r="V340" t="str">
        <f>VLOOKUP($D340,metadata!$B$2:$Z$451,19,0)</f>
        <v/>
      </c>
      <c r="W340" t="str">
        <f>VLOOKUP($D340,metadata!$B$2:$Z$451,20,0)</f>
        <v/>
      </c>
      <c r="X340" t="str">
        <f>VLOOKUP($D340,metadata!$B$2:$Z$451,21,0)</f>
        <v/>
      </c>
      <c r="Y340" t="str">
        <f>VLOOKUP($D340,metadata!$B$2:$Z$451,22,0)</f>
        <v/>
      </c>
      <c r="Z340" t="str">
        <f>VLOOKUP($D340,metadata!$B$2:$Z$451,23,0)</f>
        <v/>
      </c>
      <c r="AA340" t="str">
        <f>VLOOKUP($D340,metadata!$B$2:$Z$451,24,0)</f>
        <v/>
      </c>
      <c r="AB340" t="str">
        <f>VLOOKUP($D340,metadata!$B$2:$Z$451,25,0)</f>
        <v/>
      </c>
      <c r="AF340" t="str">
        <f t="shared" si="16"/>
        <v/>
      </c>
      <c r="AH340" t="str">
        <f t="shared" si="17"/>
        <v>x</v>
      </c>
    </row>
    <row r="341" spans="1:34" x14ac:dyDescent="0.3">
      <c r="A341">
        <f>A340+metadata!J340</f>
        <v>2000</v>
      </c>
      <c r="B341" t="str">
        <f>metadata!B341</f>
        <v>51-14</v>
      </c>
      <c r="C341">
        <v>340</v>
      </c>
      <c r="D341" t="str">
        <f t="shared" si="15"/>
        <v>2-</v>
      </c>
      <c r="E341" t="str">
        <f>VLOOKUP($D341,metadata!$B$2:$S$451,2,0)</f>
        <v>BRADSHAW, WE</v>
      </c>
      <c r="F341" t="str">
        <f>VLOOKUP($D341,metadata!$B$2:$S$451,3,0)</f>
        <v>GEOGRAPHY OF PHOTOPERIODIC RESPONSE IN DIAPAUSING MOSQUITO</v>
      </c>
      <c r="G341" t="str">
        <f>VLOOKUP($D341,metadata!$B$2:$S$451,4,0)</f>
        <v>10.1038/262384b0</v>
      </c>
      <c r="H341" t="str">
        <f>VLOOKUP($D341,metadata!$B$2:$S$451,5,0)</f>
        <v>y-askfordata</v>
      </c>
      <c r="I341" t="str">
        <f>VLOOKUP($D341,metadata!$B$2:$S$451,6,0)</f>
        <v>a</v>
      </c>
      <c r="J341" t="str">
        <f>VLOOKUP($D341,metadata!$B$2:$S$451,7,0)</f>
        <v>i</v>
      </c>
      <c r="K341">
        <f>VLOOKUP($D341,metadata!$B$2:$S$451,8,0)</f>
        <v>22</v>
      </c>
      <c r="L341">
        <f>VLOOKUP($D341,metadata!$B$2:$S$451,9,0)</f>
        <v>16</v>
      </c>
      <c r="M341" t="str">
        <f>VLOOKUP($D341,metadata!$B$2:$S$451,10,0)</f>
        <v/>
      </c>
      <c r="N341" t="str">
        <f>VLOOKUP($D341,metadata!$B$2:$S$451,11,0)</f>
        <v>Wyeomyia smithii</v>
      </c>
      <c r="O341" t="str">
        <f>VLOOKUP($D341,metadata!$B$2:$S$451,12,0)</f>
        <v>diptera</v>
      </c>
      <c r="P341" t="str">
        <f>VLOOKUP($D341,metadata!$B$2:$S$451,13,0)</f>
        <v/>
      </c>
      <c r="Q341" t="str">
        <f>VLOOKUP($D341,metadata!$B$2:$S$451,14,0)</f>
        <v/>
      </c>
      <c r="R341" t="str">
        <f>VLOOKUP($D341,metadata!$B$2:$S$451,15,0)</f>
        <v/>
      </c>
      <c r="S341" t="str">
        <f>VLOOKUP($D341,metadata!$B$2:$S$451,16,0)</f>
        <v/>
      </c>
      <c r="T341" t="str">
        <f>VLOOKUP($D341,metadata!$B$2:$S$451,17,0)</f>
        <v/>
      </c>
      <c r="U341" t="str">
        <f>VLOOKUP($D341,metadata!$B$2:$S$451,18,0)</f>
        <v/>
      </c>
      <c r="V341" t="str">
        <f>VLOOKUP($D341,metadata!$B$2:$Z$451,19,0)</f>
        <v/>
      </c>
      <c r="W341" t="str">
        <f>VLOOKUP($D341,metadata!$B$2:$Z$451,20,0)</f>
        <v/>
      </c>
      <c r="X341" t="str">
        <f>VLOOKUP($D341,metadata!$B$2:$Z$451,21,0)</f>
        <v/>
      </c>
      <c r="Y341" t="str">
        <f>VLOOKUP($D341,metadata!$B$2:$Z$451,22,0)</f>
        <v/>
      </c>
      <c r="Z341" t="str">
        <f>VLOOKUP($D341,metadata!$B$2:$Z$451,23,0)</f>
        <v/>
      </c>
      <c r="AA341" t="str">
        <f>VLOOKUP($D341,metadata!$B$2:$Z$451,24,0)</f>
        <v/>
      </c>
      <c r="AB341" t="str">
        <f>VLOOKUP($D341,metadata!$B$2:$Z$451,25,0)</f>
        <v/>
      </c>
      <c r="AF341" t="str">
        <f t="shared" si="16"/>
        <v/>
      </c>
      <c r="AH341" t="str">
        <f t="shared" si="17"/>
        <v>x</v>
      </c>
    </row>
    <row r="342" spans="1:34" x14ac:dyDescent="0.3">
      <c r="A342">
        <f>A341+metadata!J341</f>
        <v>2005</v>
      </c>
      <c r="B342" t="str">
        <f>metadata!B342</f>
        <v>51-15</v>
      </c>
      <c r="C342">
        <v>341</v>
      </c>
      <c r="D342" t="str">
        <f t="shared" si="15"/>
        <v>2-</v>
      </c>
      <c r="E342" t="str">
        <f>VLOOKUP($D342,metadata!$B$2:$S$451,2,0)</f>
        <v>BRADSHAW, WE</v>
      </c>
      <c r="F342" t="str">
        <f>VLOOKUP($D342,metadata!$B$2:$S$451,3,0)</f>
        <v>GEOGRAPHY OF PHOTOPERIODIC RESPONSE IN DIAPAUSING MOSQUITO</v>
      </c>
      <c r="G342" t="str">
        <f>VLOOKUP($D342,metadata!$B$2:$S$451,4,0)</f>
        <v>10.1038/262384b0</v>
      </c>
      <c r="H342" t="str">
        <f>VLOOKUP($D342,metadata!$B$2:$S$451,5,0)</f>
        <v>y-askfordata</v>
      </c>
      <c r="I342" t="str">
        <f>VLOOKUP($D342,metadata!$B$2:$S$451,6,0)</f>
        <v>a</v>
      </c>
      <c r="J342" t="str">
        <f>VLOOKUP($D342,metadata!$B$2:$S$451,7,0)</f>
        <v>i</v>
      </c>
      <c r="K342">
        <f>VLOOKUP($D342,metadata!$B$2:$S$451,8,0)</f>
        <v>22</v>
      </c>
      <c r="L342">
        <f>VLOOKUP($D342,metadata!$B$2:$S$451,9,0)</f>
        <v>16</v>
      </c>
      <c r="M342" t="str">
        <f>VLOOKUP($D342,metadata!$B$2:$S$451,10,0)</f>
        <v/>
      </c>
      <c r="N342" t="str">
        <f>VLOOKUP($D342,metadata!$B$2:$S$451,11,0)</f>
        <v>Wyeomyia smithii</v>
      </c>
      <c r="O342" t="str">
        <f>VLOOKUP($D342,metadata!$B$2:$S$451,12,0)</f>
        <v>diptera</v>
      </c>
      <c r="P342" t="str">
        <f>VLOOKUP($D342,metadata!$B$2:$S$451,13,0)</f>
        <v/>
      </c>
      <c r="Q342" t="str">
        <f>VLOOKUP($D342,metadata!$B$2:$S$451,14,0)</f>
        <v/>
      </c>
      <c r="R342" t="str">
        <f>VLOOKUP($D342,metadata!$B$2:$S$451,15,0)</f>
        <v/>
      </c>
      <c r="S342" t="str">
        <f>VLOOKUP($D342,metadata!$B$2:$S$451,16,0)</f>
        <v/>
      </c>
      <c r="T342" t="str">
        <f>VLOOKUP($D342,metadata!$B$2:$S$451,17,0)</f>
        <v/>
      </c>
      <c r="U342" t="str">
        <f>VLOOKUP($D342,metadata!$B$2:$S$451,18,0)</f>
        <v/>
      </c>
      <c r="V342" t="str">
        <f>VLOOKUP($D342,metadata!$B$2:$Z$451,19,0)</f>
        <v/>
      </c>
      <c r="W342" t="str">
        <f>VLOOKUP($D342,metadata!$B$2:$Z$451,20,0)</f>
        <v/>
      </c>
      <c r="X342" t="str">
        <f>VLOOKUP($D342,metadata!$B$2:$Z$451,21,0)</f>
        <v/>
      </c>
      <c r="Y342" t="str">
        <f>VLOOKUP($D342,metadata!$B$2:$Z$451,22,0)</f>
        <v/>
      </c>
      <c r="Z342" t="str">
        <f>VLOOKUP($D342,metadata!$B$2:$Z$451,23,0)</f>
        <v/>
      </c>
      <c r="AA342" t="str">
        <f>VLOOKUP($D342,metadata!$B$2:$Z$451,24,0)</f>
        <v/>
      </c>
      <c r="AB342" t="str">
        <f>VLOOKUP($D342,metadata!$B$2:$Z$451,25,0)</f>
        <v/>
      </c>
      <c r="AF342" t="str">
        <f t="shared" si="16"/>
        <v/>
      </c>
      <c r="AH342" t="str">
        <f t="shared" si="17"/>
        <v>x</v>
      </c>
    </row>
    <row r="343" spans="1:34" x14ac:dyDescent="0.3">
      <c r="A343">
        <f>A342+metadata!J342</f>
        <v>2010</v>
      </c>
      <c r="B343" t="str">
        <f>metadata!B343</f>
        <v>51-16</v>
      </c>
      <c r="C343">
        <v>342</v>
      </c>
      <c r="D343" t="str">
        <f t="shared" si="15"/>
        <v>2-</v>
      </c>
      <c r="E343" t="str">
        <f>VLOOKUP($D343,metadata!$B$2:$S$451,2,0)</f>
        <v>BRADSHAW, WE</v>
      </c>
      <c r="F343" t="str">
        <f>VLOOKUP($D343,metadata!$B$2:$S$451,3,0)</f>
        <v>GEOGRAPHY OF PHOTOPERIODIC RESPONSE IN DIAPAUSING MOSQUITO</v>
      </c>
      <c r="G343" t="str">
        <f>VLOOKUP($D343,metadata!$B$2:$S$451,4,0)</f>
        <v>10.1038/262384b0</v>
      </c>
      <c r="H343" t="str">
        <f>VLOOKUP($D343,metadata!$B$2:$S$451,5,0)</f>
        <v>y-askfordata</v>
      </c>
      <c r="I343" t="str">
        <f>VLOOKUP($D343,metadata!$B$2:$S$451,6,0)</f>
        <v>a</v>
      </c>
      <c r="J343" t="str">
        <f>VLOOKUP($D343,metadata!$B$2:$S$451,7,0)</f>
        <v>i</v>
      </c>
      <c r="K343">
        <f>VLOOKUP($D343,metadata!$B$2:$S$451,8,0)</f>
        <v>22</v>
      </c>
      <c r="L343">
        <f>VLOOKUP($D343,metadata!$B$2:$S$451,9,0)</f>
        <v>16</v>
      </c>
      <c r="M343" t="str">
        <f>VLOOKUP($D343,metadata!$B$2:$S$451,10,0)</f>
        <v/>
      </c>
      <c r="N343" t="str">
        <f>VLOOKUP($D343,metadata!$B$2:$S$451,11,0)</f>
        <v>Wyeomyia smithii</v>
      </c>
      <c r="O343" t="str">
        <f>VLOOKUP($D343,metadata!$B$2:$S$451,12,0)</f>
        <v>diptera</v>
      </c>
      <c r="P343" t="str">
        <f>VLOOKUP($D343,metadata!$B$2:$S$451,13,0)</f>
        <v/>
      </c>
      <c r="Q343" t="str">
        <f>VLOOKUP($D343,metadata!$B$2:$S$451,14,0)</f>
        <v/>
      </c>
      <c r="R343" t="str">
        <f>VLOOKUP($D343,metadata!$B$2:$S$451,15,0)</f>
        <v/>
      </c>
      <c r="S343" t="str">
        <f>VLOOKUP($D343,metadata!$B$2:$S$451,16,0)</f>
        <v/>
      </c>
      <c r="T343" t="str">
        <f>VLOOKUP($D343,metadata!$B$2:$S$451,17,0)</f>
        <v/>
      </c>
      <c r="U343" t="str">
        <f>VLOOKUP($D343,metadata!$B$2:$S$451,18,0)</f>
        <v/>
      </c>
      <c r="V343" t="str">
        <f>VLOOKUP($D343,metadata!$B$2:$Z$451,19,0)</f>
        <v/>
      </c>
      <c r="W343" t="str">
        <f>VLOOKUP($D343,metadata!$B$2:$Z$451,20,0)</f>
        <v/>
      </c>
      <c r="X343" t="str">
        <f>VLOOKUP($D343,metadata!$B$2:$Z$451,21,0)</f>
        <v/>
      </c>
      <c r="Y343" t="str">
        <f>VLOOKUP($D343,metadata!$B$2:$Z$451,22,0)</f>
        <v/>
      </c>
      <c r="Z343" t="str">
        <f>VLOOKUP($D343,metadata!$B$2:$Z$451,23,0)</f>
        <v/>
      </c>
      <c r="AA343" t="str">
        <f>VLOOKUP($D343,metadata!$B$2:$Z$451,24,0)</f>
        <v/>
      </c>
      <c r="AB343" t="str">
        <f>VLOOKUP($D343,metadata!$B$2:$Z$451,25,0)</f>
        <v/>
      </c>
      <c r="AF343" t="str">
        <f t="shared" si="16"/>
        <v/>
      </c>
      <c r="AH343" t="str">
        <f t="shared" si="17"/>
        <v>x</v>
      </c>
    </row>
    <row r="344" spans="1:34" x14ac:dyDescent="0.3">
      <c r="A344">
        <f>A343+metadata!J343</f>
        <v>2015</v>
      </c>
      <c r="B344" t="str">
        <f>metadata!B344</f>
        <v>51-17</v>
      </c>
      <c r="C344">
        <v>343</v>
      </c>
      <c r="D344" t="str">
        <f t="shared" si="15"/>
        <v>2-</v>
      </c>
      <c r="E344" t="str">
        <f>VLOOKUP($D344,metadata!$B$2:$S$451,2,0)</f>
        <v>BRADSHAW, WE</v>
      </c>
      <c r="F344" t="str">
        <f>VLOOKUP($D344,metadata!$B$2:$S$451,3,0)</f>
        <v>GEOGRAPHY OF PHOTOPERIODIC RESPONSE IN DIAPAUSING MOSQUITO</v>
      </c>
      <c r="G344" t="str">
        <f>VLOOKUP($D344,metadata!$B$2:$S$451,4,0)</f>
        <v>10.1038/262384b0</v>
      </c>
      <c r="H344" t="str">
        <f>VLOOKUP($D344,metadata!$B$2:$S$451,5,0)</f>
        <v>y-askfordata</v>
      </c>
      <c r="I344" t="str">
        <f>VLOOKUP($D344,metadata!$B$2:$S$451,6,0)</f>
        <v>a</v>
      </c>
      <c r="J344" t="str">
        <f>VLOOKUP($D344,metadata!$B$2:$S$451,7,0)</f>
        <v>i</v>
      </c>
      <c r="K344">
        <f>VLOOKUP($D344,metadata!$B$2:$S$451,8,0)</f>
        <v>22</v>
      </c>
      <c r="L344">
        <f>VLOOKUP($D344,metadata!$B$2:$S$451,9,0)</f>
        <v>16</v>
      </c>
      <c r="M344" t="str">
        <f>VLOOKUP($D344,metadata!$B$2:$S$451,10,0)</f>
        <v/>
      </c>
      <c r="N344" t="str">
        <f>VLOOKUP($D344,metadata!$B$2:$S$451,11,0)</f>
        <v>Wyeomyia smithii</v>
      </c>
      <c r="O344" t="str">
        <f>VLOOKUP($D344,metadata!$B$2:$S$451,12,0)</f>
        <v>diptera</v>
      </c>
      <c r="P344" t="str">
        <f>VLOOKUP($D344,metadata!$B$2:$S$451,13,0)</f>
        <v/>
      </c>
      <c r="Q344" t="str">
        <f>VLOOKUP($D344,metadata!$B$2:$S$451,14,0)</f>
        <v/>
      </c>
      <c r="R344" t="str">
        <f>VLOOKUP($D344,metadata!$B$2:$S$451,15,0)</f>
        <v/>
      </c>
      <c r="S344" t="str">
        <f>VLOOKUP($D344,metadata!$B$2:$S$451,16,0)</f>
        <v/>
      </c>
      <c r="T344" t="str">
        <f>VLOOKUP($D344,metadata!$B$2:$S$451,17,0)</f>
        <v/>
      </c>
      <c r="U344" t="str">
        <f>VLOOKUP($D344,metadata!$B$2:$S$451,18,0)</f>
        <v/>
      </c>
      <c r="V344" t="str">
        <f>VLOOKUP($D344,metadata!$B$2:$Z$451,19,0)</f>
        <v/>
      </c>
      <c r="W344" t="str">
        <f>VLOOKUP($D344,metadata!$B$2:$Z$451,20,0)</f>
        <v/>
      </c>
      <c r="X344" t="str">
        <f>VLOOKUP($D344,metadata!$B$2:$Z$451,21,0)</f>
        <v/>
      </c>
      <c r="Y344" t="str">
        <f>VLOOKUP($D344,metadata!$B$2:$Z$451,22,0)</f>
        <v/>
      </c>
      <c r="Z344" t="str">
        <f>VLOOKUP($D344,metadata!$B$2:$Z$451,23,0)</f>
        <v/>
      </c>
      <c r="AA344" t="str">
        <f>VLOOKUP($D344,metadata!$B$2:$Z$451,24,0)</f>
        <v/>
      </c>
      <c r="AB344" t="str">
        <f>VLOOKUP($D344,metadata!$B$2:$Z$451,25,0)</f>
        <v/>
      </c>
      <c r="AF344" t="str">
        <f t="shared" si="16"/>
        <v/>
      </c>
      <c r="AH344" t="str">
        <f t="shared" si="17"/>
        <v>x</v>
      </c>
    </row>
    <row r="345" spans="1:34" x14ac:dyDescent="0.3">
      <c r="A345">
        <f>A344+metadata!J344</f>
        <v>2020</v>
      </c>
      <c r="B345" t="str">
        <f>metadata!B345</f>
        <v>51-18</v>
      </c>
      <c r="C345">
        <v>344</v>
      </c>
      <c r="D345" t="str">
        <f t="shared" si="15"/>
        <v>2-</v>
      </c>
      <c r="E345" t="str">
        <f>VLOOKUP($D345,metadata!$B$2:$S$451,2,0)</f>
        <v>BRADSHAW, WE</v>
      </c>
      <c r="F345" t="str">
        <f>VLOOKUP($D345,metadata!$B$2:$S$451,3,0)</f>
        <v>GEOGRAPHY OF PHOTOPERIODIC RESPONSE IN DIAPAUSING MOSQUITO</v>
      </c>
      <c r="G345" t="str">
        <f>VLOOKUP($D345,metadata!$B$2:$S$451,4,0)</f>
        <v>10.1038/262384b0</v>
      </c>
      <c r="H345" t="str">
        <f>VLOOKUP($D345,metadata!$B$2:$S$451,5,0)</f>
        <v>y-askfordata</v>
      </c>
      <c r="I345" t="str">
        <f>VLOOKUP($D345,metadata!$B$2:$S$451,6,0)</f>
        <v>a</v>
      </c>
      <c r="J345" t="str">
        <f>VLOOKUP($D345,metadata!$B$2:$S$451,7,0)</f>
        <v>i</v>
      </c>
      <c r="K345">
        <f>VLOOKUP($D345,metadata!$B$2:$S$451,8,0)</f>
        <v>22</v>
      </c>
      <c r="L345">
        <f>VLOOKUP($D345,metadata!$B$2:$S$451,9,0)</f>
        <v>16</v>
      </c>
      <c r="M345" t="str">
        <f>VLOOKUP($D345,metadata!$B$2:$S$451,10,0)</f>
        <v/>
      </c>
      <c r="N345" t="str">
        <f>VLOOKUP($D345,metadata!$B$2:$S$451,11,0)</f>
        <v>Wyeomyia smithii</v>
      </c>
      <c r="O345" t="str">
        <f>VLOOKUP($D345,metadata!$B$2:$S$451,12,0)</f>
        <v>diptera</v>
      </c>
      <c r="P345" t="str">
        <f>VLOOKUP($D345,metadata!$B$2:$S$451,13,0)</f>
        <v/>
      </c>
      <c r="Q345" t="str">
        <f>VLOOKUP($D345,metadata!$B$2:$S$451,14,0)</f>
        <v/>
      </c>
      <c r="R345" t="str">
        <f>VLOOKUP($D345,metadata!$B$2:$S$451,15,0)</f>
        <v/>
      </c>
      <c r="S345" t="str">
        <f>VLOOKUP($D345,metadata!$B$2:$S$451,16,0)</f>
        <v/>
      </c>
      <c r="T345" t="str">
        <f>VLOOKUP($D345,metadata!$B$2:$S$451,17,0)</f>
        <v/>
      </c>
      <c r="U345" t="str">
        <f>VLOOKUP($D345,metadata!$B$2:$S$451,18,0)</f>
        <v/>
      </c>
      <c r="V345" t="str">
        <f>VLOOKUP($D345,metadata!$B$2:$Z$451,19,0)</f>
        <v/>
      </c>
      <c r="W345" t="str">
        <f>VLOOKUP($D345,metadata!$B$2:$Z$451,20,0)</f>
        <v/>
      </c>
      <c r="X345" t="str">
        <f>VLOOKUP($D345,metadata!$B$2:$Z$451,21,0)</f>
        <v/>
      </c>
      <c r="Y345" t="str">
        <f>VLOOKUP($D345,metadata!$B$2:$Z$451,22,0)</f>
        <v/>
      </c>
      <c r="Z345" t="str">
        <f>VLOOKUP($D345,metadata!$B$2:$Z$451,23,0)</f>
        <v/>
      </c>
      <c r="AA345" t="str">
        <f>VLOOKUP($D345,metadata!$B$2:$Z$451,24,0)</f>
        <v/>
      </c>
      <c r="AB345" t="str">
        <f>VLOOKUP($D345,metadata!$B$2:$Z$451,25,0)</f>
        <v/>
      </c>
      <c r="AF345" t="str">
        <f t="shared" si="16"/>
        <v/>
      </c>
      <c r="AH345" t="str">
        <f t="shared" si="17"/>
        <v>x</v>
      </c>
    </row>
    <row r="346" spans="1:34" x14ac:dyDescent="0.3">
      <c r="A346">
        <f>A345+metadata!J345</f>
        <v>2025</v>
      </c>
      <c r="B346" t="str">
        <f>metadata!B346</f>
        <v>51-19</v>
      </c>
      <c r="C346">
        <v>345</v>
      </c>
      <c r="D346" t="str">
        <f t="shared" si="15"/>
        <v>2-</v>
      </c>
      <c r="E346" t="str">
        <f>VLOOKUP($D346,metadata!$B$2:$S$451,2,0)</f>
        <v>BRADSHAW, WE</v>
      </c>
      <c r="F346" t="str">
        <f>VLOOKUP($D346,metadata!$B$2:$S$451,3,0)</f>
        <v>GEOGRAPHY OF PHOTOPERIODIC RESPONSE IN DIAPAUSING MOSQUITO</v>
      </c>
      <c r="G346" t="str">
        <f>VLOOKUP($D346,metadata!$B$2:$S$451,4,0)</f>
        <v>10.1038/262384b0</v>
      </c>
      <c r="H346" t="str">
        <f>VLOOKUP($D346,metadata!$B$2:$S$451,5,0)</f>
        <v>y-askfordata</v>
      </c>
      <c r="I346" t="str">
        <f>VLOOKUP($D346,metadata!$B$2:$S$451,6,0)</f>
        <v>a</v>
      </c>
      <c r="J346" t="str">
        <f>VLOOKUP($D346,metadata!$B$2:$S$451,7,0)</f>
        <v>i</v>
      </c>
      <c r="K346">
        <f>VLOOKUP($D346,metadata!$B$2:$S$451,8,0)</f>
        <v>22</v>
      </c>
      <c r="L346">
        <f>VLOOKUP($D346,metadata!$B$2:$S$451,9,0)</f>
        <v>16</v>
      </c>
      <c r="M346" t="str">
        <f>VLOOKUP($D346,metadata!$B$2:$S$451,10,0)</f>
        <v/>
      </c>
      <c r="N346" t="str">
        <f>VLOOKUP($D346,metadata!$B$2:$S$451,11,0)</f>
        <v>Wyeomyia smithii</v>
      </c>
      <c r="O346" t="str">
        <f>VLOOKUP($D346,metadata!$B$2:$S$451,12,0)</f>
        <v>diptera</v>
      </c>
      <c r="P346" t="str">
        <f>VLOOKUP($D346,metadata!$B$2:$S$451,13,0)</f>
        <v/>
      </c>
      <c r="Q346" t="str">
        <f>VLOOKUP($D346,metadata!$B$2:$S$451,14,0)</f>
        <v/>
      </c>
      <c r="R346" t="str">
        <f>VLOOKUP($D346,metadata!$B$2:$S$451,15,0)</f>
        <v/>
      </c>
      <c r="S346" t="str">
        <f>VLOOKUP($D346,metadata!$B$2:$S$451,16,0)</f>
        <v/>
      </c>
      <c r="T346" t="str">
        <f>VLOOKUP($D346,metadata!$B$2:$S$451,17,0)</f>
        <v/>
      </c>
      <c r="U346" t="str">
        <f>VLOOKUP($D346,metadata!$B$2:$S$451,18,0)</f>
        <v/>
      </c>
      <c r="V346" t="str">
        <f>VLOOKUP($D346,metadata!$B$2:$Z$451,19,0)</f>
        <v/>
      </c>
      <c r="W346" t="str">
        <f>VLOOKUP($D346,metadata!$B$2:$Z$451,20,0)</f>
        <v/>
      </c>
      <c r="X346" t="str">
        <f>VLOOKUP($D346,metadata!$B$2:$Z$451,21,0)</f>
        <v/>
      </c>
      <c r="Y346" t="str">
        <f>VLOOKUP($D346,metadata!$B$2:$Z$451,22,0)</f>
        <v/>
      </c>
      <c r="Z346" t="str">
        <f>VLOOKUP($D346,metadata!$B$2:$Z$451,23,0)</f>
        <v/>
      </c>
      <c r="AA346" t="str">
        <f>VLOOKUP($D346,metadata!$B$2:$Z$451,24,0)</f>
        <v/>
      </c>
      <c r="AB346" t="str">
        <f>VLOOKUP($D346,metadata!$B$2:$Z$451,25,0)</f>
        <v/>
      </c>
      <c r="AF346" t="str">
        <f t="shared" si="16"/>
        <v/>
      </c>
      <c r="AH346" t="str">
        <f t="shared" si="17"/>
        <v>x</v>
      </c>
    </row>
    <row r="347" spans="1:34" x14ac:dyDescent="0.3">
      <c r="A347">
        <f>A346+metadata!J346</f>
        <v>2030</v>
      </c>
      <c r="B347" t="str">
        <f>metadata!B347</f>
        <v>51-20</v>
      </c>
      <c r="C347">
        <v>346</v>
      </c>
      <c r="D347" t="str">
        <f t="shared" si="15"/>
        <v>2-</v>
      </c>
      <c r="E347" t="str">
        <f>VLOOKUP($D347,metadata!$B$2:$S$451,2,0)</f>
        <v>BRADSHAW, WE</v>
      </c>
      <c r="F347" t="str">
        <f>VLOOKUP($D347,metadata!$B$2:$S$451,3,0)</f>
        <v>GEOGRAPHY OF PHOTOPERIODIC RESPONSE IN DIAPAUSING MOSQUITO</v>
      </c>
      <c r="G347" t="str">
        <f>VLOOKUP($D347,metadata!$B$2:$S$451,4,0)</f>
        <v>10.1038/262384b0</v>
      </c>
      <c r="H347" t="str">
        <f>VLOOKUP($D347,metadata!$B$2:$S$451,5,0)</f>
        <v>y-askfordata</v>
      </c>
      <c r="I347" t="str">
        <f>VLOOKUP($D347,metadata!$B$2:$S$451,6,0)</f>
        <v>a</v>
      </c>
      <c r="J347" t="str">
        <f>VLOOKUP($D347,metadata!$B$2:$S$451,7,0)</f>
        <v>i</v>
      </c>
      <c r="K347">
        <f>VLOOKUP($D347,metadata!$B$2:$S$451,8,0)</f>
        <v>22</v>
      </c>
      <c r="L347">
        <f>VLOOKUP($D347,metadata!$B$2:$S$451,9,0)</f>
        <v>16</v>
      </c>
      <c r="M347" t="str">
        <f>VLOOKUP($D347,metadata!$B$2:$S$451,10,0)</f>
        <v/>
      </c>
      <c r="N347" t="str">
        <f>VLOOKUP($D347,metadata!$B$2:$S$451,11,0)</f>
        <v>Wyeomyia smithii</v>
      </c>
      <c r="O347" t="str">
        <f>VLOOKUP($D347,metadata!$B$2:$S$451,12,0)</f>
        <v>diptera</v>
      </c>
      <c r="P347" t="str">
        <f>VLOOKUP($D347,metadata!$B$2:$S$451,13,0)</f>
        <v/>
      </c>
      <c r="Q347" t="str">
        <f>VLOOKUP($D347,metadata!$B$2:$S$451,14,0)</f>
        <v/>
      </c>
      <c r="R347" t="str">
        <f>VLOOKUP($D347,metadata!$B$2:$S$451,15,0)</f>
        <v/>
      </c>
      <c r="S347" t="str">
        <f>VLOOKUP($D347,metadata!$B$2:$S$451,16,0)</f>
        <v/>
      </c>
      <c r="T347" t="str">
        <f>VLOOKUP($D347,metadata!$B$2:$S$451,17,0)</f>
        <v/>
      </c>
      <c r="U347" t="str">
        <f>VLOOKUP($D347,metadata!$B$2:$S$451,18,0)</f>
        <v/>
      </c>
      <c r="V347" t="str">
        <f>VLOOKUP($D347,metadata!$B$2:$Z$451,19,0)</f>
        <v/>
      </c>
      <c r="W347" t="str">
        <f>VLOOKUP($D347,metadata!$B$2:$Z$451,20,0)</f>
        <v/>
      </c>
      <c r="X347" t="str">
        <f>VLOOKUP($D347,metadata!$B$2:$Z$451,21,0)</f>
        <v/>
      </c>
      <c r="Y347" t="str">
        <f>VLOOKUP($D347,metadata!$B$2:$Z$451,22,0)</f>
        <v/>
      </c>
      <c r="Z347" t="str">
        <f>VLOOKUP($D347,metadata!$B$2:$Z$451,23,0)</f>
        <v/>
      </c>
      <c r="AA347" t="str">
        <f>VLOOKUP($D347,metadata!$B$2:$Z$451,24,0)</f>
        <v/>
      </c>
      <c r="AB347" t="str">
        <f>VLOOKUP($D347,metadata!$B$2:$Z$451,25,0)</f>
        <v/>
      </c>
      <c r="AF347" t="str">
        <f t="shared" si="16"/>
        <v/>
      </c>
      <c r="AH347" t="str">
        <f t="shared" si="17"/>
        <v>x</v>
      </c>
    </row>
    <row r="348" spans="1:34" x14ac:dyDescent="0.3">
      <c r="A348">
        <f>A347+metadata!J347</f>
        <v>2035</v>
      </c>
      <c r="B348" t="str">
        <f>metadata!B348</f>
        <v>51-21</v>
      </c>
      <c r="C348">
        <v>347</v>
      </c>
      <c r="D348" t="str">
        <f t="shared" si="15"/>
        <v>2-</v>
      </c>
      <c r="E348" t="str">
        <f>VLOOKUP($D348,metadata!$B$2:$S$451,2,0)</f>
        <v>BRADSHAW, WE</v>
      </c>
      <c r="F348" t="str">
        <f>VLOOKUP($D348,metadata!$B$2:$S$451,3,0)</f>
        <v>GEOGRAPHY OF PHOTOPERIODIC RESPONSE IN DIAPAUSING MOSQUITO</v>
      </c>
      <c r="G348" t="str">
        <f>VLOOKUP($D348,metadata!$B$2:$S$451,4,0)</f>
        <v>10.1038/262384b0</v>
      </c>
      <c r="H348" t="str">
        <f>VLOOKUP($D348,metadata!$B$2:$S$451,5,0)</f>
        <v>y-askfordata</v>
      </c>
      <c r="I348" t="str">
        <f>VLOOKUP($D348,metadata!$B$2:$S$451,6,0)</f>
        <v>a</v>
      </c>
      <c r="J348" t="str">
        <f>VLOOKUP($D348,metadata!$B$2:$S$451,7,0)</f>
        <v>i</v>
      </c>
      <c r="K348">
        <f>VLOOKUP($D348,metadata!$B$2:$S$451,8,0)</f>
        <v>22</v>
      </c>
      <c r="L348">
        <f>VLOOKUP($D348,metadata!$B$2:$S$451,9,0)</f>
        <v>16</v>
      </c>
      <c r="M348" t="str">
        <f>VLOOKUP($D348,metadata!$B$2:$S$451,10,0)</f>
        <v/>
      </c>
      <c r="N348" t="str">
        <f>VLOOKUP($D348,metadata!$B$2:$S$451,11,0)</f>
        <v>Wyeomyia smithii</v>
      </c>
      <c r="O348" t="str">
        <f>VLOOKUP($D348,metadata!$B$2:$S$451,12,0)</f>
        <v>diptera</v>
      </c>
      <c r="P348" t="str">
        <f>VLOOKUP($D348,metadata!$B$2:$S$451,13,0)</f>
        <v/>
      </c>
      <c r="Q348" t="str">
        <f>VLOOKUP($D348,metadata!$B$2:$S$451,14,0)</f>
        <v/>
      </c>
      <c r="R348" t="str">
        <f>VLOOKUP($D348,metadata!$B$2:$S$451,15,0)</f>
        <v/>
      </c>
      <c r="S348" t="str">
        <f>VLOOKUP($D348,metadata!$B$2:$S$451,16,0)</f>
        <v/>
      </c>
      <c r="T348" t="str">
        <f>VLOOKUP($D348,metadata!$B$2:$S$451,17,0)</f>
        <v/>
      </c>
      <c r="U348" t="str">
        <f>VLOOKUP($D348,metadata!$B$2:$S$451,18,0)</f>
        <v/>
      </c>
      <c r="V348" t="str">
        <f>VLOOKUP($D348,metadata!$B$2:$Z$451,19,0)</f>
        <v/>
      </c>
      <c r="W348" t="str">
        <f>VLOOKUP($D348,metadata!$B$2:$Z$451,20,0)</f>
        <v/>
      </c>
      <c r="X348" t="str">
        <f>VLOOKUP($D348,metadata!$B$2:$Z$451,21,0)</f>
        <v/>
      </c>
      <c r="Y348" t="str">
        <f>VLOOKUP($D348,metadata!$B$2:$Z$451,22,0)</f>
        <v/>
      </c>
      <c r="Z348" t="str">
        <f>VLOOKUP($D348,metadata!$B$2:$Z$451,23,0)</f>
        <v/>
      </c>
      <c r="AA348" t="str">
        <f>VLOOKUP($D348,metadata!$B$2:$Z$451,24,0)</f>
        <v/>
      </c>
      <c r="AB348" t="str">
        <f>VLOOKUP($D348,metadata!$B$2:$Z$451,25,0)</f>
        <v/>
      </c>
      <c r="AF348" t="str">
        <f t="shared" si="16"/>
        <v/>
      </c>
      <c r="AH348" t="str">
        <f t="shared" si="17"/>
        <v>x</v>
      </c>
    </row>
    <row r="349" spans="1:34" x14ac:dyDescent="0.3">
      <c r="A349">
        <f>A348+metadata!J348</f>
        <v>2040</v>
      </c>
      <c r="B349" t="str">
        <f>metadata!B349</f>
        <v>51-22</v>
      </c>
      <c r="C349">
        <v>348</v>
      </c>
      <c r="D349" t="str">
        <f t="shared" si="15"/>
        <v>2-</v>
      </c>
      <c r="E349" t="str">
        <f>VLOOKUP($D349,metadata!$B$2:$S$451,2,0)</f>
        <v>BRADSHAW, WE</v>
      </c>
      <c r="F349" t="str">
        <f>VLOOKUP($D349,metadata!$B$2:$S$451,3,0)</f>
        <v>GEOGRAPHY OF PHOTOPERIODIC RESPONSE IN DIAPAUSING MOSQUITO</v>
      </c>
      <c r="G349" t="str">
        <f>VLOOKUP($D349,metadata!$B$2:$S$451,4,0)</f>
        <v>10.1038/262384b0</v>
      </c>
      <c r="H349" t="str">
        <f>VLOOKUP($D349,metadata!$B$2:$S$451,5,0)</f>
        <v>y-askfordata</v>
      </c>
      <c r="I349" t="str">
        <f>VLOOKUP($D349,metadata!$B$2:$S$451,6,0)</f>
        <v>a</v>
      </c>
      <c r="J349" t="str">
        <f>VLOOKUP($D349,metadata!$B$2:$S$451,7,0)</f>
        <v>i</v>
      </c>
      <c r="K349">
        <f>VLOOKUP($D349,metadata!$B$2:$S$451,8,0)</f>
        <v>22</v>
      </c>
      <c r="L349">
        <f>VLOOKUP($D349,metadata!$B$2:$S$451,9,0)</f>
        <v>16</v>
      </c>
      <c r="M349" t="str">
        <f>VLOOKUP($D349,metadata!$B$2:$S$451,10,0)</f>
        <v/>
      </c>
      <c r="N349" t="str">
        <f>VLOOKUP($D349,metadata!$B$2:$S$451,11,0)</f>
        <v>Wyeomyia smithii</v>
      </c>
      <c r="O349" t="str">
        <f>VLOOKUP($D349,metadata!$B$2:$S$451,12,0)</f>
        <v>diptera</v>
      </c>
      <c r="P349" t="str">
        <f>VLOOKUP($D349,metadata!$B$2:$S$451,13,0)</f>
        <v/>
      </c>
      <c r="Q349" t="str">
        <f>VLOOKUP($D349,metadata!$B$2:$S$451,14,0)</f>
        <v/>
      </c>
      <c r="R349" t="str">
        <f>VLOOKUP($D349,metadata!$B$2:$S$451,15,0)</f>
        <v/>
      </c>
      <c r="S349" t="str">
        <f>VLOOKUP($D349,metadata!$B$2:$S$451,16,0)</f>
        <v/>
      </c>
      <c r="T349" t="str">
        <f>VLOOKUP($D349,metadata!$B$2:$S$451,17,0)</f>
        <v/>
      </c>
      <c r="U349" t="str">
        <f>VLOOKUP($D349,metadata!$B$2:$S$451,18,0)</f>
        <v/>
      </c>
      <c r="V349" t="str">
        <f>VLOOKUP($D349,metadata!$B$2:$Z$451,19,0)</f>
        <v/>
      </c>
      <c r="W349" t="str">
        <f>VLOOKUP($D349,metadata!$B$2:$Z$451,20,0)</f>
        <v/>
      </c>
      <c r="X349" t="str">
        <f>VLOOKUP($D349,metadata!$B$2:$Z$451,21,0)</f>
        <v/>
      </c>
      <c r="Y349" t="str">
        <f>VLOOKUP($D349,metadata!$B$2:$Z$451,22,0)</f>
        <v/>
      </c>
      <c r="Z349" t="str">
        <f>VLOOKUP($D349,metadata!$B$2:$Z$451,23,0)</f>
        <v/>
      </c>
      <c r="AA349" t="str">
        <f>VLOOKUP($D349,metadata!$B$2:$Z$451,24,0)</f>
        <v/>
      </c>
      <c r="AB349" t="str">
        <f>VLOOKUP($D349,metadata!$B$2:$Z$451,25,0)</f>
        <v/>
      </c>
      <c r="AF349" t="str">
        <f t="shared" si="16"/>
        <v/>
      </c>
      <c r="AH349" t="str">
        <f t="shared" si="17"/>
        <v>x</v>
      </c>
    </row>
    <row r="350" spans="1:34" x14ac:dyDescent="0.3">
      <c r="A350">
        <f>A349+metadata!J349</f>
        <v>2045</v>
      </c>
      <c r="B350" t="str">
        <f>metadata!B350</f>
        <v>51-23</v>
      </c>
      <c r="C350">
        <v>349</v>
      </c>
      <c r="D350" t="str">
        <f t="shared" si="15"/>
        <v>2-</v>
      </c>
      <c r="E350" t="str">
        <f>VLOOKUP($D350,metadata!$B$2:$S$451,2,0)</f>
        <v>BRADSHAW, WE</v>
      </c>
      <c r="F350" t="str">
        <f>VLOOKUP($D350,metadata!$B$2:$S$451,3,0)</f>
        <v>GEOGRAPHY OF PHOTOPERIODIC RESPONSE IN DIAPAUSING MOSQUITO</v>
      </c>
      <c r="G350" t="str">
        <f>VLOOKUP($D350,metadata!$B$2:$S$451,4,0)</f>
        <v>10.1038/262384b0</v>
      </c>
      <c r="H350" t="str">
        <f>VLOOKUP($D350,metadata!$B$2:$S$451,5,0)</f>
        <v>y-askfordata</v>
      </c>
      <c r="I350" t="str">
        <f>VLOOKUP($D350,metadata!$B$2:$S$451,6,0)</f>
        <v>a</v>
      </c>
      <c r="J350" t="str">
        <f>VLOOKUP($D350,metadata!$B$2:$S$451,7,0)</f>
        <v>i</v>
      </c>
      <c r="K350">
        <f>VLOOKUP($D350,metadata!$B$2:$S$451,8,0)</f>
        <v>22</v>
      </c>
      <c r="L350">
        <f>VLOOKUP($D350,metadata!$B$2:$S$451,9,0)</f>
        <v>16</v>
      </c>
      <c r="M350" t="str">
        <f>VLOOKUP($D350,metadata!$B$2:$S$451,10,0)</f>
        <v/>
      </c>
      <c r="N350" t="str">
        <f>VLOOKUP($D350,metadata!$B$2:$S$451,11,0)</f>
        <v>Wyeomyia smithii</v>
      </c>
      <c r="O350" t="str">
        <f>VLOOKUP($D350,metadata!$B$2:$S$451,12,0)</f>
        <v>diptera</v>
      </c>
      <c r="P350" t="str">
        <f>VLOOKUP($D350,metadata!$B$2:$S$451,13,0)</f>
        <v/>
      </c>
      <c r="Q350" t="str">
        <f>VLOOKUP($D350,metadata!$B$2:$S$451,14,0)</f>
        <v/>
      </c>
      <c r="R350" t="str">
        <f>VLOOKUP($D350,metadata!$B$2:$S$451,15,0)</f>
        <v/>
      </c>
      <c r="S350" t="str">
        <f>VLOOKUP($D350,metadata!$B$2:$S$451,16,0)</f>
        <v/>
      </c>
      <c r="T350" t="str">
        <f>VLOOKUP($D350,metadata!$B$2:$S$451,17,0)</f>
        <v/>
      </c>
      <c r="U350" t="str">
        <f>VLOOKUP($D350,metadata!$B$2:$S$451,18,0)</f>
        <v/>
      </c>
      <c r="V350" t="str">
        <f>VLOOKUP($D350,metadata!$B$2:$Z$451,19,0)</f>
        <v/>
      </c>
      <c r="W350" t="str">
        <f>VLOOKUP($D350,metadata!$B$2:$Z$451,20,0)</f>
        <v/>
      </c>
      <c r="X350" t="str">
        <f>VLOOKUP($D350,metadata!$B$2:$Z$451,21,0)</f>
        <v/>
      </c>
      <c r="Y350" t="str">
        <f>VLOOKUP($D350,metadata!$B$2:$Z$451,22,0)</f>
        <v/>
      </c>
      <c r="Z350" t="str">
        <f>VLOOKUP($D350,metadata!$B$2:$Z$451,23,0)</f>
        <v/>
      </c>
      <c r="AA350" t="str">
        <f>VLOOKUP($D350,metadata!$B$2:$Z$451,24,0)</f>
        <v/>
      </c>
      <c r="AB350" t="str">
        <f>VLOOKUP($D350,metadata!$B$2:$Z$451,25,0)</f>
        <v/>
      </c>
      <c r="AF350" t="str">
        <f t="shared" si="16"/>
        <v/>
      </c>
      <c r="AH350" t="str">
        <f t="shared" si="17"/>
        <v>x</v>
      </c>
    </row>
    <row r="351" spans="1:34" x14ac:dyDescent="0.3">
      <c r="A351">
        <f>A350+metadata!J350</f>
        <v>2050</v>
      </c>
      <c r="B351" t="str">
        <f>metadata!B351</f>
        <v>51-24</v>
      </c>
      <c r="C351">
        <v>350</v>
      </c>
      <c r="D351" t="str">
        <f t="shared" si="15"/>
        <v>2-</v>
      </c>
      <c r="E351" t="str">
        <f>VLOOKUP($D351,metadata!$B$2:$S$451,2,0)</f>
        <v>BRADSHAW, WE</v>
      </c>
      <c r="F351" t="str">
        <f>VLOOKUP($D351,metadata!$B$2:$S$451,3,0)</f>
        <v>GEOGRAPHY OF PHOTOPERIODIC RESPONSE IN DIAPAUSING MOSQUITO</v>
      </c>
      <c r="G351" t="str">
        <f>VLOOKUP($D351,metadata!$B$2:$S$451,4,0)</f>
        <v>10.1038/262384b0</v>
      </c>
      <c r="H351" t="str">
        <f>VLOOKUP($D351,metadata!$B$2:$S$451,5,0)</f>
        <v>y-askfordata</v>
      </c>
      <c r="I351" t="str">
        <f>VLOOKUP($D351,metadata!$B$2:$S$451,6,0)</f>
        <v>a</v>
      </c>
      <c r="J351" t="str">
        <f>VLOOKUP($D351,metadata!$B$2:$S$451,7,0)</f>
        <v>i</v>
      </c>
      <c r="K351">
        <f>VLOOKUP($D351,metadata!$B$2:$S$451,8,0)</f>
        <v>22</v>
      </c>
      <c r="L351">
        <f>VLOOKUP($D351,metadata!$B$2:$S$451,9,0)</f>
        <v>16</v>
      </c>
      <c r="M351" t="str">
        <f>VLOOKUP($D351,metadata!$B$2:$S$451,10,0)</f>
        <v/>
      </c>
      <c r="N351" t="str">
        <f>VLOOKUP($D351,metadata!$B$2:$S$451,11,0)</f>
        <v>Wyeomyia smithii</v>
      </c>
      <c r="O351" t="str">
        <f>VLOOKUP($D351,metadata!$B$2:$S$451,12,0)</f>
        <v>diptera</v>
      </c>
      <c r="P351" t="str">
        <f>VLOOKUP($D351,metadata!$B$2:$S$451,13,0)</f>
        <v/>
      </c>
      <c r="Q351" t="str">
        <f>VLOOKUP($D351,metadata!$B$2:$S$451,14,0)</f>
        <v/>
      </c>
      <c r="R351" t="str">
        <f>VLOOKUP($D351,metadata!$B$2:$S$451,15,0)</f>
        <v/>
      </c>
      <c r="S351" t="str">
        <f>VLOOKUP($D351,metadata!$B$2:$S$451,16,0)</f>
        <v/>
      </c>
      <c r="T351" t="str">
        <f>VLOOKUP($D351,metadata!$B$2:$S$451,17,0)</f>
        <v/>
      </c>
      <c r="U351" t="str">
        <f>VLOOKUP($D351,metadata!$B$2:$S$451,18,0)</f>
        <v/>
      </c>
      <c r="V351" t="str">
        <f>VLOOKUP($D351,metadata!$B$2:$Z$451,19,0)</f>
        <v/>
      </c>
      <c r="W351" t="str">
        <f>VLOOKUP($D351,metadata!$B$2:$Z$451,20,0)</f>
        <v/>
      </c>
      <c r="X351" t="str">
        <f>VLOOKUP($D351,metadata!$B$2:$Z$451,21,0)</f>
        <v/>
      </c>
      <c r="Y351" t="str">
        <f>VLOOKUP($D351,metadata!$B$2:$Z$451,22,0)</f>
        <v/>
      </c>
      <c r="Z351" t="str">
        <f>VLOOKUP($D351,metadata!$B$2:$Z$451,23,0)</f>
        <v/>
      </c>
      <c r="AA351" t="str">
        <f>VLOOKUP($D351,metadata!$B$2:$Z$451,24,0)</f>
        <v/>
      </c>
      <c r="AB351" t="str">
        <f>VLOOKUP($D351,metadata!$B$2:$Z$451,25,0)</f>
        <v/>
      </c>
      <c r="AF351" t="str">
        <f t="shared" si="16"/>
        <v/>
      </c>
      <c r="AH351" t="str">
        <f t="shared" si="17"/>
        <v>x</v>
      </c>
    </row>
    <row r="352" spans="1:34" x14ac:dyDescent="0.3">
      <c r="A352">
        <f>A351+metadata!J351</f>
        <v>2055</v>
      </c>
      <c r="B352" t="str">
        <f>metadata!B352</f>
        <v>51-25</v>
      </c>
      <c r="C352">
        <v>351</v>
      </c>
      <c r="D352" t="str">
        <f t="shared" si="15"/>
        <v>2-</v>
      </c>
      <c r="E352" t="str">
        <f>VLOOKUP($D352,metadata!$B$2:$S$451,2,0)</f>
        <v>BRADSHAW, WE</v>
      </c>
      <c r="F352" t="str">
        <f>VLOOKUP($D352,metadata!$B$2:$S$451,3,0)</f>
        <v>GEOGRAPHY OF PHOTOPERIODIC RESPONSE IN DIAPAUSING MOSQUITO</v>
      </c>
      <c r="G352" t="str">
        <f>VLOOKUP($D352,metadata!$B$2:$S$451,4,0)</f>
        <v>10.1038/262384b0</v>
      </c>
      <c r="H352" t="str">
        <f>VLOOKUP($D352,metadata!$B$2:$S$451,5,0)</f>
        <v>y-askfordata</v>
      </c>
      <c r="I352" t="str">
        <f>VLOOKUP($D352,metadata!$B$2:$S$451,6,0)</f>
        <v>a</v>
      </c>
      <c r="J352" t="str">
        <f>VLOOKUP($D352,metadata!$B$2:$S$451,7,0)</f>
        <v>i</v>
      </c>
      <c r="K352">
        <f>VLOOKUP($D352,metadata!$B$2:$S$451,8,0)</f>
        <v>22</v>
      </c>
      <c r="L352">
        <f>VLOOKUP($D352,metadata!$B$2:$S$451,9,0)</f>
        <v>16</v>
      </c>
      <c r="M352" t="str">
        <f>VLOOKUP($D352,metadata!$B$2:$S$451,10,0)</f>
        <v/>
      </c>
      <c r="N352" t="str">
        <f>VLOOKUP($D352,metadata!$B$2:$S$451,11,0)</f>
        <v>Wyeomyia smithii</v>
      </c>
      <c r="O352" t="str">
        <f>VLOOKUP($D352,metadata!$B$2:$S$451,12,0)</f>
        <v>diptera</v>
      </c>
      <c r="P352" t="str">
        <f>VLOOKUP($D352,metadata!$B$2:$S$451,13,0)</f>
        <v/>
      </c>
      <c r="Q352" t="str">
        <f>VLOOKUP($D352,metadata!$B$2:$S$451,14,0)</f>
        <v/>
      </c>
      <c r="R352" t="str">
        <f>VLOOKUP($D352,metadata!$B$2:$S$451,15,0)</f>
        <v/>
      </c>
      <c r="S352" t="str">
        <f>VLOOKUP($D352,metadata!$B$2:$S$451,16,0)</f>
        <v/>
      </c>
      <c r="T352" t="str">
        <f>VLOOKUP($D352,metadata!$B$2:$S$451,17,0)</f>
        <v/>
      </c>
      <c r="U352" t="str">
        <f>VLOOKUP($D352,metadata!$B$2:$S$451,18,0)</f>
        <v/>
      </c>
      <c r="V352" t="str">
        <f>VLOOKUP($D352,metadata!$B$2:$Z$451,19,0)</f>
        <v/>
      </c>
      <c r="W352" t="str">
        <f>VLOOKUP($D352,metadata!$B$2:$Z$451,20,0)</f>
        <v/>
      </c>
      <c r="X352" t="str">
        <f>VLOOKUP($D352,metadata!$B$2:$Z$451,21,0)</f>
        <v/>
      </c>
      <c r="Y352" t="str">
        <f>VLOOKUP($D352,metadata!$B$2:$Z$451,22,0)</f>
        <v/>
      </c>
      <c r="Z352" t="str">
        <f>VLOOKUP($D352,metadata!$B$2:$Z$451,23,0)</f>
        <v/>
      </c>
      <c r="AA352" t="str">
        <f>VLOOKUP($D352,metadata!$B$2:$Z$451,24,0)</f>
        <v/>
      </c>
      <c r="AB352" t="str">
        <f>VLOOKUP($D352,metadata!$B$2:$Z$451,25,0)</f>
        <v/>
      </c>
      <c r="AF352" t="str">
        <f t="shared" si="16"/>
        <v/>
      </c>
      <c r="AH352" t="str">
        <f t="shared" si="17"/>
        <v>x</v>
      </c>
    </row>
    <row r="353" spans="1:34" x14ac:dyDescent="0.3">
      <c r="A353">
        <f>A352+metadata!J352</f>
        <v>2060</v>
      </c>
      <c r="B353" t="str">
        <f>metadata!B353</f>
        <v>51-26</v>
      </c>
      <c r="C353">
        <v>352</v>
      </c>
      <c r="D353" t="str">
        <f t="shared" si="15"/>
        <v>2-</v>
      </c>
      <c r="E353" t="str">
        <f>VLOOKUP($D353,metadata!$B$2:$S$451,2,0)</f>
        <v>BRADSHAW, WE</v>
      </c>
      <c r="F353" t="str">
        <f>VLOOKUP($D353,metadata!$B$2:$S$451,3,0)</f>
        <v>GEOGRAPHY OF PHOTOPERIODIC RESPONSE IN DIAPAUSING MOSQUITO</v>
      </c>
      <c r="G353" t="str">
        <f>VLOOKUP($D353,metadata!$B$2:$S$451,4,0)</f>
        <v>10.1038/262384b0</v>
      </c>
      <c r="H353" t="str">
        <f>VLOOKUP($D353,metadata!$B$2:$S$451,5,0)</f>
        <v>y-askfordata</v>
      </c>
      <c r="I353" t="str">
        <f>VLOOKUP($D353,metadata!$B$2:$S$451,6,0)</f>
        <v>a</v>
      </c>
      <c r="J353" t="str">
        <f>VLOOKUP($D353,metadata!$B$2:$S$451,7,0)</f>
        <v>i</v>
      </c>
      <c r="K353">
        <f>VLOOKUP($D353,metadata!$B$2:$S$451,8,0)</f>
        <v>22</v>
      </c>
      <c r="L353">
        <f>VLOOKUP($D353,metadata!$B$2:$S$451,9,0)</f>
        <v>16</v>
      </c>
      <c r="M353" t="str">
        <f>VLOOKUP($D353,metadata!$B$2:$S$451,10,0)</f>
        <v/>
      </c>
      <c r="N353" t="str">
        <f>VLOOKUP($D353,metadata!$B$2:$S$451,11,0)</f>
        <v>Wyeomyia smithii</v>
      </c>
      <c r="O353" t="str">
        <f>VLOOKUP($D353,metadata!$B$2:$S$451,12,0)</f>
        <v>diptera</v>
      </c>
      <c r="P353" t="str">
        <f>VLOOKUP($D353,metadata!$B$2:$S$451,13,0)</f>
        <v/>
      </c>
      <c r="Q353" t="str">
        <f>VLOOKUP($D353,metadata!$B$2:$S$451,14,0)</f>
        <v/>
      </c>
      <c r="R353" t="str">
        <f>VLOOKUP($D353,metadata!$B$2:$S$451,15,0)</f>
        <v/>
      </c>
      <c r="S353" t="str">
        <f>VLOOKUP($D353,metadata!$B$2:$S$451,16,0)</f>
        <v/>
      </c>
      <c r="T353" t="str">
        <f>VLOOKUP($D353,metadata!$B$2:$S$451,17,0)</f>
        <v/>
      </c>
      <c r="U353" t="str">
        <f>VLOOKUP($D353,metadata!$B$2:$S$451,18,0)</f>
        <v/>
      </c>
      <c r="V353" t="str">
        <f>VLOOKUP($D353,metadata!$B$2:$Z$451,19,0)</f>
        <v/>
      </c>
      <c r="W353" t="str">
        <f>VLOOKUP($D353,metadata!$B$2:$Z$451,20,0)</f>
        <v/>
      </c>
      <c r="X353" t="str">
        <f>VLOOKUP($D353,metadata!$B$2:$Z$451,21,0)</f>
        <v/>
      </c>
      <c r="Y353" t="str">
        <f>VLOOKUP($D353,metadata!$B$2:$Z$451,22,0)</f>
        <v/>
      </c>
      <c r="Z353" t="str">
        <f>VLOOKUP($D353,metadata!$B$2:$Z$451,23,0)</f>
        <v/>
      </c>
      <c r="AA353" t="str">
        <f>VLOOKUP($D353,metadata!$B$2:$Z$451,24,0)</f>
        <v/>
      </c>
      <c r="AB353" t="str">
        <f>VLOOKUP($D353,metadata!$B$2:$Z$451,25,0)</f>
        <v/>
      </c>
      <c r="AF353" t="str">
        <f t="shared" si="16"/>
        <v/>
      </c>
      <c r="AH353" t="str">
        <f t="shared" si="17"/>
        <v>x</v>
      </c>
    </row>
    <row r="354" spans="1:34" x14ac:dyDescent="0.3">
      <c r="A354">
        <f>A353+metadata!J353</f>
        <v>2065</v>
      </c>
      <c r="B354" t="str">
        <f>metadata!B354</f>
        <v>51-27</v>
      </c>
      <c r="C354">
        <v>353</v>
      </c>
      <c r="D354" t="str">
        <f t="shared" si="15"/>
        <v>2-</v>
      </c>
      <c r="E354" t="str">
        <f>VLOOKUP($D354,metadata!$B$2:$S$451,2,0)</f>
        <v>BRADSHAW, WE</v>
      </c>
      <c r="F354" t="str">
        <f>VLOOKUP($D354,metadata!$B$2:$S$451,3,0)</f>
        <v>GEOGRAPHY OF PHOTOPERIODIC RESPONSE IN DIAPAUSING MOSQUITO</v>
      </c>
      <c r="G354" t="str">
        <f>VLOOKUP($D354,metadata!$B$2:$S$451,4,0)</f>
        <v>10.1038/262384b0</v>
      </c>
      <c r="H354" t="str">
        <f>VLOOKUP($D354,metadata!$B$2:$S$451,5,0)</f>
        <v>y-askfordata</v>
      </c>
      <c r="I354" t="str">
        <f>VLOOKUP($D354,metadata!$B$2:$S$451,6,0)</f>
        <v>a</v>
      </c>
      <c r="J354" t="str">
        <f>VLOOKUP($D354,metadata!$B$2:$S$451,7,0)</f>
        <v>i</v>
      </c>
      <c r="K354">
        <f>VLOOKUP($D354,metadata!$B$2:$S$451,8,0)</f>
        <v>22</v>
      </c>
      <c r="L354">
        <f>VLOOKUP($D354,metadata!$B$2:$S$451,9,0)</f>
        <v>16</v>
      </c>
      <c r="M354" t="str">
        <f>VLOOKUP($D354,metadata!$B$2:$S$451,10,0)</f>
        <v/>
      </c>
      <c r="N354" t="str">
        <f>VLOOKUP($D354,metadata!$B$2:$S$451,11,0)</f>
        <v>Wyeomyia smithii</v>
      </c>
      <c r="O354" t="str">
        <f>VLOOKUP($D354,metadata!$B$2:$S$451,12,0)</f>
        <v>diptera</v>
      </c>
      <c r="P354" t="str">
        <f>VLOOKUP($D354,metadata!$B$2:$S$451,13,0)</f>
        <v/>
      </c>
      <c r="Q354" t="str">
        <f>VLOOKUP($D354,metadata!$B$2:$S$451,14,0)</f>
        <v/>
      </c>
      <c r="R354" t="str">
        <f>VLOOKUP($D354,metadata!$B$2:$S$451,15,0)</f>
        <v/>
      </c>
      <c r="S354" t="str">
        <f>VLOOKUP($D354,metadata!$B$2:$S$451,16,0)</f>
        <v/>
      </c>
      <c r="T354" t="str">
        <f>VLOOKUP($D354,metadata!$B$2:$S$451,17,0)</f>
        <v/>
      </c>
      <c r="U354" t="str">
        <f>VLOOKUP($D354,metadata!$B$2:$S$451,18,0)</f>
        <v/>
      </c>
      <c r="V354" t="str">
        <f>VLOOKUP($D354,metadata!$B$2:$Z$451,19,0)</f>
        <v/>
      </c>
      <c r="W354" t="str">
        <f>VLOOKUP($D354,metadata!$B$2:$Z$451,20,0)</f>
        <v/>
      </c>
      <c r="X354" t="str">
        <f>VLOOKUP($D354,metadata!$B$2:$Z$451,21,0)</f>
        <v/>
      </c>
      <c r="Y354" t="str">
        <f>VLOOKUP($D354,metadata!$B$2:$Z$451,22,0)</f>
        <v/>
      </c>
      <c r="Z354" t="str">
        <f>VLOOKUP($D354,metadata!$B$2:$Z$451,23,0)</f>
        <v/>
      </c>
      <c r="AA354" t="str">
        <f>VLOOKUP($D354,metadata!$B$2:$Z$451,24,0)</f>
        <v/>
      </c>
      <c r="AB354" t="str">
        <f>VLOOKUP($D354,metadata!$B$2:$Z$451,25,0)</f>
        <v/>
      </c>
      <c r="AF354" t="str">
        <f t="shared" si="16"/>
        <v/>
      </c>
      <c r="AH354" t="str">
        <f t="shared" si="17"/>
        <v>x</v>
      </c>
    </row>
    <row r="355" spans="1:34" x14ac:dyDescent="0.3">
      <c r="A355">
        <f>A354+metadata!J354</f>
        <v>2070</v>
      </c>
      <c r="B355" t="str">
        <f>metadata!B355</f>
        <v>51-28</v>
      </c>
      <c r="C355">
        <v>354</v>
      </c>
      <c r="D355" t="str">
        <f t="shared" si="15"/>
        <v>2-</v>
      </c>
      <c r="E355" t="str">
        <f>VLOOKUP($D355,metadata!$B$2:$S$451,2,0)</f>
        <v>BRADSHAW, WE</v>
      </c>
      <c r="F355" t="str">
        <f>VLOOKUP($D355,metadata!$B$2:$S$451,3,0)</f>
        <v>GEOGRAPHY OF PHOTOPERIODIC RESPONSE IN DIAPAUSING MOSQUITO</v>
      </c>
      <c r="G355" t="str">
        <f>VLOOKUP($D355,metadata!$B$2:$S$451,4,0)</f>
        <v>10.1038/262384b0</v>
      </c>
      <c r="H355" t="str">
        <f>VLOOKUP($D355,metadata!$B$2:$S$451,5,0)</f>
        <v>y-askfordata</v>
      </c>
      <c r="I355" t="str">
        <f>VLOOKUP($D355,metadata!$B$2:$S$451,6,0)</f>
        <v>a</v>
      </c>
      <c r="J355" t="str">
        <f>VLOOKUP($D355,metadata!$B$2:$S$451,7,0)</f>
        <v>i</v>
      </c>
      <c r="K355">
        <f>VLOOKUP($D355,metadata!$B$2:$S$451,8,0)</f>
        <v>22</v>
      </c>
      <c r="L355">
        <f>VLOOKUP($D355,metadata!$B$2:$S$451,9,0)</f>
        <v>16</v>
      </c>
      <c r="M355" t="str">
        <f>VLOOKUP($D355,metadata!$B$2:$S$451,10,0)</f>
        <v/>
      </c>
      <c r="N355" t="str">
        <f>VLOOKUP($D355,metadata!$B$2:$S$451,11,0)</f>
        <v>Wyeomyia smithii</v>
      </c>
      <c r="O355" t="str">
        <f>VLOOKUP($D355,metadata!$B$2:$S$451,12,0)</f>
        <v>diptera</v>
      </c>
      <c r="P355" t="str">
        <f>VLOOKUP($D355,metadata!$B$2:$S$451,13,0)</f>
        <v/>
      </c>
      <c r="Q355" t="str">
        <f>VLOOKUP($D355,metadata!$B$2:$S$451,14,0)</f>
        <v/>
      </c>
      <c r="R355" t="str">
        <f>VLOOKUP($D355,metadata!$B$2:$S$451,15,0)</f>
        <v/>
      </c>
      <c r="S355" t="str">
        <f>VLOOKUP($D355,metadata!$B$2:$S$451,16,0)</f>
        <v/>
      </c>
      <c r="T355" t="str">
        <f>VLOOKUP($D355,metadata!$B$2:$S$451,17,0)</f>
        <v/>
      </c>
      <c r="U355" t="str">
        <f>VLOOKUP($D355,metadata!$B$2:$S$451,18,0)</f>
        <v/>
      </c>
      <c r="V355" t="str">
        <f>VLOOKUP($D355,metadata!$B$2:$Z$451,19,0)</f>
        <v/>
      </c>
      <c r="W355" t="str">
        <f>VLOOKUP($D355,metadata!$B$2:$Z$451,20,0)</f>
        <v/>
      </c>
      <c r="X355" t="str">
        <f>VLOOKUP($D355,metadata!$B$2:$Z$451,21,0)</f>
        <v/>
      </c>
      <c r="Y355" t="str">
        <f>VLOOKUP($D355,metadata!$B$2:$Z$451,22,0)</f>
        <v/>
      </c>
      <c r="Z355" t="str">
        <f>VLOOKUP($D355,metadata!$B$2:$Z$451,23,0)</f>
        <v/>
      </c>
      <c r="AA355" t="str">
        <f>VLOOKUP($D355,metadata!$B$2:$Z$451,24,0)</f>
        <v/>
      </c>
      <c r="AB355" t="str">
        <f>VLOOKUP($D355,metadata!$B$2:$Z$451,25,0)</f>
        <v/>
      </c>
      <c r="AF355" t="str">
        <f t="shared" si="16"/>
        <v/>
      </c>
      <c r="AH355" t="str">
        <f t="shared" si="17"/>
        <v>x</v>
      </c>
    </row>
    <row r="356" spans="1:34" x14ac:dyDescent="0.3">
      <c r="A356">
        <f>A355+metadata!J355</f>
        <v>2075</v>
      </c>
      <c r="B356" t="str">
        <f>metadata!B356</f>
        <v>51-29</v>
      </c>
      <c r="C356">
        <v>355</v>
      </c>
      <c r="D356" t="str">
        <f t="shared" si="15"/>
        <v>2-</v>
      </c>
      <c r="E356" t="str">
        <f>VLOOKUP($D356,metadata!$B$2:$S$451,2,0)</f>
        <v>BRADSHAW, WE</v>
      </c>
      <c r="F356" t="str">
        <f>VLOOKUP($D356,metadata!$B$2:$S$451,3,0)</f>
        <v>GEOGRAPHY OF PHOTOPERIODIC RESPONSE IN DIAPAUSING MOSQUITO</v>
      </c>
      <c r="G356" t="str">
        <f>VLOOKUP($D356,metadata!$B$2:$S$451,4,0)</f>
        <v>10.1038/262384b0</v>
      </c>
      <c r="H356" t="str">
        <f>VLOOKUP($D356,metadata!$B$2:$S$451,5,0)</f>
        <v>y-askfordata</v>
      </c>
      <c r="I356" t="str">
        <f>VLOOKUP($D356,metadata!$B$2:$S$451,6,0)</f>
        <v>a</v>
      </c>
      <c r="J356" t="str">
        <f>VLOOKUP($D356,metadata!$B$2:$S$451,7,0)</f>
        <v>i</v>
      </c>
      <c r="K356">
        <f>VLOOKUP($D356,metadata!$B$2:$S$451,8,0)</f>
        <v>22</v>
      </c>
      <c r="L356">
        <f>VLOOKUP($D356,metadata!$B$2:$S$451,9,0)</f>
        <v>16</v>
      </c>
      <c r="M356" t="str">
        <f>VLOOKUP($D356,metadata!$B$2:$S$451,10,0)</f>
        <v/>
      </c>
      <c r="N356" t="str">
        <f>VLOOKUP($D356,metadata!$B$2:$S$451,11,0)</f>
        <v>Wyeomyia smithii</v>
      </c>
      <c r="O356" t="str">
        <f>VLOOKUP($D356,metadata!$B$2:$S$451,12,0)</f>
        <v>diptera</v>
      </c>
      <c r="P356" t="str">
        <f>VLOOKUP($D356,metadata!$B$2:$S$451,13,0)</f>
        <v/>
      </c>
      <c r="Q356" t="str">
        <f>VLOOKUP($D356,metadata!$B$2:$S$451,14,0)</f>
        <v/>
      </c>
      <c r="R356" t="str">
        <f>VLOOKUP($D356,metadata!$B$2:$S$451,15,0)</f>
        <v/>
      </c>
      <c r="S356" t="str">
        <f>VLOOKUP($D356,metadata!$B$2:$S$451,16,0)</f>
        <v/>
      </c>
      <c r="T356" t="str">
        <f>VLOOKUP($D356,metadata!$B$2:$S$451,17,0)</f>
        <v/>
      </c>
      <c r="U356" t="str">
        <f>VLOOKUP($D356,metadata!$B$2:$S$451,18,0)</f>
        <v/>
      </c>
      <c r="V356" t="str">
        <f>VLOOKUP($D356,metadata!$B$2:$Z$451,19,0)</f>
        <v/>
      </c>
      <c r="W356" t="str">
        <f>VLOOKUP($D356,metadata!$B$2:$Z$451,20,0)</f>
        <v/>
      </c>
      <c r="X356" t="str">
        <f>VLOOKUP($D356,metadata!$B$2:$Z$451,21,0)</f>
        <v/>
      </c>
      <c r="Y356" t="str">
        <f>VLOOKUP($D356,metadata!$B$2:$Z$451,22,0)</f>
        <v/>
      </c>
      <c r="Z356" t="str">
        <f>VLOOKUP($D356,metadata!$B$2:$Z$451,23,0)</f>
        <v/>
      </c>
      <c r="AA356" t="str">
        <f>VLOOKUP($D356,metadata!$B$2:$Z$451,24,0)</f>
        <v/>
      </c>
      <c r="AB356" t="str">
        <f>VLOOKUP($D356,metadata!$B$2:$Z$451,25,0)</f>
        <v/>
      </c>
      <c r="AF356" t="str">
        <f t="shared" si="16"/>
        <v/>
      </c>
      <c r="AH356" t="str">
        <f t="shared" si="17"/>
        <v>x</v>
      </c>
    </row>
    <row r="357" spans="1:34" x14ac:dyDescent="0.3">
      <c r="A357">
        <f>A356+metadata!J356</f>
        <v>2080</v>
      </c>
      <c r="B357" t="str">
        <f>metadata!B357</f>
        <v>51-30</v>
      </c>
      <c r="C357">
        <v>356</v>
      </c>
      <c r="D357" t="str">
        <f t="shared" si="15"/>
        <v>2-</v>
      </c>
      <c r="E357" t="str">
        <f>VLOOKUP($D357,metadata!$B$2:$S$451,2,0)</f>
        <v>BRADSHAW, WE</v>
      </c>
      <c r="F357" t="str">
        <f>VLOOKUP($D357,metadata!$B$2:$S$451,3,0)</f>
        <v>GEOGRAPHY OF PHOTOPERIODIC RESPONSE IN DIAPAUSING MOSQUITO</v>
      </c>
      <c r="G357" t="str">
        <f>VLOOKUP($D357,metadata!$B$2:$S$451,4,0)</f>
        <v>10.1038/262384b0</v>
      </c>
      <c r="H357" t="str">
        <f>VLOOKUP($D357,metadata!$B$2:$S$451,5,0)</f>
        <v>y-askfordata</v>
      </c>
      <c r="I357" t="str">
        <f>VLOOKUP($D357,metadata!$B$2:$S$451,6,0)</f>
        <v>a</v>
      </c>
      <c r="J357" t="str">
        <f>VLOOKUP($D357,metadata!$B$2:$S$451,7,0)</f>
        <v>i</v>
      </c>
      <c r="K357">
        <f>VLOOKUP($D357,metadata!$B$2:$S$451,8,0)</f>
        <v>22</v>
      </c>
      <c r="L357">
        <f>VLOOKUP($D357,metadata!$B$2:$S$451,9,0)</f>
        <v>16</v>
      </c>
      <c r="M357" t="str">
        <f>VLOOKUP($D357,metadata!$B$2:$S$451,10,0)</f>
        <v/>
      </c>
      <c r="N357" t="str">
        <f>VLOOKUP($D357,metadata!$B$2:$S$451,11,0)</f>
        <v>Wyeomyia smithii</v>
      </c>
      <c r="O357" t="str">
        <f>VLOOKUP($D357,metadata!$B$2:$S$451,12,0)</f>
        <v>diptera</v>
      </c>
      <c r="P357" t="str">
        <f>VLOOKUP($D357,metadata!$B$2:$S$451,13,0)</f>
        <v/>
      </c>
      <c r="Q357" t="str">
        <f>VLOOKUP($D357,metadata!$B$2:$S$451,14,0)</f>
        <v/>
      </c>
      <c r="R357" t="str">
        <f>VLOOKUP($D357,metadata!$B$2:$S$451,15,0)</f>
        <v/>
      </c>
      <c r="S357" t="str">
        <f>VLOOKUP($D357,metadata!$B$2:$S$451,16,0)</f>
        <v/>
      </c>
      <c r="T357" t="str">
        <f>VLOOKUP($D357,metadata!$B$2:$S$451,17,0)</f>
        <v/>
      </c>
      <c r="U357" t="str">
        <f>VLOOKUP($D357,metadata!$B$2:$S$451,18,0)</f>
        <v/>
      </c>
      <c r="V357" t="str">
        <f>VLOOKUP($D357,metadata!$B$2:$Z$451,19,0)</f>
        <v/>
      </c>
      <c r="W357" t="str">
        <f>VLOOKUP($D357,metadata!$B$2:$Z$451,20,0)</f>
        <v/>
      </c>
      <c r="X357" t="str">
        <f>VLOOKUP($D357,metadata!$B$2:$Z$451,21,0)</f>
        <v/>
      </c>
      <c r="Y357" t="str">
        <f>VLOOKUP($D357,metadata!$B$2:$Z$451,22,0)</f>
        <v/>
      </c>
      <c r="Z357" t="str">
        <f>VLOOKUP($D357,metadata!$B$2:$Z$451,23,0)</f>
        <v/>
      </c>
      <c r="AA357" t="str">
        <f>VLOOKUP($D357,metadata!$B$2:$Z$451,24,0)</f>
        <v/>
      </c>
      <c r="AB357" t="str">
        <f>VLOOKUP($D357,metadata!$B$2:$Z$451,25,0)</f>
        <v/>
      </c>
      <c r="AF357" t="str">
        <f t="shared" si="16"/>
        <v/>
      </c>
      <c r="AH357" t="str">
        <f t="shared" si="17"/>
        <v>x</v>
      </c>
    </row>
    <row r="358" spans="1:34" x14ac:dyDescent="0.3">
      <c r="A358">
        <f>A357+metadata!J357</f>
        <v>2085</v>
      </c>
      <c r="B358" t="str">
        <f>metadata!B358</f>
        <v>51-31</v>
      </c>
      <c r="C358">
        <v>357</v>
      </c>
      <c r="D358" t="str">
        <f t="shared" si="15"/>
        <v>2-</v>
      </c>
      <c r="E358" t="str">
        <f>VLOOKUP($D358,metadata!$B$2:$S$451,2,0)</f>
        <v>BRADSHAW, WE</v>
      </c>
      <c r="F358" t="str">
        <f>VLOOKUP($D358,metadata!$B$2:$S$451,3,0)</f>
        <v>GEOGRAPHY OF PHOTOPERIODIC RESPONSE IN DIAPAUSING MOSQUITO</v>
      </c>
      <c r="G358" t="str">
        <f>VLOOKUP($D358,metadata!$B$2:$S$451,4,0)</f>
        <v>10.1038/262384b0</v>
      </c>
      <c r="H358" t="str">
        <f>VLOOKUP($D358,metadata!$B$2:$S$451,5,0)</f>
        <v>y-askfordata</v>
      </c>
      <c r="I358" t="str">
        <f>VLOOKUP($D358,metadata!$B$2:$S$451,6,0)</f>
        <v>a</v>
      </c>
      <c r="J358" t="str">
        <f>VLOOKUP($D358,metadata!$B$2:$S$451,7,0)</f>
        <v>i</v>
      </c>
      <c r="K358">
        <f>VLOOKUP($D358,metadata!$B$2:$S$451,8,0)</f>
        <v>22</v>
      </c>
      <c r="L358">
        <f>VLOOKUP($D358,metadata!$B$2:$S$451,9,0)</f>
        <v>16</v>
      </c>
      <c r="M358" t="str">
        <f>VLOOKUP($D358,metadata!$B$2:$S$451,10,0)</f>
        <v/>
      </c>
      <c r="N358" t="str">
        <f>VLOOKUP($D358,metadata!$B$2:$S$451,11,0)</f>
        <v>Wyeomyia smithii</v>
      </c>
      <c r="O358" t="str">
        <f>VLOOKUP($D358,metadata!$B$2:$S$451,12,0)</f>
        <v>diptera</v>
      </c>
      <c r="P358" t="str">
        <f>VLOOKUP($D358,metadata!$B$2:$S$451,13,0)</f>
        <v/>
      </c>
      <c r="Q358" t="str">
        <f>VLOOKUP($D358,metadata!$B$2:$S$451,14,0)</f>
        <v/>
      </c>
      <c r="R358" t="str">
        <f>VLOOKUP($D358,metadata!$B$2:$S$451,15,0)</f>
        <v/>
      </c>
      <c r="S358" t="str">
        <f>VLOOKUP($D358,metadata!$B$2:$S$451,16,0)</f>
        <v/>
      </c>
      <c r="T358" t="str">
        <f>VLOOKUP($D358,metadata!$B$2:$S$451,17,0)</f>
        <v/>
      </c>
      <c r="U358" t="str">
        <f>VLOOKUP($D358,metadata!$B$2:$S$451,18,0)</f>
        <v/>
      </c>
      <c r="V358" t="str">
        <f>VLOOKUP($D358,metadata!$B$2:$Z$451,19,0)</f>
        <v/>
      </c>
      <c r="W358" t="str">
        <f>VLOOKUP($D358,metadata!$B$2:$Z$451,20,0)</f>
        <v/>
      </c>
      <c r="X358" t="str">
        <f>VLOOKUP($D358,metadata!$B$2:$Z$451,21,0)</f>
        <v/>
      </c>
      <c r="Y358" t="str">
        <f>VLOOKUP($D358,metadata!$B$2:$Z$451,22,0)</f>
        <v/>
      </c>
      <c r="Z358" t="str">
        <f>VLOOKUP($D358,metadata!$B$2:$Z$451,23,0)</f>
        <v/>
      </c>
      <c r="AA358" t="str">
        <f>VLOOKUP($D358,metadata!$B$2:$Z$451,24,0)</f>
        <v/>
      </c>
      <c r="AB358" t="str">
        <f>VLOOKUP($D358,metadata!$B$2:$Z$451,25,0)</f>
        <v/>
      </c>
      <c r="AF358" t="str">
        <f t="shared" si="16"/>
        <v/>
      </c>
      <c r="AH358" t="str">
        <f t="shared" si="17"/>
        <v>x</v>
      </c>
    </row>
    <row r="359" spans="1:34" x14ac:dyDescent="0.3">
      <c r="A359">
        <f>A358+metadata!J358</f>
        <v>2090</v>
      </c>
      <c r="B359" t="str">
        <f>metadata!B359</f>
        <v>51-32</v>
      </c>
      <c r="C359">
        <v>358</v>
      </c>
      <c r="D359" t="str">
        <f t="shared" si="15"/>
        <v>2-</v>
      </c>
      <c r="E359" t="str">
        <f>VLOOKUP($D359,metadata!$B$2:$S$451,2,0)</f>
        <v>BRADSHAW, WE</v>
      </c>
      <c r="F359" t="str">
        <f>VLOOKUP($D359,metadata!$B$2:$S$451,3,0)</f>
        <v>GEOGRAPHY OF PHOTOPERIODIC RESPONSE IN DIAPAUSING MOSQUITO</v>
      </c>
      <c r="G359" t="str">
        <f>VLOOKUP($D359,metadata!$B$2:$S$451,4,0)</f>
        <v>10.1038/262384b0</v>
      </c>
      <c r="H359" t="str">
        <f>VLOOKUP($D359,metadata!$B$2:$S$451,5,0)</f>
        <v>y-askfordata</v>
      </c>
      <c r="I359" t="str">
        <f>VLOOKUP($D359,metadata!$B$2:$S$451,6,0)</f>
        <v>a</v>
      </c>
      <c r="J359" t="str">
        <f>VLOOKUP($D359,metadata!$B$2:$S$451,7,0)</f>
        <v>i</v>
      </c>
      <c r="K359">
        <f>VLOOKUP($D359,metadata!$B$2:$S$451,8,0)</f>
        <v>22</v>
      </c>
      <c r="L359">
        <f>VLOOKUP($D359,metadata!$B$2:$S$451,9,0)</f>
        <v>16</v>
      </c>
      <c r="M359" t="str">
        <f>VLOOKUP($D359,metadata!$B$2:$S$451,10,0)</f>
        <v/>
      </c>
      <c r="N359" t="str">
        <f>VLOOKUP($D359,metadata!$B$2:$S$451,11,0)</f>
        <v>Wyeomyia smithii</v>
      </c>
      <c r="O359" t="str">
        <f>VLOOKUP($D359,metadata!$B$2:$S$451,12,0)</f>
        <v>diptera</v>
      </c>
      <c r="P359" t="str">
        <f>VLOOKUP($D359,metadata!$B$2:$S$451,13,0)</f>
        <v/>
      </c>
      <c r="Q359" t="str">
        <f>VLOOKUP($D359,metadata!$B$2:$S$451,14,0)</f>
        <v/>
      </c>
      <c r="R359" t="str">
        <f>VLOOKUP($D359,metadata!$B$2:$S$451,15,0)</f>
        <v/>
      </c>
      <c r="S359" t="str">
        <f>VLOOKUP($D359,metadata!$B$2:$S$451,16,0)</f>
        <v/>
      </c>
      <c r="T359" t="str">
        <f>VLOOKUP($D359,metadata!$B$2:$S$451,17,0)</f>
        <v/>
      </c>
      <c r="U359" t="str">
        <f>VLOOKUP($D359,metadata!$B$2:$S$451,18,0)</f>
        <v/>
      </c>
      <c r="V359" t="str">
        <f>VLOOKUP($D359,metadata!$B$2:$Z$451,19,0)</f>
        <v/>
      </c>
      <c r="W359" t="str">
        <f>VLOOKUP($D359,metadata!$B$2:$Z$451,20,0)</f>
        <v/>
      </c>
      <c r="X359" t="str">
        <f>VLOOKUP($D359,metadata!$B$2:$Z$451,21,0)</f>
        <v/>
      </c>
      <c r="Y359" t="str">
        <f>VLOOKUP($D359,metadata!$B$2:$Z$451,22,0)</f>
        <v/>
      </c>
      <c r="Z359" t="str">
        <f>VLOOKUP($D359,metadata!$B$2:$Z$451,23,0)</f>
        <v/>
      </c>
      <c r="AA359" t="str">
        <f>VLOOKUP($D359,metadata!$B$2:$Z$451,24,0)</f>
        <v/>
      </c>
      <c r="AB359" t="str">
        <f>VLOOKUP($D359,metadata!$B$2:$Z$451,25,0)</f>
        <v/>
      </c>
      <c r="AF359" t="str">
        <f t="shared" si="16"/>
        <v/>
      </c>
      <c r="AH359" t="str">
        <f t="shared" si="17"/>
        <v>x</v>
      </c>
    </row>
    <row r="360" spans="1:34" x14ac:dyDescent="0.3">
      <c r="A360">
        <f>A359+metadata!J359</f>
        <v>2095</v>
      </c>
      <c r="B360" t="str">
        <f>metadata!B360</f>
        <v>52-Tomakomai2</v>
      </c>
      <c r="C360">
        <v>359</v>
      </c>
      <c r="D360" t="str">
        <f t="shared" si="15"/>
        <v>2-</v>
      </c>
      <c r="E360" t="str">
        <f>VLOOKUP($D360,metadata!$B$2:$S$451,2,0)</f>
        <v>BRADSHAW, WE</v>
      </c>
      <c r="F360" t="str">
        <f>VLOOKUP($D360,metadata!$B$2:$S$451,3,0)</f>
        <v>GEOGRAPHY OF PHOTOPERIODIC RESPONSE IN DIAPAUSING MOSQUITO</v>
      </c>
      <c r="G360" t="str">
        <f>VLOOKUP($D360,metadata!$B$2:$S$451,4,0)</f>
        <v>10.1038/262384b0</v>
      </c>
      <c r="H360" t="str">
        <f>VLOOKUP($D360,metadata!$B$2:$S$451,5,0)</f>
        <v>y-askfordata</v>
      </c>
      <c r="I360" t="str">
        <f>VLOOKUP($D360,metadata!$B$2:$S$451,6,0)</f>
        <v>a</v>
      </c>
      <c r="J360" t="str">
        <f>VLOOKUP($D360,metadata!$B$2:$S$451,7,0)</f>
        <v>i</v>
      </c>
      <c r="K360">
        <f>VLOOKUP($D360,metadata!$B$2:$S$451,8,0)</f>
        <v>22</v>
      </c>
      <c r="L360">
        <f>VLOOKUP($D360,metadata!$B$2:$S$451,9,0)</f>
        <v>16</v>
      </c>
      <c r="M360" t="str">
        <f>VLOOKUP($D360,metadata!$B$2:$S$451,10,0)</f>
        <v/>
      </c>
      <c r="N360" t="str">
        <f>VLOOKUP($D360,metadata!$B$2:$S$451,11,0)</f>
        <v>Wyeomyia smithii</v>
      </c>
      <c r="O360" t="str">
        <f>VLOOKUP($D360,metadata!$B$2:$S$451,12,0)</f>
        <v>diptera</v>
      </c>
      <c r="P360" t="str">
        <f>VLOOKUP($D360,metadata!$B$2:$S$451,13,0)</f>
        <v/>
      </c>
      <c r="Q360" t="str">
        <f>VLOOKUP($D360,metadata!$B$2:$S$451,14,0)</f>
        <v/>
      </c>
      <c r="R360" t="str">
        <f>VLOOKUP($D360,metadata!$B$2:$S$451,15,0)</f>
        <v/>
      </c>
      <c r="S360" t="str">
        <f>VLOOKUP($D360,metadata!$B$2:$S$451,16,0)</f>
        <v/>
      </c>
      <c r="T360" t="str">
        <f>VLOOKUP($D360,metadata!$B$2:$S$451,17,0)</f>
        <v/>
      </c>
      <c r="U360" t="str">
        <f>VLOOKUP($D360,metadata!$B$2:$S$451,18,0)</f>
        <v/>
      </c>
      <c r="V360" t="str">
        <f>VLOOKUP($D360,metadata!$B$2:$Z$451,19,0)</f>
        <v/>
      </c>
      <c r="W360" t="str">
        <f>VLOOKUP($D360,metadata!$B$2:$Z$451,20,0)</f>
        <v/>
      </c>
      <c r="X360" t="str">
        <f>VLOOKUP($D360,metadata!$B$2:$Z$451,21,0)</f>
        <v/>
      </c>
      <c r="Y360" t="str">
        <f>VLOOKUP($D360,metadata!$B$2:$Z$451,22,0)</f>
        <v/>
      </c>
      <c r="Z360" t="str">
        <f>VLOOKUP($D360,metadata!$B$2:$Z$451,23,0)</f>
        <v/>
      </c>
      <c r="AA360" t="str">
        <f>VLOOKUP($D360,metadata!$B$2:$Z$451,24,0)</f>
        <v/>
      </c>
      <c r="AB360" t="str">
        <f>VLOOKUP($D360,metadata!$B$2:$Z$451,25,0)</f>
        <v/>
      </c>
      <c r="AF360" t="str">
        <f t="shared" si="16"/>
        <v/>
      </c>
      <c r="AH360" t="str">
        <f t="shared" si="17"/>
        <v>x</v>
      </c>
    </row>
    <row r="361" spans="1:34" x14ac:dyDescent="0.3">
      <c r="A361">
        <f>A360+metadata!J360</f>
        <v>2098</v>
      </c>
      <c r="B361" t="str">
        <f>metadata!B361</f>
        <v>52-Kanazawa</v>
      </c>
      <c r="C361">
        <v>360</v>
      </c>
      <c r="D361" t="str">
        <f t="shared" si="15"/>
        <v>2-</v>
      </c>
      <c r="E361" t="str">
        <f>VLOOKUP($D361,metadata!$B$2:$S$451,2,0)</f>
        <v>BRADSHAW, WE</v>
      </c>
      <c r="F361" t="str">
        <f>VLOOKUP($D361,metadata!$B$2:$S$451,3,0)</f>
        <v>GEOGRAPHY OF PHOTOPERIODIC RESPONSE IN DIAPAUSING MOSQUITO</v>
      </c>
      <c r="G361" t="str">
        <f>VLOOKUP($D361,metadata!$B$2:$S$451,4,0)</f>
        <v>10.1038/262384b0</v>
      </c>
      <c r="H361" t="str">
        <f>VLOOKUP($D361,metadata!$B$2:$S$451,5,0)</f>
        <v>y-askfordata</v>
      </c>
      <c r="I361" t="str">
        <f>VLOOKUP($D361,metadata!$B$2:$S$451,6,0)</f>
        <v>a</v>
      </c>
      <c r="J361" t="str">
        <f>VLOOKUP($D361,metadata!$B$2:$S$451,7,0)</f>
        <v>i</v>
      </c>
      <c r="K361">
        <f>VLOOKUP($D361,metadata!$B$2:$S$451,8,0)</f>
        <v>22</v>
      </c>
      <c r="L361">
        <f>VLOOKUP($D361,metadata!$B$2:$S$451,9,0)</f>
        <v>16</v>
      </c>
      <c r="M361" t="str">
        <f>VLOOKUP($D361,metadata!$B$2:$S$451,10,0)</f>
        <v/>
      </c>
      <c r="N361" t="str">
        <f>VLOOKUP($D361,metadata!$B$2:$S$451,11,0)</f>
        <v>Wyeomyia smithii</v>
      </c>
      <c r="O361" t="str">
        <f>VLOOKUP($D361,metadata!$B$2:$S$451,12,0)</f>
        <v>diptera</v>
      </c>
      <c r="P361" t="str">
        <f>VLOOKUP($D361,metadata!$B$2:$S$451,13,0)</f>
        <v/>
      </c>
      <c r="Q361" t="str">
        <f>VLOOKUP($D361,metadata!$B$2:$S$451,14,0)</f>
        <v/>
      </c>
      <c r="R361" t="str">
        <f>VLOOKUP($D361,metadata!$B$2:$S$451,15,0)</f>
        <v/>
      </c>
      <c r="S361" t="str">
        <f>VLOOKUP($D361,metadata!$B$2:$S$451,16,0)</f>
        <v/>
      </c>
      <c r="T361" t="str">
        <f>VLOOKUP($D361,metadata!$B$2:$S$451,17,0)</f>
        <v/>
      </c>
      <c r="U361" t="str">
        <f>VLOOKUP($D361,metadata!$B$2:$S$451,18,0)</f>
        <v/>
      </c>
      <c r="V361" t="str">
        <f>VLOOKUP($D361,metadata!$B$2:$Z$451,19,0)</f>
        <v/>
      </c>
      <c r="W361" t="str">
        <f>VLOOKUP($D361,metadata!$B$2:$Z$451,20,0)</f>
        <v/>
      </c>
      <c r="X361" t="str">
        <f>VLOOKUP($D361,metadata!$B$2:$Z$451,21,0)</f>
        <v/>
      </c>
      <c r="Y361" t="str">
        <f>VLOOKUP($D361,metadata!$B$2:$Z$451,22,0)</f>
        <v/>
      </c>
      <c r="Z361" t="str">
        <f>VLOOKUP($D361,metadata!$B$2:$Z$451,23,0)</f>
        <v/>
      </c>
      <c r="AA361" t="str">
        <f>VLOOKUP($D361,metadata!$B$2:$Z$451,24,0)</f>
        <v/>
      </c>
      <c r="AB361" t="str">
        <f>VLOOKUP($D361,metadata!$B$2:$Z$451,25,0)</f>
        <v/>
      </c>
      <c r="AF361" t="str">
        <f t="shared" si="16"/>
        <v/>
      </c>
      <c r="AH361" t="str">
        <f t="shared" si="17"/>
        <v>x</v>
      </c>
    </row>
    <row r="362" spans="1:34" x14ac:dyDescent="0.3">
      <c r="A362">
        <f>A361+metadata!J361</f>
        <v>2101</v>
      </c>
      <c r="B362" t="str">
        <f>metadata!B362</f>
        <v>52-Ueda</v>
      </c>
      <c r="C362">
        <v>361</v>
      </c>
      <c r="D362" t="str">
        <f t="shared" si="15"/>
        <v>2-</v>
      </c>
      <c r="E362" t="str">
        <f>VLOOKUP($D362,metadata!$B$2:$S$451,2,0)</f>
        <v>BRADSHAW, WE</v>
      </c>
      <c r="F362" t="str">
        <f>VLOOKUP($D362,metadata!$B$2:$S$451,3,0)</f>
        <v>GEOGRAPHY OF PHOTOPERIODIC RESPONSE IN DIAPAUSING MOSQUITO</v>
      </c>
      <c r="G362" t="str">
        <f>VLOOKUP($D362,metadata!$B$2:$S$451,4,0)</f>
        <v>10.1038/262384b0</v>
      </c>
      <c r="H362" t="str">
        <f>VLOOKUP($D362,metadata!$B$2:$S$451,5,0)</f>
        <v>y-askfordata</v>
      </c>
      <c r="I362" t="str">
        <f>VLOOKUP($D362,metadata!$B$2:$S$451,6,0)</f>
        <v>a</v>
      </c>
      <c r="J362" t="str">
        <f>VLOOKUP($D362,metadata!$B$2:$S$451,7,0)</f>
        <v>i</v>
      </c>
      <c r="K362">
        <f>VLOOKUP($D362,metadata!$B$2:$S$451,8,0)</f>
        <v>22</v>
      </c>
      <c r="L362">
        <f>VLOOKUP($D362,metadata!$B$2:$S$451,9,0)</f>
        <v>16</v>
      </c>
      <c r="M362" t="str">
        <f>VLOOKUP($D362,metadata!$B$2:$S$451,10,0)</f>
        <v/>
      </c>
      <c r="N362" t="str">
        <f>VLOOKUP($D362,metadata!$B$2:$S$451,11,0)</f>
        <v>Wyeomyia smithii</v>
      </c>
      <c r="O362" t="str">
        <f>VLOOKUP($D362,metadata!$B$2:$S$451,12,0)</f>
        <v>diptera</v>
      </c>
      <c r="P362" t="str">
        <f>VLOOKUP($D362,metadata!$B$2:$S$451,13,0)</f>
        <v/>
      </c>
      <c r="Q362" t="str">
        <f>VLOOKUP($D362,metadata!$B$2:$S$451,14,0)</f>
        <v/>
      </c>
      <c r="R362" t="str">
        <f>VLOOKUP($D362,metadata!$B$2:$S$451,15,0)</f>
        <v/>
      </c>
      <c r="S362" t="str">
        <f>VLOOKUP($D362,metadata!$B$2:$S$451,16,0)</f>
        <v/>
      </c>
      <c r="T362" t="str">
        <f>VLOOKUP($D362,metadata!$B$2:$S$451,17,0)</f>
        <v/>
      </c>
      <c r="U362" t="str">
        <f>VLOOKUP($D362,metadata!$B$2:$S$451,18,0)</f>
        <v/>
      </c>
      <c r="V362" t="str">
        <f>VLOOKUP($D362,metadata!$B$2:$Z$451,19,0)</f>
        <v/>
      </c>
      <c r="W362" t="str">
        <f>VLOOKUP($D362,metadata!$B$2:$Z$451,20,0)</f>
        <v/>
      </c>
      <c r="X362" t="str">
        <f>VLOOKUP($D362,metadata!$B$2:$Z$451,21,0)</f>
        <v/>
      </c>
      <c r="Y362" t="str">
        <f>VLOOKUP($D362,metadata!$B$2:$Z$451,22,0)</f>
        <v/>
      </c>
      <c r="Z362" t="str">
        <f>VLOOKUP($D362,metadata!$B$2:$Z$451,23,0)</f>
        <v/>
      </c>
      <c r="AA362" t="str">
        <f>VLOOKUP($D362,metadata!$B$2:$Z$451,24,0)</f>
        <v/>
      </c>
      <c r="AB362" t="str">
        <f>VLOOKUP($D362,metadata!$B$2:$Z$451,25,0)</f>
        <v/>
      </c>
      <c r="AF362" t="str">
        <f t="shared" si="16"/>
        <v/>
      </c>
      <c r="AH362" t="str">
        <f t="shared" si="17"/>
        <v>x</v>
      </c>
    </row>
    <row r="363" spans="1:34" x14ac:dyDescent="0.3">
      <c r="A363">
        <f>A362+metadata!J362</f>
        <v>2104</v>
      </c>
      <c r="B363" t="str">
        <f>metadata!B363</f>
        <v>52-Tsukuba</v>
      </c>
      <c r="C363">
        <v>362</v>
      </c>
      <c r="D363" t="str">
        <f t="shared" si="15"/>
        <v>2-</v>
      </c>
      <c r="E363" t="str">
        <f>VLOOKUP($D363,metadata!$B$2:$S$451,2,0)</f>
        <v>BRADSHAW, WE</v>
      </c>
      <c r="F363" t="str">
        <f>VLOOKUP($D363,metadata!$B$2:$S$451,3,0)</f>
        <v>GEOGRAPHY OF PHOTOPERIODIC RESPONSE IN DIAPAUSING MOSQUITO</v>
      </c>
      <c r="G363" t="str">
        <f>VLOOKUP($D363,metadata!$B$2:$S$451,4,0)</f>
        <v>10.1038/262384b0</v>
      </c>
      <c r="H363" t="str">
        <f>VLOOKUP($D363,metadata!$B$2:$S$451,5,0)</f>
        <v>y-askfordata</v>
      </c>
      <c r="I363" t="str">
        <f>VLOOKUP($D363,metadata!$B$2:$S$451,6,0)</f>
        <v>a</v>
      </c>
      <c r="J363" t="str">
        <f>VLOOKUP($D363,metadata!$B$2:$S$451,7,0)</f>
        <v>i</v>
      </c>
      <c r="K363">
        <f>VLOOKUP($D363,metadata!$B$2:$S$451,8,0)</f>
        <v>22</v>
      </c>
      <c r="L363">
        <f>VLOOKUP($D363,metadata!$B$2:$S$451,9,0)</f>
        <v>16</v>
      </c>
      <c r="M363" t="str">
        <f>VLOOKUP($D363,metadata!$B$2:$S$451,10,0)</f>
        <v/>
      </c>
      <c r="N363" t="str">
        <f>VLOOKUP($D363,metadata!$B$2:$S$451,11,0)</f>
        <v>Wyeomyia smithii</v>
      </c>
      <c r="O363" t="str">
        <f>VLOOKUP($D363,metadata!$B$2:$S$451,12,0)</f>
        <v>diptera</v>
      </c>
      <c r="P363" t="str">
        <f>VLOOKUP($D363,metadata!$B$2:$S$451,13,0)</f>
        <v/>
      </c>
      <c r="Q363" t="str">
        <f>VLOOKUP($D363,metadata!$B$2:$S$451,14,0)</f>
        <v/>
      </c>
      <c r="R363" t="str">
        <f>VLOOKUP($D363,metadata!$B$2:$S$451,15,0)</f>
        <v/>
      </c>
      <c r="S363" t="str">
        <f>VLOOKUP($D363,metadata!$B$2:$S$451,16,0)</f>
        <v/>
      </c>
      <c r="T363" t="str">
        <f>VLOOKUP($D363,metadata!$B$2:$S$451,17,0)</f>
        <v/>
      </c>
      <c r="U363" t="str">
        <f>VLOOKUP($D363,metadata!$B$2:$S$451,18,0)</f>
        <v/>
      </c>
      <c r="V363" t="str">
        <f>VLOOKUP($D363,metadata!$B$2:$Z$451,19,0)</f>
        <v/>
      </c>
      <c r="W363" t="str">
        <f>VLOOKUP($D363,metadata!$B$2:$Z$451,20,0)</f>
        <v/>
      </c>
      <c r="X363" t="str">
        <f>VLOOKUP($D363,metadata!$B$2:$Z$451,21,0)</f>
        <v/>
      </c>
      <c r="Y363" t="str">
        <f>VLOOKUP($D363,metadata!$B$2:$Z$451,22,0)</f>
        <v/>
      </c>
      <c r="Z363" t="str">
        <f>VLOOKUP($D363,metadata!$B$2:$Z$451,23,0)</f>
        <v/>
      </c>
      <c r="AA363" t="str">
        <f>VLOOKUP($D363,metadata!$B$2:$Z$451,24,0)</f>
        <v/>
      </c>
      <c r="AB363" t="str">
        <f>VLOOKUP($D363,metadata!$B$2:$Z$451,25,0)</f>
        <v/>
      </c>
      <c r="AF363" t="str">
        <f t="shared" si="16"/>
        <v/>
      </c>
      <c r="AH363" t="str">
        <f t="shared" si="17"/>
        <v>x</v>
      </c>
    </row>
    <row r="364" spans="1:34" x14ac:dyDescent="0.3">
      <c r="A364">
        <f>A363+metadata!J363</f>
        <v>2107</v>
      </c>
      <c r="B364" t="str">
        <f>metadata!B364</f>
        <v>52-Ogi</v>
      </c>
      <c r="C364">
        <v>363</v>
      </c>
      <c r="D364" t="str">
        <f t="shared" si="15"/>
        <v>2-</v>
      </c>
      <c r="E364" t="str">
        <f>VLOOKUP($D364,metadata!$B$2:$S$451,2,0)</f>
        <v>BRADSHAW, WE</v>
      </c>
      <c r="F364" t="str">
        <f>VLOOKUP($D364,metadata!$B$2:$S$451,3,0)</f>
        <v>GEOGRAPHY OF PHOTOPERIODIC RESPONSE IN DIAPAUSING MOSQUITO</v>
      </c>
      <c r="G364" t="str">
        <f>VLOOKUP($D364,metadata!$B$2:$S$451,4,0)</f>
        <v>10.1038/262384b0</v>
      </c>
      <c r="H364" t="str">
        <f>VLOOKUP($D364,metadata!$B$2:$S$451,5,0)</f>
        <v>y-askfordata</v>
      </c>
      <c r="I364" t="str">
        <f>VLOOKUP($D364,metadata!$B$2:$S$451,6,0)</f>
        <v>a</v>
      </c>
      <c r="J364" t="str">
        <f>VLOOKUP($D364,metadata!$B$2:$S$451,7,0)</f>
        <v>i</v>
      </c>
      <c r="K364">
        <f>VLOOKUP($D364,metadata!$B$2:$S$451,8,0)</f>
        <v>22</v>
      </c>
      <c r="L364">
        <f>VLOOKUP($D364,metadata!$B$2:$S$451,9,0)</f>
        <v>16</v>
      </c>
      <c r="M364" t="str">
        <f>VLOOKUP($D364,metadata!$B$2:$S$451,10,0)</f>
        <v/>
      </c>
      <c r="N364" t="str">
        <f>VLOOKUP($D364,metadata!$B$2:$S$451,11,0)</f>
        <v>Wyeomyia smithii</v>
      </c>
      <c r="O364" t="str">
        <f>VLOOKUP($D364,metadata!$B$2:$S$451,12,0)</f>
        <v>diptera</v>
      </c>
      <c r="P364" t="str">
        <f>VLOOKUP($D364,metadata!$B$2:$S$451,13,0)</f>
        <v/>
      </c>
      <c r="Q364" t="str">
        <f>VLOOKUP($D364,metadata!$B$2:$S$451,14,0)</f>
        <v/>
      </c>
      <c r="R364" t="str">
        <f>VLOOKUP($D364,metadata!$B$2:$S$451,15,0)</f>
        <v/>
      </c>
      <c r="S364" t="str">
        <f>VLOOKUP($D364,metadata!$B$2:$S$451,16,0)</f>
        <v/>
      </c>
      <c r="T364" t="str">
        <f>VLOOKUP($D364,metadata!$B$2:$S$451,17,0)</f>
        <v/>
      </c>
      <c r="U364" t="str">
        <f>VLOOKUP($D364,metadata!$B$2:$S$451,18,0)</f>
        <v/>
      </c>
      <c r="V364" t="str">
        <f>VLOOKUP($D364,metadata!$B$2:$Z$451,19,0)</f>
        <v/>
      </c>
      <c r="W364" t="str">
        <f>VLOOKUP($D364,metadata!$B$2:$Z$451,20,0)</f>
        <v/>
      </c>
      <c r="X364" t="str">
        <f>VLOOKUP($D364,metadata!$B$2:$Z$451,21,0)</f>
        <v/>
      </c>
      <c r="Y364" t="str">
        <f>VLOOKUP($D364,metadata!$B$2:$Z$451,22,0)</f>
        <v/>
      </c>
      <c r="Z364" t="str">
        <f>VLOOKUP($D364,metadata!$B$2:$Z$451,23,0)</f>
        <v/>
      </c>
      <c r="AA364" t="str">
        <f>VLOOKUP($D364,metadata!$B$2:$Z$451,24,0)</f>
        <v/>
      </c>
      <c r="AB364" t="str">
        <f>VLOOKUP($D364,metadata!$B$2:$Z$451,25,0)</f>
        <v/>
      </c>
      <c r="AF364" t="str">
        <f t="shared" si="16"/>
        <v/>
      </c>
      <c r="AH364" t="str">
        <f t="shared" si="17"/>
        <v>x</v>
      </c>
    </row>
    <row r="365" spans="1:34" x14ac:dyDescent="0.3">
      <c r="A365">
        <f>A364+metadata!J364</f>
        <v>2111</v>
      </c>
      <c r="B365" t="str">
        <f>metadata!B365</f>
        <v>52-Ibusuki1</v>
      </c>
      <c r="C365">
        <v>364</v>
      </c>
      <c r="D365" t="str">
        <f t="shared" si="15"/>
        <v>2-</v>
      </c>
      <c r="E365" t="str">
        <f>VLOOKUP($D365,metadata!$B$2:$S$451,2,0)</f>
        <v>BRADSHAW, WE</v>
      </c>
      <c r="F365" t="str">
        <f>VLOOKUP($D365,metadata!$B$2:$S$451,3,0)</f>
        <v>GEOGRAPHY OF PHOTOPERIODIC RESPONSE IN DIAPAUSING MOSQUITO</v>
      </c>
      <c r="G365" t="str">
        <f>VLOOKUP($D365,metadata!$B$2:$S$451,4,0)</f>
        <v>10.1038/262384b0</v>
      </c>
      <c r="H365" t="str">
        <f>VLOOKUP($D365,metadata!$B$2:$S$451,5,0)</f>
        <v>y-askfordata</v>
      </c>
      <c r="I365" t="str">
        <f>VLOOKUP($D365,metadata!$B$2:$S$451,6,0)</f>
        <v>a</v>
      </c>
      <c r="J365" t="str">
        <f>VLOOKUP($D365,metadata!$B$2:$S$451,7,0)</f>
        <v>i</v>
      </c>
      <c r="K365">
        <f>VLOOKUP($D365,metadata!$B$2:$S$451,8,0)</f>
        <v>22</v>
      </c>
      <c r="L365">
        <f>VLOOKUP($D365,metadata!$B$2:$S$451,9,0)</f>
        <v>16</v>
      </c>
      <c r="M365" t="str">
        <f>VLOOKUP($D365,metadata!$B$2:$S$451,10,0)</f>
        <v/>
      </c>
      <c r="N365" t="str">
        <f>VLOOKUP($D365,metadata!$B$2:$S$451,11,0)</f>
        <v>Wyeomyia smithii</v>
      </c>
      <c r="O365" t="str">
        <f>VLOOKUP($D365,metadata!$B$2:$S$451,12,0)</f>
        <v>diptera</v>
      </c>
      <c r="P365" t="str">
        <f>VLOOKUP($D365,metadata!$B$2:$S$451,13,0)</f>
        <v/>
      </c>
      <c r="Q365" t="str">
        <f>VLOOKUP($D365,metadata!$B$2:$S$451,14,0)</f>
        <v/>
      </c>
      <c r="R365" t="str">
        <f>VLOOKUP($D365,metadata!$B$2:$S$451,15,0)</f>
        <v/>
      </c>
      <c r="S365" t="str">
        <f>VLOOKUP($D365,metadata!$B$2:$S$451,16,0)</f>
        <v/>
      </c>
      <c r="T365" t="str">
        <f>VLOOKUP($D365,metadata!$B$2:$S$451,17,0)</f>
        <v/>
      </c>
      <c r="U365" t="str">
        <f>VLOOKUP($D365,metadata!$B$2:$S$451,18,0)</f>
        <v/>
      </c>
      <c r="V365" t="str">
        <f>VLOOKUP($D365,metadata!$B$2:$Z$451,19,0)</f>
        <v/>
      </c>
      <c r="W365" t="str">
        <f>VLOOKUP($D365,metadata!$B$2:$Z$451,20,0)</f>
        <v/>
      </c>
      <c r="X365" t="str">
        <f>VLOOKUP($D365,metadata!$B$2:$Z$451,21,0)</f>
        <v/>
      </c>
      <c r="Y365" t="str">
        <f>VLOOKUP($D365,metadata!$B$2:$Z$451,22,0)</f>
        <v/>
      </c>
      <c r="Z365" t="str">
        <f>VLOOKUP($D365,metadata!$B$2:$Z$451,23,0)</f>
        <v/>
      </c>
      <c r="AA365" t="str">
        <f>VLOOKUP($D365,metadata!$B$2:$Z$451,24,0)</f>
        <v/>
      </c>
      <c r="AB365" t="str">
        <f>VLOOKUP($D365,metadata!$B$2:$Z$451,25,0)</f>
        <v/>
      </c>
      <c r="AF365" t="str">
        <f t="shared" si="16"/>
        <v/>
      </c>
      <c r="AH365" t="str">
        <f t="shared" si="17"/>
        <v>x</v>
      </c>
    </row>
    <row r="366" spans="1:34" x14ac:dyDescent="0.3">
      <c r="A366">
        <f>A365+metadata!J365</f>
        <v>2114</v>
      </c>
      <c r="B366" t="str">
        <f>metadata!B366</f>
        <v>52-Hirosaki</v>
      </c>
      <c r="C366">
        <v>365</v>
      </c>
      <c r="D366" t="str">
        <f t="shared" si="15"/>
        <v>2-</v>
      </c>
      <c r="E366" t="str">
        <f>VLOOKUP($D366,metadata!$B$2:$S$451,2,0)</f>
        <v>BRADSHAW, WE</v>
      </c>
      <c r="F366" t="str">
        <f>VLOOKUP($D366,metadata!$B$2:$S$451,3,0)</f>
        <v>GEOGRAPHY OF PHOTOPERIODIC RESPONSE IN DIAPAUSING MOSQUITO</v>
      </c>
      <c r="G366" t="str">
        <f>VLOOKUP($D366,metadata!$B$2:$S$451,4,0)</f>
        <v>10.1038/262384b0</v>
      </c>
      <c r="H366" t="str">
        <f>VLOOKUP($D366,metadata!$B$2:$S$451,5,0)</f>
        <v>y-askfordata</v>
      </c>
      <c r="I366" t="str">
        <f>VLOOKUP($D366,metadata!$B$2:$S$451,6,0)</f>
        <v>a</v>
      </c>
      <c r="J366" t="str">
        <f>VLOOKUP($D366,metadata!$B$2:$S$451,7,0)</f>
        <v>i</v>
      </c>
      <c r="K366">
        <f>VLOOKUP($D366,metadata!$B$2:$S$451,8,0)</f>
        <v>22</v>
      </c>
      <c r="L366">
        <f>VLOOKUP($D366,metadata!$B$2:$S$451,9,0)</f>
        <v>16</v>
      </c>
      <c r="M366" t="str">
        <f>VLOOKUP($D366,metadata!$B$2:$S$451,10,0)</f>
        <v/>
      </c>
      <c r="N366" t="str">
        <f>VLOOKUP($D366,metadata!$B$2:$S$451,11,0)</f>
        <v>Wyeomyia smithii</v>
      </c>
      <c r="O366" t="str">
        <f>VLOOKUP($D366,metadata!$B$2:$S$451,12,0)</f>
        <v>diptera</v>
      </c>
      <c r="P366" t="str">
        <f>VLOOKUP($D366,metadata!$B$2:$S$451,13,0)</f>
        <v/>
      </c>
      <c r="Q366" t="str">
        <f>VLOOKUP($D366,metadata!$B$2:$S$451,14,0)</f>
        <v/>
      </c>
      <c r="R366" t="str">
        <f>VLOOKUP($D366,metadata!$B$2:$S$451,15,0)</f>
        <v/>
      </c>
      <c r="S366" t="str">
        <f>VLOOKUP($D366,metadata!$B$2:$S$451,16,0)</f>
        <v/>
      </c>
      <c r="T366" t="str">
        <f>VLOOKUP($D366,metadata!$B$2:$S$451,17,0)</f>
        <v/>
      </c>
      <c r="U366" t="str">
        <f>VLOOKUP($D366,metadata!$B$2:$S$451,18,0)</f>
        <v/>
      </c>
      <c r="V366" t="str">
        <f>VLOOKUP($D366,metadata!$B$2:$Z$451,19,0)</f>
        <v/>
      </c>
      <c r="W366" t="str">
        <f>VLOOKUP($D366,metadata!$B$2:$Z$451,20,0)</f>
        <v/>
      </c>
      <c r="X366" t="str">
        <f>VLOOKUP($D366,metadata!$B$2:$Z$451,21,0)</f>
        <v/>
      </c>
      <c r="Y366" t="str">
        <f>VLOOKUP($D366,metadata!$B$2:$Z$451,22,0)</f>
        <v/>
      </c>
      <c r="Z366" t="str">
        <f>VLOOKUP($D366,metadata!$B$2:$Z$451,23,0)</f>
        <v/>
      </c>
      <c r="AA366" t="str">
        <f>VLOOKUP($D366,metadata!$B$2:$Z$451,24,0)</f>
        <v/>
      </c>
      <c r="AB366" t="str">
        <f>VLOOKUP($D366,metadata!$B$2:$Z$451,25,0)</f>
        <v/>
      </c>
      <c r="AF366" t="str">
        <f t="shared" si="16"/>
        <v/>
      </c>
      <c r="AH366" t="str">
        <f t="shared" si="17"/>
        <v>x</v>
      </c>
    </row>
    <row r="367" spans="1:34" x14ac:dyDescent="0.3">
      <c r="A367">
        <f>A366+metadata!J366</f>
        <v>2117</v>
      </c>
      <c r="B367" t="str">
        <f>metadata!B367</f>
        <v>53-Pelkosenniemi1</v>
      </c>
      <c r="C367">
        <v>366</v>
      </c>
      <c r="D367" t="str">
        <f t="shared" si="15"/>
        <v>2-</v>
      </c>
      <c r="E367" t="str">
        <f>VLOOKUP($D367,metadata!$B$2:$S$451,2,0)</f>
        <v>BRADSHAW, WE</v>
      </c>
      <c r="F367" t="str">
        <f>VLOOKUP($D367,metadata!$B$2:$S$451,3,0)</f>
        <v>GEOGRAPHY OF PHOTOPERIODIC RESPONSE IN DIAPAUSING MOSQUITO</v>
      </c>
      <c r="G367" t="str">
        <f>VLOOKUP($D367,metadata!$B$2:$S$451,4,0)</f>
        <v>10.1038/262384b0</v>
      </c>
      <c r="H367" t="str">
        <f>VLOOKUP($D367,metadata!$B$2:$S$451,5,0)</f>
        <v>y-askfordata</v>
      </c>
      <c r="I367" t="str">
        <f>VLOOKUP($D367,metadata!$B$2:$S$451,6,0)</f>
        <v>a</v>
      </c>
      <c r="J367" t="str">
        <f>VLOOKUP($D367,metadata!$B$2:$S$451,7,0)</f>
        <v>i</v>
      </c>
      <c r="K367">
        <f>VLOOKUP($D367,metadata!$B$2:$S$451,8,0)</f>
        <v>22</v>
      </c>
      <c r="L367">
        <f>VLOOKUP($D367,metadata!$B$2:$S$451,9,0)</f>
        <v>16</v>
      </c>
      <c r="M367" t="str">
        <f>VLOOKUP($D367,metadata!$B$2:$S$451,10,0)</f>
        <v/>
      </c>
      <c r="N367" t="str">
        <f>VLOOKUP($D367,metadata!$B$2:$S$451,11,0)</f>
        <v>Wyeomyia smithii</v>
      </c>
      <c r="O367" t="str">
        <f>VLOOKUP($D367,metadata!$B$2:$S$451,12,0)</f>
        <v>diptera</v>
      </c>
      <c r="P367" t="str">
        <f>VLOOKUP($D367,metadata!$B$2:$S$451,13,0)</f>
        <v/>
      </c>
      <c r="Q367" t="str">
        <f>VLOOKUP($D367,metadata!$B$2:$S$451,14,0)</f>
        <v/>
      </c>
      <c r="R367" t="str">
        <f>VLOOKUP($D367,metadata!$B$2:$S$451,15,0)</f>
        <v/>
      </c>
      <c r="S367" t="str">
        <f>VLOOKUP($D367,metadata!$B$2:$S$451,16,0)</f>
        <v/>
      </c>
      <c r="T367" t="str">
        <f>VLOOKUP($D367,metadata!$B$2:$S$451,17,0)</f>
        <v/>
      </c>
      <c r="U367" t="str">
        <f>VLOOKUP($D367,metadata!$B$2:$S$451,18,0)</f>
        <v/>
      </c>
      <c r="V367" t="str">
        <f>VLOOKUP($D367,metadata!$B$2:$Z$451,19,0)</f>
        <v/>
      </c>
      <c r="W367" t="str">
        <f>VLOOKUP($D367,metadata!$B$2:$Z$451,20,0)</f>
        <v/>
      </c>
      <c r="X367" t="str">
        <f>VLOOKUP($D367,metadata!$B$2:$Z$451,21,0)</f>
        <v/>
      </c>
      <c r="Y367" t="str">
        <f>VLOOKUP($D367,metadata!$B$2:$Z$451,22,0)</f>
        <v/>
      </c>
      <c r="Z367" t="str">
        <f>VLOOKUP($D367,metadata!$B$2:$Z$451,23,0)</f>
        <v/>
      </c>
      <c r="AA367" t="str">
        <f>VLOOKUP($D367,metadata!$B$2:$Z$451,24,0)</f>
        <v/>
      </c>
      <c r="AB367" t="str">
        <f>VLOOKUP($D367,metadata!$B$2:$Z$451,25,0)</f>
        <v/>
      </c>
      <c r="AF367" t="str">
        <f t="shared" si="16"/>
        <v/>
      </c>
      <c r="AH367" t="str">
        <f t="shared" si="17"/>
        <v>x</v>
      </c>
    </row>
    <row r="368" spans="1:34" x14ac:dyDescent="0.3">
      <c r="A368">
        <f>A367+metadata!J367</f>
        <v>2121</v>
      </c>
      <c r="B368" t="str">
        <f>metadata!B368</f>
        <v>53-Pelkosenniemi2</v>
      </c>
      <c r="C368">
        <v>367</v>
      </c>
      <c r="D368" t="str">
        <f t="shared" si="15"/>
        <v>2-</v>
      </c>
      <c r="E368" t="str">
        <f>VLOOKUP($D368,metadata!$B$2:$S$451,2,0)</f>
        <v>BRADSHAW, WE</v>
      </c>
      <c r="F368" t="str">
        <f>VLOOKUP($D368,metadata!$B$2:$S$451,3,0)</f>
        <v>GEOGRAPHY OF PHOTOPERIODIC RESPONSE IN DIAPAUSING MOSQUITO</v>
      </c>
      <c r="G368" t="str">
        <f>VLOOKUP($D368,metadata!$B$2:$S$451,4,0)</f>
        <v>10.1038/262384b0</v>
      </c>
      <c r="H368" t="str">
        <f>VLOOKUP($D368,metadata!$B$2:$S$451,5,0)</f>
        <v>y-askfordata</v>
      </c>
      <c r="I368" t="str">
        <f>VLOOKUP($D368,metadata!$B$2:$S$451,6,0)</f>
        <v>a</v>
      </c>
      <c r="J368" t="str">
        <f>VLOOKUP($D368,metadata!$B$2:$S$451,7,0)</f>
        <v>i</v>
      </c>
      <c r="K368">
        <f>VLOOKUP($D368,metadata!$B$2:$S$451,8,0)</f>
        <v>22</v>
      </c>
      <c r="L368">
        <f>VLOOKUP($D368,metadata!$B$2:$S$451,9,0)</f>
        <v>16</v>
      </c>
      <c r="M368" t="str">
        <f>VLOOKUP($D368,metadata!$B$2:$S$451,10,0)</f>
        <v/>
      </c>
      <c r="N368" t="str">
        <f>VLOOKUP($D368,metadata!$B$2:$S$451,11,0)</f>
        <v>Wyeomyia smithii</v>
      </c>
      <c r="O368" t="str">
        <f>VLOOKUP($D368,metadata!$B$2:$S$451,12,0)</f>
        <v>diptera</v>
      </c>
      <c r="P368" t="str">
        <f>VLOOKUP($D368,metadata!$B$2:$S$451,13,0)</f>
        <v/>
      </c>
      <c r="Q368" t="str">
        <f>VLOOKUP($D368,metadata!$B$2:$S$451,14,0)</f>
        <v/>
      </c>
      <c r="R368" t="str">
        <f>VLOOKUP($D368,metadata!$B$2:$S$451,15,0)</f>
        <v/>
      </c>
      <c r="S368" t="str">
        <f>VLOOKUP($D368,metadata!$B$2:$S$451,16,0)</f>
        <v/>
      </c>
      <c r="T368" t="str">
        <f>VLOOKUP($D368,metadata!$B$2:$S$451,17,0)</f>
        <v/>
      </c>
      <c r="U368" t="str">
        <f>VLOOKUP($D368,metadata!$B$2:$S$451,18,0)</f>
        <v/>
      </c>
      <c r="V368" t="str">
        <f>VLOOKUP($D368,metadata!$B$2:$Z$451,19,0)</f>
        <v/>
      </c>
      <c r="W368" t="str">
        <f>VLOOKUP($D368,metadata!$B$2:$Z$451,20,0)</f>
        <v/>
      </c>
      <c r="X368" t="str">
        <f>VLOOKUP($D368,metadata!$B$2:$Z$451,21,0)</f>
        <v/>
      </c>
      <c r="Y368" t="str">
        <f>VLOOKUP($D368,metadata!$B$2:$Z$451,22,0)</f>
        <v/>
      </c>
      <c r="Z368" t="str">
        <f>VLOOKUP($D368,metadata!$B$2:$Z$451,23,0)</f>
        <v/>
      </c>
      <c r="AA368" t="str">
        <f>VLOOKUP($D368,metadata!$B$2:$Z$451,24,0)</f>
        <v/>
      </c>
      <c r="AB368" t="str">
        <f>VLOOKUP($D368,metadata!$B$2:$Z$451,25,0)</f>
        <v/>
      </c>
      <c r="AF368" t="str">
        <f t="shared" si="16"/>
        <v/>
      </c>
      <c r="AH368" t="str">
        <f t="shared" si="17"/>
        <v>x</v>
      </c>
    </row>
    <row r="369" spans="1:36" x14ac:dyDescent="0.3">
      <c r="A369">
        <f>A368+metadata!J368</f>
        <v>2125</v>
      </c>
      <c r="B369" t="str">
        <f>metadata!B369</f>
        <v>53-Pelkosenniemi3</v>
      </c>
      <c r="C369">
        <v>368</v>
      </c>
      <c r="D369" t="str">
        <f t="shared" si="15"/>
        <v>3-valence</v>
      </c>
      <c r="E369" t="str">
        <f>VLOOKUP($D369,metadata!$B$2:$S$451,2,0)</f>
        <v>BUES, R; TOUBON, JF; POITOUT, HS</v>
      </c>
      <c r="F369" t="str">
        <f>VLOOKUP($D369,metadata!$B$2:$S$451,3,0)</f>
        <v>ECOPHYSIOLOGICAL AND ENZYMATIC VARIABILITY OF CYDIA-POMONELLA L ACCORDING TO GEOGRAPHICAL ORIGIN AND HOST-PLANT</v>
      </c>
      <c r="G369" t="str">
        <f>VLOOKUP($D369,metadata!$B$2:$S$451,4,0)</f>
        <v>10.1051/agro:19950306</v>
      </c>
      <c r="H369" t="str">
        <f>VLOOKUP($D369,metadata!$B$2:$S$451,5,0)</f>
        <v>y</v>
      </c>
      <c r="I369" t="str">
        <f>VLOOKUP($D369,metadata!$B$2:$S$451,6,0)</f>
        <v>a</v>
      </c>
      <c r="J369" t="str">
        <f>VLOOKUP($D369,metadata!$B$2:$S$451,7,0)</f>
        <v>i</v>
      </c>
      <c r="K369">
        <f>VLOOKUP($D369,metadata!$B$2:$S$451,8,0)</f>
        <v>7</v>
      </c>
      <c r="L369">
        <f>VLOOKUP($D369,metadata!$B$2:$S$451,9,0)</f>
        <v>3</v>
      </c>
      <c r="M369" t="str">
        <f>VLOOKUP($D369,metadata!$B$2:$S$451,10,0)</f>
        <v/>
      </c>
      <c r="N369" t="str">
        <f>VLOOKUP($D369,metadata!$B$2:$S$451,11,0)</f>
        <v>Cydia pomonella</v>
      </c>
      <c r="O369" t="str">
        <f>VLOOKUP($D369,metadata!$B$2:$S$451,12,0)</f>
        <v>lepidoptera</v>
      </c>
      <c r="P369" t="str">
        <f>VLOOKUP($D369,metadata!$B$2:$S$451,13,0)</f>
        <v>valence</v>
      </c>
      <c r="Q369">
        <f>VLOOKUP($D369,metadata!$B$2:$S$451,14,0)</f>
        <v>44.932499999999997</v>
      </c>
      <c r="R369">
        <f>VLOOKUP($D369,metadata!$B$2:$S$451,15,0)</f>
        <v>4.8911110000000004</v>
      </c>
      <c r="S369" t="str">
        <f>VLOOKUP($D369,metadata!$B$2:$S$451,16,0)</f>
        <v>NA</v>
      </c>
      <c r="T369" t="str">
        <f>VLOOKUP($D369,metadata!$B$2:$S$451,17,0)</f>
        <v/>
      </c>
      <c r="U369" t="str">
        <f>VLOOKUP($D369,metadata!$B$2:$S$451,18,0)</f>
        <v/>
      </c>
      <c r="V369">
        <f>VLOOKUP($D369,metadata!$B$2:$Z$451,19,0)</f>
        <v>752</v>
      </c>
      <c r="W369" t="str">
        <f>VLOOKUP($D369,metadata!$B$2:$Z$451,20,0)</f>
        <v>acc</v>
      </c>
      <c r="X369" t="str">
        <f>VLOOKUP($D369,metadata!$B$2:$Z$451,21,0)</f>
        <v/>
      </c>
      <c r="Y369" t="str">
        <f>VLOOKUP($D369,metadata!$B$2:$Z$451,22,0)</f>
        <v>t3</v>
      </c>
      <c r="Z369" t="str">
        <f>VLOOKUP($D369,metadata!$B$2:$Z$451,23,0)</f>
        <v/>
      </c>
      <c r="AA369" t="str">
        <f>VLOOKUP($D369,metadata!$B$2:$Z$451,24,0)</f>
        <v/>
      </c>
      <c r="AB369" t="str">
        <f>VLOOKUP($D369,metadata!$B$2:$Z$451,25,0)</f>
        <v/>
      </c>
      <c r="AC369">
        <v>15</v>
      </c>
      <c r="AD369">
        <v>100</v>
      </c>
      <c r="AE369">
        <v>332</v>
      </c>
      <c r="AF369">
        <f t="shared" si="16"/>
        <v>332</v>
      </c>
      <c r="AG369">
        <v>15</v>
      </c>
      <c r="AH369">
        <v>1995</v>
      </c>
      <c r="AI369" t="s">
        <v>38</v>
      </c>
      <c r="AJ369" t="s">
        <v>38</v>
      </c>
    </row>
    <row r="370" spans="1:36" x14ac:dyDescent="0.3">
      <c r="A370">
        <f>A369+metadata!J369</f>
        <v>2129</v>
      </c>
      <c r="B370" t="str">
        <f>metadata!B370</f>
        <v>53-Pelkosenniemi4</v>
      </c>
      <c r="C370">
        <v>369</v>
      </c>
      <c r="D370" t="str">
        <f t="shared" si="15"/>
        <v>3-valence</v>
      </c>
      <c r="E370" t="str">
        <f>VLOOKUP($D370,metadata!$B$2:$S$451,2,0)</f>
        <v>BUES, R; TOUBON, JF; POITOUT, HS</v>
      </c>
      <c r="F370" t="str">
        <f>VLOOKUP($D370,metadata!$B$2:$S$451,3,0)</f>
        <v>ECOPHYSIOLOGICAL AND ENZYMATIC VARIABILITY OF CYDIA-POMONELLA L ACCORDING TO GEOGRAPHICAL ORIGIN AND HOST-PLANT</v>
      </c>
      <c r="G370" t="str">
        <f>VLOOKUP($D370,metadata!$B$2:$S$451,4,0)</f>
        <v>10.1051/agro:19950306</v>
      </c>
      <c r="H370" t="str">
        <f>VLOOKUP($D370,metadata!$B$2:$S$451,5,0)</f>
        <v>y</v>
      </c>
      <c r="I370" t="str">
        <f>VLOOKUP($D370,metadata!$B$2:$S$451,6,0)</f>
        <v>a</v>
      </c>
      <c r="J370" t="str">
        <f>VLOOKUP($D370,metadata!$B$2:$S$451,7,0)</f>
        <v>i</v>
      </c>
      <c r="K370">
        <f>VLOOKUP($D370,metadata!$B$2:$S$451,8,0)</f>
        <v>7</v>
      </c>
      <c r="L370">
        <f>VLOOKUP($D370,metadata!$B$2:$S$451,9,0)</f>
        <v>3</v>
      </c>
      <c r="M370" t="str">
        <f>VLOOKUP($D370,metadata!$B$2:$S$451,10,0)</f>
        <v/>
      </c>
      <c r="N370" t="str">
        <f>VLOOKUP($D370,metadata!$B$2:$S$451,11,0)</f>
        <v>Cydia pomonella</v>
      </c>
      <c r="O370" t="str">
        <f>VLOOKUP($D370,metadata!$B$2:$S$451,12,0)</f>
        <v>lepidoptera</v>
      </c>
      <c r="P370" t="str">
        <f>VLOOKUP($D370,metadata!$B$2:$S$451,13,0)</f>
        <v>valence</v>
      </c>
      <c r="Q370">
        <f>VLOOKUP($D370,metadata!$B$2:$S$451,14,0)</f>
        <v>44.932499999999997</v>
      </c>
      <c r="R370">
        <f>VLOOKUP($D370,metadata!$B$2:$S$451,15,0)</f>
        <v>4.8911110000000004</v>
      </c>
      <c r="S370" t="str">
        <f>VLOOKUP($D370,metadata!$B$2:$S$451,16,0)</f>
        <v>NA</v>
      </c>
      <c r="T370" t="str">
        <f>VLOOKUP($D370,metadata!$B$2:$S$451,17,0)</f>
        <v/>
      </c>
      <c r="U370" t="str">
        <f>VLOOKUP($D370,metadata!$B$2:$S$451,18,0)</f>
        <v/>
      </c>
      <c r="V370">
        <f>VLOOKUP($D370,metadata!$B$2:$Z$451,19,0)</f>
        <v>752</v>
      </c>
      <c r="W370" t="str">
        <f>VLOOKUP($D370,metadata!$B$2:$Z$451,20,0)</f>
        <v>acc</v>
      </c>
      <c r="X370" t="str">
        <f>VLOOKUP($D370,metadata!$B$2:$Z$451,21,0)</f>
        <v/>
      </c>
      <c r="Y370" t="str">
        <f>VLOOKUP($D370,metadata!$B$2:$Z$451,22,0)</f>
        <v>t3</v>
      </c>
      <c r="Z370" t="str">
        <f>VLOOKUP($D370,metadata!$B$2:$Z$451,23,0)</f>
        <v/>
      </c>
      <c r="AA370" t="str">
        <f>VLOOKUP($D370,metadata!$B$2:$Z$451,24,0)</f>
        <v/>
      </c>
      <c r="AB370" t="str">
        <f>VLOOKUP($D370,metadata!$B$2:$Z$451,25,0)</f>
        <v/>
      </c>
      <c r="AC370">
        <v>15.5</v>
      </c>
      <c r="AD370">
        <v>98</v>
      </c>
      <c r="AE370">
        <v>301</v>
      </c>
      <c r="AF370">
        <f t="shared" si="16"/>
        <v>301</v>
      </c>
      <c r="AG370">
        <v>15.5</v>
      </c>
      <c r="AH370">
        <v>1995</v>
      </c>
      <c r="AI370" t="s">
        <v>38</v>
      </c>
      <c r="AJ370" t="s">
        <v>38</v>
      </c>
    </row>
    <row r="371" spans="1:36" x14ac:dyDescent="0.3">
      <c r="A371">
        <f>A370+metadata!J370</f>
        <v>2133</v>
      </c>
      <c r="B371" t="str">
        <f>metadata!B371</f>
        <v>53-Oulanka1</v>
      </c>
      <c r="C371">
        <v>370</v>
      </c>
      <c r="D371" t="str">
        <f t="shared" si="15"/>
        <v>3-valence</v>
      </c>
      <c r="E371" t="str">
        <f>VLOOKUP($D371,metadata!$B$2:$S$451,2,0)</f>
        <v>BUES, R; TOUBON, JF; POITOUT, HS</v>
      </c>
      <c r="F371" t="str">
        <f>VLOOKUP($D371,metadata!$B$2:$S$451,3,0)</f>
        <v>ECOPHYSIOLOGICAL AND ENZYMATIC VARIABILITY OF CYDIA-POMONELLA L ACCORDING TO GEOGRAPHICAL ORIGIN AND HOST-PLANT</v>
      </c>
      <c r="G371" t="str">
        <f>VLOOKUP($D371,metadata!$B$2:$S$451,4,0)</f>
        <v>10.1051/agro:19950306</v>
      </c>
      <c r="H371" t="str">
        <f>VLOOKUP($D371,metadata!$B$2:$S$451,5,0)</f>
        <v>y</v>
      </c>
      <c r="I371" t="str">
        <f>VLOOKUP($D371,metadata!$B$2:$S$451,6,0)</f>
        <v>a</v>
      </c>
      <c r="J371" t="str">
        <f>VLOOKUP($D371,metadata!$B$2:$S$451,7,0)</f>
        <v>i</v>
      </c>
      <c r="K371">
        <f>VLOOKUP($D371,metadata!$B$2:$S$451,8,0)</f>
        <v>7</v>
      </c>
      <c r="L371">
        <f>VLOOKUP($D371,metadata!$B$2:$S$451,9,0)</f>
        <v>3</v>
      </c>
      <c r="M371" t="str">
        <f>VLOOKUP($D371,metadata!$B$2:$S$451,10,0)</f>
        <v/>
      </c>
      <c r="N371" t="str">
        <f>VLOOKUP($D371,metadata!$B$2:$S$451,11,0)</f>
        <v>Cydia pomonella</v>
      </c>
      <c r="O371" t="str">
        <f>VLOOKUP($D371,metadata!$B$2:$S$451,12,0)</f>
        <v>lepidoptera</v>
      </c>
      <c r="P371" t="str">
        <f>VLOOKUP($D371,metadata!$B$2:$S$451,13,0)</f>
        <v>valence</v>
      </c>
      <c r="Q371">
        <f>VLOOKUP($D371,metadata!$B$2:$S$451,14,0)</f>
        <v>44.932499999999997</v>
      </c>
      <c r="R371">
        <f>VLOOKUP($D371,metadata!$B$2:$S$451,15,0)</f>
        <v>4.8911110000000004</v>
      </c>
      <c r="S371" t="str">
        <f>VLOOKUP($D371,metadata!$B$2:$S$451,16,0)</f>
        <v>NA</v>
      </c>
      <c r="T371" t="str">
        <f>VLOOKUP($D371,metadata!$B$2:$S$451,17,0)</f>
        <v/>
      </c>
      <c r="U371" t="str">
        <f>VLOOKUP($D371,metadata!$B$2:$S$451,18,0)</f>
        <v/>
      </c>
      <c r="V371">
        <f>VLOOKUP($D371,metadata!$B$2:$Z$451,19,0)</f>
        <v>752</v>
      </c>
      <c r="W371" t="str">
        <f>VLOOKUP($D371,metadata!$B$2:$Z$451,20,0)</f>
        <v>acc</v>
      </c>
      <c r="X371" t="str">
        <f>VLOOKUP($D371,metadata!$B$2:$Z$451,21,0)</f>
        <v/>
      </c>
      <c r="Y371" t="str">
        <f>VLOOKUP($D371,metadata!$B$2:$Z$451,22,0)</f>
        <v>t3</v>
      </c>
      <c r="Z371" t="str">
        <f>VLOOKUP($D371,metadata!$B$2:$Z$451,23,0)</f>
        <v/>
      </c>
      <c r="AA371" t="str">
        <f>VLOOKUP($D371,metadata!$B$2:$Z$451,24,0)</f>
        <v/>
      </c>
      <c r="AB371" t="str">
        <f>VLOOKUP($D371,metadata!$B$2:$Z$451,25,0)</f>
        <v/>
      </c>
      <c r="AC371">
        <v>16</v>
      </c>
      <c r="AD371">
        <v>48.7</v>
      </c>
      <c r="AE371">
        <v>119</v>
      </c>
      <c r="AF371">
        <f t="shared" si="16"/>
        <v>119</v>
      </c>
      <c r="AG371">
        <v>16</v>
      </c>
      <c r="AH371">
        <v>1995</v>
      </c>
      <c r="AI371" t="s">
        <v>38</v>
      </c>
      <c r="AJ371" t="s">
        <v>38</v>
      </c>
    </row>
    <row r="372" spans="1:36" x14ac:dyDescent="0.3">
      <c r="A372">
        <f>A371+metadata!J371</f>
        <v>2137</v>
      </c>
      <c r="B372" t="str">
        <f>metadata!B372</f>
        <v>53-Oulanka2</v>
      </c>
      <c r="C372">
        <v>371</v>
      </c>
      <c r="D372" t="str">
        <f t="shared" si="15"/>
        <v>3-Saint-marcellin</v>
      </c>
      <c r="E372" t="str">
        <f>VLOOKUP($D372,metadata!$B$2:$S$451,2,0)</f>
        <v>BUES, R; TOUBON, JF; POITOUT, HS</v>
      </c>
      <c r="F372" t="str">
        <f>VLOOKUP($D372,metadata!$B$2:$S$451,3,0)</f>
        <v>ECOPHYSIOLOGICAL AND ENZYMATIC VARIABILITY OF CYDIA-POMONELLA L ACCORDING TO GEOGRAPHICAL ORIGIN AND HOST-PLANT</v>
      </c>
      <c r="G372" t="str">
        <f>VLOOKUP($D372,metadata!$B$2:$S$451,4,0)</f>
        <v>10.1051/agro:19950306</v>
      </c>
      <c r="H372" t="str">
        <f>VLOOKUP($D372,metadata!$B$2:$S$451,5,0)</f>
        <v>y</v>
      </c>
      <c r="I372" t="str">
        <f>VLOOKUP($D372,metadata!$B$2:$S$451,6,0)</f>
        <v>a</v>
      </c>
      <c r="J372" t="str">
        <f>VLOOKUP($D372,metadata!$B$2:$S$451,7,0)</f>
        <v>i</v>
      </c>
      <c r="K372">
        <f>VLOOKUP($D372,metadata!$B$2:$S$451,8,0)</f>
        <v>7</v>
      </c>
      <c r="L372">
        <f>VLOOKUP($D372,metadata!$B$2:$S$451,9,0)</f>
        <v>3</v>
      </c>
      <c r="M372" t="str">
        <f>VLOOKUP($D372,metadata!$B$2:$S$451,10,0)</f>
        <v/>
      </c>
      <c r="N372" t="str">
        <f>VLOOKUP($D372,metadata!$B$2:$S$451,11,0)</f>
        <v>Cydia pomonella</v>
      </c>
      <c r="O372" t="str">
        <f>VLOOKUP($D372,metadata!$B$2:$S$451,12,0)</f>
        <v>lepidoptera</v>
      </c>
      <c r="P372" t="str">
        <f>VLOOKUP($D372,metadata!$B$2:$S$451,13,0)</f>
        <v>Saint-marcellin</v>
      </c>
      <c r="Q372">
        <f>VLOOKUP($D372,metadata!$B$2:$S$451,14,0)</f>
        <v>45.153888999999999</v>
      </c>
      <c r="R372">
        <f>VLOOKUP($D372,metadata!$B$2:$S$451,15,0)</f>
        <v>5.3205559999999998</v>
      </c>
      <c r="S372" t="str">
        <f>VLOOKUP($D372,metadata!$B$2:$S$451,16,0)</f>
        <v>NA</v>
      </c>
      <c r="T372" t="str">
        <f>VLOOKUP($D372,metadata!$B$2:$S$451,17,0)</f>
        <v/>
      </c>
      <c r="U372" t="str">
        <f>VLOOKUP($D372,metadata!$B$2:$S$451,18,0)</f>
        <v/>
      </c>
      <c r="V372">
        <f>VLOOKUP($D372,metadata!$B$2:$Z$451,19,0)</f>
        <v>236</v>
      </c>
      <c r="W372" t="str">
        <f>VLOOKUP($D372,metadata!$B$2:$Z$451,20,0)</f>
        <v>acc</v>
      </c>
      <c r="X372" t="str">
        <f>VLOOKUP($D372,metadata!$B$2:$Z$451,21,0)</f>
        <v/>
      </c>
      <c r="Y372" t="str">
        <f>VLOOKUP($D372,metadata!$B$2:$Z$451,22,0)</f>
        <v>t3</v>
      </c>
      <c r="Z372" t="str">
        <f>VLOOKUP($D372,metadata!$B$2:$Z$451,23,0)</f>
        <v/>
      </c>
      <c r="AA372" t="str">
        <f>VLOOKUP($D372,metadata!$B$2:$Z$451,24,0)</f>
        <v/>
      </c>
      <c r="AB372" t="str">
        <f>VLOOKUP($D372,metadata!$B$2:$Z$451,25,0)</f>
        <v/>
      </c>
      <c r="AC372">
        <v>15</v>
      </c>
      <c r="AD372">
        <v>100</v>
      </c>
      <c r="AE372">
        <v>76</v>
      </c>
      <c r="AF372">
        <f t="shared" si="16"/>
        <v>76</v>
      </c>
      <c r="AG372">
        <v>15</v>
      </c>
      <c r="AH372">
        <v>1995</v>
      </c>
      <c r="AI372" t="s">
        <v>38</v>
      </c>
      <c r="AJ372" t="s">
        <v>38</v>
      </c>
    </row>
    <row r="373" spans="1:36" x14ac:dyDescent="0.3">
      <c r="A373">
        <f>A372+metadata!J372</f>
        <v>2141</v>
      </c>
      <c r="B373" t="str">
        <f>metadata!B373</f>
        <v>53-Oulanka3</v>
      </c>
      <c r="C373">
        <v>372</v>
      </c>
      <c r="D373" t="str">
        <f t="shared" si="15"/>
        <v>3-Saint-marcellin</v>
      </c>
      <c r="E373" t="str">
        <f>VLOOKUP($D373,metadata!$B$2:$S$451,2,0)</f>
        <v>BUES, R; TOUBON, JF; POITOUT, HS</v>
      </c>
      <c r="F373" t="str">
        <f>VLOOKUP($D373,metadata!$B$2:$S$451,3,0)</f>
        <v>ECOPHYSIOLOGICAL AND ENZYMATIC VARIABILITY OF CYDIA-POMONELLA L ACCORDING TO GEOGRAPHICAL ORIGIN AND HOST-PLANT</v>
      </c>
      <c r="G373" t="str">
        <f>VLOOKUP($D373,metadata!$B$2:$S$451,4,0)</f>
        <v>10.1051/agro:19950306</v>
      </c>
      <c r="H373" t="str">
        <f>VLOOKUP($D373,metadata!$B$2:$S$451,5,0)</f>
        <v>y</v>
      </c>
      <c r="I373" t="str">
        <f>VLOOKUP($D373,metadata!$B$2:$S$451,6,0)</f>
        <v>a</v>
      </c>
      <c r="J373" t="str">
        <f>VLOOKUP($D373,metadata!$B$2:$S$451,7,0)</f>
        <v>i</v>
      </c>
      <c r="K373">
        <f>VLOOKUP($D373,metadata!$B$2:$S$451,8,0)</f>
        <v>7</v>
      </c>
      <c r="L373">
        <f>VLOOKUP($D373,metadata!$B$2:$S$451,9,0)</f>
        <v>3</v>
      </c>
      <c r="M373" t="str">
        <f>VLOOKUP($D373,metadata!$B$2:$S$451,10,0)</f>
        <v/>
      </c>
      <c r="N373" t="str">
        <f>VLOOKUP($D373,metadata!$B$2:$S$451,11,0)</f>
        <v>Cydia pomonella</v>
      </c>
      <c r="O373" t="str">
        <f>VLOOKUP($D373,metadata!$B$2:$S$451,12,0)</f>
        <v>lepidoptera</v>
      </c>
      <c r="P373" t="str">
        <f>VLOOKUP($D373,metadata!$B$2:$S$451,13,0)</f>
        <v>Saint-marcellin</v>
      </c>
      <c r="Q373">
        <f>VLOOKUP($D373,metadata!$B$2:$S$451,14,0)</f>
        <v>45.153888999999999</v>
      </c>
      <c r="R373">
        <f>VLOOKUP($D373,metadata!$B$2:$S$451,15,0)</f>
        <v>5.3205559999999998</v>
      </c>
      <c r="S373" t="str">
        <f>VLOOKUP($D373,metadata!$B$2:$S$451,16,0)</f>
        <v>NA</v>
      </c>
      <c r="T373" t="str">
        <f>VLOOKUP($D373,metadata!$B$2:$S$451,17,0)</f>
        <v/>
      </c>
      <c r="U373" t="str">
        <f>VLOOKUP($D373,metadata!$B$2:$S$451,18,0)</f>
        <v/>
      </c>
      <c r="V373">
        <f>VLOOKUP($D373,metadata!$B$2:$Z$451,19,0)</f>
        <v>236</v>
      </c>
      <c r="W373" t="str">
        <f>VLOOKUP($D373,metadata!$B$2:$Z$451,20,0)</f>
        <v>acc</v>
      </c>
      <c r="X373" t="str">
        <f>VLOOKUP($D373,metadata!$B$2:$Z$451,21,0)</f>
        <v/>
      </c>
      <c r="Y373" t="str">
        <f>VLOOKUP($D373,metadata!$B$2:$Z$451,22,0)</f>
        <v>t3</v>
      </c>
      <c r="Z373" t="str">
        <f>VLOOKUP($D373,metadata!$B$2:$Z$451,23,0)</f>
        <v/>
      </c>
      <c r="AA373" t="str">
        <f>VLOOKUP($D373,metadata!$B$2:$Z$451,24,0)</f>
        <v/>
      </c>
      <c r="AB373" t="str">
        <f>VLOOKUP($D373,metadata!$B$2:$Z$451,25,0)</f>
        <v/>
      </c>
      <c r="AC373">
        <v>15.5</v>
      </c>
      <c r="AD373">
        <v>94.1</v>
      </c>
      <c r="AE373">
        <v>102</v>
      </c>
      <c r="AF373">
        <f t="shared" si="16"/>
        <v>102</v>
      </c>
      <c r="AG373">
        <v>15.5</v>
      </c>
      <c r="AH373">
        <v>1995</v>
      </c>
      <c r="AI373" t="s">
        <v>38</v>
      </c>
      <c r="AJ373" t="s">
        <v>38</v>
      </c>
    </row>
    <row r="374" spans="1:36" x14ac:dyDescent="0.3">
      <c r="A374">
        <f>A373+metadata!J373</f>
        <v>2145</v>
      </c>
      <c r="B374" t="str">
        <f>metadata!B374</f>
        <v>53-Oulanka4</v>
      </c>
      <c r="C374">
        <v>373</v>
      </c>
      <c r="D374" t="str">
        <f t="shared" si="15"/>
        <v>3-Saint-marcellin</v>
      </c>
      <c r="E374" t="str">
        <f>VLOOKUP($D374,metadata!$B$2:$S$451,2,0)</f>
        <v>BUES, R; TOUBON, JF; POITOUT, HS</v>
      </c>
      <c r="F374" t="str">
        <f>VLOOKUP($D374,metadata!$B$2:$S$451,3,0)</f>
        <v>ECOPHYSIOLOGICAL AND ENZYMATIC VARIABILITY OF CYDIA-POMONELLA L ACCORDING TO GEOGRAPHICAL ORIGIN AND HOST-PLANT</v>
      </c>
      <c r="G374" t="str">
        <f>VLOOKUP($D374,metadata!$B$2:$S$451,4,0)</f>
        <v>10.1051/agro:19950306</v>
      </c>
      <c r="H374" t="str">
        <f>VLOOKUP($D374,metadata!$B$2:$S$451,5,0)</f>
        <v>y</v>
      </c>
      <c r="I374" t="str">
        <f>VLOOKUP($D374,metadata!$B$2:$S$451,6,0)</f>
        <v>a</v>
      </c>
      <c r="J374" t="str">
        <f>VLOOKUP($D374,metadata!$B$2:$S$451,7,0)</f>
        <v>i</v>
      </c>
      <c r="K374">
        <f>VLOOKUP($D374,metadata!$B$2:$S$451,8,0)</f>
        <v>7</v>
      </c>
      <c r="L374">
        <f>VLOOKUP($D374,metadata!$B$2:$S$451,9,0)</f>
        <v>3</v>
      </c>
      <c r="M374" t="str">
        <f>VLOOKUP($D374,metadata!$B$2:$S$451,10,0)</f>
        <v/>
      </c>
      <c r="N374" t="str">
        <f>VLOOKUP($D374,metadata!$B$2:$S$451,11,0)</f>
        <v>Cydia pomonella</v>
      </c>
      <c r="O374" t="str">
        <f>VLOOKUP($D374,metadata!$B$2:$S$451,12,0)</f>
        <v>lepidoptera</v>
      </c>
      <c r="P374" t="str">
        <f>VLOOKUP($D374,metadata!$B$2:$S$451,13,0)</f>
        <v>Saint-marcellin</v>
      </c>
      <c r="Q374">
        <f>VLOOKUP($D374,metadata!$B$2:$S$451,14,0)</f>
        <v>45.153888999999999</v>
      </c>
      <c r="R374">
        <f>VLOOKUP($D374,metadata!$B$2:$S$451,15,0)</f>
        <v>5.3205559999999998</v>
      </c>
      <c r="S374" t="str">
        <f>VLOOKUP($D374,metadata!$B$2:$S$451,16,0)</f>
        <v>NA</v>
      </c>
      <c r="T374" t="str">
        <f>VLOOKUP($D374,metadata!$B$2:$S$451,17,0)</f>
        <v/>
      </c>
      <c r="U374" t="str">
        <f>VLOOKUP($D374,metadata!$B$2:$S$451,18,0)</f>
        <v/>
      </c>
      <c r="V374">
        <f>VLOOKUP($D374,metadata!$B$2:$Z$451,19,0)</f>
        <v>236</v>
      </c>
      <c r="W374" t="str">
        <f>VLOOKUP($D374,metadata!$B$2:$Z$451,20,0)</f>
        <v>acc</v>
      </c>
      <c r="X374" t="str">
        <f>VLOOKUP($D374,metadata!$B$2:$Z$451,21,0)</f>
        <v/>
      </c>
      <c r="Y374" t="str">
        <f>VLOOKUP($D374,metadata!$B$2:$Z$451,22,0)</f>
        <v>t3</v>
      </c>
      <c r="Z374" t="str">
        <f>VLOOKUP($D374,metadata!$B$2:$Z$451,23,0)</f>
        <v/>
      </c>
      <c r="AA374" t="str">
        <f>VLOOKUP($D374,metadata!$B$2:$Z$451,24,0)</f>
        <v/>
      </c>
      <c r="AB374" t="str">
        <f>VLOOKUP($D374,metadata!$B$2:$Z$451,25,0)</f>
        <v/>
      </c>
      <c r="AC374">
        <v>16</v>
      </c>
      <c r="AD374">
        <v>29.3</v>
      </c>
      <c r="AE374">
        <v>58</v>
      </c>
      <c r="AF374">
        <f t="shared" si="16"/>
        <v>58</v>
      </c>
      <c r="AG374">
        <v>16</v>
      </c>
      <c r="AH374">
        <v>1995</v>
      </c>
      <c r="AI374" t="s">
        <v>38</v>
      </c>
      <c r="AJ374" t="s">
        <v>38</v>
      </c>
    </row>
    <row r="375" spans="1:36" x14ac:dyDescent="0.3">
      <c r="A375">
        <f>A374+metadata!J374</f>
        <v>2149</v>
      </c>
      <c r="B375" t="str">
        <f>metadata!B375</f>
        <v>53-Pudasjärvi1</v>
      </c>
      <c r="C375">
        <v>374</v>
      </c>
      <c r="D375" t="str">
        <f t="shared" si="15"/>
        <v>3-Avignon1</v>
      </c>
      <c r="E375" t="str">
        <f>VLOOKUP($D375,metadata!$B$2:$S$451,2,0)</f>
        <v>BUES, R; TOUBON, JF; POITOUT, HS</v>
      </c>
      <c r="F375" t="str">
        <f>VLOOKUP($D375,metadata!$B$2:$S$451,3,0)</f>
        <v>ECOPHYSIOLOGICAL AND ENZYMATIC VARIABILITY OF CYDIA-POMONELLA L ACCORDING TO GEOGRAPHICAL ORIGIN AND HOST-PLANT</v>
      </c>
      <c r="G375" t="str">
        <f>VLOOKUP($D375,metadata!$B$2:$S$451,4,0)</f>
        <v>10.1051/agro:19950306</v>
      </c>
      <c r="H375" t="str">
        <f>VLOOKUP($D375,metadata!$B$2:$S$451,5,0)</f>
        <v>y</v>
      </c>
      <c r="I375" t="str">
        <f>VLOOKUP($D375,metadata!$B$2:$S$451,6,0)</f>
        <v>a</v>
      </c>
      <c r="J375" t="str">
        <f>VLOOKUP($D375,metadata!$B$2:$S$451,7,0)</f>
        <v>i</v>
      </c>
      <c r="K375">
        <f>VLOOKUP($D375,metadata!$B$2:$S$451,8,0)</f>
        <v>7</v>
      </c>
      <c r="L375">
        <f>VLOOKUP($D375,metadata!$B$2:$S$451,9,0)</f>
        <v>3</v>
      </c>
      <c r="M375" t="str">
        <f>VLOOKUP($D375,metadata!$B$2:$S$451,10,0)</f>
        <v/>
      </c>
      <c r="N375" t="str">
        <f>VLOOKUP($D375,metadata!$B$2:$S$451,11,0)</f>
        <v>Cydia pomonella</v>
      </c>
      <c r="O375" t="str">
        <f>VLOOKUP($D375,metadata!$B$2:$S$451,12,0)</f>
        <v>lepidoptera</v>
      </c>
      <c r="P375" t="str">
        <f>VLOOKUP($D375,metadata!$B$2:$S$451,13,0)</f>
        <v>Avignon1</v>
      </c>
      <c r="Q375">
        <f>VLOOKUP($D375,metadata!$B$2:$S$451,14,0)</f>
        <v>43.948611</v>
      </c>
      <c r="R375">
        <f>VLOOKUP($D375,metadata!$B$2:$S$451,15,0)</f>
        <v>4.8083330000000002</v>
      </c>
      <c r="S375" t="str">
        <f>VLOOKUP($D375,metadata!$B$2:$S$451,16,0)</f>
        <v>NA</v>
      </c>
      <c r="T375" t="str">
        <f>VLOOKUP($D375,metadata!$B$2:$S$451,17,0)</f>
        <v/>
      </c>
      <c r="U375" t="str">
        <f>VLOOKUP($D375,metadata!$B$2:$S$451,18,0)</f>
        <v/>
      </c>
      <c r="V375">
        <f>VLOOKUP($D375,metadata!$B$2:$Z$451,19,0)</f>
        <v>265</v>
      </c>
      <c r="W375" t="str">
        <f>VLOOKUP($D375,metadata!$B$2:$Z$451,20,0)</f>
        <v>acc</v>
      </c>
      <c r="X375" t="str">
        <f>VLOOKUP($D375,metadata!$B$2:$Z$451,21,0)</f>
        <v/>
      </c>
      <c r="Y375" t="str">
        <f>VLOOKUP($D375,metadata!$B$2:$Z$451,22,0)</f>
        <v>t3</v>
      </c>
      <c r="Z375" t="str">
        <f>VLOOKUP($D375,metadata!$B$2:$Z$451,23,0)</f>
        <v/>
      </c>
      <c r="AA375" t="str">
        <f>VLOOKUP($D375,metadata!$B$2:$Z$451,24,0)</f>
        <v/>
      </c>
      <c r="AB375" t="str">
        <f>VLOOKUP($D375,metadata!$B$2:$Z$451,25,0)</f>
        <v/>
      </c>
      <c r="AC375">
        <v>15</v>
      </c>
      <c r="AD375">
        <v>100</v>
      </c>
      <c r="AE375">
        <v>81</v>
      </c>
      <c r="AF375">
        <f t="shared" si="16"/>
        <v>81</v>
      </c>
      <c r="AG375">
        <v>15</v>
      </c>
      <c r="AH375">
        <v>1995</v>
      </c>
      <c r="AI375" t="s">
        <v>38</v>
      </c>
      <c r="AJ375" t="s">
        <v>38</v>
      </c>
    </row>
    <row r="376" spans="1:36" x14ac:dyDescent="0.3">
      <c r="A376">
        <f>A375+metadata!J375</f>
        <v>2154</v>
      </c>
      <c r="B376" t="str">
        <f>metadata!B376</f>
        <v>53-Pudasjärvi2</v>
      </c>
      <c r="C376">
        <v>375</v>
      </c>
      <c r="D376" t="str">
        <f t="shared" si="15"/>
        <v>3-Avignon1</v>
      </c>
      <c r="E376" t="str">
        <f>VLOOKUP($D376,metadata!$B$2:$S$451,2,0)</f>
        <v>BUES, R; TOUBON, JF; POITOUT, HS</v>
      </c>
      <c r="F376" t="str">
        <f>VLOOKUP($D376,metadata!$B$2:$S$451,3,0)</f>
        <v>ECOPHYSIOLOGICAL AND ENZYMATIC VARIABILITY OF CYDIA-POMONELLA L ACCORDING TO GEOGRAPHICAL ORIGIN AND HOST-PLANT</v>
      </c>
      <c r="G376" t="str">
        <f>VLOOKUP($D376,metadata!$B$2:$S$451,4,0)</f>
        <v>10.1051/agro:19950306</v>
      </c>
      <c r="H376" t="str">
        <f>VLOOKUP($D376,metadata!$B$2:$S$451,5,0)</f>
        <v>y</v>
      </c>
      <c r="I376" t="str">
        <f>VLOOKUP($D376,metadata!$B$2:$S$451,6,0)</f>
        <v>a</v>
      </c>
      <c r="J376" t="str">
        <f>VLOOKUP($D376,metadata!$B$2:$S$451,7,0)</f>
        <v>i</v>
      </c>
      <c r="K376">
        <f>VLOOKUP($D376,metadata!$B$2:$S$451,8,0)</f>
        <v>7</v>
      </c>
      <c r="L376">
        <f>VLOOKUP($D376,metadata!$B$2:$S$451,9,0)</f>
        <v>3</v>
      </c>
      <c r="M376" t="str">
        <f>VLOOKUP($D376,metadata!$B$2:$S$451,10,0)</f>
        <v/>
      </c>
      <c r="N376" t="str">
        <f>VLOOKUP($D376,metadata!$B$2:$S$451,11,0)</f>
        <v>Cydia pomonella</v>
      </c>
      <c r="O376" t="str">
        <f>VLOOKUP($D376,metadata!$B$2:$S$451,12,0)</f>
        <v>lepidoptera</v>
      </c>
      <c r="P376" t="str">
        <f>VLOOKUP($D376,metadata!$B$2:$S$451,13,0)</f>
        <v>Avignon1</v>
      </c>
      <c r="Q376">
        <f>VLOOKUP($D376,metadata!$B$2:$S$451,14,0)</f>
        <v>43.948611</v>
      </c>
      <c r="R376">
        <f>VLOOKUP($D376,metadata!$B$2:$S$451,15,0)</f>
        <v>4.8083330000000002</v>
      </c>
      <c r="S376" t="str">
        <f>VLOOKUP($D376,metadata!$B$2:$S$451,16,0)</f>
        <v>NA</v>
      </c>
      <c r="T376" t="str">
        <f>VLOOKUP($D376,metadata!$B$2:$S$451,17,0)</f>
        <v/>
      </c>
      <c r="U376" t="str">
        <f>VLOOKUP($D376,metadata!$B$2:$S$451,18,0)</f>
        <v/>
      </c>
      <c r="V376">
        <f>VLOOKUP($D376,metadata!$B$2:$Z$451,19,0)</f>
        <v>265</v>
      </c>
      <c r="W376" t="str">
        <f>VLOOKUP($D376,metadata!$B$2:$Z$451,20,0)</f>
        <v>acc</v>
      </c>
      <c r="X376" t="str">
        <f>VLOOKUP($D376,metadata!$B$2:$Z$451,21,0)</f>
        <v/>
      </c>
      <c r="Y376" t="str">
        <f>VLOOKUP($D376,metadata!$B$2:$Z$451,22,0)</f>
        <v>t3</v>
      </c>
      <c r="Z376" t="str">
        <f>VLOOKUP($D376,metadata!$B$2:$Z$451,23,0)</f>
        <v/>
      </c>
      <c r="AA376" t="str">
        <f>VLOOKUP($D376,metadata!$B$2:$Z$451,24,0)</f>
        <v/>
      </c>
      <c r="AB376" t="str">
        <f>VLOOKUP($D376,metadata!$B$2:$Z$451,25,0)</f>
        <v/>
      </c>
      <c r="AC376">
        <v>15.5</v>
      </c>
      <c r="AD376">
        <v>89.5</v>
      </c>
      <c r="AE376">
        <v>86</v>
      </c>
      <c r="AF376">
        <f t="shared" si="16"/>
        <v>86</v>
      </c>
      <c r="AG376">
        <v>15.5</v>
      </c>
      <c r="AH376">
        <v>1995</v>
      </c>
      <c r="AI376" t="s">
        <v>38</v>
      </c>
      <c r="AJ376" t="s">
        <v>38</v>
      </c>
    </row>
    <row r="377" spans="1:36" x14ac:dyDescent="0.3">
      <c r="A377">
        <f>A376+metadata!J376</f>
        <v>2158</v>
      </c>
      <c r="B377" t="str">
        <f>metadata!B377</f>
        <v>53-Pudasjärvi3</v>
      </c>
      <c r="C377">
        <v>376</v>
      </c>
      <c r="D377" t="str">
        <f t="shared" si="15"/>
        <v>3-Avignon1</v>
      </c>
      <c r="E377" t="str">
        <f>VLOOKUP($D377,metadata!$B$2:$S$451,2,0)</f>
        <v>BUES, R; TOUBON, JF; POITOUT, HS</v>
      </c>
      <c r="F377" t="str">
        <f>VLOOKUP($D377,metadata!$B$2:$S$451,3,0)</f>
        <v>ECOPHYSIOLOGICAL AND ENZYMATIC VARIABILITY OF CYDIA-POMONELLA L ACCORDING TO GEOGRAPHICAL ORIGIN AND HOST-PLANT</v>
      </c>
      <c r="G377" t="str">
        <f>VLOOKUP($D377,metadata!$B$2:$S$451,4,0)</f>
        <v>10.1051/agro:19950306</v>
      </c>
      <c r="H377" t="str">
        <f>VLOOKUP($D377,metadata!$B$2:$S$451,5,0)</f>
        <v>y</v>
      </c>
      <c r="I377" t="str">
        <f>VLOOKUP($D377,metadata!$B$2:$S$451,6,0)</f>
        <v>a</v>
      </c>
      <c r="J377" t="str">
        <f>VLOOKUP($D377,metadata!$B$2:$S$451,7,0)</f>
        <v>i</v>
      </c>
      <c r="K377">
        <f>VLOOKUP($D377,metadata!$B$2:$S$451,8,0)</f>
        <v>7</v>
      </c>
      <c r="L377">
        <f>VLOOKUP($D377,metadata!$B$2:$S$451,9,0)</f>
        <v>3</v>
      </c>
      <c r="M377" t="str">
        <f>VLOOKUP($D377,metadata!$B$2:$S$451,10,0)</f>
        <v/>
      </c>
      <c r="N377" t="str">
        <f>VLOOKUP($D377,metadata!$B$2:$S$451,11,0)</f>
        <v>Cydia pomonella</v>
      </c>
      <c r="O377" t="str">
        <f>VLOOKUP($D377,metadata!$B$2:$S$451,12,0)</f>
        <v>lepidoptera</v>
      </c>
      <c r="P377" t="str">
        <f>VLOOKUP($D377,metadata!$B$2:$S$451,13,0)</f>
        <v>Avignon1</v>
      </c>
      <c r="Q377">
        <f>VLOOKUP($D377,metadata!$B$2:$S$451,14,0)</f>
        <v>43.948611</v>
      </c>
      <c r="R377">
        <f>VLOOKUP($D377,metadata!$B$2:$S$451,15,0)</f>
        <v>4.8083330000000002</v>
      </c>
      <c r="S377" t="str">
        <f>VLOOKUP($D377,metadata!$B$2:$S$451,16,0)</f>
        <v>NA</v>
      </c>
      <c r="T377" t="str">
        <f>VLOOKUP($D377,metadata!$B$2:$S$451,17,0)</f>
        <v/>
      </c>
      <c r="U377" t="str">
        <f>VLOOKUP($D377,metadata!$B$2:$S$451,18,0)</f>
        <v/>
      </c>
      <c r="V377">
        <f>VLOOKUP($D377,metadata!$B$2:$Z$451,19,0)</f>
        <v>265</v>
      </c>
      <c r="W377" t="str">
        <f>VLOOKUP($D377,metadata!$B$2:$Z$451,20,0)</f>
        <v>acc</v>
      </c>
      <c r="X377" t="str">
        <f>VLOOKUP($D377,metadata!$B$2:$Z$451,21,0)</f>
        <v/>
      </c>
      <c r="Y377" t="str">
        <f>VLOOKUP($D377,metadata!$B$2:$Z$451,22,0)</f>
        <v>t3</v>
      </c>
      <c r="Z377" t="str">
        <f>VLOOKUP($D377,metadata!$B$2:$Z$451,23,0)</f>
        <v/>
      </c>
      <c r="AA377" t="str">
        <f>VLOOKUP($D377,metadata!$B$2:$Z$451,24,0)</f>
        <v/>
      </c>
      <c r="AB377" t="str">
        <f>VLOOKUP($D377,metadata!$B$2:$Z$451,25,0)</f>
        <v/>
      </c>
      <c r="AC377">
        <v>16</v>
      </c>
      <c r="AD377">
        <v>34.700000000000003</v>
      </c>
      <c r="AE377">
        <v>98</v>
      </c>
      <c r="AF377">
        <f t="shared" si="16"/>
        <v>98</v>
      </c>
      <c r="AG377">
        <v>16</v>
      </c>
      <c r="AH377">
        <v>1995</v>
      </c>
      <c r="AI377" t="s">
        <v>38</v>
      </c>
      <c r="AJ377" t="s">
        <v>38</v>
      </c>
    </row>
    <row r="378" spans="1:36" x14ac:dyDescent="0.3">
      <c r="A378">
        <f>A377+metadata!J377</f>
        <v>2164</v>
      </c>
      <c r="B378" t="str">
        <f>metadata!B378</f>
        <v>53-Pudasjärvi4</v>
      </c>
      <c r="C378">
        <v>377</v>
      </c>
      <c r="D378" t="str">
        <f t="shared" si="15"/>
        <v>3-Avignon2</v>
      </c>
      <c r="E378" t="str">
        <f>VLOOKUP($D378,metadata!$B$2:$S$451,2,0)</f>
        <v>BUES, R; TOUBON, JF; POITOUT, HS</v>
      </c>
      <c r="F378" t="str">
        <f>VLOOKUP($D378,metadata!$B$2:$S$451,3,0)</f>
        <v>ECOPHYSIOLOGICAL AND ENZYMATIC VARIABILITY OF CYDIA-POMONELLA L ACCORDING TO GEOGRAPHICAL ORIGIN AND HOST-PLANT</v>
      </c>
      <c r="G378" t="str">
        <f>VLOOKUP($D378,metadata!$B$2:$S$451,4,0)</f>
        <v>10.1051/agro:19950306</v>
      </c>
      <c r="H378" t="str">
        <f>VLOOKUP($D378,metadata!$B$2:$S$451,5,0)</f>
        <v>y</v>
      </c>
      <c r="I378" t="str">
        <f>VLOOKUP($D378,metadata!$B$2:$S$451,6,0)</f>
        <v>a</v>
      </c>
      <c r="J378" t="str">
        <f>VLOOKUP($D378,metadata!$B$2:$S$451,7,0)</f>
        <v>i</v>
      </c>
      <c r="K378">
        <f>VLOOKUP($D378,metadata!$B$2:$S$451,8,0)</f>
        <v>7</v>
      </c>
      <c r="L378">
        <f>VLOOKUP($D378,metadata!$B$2:$S$451,9,0)</f>
        <v>3</v>
      </c>
      <c r="M378" t="str">
        <f>VLOOKUP($D378,metadata!$B$2:$S$451,10,0)</f>
        <v/>
      </c>
      <c r="N378" t="str">
        <f>VLOOKUP($D378,metadata!$B$2:$S$451,11,0)</f>
        <v>Cydia pomonella</v>
      </c>
      <c r="O378" t="str">
        <f>VLOOKUP($D378,metadata!$B$2:$S$451,12,0)</f>
        <v>lepidoptera</v>
      </c>
      <c r="P378" t="str">
        <f>VLOOKUP($D378,metadata!$B$2:$S$451,13,0)</f>
        <v>Avignon2</v>
      </c>
      <c r="Q378">
        <f>VLOOKUP($D378,metadata!$B$2:$S$451,14,0)</f>
        <v>43.948611</v>
      </c>
      <c r="R378">
        <f>VLOOKUP($D378,metadata!$B$2:$S$451,15,0)</f>
        <v>4.8083330000000002</v>
      </c>
      <c r="S378" t="str">
        <f>VLOOKUP($D378,metadata!$B$2:$S$451,16,0)</f>
        <v>NA</v>
      </c>
      <c r="T378" t="str">
        <f>VLOOKUP($D378,metadata!$B$2:$S$451,17,0)</f>
        <v/>
      </c>
      <c r="U378" t="str">
        <f>VLOOKUP($D378,metadata!$B$2:$S$451,18,0)</f>
        <v/>
      </c>
      <c r="V378">
        <f>VLOOKUP($D378,metadata!$B$2:$Z$451,19,0)</f>
        <v>1380</v>
      </c>
      <c r="W378" t="str">
        <f>VLOOKUP($D378,metadata!$B$2:$Z$451,20,0)</f>
        <v>acc</v>
      </c>
      <c r="X378" t="str">
        <f>VLOOKUP($D378,metadata!$B$2:$Z$451,21,0)</f>
        <v/>
      </c>
      <c r="Y378" t="str">
        <f>VLOOKUP($D378,metadata!$B$2:$Z$451,22,0)</f>
        <v>t3</v>
      </c>
      <c r="Z378" t="str">
        <f>VLOOKUP($D378,metadata!$B$2:$Z$451,23,0)</f>
        <v/>
      </c>
      <c r="AA378" t="str">
        <f>VLOOKUP($D378,metadata!$B$2:$Z$451,24,0)</f>
        <v/>
      </c>
      <c r="AB378" t="str">
        <f>VLOOKUP($D378,metadata!$B$2:$Z$451,25,0)</f>
        <v/>
      </c>
      <c r="AC378">
        <v>15</v>
      </c>
      <c r="AD378">
        <v>99.5</v>
      </c>
      <c r="AE378">
        <v>380</v>
      </c>
      <c r="AF378">
        <f t="shared" si="16"/>
        <v>380</v>
      </c>
      <c r="AG378">
        <v>15</v>
      </c>
      <c r="AH378">
        <v>1995</v>
      </c>
      <c r="AI378" t="s">
        <v>38</v>
      </c>
      <c r="AJ378" t="s">
        <v>38</v>
      </c>
    </row>
    <row r="379" spans="1:36" x14ac:dyDescent="0.3">
      <c r="A379">
        <f>A378+metadata!J378</f>
        <v>2170</v>
      </c>
      <c r="B379" t="str">
        <f>metadata!B379</f>
        <v>53-Paltamo1</v>
      </c>
      <c r="C379">
        <v>378</v>
      </c>
      <c r="D379" t="str">
        <f t="shared" si="15"/>
        <v>3-Avignon2</v>
      </c>
      <c r="E379" t="str">
        <f>VLOOKUP($D379,metadata!$B$2:$S$451,2,0)</f>
        <v>BUES, R; TOUBON, JF; POITOUT, HS</v>
      </c>
      <c r="F379" t="str">
        <f>VLOOKUP($D379,metadata!$B$2:$S$451,3,0)</f>
        <v>ECOPHYSIOLOGICAL AND ENZYMATIC VARIABILITY OF CYDIA-POMONELLA L ACCORDING TO GEOGRAPHICAL ORIGIN AND HOST-PLANT</v>
      </c>
      <c r="G379" t="str">
        <f>VLOOKUP($D379,metadata!$B$2:$S$451,4,0)</f>
        <v>10.1051/agro:19950306</v>
      </c>
      <c r="H379" t="str">
        <f>VLOOKUP($D379,metadata!$B$2:$S$451,5,0)</f>
        <v>y</v>
      </c>
      <c r="I379" t="str">
        <f>VLOOKUP($D379,metadata!$B$2:$S$451,6,0)</f>
        <v>a</v>
      </c>
      <c r="J379" t="str">
        <f>VLOOKUP($D379,metadata!$B$2:$S$451,7,0)</f>
        <v>i</v>
      </c>
      <c r="K379">
        <f>VLOOKUP($D379,metadata!$B$2:$S$451,8,0)</f>
        <v>7</v>
      </c>
      <c r="L379">
        <f>VLOOKUP($D379,metadata!$B$2:$S$451,9,0)</f>
        <v>3</v>
      </c>
      <c r="M379" t="str">
        <f>VLOOKUP($D379,metadata!$B$2:$S$451,10,0)</f>
        <v/>
      </c>
      <c r="N379" t="str">
        <f>VLOOKUP($D379,metadata!$B$2:$S$451,11,0)</f>
        <v>Cydia pomonella</v>
      </c>
      <c r="O379" t="str">
        <f>VLOOKUP($D379,metadata!$B$2:$S$451,12,0)</f>
        <v>lepidoptera</v>
      </c>
      <c r="P379" t="str">
        <f>VLOOKUP($D379,metadata!$B$2:$S$451,13,0)</f>
        <v>Avignon2</v>
      </c>
      <c r="Q379">
        <f>VLOOKUP($D379,metadata!$B$2:$S$451,14,0)</f>
        <v>43.948611</v>
      </c>
      <c r="R379">
        <f>VLOOKUP($D379,metadata!$B$2:$S$451,15,0)</f>
        <v>4.8083330000000002</v>
      </c>
      <c r="S379" t="str">
        <f>VLOOKUP($D379,metadata!$B$2:$S$451,16,0)</f>
        <v>NA</v>
      </c>
      <c r="T379" t="str">
        <f>VLOOKUP($D379,metadata!$B$2:$S$451,17,0)</f>
        <v/>
      </c>
      <c r="U379" t="str">
        <f>VLOOKUP($D379,metadata!$B$2:$S$451,18,0)</f>
        <v/>
      </c>
      <c r="V379">
        <f>VLOOKUP($D379,metadata!$B$2:$Z$451,19,0)</f>
        <v>1380</v>
      </c>
      <c r="W379" t="str">
        <f>VLOOKUP($D379,metadata!$B$2:$Z$451,20,0)</f>
        <v>acc</v>
      </c>
      <c r="X379" t="str">
        <f>VLOOKUP($D379,metadata!$B$2:$Z$451,21,0)</f>
        <v/>
      </c>
      <c r="Y379" t="str">
        <f>VLOOKUP($D379,metadata!$B$2:$Z$451,22,0)</f>
        <v>t3</v>
      </c>
      <c r="Z379" t="str">
        <f>VLOOKUP($D379,metadata!$B$2:$Z$451,23,0)</f>
        <v/>
      </c>
      <c r="AA379" t="str">
        <f>VLOOKUP($D379,metadata!$B$2:$Z$451,24,0)</f>
        <v/>
      </c>
      <c r="AB379" t="str">
        <f>VLOOKUP($D379,metadata!$B$2:$Z$451,25,0)</f>
        <v/>
      </c>
      <c r="AC379">
        <v>15.5</v>
      </c>
      <c r="AD379">
        <v>89.6</v>
      </c>
      <c r="AE379">
        <v>624</v>
      </c>
      <c r="AF379">
        <f t="shared" si="16"/>
        <v>624</v>
      </c>
      <c r="AG379">
        <v>15.5</v>
      </c>
      <c r="AH379">
        <v>1995</v>
      </c>
      <c r="AI379" t="s">
        <v>38</v>
      </c>
      <c r="AJ379" t="s">
        <v>38</v>
      </c>
    </row>
    <row r="380" spans="1:36" x14ac:dyDescent="0.3">
      <c r="A380">
        <f>A379+metadata!J379</f>
        <v>2174</v>
      </c>
      <c r="B380" t="str">
        <f>metadata!B380</f>
        <v>53-Paltamo2</v>
      </c>
      <c r="C380">
        <v>379</v>
      </c>
      <c r="D380" t="str">
        <f t="shared" si="15"/>
        <v>3-Avignon2</v>
      </c>
      <c r="E380" t="str">
        <f>VLOOKUP($D380,metadata!$B$2:$S$451,2,0)</f>
        <v>BUES, R; TOUBON, JF; POITOUT, HS</v>
      </c>
      <c r="F380" t="str">
        <f>VLOOKUP($D380,metadata!$B$2:$S$451,3,0)</f>
        <v>ECOPHYSIOLOGICAL AND ENZYMATIC VARIABILITY OF CYDIA-POMONELLA L ACCORDING TO GEOGRAPHICAL ORIGIN AND HOST-PLANT</v>
      </c>
      <c r="G380" t="str">
        <f>VLOOKUP($D380,metadata!$B$2:$S$451,4,0)</f>
        <v>10.1051/agro:19950306</v>
      </c>
      <c r="H380" t="str">
        <f>VLOOKUP($D380,metadata!$B$2:$S$451,5,0)</f>
        <v>y</v>
      </c>
      <c r="I380" t="str">
        <f>VLOOKUP($D380,metadata!$B$2:$S$451,6,0)</f>
        <v>a</v>
      </c>
      <c r="J380" t="str">
        <f>VLOOKUP($D380,metadata!$B$2:$S$451,7,0)</f>
        <v>i</v>
      </c>
      <c r="K380">
        <f>VLOOKUP($D380,metadata!$B$2:$S$451,8,0)</f>
        <v>7</v>
      </c>
      <c r="L380">
        <f>VLOOKUP($D380,metadata!$B$2:$S$451,9,0)</f>
        <v>3</v>
      </c>
      <c r="M380" t="str">
        <f>VLOOKUP($D380,metadata!$B$2:$S$451,10,0)</f>
        <v/>
      </c>
      <c r="N380" t="str">
        <f>VLOOKUP($D380,metadata!$B$2:$S$451,11,0)</f>
        <v>Cydia pomonella</v>
      </c>
      <c r="O380" t="str">
        <f>VLOOKUP($D380,metadata!$B$2:$S$451,12,0)</f>
        <v>lepidoptera</v>
      </c>
      <c r="P380" t="str">
        <f>VLOOKUP($D380,metadata!$B$2:$S$451,13,0)</f>
        <v>Avignon2</v>
      </c>
      <c r="Q380">
        <f>VLOOKUP($D380,metadata!$B$2:$S$451,14,0)</f>
        <v>43.948611</v>
      </c>
      <c r="R380">
        <f>VLOOKUP($D380,metadata!$B$2:$S$451,15,0)</f>
        <v>4.8083330000000002</v>
      </c>
      <c r="S380" t="str">
        <f>VLOOKUP($D380,metadata!$B$2:$S$451,16,0)</f>
        <v>NA</v>
      </c>
      <c r="T380" t="str">
        <f>VLOOKUP($D380,metadata!$B$2:$S$451,17,0)</f>
        <v/>
      </c>
      <c r="U380" t="str">
        <f>VLOOKUP($D380,metadata!$B$2:$S$451,18,0)</f>
        <v/>
      </c>
      <c r="V380">
        <f>VLOOKUP($D380,metadata!$B$2:$Z$451,19,0)</f>
        <v>1380</v>
      </c>
      <c r="W380" t="str">
        <f>VLOOKUP($D380,metadata!$B$2:$Z$451,20,0)</f>
        <v>acc</v>
      </c>
      <c r="X380" t="str">
        <f>VLOOKUP($D380,metadata!$B$2:$Z$451,21,0)</f>
        <v/>
      </c>
      <c r="Y380" t="str">
        <f>VLOOKUP($D380,metadata!$B$2:$Z$451,22,0)</f>
        <v>t3</v>
      </c>
      <c r="Z380" t="str">
        <f>VLOOKUP($D380,metadata!$B$2:$Z$451,23,0)</f>
        <v/>
      </c>
      <c r="AA380" t="str">
        <f>VLOOKUP($D380,metadata!$B$2:$Z$451,24,0)</f>
        <v/>
      </c>
      <c r="AB380" t="str">
        <f>VLOOKUP($D380,metadata!$B$2:$Z$451,25,0)</f>
        <v/>
      </c>
      <c r="AC380">
        <v>16</v>
      </c>
      <c r="AD380">
        <v>30.9</v>
      </c>
      <c r="AE380">
        <v>376</v>
      </c>
      <c r="AF380">
        <f t="shared" si="16"/>
        <v>376</v>
      </c>
      <c r="AG380">
        <v>16</v>
      </c>
      <c r="AH380">
        <v>1995</v>
      </c>
      <c r="AI380" t="s">
        <v>38</v>
      </c>
      <c r="AJ380" t="s">
        <v>38</v>
      </c>
    </row>
    <row r="381" spans="1:36" x14ac:dyDescent="0.3">
      <c r="A381">
        <f>A380+metadata!J380</f>
        <v>2178</v>
      </c>
      <c r="B381" t="str">
        <f>metadata!B381</f>
        <v>53-Paltamo3</v>
      </c>
      <c r="C381">
        <v>380</v>
      </c>
      <c r="D381" t="str">
        <f t="shared" si="15"/>
        <v>3-Manosque</v>
      </c>
      <c r="E381" t="str">
        <f>VLOOKUP($D381,metadata!$B$2:$S$451,2,0)</f>
        <v>BUES, R; TOUBON, JF; POITOUT, HS</v>
      </c>
      <c r="F381" t="str">
        <f>VLOOKUP($D381,metadata!$B$2:$S$451,3,0)</f>
        <v>ECOPHYSIOLOGICAL AND ENZYMATIC VARIABILITY OF CYDIA-POMONELLA L ACCORDING TO GEOGRAPHICAL ORIGIN AND HOST-PLANT</v>
      </c>
      <c r="G381" t="str">
        <f>VLOOKUP($D381,metadata!$B$2:$S$451,4,0)</f>
        <v>10.1051/agro:19950306</v>
      </c>
      <c r="H381" t="str">
        <f>VLOOKUP($D381,metadata!$B$2:$S$451,5,0)</f>
        <v>y</v>
      </c>
      <c r="I381" t="str">
        <f>VLOOKUP($D381,metadata!$B$2:$S$451,6,0)</f>
        <v>a</v>
      </c>
      <c r="J381" t="str">
        <f>VLOOKUP($D381,metadata!$B$2:$S$451,7,0)</f>
        <v>i</v>
      </c>
      <c r="K381">
        <f>VLOOKUP($D381,metadata!$B$2:$S$451,8,0)</f>
        <v>7</v>
      </c>
      <c r="L381">
        <f>VLOOKUP($D381,metadata!$B$2:$S$451,9,0)</f>
        <v>3</v>
      </c>
      <c r="M381" t="str">
        <f>VLOOKUP($D381,metadata!$B$2:$S$451,10,0)</f>
        <v/>
      </c>
      <c r="N381" t="str">
        <f>VLOOKUP($D381,metadata!$B$2:$S$451,11,0)</f>
        <v>Cydia pomonella</v>
      </c>
      <c r="O381" t="str">
        <f>VLOOKUP($D381,metadata!$B$2:$S$451,12,0)</f>
        <v>lepidoptera</v>
      </c>
      <c r="P381" t="str">
        <f>VLOOKUP($D381,metadata!$B$2:$S$451,13,0)</f>
        <v>Manosque</v>
      </c>
      <c r="Q381">
        <f>VLOOKUP($D381,metadata!$B$2:$S$451,14,0)</f>
        <v>43.833333000000003</v>
      </c>
      <c r="R381">
        <f>VLOOKUP($D381,metadata!$B$2:$S$451,15,0)</f>
        <v>5.7830560000000002</v>
      </c>
      <c r="S381" t="str">
        <f>VLOOKUP($D381,metadata!$B$2:$S$451,16,0)</f>
        <v>NA</v>
      </c>
      <c r="T381" t="str">
        <f>VLOOKUP($D381,metadata!$B$2:$S$451,17,0)</f>
        <v/>
      </c>
      <c r="U381" t="str">
        <f>VLOOKUP($D381,metadata!$B$2:$S$451,18,0)</f>
        <v/>
      </c>
      <c r="V381">
        <f>VLOOKUP($D381,metadata!$B$2:$Z$451,19,0)</f>
        <v>286</v>
      </c>
      <c r="W381" t="str">
        <f>VLOOKUP($D381,metadata!$B$2:$Z$451,20,0)</f>
        <v>acc</v>
      </c>
      <c r="X381" t="str">
        <f>VLOOKUP($D381,metadata!$B$2:$Z$451,21,0)</f>
        <v/>
      </c>
      <c r="Y381" t="str">
        <f>VLOOKUP($D381,metadata!$B$2:$Z$451,22,0)</f>
        <v>t3</v>
      </c>
      <c r="Z381" t="str">
        <f>VLOOKUP($D381,metadata!$B$2:$Z$451,23,0)</f>
        <v/>
      </c>
      <c r="AA381" t="str">
        <f>VLOOKUP($D381,metadata!$B$2:$Z$451,24,0)</f>
        <v/>
      </c>
      <c r="AB381" t="str">
        <f>VLOOKUP($D381,metadata!$B$2:$Z$451,25,0)</f>
        <v/>
      </c>
      <c r="AC381">
        <v>15</v>
      </c>
      <c r="AD381">
        <v>98.8</v>
      </c>
      <c r="AE381">
        <v>84</v>
      </c>
      <c r="AF381">
        <f t="shared" si="16"/>
        <v>84</v>
      </c>
      <c r="AG381">
        <v>15</v>
      </c>
      <c r="AH381">
        <v>1995</v>
      </c>
      <c r="AI381" t="s">
        <v>38</v>
      </c>
      <c r="AJ381" t="s">
        <v>38</v>
      </c>
    </row>
    <row r="382" spans="1:36" x14ac:dyDescent="0.3">
      <c r="A382">
        <f>A381+metadata!J381</f>
        <v>2184</v>
      </c>
      <c r="B382" t="str">
        <f>metadata!B382</f>
        <v>53-Paltamo4</v>
      </c>
      <c r="C382">
        <v>381</v>
      </c>
      <c r="D382" t="str">
        <f t="shared" si="15"/>
        <v>3-Manosque</v>
      </c>
      <c r="E382" t="str">
        <f>VLOOKUP($D382,metadata!$B$2:$S$451,2,0)</f>
        <v>BUES, R; TOUBON, JF; POITOUT, HS</v>
      </c>
      <c r="F382" t="str">
        <f>VLOOKUP($D382,metadata!$B$2:$S$451,3,0)</f>
        <v>ECOPHYSIOLOGICAL AND ENZYMATIC VARIABILITY OF CYDIA-POMONELLA L ACCORDING TO GEOGRAPHICAL ORIGIN AND HOST-PLANT</v>
      </c>
      <c r="G382" t="str">
        <f>VLOOKUP($D382,metadata!$B$2:$S$451,4,0)</f>
        <v>10.1051/agro:19950306</v>
      </c>
      <c r="H382" t="str">
        <f>VLOOKUP($D382,metadata!$B$2:$S$451,5,0)</f>
        <v>y</v>
      </c>
      <c r="I382" t="str">
        <f>VLOOKUP($D382,metadata!$B$2:$S$451,6,0)</f>
        <v>a</v>
      </c>
      <c r="J382" t="str">
        <f>VLOOKUP($D382,metadata!$B$2:$S$451,7,0)</f>
        <v>i</v>
      </c>
      <c r="K382">
        <f>VLOOKUP($D382,metadata!$B$2:$S$451,8,0)</f>
        <v>7</v>
      </c>
      <c r="L382">
        <f>VLOOKUP($D382,metadata!$B$2:$S$451,9,0)</f>
        <v>3</v>
      </c>
      <c r="M382" t="str">
        <f>VLOOKUP($D382,metadata!$B$2:$S$451,10,0)</f>
        <v/>
      </c>
      <c r="N382" t="str">
        <f>VLOOKUP($D382,metadata!$B$2:$S$451,11,0)</f>
        <v>Cydia pomonella</v>
      </c>
      <c r="O382" t="str">
        <f>VLOOKUP($D382,metadata!$B$2:$S$451,12,0)</f>
        <v>lepidoptera</v>
      </c>
      <c r="P382" t="str">
        <f>VLOOKUP($D382,metadata!$B$2:$S$451,13,0)</f>
        <v>Manosque</v>
      </c>
      <c r="Q382">
        <f>VLOOKUP($D382,metadata!$B$2:$S$451,14,0)</f>
        <v>43.833333000000003</v>
      </c>
      <c r="R382">
        <f>VLOOKUP($D382,metadata!$B$2:$S$451,15,0)</f>
        <v>5.7830560000000002</v>
      </c>
      <c r="S382" t="str">
        <f>VLOOKUP($D382,metadata!$B$2:$S$451,16,0)</f>
        <v>NA</v>
      </c>
      <c r="T382" t="str">
        <f>VLOOKUP($D382,metadata!$B$2:$S$451,17,0)</f>
        <v/>
      </c>
      <c r="U382" t="str">
        <f>VLOOKUP($D382,metadata!$B$2:$S$451,18,0)</f>
        <v/>
      </c>
      <c r="V382">
        <f>VLOOKUP($D382,metadata!$B$2:$Z$451,19,0)</f>
        <v>286</v>
      </c>
      <c r="W382" t="str">
        <f>VLOOKUP($D382,metadata!$B$2:$Z$451,20,0)</f>
        <v>acc</v>
      </c>
      <c r="X382" t="str">
        <f>VLOOKUP($D382,metadata!$B$2:$Z$451,21,0)</f>
        <v/>
      </c>
      <c r="Y382" t="str">
        <f>VLOOKUP($D382,metadata!$B$2:$Z$451,22,0)</f>
        <v>t3</v>
      </c>
      <c r="Z382" t="str">
        <f>VLOOKUP($D382,metadata!$B$2:$Z$451,23,0)</f>
        <v/>
      </c>
      <c r="AA382" t="str">
        <f>VLOOKUP($D382,metadata!$B$2:$Z$451,24,0)</f>
        <v/>
      </c>
      <c r="AB382" t="str">
        <f>VLOOKUP($D382,metadata!$B$2:$Z$451,25,0)</f>
        <v/>
      </c>
      <c r="AC382">
        <v>15.5</v>
      </c>
      <c r="AD382">
        <v>88.4</v>
      </c>
      <c r="AE382">
        <v>112</v>
      </c>
      <c r="AF382">
        <f t="shared" si="16"/>
        <v>112</v>
      </c>
      <c r="AG382">
        <v>15.5</v>
      </c>
      <c r="AH382">
        <v>1995</v>
      </c>
      <c r="AI382" t="s">
        <v>38</v>
      </c>
      <c r="AJ382" t="s">
        <v>38</v>
      </c>
    </row>
    <row r="383" spans="1:36" x14ac:dyDescent="0.3">
      <c r="A383">
        <f>A382+metadata!J382</f>
        <v>2190</v>
      </c>
      <c r="B383" t="str">
        <f>metadata!B383</f>
        <v>53-Jyväskylä1</v>
      </c>
      <c r="C383">
        <v>382</v>
      </c>
      <c r="D383" t="str">
        <f t="shared" si="15"/>
        <v>3-Manosque</v>
      </c>
      <c r="E383" t="str">
        <f>VLOOKUP($D383,metadata!$B$2:$S$451,2,0)</f>
        <v>BUES, R; TOUBON, JF; POITOUT, HS</v>
      </c>
      <c r="F383" t="str">
        <f>VLOOKUP($D383,metadata!$B$2:$S$451,3,0)</f>
        <v>ECOPHYSIOLOGICAL AND ENZYMATIC VARIABILITY OF CYDIA-POMONELLA L ACCORDING TO GEOGRAPHICAL ORIGIN AND HOST-PLANT</v>
      </c>
      <c r="G383" t="str">
        <f>VLOOKUP($D383,metadata!$B$2:$S$451,4,0)</f>
        <v>10.1051/agro:19950306</v>
      </c>
      <c r="H383" t="str">
        <f>VLOOKUP($D383,metadata!$B$2:$S$451,5,0)</f>
        <v>y</v>
      </c>
      <c r="I383" t="str">
        <f>VLOOKUP($D383,metadata!$B$2:$S$451,6,0)</f>
        <v>a</v>
      </c>
      <c r="J383" t="str">
        <f>VLOOKUP($D383,metadata!$B$2:$S$451,7,0)</f>
        <v>i</v>
      </c>
      <c r="K383">
        <f>VLOOKUP($D383,metadata!$B$2:$S$451,8,0)</f>
        <v>7</v>
      </c>
      <c r="L383">
        <f>VLOOKUP($D383,metadata!$B$2:$S$451,9,0)</f>
        <v>3</v>
      </c>
      <c r="M383" t="str">
        <f>VLOOKUP($D383,metadata!$B$2:$S$451,10,0)</f>
        <v/>
      </c>
      <c r="N383" t="str">
        <f>VLOOKUP($D383,metadata!$B$2:$S$451,11,0)</f>
        <v>Cydia pomonella</v>
      </c>
      <c r="O383" t="str">
        <f>VLOOKUP($D383,metadata!$B$2:$S$451,12,0)</f>
        <v>lepidoptera</v>
      </c>
      <c r="P383" t="str">
        <f>VLOOKUP($D383,metadata!$B$2:$S$451,13,0)</f>
        <v>Manosque</v>
      </c>
      <c r="Q383">
        <f>VLOOKUP($D383,metadata!$B$2:$S$451,14,0)</f>
        <v>43.833333000000003</v>
      </c>
      <c r="R383">
        <f>VLOOKUP($D383,metadata!$B$2:$S$451,15,0)</f>
        <v>5.7830560000000002</v>
      </c>
      <c r="S383" t="str">
        <f>VLOOKUP($D383,metadata!$B$2:$S$451,16,0)</f>
        <v>NA</v>
      </c>
      <c r="T383" t="str">
        <f>VLOOKUP($D383,metadata!$B$2:$S$451,17,0)</f>
        <v/>
      </c>
      <c r="U383" t="str">
        <f>VLOOKUP($D383,metadata!$B$2:$S$451,18,0)</f>
        <v/>
      </c>
      <c r="V383">
        <f>VLOOKUP($D383,metadata!$B$2:$Z$451,19,0)</f>
        <v>286</v>
      </c>
      <c r="W383" t="str">
        <f>VLOOKUP($D383,metadata!$B$2:$Z$451,20,0)</f>
        <v>acc</v>
      </c>
      <c r="X383" t="str">
        <f>VLOOKUP($D383,metadata!$B$2:$Z$451,21,0)</f>
        <v/>
      </c>
      <c r="Y383" t="str">
        <f>VLOOKUP($D383,metadata!$B$2:$Z$451,22,0)</f>
        <v>t3</v>
      </c>
      <c r="Z383" t="str">
        <f>VLOOKUP($D383,metadata!$B$2:$Z$451,23,0)</f>
        <v/>
      </c>
      <c r="AA383" t="str">
        <f>VLOOKUP($D383,metadata!$B$2:$Z$451,24,0)</f>
        <v/>
      </c>
      <c r="AB383" t="str">
        <f>VLOOKUP($D383,metadata!$B$2:$Z$451,25,0)</f>
        <v/>
      </c>
      <c r="AC383">
        <v>16</v>
      </c>
      <c r="AD383">
        <v>24.4</v>
      </c>
      <c r="AE383">
        <v>90</v>
      </c>
      <c r="AF383">
        <f t="shared" si="16"/>
        <v>90</v>
      </c>
      <c r="AG383">
        <v>16</v>
      </c>
      <c r="AH383">
        <v>1995</v>
      </c>
      <c r="AI383" t="s">
        <v>38</v>
      </c>
      <c r="AJ383" t="s">
        <v>38</v>
      </c>
    </row>
    <row r="384" spans="1:36" x14ac:dyDescent="0.3">
      <c r="A384">
        <f>A383+metadata!J383</f>
        <v>2196</v>
      </c>
      <c r="B384" t="str">
        <f>metadata!B384</f>
        <v>53-Jyväskylä2</v>
      </c>
      <c r="C384">
        <v>383</v>
      </c>
      <c r="D384" t="str">
        <f t="shared" si="15"/>
        <v>3-Rennes</v>
      </c>
      <c r="E384" t="str">
        <f>VLOOKUP($D384,metadata!$B$2:$S$451,2,0)</f>
        <v>BUES, R; TOUBON, JF; POITOUT, HS</v>
      </c>
      <c r="F384" t="str">
        <f>VLOOKUP($D384,metadata!$B$2:$S$451,3,0)</f>
        <v>ECOPHYSIOLOGICAL AND ENZYMATIC VARIABILITY OF CYDIA-POMONELLA L ACCORDING TO GEOGRAPHICAL ORIGIN AND HOST-PLANT</v>
      </c>
      <c r="G384" t="str">
        <f>VLOOKUP($D384,metadata!$B$2:$S$451,4,0)</f>
        <v>10.1051/agro:19950306</v>
      </c>
      <c r="H384" t="str">
        <f>VLOOKUP($D384,metadata!$B$2:$S$451,5,0)</f>
        <v>y</v>
      </c>
      <c r="I384" t="str">
        <f>VLOOKUP($D384,metadata!$B$2:$S$451,6,0)</f>
        <v>a</v>
      </c>
      <c r="J384" t="str">
        <f>VLOOKUP($D384,metadata!$B$2:$S$451,7,0)</f>
        <v>i</v>
      </c>
      <c r="K384">
        <f>VLOOKUP($D384,metadata!$B$2:$S$451,8,0)</f>
        <v>7</v>
      </c>
      <c r="L384">
        <f>VLOOKUP($D384,metadata!$B$2:$S$451,9,0)</f>
        <v>3</v>
      </c>
      <c r="M384" t="str">
        <f>VLOOKUP($D384,metadata!$B$2:$S$451,10,0)</f>
        <v/>
      </c>
      <c r="N384" t="str">
        <f>VLOOKUP($D384,metadata!$B$2:$S$451,11,0)</f>
        <v>Cydia pomonella</v>
      </c>
      <c r="O384" t="str">
        <f>VLOOKUP($D384,metadata!$B$2:$S$451,12,0)</f>
        <v>lepidoptera</v>
      </c>
      <c r="P384" t="str">
        <f>VLOOKUP($D384,metadata!$B$2:$S$451,13,0)</f>
        <v>Rennes</v>
      </c>
      <c r="Q384">
        <f>VLOOKUP($D384,metadata!$B$2:$S$451,14,0)</f>
        <v>48.114167000000002</v>
      </c>
      <c r="R384">
        <f>VLOOKUP($D384,metadata!$B$2:$S$451,15,0)</f>
        <v>-1.680833</v>
      </c>
      <c r="S384" t="str">
        <f>VLOOKUP($D384,metadata!$B$2:$S$451,16,0)</f>
        <v>NA</v>
      </c>
      <c r="T384" t="str">
        <f>VLOOKUP($D384,metadata!$B$2:$S$451,17,0)</f>
        <v/>
      </c>
      <c r="U384" t="str">
        <f>VLOOKUP($D384,metadata!$B$2:$S$451,18,0)</f>
        <v/>
      </c>
      <c r="V384">
        <f>VLOOKUP($D384,metadata!$B$2:$Z$451,19,0)</f>
        <v>174</v>
      </c>
      <c r="W384" t="str">
        <f>VLOOKUP($D384,metadata!$B$2:$Z$451,20,0)</f>
        <v>acc</v>
      </c>
      <c r="X384" t="str">
        <f>VLOOKUP($D384,metadata!$B$2:$Z$451,21,0)</f>
        <v/>
      </c>
      <c r="Y384" t="str">
        <f>VLOOKUP($D384,metadata!$B$2:$Z$451,22,0)</f>
        <v>t3</v>
      </c>
      <c r="Z384" t="str">
        <f>VLOOKUP($D384,metadata!$B$2:$Z$451,23,0)</f>
        <v/>
      </c>
      <c r="AA384" t="str">
        <f>VLOOKUP($D384,metadata!$B$2:$Z$451,24,0)</f>
        <v/>
      </c>
      <c r="AB384" t="str">
        <f>VLOOKUP($D384,metadata!$B$2:$Z$451,25,0)</f>
        <v/>
      </c>
      <c r="AC384">
        <v>15</v>
      </c>
      <c r="AD384">
        <v>100</v>
      </c>
      <c r="AE384">
        <v>55</v>
      </c>
      <c r="AF384">
        <f t="shared" si="16"/>
        <v>55</v>
      </c>
      <c r="AG384">
        <v>15</v>
      </c>
      <c r="AH384">
        <v>1995</v>
      </c>
      <c r="AI384" t="s">
        <v>38</v>
      </c>
      <c r="AJ384" t="s">
        <v>38</v>
      </c>
    </row>
    <row r="385" spans="1:36" x14ac:dyDescent="0.3">
      <c r="A385">
        <f>A384+metadata!J384</f>
        <v>2201</v>
      </c>
      <c r="B385" t="str">
        <f>metadata!B385</f>
        <v>53-Jyväskylä3</v>
      </c>
      <c r="C385">
        <v>384</v>
      </c>
      <c r="D385" t="str">
        <f t="shared" si="15"/>
        <v>3-Rennes</v>
      </c>
      <c r="E385" t="str">
        <f>VLOOKUP($D385,metadata!$B$2:$S$451,2,0)</f>
        <v>BUES, R; TOUBON, JF; POITOUT, HS</v>
      </c>
      <c r="F385" t="str">
        <f>VLOOKUP($D385,metadata!$B$2:$S$451,3,0)</f>
        <v>ECOPHYSIOLOGICAL AND ENZYMATIC VARIABILITY OF CYDIA-POMONELLA L ACCORDING TO GEOGRAPHICAL ORIGIN AND HOST-PLANT</v>
      </c>
      <c r="G385" t="str">
        <f>VLOOKUP($D385,metadata!$B$2:$S$451,4,0)</f>
        <v>10.1051/agro:19950306</v>
      </c>
      <c r="H385" t="str">
        <f>VLOOKUP($D385,metadata!$B$2:$S$451,5,0)</f>
        <v>y</v>
      </c>
      <c r="I385" t="str">
        <f>VLOOKUP($D385,metadata!$B$2:$S$451,6,0)</f>
        <v>a</v>
      </c>
      <c r="J385" t="str">
        <f>VLOOKUP($D385,metadata!$B$2:$S$451,7,0)</f>
        <v>i</v>
      </c>
      <c r="K385">
        <f>VLOOKUP($D385,metadata!$B$2:$S$451,8,0)</f>
        <v>7</v>
      </c>
      <c r="L385">
        <f>VLOOKUP($D385,metadata!$B$2:$S$451,9,0)</f>
        <v>3</v>
      </c>
      <c r="M385" t="str">
        <f>VLOOKUP($D385,metadata!$B$2:$S$451,10,0)</f>
        <v/>
      </c>
      <c r="N385" t="str">
        <f>VLOOKUP($D385,metadata!$B$2:$S$451,11,0)</f>
        <v>Cydia pomonella</v>
      </c>
      <c r="O385" t="str">
        <f>VLOOKUP($D385,metadata!$B$2:$S$451,12,0)</f>
        <v>lepidoptera</v>
      </c>
      <c r="P385" t="str">
        <f>VLOOKUP($D385,metadata!$B$2:$S$451,13,0)</f>
        <v>Rennes</v>
      </c>
      <c r="Q385">
        <f>VLOOKUP($D385,metadata!$B$2:$S$451,14,0)</f>
        <v>48.114167000000002</v>
      </c>
      <c r="R385">
        <f>VLOOKUP($D385,metadata!$B$2:$S$451,15,0)</f>
        <v>-1.680833</v>
      </c>
      <c r="S385" t="str">
        <f>VLOOKUP($D385,metadata!$B$2:$S$451,16,0)</f>
        <v>NA</v>
      </c>
      <c r="T385" t="str">
        <f>VLOOKUP($D385,metadata!$B$2:$S$451,17,0)</f>
        <v/>
      </c>
      <c r="U385" t="str">
        <f>VLOOKUP($D385,metadata!$B$2:$S$451,18,0)</f>
        <v/>
      </c>
      <c r="V385">
        <f>VLOOKUP($D385,metadata!$B$2:$Z$451,19,0)</f>
        <v>174</v>
      </c>
      <c r="W385" t="str">
        <f>VLOOKUP($D385,metadata!$B$2:$Z$451,20,0)</f>
        <v>acc</v>
      </c>
      <c r="X385" t="str">
        <f>VLOOKUP($D385,metadata!$B$2:$Z$451,21,0)</f>
        <v/>
      </c>
      <c r="Y385" t="str">
        <f>VLOOKUP($D385,metadata!$B$2:$Z$451,22,0)</f>
        <v>t3</v>
      </c>
      <c r="Z385" t="str">
        <f>VLOOKUP($D385,metadata!$B$2:$Z$451,23,0)</f>
        <v/>
      </c>
      <c r="AA385" t="str">
        <f>VLOOKUP($D385,metadata!$B$2:$Z$451,24,0)</f>
        <v/>
      </c>
      <c r="AB385" t="str">
        <f>VLOOKUP($D385,metadata!$B$2:$Z$451,25,0)</f>
        <v/>
      </c>
      <c r="AC385">
        <v>15.5</v>
      </c>
      <c r="AD385">
        <v>96.6</v>
      </c>
      <c r="AE385">
        <v>58</v>
      </c>
      <c r="AF385">
        <f t="shared" si="16"/>
        <v>58</v>
      </c>
      <c r="AG385">
        <v>15.5</v>
      </c>
      <c r="AH385">
        <v>1995</v>
      </c>
      <c r="AI385" t="s">
        <v>38</v>
      </c>
      <c r="AJ385" t="s">
        <v>38</v>
      </c>
    </row>
    <row r="386" spans="1:36" x14ac:dyDescent="0.3">
      <c r="A386">
        <f>A385+metadata!J385</f>
        <v>2206</v>
      </c>
      <c r="B386" t="str">
        <f>metadata!B386</f>
        <v>53-Jyväskylä4</v>
      </c>
      <c r="C386">
        <v>385</v>
      </c>
      <c r="D386" t="str">
        <f t="shared" ref="D386:D449" si="18">VLOOKUP(C386,$A$1:$B$451,2)</f>
        <v>3-Rennes</v>
      </c>
      <c r="E386" t="str">
        <f>VLOOKUP($D386,metadata!$B$2:$S$451,2,0)</f>
        <v>BUES, R; TOUBON, JF; POITOUT, HS</v>
      </c>
      <c r="F386" t="str">
        <f>VLOOKUP($D386,metadata!$B$2:$S$451,3,0)</f>
        <v>ECOPHYSIOLOGICAL AND ENZYMATIC VARIABILITY OF CYDIA-POMONELLA L ACCORDING TO GEOGRAPHICAL ORIGIN AND HOST-PLANT</v>
      </c>
      <c r="G386" t="str">
        <f>VLOOKUP($D386,metadata!$B$2:$S$451,4,0)</f>
        <v>10.1051/agro:19950306</v>
      </c>
      <c r="H386" t="str">
        <f>VLOOKUP($D386,metadata!$B$2:$S$451,5,0)</f>
        <v>y</v>
      </c>
      <c r="I386" t="str">
        <f>VLOOKUP($D386,metadata!$B$2:$S$451,6,0)</f>
        <v>a</v>
      </c>
      <c r="J386" t="str">
        <f>VLOOKUP($D386,metadata!$B$2:$S$451,7,0)</f>
        <v>i</v>
      </c>
      <c r="K386">
        <f>VLOOKUP($D386,metadata!$B$2:$S$451,8,0)</f>
        <v>7</v>
      </c>
      <c r="L386">
        <f>VLOOKUP($D386,metadata!$B$2:$S$451,9,0)</f>
        <v>3</v>
      </c>
      <c r="M386" t="str">
        <f>VLOOKUP($D386,metadata!$B$2:$S$451,10,0)</f>
        <v/>
      </c>
      <c r="N386" t="str">
        <f>VLOOKUP($D386,metadata!$B$2:$S$451,11,0)</f>
        <v>Cydia pomonella</v>
      </c>
      <c r="O386" t="str">
        <f>VLOOKUP($D386,metadata!$B$2:$S$451,12,0)</f>
        <v>lepidoptera</v>
      </c>
      <c r="P386" t="str">
        <f>VLOOKUP($D386,metadata!$B$2:$S$451,13,0)</f>
        <v>Rennes</v>
      </c>
      <c r="Q386">
        <f>VLOOKUP($D386,metadata!$B$2:$S$451,14,0)</f>
        <v>48.114167000000002</v>
      </c>
      <c r="R386">
        <f>VLOOKUP($D386,metadata!$B$2:$S$451,15,0)</f>
        <v>-1.680833</v>
      </c>
      <c r="S386" t="str">
        <f>VLOOKUP($D386,metadata!$B$2:$S$451,16,0)</f>
        <v>NA</v>
      </c>
      <c r="T386" t="str">
        <f>VLOOKUP($D386,metadata!$B$2:$S$451,17,0)</f>
        <v/>
      </c>
      <c r="U386" t="str">
        <f>VLOOKUP($D386,metadata!$B$2:$S$451,18,0)</f>
        <v/>
      </c>
      <c r="V386">
        <f>VLOOKUP($D386,metadata!$B$2:$Z$451,19,0)</f>
        <v>174</v>
      </c>
      <c r="W386" t="str">
        <f>VLOOKUP($D386,metadata!$B$2:$Z$451,20,0)</f>
        <v>acc</v>
      </c>
      <c r="X386" t="str">
        <f>VLOOKUP($D386,metadata!$B$2:$Z$451,21,0)</f>
        <v/>
      </c>
      <c r="Y386" t="str">
        <f>VLOOKUP($D386,metadata!$B$2:$Z$451,22,0)</f>
        <v>t3</v>
      </c>
      <c r="Z386" t="str">
        <f>VLOOKUP($D386,metadata!$B$2:$Z$451,23,0)</f>
        <v/>
      </c>
      <c r="AA386" t="str">
        <f>VLOOKUP($D386,metadata!$B$2:$Z$451,24,0)</f>
        <v/>
      </c>
      <c r="AB386" t="str">
        <f>VLOOKUP($D386,metadata!$B$2:$Z$451,25,0)</f>
        <v/>
      </c>
      <c r="AC386">
        <v>16</v>
      </c>
      <c r="AD386">
        <v>78.7</v>
      </c>
      <c r="AE386">
        <v>61</v>
      </c>
      <c r="AF386">
        <f t="shared" ref="AF386:AF449" si="19">IF(AE386="",V386,AE386)</f>
        <v>61</v>
      </c>
      <c r="AG386">
        <v>16</v>
      </c>
      <c r="AH386">
        <v>1995</v>
      </c>
      <c r="AI386" t="s">
        <v>38</v>
      </c>
      <c r="AJ386" t="s">
        <v>38</v>
      </c>
    </row>
    <row r="387" spans="1:36" x14ac:dyDescent="0.3">
      <c r="A387">
        <f>A386+metadata!J386</f>
        <v>2212</v>
      </c>
      <c r="B387" t="str">
        <f>metadata!B387</f>
        <v>53-Lahti1</v>
      </c>
      <c r="C387">
        <v>386</v>
      </c>
      <c r="D387" t="str">
        <f t="shared" si="18"/>
        <v>3-Chambery</v>
      </c>
      <c r="E387" t="str">
        <f>VLOOKUP($D387,metadata!$B$2:$S$451,2,0)</f>
        <v>BUES, R; TOUBON, JF; POITOUT, HS</v>
      </c>
      <c r="F387" t="str">
        <f>VLOOKUP($D387,metadata!$B$2:$S$451,3,0)</f>
        <v>ECOPHYSIOLOGICAL AND ENZYMATIC VARIABILITY OF CYDIA-POMONELLA L ACCORDING TO GEOGRAPHICAL ORIGIN AND HOST-PLANT</v>
      </c>
      <c r="G387" t="str">
        <f>VLOOKUP($D387,metadata!$B$2:$S$451,4,0)</f>
        <v>10.1051/agro:19950306</v>
      </c>
      <c r="H387" t="str">
        <f>VLOOKUP($D387,metadata!$B$2:$S$451,5,0)</f>
        <v>y</v>
      </c>
      <c r="I387" t="str">
        <f>VLOOKUP($D387,metadata!$B$2:$S$451,6,0)</f>
        <v>a</v>
      </c>
      <c r="J387" t="str">
        <f>VLOOKUP($D387,metadata!$B$2:$S$451,7,0)</f>
        <v>i</v>
      </c>
      <c r="K387">
        <f>VLOOKUP($D387,metadata!$B$2:$S$451,8,0)</f>
        <v>7</v>
      </c>
      <c r="L387">
        <f>VLOOKUP($D387,metadata!$B$2:$S$451,9,0)</f>
        <v>3</v>
      </c>
      <c r="M387" t="str">
        <f>VLOOKUP($D387,metadata!$B$2:$S$451,10,0)</f>
        <v/>
      </c>
      <c r="N387" t="str">
        <f>VLOOKUP($D387,metadata!$B$2:$S$451,11,0)</f>
        <v>Cydia pomonella</v>
      </c>
      <c r="O387" t="str">
        <f>VLOOKUP($D387,metadata!$B$2:$S$451,12,0)</f>
        <v>lepidoptera</v>
      </c>
      <c r="P387" t="str">
        <f>VLOOKUP($D387,metadata!$B$2:$S$451,13,0)</f>
        <v>Chambery</v>
      </c>
      <c r="Q387">
        <f>VLOOKUP($D387,metadata!$B$2:$S$451,14,0)</f>
        <v>45.566389000000001</v>
      </c>
      <c r="R387">
        <f>VLOOKUP($D387,metadata!$B$2:$S$451,15,0)</f>
        <v>5.920833</v>
      </c>
      <c r="S387" t="str">
        <f>VLOOKUP($D387,metadata!$B$2:$S$451,16,0)</f>
        <v>NA</v>
      </c>
      <c r="T387" t="str">
        <f>VLOOKUP($D387,metadata!$B$2:$S$451,17,0)</f>
        <v/>
      </c>
      <c r="U387" t="str">
        <f>VLOOKUP($D387,metadata!$B$2:$S$451,18,0)</f>
        <v/>
      </c>
      <c r="V387">
        <f>VLOOKUP($D387,metadata!$B$2:$Z$451,19,0)</f>
        <v>213</v>
      </c>
      <c r="W387" t="str">
        <f>VLOOKUP($D387,metadata!$B$2:$Z$451,20,0)</f>
        <v>acc</v>
      </c>
      <c r="X387" t="str">
        <f>VLOOKUP($D387,metadata!$B$2:$Z$451,21,0)</f>
        <v/>
      </c>
      <c r="Y387" t="str">
        <f>VLOOKUP($D387,metadata!$B$2:$Z$451,22,0)</f>
        <v>t3</v>
      </c>
      <c r="Z387" t="str">
        <f>VLOOKUP($D387,metadata!$B$2:$Z$451,23,0)</f>
        <v/>
      </c>
      <c r="AA387" t="str">
        <f>VLOOKUP($D387,metadata!$B$2:$Z$451,24,0)</f>
        <v/>
      </c>
      <c r="AB387" t="str">
        <f>VLOOKUP($D387,metadata!$B$2:$Z$451,25,0)</f>
        <v/>
      </c>
      <c r="AC387">
        <v>15</v>
      </c>
      <c r="AD387">
        <v>100</v>
      </c>
      <c r="AE387">
        <v>65</v>
      </c>
      <c r="AF387">
        <f t="shared" si="19"/>
        <v>65</v>
      </c>
      <c r="AG387">
        <v>15</v>
      </c>
      <c r="AH387">
        <v>1995</v>
      </c>
      <c r="AI387" t="s">
        <v>38</v>
      </c>
      <c r="AJ387" t="s">
        <v>38</v>
      </c>
    </row>
    <row r="388" spans="1:36" x14ac:dyDescent="0.3">
      <c r="A388">
        <f>A387+metadata!J387</f>
        <v>2217</v>
      </c>
      <c r="B388" t="str">
        <f>metadata!B388</f>
        <v>53-Lahti2</v>
      </c>
      <c r="C388">
        <v>387</v>
      </c>
      <c r="D388" t="str">
        <f t="shared" si="18"/>
        <v>3-Chambery</v>
      </c>
      <c r="E388" t="str">
        <f>VLOOKUP($D388,metadata!$B$2:$S$451,2,0)</f>
        <v>BUES, R; TOUBON, JF; POITOUT, HS</v>
      </c>
      <c r="F388" t="str">
        <f>VLOOKUP($D388,metadata!$B$2:$S$451,3,0)</f>
        <v>ECOPHYSIOLOGICAL AND ENZYMATIC VARIABILITY OF CYDIA-POMONELLA L ACCORDING TO GEOGRAPHICAL ORIGIN AND HOST-PLANT</v>
      </c>
      <c r="G388" t="str">
        <f>VLOOKUP($D388,metadata!$B$2:$S$451,4,0)</f>
        <v>10.1051/agro:19950306</v>
      </c>
      <c r="H388" t="str">
        <f>VLOOKUP($D388,metadata!$B$2:$S$451,5,0)</f>
        <v>y</v>
      </c>
      <c r="I388" t="str">
        <f>VLOOKUP($D388,metadata!$B$2:$S$451,6,0)</f>
        <v>a</v>
      </c>
      <c r="J388" t="str">
        <f>VLOOKUP($D388,metadata!$B$2:$S$451,7,0)</f>
        <v>i</v>
      </c>
      <c r="K388">
        <f>VLOOKUP($D388,metadata!$B$2:$S$451,8,0)</f>
        <v>7</v>
      </c>
      <c r="L388">
        <f>VLOOKUP($D388,metadata!$B$2:$S$451,9,0)</f>
        <v>3</v>
      </c>
      <c r="M388" t="str">
        <f>VLOOKUP($D388,metadata!$B$2:$S$451,10,0)</f>
        <v/>
      </c>
      <c r="N388" t="str">
        <f>VLOOKUP($D388,metadata!$B$2:$S$451,11,0)</f>
        <v>Cydia pomonella</v>
      </c>
      <c r="O388" t="str">
        <f>VLOOKUP($D388,metadata!$B$2:$S$451,12,0)</f>
        <v>lepidoptera</v>
      </c>
      <c r="P388" t="str">
        <f>VLOOKUP($D388,metadata!$B$2:$S$451,13,0)</f>
        <v>Chambery</v>
      </c>
      <c r="Q388">
        <f>VLOOKUP($D388,metadata!$B$2:$S$451,14,0)</f>
        <v>45.566389000000001</v>
      </c>
      <c r="R388">
        <f>VLOOKUP($D388,metadata!$B$2:$S$451,15,0)</f>
        <v>5.920833</v>
      </c>
      <c r="S388" t="str">
        <f>VLOOKUP($D388,metadata!$B$2:$S$451,16,0)</f>
        <v>NA</v>
      </c>
      <c r="T388" t="str">
        <f>VLOOKUP($D388,metadata!$B$2:$S$451,17,0)</f>
        <v/>
      </c>
      <c r="U388" t="str">
        <f>VLOOKUP($D388,metadata!$B$2:$S$451,18,0)</f>
        <v/>
      </c>
      <c r="V388">
        <f>VLOOKUP($D388,metadata!$B$2:$Z$451,19,0)</f>
        <v>213</v>
      </c>
      <c r="W388" t="str">
        <f>VLOOKUP($D388,metadata!$B$2:$Z$451,20,0)</f>
        <v>acc</v>
      </c>
      <c r="X388" t="str">
        <f>VLOOKUP($D388,metadata!$B$2:$Z$451,21,0)</f>
        <v/>
      </c>
      <c r="Y388" t="str">
        <f>VLOOKUP($D388,metadata!$B$2:$Z$451,22,0)</f>
        <v>t3</v>
      </c>
      <c r="Z388" t="str">
        <f>VLOOKUP($D388,metadata!$B$2:$Z$451,23,0)</f>
        <v/>
      </c>
      <c r="AA388" t="str">
        <f>VLOOKUP($D388,metadata!$B$2:$Z$451,24,0)</f>
        <v/>
      </c>
      <c r="AB388" t="str">
        <f>VLOOKUP($D388,metadata!$B$2:$Z$451,25,0)</f>
        <v/>
      </c>
      <c r="AC388">
        <v>15.5</v>
      </c>
      <c r="AD388">
        <v>83.8</v>
      </c>
      <c r="AE388">
        <v>68</v>
      </c>
      <c r="AF388">
        <f t="shared" si="19"/>
        <v>68</v>
      </c>
      <c r="AG388">
        <v>15.5</v>
      </c>
      <c r="AH388">
        <v>1995</v>
      </c>
      <c r="AI388" t="s">
        <v>38</v>
      </c>
      <c r="AJ388" t="s">
        <v>38</v>
      </c>
    </row>
    <row r="389" spans="1:36" x14ac:dyDescent="0.3">
      <c r="A389">
        <f>A388+metadata!J388</f>
        <v>2222</v>
      </c>
      <c r="B389" t="str">
        <f>metadata!B389</f>
        <v>53-Lahti3</v>
      </c>
      <c r="C389">
        <v>388</v>
      </c>
      <c r="D389" t="str">
        <f t="shared" si="18"/>
        <v>3-Chambery</v>
      </c>
      <c r="E389" t="str">
        <f>VLOOKUP($D389,metadata!$B$2:$S$451,2,0)</f>
        <v>BUES, R; TOUBON, JF; POITOUT, HS</v>
      </c>
      <c r="F389" t="str">
        <f>VLOOKUP($D389,metadata!$B$2:$S$451,3,0)</f>
        <v>ECOPHYSIOLOGICAL AND ENZYMATIC VARIABILITY OF CYDIA-POMONELLA L ACCORDING TO GEOGRAPHICAL ORIGIN AND HOST-PLANT</v>
      </c>
      <c r="G389" t="str">
        <f>VLOOKUP($D389,metadata!$B$2:$S$451,4,0)</f>
        <v>10.1051/agro:19950306</v>
      </c>
      <c r="H389" t="str">
        <f>VLOOKUP($D389,metadata!$B$2:$S$451,5,0)</f>
        <v>y</v>
      </c>
      <c r="I389" t="str">
        <f>VLOOKUP($D389,metadata!$B$2:$S$451,6,0)</f>
        <v>a</v>
      </c>
      <c r="J389" t="str">
        <f>VLOOKUP($D389,metadata!$B$2:$S$451,7,0)</f>
        <v>i</v>
      </c>
      <c r="K389">
        <f>VLOOKUP($D389,metadata!$B$2:$S$451,8,0)</f>
        <v>7</v>
      </c>
      <c r="L389">
        <f>VLOOKUP($D389,metadata!$B$2:$S$451,9,0)</f>
        <v>3</v>
      </c>
      <c r="M389" t="str">
        <f>VLOOKUP($D389,metadata!$B$2:$S$451,10,0)</f>
        <v/>
      </c>
      <c r="N389" t="str">
        <f>VLOOKUP($D389,metadata!$B$2:$S$451,11,0)</f>
        <v>Cydia pomonella</v>
      </c>
      <c r="O389" t="str">
        <f>VLOOKUP($D389,metadata!$B$2:$S$451,12,0)</f>
        <v>lepidoptera</v>
      </c>
      <c r="P389" t="str">
        <f>VLOOKUP($D389,metadata!$B$2:$S$451,13,0)</f>
        <v>Chambery</v>
      </c>
      <c r="Q389">
        <f>VLOOKUP($D389,metadata!$B$2:$S$451,14,0)</f>
        <v>45.566389000000001</v>
      </c>
      <c r="R389">
        <f>VLOOKUP($D389,metadata!$B$2:$S$451,15,0)</f>
        <v>5.920833</v>
      </c>
      <c r="S389" t="str">
        <f>VLOOKUP($D389,metadata!$B$2:$S$451,16,0)</f>
        <v>NA</v>
      </c>
      <c r="T389" t="str">
        <f>VLOOKUP($D389,metadata!$B$2:$S$451,17,0)</f>
        <v/>
      </c>
      <c r="U389" t="str">
        <f>VLOOKUP($D389,metadata!$B$2:$S$451,18,0)</f>
        <v/>
      </c>
      <c r="V389">
        <f>VLOOKUP($D389,metadata!$B$2:$Z$451,19,0)</f>
        <v>213</v>
      </c>
      <c r="W389" t="str">
        <f>VLOOKUP($D389,metadata!$B$2:$Z$451,20,0)</f>
        <v>acc</v>
      </c>
      <c r="X389" t="str">
        <f>VLOOKUP($D389,metadata!$B$2:$Z$451,21,0)</f>
        <v/>
      </c>
      <c r="Y389" t="str">
        <f>VLOOKUP($D389,metadata!$B$2:$Z$451,22,0)</f>
        <v>t3</v>
      </c>
      <c r="Z389" t="str">
        <f>VLOOKUP($D389,metadata!$B$2:$Z$451,23,0)</f>
        <v/>
      </c>
      <c r="AA389" t="str">
        <f>VLOOKUP($D389,metadata!$B$2:$Z$451,24,0)</f>
        <v/>
      </c>
      <c r="AB389" t="str">
        <f>VLOOKUP($D389,metadata!$B$2:$Z$451,25,0)</f>
        <v/>
      </c>
      <c r="AC389">
        <v>16</v>
      </c>
      <c r="AD389">
        <v>62.5</v>
      </c>
      <c r="AE389">
        <v>80</v>
      </c>
      <c r="AF389">
        <f t="shared" si="19"/>
        <v>80</v>
      </c>
      <c r="AG389">
        <v>16</v>
      </c>
      <c r="AH389">
        <v>1995</v>
      </c>
      <c r="AI389" t="s">
        <v>38</v>
      </c>
      <c r="AJ389" t="s">
        <v>38</v>
      </c>
    </row>
    <row r="390" spans="1:36" x14ac:dyDescent="0.3">
      <c r="A390">
        <f>A389+metadata!J389</f>
        <v>2226</v>
      </c>
      <c r="B390" t="str">
        <f>metadata!B390</f>
        <v>53-Lahti4</v>
      </c>
      <c r="C390">
        <v>389</v>
      </c>
      <c r="D390" t="str">
        <f t="shared" si="18"/>
        <v>5-Guangzhou</v>
      </c>
      <c r="E390" t="str">
        <f>VLOOKUP($D390,metadata!$B$2:$S$451,2,0)</f>
        <v>Chen, YS; Chen, C; He, HM; Xia, QW; Xue, FS</v>
      </c>
      <c r="F390" t="str">
        <f>VLOOKUP($D390,metadata!$B$2:$S$451,3,0)</f>
        <v>Geographic variation in diapause induction and termination of the cotton bollworm, Helicoverpa armigera Hubner (Lepidoptera: Noctuidae)</v>
      </c>
      <c r="G390" t="str">
        <f>VLOOKUP($D390,metadata!$B$2:$S$451,4,0)</f>
        <v>10.1016/j.jinsphys.2013.06.002</v>
      </c>
      <c r="H390" t="str">
        <f>VLOOKUP($D390,metadata!$B$2:$S$451,5,0)</f>
        <v>y</v>
      </c>
      <c r="I390" t="str">
        <f>VLOOKUP($D390,metadata!$B$2:$S$451,6,0)</f>
        <v>a</v>
      </c>
      <c r="J390" t="str">
        <f>VLOOKUP($D390,metadata!$B$2:$S$451,7,0)</f>
        <v>i</v>
      </c>
      <c r="K390">
        <f>VLOOKUP($D390,metadata!$B$2:$S$451,8,0)</f>
        <v>5</v>
      </c>
      <c r="L390">
        <f>VLOOKUP($D390,metadata!$B$2:$S$451,9,0)</f>
        <v>6</v>
      </c>
      <c r="M390" t="str">
        <f>VLOOKUP($D390,metadata!$B$2:$S$451,10,0)</f>
        <v/>
      </c>
      <c r="N390" t="str">
        <f>VLOOKUP($D390,metadata!$B$2:$S$451,11,0)</f>
        <v>Helicoverpa armigera</v>
      </c>
      <c r="O390" t="str">
        <f>VLOOKUP($D390,metadata!$B$2:$S$451,12,0)</f>
        <v>lepidoptera</v>
      </c>
      <c r="P390" t="str">
        <f>VLOOKUP($D390,metadata!$B$2:$S$451,13,0)</f>
        <v>Guangzhou</v>
      </c>
      <c r="Q390">
        <f>VLOOKUP($D390,metadata!$B$2:$S$451,14,0)</f>
        <v>23.08</v>
      </c>
      <c r="R390">
        <f>VLOOKUP($D390,metadata!$B$2:$S$451,15,0)</f>
        <v>113.14</v>
      </c>
      <c r="S390">
        <f>VLOOKUP($D390,metadata!$B$2:$S$451,16,0)</f>
        <v>0.01</v>
      </c>
      <c r="T390" t="str">
        <f>VLOOKUP($D390,metadata!$B$2:$S$451,17,0)</f>
        <v/>
      </c>
      <c r="U390" t="str">
        <f>VLOOKUP($D390,metadata!$B$2:$S$451,18,0)</f>
        <v/>
      </c>
      <c r="V390">
        <f>VLOOKUP($D390,metadata!$B$2:$Z$451,19,0)</f>
        <v>71.5</v>
      </c>
      <c r="W390" t="str">
        <f>VLOOKUP($D390,metadata!$B$2:$Z$451,20,0)</f>
        <v>global average</v>
      </c>
      <c r="X390" t="str">
        <f>VLOOKUP($D390,metadata!$B$2:$Z$451,21,0)</f>
        <v/>
      </c>
      <c r="Y390">
        <f>VLOOKUP($D390,metadata!$B$2:$Z$451,22,0)</f>
        <v>5</v>
      </c>
      <c r="Z390" t="str">
        <f>VLOOKUP($D390,metadata!$B$2:$Z$451,23,0)</f>
        <v/>
      </c>
      <c r="AA390" t="str">
        <f>VLOOKUP($D390,metadata!$B$2:$Z$451,24,0)</f>
        <v>pupal</v>
      </c>
      <c r="AB390" t="str">
        <f>VLOOKUP($D390,metadata!$B$2:$Z$451,25,0)</f>
        <v/>
      </c>
      <c r="AC390">
        <v>11</v>
      </c>
      <c r="AD390">
        <v>0.131232333595178</v>
      </c>
      <c r="AF390">
        <f t="shared" si="19"/>
        <v>71.5</v>
      </c>
      <c r="AG390">
        <v>11</v>
      </c>
      <c r="AH390">
        <v>2013</v>
      </c>
      <c r="AI390" t="s">
        <v>38</v>
      </c>
      <c r="AJ390" t="s">
        <v>38</v>
      </c>
    </row>
    <row r="391" spans="1:36" x14ac:dyDescent="0.3">
      <c r="A391">
        <f>A390+metadata!J390</f>
        <v>2231</v>
      </c>
      <c r="B391" t="str">
        <f>metadata!B391</f>
        <v>54-Asahikawa</v>
      </c>
      <c r="C391">
        <v>390</v>
      </c>
      <c r="D391" t="str">
        <f t="shared" si="18"/>
        <v>5-Guangzhou</v>
      </c>
      <c r="E391" t="str">
        <f>VLOOKUP($D391,metadata!$B$2:$S$451,2,0)</f>
        <v>Chen, YS; Chen, C; He, HM; Xia, QW; Xue, FS</v>
      </c>
      <c r="F391" t="str">
        <f>VLOOKUP($D391,metadata!$B$2:$S$451,3,0)</f>
        <v>Geographic variation in diapause induction and termination of the cotton bollworm, Helicoverpa armigera Hubner (Lepidoptera: Noctuidae)</v>
      </c>
      <c r="G391" t="str">
        <f>VLOOKUP($D391,metadata!$B$2:$S$451,4,0)</f>
        <v>10.1016/j.jinsphys.2013.06.002</v>
      </c>
      <c r="H391" t="str">
        <f>VLOOKUP($D391,metadata!$B$2:$S$451,5,0)</f>
        <v>y</v>
      </c>
      <c r="I391" t="str">
        <f>VLOOKUP($D391,metadata!$B$2:$S$451,6,0)</f>
        <v>a</v>
      </c>
      <c r="J391" t="str">
        <f>VLOOKUP($D391,metadata!$B$2:$S$451,7,0)</f>
        <v>i</v>
      </c>
      <c r="K391">
        <f>VLOOKUP($D391,metadata!$B$2:$S$451,8,0)</f>
        <v>5</v>
      </c>
      <c r="L391">
        <f>VLOOKUP($D391,metadata!$B$2:$S$451,9,0)</f>
        <v>6</v>
      </c>
      <c r="M391" t="str">
        <f>VLOOKUP($D391,metadata!$B$2:$S$451,10,0)</f>
        <v/>
      </c>
      <c r="N391" t="str">
        <f>VLOOKUP($D391,metadata!$B$2:$S$451,11,0)</f>
        <v>Helicoverpa armigera</v>
      </c>
      <c r="O391" t="str">
        <f>VLOOKUP($D391,metadata!$B$2:$S$451,12,0)</f>
        <v>lepidoptera</v>
      </c>
      <c r="P391" t="str">
        <f>VLOOKUP($D391,metadata!$B$2:$S$451,13,0)</f>
        <v>Guangzhou</v>
      </c>
      <c r="Q391">
        <f>VLOOKUP($D391,metadata!$B$2:$S$451,14,0)</f>
        <v>23.08</v>
      </c>
      <c r="R391">
        <f>VLOOKUP($D391,metadata!$B$2:$S$451,15,0)</f>
        <v>113.14</v>
      </c>
      <c r="S391">
        <f>VLOOKUP($D391,metadata!$B$2:$S$451,16,0)</f>
        <v>0.01</v>
      </c>
      <c r="T391" t="str">
        <f>VLOOKUP($D391,metadata!$B$2:$S$451,17,0)</f>
        <v/>
      </c>
      <c r="U391" t="str">
        <f>VLOOKUP($D391,metadata!$B$2:$S$451,18,0)</f>
        <v/>
      </c>
      <c r="V391">
        <f>VLOOKUP($D391,metadata!$B$2:$Z$451,19,0)</f>
        <v>71.5</v>
      </c>
      <c r="W391" t="str">
        <f>VLOOKUP($D391,metadata!$B$2:$Z$451,20,0)</f>
        <v>global average</v>
      </c>
      <c r="X391" t="str">
        <f>VLOOKUP($D391,metadata!$B$2:$Z$451,21,0)</f>
        <v/>
      </c>
      <c r="Y391">
        <f>VLOOKUP($D391,metadata!$B$2:$Z$451,22,0)</f>
        <v>5</v>
      </c>
      <c r="Z391" t="str">
        <f>VLOOKUP($D391,metadata!$B$2:$Z$451,23,0)</f>
        <v/>
      </c>
      <c r="AA391" t="str">
        <f>VLOOKUP($D391,metadata!$B$2:$Z$451,24,0)</f>
        <v>pupal</v>
      </c>
      <c r="AB391" t="str">
        <f>VLOOKUP($D391,metadata!$B$2:$Z$451,25,0)</f>
        <v/>
      </c>
      <c r="AC391">
        <v>12</v>
      </c>
      <c r="AD391">
        <v>26.954993080379801</v>
      </c>
      <c r="AF391">
        <f t="shared" si="19"/>
        <v>71.5</v>
      </c>
      <c r="AG391">
        <v>12</v>
      </c>
      <c r="AH391">
        <v>2013</v>
      </c>
      <c r="AI391" t="s">
        <v>38</v>
      </c>
      <c r="AJ391" t="s">
        <v>38</v>
      </c>
    </row>
    <row r="392" spans="1:36" x14ac:dyDescent="0.3">
      <c r="A392">
        <f>A391+metadata!J391</f>
        <v>2235</v>
      </c>
      <c r="B392" t="str">
        <f>metadata!B392</f>
        <v>54-Suzaka</v>
      </c>
      <c r="C392">
        <v>391</v>
      </c>
      <c r="D392" t="str">
        <f t="shared" si="18"/>
        <v>5-Guangzhou</v>
      </c>
      <c r="E392" t="str">
        <f>VLOOKUP($D392,metadata!$B$2:$S$451,2,0)</f>
        <v>Chen, YS; Chen, C; He, HM; Xia, QW; Xue, FS</v>
      </c>
      <c r="F392" t="str">
        <f>VLOOKUP($D392,metadata!$B$2:$S$451,3,0)</f>
        <v>Geographic variation in diapause induction and termination of the cotton bollworm, Helicoverpa armigera Hubner (Lepidoptera: Noctuidae)</v>
      </c>
      <c r="G392" t="str">
        <f>VLOOKUP($D392,metadata!$B$2:$S$451,4,0)</f>
        <v>10.1016/j.jinsphys.2013.06.002</v>
      </c>
      <c r="H392" t="str">
        <f>VLOOKUP($D392,metadata!$B$2:$S$451,5,0)</f>
        <v>y</v>
      </c>
      <c r="I392" t="str">
        <f>VLOOKUP($D392,metadata!$B$2:$S$451,6,0)</f>
        <v>a</v>
      </c>
      <c r="J392" t="str">
        <f>VLOOKUP($D392,metadata!$B$2:$S$451,7,0)</f>
        <v>i</v>
      </c>
      <c r="K392">
        <f>VLOOKUP($D392,metadata!$B$2:$S$451,8,0)</f>
        <v>5</v>
      </c>
      <c r="L392">
        <f>VLOOKUP($D392,metadata!$B$2:$S$451,9,0)</f>
        <v>6</v>
      </c>
      <c r="M392" t="str">
        <f>VLOOKUP($D392,metadata!$B$2:$S$451,10,0)</f>
        <v/>
      </c>
      <c r="N392" t="str">
        <f>VLOOKUP($D392,metadata!$B$2:$S$451,11,0)</f>
        <v>Helicoverpa armigera</v>
      </c>
      <c r="O392" t="str">
        <f>VLOOKUP($D392,metadata!$B$2:$S$451,12,0)</f>
        <v>lepidoptera</v>
      </c>
      <c r="P392" t="str">
        <f>VLOOKUP($D392,metadata!$B$2:$S$451,13,0)</f>
        <v>Guangzhou</v>
      </c>
      <c r="Q392">
        <f>VLOOKUP($D392,metadata!$B$2:$S$451,14,0)</f>
        <v>23.08</v>
      </c>
      <c r="R392">
        <f>VLOOKUP($D392,metadata!$B$2:$S$451,15,0)</f>
        <v>113.14</v>
      </c>
      <c r="S392">
        <f>VLOOKUP($D392,metadata!$B$2:$S$451,16,0)</f>
        <v>0.01</v>
      </c>
      <c r="T392" t="str">
        <f>VLOOKUP($D392,metadata!$B$2:$S$451,17,0)</f>
        <v/>
      </c>
      <c r="U392" t="str">
        <f>VLOOKUP($D392,metadata!$B$2:$S$451,18,0)</f>
        <v/>
      </c>
      <c r="V392">
        <f>VLOOKUP($D392,metadata!$B$2:$Z$451,19,0)</f>
        <v>71.5</v>
      </c>
      <c r="W392" t="str">
        <f>VLOOKUP($D392,metadata!$B$2:$Z$451,20,0)</f>
        <v>global average</v>
      </c>
      <c r="X392" t="str">
        <f>VLOOKUP($D392,metadata!$B$2:$Z$451,21,0)</f>
        <v/>
      </c>
      <c r="Y392">
        <f>VLOOKUP($D392,metadata!$B$2:$Z$451,22,0)</f>
        <v>5</v>
      </c>
      <c r="Z392" t="str">
        <f>VLOOKUP($D392,metadata!$B$2:$Z$451,23,0)</f>
        <v/>
      </c>
      <c r="AA392" t="str">
        <f>VLOOKUP($D392,metadata!$B$2:$Z$451,24,0)</f>
        <v>pupal</v>
      </c>
      <c r="AB392" t="str">
        <f>VLOOKUP($D392,metadata!$B$2:$Z$451,25,0)</f>
        <v/>
      </c>
      <c r="AC392">
        <v>13</v>
      </c>
      <c r="AD392">
        <v>21.233455695728999</v>
      </c>
      <c r="AF392">
        <f t="shared" si="19"/>
        <v>71.5</v>
      </c>
      <c r="AG392">
        <v>13</v>
      </c>
      <c r="AH392">
        <v>2013</v>
      </c>
      <c r="AI392" t="s">
        <v>38</v>
      </c>
      <c r="AJ392" t="s">
        <v>38</v>
      </c>
    </row>
    <row r="393" spans="1:36" x14ac:dyDescent="0.3">
      <c r="A393">
        <f>A392+metadata!J392</f>
        <v>2239</v>
      </c>
      <c r="B393" t="str">
        <f>metadata!B393</f>
        <v>54-Hamamatsu</v>
      </c>
      <c r="C393">
        <v>392</v>
      </c>
      <c r="D393" t="str">
        <f t="shared" si="18"/>
        <v>5-Guangzhou</v>
      </c>
      <c r="E393" t="str">
        <f>VLOOKUP($D393,metadata!$B$2:$S$451,2,0)</f>
        <v>Chen, YS; Chen, C; He, HM; Xia, QW; Xue, FS</v>
      </c>
      <c r="F393" t="str">
        <f>VLOOKUP($D393,metadata!$B$2:$S$451,3,0)</f>
        <v>Geographic variation in diapause induction and termination of the cotton bollworm, Helicoverpa armigera Hubner (Lepidoptera: Noctuidae)</v>
      </c>
      <c r="G393" t="str">
        <f>VLOOKUP($D393,metadata!$B$2:$S$451,4,0)</f>
        <v>10.1016/j.jinsphys.2013.06.002</v>
      </c>
      <c r="H393" t="str">
        <f>VLOOKUP($D393,metadata!$B$2:$S$451,5,0)</f>
        <v>y</v>
      </c>
      <c r="I393" t="str">
        <f>VLOOKUP($D393,metadata!$B$2:$S$451,6,0)</f>
        <v>a</v>
      </c>
      <c r="J393" t="str">
        <f>VLOOKUP($D393,metadata!$B$2:$S$451,7,0)</f>
        <v>i</v>
      </c>
      <c r="K393">
        <f>VLOOKUP($D393,metadata!$B$2:$S$451,8,0)</f>
        <v>5</v>
      </c>
      <c r="L393">
        <f>VLOOKUP($D393,metadata!$B$2:$S$451,9,0)</f>
        <v>6</v>
      </c>
      <c r="M393" t="str">
        <f>VLOOKUP($D393,metadata!$B$2:$S$451,10,0)</f>
        <v/>
      </c>
      <c r="N393" t="str">
        <f>VLOOKUP($D393,metadata!$B$2:$S$451,11,0)</f>
        <v>Helicoverpa armigera</v>
      </c>
      <c r="O393" t="str">
        <f>VLOOKUP($D393,metadata!$B$2:$S$451,12,0)</f>
        <v>lepidoptera</v>
      </c>
      <c r="P393" t="str">
        <f>VLOOKUP($D393,metadata!$B$2:$S$451,13,0)</f>
        <v>Guangzhou</v>
      </c>
      <c r="Q393">
        <f>VLOOKUP($D393,metadata!$B$2:$S$451,14,0)</f>
        <v>23.08</v>
      </c>
      <c r="R393">
        <f>VLOOKUP($D393,metadata!$B$2:$S$451,15,0)</f>
        <v>113.14</v>
      </c>
      <c r="S393">
        <f>VLOOKUP($D393,metadata!$B$2:$S$451,16,0)</f>
        <v>0.01</v>
      </c>
      <c r="T393" t="str">
        <f>VLOOKUP($D393,metadata!$B$2:$S$451,17,0)</f>
        <v/>
      </c>
      <c r="U393" t="str">
        <f>VLOOKUP($D393,metadata!$B$2:$S$451,18,0)</f>
        <v/>
      </c>
      <c r="V393">
        <f>VLOOKUP($D393,metadata!$B$2:$Z$451,19,0)</f>
        <v>71.5</v>
      </c>
      <c r="W393" t="str">
        <f>VLOOKUP($D393,metadata!$B$2:$Z$451,20,0)</f>
        <v>global average</v>
      </c>
      <c r="X393" t="str">
        <f>VLOOKUP($D393,metadata!$B$2:$Z$451,21,0)</f>
        <v/>
      </c>
      <c r="Y393">
        <f>VLOOKUP($D393,metadata!$B$2:$Z$451,22,0)</f>
        <v>5</v>
      </c>
      <c r="Z393" t="str">
        <f>VLOOKUP($D393,metadata!$B$2:$Z$451,23,0)</f>
        <v/>
      </c>
      <c r="AA393" t="str">
        <f>VLOOKUP($D393,metadata!$B$2:$Z$451,24,0)</f>
        <v>pupal</v>
      </c>
      <c r="AB393" t="str">
        <f>VLOOKUP($D393,metadata!$B$2:$Z$451,25,0)</f>
        <v/>
      </c>
      <c r="AC393">
        <v>14</v>
      </c>
      <c r="AD393">
        <v>0.28928821420366502</v>
      </c>
      <c r="AF393">
        <f t="shared" si="19"/>
        <v>71.5</v>
      </c>
      <c r="AG393">
        <v>14</v>
      </c>
      <c r="AH393">
        <v>2013</v>
      </c>
      <c r="AI393" t="s">
        <v>38</v>
      </c>
      <c r="AJ393" t="s">
        <v>38</v>
      </c>
    </row>
    <row r="394" spans="1:36" x14ac:dyDescent="0.3">
      <c r="A394">
        <f>A393+metadata!J393</f>
        <v>2243</v>
      </c>
      <c r="B394" t="str">
        <f>metadata!B394</f>
        <v>54-Nimi</v>
      </c>
      <c r="C394">
        <v>393</v>
      </c>
      <c r="D394" t="str">
        <f t="shared" si="18"/>
        <v>5-Guangzhou</v>
      </c>
      <c r="E394" t="str">
        <f>VLOOKUP($D394,metadata!$B$2:$S$451,2,0)</f>
        <v>Chen, YS; Chen, C; He, HM; Xia, QW; Xue, FS</v>
      </c>
      <c r="F394" t="str">
        <f>VLOOKUP($D394,metadata!$B$2:$S$451,3,0)</f>
        <v>Geographic variation in diapause induction and termination of the cotton bollworm, Helicoverpa armigera Hubner (Lepidoptera: Noctuidae)</v>
      </c>
      <c r="G394" t="str">
        <f>VLOOKUP($D394,metadata!$B$2:$S$451,4,0)</f>
        <v>10.1016/j.jinsphys.2013.06.002</v>
      </c>
      <c r="H394" t="str">
        <f>VLOOKUP($D394,metadata!$B$2:$S$451,5,0)</f>
        <v>y</v>
      </c>
      <c r="I394" t="str">
        <f>VLOOKUP($D394,metadata!$B$2:$S$451,6,0)</f>
        <v>a</v>
      </c>
      <c r="J394" t="str">
        <f>VLOOKUP($D394,metadata!$B$2:$S$451,7,0)</f>
        <v>i</v>
      </c>
      <c r="K394">
        <f>VLOOKUP($D394,metadata!$B$2:$S$451,8,0)</f>
        <v>5</v>
      </c>
      <c r="L394">
        <f>VLOOKUP($D394,metadata!$B$2:$S$451,9,0)</f>
        <v>6</v>
      </c>
      <c r="M394" t="str">
        <f>VLOOKUP($D394,metadata!$B$2:$S$451,10,0)</f>
        <v/>
      </c>
      <c r="N394" t="str">
        <f>VLOOKUP($D394,metadata!$B$2:$S$451,11,0)</f>
        <v>Helicoverpa armigera</v>
      </c>
      <c r="O394" t="str">
        <f>VLOOKUP($D394,metadata!$B$2:$S$451,12,0)</f>
        <v>lepidoptera</v>
      </c>
      <c r="P394" t="str">
        <f>VLOOKUP($D394,metadata!$B$2:$S$451,13,0)</f>
        <v>Guangzhou</v>
      </c>
      <c r="Q394">
        <f>VLOOKUP($D394,metadata!$B$2:$S$451,14,0)</f>
        <v>23.08</v>
      </c>
      <c r="R394">
        <f>VLOOKUP($D394,metadata!$B$2:$S$451,15,0)</f>
        <v>113.14</v>
      </c>
      <c r="S394">
        <f>VLOOKUP($D394,metadata!$B$2:$S$451,16,0)</f>
        <v>0.01</v>
      </c>
      <c r="T394" t="str">
        <f>VLOOKUP($D394,metadata!$B$2:$S$451,17,0)</f>
        <v/>
      </c>
      <c r="U394" t="str">
        <f>VLOOKUP($D394,metadata!$B$2:$S$451,18,0)</f>
        <v/>
      </c>
      <c r="V394">
        <f>VLOOKUP($D394,metadata!$B$2:$Z$451,19,0)</f>
        <v>71.5</v>
      </c>
      <c r="W394" t="str">
        <f>VLOOKUP($D394,metadata!$B$2:$Z$451,20,0)</f>
        <v>global average</v>
      </c>
      <c r="X394" t="str">
        <f>VLOOKUP($D394,metadata!$B$2:$Z$451,21,0)</f>
        <v/>
      </c>
      <c r="Y394">
        <f>VLOOKUP($D394,metadata!$B$2:$Z$451,22,0)</f>
        <v>5</v>
      </c>
      <c r="Z394" t="str">
        <f>VLOOKUP($D394,metadata!$B$2:$Z$451,23,0)</f>
        <v/>
      </c>
      <c r="AA394" t="str">
        <f>VLOOKUP($D394,metadata!$B$2:$Z$451,24,0)</f>
        <v>pupal</v>
      </c>
      <c r="AB394" t="str">
        <f>VLOOKUP($D394,metadata!$B$2:$Z$451,25,0)</f>
        <v/>
      </c>
      <c r="AC394">
        <v>15</v>
      </c>
      <c r="AD394">
        <v>7.9508840549522106E-2</v>
      </c>
      <c r="AF394">
        <f t="shared" si="19"/>
        <v>71.5</v>
      </c>
      <c r="AG394">
        <v>15</v>
      </c>
      <c r="AH394">
        <v>2013</v>
      </c>
      <c r="AI394" t="s">
        <v>38</v>
      </c>
      <c r="AJ394" t="s">
        <v>38</v>
      </c>
    </row>
    <row r="395" spans="1:36" x14ac:dyDescent="0.3">
      <c r="A395">
        <f>A394+metadata!J394</f>
        <v>2247</v>
      </c>
      <c r="B395" t="str">
        <f>metadata!B395</f>
        <v>54-Amagi</v>
      </c>
      <c r="C395">
        <v>394</v>
      </c>
      <c r="D395" t="str">
        <f t="shared" si="18"/>
        <v>5-Guangzhou</v>
      </c>
      <c r="E395" t="str">
        <f>VLOOKUP($D395,metadata!$B$2:$S$451,2,0)</f>
        <v>Chen, YS; Chen, C; He, HM; Xia, QW; Xue, FS</v>
      </c>
      <c r="F395" t="str">
        <f>VLOOKUP($D395,metadata!$B$2:$S$451,3,0)</f>
        <v>Geographic variation in diapause induction and termination of the cotton bollworm, Helicoverpa armigera Hubner (Lepidoptera: Noctuidae)</v>
      </c>
      <c r="G395" t="str">
        <f>VLOOKUP($D395,metadata!$B$2:$S$451,4,0)</f>
        <v>10.1016/j.jinsphys.2013.06.002</v>
      </c>
      <c r="H395" t="str">
        <f>VLOOKUP($D395,metadata!$B$2:$S$451,5,0)</f>
        <v>y</v>
      </c>
      <c r="I395" t="str">
        <f>VLOOKUP($D395,metadata!$B$2:$S$451,6,0)</f>
        <v>a</v>
      </c>
      <c r="J395" t="str">
        <f>VLOOKUP($D395,metadata!$B$2:$S$451,7,0)</f>
        <v>i</v>
      </c>
      <c r="K395">
        <f>VLOOKUP($D395,metadata!$B$2:$S$451,8,0)</f>
        <v>5</v>
      </c>
      <c r="L395">
        <f>VLOOKUP($D395,metadata!$B$2:$S$451,9,0)</f>
        <v>6</v>
      </c>
      <c r="M395" t="str">
        <f>VLOOKUP($D395,metadata!$B$2:$S$451,10,0)</f>
        <v/>
      </c>
      <c r="N395" t="str">
        <f>VLOOKUP($D395,metadata!$B$2:$S$451,11,0)</f>
        <v>Helicoverpa armigera</v>
      </c>
      <c r="O395" t="str">
        <f>VLOOKUP($D395,metadata!$B$2:$S$451,12,0)</f>
        <v>lepidoptera</v>
      </c>
      <c r="P395" t="str">
        <f>VLOOKUP($D395,metadata!$B$2:$S$451,13,0)</f>
        <v>Guangzhou</v>
      </c>
      <c r="Q395">
        <f>VLOOKUP($D395,metadata!$B$2:$S$451,14,0)</f>
        <v>23.08</v>
      </c>
      <c r="R395">
        <f>VLOOKUP($D395,metadata!$B$2:$S$451,15,0)</f>
        <v>113.14</v>
      </c>
      <c r="S395">
        <f>VLOOKUP($D395,metadata!$B$2:$S$451,16,0)</f>
        <v>0.01</v>
      </c>
      <c r="T395" t="str">
        <f>VLOOKUP($D395,metadata!$B$2:$S$451,17,0)</f>
        <v/>
      </c>
      <c r="U395" t="str">
        <f>VLOOKUP($D395,metadata!$B$2:$S$451,18,0)</f>
        <v/>
      </c>
      <c r="V395">
        <f>VLOOKUP($D395,metadata!$B$2:$Z$451,19,0)</f>
        <v>71.5</v>
      </c>
      <c r="W395" t="str">
        <f>VLOOKUP($D395,metadata!$B$2:$Z$451,20,0)</f>
        <v>global average</v>
      </c>
      <c r="X395" t="str">
        <f>VLOOKUP($D395,metadata!$B$2:$Z$451,21,0)</f>
        <v/>
      </c>
      <c r="Y395">
        <f>VLOOKUP($D395,metadata!$B$2:$Z$451,22,0)</f>
        <v>5</v>
      </c>
      <c r="Z395" t="str">
        <f>VLOOKUP($D395,metadata!$B$2:$Z$451,23,0)</f>
        <v/>
      </c>
      <c r="AA395" t="str">
        <f>VLOOKUP($D395,metadata!$B$2:$Z$451,24,0)</f>
        <v>pupal</v>
      </c>
      <c r="AB395" t="str">
        <f>VLOOKUP($D395,metadata!$B$2:$Z$451,25,0)</f>
        <v/>
      </c>
      <c r="AC395">
        <v>16</v>
      </c>
      <c r="AD395">
        <v>0.13027053310464901</v>
      </c>
      <c r="AF395">
        <f t="shared" si="19"/>
        <v>71.5</v>
      </c>
      <c r="AG395">
        <v>16</v>
      </c>
      <c r="AH395">
        <v>2013</v>
      </c>
      <c r="AI395" t="s">
        <v>38</v>
      </c>
      <c r="AJ395" t="s">
        <v>38</v>
      </c>
    </row>
    <row r="396" spans="1:36" x14ac:dyDescent="0.3">
      <c r="A396">
        <f>A395+metadata!J395</f>
        <v>2251</v>
      </c>
      <c r="B396" t="str">
        <f>metadata!B396</f>
        <v>55-BRU</v>
      </c>
      <c r="C396">
        <v>395</v>
      </c>
      <c r="D396" t="str">
        <f t="shared" si="18"/>
        <v>5-Yongxiu</v>
      </c>
      <c r="E396" t="str">
        <f>VLOOKUP($D396,metadata!$B$2:$S$451,2,0)</f>
        <v>Chen, YS; Chen, C; He, HM; Xia, QW; Xue, FS</v>
      </c>
      <c r="F396" t="str">
        <f>VLOOKUP($D396,metadata!$B$2:$S$451,3,0)</f>
        <v>Geographic variation in diapause induction and termination of the cotton bollworm, Helicoverpa armigera Hubner (Lepidoptera: Noctuidae)</v>
      </c>
      <c r="G396" t="str">
        <f>VLOOKUP($D396,metadata!$B$2:$S$451,4,0)</f>
        <v>10.1016/j.jinsphys.2013.06.002</v>
      </c>
      <c r="H396" t="str">
        <f>VLOOKUP($D396,metadata!$B$2:$S$451,5,0)</f>
        <v>y</v>
      </c>
      <c r="I396" t="str">
        <f>VLOOKUP($D396,metadata!$B$2:$S$451,6,0)</f>
        <v>a</v>
      </c>
      <c r="J396" t="str">
        <f>VLOOKUP($D396,metadata!$B$2:$S$451,7,0)</f>
        <v>i</v>
      </c>
      <c r="K396">
        <f>VLOOKUP($D396,metadata!$B$2:$S$451,8,0)</f>
        <v>5</v>
      </c>
      <c r="L396">
        <f>VLOOKUP($D396,metadata!$B$2:$S$451,9,0)</f>
        <v>6</v>
      </c>
      <c r="M396" t="str">
        <f>VLOOKUP($D396,metadata!$B$2:$S$451,10,0)</f>
        <v/>
      </c>
      <c r="N396" t="str">
        <f>VLOOKUP($D396,metadata!$B$2:$S$451,11,0)</f>
        <v>Helicoverpa armigera</v>
      </c>
      <c r="O396" t="str">
        <f>VLOOKUP($D396,metadata!$B$2:$S$451,12,0)</f>
        <v>lepidoptera</v>
      </c>
      <c r="P396" t="str">
        <f>VLOOKUP($D396,metadata!$B$2:$S$451,13,0)</f>
        <v>Yongxiu</v>
      </c>
      <c r="Q396">
        <f>VLOOKUP($D396,metadata!$B$2:$S$451,14,0)</f>
        <v>29.04</v>
      </c>
      <c r="R396">
        <f>VLOOKUP($D396,metadata!$B$2:$S$451,15,0)</f>
        <v>116.82</v>
      </c>
      <c r="S396">
        <f>VLOOKUP($D396,metadata!$B$2:$S$451,16,0)</f>
        <v>0.01</v>
      </c>
      <c r="T396" t="str">
        <f>VLOOKUP($D396,metadata!$B$2:$S$451,17,0)</f>
        <v/>
      </c>
      <c r="U396" t="str">
        <f>VLOOKUP($D396,metadata!$B$2:$S$451,18,0)</f>
        <v/>
      </c>
      <c r="V396">
        <f>VLOOKUP($D396,metadata!$B$2:$Z$451,19,0)</f>
        <v>71.5</v>
      </c>
      <c r="W396" t="str">
        <f>VLOOKUP($D396,metadata!$B$2:$Z$451,20,0)</f>
        <v>global average</v>
      </c>
      <c r="X396" t="str">
        <f>VLOOKUP($D396,metadata!$B$2:$Z$451,21,0)</f>
        <v/>
      </c>
      <c r="Y396">
        <f>VLOOKUP($D396,metadata!$B$2:$Z$451,22,0)</f>
        <v>5</v>
      </c>
      <c r="Z396" t="str">
        <f>VLOOKUP($D396,metadata!$B$2:$Z$451,23,0)</f>
        <v/>
      </c>
      <c r="AA396" t="str">
        <f>VLOOKUP($D396,metadata!$B$2:$Z$451,24,0)</f>
        <v>pupal</v>
      </c>
      <c r="AB396" t="str">
        <f>VLOOKUP($D396,metadata!$B$2:$Z$451,25,0)</f>
        <v/>
      </c>
      <c r="AC396">
        <v>11</v>
      </c>
      <c r="AD396">
        <v>72.440568744689998</v>
      </c>
      <c r="AF396">
        <f t="shared" si="19"/>
        <v>71.5</v>
      </c>
      <c r="AG396">
        <v>11</v>
      </c>
      <c r="AH396">
        <v>2013</v>
      </c>
      <c r="AI396" t="s">
        <v>37</v>
      </c>
      <c r="AJ396" t="s">
        <v>37</v>
      </c>
    </row>
    <row r="397" spans="1:36" x14ac:dyDescent="0.3">
      <c r="A397">
        <f>A396+metadata!J396</f>
        <v>2263</v>
      </c>
      <c r="B397" t="str">
        <f>metadata!B397</f>
        <v>55-HIR</v>
      </c>
      <c r="C397">
        <v>396</v>
      </c>
      <c r="D397" t="str">
        <f t="shared" si="18"/>
        <v>5-Yongxiu</v>
      </c>
      <c r="E397" t="str">
        <f>VLOOKUP($D397,metadata!$B$2:$S$451,2,0)</f>
        <v>Chen, YS; Chen, C; He, HM; Xia, QW; Xue, FS</v>
      </c>
      <c r="F397" t="str">
        <f>VLOOKUP($D397,metadata!$B$2:$S$451,3,0)</f>
        <v>Geographic variation in diapause induction and termination of the cotton bollworm, Helicoverpa armigera Hubner (Lepidoptera: Noctuidae)</v>
      </c>
      <c r="G397" t="str">
        <f>VLOOKUP($D397,metadata!$B$2:$S$451,4,0)</f>
        <v>10.1016/j.jinsphys.2013.06.002</v>
      </c>
      <c r="H397" t="str">
        <f>VLOOKUP($D397,metadata!$B$2:$S$451,5,0)</f>
        <v>y</v>
      </c>
      <c r="I397" t="str">
        <f>VLOOKUP($D397,metadata!$B$2:$S$451,6,0)</f>
        <v>a</v>
      </c>
      <c r="J397" t="str">
        <f>VLOOKUP($D397,metadata!$B$2:$S$451,7,0)</f>
        <v>i</v>
      </c>
      <c r="K397">
        <f>VLOOKUP($D397,metadata!$B$2:$S$451,8,0)</f>
        <v>5</v>
      </c>
      <c r="L397">
        <f>VLOOKUP($D397,metadata!$B$2:$S$451,9,0)</f>
        <v>6</v>
      </c>
      <c r="M397" t="str">
        <f>VLOOKUP($D397,metadata!$B$2:$S$451,10,0)</f>
        <v/>
      </c>
      <c r="N397" t="str">
        <f>VLOOKUP($D397,metadata!$B$2:$S$451,11,0)</f>
        <v>Helicoverpa armigera</v>
      </c>
      <c r="O397" t="str">
        <f>VLOOKUP($D397,metadata!$B$2:$S$451,12,0)</f>
        <v>lepidoptera</v>
      </c>
      <c r="P397" t="str">
        <f>VLOOKUP($D397,metadata!$B$2:$S$451,13,0)</f>
        <v>Yongxiu</v>
      </c>
      <c r="Q397">
        <f>VLOOKUP($D397,metadata!$B$2:$S$451,14,0)</f>
        <v>29.04</v>
      </c>
      <c r="R397">
        <f>VLOOKUP($D397,metadata!$B$2:$S$451,15,0)</f>
        <v>116.82</v>
      </c>
      <c r="S397">
        <f>VLOOKUP($D397,metadata!$B$2:$S$451,16,0)</f>
        <v>0.01</v>
      </c>
      <c r="T397" t="str">
        <f>VLOOKUP($D397,metadata!$B$2:$S$451,17,0)</f>
        <v/>
      </c>
      <c r="U397" t="str">
        <f>VLOOKUP($D397,metadata!$B$2:$S$451,18,0)</f>
        <v/>
      </c>
      <c r="V397">
        <f>VLOOKUP($D397,metadata!$B$2:$Z$451,19,0)</f>
        <v>71.5</v>
      </c>
      <c r="W397" t="str">
        <f>VLOOKUP($D397,metadata!$B$2:$Z$451,20,0)</f>
        <v>global average</v>
      </c>
      <c r="X397" t="str">
        <f>VLOOKUP($D397,metadata!$B$2:$Z$451,21,0)</f>
        <v/>
      </c>
      <c r="Y397">
        <f>VLOOKUP($D397,metadata!$B$2:$Z$451,22,0)</f>
        <v>5</v>
      </c>
      <c r="Z397" t="str">
        <f>VLOOKUP($D397,metadata!$B$2:$Z$451,23,0)</f>
        <v/>
      </c>
      <c r="AA397" t="str">
        <f>VLOOKUP($D397,metadata!$B$2:$Z$451,24,0)</f>
        <v>pupal</v>
      </c>
      <c r="AB397" t="str">
        <f>VLOOKUP($D397,metadata!$B$2:$Z$451,25,0)</f>
        <v/>
      </c>
      <c r="AC397">
        <v>12</v>
      </c>
      <c r="AD397">
        <v>43.491549514023497</v>
      </c>
      <c r="AF397">
        <f t="shared" si="19"/>
        <v>71.5</v>
      </c>
      <c r="AG397">
        <v>12</v>
      </c>
      <c r="AH397">
        <v>2013</v>
      </c>
      <c r="AI397" t="s">
        <v>37</v>
      </c>
      <c r="AJ397" t="s">
        <v>37</v>
      </c>
    </row>
    <row r="398" spans="1:36" x14ac:dyDescent="0.3">
      <c r="A398">
        <f>A397+metadata!J397</f>
        <v>2275</v>
      </c>
      <c r="B398" t="str">
        <f>metadata!B398</f>
        <v>55-JACK</v>
      </c>
      <c r="C398">
        <v>397</v>
      </c>
      <c r="D398" t="str">
        <f t="shared" si="18"/>
        <v>5-Yongxiu</v>
      </c>
      <c r="E398" t="str">
        <f>VLOOKUP($D398,metadata!$B$2:$S$451,2,0)</f>
        <v>Chen, YS; Chen, C; He, HM; Xia, QW; Xue, FS</v>
      </c>
      <c r="F398" t="str">
        <f>VLOOKUP($D398,metadata!$B$2:$S$451,3,0)</f>
        <v>Geographic variation in diapause induction and termination of the cotton bollworm, Helicoverpa armigera Hubner (Lepidoptera: Noctuidae)</v>
      </c>
      <c r="G398" t="str">
        <f>VLOOKUP($D398,metadata!$B$2:$S$451,4,0)</f>
        <v>10.1016/j.jinsphys.2013.06.002</v>
      </c>
      <c r="H398" t="str">
        <f>VLOOKUP($D398,metadata!$B$2:$S$451,5,0)</f>
        <v>y</v>
      </c>
      <c r="I398" t="str">
        <f>VLOOKUP($D398,metadata!$B$2:$S$451,6,0)</f>
        <v>a</v>
      </c>
      <c r="J398" t="str">
        <f>VLOOKUP($D398,metadata!$B$2:$S$451,7,0)</f>
        <v>i</v>
      </c>
      <c r="K398">
        <f>VLOOKUP($D398,metadata!$B$2:$S$451,8,0)</f>
        <v>5</v>
      </c>
      <c r="L398">
        <f>VLOOKUP($D398,metadata!$B$2:$S$451,9,0)</f>
        <v>6</v>
      </c>
      <c r="M398" t="str">
        <f>VLOOKUP($D398,metadata!$B$2:$S$451,10,0)</f>
        <v/>
      </c>
      <c r="N398" t="str">
        <f>VLOOKUP($D398,metadata!$B$2:$S$451,11,0)</f>
        <v>Helicoverpa armigera</v>
      </c>
      <c r="O398" t="str">
        <f>VLOOKUP($D398,metadata!$B$2:$S$451,12,0)</f>
        <v>lepidoptera</v>
      </c>
      <c r="P398" t="str">
        <f>VLOOKUP($D398,metadata!$B$2:$S$451,13,0)</f>
        <v>Yongxiu</v>
      </c>
      <c r="Q398">
        <f>VLOOKUP($D398,metadata!$B$2:$S$451,14,0)</f>
        <v>29.04</v>
      </c>
      <c r="R398">
        <f>VLOOKUP($D398,metadata!$B$2:$S$451,15,0)</f>
        <v>116.82</v>
      </c>
      <c r="S398">
        <f>VLOOKUP($D398,metadata!$B$2:$S$451,16,0)</f>
        <v>0.01</v>
      </c>
      <c r="T398" t="str">
        <f>VLOOKUP($D398,metadata!$B$2:$S$451,17,0)</f>
        <v/>
      </c>
      <c r="U398" t="str">
        <f>VLOOKUP($D398,metadata!$B$2:$S$451,18,0)</f>
        <v/>
      </c>
      <c r="V398">
        <f>VLOOKUP($D398,metadata!$B$2:$Z$451,19,0)</f>
        <v>71.5</v>
      </c>
      <c r="W398" t="str">
        <f>VLOOKUP($D398,metadata!$B$2:$Z$451,20,0)</f>
        <v>global average</v>
      </c>
      <c r="X398" t="str">
        <f>VLOOKUP($D398,metadata!$B$2:$Z$451,21,0)</f>
        <v/>
      </c>
      <c r="Y398">
        <f>VLOOKUP($D398,metadata!$B$2:$Z$451,22,0)</f>
        <v>5</v>
      </c>
      <c r="Z398" t="str">
        <f>VLOOKUP($D398,metadata!$B$2:$Z$451,23,0)</f>
        <v/>
      </c>
      <c r="AA398" t="str">
        <f>VLOOKUP($D398,metadata!$B$2:$Z$451,24,0)</f>
        <v>pupal</v>
      </c>
      <c r="AB398" t="str">
        <f>VLOOKUP($D398,metadata!$B$2:$Z$451,25,0)</f>
        <v/>
      </c>
      <c r="AC398">
        <v>13</v>
      </c>
      <c r="AD398">
        <v>31.993865850204902</v>
      </c>
      <c r="AF398">
        <f t="shared" si="19"/>
        <v>71.5</v>
      </c>
      <c r="AG398">
        <v>13</v>
      </c>
      <c r="AH398">
        <v>2013</v>
      </c>
      <c r="AI398" t="s">
        <v>37</v>
      </c>
      <c r="AJ398" t="s">
        <v>37</v>
      </c>
    </row>
    <row r="399" spans="1:36" x14ac:dyDescent="0.3">
      <c r="A399">
        <f>A398+metadata!J398</f>
        <v>2287</v>
      </c>
      <c r="B399" t="str">
        <f>metadata!B399</f>
        <v>55-KHO</v>
      </c>
      <c r="C399">
        <v>398</v>
      </c>
      <c r="D399" t="str">
        <f t="shared" si="18"/>
        <v>5-Yongxiu</v>
      </c>
      <c r="E399" t="str">
        <f>VLOOKUP($D399,metadata!$B$2:$S$451,2,0)</f>
        <v>Chen, YS; Chen, C; He, HM; Xia, QW; Xue, FS</v>
      </c>
      <c r="F399" t="str">
        <f>VLOOKUP($D399,metadata!$B$2:$S$451,3,0)</f>
        <v>Geographic variation in diapause induction and termination of the cotton bollworm, Helicoverpa armigera Hubner (Lepidoptera: Noctuidae)</v>
      </c>
      <c r="G399" t="str">
        <f>VLOOKUP($D399,metadata!$B$2:$S$451,4,0)</f>
        <v>10.1016/j.jinsphys.2013.06.002</v>
      </c>
      <c r="H399" t="str">
        <f>VLOOKUP($D399,metadata!$B$2:$S$451,5,0)</f>
        <v>y</v>
      </c>
      <c r="I399" t="str">
        <f>VLOOKUP($D399,metadata!$B$2:$S$451,6,0)</f>
        <v>a</v>
      </c>
      <c r="J399" t="str">
        <f>VLOOKUP($D399,metadata!$B$2:$S$451,7,0)</f>
        <v>i</v>
      </c>
      <c r="K399">
        <f>VLOOKUP($D399,metadata!$B$2:$S$451,8,0)</f>
        <v>5</v>
      </c>
      <c r="L399">
        <f>VLOOKUP($D399,metadata!$B$2:$S$451,9,0)</f>
        <v>6</v>
      </c>
      <c r="M399" t="str">
        <f>VLOOKUP($D399,metadata!$B$2:$S$451,10,0)</f>
        <v/>
      </c>
      <c r="N399" t="str">
        <f>VLOOKUP($D399,metadata!$B$2:$S$451,11,0)</f>
        <v>Helicoverpa armigera</v>
      </c>
      <c r="O399" t="str">
        <f>VLOOKUP($D399,metadata!$B$2:$S$451,12,0)</f>
        <v>lepidoptera</v>
      </c>
      <c r="P399" t="str">
        <f>VLOOKUP($D399,metadata!$B$2:$S$451,13,0)</f>
        <v>Yongxiu</v>
      </c>
      <c r="Q399">
        <f>VLOOKUP($D399,metadata!$B$2:$S$451,14,0)</f>
        <v>29.04</v>
      </c>
      <c r="R399">
        <f>VLOOKUP($D399,metadata!$B$2:$S$451,15,0)</f>
        <v>116.82</v>
      </c>
      <c r="S399">
        <f>VLOOKUP($D399,metadata!$B$2:$S$451,16,0)</f>
        <v>0.01</v>
      </c>
      <c r="T399" t="str">
        <f>VLOOKUP($D399,metadata!$B$2:$S$451,17,0)</f>
        <v/>
      </c>
      <c r="U399" t="str">
        <f>VLOOKUP($D399,metadata!$B$2:$S$451,18,0)</f>
        <v/>
      </c>
      <c r="V399">
        <f>VLOOKUP($D399,metadata!$B$2:$Z$451,19,0)</f>
        <v>71.5</v>
      </c>
      <c r="W399" t="str">
        <f>VLOOKUP($D399,metadata!$B$2:$Z$451,20,0)</f>
        <v>global average</v>
      </c>
      <c r="X399" t="str">
        <f>VLOOKUP($D399,metadata!$B$2:$Z$451,21,0)</f>
        <v/>
      </c>
      <c r="Y399">
        <f>VLOOKUP($D399,metadata!$B$2:$Z$451,22,0)</f>
        <v>5</v>
      </c>
      <c r="Z399" t="str">
        <f>VLOOKUP($D399,metadata!$B$2:$Z$451,23,0)</f>
        <v/>
      </c>
      <c r="AA399" t="str">
        <f>VLOOKUP($D399,metadata!$B$2:$Z$451,24,0)</f>
        <v>pupal</v>
      </c>
      <c r="AB399" t="str">
        <f>VLOOKUP($D399,metadata!$B$2:$Z$451,25,0)</f>
        <v/>
      </c>
      <c r="AC399">
        <v>14</v>
      </c>
      <c r="AD399">
        <v>5.6694932914415901</v>
      </c>
      <c r="AF399">
        <f t="shared" si="19"/>
        <v>71.5</v>
      </c>
      <c r="AG399">
        <v>14</v>
      </c>
      <c r="AH399">
        <v>2013</v>
      </c>
      <c r="AI399" t="s">
        <v>37</v>
      </c>
      <c r="AJ399" t="s">
        <v>37</v>
      </c>
    </row>
    <row r="400" spans="1:36" x14ac:dyDescent="0.3">
      <c r="A400">
        <f>A399+metadata!J399</f>
        <v>2299</v>
      </c>
      <c r="B400" t="str">
        <f>metadata!B400</f>
        <v>55-MAN</v>
      </c>
      <c r="C400">
        <v>399</v>
      </c>
      <c r="D400" t="str">
        <f t="shared" si="18"/>
        <v>5-Yongxiu</v>
      </c>
      <c r="E400" t="str">
        <f>VLOOKUP($D400,metadata!$B$2:$S$451,2,0)</f>
        <v>Chen, YS; Chen, C; He, HM; Xia, QW; Xue, FS</v>
      </c>
      <c r="F400" t="str">
        <f>VLOOKUP($D400,metadata!$B$2:$S$451,3,0)</f>
        <v>Geographic variation in diapause induction and termination of the cotton bollworm, Helicoverpa armigera Hubner (Lepidoptera: Noctuidae)</v>
      </c>
      <c r="G400" t="str">
        <f>VLOOKUP($D400,metadata!$B$2:$S$451,4,0)</f>
        <v>10.1016/j.jinsphys.2013.06.002</v>
      </c>
      <c r="H400" t="str">
        <f>VLOOKUP($D400,metadata!$B$2:$S$451,5,0)</f>
        <v>y</v>
      </c>
      <c r="I400" t="str">
        <f>VLOOKUP($D400,metadata!$B$2:$S$451,6,0)</f>
        <v>a</v>
      </c>
      <c r="J400" t="str">
        <f>VLOOKUP($D400,metadata!$B$2:$S$451,7,0)</f>
        <v>i</v>
      </c>
      <c r="K400">
        <f>VLOOKUP($D400,metadata!$B$2:$S$451,8,0)</f>
        <v>5</v>
      </c>
      <c r="L400">
        <f>VLOOKUP($D400,metadata!$B$2:$S$451,9,0)</f>
        <v>6</v>
      </c>
      <c r="M400" t="str">
        <f>VLOOKUP($D400,metadata!$B$2:$S$451,10,0)</f>
        <v/>
      </c>
      <c r="N400" t="str">
        <f>VLOOKUP($D400,metadata!$B$2:$S$451,11,0)</f>
        <v>Helicoverpa armigera</v>
      </c>
      <c r="O400" t="str">
        <f>VLOOKUP($D400,metadata!$B$2:$S$451,12,0)</f>
        <v>lepidoptera</v>
      </c>
      <c r="P400" t="str">
        <f>VLOOKUP($D400,metadata!$B$2:$S$451,13,0)</f>
        <v>Yongxiu</v>
      </c>
      <c r="Q400">
        <f>VLOOKUP($D400,metadata!$B$2:$S$451,14,0)</f>
        <v>29.04</v>
      </c>
      <c r="R400">
        <f>VLOOKUP($D400,metadata!$B$2:$S$451,15,0)</f>
        <v>116.82</v>
      </c>
      <c r="S400">
        <f>VLOOKUP($D400,metadata!$B$2:$S$451,16,0)</f>
        <v>0.01</v>
      </c>
      <c r="T400" t="str">
        <f>VLOOKUP($D400,metadata!$B$2:$S$451,17,0)</f>
        <v/>
      </c>
      <c r="U400" t="str">
        <f>VLOOKUP($D400,metadata!$B$2:$S$451,18,0)</f>
        <v/>
      </c>
      <c r="V400">
        <f>VLOOKUP($D400,metadata!$B$2:$Z$451,19,0)</f>
        <v>71.5</v>
      </c>
      <c r="W400" t="str">
        <f>VLOOKUP($D400,metadata!$B$2:$Z$451,20,0)</f>
        <v>global average</v>
      </c>
      <c r="X400" t="str">
        <f>VLOOKUP($D400,metadata!$B$2:$Z$451,21,0)</f>
        <v/>
      </c>
      <c r="Y400">
        <f>VLOOKUP($D400,metadata!$B$2:$Z$451,22,0)</f>
        <v>5</v>
      </c>
      <c r="Z400" t="str">
        <f>VLOOKUP($D400,metadata!$B$2:$Z$451,23,0)</f>
        <v/>
      </c>
      <c r="AA400" t="str">
        <f>VLOOKUP($D400,metadata!$B$2:$Z$451,24,0)</f>
        <v>pupal</v>
      </c>
      <c r="AB400" t="str">
        <f>VLOOKUP($D400,metadata!$B$2:$Z$451,25,0)</f>
        <v/>
      </c>
      <c r="AC400">
        <v>15</v>
      </c>
      <c r="AD400">
        <v>-0.183917627131293</v>
      </c>
      <c r="AF400">
        <f t="shared" si="19"/>
        <v>71.5</v>
      </c>
      <c r="AG400">
        <v>15</v>
      </c>
      <c r="AH400">
        <v>2013</v>
      </c>
      <c r="AI400" t="s">
        <v>37</v>
      </c>
      <c r="AJ400" t="s">
        <v>37</v>
      </c>
    </row>
    <row r="401" spans="1:36" x14ac:dyDescent="0.3">
      <c r="A401">
        <f>A400+metadata!J400</f>
        <v>2311</v>
      </c>
      <c r="B401" t="str">
        <f>metadata!B401</f>
        <v>55-MEL</v>
      </c>
      <c r="C401">
        <v>400</v>
      </c>
      <c r="D401" t="str">
        <f t="shared" si="18"/>
        <v>5-Yongxiu</v>
      </c>
      <c r="E401" t="str">
        <f>VLOOKUP($D401,metadata!$B$2:$S$451,2,0)</f>
        <v>Chen, YS; Chen, C; He, HM; Xia, QW; Xue, FS</v>
      </c>
      <c r="F401" t="str">
        <f>VLOOKUP($D401,metadata!$B$2:$S$451,3,0)</f>
        <v>Geographic variation in diapause induction and termination of the cotton bollworm, Helicoverpa armigera Hubner (Lepidoptera: Noctuidae)</v>
      </c>
      <c r="G401" t="str">
        <f>VLOOKUP($D401,metadata!$B$2:$S$451,4,0)</f>
        <v>10.1016/j.jinsphys.2013.06.002</v>
      </c>
      <c r="H401" t="str">
        <f>VLOOKUP($D401,metadata!$B$2:$S$451,5,0)</f>
        <v>y</v>
      </c>
      <c r="I401" t="str">
        <f>VLOOKUP($D401,metadata!$B$2:$S$451,6,0)</f>
        <v>a</v>
      </c>
      <c r="J401" t="str">
        <f>VLOOKUP($D401,metadata!$B$2:$S$451,7,0)</f>
        <v>i</v>
      </c>
      <c r="K401">
        <f>VLOOKUP($D401,metadata!$B$2:$S$451,8,0)</f>
        <v>5</v>
      </c>
      <c r="L401">
        <f>VLOOKUP($D401,metadata!$B$2:$S$451,9,0)</f>
        <v>6</v>
      </c>
      <c r="M401" t="str">
        <f>VLOOKUP($D401,metadata!$B$2:$S$451,10,0)</f>
        <v/>
      </c>
      <c r="N401" t="str">
        <f>VLOOKUP($D401,metadata!$B$2:$S$451,11,0)</f>
        <v>Helicoverpa armigera</v>
      </c>
      <c r="O401" t="str">
        <f>VLOOKUP($D401,metadata!$B$2:$S$451,12,0)</f>
        <v>lepidoptera</v>
      </c>
      <c r="P401" t="str">
        <f>VLOOKUP($D401,metadata!$B$2:$S$451,13,0)</f>
        <v>Yongxiu</v>
      </c>
      <c r="Q401">
        <f>VLOOKUP($D401,metadata!$B$2:$S$451,14,0)</f>
        <v>29.04</v>
      </c>
      <c r="R401">
        <f>VLOOKUP($D401,metadata!$B$2:$S$451,15,0)</f>
        <v>116.82</v>
      </c>
      <c r="S401">
        <f>VLOOKUP($D401,metadata!$B$2:$S$451,16,0)</f>
        <v>0.01</v>
      </c>
      <c r="T401" t="str">
        <f>VLOOKUP($D401,metadata!$B$2:$S$451,17,0)</f>
        <v/>
      </c>
      <c r="U401" t="str">
        <f>VLOOKUP($D401,metadata!$B$2:$S$451,18,0)</f>
        <v/>
      </c>
      <c r="V401">
        <f>VLOOKUP($D401,metadata!$B$2:$Z$451,19,0)</f>
        <v>71.5</v>
      </c>
      <c r="W401" t="str">
        <f>VLOOKUP($D401,metadata!$B$2:$Z$451,20,0)</f>
        <v>global average</v>
      </c>
      <c r="X401" t="str">
        <f>VLOOKUP($D401,metadata!$B$2:$Z$451,21,0)</f>
        <v/>
      </c>
      <c r="Y401">
        <f>VLOOKUP($D401,metadata!$B$2:$Z$451,22,0)</f>
        <v>5</v>
      </c>
      <c r="Z401" t="str">
        <f>VLOOKUP($D401,metadata!$B$2:$Z$451,23,0)</f>
        <v/>
      </c>
      <c r="AA401" t="str">
        <f>VLOOKUP($D401,metadata!$B$2:$Z$451,24,0)</f>
        <v>pupal</v>
      </c>
      <c r="AB401" t="str">
        <f>VLOOKUP($D401,metadata!$B$2:$Z$451,25,0)</f>
        <v/>
      </c>
      <c r="AC401">
        <v>16</v>
      </c>
      <c r="AD401">
        <v>0.13027053310464901</v>
      </c>
      <c r="AF401">
        <f t="shared" si="19"/>
        <v>71.5</v>
      </c>
      <c r="AG401">
        <v>16</v>
      </c>
      <c r="AH401">
        <v>2013</v>
      </c>
      <c r="AI401" t="s">
        <v>37</v>
      </c>
      <c r="AJ401" t="s">
        <v>37</v>
      </c>
    </row>
    <row r="402" spans="1:36" x14ac:dyDescent="0.3">
      <c r="A402">
        <f>A401+metadata!J401</f>
        <v>2323</v>
      </c>
      <c r="B402" t="str">
        <f>metadata!B402</f>
        <v>55-NEW</v>
      </c>
      <c r="C402">
        <v>401</v>
      </c>
      <c r="D402" t="str">
        <f t="shared" si="18"/>
        <v>5-Taian</v>
      </c>
      <c r="E402" t="str">
        <f>VLOOKUP($D402,metadata!$B$2:$S$451,2,0)</f>
        <v>Chen, YS; Chen, C; He, HM; Xia, QW; Xue, FS</v>
      </c>
      <c r="F402" t="str">
        <f>VLOOKUP($D402,metadata!$B$2:$S$451,3,0)</f>
        <v>Geographic variation in diapause induction and termination of the cotton bollworm, Helicoverpa armigera Hubner (Lepidoptera: Noctuidae)</v>
      </c>
      <c r="G402" t="str">
        <f>VLOOKUP($D402,metadata!$B$2:$S$451,4,0)</f>
        <v>10.1016/j.jinsphys.2013.06.002</v>
      </c>
      <c r="H402" t="str">
        <f>VLOOKUP($D402,metadata!$B$2:$S$451,5,0)</f>
        <v>y</v>
      </c>
      <c r="I402" t="str">
        <f>VLOOKUP($D402,metadata!$B$2:$S$451,6,0)</f>
        <v>a</v>
      </c>
      <c r="J402" t="str">
        <f>VLOOKUP($D402,metadata!$B$2:$S$451,7,0)</f>
        <v>i</v>
      </c>
      <c r="K402">
        <f>VLOOKUP($D402,metadata!$B$2:$S$451,8,0)</f>
        <v>5</v>
      </c>
      <c r="L402">
        <f>VLOOKUP($D402,metadata!$B$2:$S$451,9,0)</f>
        <v>6</v>
      </c>
      <c r="M402" t="str">
        <f>VLOOKUP($D402,metadata!$B$2:$S$451,10,0)</f>
        <v/>
      </c>
      <c r="N402" t="str">
        <f>VLOOKUP($D402,metadata!$B$2:$S$451,11,0)</f>
        <v>Helicoverpa armigera</v>
      </c>
      <c r="O402" t="str">
        <f>VLOOKUP($D402,metadata!$B$2:$S$451,12,0)</f>
        <v>lepidoptera</v>
      </c>
      <c r="P402" t="str">
        <f>VLOOKUP($D402,metadata!$B$2:$S$451,13,0)</f>
        <v>Taian</v>
      </c>
      <c r="Q402">
        <f>VLOOKUP($D402,metadata!$B$2:$S$451,14,0)</f>
        <v>36.15</v>
      </c>
      <c r="R402">
        <f>VLOOKUP($D402,metadata!$B$2:$S$451,15,0)</f>
        <v>116.59</v>
      </c>
      <c r="S402">
        <f>VLOOKUP($D402,metadata!$B$2:$S$451,16,0)</f>
        <v>0.01</v>
      </c>
      <c r="T402" t="str">
        <f>VLOOKUP($D402,metadata!$B$2:$S$451,17,0)</f>
        <v/>
      </c>
      <c r="U402" t="str">
        <f>VLOOKUP($D402,metadata!$B$2:$S$451,18,0)</f>
        <v/>
      </c>
      <c r="V402">
        <f>VLOOKUP($D402,metadata!$B$2:$Z$451,19,0)</f>
        <v>71.5</v>
      </c>
      <c r="W402" t="str">
        <f>VLOOKUP($D402,metadata!$B$2:$Z$451,20,0)</f>
        <v>global average</v>
      </c>
      <c r="X402" t="str">
        <f>VLOOKUP($D402,metadata!$B$2:$Z$451,21,0)</f>
        <v/>
      </c>
      <c r="Y402">
        <f>VLOOKUP($D402,metadata!$B$2:$Z$451,22,0)</f>
        <v>5</v>
      </c>
      <c r="Z402" t="str">
        <f>VLOOKUP($D402,metadata!$B$2:$Z$451,23,0)</f>
        <v/>
      </c>
      <c r="AA402" t="str">
        <f>VLOOKUP($D402,metadata!$B$2:$Z$451,24,0)</f>
        <v>pupal</v>
      </c>
      <c r="AB402" t="str">
        <f>VLOOKUP($D402,metadata!$B$2:$Z$451,25,0)</f>
        <v/>
      </c>
      <c r="AC402">
        <v>11.0036227818476</v>
      </c>
      <c r="AD402">
        <v>96.456726992930697</v>
      </c>
      <c r="AF402">
        <f t="shared" si="19"/>
        <v>71.5</v>
      </c>
      <c r="AG402">
        <f t="shared" ref="AG402:AG421" si="20">ROUND(AC402,1)</f>
        <v>11</v>
      </c>
      <c r="AH402">
        <v>2013</v>
      </c>
      <c r="AI402" t="s">
        <v>37</v>
      </c>
      <c r="AJ402" t="s">
        <v>37</v>
      </c>
    </row>
    <row r="403" spans="1:36" x14ac:dyDescent="0.3">
      <c r="A403">
        <f>A402+metadata!J402</f>
        <v>2335</v>
      </c>
      <c r="B403" t="str">
        <f>metadata!B403</f>
        <v>55-NVA</v>
      </c>
      <c r="C403">
        <v>402</v>
      </c>
      <c r="D403" t="str">
        <f t="shared" si="18"/>
        <v>5-Taian</v>
      </c>
      <c r="E403" t="str">
        <f>VLOOKUP($D403,metadata!$B$2:$S$451,2,0)</f>
        <v>Chen, YS; Chen, C; He, HM; Xia, QW; Xue, FS</v>
      </c>
      <c r="F403" t="str">
        <f>VLOOKUP($D403,metadata!$B$2:$S$451,3,0)</f>
        <v>Geographic variation in diapause induction and termination of the cotton bollworm, Helicoverpa armigera Hubner (Lepidoptera: Noctuidae)</v>
      </c>
      <c r="G403" t="str">
        <f>VLOOKUP($D403,metadata!$B$2:$S$451,4,0)</f>
        <v>10.1016/j.jinsphys.2013.06.002</v>
      </c>
      <c r="H403" t="str">
        <f>VLOOKUP($D403,metadata!$B$2:$S$451,5,0)</f>
        <v>y</v>
      </c>
      <c r="I403" t="str">
        <f>VLOOKUP($D403,metadata!$B$2:$S$451,6,0)</f>
        <v>a</v>
      </c>
      <c r="J403" t="str">
        <f>VLOOKUP($D403,metadata!$B$2:$S$451,7,0)</f>
        <v>i</v>
      </c>
      <c r="K403">
        <f>VLOOKUP($D403,metadata!$B$2:$S$451,8,0)</f>
        <v>5</v>
      </c>
      <c r="L403">
        <f>VLOOKUP($D403,metadata!$B$2:$S$451,9,0)</f>
        <v>6</v>
      </c>
      <c r="M403" t="str">
        <f>VLOOKUP($D403,metadata!$B$2:$S$451,10,0)</f>
        <v/>
      </c>
      <c r="N403" t="str">
        <f>VLOOKUP($D403,metadata!$B$2:$S$451,11,0)</f>
        <v>Helicoverpa armigera</v>
      </c>
      <c r="O403" t="str">
        <f>VLOOKUP($D403,metadata!$B$2:$S$451,12,0)</f>
        <v>lepidoptera</v>
      </c>
      <c r="P403" t="str">
        <f>VLOOKUP($D403,metadata!$B$2:$S$451,13,0)</f>
        <v>Taian</v>
      </c>
      <c r="Q403">
        <f>VLOOKUP($D403,metadata!$B$2:$S$451,14,0)</f>
        <v>36.15</v>
      </c>
      <c r="R403">
        <f>VLOOKUP($D403,metadata!$B$2:$S$451,15,0)</f>
        <v>116.59</v>
      </c>
      <c r="S403">
        <f>VLOOKUP($D403,metadata!$B$2:$S$451,16,0)</f>
        <v>0.01</v>
      </c>
      <c r="T403" t="str">
        <f>VLOOKUP($D403,metadata!$B$2:$S$451,17,0)</f>
        <v/>
      </c>
      <c r="U403" t="str">
        <f>VLOOKUP($D403,metadata!$B$2:$S$451,18,0)</f>
        <v/>
      </c>
      <c r="V403">
        <f>VLOOKUP($D403,metadata!$B$2:$Z$451,19,0)</f>
        <v>71.5</v>
      </c>
      <c r="W403" t="str">
        <f>VLOOKUP($D403,metadata!$B$2:$Z$451,20,0)</f>
        <v>global average</v>
      </c>
      <c r="X403" t="str">
        <f>VLOOKUP($D403,metadata!$B$2:$Z$451,21,0)</f>
        <v/>
      </c>
      <c r="Y403">
        <f>VLOOKUP($D403,metadata!$B$2:$Z$451,22,0)</f>
        <v>5</v>
      </c>
      <c r="Z403" t="str">
        <f>VLOOKUP($D403,metadata!$B$2:$Z$451,23,0)</f>
        <v/>
      </c>
      <c r="AA403" t="str">
        <f>VLOOKUP($D403,metadata!$B$2:$Z$451,24,0)</f>
        <v>pupal</v>
      </c>
      <c r="AB403" t="str">
        <f>VLOOKUP($D403,metadata!$B$2:$Z$451,25,0)</f>
        <v/>
      </c>
      <c r="AC403">
        <v>12.0119744161069</v>
      </c>
      <c r="AD403">
        <v>84.828772796007399</v>
      </c>
      <c r="AF403">
        <f t="shared" si="19"/>
        <v>71.5</v>
      </c>
      <c r="AG403">
        <f t="shared" si="20"/>
        <v>12</v>
      </c>
      <c r="AH403">
        <v>2013</v>
      </c>
      <c r="AI403" t="s">
        <v>37</v>
      </c>
      <c r="AJ403" t="s">
        <v>37</v>
      </c>
    </row>
    <row r="404" spans="1:36" x14ac:dyDescent="0.3">
      <c r="A404">
        <f>A403+metadata!J403</f>
        <v>2347</v>
      </c>
      <c r="B404" t="str">
        <f>metadata!B404</f>
        <v>55-OKI</v>
      </c>
      <c r="C404">
        <v>403</v>
      </c>
      <c r="D404" t="str">
        <f t="shared" si="18"/>
        <v>5-Taian</v>
      </c>
      <c r="E404" t="str">
        <f>VLOOKUP($D404,metadata!$B$2:$S$451,2,0)</f>
        <v>Chen, YS; Chen, C; He, HM; Xia, QW; Xue, FS</v>
      </c>
      <c r="F404" t="str">
        <f>VLOOKUP($D404,metadata!$B$2:$S$451,3,0)</f>
        <v>Geographic variation in diapause induction and termination of the cotton bollworm, Helicoverpa armigera Hubner (Lepidoptera: Noctuidae)</v>
      </c>
      <c r="G404" t="str">
        <f>VLOOKUP($D404,metadata!$B$2:$S$451,4,0)</f>
        <v>10.1016/j.jinsphys.2013.06.002</v>
      </c>
      <c r="H404" t="str">
        <f>VLOOKUP($D404,metadata!$B$2:$S$451,5,0)</f>
        <v>y</v>
      </c>
      <c r="I404" t="str">
        <f>VLOOKUP($D404,metadata!$B$2:$S$451,6,0)</f>
        <v>a</v>
      </c>
      <c r="J404" t="str">
        <f>VLOOKUP($D404,metadata!$B$2:$S$451,7,0)</f>
        <v>i</v>
      </c>
      <c r="K404">
        <f>VLOOKUP($D404,metadata!$B$2:$S$451,8,0)</f>
        <v>5</v>
      </c>
      <c r="L404">
        <f>VLOOKUP($D404,metadata!$B$2:$S$451,9,0)</f>
        <v>6</v>
      </c>
      <c r="M404" t="str">
        <f>VLOOKUP($D404,metadata!$B$2:$S$451,10,0)</f>
        <v/>
      </c>
      <c r="N404" t="str">
        <f>VLOOKUP($D404,metadata!$B$2:$S$451,11,0)</f>
        <v>Helicoverpa armigera</v>
      </c>
      <c r="O404" t="str">
        <f>VLOOKUP($D404,metadata!$B$2:$S$451,12,0)</f>
        <v>lepidoptera</v>
      </c>
      <c r="P404" t="str">
        <f>VLOOKUP($D404,metadata!$B$2:$S$451,13,0)</f>
        <v>Taian</v>
      </c>
      <c r="Q404">
        <f>VLOOKUP($D404,metadata!$B$2:$S$451,14,0)</f>
        <v>36.15</v>
      </c>
      <c r="R404">
        <f>VLOOKUP($D404,metadata!$B$2:$S$451,15,0)</f>
        <v>116.59</v>
      </c>
      <c r="S404">
        <f>VLOOKUP($D404,metadata!$B$2:$S$451,16,0)</f>
        <v>0.01</v>
      </c>
      <c r="T404" t="str">
        <f>VLOOKUP($D404,metadata!$B$2:$S$451,17,0)</f>
        <v/>
      </c>
      <c r="U404" t="str">
        <f>VLOOKUP($D404,metadata!$B$2:$S$451,18,0)</f>
        <v/>
      </c>
      <c r="V404">
        <f>VLOOKUP($D404,metadata!$B$2:$Z$451,19,0)</f>
        <v>71.5</v>
      </c>
      <c r="W404" t="str">
        <f>VLOOKUP($D404,metadata!$B$2:$Z$451,20,0)</f>
        <v>global average</v>
      </c>
      <c r="X404" t="str">
        <f>VLOOKUP($D404,metadata!$B$2:$Z$451,21,0)</f>
        <v/>
      </c>
      <c r="Y404">
        <f>VLOOKUP($D404,metadata!$B$2:$Z$451,22,0)</f>
        <v>5</v>
      </c>
      <c r="Z404" t="str">
        <f>VLOOKUP($D404,metadata!$B$2:$Z$451,23,0)</f>
        <v/>
      </c>
      <c r="AA404" t="str">
        <f>VLOOKUP($D404,metadata!$B$2:$Z$451,24,0)</f>
        <v>pupal</v>
      </c>
      <c r="AB404" t="str">
        <f>VLOOKUP($D404,metadata!$B$2:$Z$451,25,0)</f>
        <v/>
      </c>
      <c r="AC404">
        <v>13.0049532725261</v>
      </c>
      <c r="AD404">
        <v>80.682344014662107</v>
      </c>
      <c r="AF404">
        <f t="shared" si="19"/>
        <v>71.5</v>
      </c>
      <c r="AG404">
        <f t="shared" si="20"/>
        <v>13</v>
      </c>
      <c r="AH404">
        <v>2013</v>
      </c>
      <c r="AI404" t="s">
        <v>37</v>
      </c>
      <c r="AJ404" t="s">
        <v>37</v>
      </c>
    </row>
    <row r="405" spans="1:36" x14ac:dyDescent="0.3">
      <c r="A405">
        <f>A404+metadata!J404</f>
        <v>2359</v>
      </c>
      <c r="B405" t="str">
        <f>metadata!B405</f>
        <v>55-SHI</v>
      </c>
      <c r="C405">
        <v>404</v>
      </c>
      <c r="D405" t="str">
        <f t="shared" si="18"/>
        <v>5-Taian</v>
      </c>
      <c r="E405" t="str">
        <f>VLOOKUP($D405,metadata!$B$2:$S$451,2,0)</f>
        <v>Chen, YS; Chen, C; He, HM; Xia, QW; Xue, FS</v>
      </c>
      <c r="F405" t="str">
        <f>VLOOKUP($D405,metadata!$B$2:$S$451,3,0)</f>
        <v>Geographic variation in diapause induction and termination of the cotton bollworm, Helicoverpa armigera Hubner (Lepidoptera: Noctuidae)</v>
      </c>
      <c r="G405" t="str">
        <f>VLOOKUP($D405,metadata!$B$2:$S$451,4,0)</f>
        <v>10.1016/j.jinsphys.2013.06.002</v>
      </c>
      <c r="H405" t="str">
        <f>VLOOKUP($D405,metadata!$B$2:$S$451,5,0)</f>
        <v>y</v>
      </c>
      <c r="I405" t="str">
        <f>VLOOKUP($D405,metadata!$B$2:$S$451,6,0)</f>
        <v>a</v>
      </c>
      <c r="J405" t="str">
        <f>VLOOKUP($D405,metadata!$B$2:$S$451,7,0)</f>
        <v>i</v>
      </c>
      <c r="K405">
        <f>VLOOKUP($D405,metadata!$B$2:$S$451,8,0)</f>
        <v>5</v>
      </c>
      <c r="L405">
        <f>VLOOKUP($D405,metadata!$B$2:$S$451,9,0)</f>
        <v>6</v>
      </c>
      <c r="M405" t="str">
        <f>VLOOKUP($D405,metadata!$B$2:$S$451,10,0)</f>
        <v/>
      </c>
      <c r="N405" t="str">
        <f>VLOOKUP($D405,metadata!$B$2:$S$451,11,0)</f>
        <v>Helicoverpa armigera</v>
      </c>
      <c r="O405" t="str">
        <f>VLOOKUP($D405,metadata!$B$2:$S$451,12,0)</f>
        <v>lepidoptera</v>
      </c>
      <c r="P405" t="str">
        <f>VLOOKUP($D405,metadata!$B$2:$S$451,13,0)</f>
        <v>Taian</v>
      </c>
      <c r="Q405">
        <f>VLOOKUP($D405,metadata!$B$2:$S$451,14,0)</f>
        <v>36.15</v>
      </c>
      <c r="R405">
        <f>VLOOKUP($D405,metadata!$B$2:$S$451,15,0)</f>
        <v>116.59</v>
      </c>
      <c r="S405">
        <f>VLOOKUP($D405,metadata!$B$2:$S$451,16,0)</f>
        <v>0.01</v>
      </c>
      <c r="T405" t="str">
        <f>VLOOKUP($D405,metadata!$B$2:$S$451,17,0)</f>
        <v/>
      </c>
      <c r="U405" t="str">
        <f>VLOOKUP($D405,metadata!$B$2:$S$451,18,0)</f>
        <v/>
      </c>
      <c r="V405">
        <f>VLOOKUP($D405,metadata!$B$2:$Z$451,19,0)</f>
        <v>71.5</v>
      </c>
      <c r="W405" t="str">
        <f>VLOOKUP($D405,metadata!$B$2:$Z$451,20,0)</f>
        <v>global average</v>
      </c>
      <c r="X405" t="str">
        <f>VLOOKUP($D405,metadata!$B$2:$Z$451,21,0)</f>
        <v/>
      </c>
      <c r="Y405">
        <f>VLOOKUP($D405,metadata!$B$2:$Z$451,22,0)</f>
        <v>5</v>
      </c>
      <c r="Z405" t="str">
        <f>VLOOKUP($D405,metadata!$B$2:$Z$451,23,0)</f>
        <v/>
      </c>
      <c r="AA405" t="str">
        <f>VLOOKUP($D405,metadata!$B$2:$Z$451,24,0)</f>
        <v>pupal</v>
      </c>
      <c r="AB405" t="str">
        <f>VLOOKUP($D405,metadata!$B$2:$Z$451,25,0)</f>
        <v/>
      </c>
      <c r="AC405">
        <v>14.006187583155601</v>
      </c>
      <c r="AD405">
        <v>10.7872337014892</v>
      </c>
      <c r="AF405">
        <f t="shared" si="19"/>
        <v>71.5</v>
      </c>
      <c r="AG405">
        <f t="shared" si="20"/>
        <v>14</v>
      </c>
      <c r="AH405">
        <v>2013</v>
      </c>
      <c r="AI405" t="s">
        <v>37</v>
      </c>
      <c r="AJ405" t="s">
        <v>37</v>
      </c>
    </row>
    <row r="406" spans="1:36" x14ac:dyDescent="0.3">
      <c r="A406">
        <f>A405+metadata!J405</f>
        <v>2371</v>
      </c>
      <c r="B406" t="str">
        <f>metadata!B406</f>
        <v>55-UTS</v>
      </c>
      <c r="C406">
        <v>405</v>
      </c>
      <c r="D406" t="str">
        <f t="shared" si="18"/>
        <v>5-Taian</v>
      </c>
      <c r="E406" t="str">
        <f>VLOOKUP($D406,metadata!$B$2:$S$451,2,0)</f>
        <v>Chen, YS; Chen, C; He, HM; Xia, QW; Xue, FS</v>
      </c>
      <c r="F406" t="str">
        <f>VLOOKUP($D406,metadata!$B$2:$S$451,3,0)</f>
        <v>Geographic variation in diapause induction and termination of the cotton bollworm, Helicoverpa armigera Hubner (Lepidoptera: Noctuidae)</v>
      </c>
      <c r="G406" t="str">
        <f>VLOOKUP($D406,metadata!$B$2:$S$451,4,0)</f>
        <v>10.1016/j.jinsphys.2013.06.002</v>
      </c>
      <c r="H406" t="str">
        <f>VLOOKUP($D406,metadata!$B$2:$S$451,5,0)</f>
        <v>y</v>
      </c>
      <c r="I406" t="str">
        <f>VLOOKUP($D406,metadata!$B$2:$S$451,6,0)</f>
        <v>a</v>
      </c>
      <c r="J406" t="str">
        <f>VLOOKUP($D406,metadata!$B$2:$S$451,7,0)</f>
        <v>i</v>
      </c>
      <c r="K406">
        <f>VLOOKUP($D406,metadata!$B$2:$S$451,8,0)</f>
        <v>5</v>
      </c>
      <c r="L406">
        <f>VLOOKUP($D406,metadata!$B$2:$S$451,9,0)</f>
        <v>6</v>
      </c>
      <c r="M406" t="str">
        <f>VLOOKUP($D406,metadata!$B$2:$S$451,10,0)</f>
        <v/>
      </c>
      <c r="N406" t="str">
        <f>VLOOKUP($D406,metadata!$B$2:$S$451,11,0)</f>
        <v>Helicoverpa armigera</v>
      </c>
      <c r="O406" t="str">
        <f>VLOOKUP($D406,metadata!$B$2:$S$451,12,0)</f>
        <v>lepidoptera</v>
      </c>
      <c r="P406" t="str">
        <f>VLOOKUP($D406,metadata!$B$2:$S$451,13,0)</f>
        <v>Taian</v>
      </c>
      <c r="Q406">
        <f>VLOOKUP($D406,metadata!$B$2:$S$451,14,0)</f>
        <v>36.15</v>
      </c>
      <c r="R406">
        <f>VLOOKUP($D406,metadata!$B$2:$S$451,15,0)</f>
        <v>116.59</v>
      </c>
      <c r="S406">
        <f>VLOOKUP($D406,metadata!$B$2:$S$451,16,0)</f>
        <v>0.01</v>
      </c>
      <c r="T406" t="str">
        <f>VLOOKUP($D406,metadata!$B$2:$S$451,17,0)</f>
        <v/>
      </c>
      <c r="U406" t="str">
        <f>VLOOKUP($D406,metadata!$B$2:$S$451,18,0)</f>
        <v/>
      </c>
      <c r="V406">
        <f>VLOOKUP($D406,metadata!$B$2:$Z$451,19,0)</f>
        <v>71.5</v>
      </c>
      <c r="W406" t="str">
        <f>VLOOKUP($D406,metadata!$B$2:$Z$451,20,0)</f>
        <v>global average</v>
      </c>
      <c r="X406" t="str">
        <f>VLOOKUP($D406,metadata!$B$2:$Z$451,21,0)</f>
        <v/>
      </c>
      <c r="Y406">
        <f>VLOOKUP($D406,metadata!$B$2:$Z$451,22,0)</f>
        <v>5</v>
      </c>
      <c r="Z406" t="str">
        <f>VLOOKUP($D406,metadata!$B$2:$Z$451,23,0)</f>
        <v/>
      </c>
      <c r="AA406" t="str">
        <f>VLOOKUP($D406,metadata!$B$2:$Z$451,24,0)</f>
        <v>pupal</v>
      </c>
      <c r="AB406" t="str">
        <f>VLOOKUP($D406,metadata!$B$2:$Z$451,25,0)</f>
        <v/>
      </c>
      <c r="AC406">
        <v>14.998621419296899</v>
      </c>
      <c r="AD406">
        <v>2.1789055779085298</v>
      </c>
      <c r="AF406">
        <f t="shared" si="19"/>
        <v>71.5</v>
      </c>
      <c r="AG406">
        <f t="shared" si="20"/>
        <v>15</v>
      </c>
      <c r="AH406">
        <v>2013</v>
      </c>
      <c r="AI406" t="s">
        <v>37</v>
      </c>
      <c r="AJ406" t="s">
        <v>37</v>
      </c>
    </row>
    <row r="407" spans="1:36" x14ac:dyDescent="0.3">
      <c r="A407">
        <f>A406+metadata!J406</f>
        <v>2383</v>
      </c>
      <c r="B407" t="str">
        <f>metadata!B407</f>
        <v>55-AIZ</v>
      </c>
      <c r="C407">
        <v>406</v>
      </c>
      <c r="D407" t="str">
        <f t="shared" si="18"/>
        <v>5-Taian</v>
      </c>
      <c r="E407" t="str">
        <f>VLOOKUP($D407,metadata!$B$2:$S$451,2,0)</f>
        <v>Chen, YS; Chen, C; He, HM; Xia, QW; Xue, FS</v>
      </c>
      <c r="F407" t="str">
        <f>VLOOKUP($D407,metadata!$B$2:$S$451,3,0)</f>
        <v>Geographic variation in diapause induction and termination of the cotton bollworm, Helicoverpa armigera Hubner (Lepidoptera: Noctuidae)</v>
      </c>
      <c r="G407" t="str">
        <f>VLOOKUP($D407,metadata!$B$2:$S$451,4,0)</f>
        <v>10.1016/j.jinsphys.2013.06.002</v>
      </c>
      <c r="H407" t="str">
        <f>VLOOKUP($D407,metadata!$B$2:$S$451,5,0)</f>
        <v>y</v>
      </c>
      <c r="I407" t="str">
        <f>VLOOKUP($D407,metadata!$B$2:$S$451,6,0)</f>
        <v>a</v>
      </c>
      <c r="J407" t="str">
        <f>VLOOKUP($D407,metadata!$B$2:$S$451,7,0)</f>
        <v>i</v>
      </c>
      <c r="K407">
        <f>VLOOKUP($D407,metadata!$B$2:$S$451,8,0)</f>
        <v>5</v>
      </c>
      <c r="L407">
        <f>VLOOKUP($D407,metadata!$B$2:$S$451,9,0)</f>
        <v>6</v>
      </c>
      <c r="M407" t="str">
        <f>VLOOKUP($D407,metadata!$B$2:$S$451,10,0)</f>
        <v/>
      </c>
      <c r="N407" t="str">
        <f>VLOOKUP($D407,metadata!$B$2:$S$451,11,0)</f>
        <v>Helicoverpa armigera</v>
      </c>
      <c r="O407" t="str">
        <f>VLOOKUP($D407,metadata!$B$2:$S$451,12,0)</f>
        <v>lepidoptera</v>
      </c>
      <c r="P407" t="str">
        <f>VLOOKUP($D407,metadata!$B$2:$S$451,13,0)</f>
        <v>Taian</v>
      </c>
      <c r="Q407">
        <f>VLOOKUP($D407,metadata!$B$2:$S$451,14,0)</f>
        <v>36.15</v>
      </c>
      <c r="R407">
        <f>VLOOKUP($D407,metadata!$B$2:$S$451,15,0)</f>
        <v>116.59</v>
      </c>
      <c r="S407">
        <f>VLOOKUP($D407,metadata!$B$2:$S$451,16,0)</f>
        <v>0.01</v>
      </c>
      <c r="T407" t="str">
        <f>VLOOKUP($D407,metadata!$B$2:$S$451,17,0)</f>
        <v/>
      </c>
      <c r="U407" t="str">
        <f>VLOOKUP($D407,metadata!$B$2:$S$451,18,0)</f>
        <v/>
      </c>
      <c r="V407">
        <f>VLOOKUP($D407,metadata!$B$2:$Z$451,19,0)</f>
        <v>71.5</v>
      </c>
      <c r="W407" t="str">
        <f>VLOOKUP($D407,metadata!$B$2:$Z$451,20,0)</f>
        <v>global average</v>
      </c>
      <c r="X407" t="str">
        <f>VLOOKUP($D407,metadata!$B$2:$Z$451,21,0)</f>
        <v/>
      </c>
      <c r="Y407">
        <f>VLOOKUP($D407,metadata!$B$2:$Z$451,22,0)</f>
        <v>5</v>
      </c>
      <c r="Z407" t="str">
        <f>VLOOKUP($D407,metadata!$B$2:$Z$451,23,0)</f>
        <v/>
      </c>
      <c r="AA407" t="str">
        <f>VLOOKUP($D407,metadata!$B$2:$Z$451,24,0)</f>
        <v>pupal</v>
      </c>
      <c r="AB407" t="str">
        <f>VLOOKUP($D407,metadata!$B$2:$Z$451,25,0)</f>
        <v/>
      </c>
      <c r="AC407">
        <v>15.991904845871399</v>
      </c>
      <c r="AD407">
        <v>0.52589113487115902</v>
      </c>
      <c r="AF407">
        <f t="shared" si="19"/>
        <v>71.5</v>
      </c>
      <c r="AG407">
        <f t="shared" si="20"/>
        <v>16</v>
      </c>
      <c r="AH407">
        <v>2013</v>
      </c>
      <c r="AI407" t="s">
        <v>37</v>
      </c>
      <c r="AJ407" t="s">
        <v>37</v>
      </c>
    </row>
    <row r="408" spans="1:36" x14ac:dyDescent="0.3">
      <c r="A408">
        <f>A407+metadata!J407</f>
        <v>2395</v>
      </c>
      <c r="B408" t="str">
        <f>metadata!B408</f>
        <v>55-BER</v>
      </c>
      <c r="C408">
        <v>407</v>
      </c>
      <c r="D408" t="str">
        <f t="shared" si="18"/>
        <v>5-Langfang</v>
      </c>
      <c r="E408" t="str">
        <f>VLOOKUP($D408,metadata!$B$2:$S$451,2,0)</f>
        <v>Chen, YS; Chen, C; He, HM; Xia, QW; Xue, FS</v>
      </c>
      <c r="F408" t="str">
        <f>VLOOKUP($D408,metadata!$B$2:$S$451,3,0)</f>
        <v>Geographic variation in diapause induction and termination of the cotton bollworm, Helicoverpa armigera Hubner (Lepidoptera: Noctuidae)</v>
      </c>
      <c r="G408" t="str">
        <f>VLOOKUP($D408,metadata!$B$2:$S$451,4,0)</f>
        <v>10.1016/j.jinsphys.2013.06.002</v>
      </c>
      <c r="H408" t="str">
        <f>VLOOKUP($D408,metadata!$B$2:$S$451,5,0)</f>
        <v>y</v>
      </c>
      <c r="I408" t="str">
        <f>VLOOKUP($D408,metadata!$B$2:$S$451,6,0)</f>
        <v>a</v>
      </c>
      <c r="J408" t="str">
        <f>VLOOKUP($D408,metadata!$B$2:$S$451,7,0)</f>
        <v>i</v>
      </c>
      <c r="K408">
        <f>VLOOKUP($D408,metadata!$B$2:$S$451,8,0)</f>
        <v>5</v>
      </c>
      <c r="L408">
        <f>VLOOKUP($D408,metadata!$B$2:$S$451,9,0)</f>
        <v>6</v>
      </c>
      <c r="M408" t="str">
        <f>VLOOKUP($D408,metadata!$B$2:$S$451,10,0)</f>
        <v/>
      </c>
      <c r="N408" t="str">
        <f>VLOOKUP($D408,metadata!$B$2:$S$451,11,0)</f>
        <v>Helicoverpa armigera</v>
      </c>
      <c r="O408" t="str">
        <f>VLOOKUP($D408,metadata!$B$2:$S$451,12,0)</f>
        <v>lepidoptera</v>
      </c>
      <c r="P408" t="str">
        <f>VLOOKUP($D408,metadata!$B$2:$S$451,13,0)</f>
        <v>Langfang</v>
      </c>
      <c r="Q408">
        <f>VLOOKUP($D408,metadata!$B$2:$S$451,14,0)</f>
        <v>39.31</v>
      </c>
      <c r="R408">
        <f>VLOOKUP($D408,metadata!$B$2:$S$451,15,0)</f>
        <v>116.42</v>
      </c>
      <c r="S408">
        <f>VLOOKUP($D408,metadata!$B$2:$S$451,16,0)</f>
        <v>0.01</v>
      </c>
      <c r="T408" t="str">
        <f>VLOOKUP($D408,metadata!$B$2:$S$451,17,0)</f>
        <v/>
      </c>
      <c r="U408" t="str">
        <f>VLOOKUP($D408,metadata!$B$2:$S$451,18,0)</f>
        <v/>
      </c>
      <c r="V408">
        <f>VLOOKUP($D408,metadata!$B$2:$Z$451,19,0)</f>
        <v>71.5</v>
      </c>
      <c r="W408" t="str">
        <f>VLOOKUP($D408,metadata!$B$2:$Z$451,20,0)</f>
        <v>global average</v>
      </c>
      <c r="X408" t="str">
        <f>VLOOKUP($D408,metadata!$B$2:$Z$451,21,0)</f>
        <v/>
      </c>
      <c r="Y408">
        <f>VLOOKUP($D408,metadata!$B$2:$Z$451,22,0)</f>
        <v>5</v>
      </c>
      <c r="Z408" t="str">
        <f>VLOOKUP($D408,metadata!$B$2:$Z$451,23,0)</f>
        <v/>
      </c>
      <c r="AA408" t="str">
        <f>VLOOKUP($D408,metadata!$B$2:$Z$451,24,0)</f>
        <v>pupal</v>
      </c>
      <c r="AB408" t="str">
        <f>VLOOKUP($D408,metadata!$B$2:$Z$451,25,0)</f>
        <v/>
      </c>
      <c r="AC408">
        <v>11.011814116025199</v>
      </c>
      <c r="AD408">
        <v>96.849782793389195</v>
      </c>
      <c r="AF408">
        <f t="shared" si="19"/>
        <v>71.5</v>
      </c>
      <c r="AG408">
        <f t="shared" si="20"/>
        <v>11</v>
      </c>
      <c r="AH408">
        <v>2013</v>
      </c>
      <c r="AI408" t="s">
        <v>37</v>
      </c>
      <c r="AJ408" t="s">
        <v>37</v>
      </c>
    </row>
    <row r="409" spans="1:36" x14ac:dyDescent="0.3">
      <c r="A409">
        <f>A408+metadata!J408</f>
        <v>2407</v>
      </c>
      <c r="B409" t="str">
        <f>metadata!B409</f>
        <v>55-FAY</v>
      </c>
      <c r="C409">
        <v>408</v>
      </c>
      <c r="D409" t="str">
        <f t="shared" si="18"/>
        <v>5-Langfang</v>
      </c>
      <c r="E409" t="str">
        <f>VLOOKUP($D409,metadata!$B$2:$S$451,2,0)</f>
        <v>Chen, YS; Chen, C; He, HM; Xia, QW; Xue, FS</v>
      </c>
      <c r="F409" t="str">
        <f>VLOOKUP($D409,metadata!$B$2:$S$451,3,0)</f>
        <v>Geographic variation in diapause induction and termination of the cotton bollworm, Helicoverpa armigera Hubner (Lepidoptera: Noctuidae)</v>
      </c>
      <c r="G409" t="str">
        <f>VLOOKUP($D409,metadata!$B$2:$S$451,4,0)</f>
        <v>10.1016/j.jinsphys.2013.06.002</v>
      </c>
      <c r="H409" t="str">
        <f>VLOOKUP($D409,metadata!$B$2:$S$451,5,0)</f>
        <v>y</v>
      </c>
      <c r="I409" t="str">
        <f>VLOOKUP($D409,metadata!$B$2:$S$451,6,0)</f>
        <v>a</v>
      </c>
      <c r="J409" t="str">
        <f>VLOOKUP($D409,metadata!$B$2:$S$451,7,0)</f>
        <v>i</v>
      </c>
      <c r="K409">
        <f>VLOOKUP($D409,metadata!$B$2:$S$451,8,0)</f>
        <v>5</v>
      </c>
      <c r="L409">
        <f>VLOOKUP($D409,metadata!$B$2:$S$451,9,0)</f>
        <v>6</v>
      </c>
      <c r="M409" t="str">
        <f>VLOOKUP($D409,metadata!$B$2:$S$451,10,0)</f>
        <v/>
      </c>
      <c r="N409" t="str">
        <f>VLOOKUP($D409,metadata!$B$2:$S$451,11,0)</f>
        <v>Helicoverpa armigera</v>
      </c>
      <c r="O409" t="str">
        <f>VLOOKUP($D409,metadata!$B$2:$S$451,12,0)</f>
        <v>lepidoptera</v>
      </c>
      <c r="P409" t="str">
        <f>VLOOKUP($D409,metadata!$B$2:$S$451,13,0)</f>
        <v>Langfang</v>
      </c>
      <c r="Q409">
        <f>VLOOKUP($D409,metadata!$B$2:$S$451,14,0)</f>
        <v>39.31</v>
      </c>
      <c r="R409">
        <f>VLOOKUP($D409,metadata!$B$2:$S$451,15,0)</f>
        <v>116.42</v>
      </c>
      <c r="S409">
        <f>VLOOKUP($D409,metadata!$B$2:$S$451,16,0)</f>
        <v>0.01</v>
      </c>
      <c r="T409" t="str">
        <f>VLOOKUP($D409,metadata!$B$2:$S$451,17,0)</f>
        <v/>
      </c>
      <c r="U409" t="str">
        <f>VLOOKUP($D409,metadata!$B$2:$S$451,18,0)</f>
        <v/>
      </c>
      <c r="V409">
        <f>VLOOKUP($D409,metadata!$B$2:$Z$451,19,0)</f>
        <v>71.5</v>
      </c>
      <c r="W409" t="str">
        <f>VLOOKUP($D409,metadata!$B$2:$Z$451,20,0)</f>
        <v>global average</v>
      </c>
      <c r="X409" t="str">
        <f>VLOOKUP($D409,metadata!$B$2:$Z$451,21,0)</f>
        <v/>
      </c>
      <c r="Y409">
        <f>VLOOKUP($D409,metadata!$B$2:$Z$451,22,0)</f>
        <v>5</v>
      </c>
      <c r="Z409" t="str">
        <f>VLOOKUP($D409,metadata!$B$2:$Z$451,23,0)</f>
        <v/>
      </c>
      <c r="AA409" t="str">
        <f>VLOOKUP($D409,metadata!$B$2:$Z$451,24,0)</f>
        <v>pupal</v>
      </c>
      <c r="AB409" t="str">
        <f>VLOOKUP($D409,metadata!$B$2:$Z$451,25,0)</f>
        <v/>
      </c>
      <c r="AC409">
        <v>12.009345494766199</v>
      </c>
      <c r="AD409">
        <v>96.640003419734995</v>
      </c>
      <c r="AF409">
        <f t="shared" si="19"/>
        <v>71.5</v>
      </c>
      <c r="AG409">
        <f t="shared" si="20"/>
        <v>12</v>
      </c>
      <c r="AH409">
        <v>2013</v>
      </c>
      <c r="AI409" t="s">
        <v>37</v>
      </c>
      <c r="AJ409" t="s">
        <v>37</v>
      </c>
    </row>
    <row r="410" spans="1:36" x14ac:dyDescent="0.3">
      <c r="A410">
        <f>A409+metadata!J409</f>
        <v>2419</v>
      </c>
      <c r="B410" t="str">
        <f>metadata!B410</f>
        <v>55-KAG</v>
      </c>
      <c r="C410">
        <v>409</v>
      </c>
      <c r="D410" t="str">
        <f t="shared" si="18"/>
        <v>5-Langfang</v>
      </c>
      <c r="E410" t="str">
        <f>VLOOKUP($D410,metadata!$B$2:$S$451,2,0)</f>
        <v>Chen, YS; Chen, C; He, HM; Xia, QW; Xue, FS</v>
      </c>
      <c r="F410" t="str">
        <f>VLOOKUP($D410,metadata!$B$2:$S$451,3,0)</f>
        <v>Geographic variation in diapause induction and termination of the cotton bollworm, Helicoverpa armigera Hubner (Lepidoptera: Noctuidae)</v>
      </c>
      <c r="G410" t="str">
        <f>VLOOKUP($D410,metadata!$B$2:$S$451,4,0)</f>
        <v>10.1016/j.jinsphys.2013.06.002</v>
      </c>
      <c r="H410" t="str">
        <f>VLOOKUP($D410,metadata!$B$2:$S$451,5,0)</f>
        <v>y</v>
      </c>
      <c r="I410" t="str">
        <f>VLOOKUP($D410,metadata!$B$2:$S$451,6,0)</f>
        <v>a</v>
      </c>
      <c r="J410" t="str">
        <f>VLOOKUP($D410,metadata!$B$2:$S$451,7,0)</f>
        <v>i</v>
      </c>
      <c r="K410">
        <f>VLOOKUP($D410,metadata!$B$2:$S$451,8,0)</f>
        <v>5</v>
      </c>
      <c r="L410">
        <f>VLOOKUP($D410,metadata!$B$2:$S$451,9,0)</f>
        <v>6</v>
      </c>
      <c r="M410" t="str">
        <f>VLOOKUP($D410,metadata!$B$2:$S$451,10,0)</f>
        <v/>
      </c>
      <c r="N410" t="str">
        <f>VLOOKUP($D410,metadata!$B$2:$S$451,11,0)</f>
        <v>Helicoverpa armigera</v>
      </c>
      <c r="O410" t="str">
        <f>VLOOKUP($D410,metadata!$B$2:$S$451,12,0)</f>
        <v>lepidoptera</v>
      </c>
      <c r="P410" t="str">
        <f>VLOOKUP($D410,metadata!$B$2:$S$451,13,0)</f>
        <v>Langfang</v>
      </c>
      <c r="Q410">
        <f>VLOOKUP($D410,metadata!$B$2:$S$451,14,0)</f>
        <v>39.31</v>
      </c>
      <c r="R410">
        <f>VLOOKUP($D410,metadata!$B$2:$S$451,15,0)</f>
        <v>116.42</v>
      </c>
      <c r="S410">
        <f>VLOOKUP($D410,metadata!$B$2:$S$451,16,0)</f>
        <v>0.01</v>
      </c>
      <c r="T410" t="str">
        <f>VLOOKUP($D410,metadata!$B$2:$S$451,17,0)</f>
        <v/>
      </c>
      <c r="U410" t="str">
        <f>VLOOKUP($D410,metadata!$B$2:$S$451,18,0)</f>
        <v/>
      </c>
      <c r="V410">
        <f>VLOOKUP($D410,metadata!$B$2:$Z$451,19,0)</f>
        <v>71.5</v>
      </c>
      <c r="W410" t="str">
        <f>VLOOKUP($D410,metadata!$B$2:$Z$451,20,0)</f>
        <v>global average</v>
      </c>
      <c r="X410" t="str">
        <f>VLOOKUP($D410,metadata!$B$2:$Z$451,21,0)</f>
        <v/>
      </c>
      <c r="Y410">
        <f>VLOOKUP($D410,metadata!$B$2:$Z$451,22,0)</f>
        <v>5</v>
      </c>
      <c r="Z410" t="str">
        <f>VLOOKUP($D410,metadata!$B$2:$Z$451,23,0)</f>
        <v/>
      </c>
      <c r="AA410" t="str">
        <f>VLOOKUP($D410,metadata!$B$2:$Z$451,24,0)</f>
        <v>pupal</v>
      </c>
      <c r="AB410" t="str">
        <f>VLOOKUP($D410,metadata!$B$2:$Z$451,25,0)</f>
        <v/>
      </c>
      <c r="AC410">
        <v>13.0231954218296</v>
      </c>
      <c r="AD410">
        <v>96.691406312617204</v>
      </c>
      <c r="AF410">
        <f t="shared" si="19"/>
        <v>71.5</v>
      </c>
      <c r="AG410">
        <f t="shared" si="20"/>
        <v>13</v>
      </c>
      <c r="AH410">
        <v>2013</v>
      </c>
      <c r="AI410" t="s">
        <v>37</v>
      </c>
      <c r="AJ410" t="s">
        <v>37</v>
      </c>
    </row>
    <row r="411" spans="1:36" x14ac:dyDescent="0.3">
      <c r="A411">
        <f>A410+metadata!J410</f>
        <v>2431</v>
      </c>
      <c r="B411" t="str">
        <f>metadata!B411</f>
        <v>55-OAK</v>
      </c>
      <c r="C411">
        <v>410</v>
      </c>
      <c r="D411" t="str">
        <f t="shared" si="18"/>
        <v>5-Langfang</v>
      </c>
      <c r="E411" t="str">
        <f>VLOOKUP($D411,metadata!$B$2:$S$451,2,0)</f>
        <v>Chen, YS; Chen, C; He, HM; Xia, QW; Xue, FS</v>
      </c>
      <c r="F411" t="str">
        <f>VLOOKUP($D411,metadata!$B$2:$S$451,3,0)</f>
        <v>Geographic variation in diapause induction and termination of the cotton bollworm, Helicoverpa armigera Hubner (Lepidoptera: Noctuidae)</v>
      </c>
      <c r="G411" t="str">
        <f>VLOOKUP($D411,metadata!$B$2:$S$451,4,0)</f>
        <v>10.1016/j.jinsphys.2013.06.002</v>
      </c>
      <c r="H411" t="str">
        <f>VLOOKUP($D411,metadata!$B$2:$S$451,5,0)</f>
        <v>y</v>
      </c>
      <c r="I411" t="str">
        <f>VLOOKUP($D411,metadata!$B$2:$S$451,6,0)</f>
        <v>a</v>
      </c>
      <c r="J411" t="str">
        <f>VLOOKUP($D411,metadata!$B$2:$S$451,7,0)</f>
        <v>i</v>
      </c>
      <c r="K411">
        <f>VLOOKUP($D411,metadata!$B$2:$S$451,8,0)</f>
        <v>5</v>
      </c>
      <c r="L411">
        <f>VLOOKUP($D411,metadata!$B$2:$S$451,9,0)</f>
        <v>6</v>
      </c>
      <c r="M411" t="str">
        <f>VLOOKUP($D411,metadata!$B$2:$S$451,10,0)</f>
        <v/>
      </c>
      <c r="N411" t="str">
        <f>VLOOKUP($D411,metadata!$B$2:$S$451,11,0)</f>
        <v>Helicoverpa armigera</v>
      </c>
      <c r="O411" t="str">
        <f>VLOOKUP($D411,metadata!$B$2:$S$451,12,0)</f>
        <v>lepidoptera</v>
      </c>
      <c r="P411" t="str">
        <f>VLOOKUP($D411,metadata!$B$2:$S$451,13,0)</f>
        <v>Langfang</v>
      </c>
      <c r="Q411">
        <f>VLOOKUP($D411,metadata!$B$2:$S$451,14,0)</f>
        <v>39.31</v>
      </c>
      <c r="R411">
        <f>VLOOKUP($D411,metadata!$B$2:$S$451,15,0)</f>
        <v>116.42</v>
      </c>
      <c r="S411">
        <f>VLOOKUP($D411,metadata!$B$2:$S$451,16,0)</f>
        <v>0.01</v>
      </c>
      <c r="T411" t="str">
        <f>VLOOKUP($D411,metadata!$B$2:$S$451,17,0)</f>
        <v/>
      </c>
      <c r="U411" t="str">
        <f>VLOOKUP($D411,metadata!$B$2:$S$451,18,0)</f>
        <v/>
      </c>
      <c r="V411">
        <f>VLOOKUP($D411,metadata!$B$2:$Z$451,19,0)</f>
        <v>71.5</v>
      </c>
      <c r="W411" t="str">
        <f>VLOOKUP($D411,metadata!$B$2:$Z$451,20,0)</f>
        <v>global average</v>
      </c>
      <c r="X411" t="str">
        <f>VLOOKUP($D411,metadata!$B$2:$Z$451,21,0)</f>
        <v/>
      </c>
      <c r="Y411">
        <f>VLOOKUP($D411,metadata!$B$2:$Z$451,22,0)</f>
        <v>5</v>
      </c>
      <c r="Z411" t="str">
        <f>VLOOKUP($D411,metadata!$B$2:$Z$451,23,0)</f>
        <v/>
      </c>
      <c r="AA411" t="str">
        <f>VLOOKUP($D411,metadata!$B$2:$Z$451,24,0)</f>
        <v>pupal</v>
      </c>
      <c r="AB411" t="str">
        <f>VLOOKUP($D411,metadata!$B$2:$Z$451,25,0)</f>
        <v/>
      </c>
      <c r="AC411">
        <v>14.016975778657599</v>
      </c>
      <c r="AD411">
        <v>65.773260877696302</v>
      </c>
      <c r="AF411">
        <f t="shared" si="19"/>
        <v>71.5</v>
      </c>
      <c r="AG411">
        <f t="shared" si="20"/>
        <v>14</v>
      </c>
      <c r="AH411">
        <v>2013</v>
      </c>
      <c r="AI411" t="s">
        <v>37</v>
      </c>
      <c r="AJ411" t="s">
        <v>37</v>
      </c>
    </row>
    <row r="412" spans="1:36" x14ac:dyDescent="0.3">
      <c r="A412">
        <f>A411+metadata!J411</f>
        <v>2443</v>
      </c>
      <c r="B412" t="str">
        <f>metadata!B412</f>
        <v>55-SAK</v>
      </c>
      <c r="C412">
        <v>411</v>
      </c>
      <c r="D412" t="str">
        <f t="shared" si="18"/>
        <v>5-Langfang</v>
      </c>
      <c r="E412" t="str">
        <f>VLOOKUP($D412,metadata!$B$2:$S$451,2,0)</f>
        <v>Chen, YS; Chen, C; He, HM; Xia, QW; Xue, FS</v>
      </c>
      <c r="F412" t="str">
        <f>VLOOKUP($D412,metadata!$B$2:$S$451,3,0)</f>
        <v>Geographic variation in diapause induction and termination of the cotton bollworm, Helicoverpa armigera Hubner (Lepidoptera: Noctuidae)</v>
      </c>
      <c r="G412" t="str">
        <f>VLOOKUP($D412,metadata!$B$2:$S$451,4,0)</f>
        <v>10.1016/j.jinsphys.2013.06.002</v>
      </c>
      <c r="H412" t="str">
        <f>VLOOKUP($D412,metadata!$B$2:$S$451,5,0)</f>
        <v>y</v>
      </c>
      <c r="I412" t="str">
        <f>VLOOKUP($D412,metadata!$B$2:$S$451,6,0)</f>
        <v>a</v>
      </c>
      <c r="J412" t="str">
        <f>VLOOKUP($D412,metadata!$B$2:$S$451,7,0)</f>
        <v>i</v>
      </c>
      <c r="K412">
        <f>VLOOKUP($D412,metadata!$B$2:$S$451,8,0)</f>
        <v>5</v>
      </c>
      <c r="L412">
        <f>VLOOKUP($D412,metadata!$B$2:$S$451,9,0)</f>
        <v>6</v>
      </c>
      <c r="M412" t="str">
        <f>VLOOKUP($D412,metadata!$B$2:$S$451,10,0)</f>
        <v/>
      </c>
      <c r="N412" t="str">
        <f>VLOOKUP($D412,metadata!$B$2:$S$451,11,0)</f>
        <v>Helicoverpa armigera</v>
      </c>
      <c r="O412" t="str">
        <f>VLOOKUP($D412,metadata!$B$2:$S$451,12,0)</f>
        <v>lepidoptera</v>
      </c>
      <c r="P412" t="str">
        <f>VLOOKUP($D412,metadata!$B$2:$S$451,13,0)</f>
        <v>Langfang</v>
      </c>
      <c r="Q412">
        <f>VLOOKUP($D412,metadata!$B$2:$S$451,14,0)</f>
        <v>39.31</v>
      </c>
      <c r="R412">
        <f>VLOOKUP($D412,metadata!$B$2:$S$451,15,0)</f>
        <v>116.42</v>
      </c>
      <c r="S412">
        <f>VLOOKUP($D412,metadata!$B$2:$S$451,16,0)</f>
        <v>0.01</v>
      </c>
      <c r="T412" t="str">
        <f>VLOOKUP($D412,metadata!$B$2:$S$451,17,0)</f>
        <v/>
      </c>
      <c r="U412" t="str">
        <f>VLOOKUP($D412,metadata!$B$2:$S$451,18,0)</f>
        <v/>
      </c>
      <c r="V412">
        <f>VLOOKUP($D412,metadata!$B$2:$Z$451,19,0)</f>
        <v>71.5</v>
      </c>
      <c r="W412" t="str">
        <f>VLOOKUP($D412,metadata!$B$2:$Z$451,20,0)</f>
        <v>global average</v>
      </c>
      <c r="X412" t="str">
        <f>VLOOKUP($D412,metadata!$B$2:$Z$451,21,0)</f>
        <v/>
      </c>
      <c r="Y412">
        <f>VLOOKUP($D412,metadata!$B$2:$Z$451,22,0)</f>
        <v>5</v>
      </c>
      <c r="Z412" t="str">
        <f>VLOOKUP($D412,metadata!$B$2:$Z$451,23,0)</f>
        <v/>
      </c>
      <c r="AA412" t="str">
        <f>VLOOKUP($D412,metadata!$B$2:$Z$451,24,0)</f>
        <v>pupal</v>
      </c>
      <c r="AB412" t="str">
        <f>VLOOKUP($D412,metadata!$B$2:$Z$451,25,0)</f>
        <v/>
      </c>
      <c r="AC412">
        <v>14.999599249795599</v>
      </c>
      <c r="AD412">
        <v>10.184077927213</v>
      </c>
      <c r="AF412">
        <f t="shared" si="19"/>
        <v>71.5</v>
      </c>
      <c r="AG412">
        <f t="shared" si="20"/>
        <v>15</v>
      </c>
      <c r="AH412">
        <v>2013</v>
      </c>
      <c r="AI412" t="s">
        <v>37</v>
      </c>
      <c r="AJ412" t="s">
        <v>37</v>
      </c>
    </row>
    <row r="413" spans="1:36" x14ac:dyDescent="0.3">
      <c r="A413">
        <f>A412+metadata!J412</f>
        <v>2455</v>
      </c>
      <c r="B413" t="str">
        <f>metadata!B413</f>
        <v>55-TAN</v>
      </c>
      <c r="C413">
        <v>412</v>
      </c>
      <c r="D413" t="str">
        <f t="shared" si="18"/>
        <v>5-Langfang</v>
      </c>
      <c r="E413" t="str">
        <f>VLOOKUP($D413,metadata!$B$2:$S$451,2,0)</f>
        <v>Chen, YS; Chen, C; He, HM; Xia, QW; Xue, FS</v>
      </c>
      <c r="F413" t="str">
        <f>VLOOKUP($D413,metadata!$B$2:$S$451,3,0)</f>
        <v>Geographic variation in diapause induction and termination of the cotton bollworm, Helicoverpa armigera Hubner (Lepidoptera: Noctuidae)</v>
      </c>
      <c r="G413" t="str">
        <f>VLOOKUP($D413,metadata!$B$2:$S$451,4,0)</f>
        <v>10.1016/j.jinsphys.2013.06.002</v>
      </c>
      <c r="H413" t="str">
        <f>VLOOKUP($D413,metadata!$B$2:$S$451,5,0)</f>
        <v>y</v>
      </c>
      <c r="I413" t="str">
        <f>VLOOKUP($D413,metadata!$B$2:$S$451,6,0)</f>
        <v>a</v>
      </c>
      <c r="J413" t="str">
        <f>VLOOKUP($D413,metadata!$B$2:$S$451,7,0)</f>
        <v>i</v>
      </c>
      <c r="K413">
        <f>VLOOKUP($D413,metadata!$B$2:$S$451,8,0)</f>
        <v>5</v>
      </c>
      <c r="L413">
        <f>VLOOKUP($D413,metadata!$B$2:$S$451,9,0)</f>
        <v>6</v>
      </c>
      <c r="M413" t="str">
        <f>VLOOKUP($D413,metadata!$B$2:$S$451,10,0)</f>
        <v/>
      </c>
      <c r="N413" t="str">
        <f>VLOOKUP($D413,metadata!$B$2:$S$451,11,0)</f>
        <v>Helicoverpa armigera</v>
      </c>
      <c r="O413" t="str">
        <f>VLOOKUP($D413,metadata!$B$2:$S$451,12,0)</f>
        <v>lepidoptera</v>
      </c>
      <c r="P413" t="str">
        <f>VLOOKUP($D413,metadata!$B$2:$S$451,13,0)</f>
        <v>Langfang</v>
      </c>
      <c r="Q413">
        <f>VLOOKUP($D413,metadata!$B$2:$S$451,14,0)</f>
        <v>39.31</v>
      </c>
      <c r="R413">
        <f>VLOOKUP($D413,metadata!$B$2:$S$451,15,0)</f>
        <v>116.42</v>
      </c>
      <c r="S413">
        <f>VLOOKUP($D413,metadata!$B$2:$S$451,16,0)</f>
        <v>0.01</v>
      </c>
      <c r="T413" t="str">
        <f>VLOOKUP($D413,metadata!$B$2:$S$451,17,0)</f>
        <v/>
      </c>
      <c r="U413" t="str">
        <f>VLOOKUP($D413,metadata!$B$2:$S$451,18,0)</f>
        <v/>
      </c>
      <c r="V413">
        <f>VLOOKUP($D413,metadata!$B$2:$Z$451,19,0)</f>
        <v>71.5</v>
      </c>
      <c r="W413" t="str">
        <f>VLOOKUP($D413,metadata!$B$2:$Z$451,20,0)</f>
        <v>global average</v>
      </c>
      <c r="X413" t="str">
        <f>VLOOKUP($D413,metadata!$B$2:$Z$451,21,0)</f>
        <v/>
      </c>
      <c r="Y413">
        <f>VLOOKUP($D413,metadata!$B$2:$Z$451,22,0)</f>
        <v>5</v>
      </c>
      <c r="Z413" t="str">
        <f>VLOOKUP($D413,metadata!$B$2:$Z$451,23,0)</f>
        <v/>
      </c>
      <c r="AA413" t="str">
        <f>VLOOKUP($D413,metadata!$B$2:$Z$451,24,0)</f>
        <v>pupal</v>
      </c>
      <c r="AB413" t="str">
        <f>VLOOKUP($D413,metadata!$B$2:$Z$451,25,0)</f>
        <v/>
      </c>
      <c r="AC413">
        <v>16.012214866229499</v>
      </c>
      <c r="AD413">
        <v>0.130591133268154</v>
      </c>
      <c r="AF413">
        <f t="shared" si="19"/>
        <v>71.5</v>
      </c>
      <c r="AG413">
        <f t="shared" si="20"/>
        <v>16</v>
      </c>
      <c r="AH413">
        <v>2013</v>
      </c>
      <c r="AI413" t="s">
        <v>37</v>
      </c>
      <c r="AJ413" t="s">
        <v>37</v>
      </c>
    </row>
    <row r="414" spans="1:36" x14ac:dyDescent="0.3">
      <c r="A414">
        <f>A413+metadata!J413</f>
        <v>2467</v>
      </c>
      <c r="B414" t="str">
        <f>metadata!B414</f>
        <v>55-TOK</v>
      </c>
      <c r="C414">
        <v>413</v>
      </c>
      <c r="D414" t="str">
        <f t="shared" si="18"/>
        <v>5-Kazuo</v>
      </c>
      <c r="E414" t="str">
        <f>VLOOKUP($D414,metadata!$B$2:$S$451,2,0)</f>
        <v>Chen, YS; Chen, C; He, HM; Xia, QW; Xue, FS</v>
      </c>
      <c r="F414" t="str">
        <f>VLOOKUP($D414,metadata!$B$2:$S$451,3,0)</f>
        <v>Geographic variation in diapause induction and termination of the cotton bollworm, Helicoverpa armigera Hubner (Lepidoptera: Noctuidae)</v>
      </c>
      <c r="G414" t="str">
        <f>VLOOKUP($D414,metadata!$B$2:$S$451,4,0)</f>
        <v>10.1016/j.jinsphys.2013.06.002</v>
      </c>
      <c r="H414" t="str">
        <f>VLOOKUP($D414,metadata!$B$2:$S$451,5,0)</f>
        <v>y</v>
      </c>
      <c r="I414" t="str">
        <f>VLOOKUP($D414,metadata!$B$2:$S$451,6,0)</f>
        <v>a</v>
      </c>
      <c r="J414" t="str">
        <f>VLOOKUP($D414,metadata!$B$2:$S$451,7,0)</f>
        <v>i</v>
      </c>
      <c r="K414">
        <f>VLOOKUP($D414,metadata!$B$2:$S$451,8,0)</f>
        <v>5</v>
      </c>
      <c r="L414">
        <f>VLOOKUP($D414,metadata!$B$2:$S$451,9,0)</f>
        <v>6</v>
      </c>
      <c r="M414" t="str">
        <f>VLOOKUP($D414,metadata!$B$2:$S$451,10,0)</f>
        <v/>
      </c>
      <c r="N414" t="str">
        <f>VLOOKUP($D414,metadata!$B$2:$S$451,11,0)</f>
        <v>Helicoverpa armigera</v>
      </c>
      <c r="O414" t="str">
        <f>VLOOKUP($D414,metadata!$B$2:$S$451,12,0)</f>
        <v>lepidoptera</v>
      </c>
      <c r="P414" t="str">
        <f>VLOOKUP($D414,metadata!$B$2:$S$451,13,0)</f>
        <v>Kazuo</v>
      </c>
      <c r="Q414">
        <f>VLOOKUP($D414,metadata!$B$2:$S$451,14,0)</f>
        <v>41.34</v>
      </c>
      <c r="R414">
        <f>VLOOKUP($D414,metadata!$B$2:$S$451,15,0)</f>
        <v>120.27</v>
      </c>
      <c r="S414">
        <f>VLOOKUP($D414,metadata!$B$2:$S$451,16,0)</f>
        <v>0.01</v>
      </c>
      <c r="T414" t="str">
        <f>VLOOKUP($D414,metadata!$B$2:$S$451,17,0)</f>
        <v/>
      </c>
      <c r="U414" t="str">
        <f>VLOOKUP($D414,metadata!$B$2:$S$451,18,0)</f>
        <v/>
      </c>
      <c r="V414">
        <f>VLOOKUP($D414,metadata!$B$2:$Z$451,19,0)</f>
        <v>71.5</v>
      </c>
      <c r="W414" t="str">
        <f>VLOOKUP($D414,metadata!$B$2:$Z$451,20,0)</f>
        <v>global average</v>
      </c>
      <c r="X414" t="str">
        <f>VLOOKUP($D414,metadata!$B$2:$Z$451,21,0)</f>
        <v/>
      </c>
      <c r="Y414">
        <f>VLOOKUP($D414,metadata!$B$2:$Z$451,22,0)</f>
        <v>5</v>
      </c>
      <c r="Z414" t="str">
        <f>VLOOKUP($D414,metadata!$B$2:$Z$451,23,0)</f>
        <v/>
      </c>
      <c r="AA414" t="str">
        <f>VLOOKUP($D414,metadata!$B$2:$Z$451,24,0)</f>
        <v>pupal</v>
      </c>
      <c r="AB414" t="str">
        <f>VLOOKUP($D414,metadata!$B$2:$Z$451,25,0)</f>
        <v/>
      </c>
      <c r="AC414">
        <v>11.016046038183401</v>
      </c>
      <c r="AD414">
        <v>98.161785529177195</v>
      </c>
      <c r="AF414">
        <f t="shared" si="19"/>
        <v>71.5</v>
      </c>
      <c r="AG414">
        <f t="shared" si="20"/>
        <v>11</v>
      </c>
      <c r="AH414">
        <v>2013</v>
      </c>
      <c r="AI414" t="s">
        <v>38</v>
      </c>
      <c r="AJ414" t="s">
        <v>38</v>
      </c>
    </row>
    <row r="415" spans="1:36" x14ac:dyDescent="0.3">
      <c r="A415">
        <f>A414+metadata!J414</f>
        <v>2479</v>
      </c>
      <c r="B415" t="str">
        <f>metadata!B415</f>
        <v>55-WAV</v>
      </c>
      <c r="C415">
        <v>414</v>
      </c>
      <c r="D415" t="str">
        <f t="shared" si="18"/>
        <v>5-Kazuo</v>
      </c>
      <c r="E415" t="str">
        <f>VLOOKUP($D415,metadata!$B$2:$S$451,2,0)</f>
        <v>Chen, YS; Chen, C; He, HM; Xia, QW; Xue, FS</v>
      </c>
      <c r="F415" t="str">
        <f>VLOOKUP($D415,metadata!$B$2:$S$451,3,0)</f>
        <v>Geographic variation in diapause induction and termination of the cotton bollworm, Helicoverpa armigera Hubner (Lepidoptera: Noctuidae)</v>
      </c>
      <c r="G415" t="str">
        <f>VLOOKUP($D415,metadata!$B$2:$S$451,4,0)</f>
        <v>10.1016/j.jinsphys.2013.06.002</v>
      </c>
      <c r="H415" t="str">
        <f>VLOOKUP($D415,metadata!$B$2:$S$451,5,0)</f>
        <v>y</v>
      </c>
      <c r="I415" t="str">
        <f>VLOOKUP($D415,metadata!$B$2:$S$451,6,0)</f>
        <v>a</v>
      </c>
      <c r="J415" t="str">
        <f>VLOOKUP($D415,metadata!$B$2:$S$451,7,0)</f>
        <v>i</v>
      </c>
      <c r="K415">
        <f>VLOOKUP($D415,metadata!$B$2:$S$451,8,0)</f>
        <v>5</v>
      </c>
      <c r="L415">
        <f>VLOOKUP($D415,metadata!$B$2:$S$451,9,0)</f>
        <v>6</v>
      </c>
      <c r="M415" t="str">
        <f>VLOOKUP($D415,metadata!$B$2:$S$451,10,0)</f>
        <v/>
      </c>
      <c r="N415" t="str">
        <f>VLOOKUP($D415,metadata!$B$2:$S$451,11,0)</f>
        <v>Helicoverpa armigera</v>
      </c>
      <c r="O415" t="str">
        <f>VLOOKUP($D415,metadata!$B$2:$S$451,12,0)</f>
        <v>lepidoptera</v>
      </c>
      <c r="P415" t="str">
        <f>VLOOKUP($D415,metadata!$B$2:$S$451,13,0)</f>
        <v>Kazuo</v>
      </c>
      <c r="Q415">
        <f>VLOOKUP($D415,metadata!$B$2:$S$451,14,0)</f>
        <v>41.34</v>
      </c>
      <c r="R415">
        <f>VLOOKUP($D415,metadata!$B$2:$S$451,15,0)</f>
        <v>120.27</v>
      </c>
      <c r="S415">
        <f>VLOOKUP($D415,metadata!$B$2:$S$451,16,0)</f>
        <v>0.01</v>
      </c>
      <c r="T415" t="str">
        <f>VLOOKUP($D415,metadata!$B$2:$S$451,17,0)</f>
        <v/>
      </c>
      <c r="U415" t="str">
        <f>VLOOKUP($D415,metadata!$B$2:$S$451,18,0)</f>
        <v/>
      </c>
      <c r="V415">
        <f>VLOOKUP($D415,metadata!$B$2:$Z$451,19,0)</f>
        <v>71.5</v>
      </c>
      <c r="W415" t="str">
        <f>VLOOKUP($D415,metadata!$B$2:$Z$451,20,0)</f>
        <v>global average</v>
      </c>
      <c r="X415" t="str">
        <f>VLOOKUP($D415,metadata!$B$2:$Z$451,21,0)</f>
        <v/>
      </c>
      <c r="Y415">
        <f>VLOOKUP($D415,metadata!$B$2:$Z$451,22,0)</f>
        <v>5</v>
      </c>
      <c r="Z415" t="str">
        <f>VLOOKUP($D415,metadata!$B$2:$Z$451,23,0)</f>
        <v/>
      </c>
      <c r="AA415" t="str">
        <f>VLOOKUP($D415,metadata!$B$2:$Z$451,24,0)</f>
        <v>pupal</v>
      </c>
      <c r="AB415" t="str">
        <f>VLOOKUP($D415,metadata!$B$2:$Z$451,25,0)</f>
        <v/>
      </c>
      <c r="AC415">
        <v>12.0055463828286</v>
      </c>
      <c r="AD415">
        <v>98.871273691016199</v>
      </c>
      <c r="AF415">
        <f t="shared" si="19"/>
        <v>71.5</v>
      </c>
      <c r="AG415">
        <f t="shared" si="20"/>
        <v>12</v>
      </c>
      <c r="AH415">
        <v>2013</v>
      </c>
      <c r="AI415" t="s">
        <v>38</v>
      </c>
      <c r="AJ415" t="s">
        <v>38</v>
      </c>
    </row>
    <row r="416" spans="1:36" x14ac:dyDescent="0.3">
      <c r="A416">
        <f>A415+metadata!J415</f>
        <v>2491</v>
      </c>
      <c r="B416" t="str">
        <f>metadata!B416</f>
        <v>55-ZIO</v>
      </c>
      <c r="C416">
        <v>415</v>
      </c>
      <c r="D416" t="str">
        <f t="shared" si="18"/>
        <v>5-Kazuo</v>
      </c>
      <c r="E416" t="str">
        <f>VLOOKUP($D416,metadata!$B$2:$S$451,2,0)</f>
        <v>Chen, YS; Chen, C; He, HM; Xia, QW; Xue, FS</v>
      </c>
      <c r="F416" t="str">
        <f>VLOOKUP($D416,metadata!$B$2:$S$451,3,0)</f>
        <v>Geographic variation in diapause induction and termination of the cotton bollworm, Helicoverpa armigera Hubner (Lepidoptera: Noctuidae)</v>
      </c>
      <c r="G416" t="str">
        <f>VLOOKUP($D416,metadata!$B$2:$S$451,4,0)</f>
        <v>10.1016/j.jinsphys.2013.06.002</v>
      </c>
      <c r="H416" t="str">
        <f>VLOOKUP($D416,metadata!$B$2:$S$451,5,0)</f>
        <v>y</v>
      </c>
      <c r="I416" t="str">
        <f>VLOOKUP($D416,metadata!$B$2:$S$451,6,0)</f>
        <v>a</v>
      </c>
      <c r="J416" t="str">
        <f>VLOOKUP($D416,metadata!$B$2:$S$451,7,0)</f>
        <v>i</v>
      </c>
      <c r="K416">
        <f>VLOOKUP($D416,metadata!$B$2:$S$451,8,0)</f>
        <v>5</v>
      </c>
      <c r="L416">
        <f>VLOOKUP($D416,metadata!$B$2:$S$451,9,0)</f>
        <v>6</v>
      </c>
      <c r="M416" t="str">
        <f>VLOOKUP($D416,metadata!$B$2:$S$451,10,0)</f>
        <v/>
      </c>
      <c r="N416" t="str">
        <f>VLOOKUP($D416,metadata!$B$2:$S$451,11,0)</f>
        <v>Helicoverpa armigera</v>
      </c>
      <c r="O416" t="str">
        <f>VLOOKUP($D416,metadata!$B$2:$S$451,12,0)</f>
        <v>lepidoptera</v>
      </c>
      <c r="P416" t="str">
        <f>VLOOKUP($D416,metadata!$B$2:$S$451,13,0)</f>
        <v>Kazuo</v>
      </c>
      <c r="Q416">
        <f>VLOOKUP($D416,metadata!$B$2:$S$451,14,0)</f>
        <v>41.34</v>
      </c>
      <c r="R416">
        <f>VLOOKUP($D416,metadata!$B$2:$S$451,15,0)</f>
        <v>120.27</v>
      </c>
      <c r="S416">
        <f>VLOOKUP($D416,metadata!$B$2:$S$451,16,0)</f>
        <v>0.01</v>
      </c>
      <c r="T416" t="str">
        <f>VLOOKUP($D416,metadata!$B$2:$S$451,17,0)</f>
        <v/>
      </c>
      <c r="U416" t="str">
        <f>VLOOKUP($D416,metadata!$B$2:$S$451,18,0)</f>
        <v/>
      </c>
      <c r="V416">
        <f>VLOOKUP($D416,metadata!$B$2:$Z$451,19,0)</f>
        <v>71.5</v>
      </c>
      <c r="W416" t="str">
        <f>VLOOKUP($D416,metadata!$B$2:$Z$451,20,0)</f>
        <v>global average</v>
      </c>
      <c r="X416" t="str">
        <f>VLOOKUP($D416,metadata!$B$2:$Z$451,21,0)</f>
        <v/>
      </c>
      <c r="Y416">
        <f>VLOOKUP($D416,metadata!$B$2:$Z$451,22,0)</f>
        <v>5</v>
      </c>
      <c r="Z416" t="str">
        <f>VLOOKUP($D416,metadata!$B$2:$Z$451,23,0)</f>
        <v/>
      </c>
      <c r="AA416" t="str">
        <f>VLOOKUP($D416,metadata!$B$2:$Z$451,24,0)</f>
        <v>pupal</v>
      </c>
      <c r="AB416" t="str">
        <f>VLOOKUP($D416,metadata!$B$2:$Z$451,25,0)</f>
        <v/>
      </c>
      <c r="AC416">
        <v>13.0152124777583</v>
      </c>
      <c r="AD416">
        <v>98.004370848895704</v>
      </c>
      <c r="AF416">
        <f t="shared" si="19"/>
        <v>71.5</v>
      </c>
      <c r="AG416">
        <f t="shared" si="20"/>
        <v>13</v>
      </c>
      <c r="AH416">
        <v>2013</v>
      </c>
      <c r="AI416" t="s">
        <v>38</v>
      </c>
      <c r="AJ416" t="s">
        <v>38</v>
      </c>
    </row>
    <row r="417" spans="1:36" x14ac:dyDescent="0.3">
      <c r="A417">
        <f>A416+metadata!J416</f>
        <v>2503</v>
      </c>
      <c r="B417" t="str">
        <f>metadata!B417</f>
        <v>56-L</v>
      </c>
      <c r="C417">
        <v>416</v>
      </c>
      <c r="D417" t="str">
        <f t="shared" si="18"/>
        <v>5-Kazuo</v>
      </c>
      <c r="E417" t="str">
        <f>VLOOKUP($D417,metadata!$B$2:$S$451,2,0)</f>
        <v>Chen, YS; Chen, C; He, HM; Xia, QW; Xue, FS</v>
      </c>
      <c r="F417" t="str">
        <f>VLOOKUP($D417,metadata!$B$2:$S$451,3,0)</f>
        <v>Geographic variation in diapause induction and termination of the cotton bollworm, Helicoverpa armigera Hubner (Lepidoptera: Noctuidae)</v>
      </c>
      <c r="G417" t="str">
        <f>VLOOKUP($D417,metadata!$B$2:$S$451,4,0)</f>
        <v>10.1016/j.jinsphys.2013.06.002</v>
      </c>
      <c r="H417" t="str">
        <f>VLOOKUP($D417,metadata!$B$2:$S$451,5,0)</f>
        <v>y</v>
      </c>
      <c r="I417" t="str">
        <f>VLOOKUP($D417,metadata!$B$2:$S$451,6,0)</f>
        <v>a</v>
      </c>
      <c r="J417" t="str">
        <f>VLOOKUP($D417,metadata!$B$2:$S$451,7,0)</f>
        <v>i</v>
      </c>
      <c r="K417">
        <f>VLOOKUP($D417,metadata!$B$2:$S$451,8,0)</f>
        <v>5</v>
      </c>
      <c r="L417">
        <f>VLOOKUP($D417,metadata!$B$2:$S$451,9,0)</f>
        <v>6</v>
      </c>
      <c r="M417" t="str">
        <f>VLOOKUP($D417,metadata!$B$2:$S$451,10,0)</f>
        <v/>
      </c>
      <c r="N417" t="str">
        <f>VLOOKUP($D417,metadata!$B$2:$S$451,11,0)</f>
        <v>Helicoverpa armigera</v>
      </c>
      <c r="O417" t="str">
        <f>VLOOKUP($D417,metadata!$B$2:$S$451,12,0)</f>
        <v>lepidoptera</v>
      </c>
      <c r="P417" t="str">
        <f>VLOOKUP($D417,metadata!$B$2:$S$451,13,0)</f>
        <v>Kazuo</v>
      </c>
      <c r="Q417">
        <f>VLOOKUP($D417,metadata!$B$2:$S$451,14,0)</f>
        <v>41.34</v>
      </c>
      <c r="R417">
        <f>VLOOKUP($D417,metadata!$B$2:$S$451,15,0)</f>
        <v>120.27</v>
      </c>
      <c r="S417">
        <f>VLOOKUP($D417,metadata!$B$2:$S$451,16,0)</f>
        <v>0.01</v>
      </c>
      <c r="T417" t="str">
        <f>VLOOKUP($D417,metadata!$B$2:$S$451,17,0)</f>
        <v/>
      </c>
      <c r="U417" t="str">
        <f>VLOOKUP($D417,metadata!$B$2:$S$451,18,0)</f>
        <v/>
      </c>
      <c r="V417">
        <f>VLOOKUP($D417,metadata!$B$2:$Z$451,19,0)</f>
        <v>71.5</v>
      </c>
      <c r="W417" t="str">
        <f>VLOOKUP($D417,metadata!$B$2:$Z$451,20,0)</f>
        <v>global average</v>
      </c>
      <c r="X417" t="str">
        <f>VLOOKUP($D417,metadata!$B$2:$Z$451,21,0)</f>
        <v/>
      </c>
      <c r="Y417">
        <f>VLOOKUP($D417,metadata!$B$2:$Z$451,22,0)</f>
        <v>5</v>
      </c>
      <c r="Z417" t="str">
        <f>VLOOKUP($D417,metadata!$B$2:$Z$451,23,0)</f>
        <v/>
      </c>
      <c r="AA417" t="str">
        <f>VLOOKUP($D417,metadata!$B$2:$Z$451,24,0)</f>
        <v>pupal</v>
      </c>
      <c r="AB417" t="str">
        <f>VLOOKUP($D417,metadata!$B$2:$Z$451,25,0)</f>
        <v/>
      </c>
      <c r="AC417">
        <v>14.00219611112</v>
      </c>
      <c r="AD417">
        <v>44.7770493029618</v>
      </c>
      <c r="AF417">
        <f t="shared" si="19"/>
        <v>71.5</v>
      </c>
      <c r="AG417">
        <f t="shared" si="20"/>
        <v>14</v>
      </c>
      <c r="AH417">
        <v>2013</v>
      </c>
      <c r="AI417" t="s">
        <v>38</v>
      </c>
      <c r="AJ417" t="s">
        <v>38</v>
      </c>
    </row>
    <row r="418" spans="1:36" x14ac:dyDescent="0.3">
      <c r="A418">
        <f>A417+metadata!J417</f>
        <v>2512</v>
      </c>
      <c r="B418" t="str">
        <f>metadata!B418</f>
        <v>56-W</v>
      </c>
      <c r="C418">
        <v>417</v>
      </c>
      <c r="D418" t="str">
        <f t="shared" si="18"/>
        <v>5-Kazuo</v>
      </c>
      <c r="E418" t="str">
        <f>VLOOKUP($D418,metadata!$B$2:$S$451,2,0)</f>
        <v>Chen, YS; Chen, C; He, HM; Xia, QW; Xue, FS</v>
      </c>
      <c r="F418" t="str">
        <f>VLOOKUP($D418,metadata!$B$2:$S$451,3,0)</f>
        <v>Geographic variation in diapause induction and termination of the cotton bollworm, Helicoverpa armigera Hubner (Lepidoptera: Noctuidae)</v>
      </c>
      <c r="G418" t="str">
        <f>VLOOKUP($D418,metadata!$B$2:$S$451,4,0)</f>
        <v>10.1016/j.jinsphys.2013.06.002</v>
      </c>
      <c r="H418" t="str">
        <f>VLOOKUP($D418,metadata!$B$2:$S$451,5,0)</f>
        <v>y</v>
      </c>
      <c r="I418" t="str">
        <f>VLOOKUP($D418,metadata!$B$2:$S$451,6,0)</f>
        <v>a</v>
      </c>
      <c r="J418" t="str">
        <f>VLOOKUP($D418,metadata!$B$2:$S$451,7,0)</f>
        <v>i</v>
      </c>
      <c r="K418">
        <f>VLOOKUP($D418,metadata!$B$2:$S$451,8,0)</f>
        <v>5</v>
      </c>
      <c r="L418">
        <f>VLOOKUP($D418,metadata!$B$2:$S$451,9,0)</f>
        <v>6</v>
      </c>
      <c r="M418" t="str">
        <f>VLOOKUP($D418,metadata!$B$2:$S$451,10,0)</f>
        <v/>
      </c>
      <c r="N418" t="str">
        <f>VLOOKUP($D418,metadata!$B$2:$S$451,11,0)</f>
        <v>Helicoverpa armigera</v>
      </c>
      <c r="O418" t="str">
        <f>VLOOKUP($D418,metadata!$B$2:$S$451,12,0)</f>
        <v>lepidoptera</v>
      </c>
      <c r="P418" t="str">
        <f>VLOOKUP($D418,metadata!$B$2:$S$451,13,0)</f>
        <v>Kazuo</v>
      </c>
      <c r="Q418">
        <f>VLOOKUP($D418,metadata!$B$2:$S$451,14,0)</f>
        <v>41.34</v>
      </c>
      <c r="R418">
        <f>VLOOKUP($D418,metadata!$B$2:$S$451,15,0)</f>
        <v>120.27</v>
      </c>
      <c r="S418">
        <f>VLOOKUP($D418,metadata!$B$2:$S$451,16,0)</f>
        <v>0.01</v>
      </c>
      <c r="T418" t="str">
        <f>VLOOKUP($D418,metadata!$B$2:$S$451,17,0)</f>
        <v/>
      </c>
      <c r="U418" t="str">
        <f>VLOOKUP($D418,metadata!$B$2:$S$451,18,0)</f>
        <v/>
      </c>
      <c r="V418">
        <f>VLOOKUP($D418,metadata!$B$2:$Z$451,19,0)</f>
        <v>71.5</v>
      </c>
      <c r="W418" t="str">
        <f>VLOOKUP($D418,metadata!$B$2:$Z$451,20,0)</f>
        <v>global average</v>
      </c>
      <c r="X418" t="str">
        <f>VLOOKUP($D418,metadata!$B$2:$Z$451,21,0)</f>
        <v/>
      </c>
      <c r="Y418">
        <f>VLOOKUP($D418,metadata!$B$2:$Z$451,22,0)</f>
        <v>5</v>
      </c>
      <c r="Z418" t="str">
        <f>VLOOKUP($D418,metadata!$B$2:$Z$451,23,0)</f>
        <v/>
      </c>
      <c r="AA418" t="str">
        <f>VLOOKUP($D418,metadata!$B$2:$Z$451,24,0)</f>
        <v>pupal</v>
      </c>
      <c r="AB418" t="str">
        <f>VLOOKUP($D418,metadata!$B$2:$Z$451,25,0)</f>
        <v/>
      </c>
      <c r="AC418">
        <v>14.994277287081401</v>
      </c>
      <c r="AD418">
        <v>-5.1723493045628198E-2</v>
      </c>
      <c r="AF418">
        <f t="shared" si="19"/>
        <v>71.5</v>
      </c>
      <c r="AG418">
        <f t="shared" si="20"/>
        <v>15</v>
      </c>
      <c r="AH418">
        <v>2013</v>
      </c>
      <c r="AI418" t="s">
        <v>38</v>
      </c>
      <c r="AJ418" t="s">
        <v>38</v>
      </c>
    </row>
    <row r="419" spans="1:36" x14ac:dyDescent="0.3">
      <c r="A419">
        <f>A418+metadata!J418</f>
        <v>2520</v>
      </c>
      <c r="B419" t="str">
        <f>metadata!B419</f>
        <v>56-V</v>
      </c>
      <c r="C419">
        <v>418</v>
      </c>
      <c r="D419" t="str">
        <f t="shared" si="18"/>
        <v>5-Kazuo</v>
      </c>
      <c r="E419" t="str">
        <f>VLOOKUP($D419,metadata!$B$2:$S$451,2,0)</f>
        <v>Chen, YS; Chen, C; He, HM; Xia, QW; Xue, FS</v>
      </c>
      <c r="F419" t="str">
        <f>VLOOKUP($D419,metadata!$B$2:$S$451,3,0)</f>
        <v>Geographic variation in diapause induction and termination of the cotton bollworm, Helicoverpa armigera Hubner (Lepidoptera: Noctuidae)</v>
      </c>
      <c r="G419" t="str">
        <f>VLOOKUP($D419,metadata!$B$2:$S$451,4,0)</f>
        <v>10.1016/j.jinsphys.2013.06.002</v>
      </c>
      <c r="H419" t="str">
        <f>VLOOKUP($D419,metadata!$B$2:$S$451,5,0)</f>
        <v>y</v>
      </c>
      <c r="I419" t="str">
        <f>VLOOKUP($D419,metadata!$B$2:$S$451,6,0)</f>
        <v>a</v>
      </c>
      <c r="J419" t="str">
        <f>VLOOKUP($D419,metadata!$B$2:$S$451,7,0)</f>
        <v>i</v>
      </c>
      <c r="K419">
        <f>VLOOKUP($D419,metadata!$B$2:$S$451,8,0)</f>
        <v>5</v>
      </c>
      <c r="L419">
        <f>VLOOKUP($D419,metadata!$B$2:$S$451,9,0)</f>
        <v>6</v>
      </c>
      <c r="M419" t="str">
        <f>VLOOKUP($D419,metadata!$B$2:$S$451,10,0)</f>
        <v/>
      </c>
      <c r="N419" t="str">
        <f>VLOOKUP($D419,metadata!$B$2:$S$451,11,0)</f>
        <v>Helicoverpa armigera</v>
      </c>
      <c r="O419" t="str">
        <f>VLOOKUP($D419,metadata!$B$2:$S$451,12,0)</f>
        <v>lepidoptera</v>
      </c>
      <c r="P419" t="str">
        <f>VLOOKUP($D419,metadata!$B$2:$S$451,13,0)</f>
        <v>Kazuo</v>
      </c>
      <c r="Q419">
        <f>VLOOKUP($D419,metadata!$B$2:$S$451,14,0)</f>
        <v>41.34</v>
      </c>
      <c r="R419">
        <f>VLOOKUP($D419,metadata!$B$2:$S$451,15,0)</f>
        <v>120.27</v>
      </c>
      <c r="S419">
        <f>VLOOKUP($D419,metadata!$B$2:$S$451,16,0)</f>
        <v>0.01</v>
      </c>
      <c r="T419" t="str">
        <f>VLOOKUP($D419,metadata!$B$2:$S$451,17,0)</f>
        <v/>
      </c>
      <c r="U419" t="str">
        <f>VLOOKUP($D419,metadata!$B$2:$S$451,18,0)</f>
        <v/>
      </c>
      <c r="V419">
        <f>VLOOKUP($D419,metadata!$B$2:$Z$451,19,0)</f>
        <v>71.5</v>
      </c>
      <c r="W419" t="str">
        <f>VLOOKUP($D419,metadata!$B$2:$Z$451,20,0)</f>
        <v>global average</v>
      </c>
      <c r="X419" t="str">
        <f>VLOOKUP($D419,metadata!$B$2:$Z$451,21,0)</f>
        <v/>
      </c>
      <c r="Y419">
        <f>VLOOKUP($D419,metadata!$B$2:$Z$451,22,0)</f>
        <v>5</v>
      </c>
      <c r="Z419" t="str">
        <f>VLOOKUP($D419,metadata!$B$2:$Z$451,23,0)</f>
        <v/>
      </c>
      <c r="AA419" t="str">
        <f>VLOOKUP($D419,metadata!$B$2:$Z$451,24,0)</f>
        <v>pupal</v>
      </c>
      <c r="AB419" t="str">
        <f>VLOOKUP($D419,metadata!$B$2:$Z$451,25,0)</f>
        <v/>
      </c>
      <c r="AC419">
        <v>16.0122308962377</v>
      </c>
      <c r="AD419">
        <v>0.26182346686331898</v>
      </c>
      <c r="AF419">
        <f t="shared" si="19"/>
        <v>71.5</v>
      </c>
      <c r="AG419">
        <f t="shared" si="20"/>
        <v>16</v>
      </c>
      <c r="AH419">
        <v>2013</v>
      </c>
      <c r="AI419" t="s">
        <v>38</v>
      </c>
      <c r="AJ419" t="s">
        <v>38</v>
      </c>
    </row>
    <row r="420" spans="1:36" x14ac:dyDescent="0.3">
      <c r="A420">
        <f>A419+metadata!J419</f>
        <v>2529</v>
      </c>
      <c r="B420" t="str">
        <f>metadata!B420</f>
        <v>56-K</v>
      </c>
      <c r="C420">
        <v>419</v>
      </c>
      <c r="D420" t="str">
        <f t="shared" si="18"/>
        <v>6-KO</v>
      </c>
      <c r="E420" t="str">
        <f>VLOOKUP($D420,metadata!$B$2:$S$451,2,0)</f>
        <v>KIMURA, MT</v>
      </c>
      <c r="F420" t="str">
        <f>VLOOKUP($D420,metadata!$B$2:$S$451,3,0)</f>
        <v>Geographic variation of reproductive diapause in the Drosophila auraria complex (Diptera: Drosophilidae)</v>
      </c>
      <c r="G420" t="str">
        <f>VLOOKUP($D420,metadata!$B$2:$S$451,4,0)</f>
        <v>10.1111/j.1365-3032.1984.tb00784.x</v>
      </c>
      <c r="H420" t="str">
        <f>VLOOKUP($D420,metadata!$B$2:$S$451,5,0)</f>
        <v>y</v>
      </c>
      <c r="I420" t="str">
        <f>VLOOKUP($D420,metadata!$B$2:$S$451,6,0)</f>
        <v>a</v>
      </c>
      <c r="J420" t="str">
        <f>VLOOKUP($D420,metadata!$B$2:$S$451,7,0)</f>
        <v>i</v>
      </c>
      <c r="K420">
        <f>VLOOKUP($D420,metadata!$B$2:$S$451,8,0)</f>
        <v>10</v>
      </c>
      <c r="L420">
        <f>VLOOKUP($D420,metadata!$B$2:$S$451,9,0)</f>
        <v>7</v>
      </c>
      <c r="M420" t="str">
        <f>VLOOKUP($D420,metadata!$B$2:$S$451,10,0)</f>
        <v>n</v>
      </c>
      <c r="N420" t="str">
        <f>VLOOKUP($D420,metadata!$B$2:$S$451,11,0)</f>
        <v>Drosophila auraria</v>
      </c>
      <c r="O420" t="str">
        <f>VLOOKUP($D420,metadata!$B$2:$S$451,12,0)</f>
        <v>diptera</v>
      </c>
      <c r="P420" t="str">
        <f>VLOOKUP($D420,metadata!$B$2:$S$451,13,0)</f>
        <v>KO</v>
      </c>
      <c r="Q420">
        <f>VLOOKUP($D420,metadata!$B$2:$S$451,14,0)</f>
        <v>44.774360999999999</v>
      </c>
      <c r="R420">
        <f>VLOOKUP($D420,metadata!$B$2:$S$451,15,0)</f>
        <v>142.254389</v>
      </c>
      <c r="S420">
        <f>VLOOKUP($D420,metadata!$B$2:$S$451,16,0)</f>
        <v>0.1</v>
      </c>
      <c r="T420" t="str">
        <f>VLOOKUP($D420,metadata!$B$2:$S$451,17,0)</f>
        <v/>
      </c>
      <c r="U420" t="str">
        <f>VLOOKUP($D420,metadata!$B$2:$S$451,18,0)</f>
        <v/>
      </c>
      <c r="V420">
        <f>VLOOKUP($D420,metadata!$B$2:$Z$451,19,0)</f>
        <v>110</v>
      </c>
      <c r="W420" t="str">
        <f>VLOOKUP($D420,metadata!$B$2:$Z$451,20,0)</f>
        <v>global average</v>
      </c>
      <c r="X420" t="str">
        <f>VLOOKUP($D420,metadata!$B$2:$Z$451,21,0)</f>
        <v/>
      </c>
      <c r="Y420">
        <f>VLOOKUP($D420,metadata!$B$2:$Z$451,22,0)</f>
        <v>6</v>
      </c>
      <c r="Z420" t="str">
        <f>VLOOKUP($D420,metadata!$B$2:$Z$451,23,0)</f>
        <v/>
      </c>
      <c r="AA420" t="str">
        <f>VLOOKUP($D420,metadata!$B$2:$Z$451,24,0)</f>
        <v/>
      </c>
      <c r="AB420" t="str">
        <f>VLOOKUP($D420,metadata!$B$2:$Z$451,25,0)</f>
        <v/>
      </c>
      <c r="AC420">
        <v>16.016806722689001</v>
      </c>
      <c r="AD420">
        <v>-1.3441618258041499</v>
      </c>
      <c r="AF420">
        <f t="shared" si="19"/>
        <v>110</v>
      </c>
      <c r="AG420">
        <f t="shared" si="20"/>
        <v>16</v>
      </c>
      <c r="AH420">
        <v>1984</v>
      </c>
      <c r="AI420" t="s">
        <v>37</v>
      </c>
      <c r="AJ420" t="s">
        <v>37</v>
      </c>
    </row>
    <row r="421" spans="1:36" x14ac:dyDescent="0.3">
      <c r="A421">
        <f>A420+metadata!J420</f>
        <v>2536</v>
      </c>
      <c r="B421" t="str">
        <f>metadata!B421</f>
        <v>56-S1</v>
      </c>
      <c r="C421">
        <v>420</v>
      </c>
      <c r="D421" t="str">
        <f t="shared" si="18"/>
        <v>6-KO</v>
      </c>
      <c r="E421" t="str">
        <f>VLOOKUP($D421,metadata!$B$2:$S$451,2,0)</f>
        <v>KIMURA, MT</v>
      </c>
      <c r="F421" t="str">
        <f>VLOOKUP($D421,metadata!$B$2:$S$451,3,0)</f>
        <v>Geographic variation of reproductive diapause in the Drosophila auraria complex (Diptera: Drosophilidae)</v>
      </c>
      <c r="G421" t="str">
        <f>VLOOKUP($D421,metadata!$B$2:$S$451,4,0)</f>
        <v>10.1111/j.1365-3032.1984.tb00784.x</v>
      </c>
      <c r="H421" t="str">
        <f>VLOOKUP($D421,metadata!$B$2:$S$451,5,0)</f>
        <v>y</v>
      </c>
      <c r="I421" t="str">
        <f>VLOOKUP($D421,metadata!$B$2:$S$451,6,0)</f>
        <v>a</v>
      </c>
      <c r="J421" t="str">
        <f>VLOOKUP($D421,metadata!$B$2:$S$451,7,0)</f>
        <v>i</v>
      </c>
      <c r="K421">
        <f>VLOOKUP($D421,metadata!$B$2:$S$451,8,0)</f>
        <v>10</v>
      </c>
      <c r="L421">
        <f>VLOOKUP($D421,metadata!$B$2:$S$451,9,0)</f>
        <v>7</v>
      </c>
      <c r="M421" t="str">
        <f>VLOOKUP($D421,metadata!$B$2:$S$451,10,0)</f>
        <v>n</v>
      </c>
      <c r="N421" t="str">
        <f>VLOOKUP($D421,metadata!$B$2:$S$451,11,0)</f>
        <v>Drosophila auraria</v>
      </c>
      <c r="O421" t="str">
        <f>VLOOKUP($D421,metadata!$B$2:$S$451,12,0)</f>
        <v>diptera</v>
      </c>
      <c r="P421" t="str">
        <f>VLOOKUP($D421,metadata!$B$2:$S$451,13,0)</f>
        <v>KO</v>
      </c>
      <c r="Q421">
        <f>VLOOKUP($D421,metadata!$B$2:$S$451,14,0)</f>
        <v>44.774360999999999</v>
      </c>
      <c r="R421">
        <f>VLOOKUP($D421,metadata!$B$2:$S$451,15,0)</f>
        <v>142.254389</v>
      </c>
      <c r="S421">
        <f>VLOOKUP($D421,metadata!$B$2:$S$451,16,0)</f>
        <v>0.1</v>
      </c>
      <c r="T421" t="str">
        <f>VLOOKUP($D421,metadata!$B$2:$S$451,17,0)</f>
        <v/>
      </c>
      <c r="U421" t="str">
        <f>VLOOKUP($D421,metadata!$B$2:$S$451,18,0)</f>
        <v/>
      </c>
      <c r="V421">
        <f>VLOOKUP($D421,metadata!$B$2:$Z$451,19,0)</f>
        <v>110</v>
      </c>
      <c r="W421" t="str">
        <f>VLOOKUP($D421,metadata!$B$2:$Z$451,20,0)</f>
        <v>global average</v>
      </c>
      <c r="X421" t="str">
        <f>VLOOKUP($D421,metadata!$B$2:$Z$451,21,0)</f>
        <v/>
      </c>
      <c r="Y421">
        <f>VLOOKUP($D421,metadata!$B$2:$Z$451,22,0)</f>
        <v>6</v>
      </c>
      <c r="Z421" t="str">
        <f>VLOOKUP($D421,metadata!$B$2:$Z$451,23,0)</f>
        <v/>
      </c>
      <c r="AA421" t="str">
        <f>VLOOKUP($D421,metadata!$B$2:$Z$451,24,0)</f>
        <v/>
      </c>
      <c r="AB421" t="str">
        <f>VLOOKUP($D421,metadata!$B$2:$Z$451,25,0)</f>
        <v/>
      </c>
      <c r="AC421">
        <v>14.0336134453781</v>
      </c>
      <c r="AD421">
        <v>-1.45789859567987</v>
      </c>
      <c r="AF421">
        <f t="shared" si="19"/>
        <v>110</v>
      </c>
      <c r="AG421">
        <f t="shared" si="20"/>
        <v>14</v>
      </c>
      <c r="AH421">
        <v>1984</v>
      </c>
      <c r="AI421" t="s">
        <v>37</v>
      </c>
      <c r="AJ421" t="s">
        <v>37</v>
      </c>
    </row>
    <row r="422" spans="1:36" x14ac:dyDescent="0.3">
      <c r="A422">
        <f>A421+metadata!J421</f>
        <v>2543</v>
      </c>
      <c r="B422" t="str">
        <f>metadata!B422</f>
        <v>56-S2</v>
      </c>
      <c r="C422">
        <v>421</v>
      </c>
      <c r="D422" t="str">
        <f t="shared" si="18"/>
        <v>6-KO</v>
      </c>
      <c r="E422" t="str">
        <f>VLOOKUP($D422,metadata!$B$2:$S$451,2,0)</f>
        <v>KIMURA, MT</v>
      </c>
      <c r="F422" t="str">
        <f>VLOOKUP($D422,metadata!$B$2:$S$451,3,0)</f>
        <v>Geographic variation of reproductive diapause in the Drosophila auraria complex (Diptera: Drosophilidae)</v>
      </c>
      <c r="G422" t="str">
        <f>VLOOKUP($D422,metadata!$B$2:$S$451,4,0)</f>
        <v>10.1111/j.1365-3032.1984.tb00784.x</v>
      </c>
      <c r="H422" t="str">
        <f>VLOOKUP($D422,metadata!$B$2:$S$451,5,0)</f>
        <v>y</v>
      </c>
      <c r="I422" t="str">
        <f>VLOOKUP($D422,metadata!$B$2:$S$451,6,0)</f>
        <v>a</v>
      </c>
      <c r="J422" t="str">
        <f>VLOOKUP($D422,metadata!$B$2:$S$451,7,0)</f>
        <v>i</v>
      </c>
      <c r="K422">
        <f>VLOOKUP($D422,metadata!$B$2:$S$451,8,0)</f>
        <v>10</v>
      </c>
      <c r="L422">
        <f>VLOOKUP($D422,metadata!$B$2:$S$451,9,0)</f>
        <v>7</v>
      </c>
      <c r="M422" t="str">
        <f>VLOOKUP($D422,metadata!$B$2:$S$451,10,0)</f>
        <v>n</v>
      </c>
      <c r="N422" t="str">
        <f>VLOOKUP($D422,metadata!$B$2:$S$451,11,0)</f>
        <v>Drosophila auraria</v>
      </c>
      <c r="O422" t="str">
        <f>VLOOKUP($D422,metadata!$B$2:$S$451,12,0)</f>
        <v>diptera</v>
      </c>
      <c r="P422" t="str">
        <f>VLOOKUP($D422,metadata!$B$2:$S$451,13,0)</f>
        <v>KO</v>
      </c>
      <c r="Q422">
        <f>VLOOKUP($D422,metadata!$B$2:$S$451,14,0)</f>
        <v>44.774360999999999</v>
      </c>
      <c r="R422">
        <f>VLOOKUP($D422,metadata!$B$2:$S$451,15,0)</f>
        <v>142.254389</v>
      </c>
      <c r="S422">
        <f>VLOOKUP($D422,metadata!$B$2:$S$451,16,0)</f>
        <v>0.1</v>
      </c>
      <c r="T422" t="str">
        <f>VLOOKUP($D422,metadata!$B$2:$S$451,17,0)</f>
        <v/>
      </c>
      <c r="U422" t="str">
        <f>VLOOKUP($D422,metadata!$B$2:$S$451,18,0)</f>
        <v/>
      </c>
      <c r="V422">
        <f>VLOOKUP($D422,metadata!$B$2:$Z$451,19,0)</f>
        <v>110</v>
      </c>
      <c r="W422" t="str">
        <f>VLOOKUP($D422,metadata!$B$2:$Z$451,20,0)</f>
        <v>global average</v>
      </c>
      <c r="X422" t="str">
        <f>VLOOKUP($D422,metadata!$B$2:$Z$451,21,0)</f>
        <v/>
      </c>
      <c r="Y422">
        <f>VLOOKUP($D422,metadata!$B$2:$Z$451,22,0)</f>
        <v>6</v>
      </c>
      <c r="Z422" t="str">
        <f>VLOOKUP($D422,metadata!$B$2:$Z$451,23,0)</f>
        <v/>
      </c>
      <c r="AA422" t="str">
        <f>VLOOKUP($D422,metadata!$B$2:$Z$451,24,0)</f>
        <v/>
      </c>
      <c r="AB422" t="str">
        <f>VLOOKUP($D422,metadata!$B$2:$Z$451,25,0)</f>
        <v/>
      </c>
      <c r="AC422">
        <v>13.563025210084</v>
      </c>
      <c r="AD422">
        <v>11.3464177617355</v>
      </c>
      <c r="AF422">
        <f t="shared" si="19"/>
        <v>110</v>
      </c>
      <c r="AG422">
        <v>13.5</v>
      </c>
      <c r="AH422">
        <v>1984</v>
      </c>
      <c r="AI422" t="s">
        <v>37</v>
      </c>
      <c r="AJ422" t="s">
        <v>37</v>
      </c>
    </row>
    <row r="423" spans="1:36" x14ac:dyDescent="0.3">
      <c r="A423">
        <f>A422+metadata!J422</f>
        <v>2550</v>
      </c>
      <c r="B423" t="str">
        <f>metadata!B423</f>
        <v>56-P</v>
      </c>
      <c r="C423">
        <v>422</v>
      </c>
      <c r="D423" t="str">
        <f t="shared" si="18"/>
        <v>6-KO</v>
      </c>
      <c r="E423" t="str">
        <f>VLOOKUP($D423,metadata!$B$2:$S$451,2,0)</f>
        <v>KIMURA, MT</v>
      </c>
      <c r="F423" t="str">
        <f>VLOOKUP($D423,metadata!$B$2:$S$451,3,0)</f>
        <v>Geographic variation of reproductive diapause in the Drosophila auraria complex (Diptera: Drosophilidae)</v>
      </c>
      <c r="G423" t="str">
        <f>VLOOKUP($D423,metadata!$B$2:$S$451,4,0)</f>
        <v>10.1111/j.1365-3032.1984.tb00784.x</v>
      </c>
      <c r="H423" t="str">
        <f>VLOOKUP($D423,metadata!$B$2:$S$451,5,0)</f>
        <v>y</v>
      </c>
      <c r="I423" t="str">
        <f>VLOOKUP($D423,metadata!$B$2:$S$451,6,0)</f>
        <v>a</v>
      </c>
      <c r="J423" t="str">
        <f>VLOOKUP($D423,metadata!$B$2:$S$451,7,0)</f>
        <v>i</v>
      </c>
      <c r="K423">
        <f>VLOOKUP($D423,metadata!$B$2:$S$451,8,0)</f>
        <v>10</v>
      </c>
      <c r="L423">
        <f>VLOOKUP($D423,metadata!$B$2:$S$451,9,0)</f>
        <v>7</v>
      </c>
      <c r="M423" t="str">
        <f>VLOOKUP($D423,metadata!$B$2:$S$451,10,0)</f>
        <v>n</v>
      </c>
      <c r="N423" t="str">
        <f>VLOOKUP($D423,metadata!$B$2:$S$451,11,0)</f>
        <v>Drosophila auraria</v>
      </c>
      <c r="O423" t="str">
        <f>VLOOKUP($D423,metadata!$B$2:$S$451,12,0)</f>
        <v>diptera</v>
      </c>
      <c r="P423" t="str">
        <f>VLOOKUP($D423,metadata!$B$2:$S$451,13,0)</f>
        <v>KO</v>
      </c>
      <c r="Q423">
        <f>VLOOKUP($D423,metadata!$B$2:$S$451,14,0)</f>
        <v>44.774360999999999</v>
      </c>
      <c r="R423">
        <f>VLOOKUP($D423,metadata!$B$2:$S$451,15,0)</f>
        <v>142.254389</v>
      </c>
      <c r="S423">
        <f>VLOOKUP($D423,metadata!$B$2:$S$451,16,0)</f>
        <v>0.1</v>
      </c>
      <c r="T423" t="str">
        <f>VLOOKUP($D423,metadata!$B$2:$S$451,17,0)</f>
        <v/>
      </c>
      <c r="U423" t="str">
        <f>VLOOKUP($D423,metadata!$B$2:$S$451,18,0)</f>
        <v/>
      </c>
      <c r="V423">
        <f>VLOOKUP($D423,metadata!$B$2:$Z$451,19,0)</f>
        <v>110</v>
      </c>
      <c r="W423" t="str">
        <f>VLOOKUP($D423,metadata!$B$2:$Z$451,20,0)</f>
        <v>global average</v>
      </c>
      <c r="X423" t="str">
        <f>VLOOKUP($D423,metadata!$B$2:$Z$451,21,0)</f>
        <v/>
      </c>
      <c r="Y423">
        <f>VLOOKUP($D423,metadata!$B$2:$Z$451,22,0)</f>
        <v>6</v>
      </c>
      <c r="Z423" t="str">
        <f>VLOOKUP($D423,metadata!$B$2:$Z$451,23,0)</f>
        <v/>
      </c>
      <c r="AA423" t="str">
        <f>VLOOKUP($D423,metadata!$B$2:$Z$451,24,0)</f>
        <v/>
      </c>
      <c r="AB423" t="str">
        <f>VLOOKUP($D423,metadata!$B$2:$Z$451,25,0)</f>
        <v/>
      </c>
      <c r="AC423">
        <v>13.025210084033599</v>
      </c>
      <c r="AD423">
        <v>33.218656590152797</v>
      </c>
      <c r="AF423">
        <f t="shared" si="19"/>
        <v>110</v>
      </c>
      <c r="AG423">
        <f>ROUND(AC423,1)</f>
        <v>13</v>
      </c>
      <c r="AH423">
        <v>1984</v>
      </c>
      <c r="AI423" t="s">
        <v>37</v>
      </c>
      <c r="AJ423" t="s">
        <v>37</v>
      </c>
    </row>
    <row r="424" spans="1:36" x14ac:dyDescent="0.3">
      <c r="A424">
        <f>A423+metadata!J423</f>
        <v>2558</v>
      </c>
      <c r="B424" t="str">
        <f>metadata!B424</f>
        <v>56-A</v>
      </c>
      <c r="C424">
        <v>423</v>
      </c>
      <c r="D424" t="str">
        <f t="shared" si="18"/>
        <v>6-KO</v>
      </c>
      <c r="E424" t="str">
        <f>VLOOKUP($D424,metadata!$B$2:$S$451,2,0)</f>
        <v>KIMURA, MT</v>
      </c>
      <c r="F424" t="str">
        <f>VLOOKUP($D424,metadata!$B$2:$S$451,3,0)</f>
        <v>Geographic variation of reproductive diapause in the Drosophila auraria complex (Diptera: Drosophilidae)</v>
      </c>
      <c r="G424" t="str">
        <f>VLOOKUP($D424,metadata!$B$2:$S$451,4,0)</f>
        <v>10.1111/j.1365-3032.1984.tb00784.x</v>
      </c>
      <c r="H424" t="str">
        <f>VLOOKUP($D424,metadata!$B$2:$S$451,5,0)</f>
        <v>y</v>
      </c>
      <c r="I424" t="str">
        <f>VLOOKUP($D424,metadata!$B$2:$S$451,6,0)</f>
        <v>a</v>
      </c>
      <c r="J424" t="str">
        <f>VLOOKUP($D424,metadata!$B$2:$S$451,7,0)</f>
        <v>i</v>
      </c>
      <c r="K424">
        <f>VLOOKUP($D424,metadata!$B$2:$S$451,8,0)</f>
        <v>10</v>
      </c>
      <c r="L424">
        <f>VLOOKUP($D424,metadata!$B$2:$S$451,9,0)</f>
        <v>7</v>
      </c>
      <c r="M424" t="str">
        <f>VLOOKUP($D424,metadata!$B$2:$S$451,10,0)</f>
        <v>n</v>
      </c>
      <c r="N424" t="str">
        <f>VLOOKUP($D424,metadata!$B$2:$S$451,11,0)</f>
        <v>Drosophila auraria</v>
      </c>
      <c r="O424" t="str">
        <f>VLOOKUP($D424,metadata!$B$2:$S$451,12,0)</f>
        <v>diptera</v>
      </c>
      <c r="P424" t="str">
        <f>VLOOKUP($D424,metadata!$B$2:$S$451,13,0)</f>
        <v>KO</v>
      </c>
      <c r="Q424">
        <f>VLOOKUP($D424,metadata!$B$2:$S$451,14,0)</f>
        <v>44.774360999999999</v>
      </c>
      <c r="R424">
        <f>VLOOKUP($D424,metadata!$B$2:$S$451,15,0)</f>
        <v>142.254389</v>
      </c>
      <c r="S424">
        <f>VLOOKUP($D424,metadata!$B$2:$S$451,16,0)</f>
        <v>0.1</v>
      </c>
      <c r="T424" t="str">
        <f>VLOOKUP($D424,metadata!$B$2:$S$451,17,0)</f>
        <v/>
      </c>
      <c r="U424" t="str">
        <f>VLOOKUP($D424,metadata!$B$2:$S$451,18,0)</f>
        <v/>
      </c>
      <c r="V424">
        <f>VLOOKUP($D424,metadata!$B$2:$Z$451,19,0)</f>
        <v>110</v>
      </c>
      <c r="W424" t="str">
        <f>VLOOKUP($D424,metadata!$B$2:$Z$451,20,0)</f>
        <v>global average</v>
      </c>
      <c r="X424" t="str">
        <f>VLOOKUP($D424,metadata!$B$2:$Z$451,21,0)</f>
        <v/>
      </c>
      <c r="Y424">
        <f>VLOOKUP($D424,metadata!$B$2:$Z$451,22,0)</f>
        <v>6</v>
      </c>
      <c r="Z424" t="str">
        <f>VLOOKUP($D424,metadata!$B$2:$Z$451,23,0)</f>
        <v/>
      </c>
      <c r="AA424" t="str">
        <f>VLOOKUP($D424,metadata!$B$2:$Z$451,24,0)</f>
        <v/>
      </c>
      <c r="AB424" t="str">
        <f>VLOOKUP($D424,metadata!$B$2:$Z$451,25,0)</f>
        <v/>
      </c>
      <c r="AC424">
        <v>12.588235294117601</v>
      </c>
      <c r="AD424">
        <v>44.005790235557299</v>
      </c>
      <c r="AF424">
        <f t="shared" si="19"/>
        <v>110</v>
      </c>
      <c r="AG424">
        <v>12.5</v>
      </c>
      <c r="AH424">
        <v>1984</v>
      </c>
      <c r="AI424" t="s">
        <v>37</v>
      </c>
      <c r="AJ424" t="s">
        <v>37</v>
      </c>
    </row>
    <row r="425" spans="1:36" x14ac:dyDescent="0.3">
      <c r="A425">
        <f>A424+metadata!J424</f>
        <v>2567</v>
      </c>
      <c r="B425" t="str">
        <f>metadata!B425</f>
        <v>56-T1</v>
      </c>
      <c r="C425">
        <v>424</v>
      </c>
      <c r="D425" t="str">
        <f t="shared" si="18"/>
        <v>6-KO</v>
      </c>
      <c r="E425" t="str">
        <f>VLOOKUP($D425,metadata!$B$2:$S$451,2,0)</f>
        <v>KIMURA, MT</v>
      </c>
      <c r="F425" t="str">
        <f>VLOOKUP($D425,metadata!$B$2:$S$451,3,0)</f>
        <v>Geographic variation of reproductive diapause in the Drosophila auraria complex (Diptera: Drosophilidae)</v>
      </c>
      <c r="G425" t="str">
        <f>VLOOKUP($D425,metadata!$B$2:$S$451,4,0)</f>
        <v>10.1111/j.1365-3032.1984.tb00784.x</v>
      </c>
      <c r="H425" t="str">
        <f>VLOOKUP($D425,metadata!$B$2:$S$451,5,0)</f>
        <v>y</v>
      </c>
      <c r="I425" t="str">
        <f>VLOOKUP($D425,metadata!$B$2:$S$451,6,0)</f>
        <v>a</v>
      </c>
      <c r="J425" t="str">
        <f>VLOOKUP($D425,metadata!$B$2:$S$451,7,0)</f>
        <v>i</v>
      </c>
      <c r="K425">
        <f>VLOOKUP($D425,metadata!$B$2:$S$451,8,0)</f>
        <v>10</v>
      </c>
      <c r="L425">
        <f>VLOOKUP($D425,metadata!$B$2:$S$451,9,0)</f>
        <v>7</v>
      </c>
      <c r="M425" t="str">
        <f>VLOOKUP($D425,metadata!$B$2:$S$451,10,0)</f>
        <v>n</v>
      </c>
      <c r="N425" t="str">
        <f>VLOOKUP($D425,metadata!$B$2:$S$451,11,0)</f>
        <v>Drosophila auraria</v>
      </c>
      <c r="O425" t="str">
        <f>VLOOKUP($D425,metadata!$B$2:$S$451,12,0)</f>
        <v>diptera</v>
      </c>
      <c r="P425" t="str">
        <f>VLOOKUP($D425,metadata!$B$2:$S$451,13,0)</f>
        <v>KO</v>
      </c>
      <c r="Q425">
        <f>VLOOKUP($D425,metadata!$B$2:$S$451,14,0)</f>
        <v>44.774360999999999</v>
      </c>
      <c r="R425">
        <f>VLOOKUP($D425,metadata!$B$2:$S$451,15,0)</f>
        <v>142.254389</v>
      </c>
      <c r="S425">
        <f>VLOOKUP($D425,metadata!$B$2:$S$451,16,0)</f>
        <v>0.1</v>
      </c>
      <c r="T425" t="str">
        <f>VLOOKUP($D425,metadata!$B$2:$S$451,17,0)</f>
        <v/>
      </c>
      <c r="U425" t="str">
        <f>VLOOKUP($D425,metadata!$B$2:$S$451,18,0)</f>
        <v/>
      </c>
      <c r="V425">
        <f>VLOOKUP($D425,metadata!$B$2:$Z$451,19,0)</f>
        <v>110</v>
      </c>
      <c r="W425" t="str">
        <f>VLOOKUP($D425,metadata!$B$2:$Z$451,20,0)</f>
        <v>global average</v>
      </c>
      <c r="X425" t="str">
        <f>VLOOKUP($D425,metadata!$B$2:$Z$451,21,0)</f>
        <v/>
      </c>
      <c r="Y425">
        <f>VLOOKUP($D425,metadata!$B$2:$Z$451,22,0)</f>
        <v>6</v>
      </c>
      <c r="Z425" t="str">
        <f>VLOOKUP($D425,metadata!$B$2:$Z$451,23,0)</f>
        <v/>
      </c>
      <c r="AA425" t="str">
        <f>VLOOKUP($D425,metadata!$B$2:$Z$451,24,0)</f>
        <v/>
      </c>
      <c r="AB425" t="str">
        <f>VLOOKUP($D425,metadata!$B$2:$Z$451,25,0)</f>
        <v/>
      </c>
      <c r="AC425">
        <v>12.0504201680672</v>
      </c>
      <c r="AD425">
        <v>46.079371345853701</v>
      </c>
      <c r="AF425">
        <f t="shared" si="19"/>
        <v>110</v>
      </c>
      <c r="AG425">
        <v>12</v>
      </c>
      <c r="AH425">
        <v>1984</v>
      </c>
      <c r="AI425" t="s">
        <v>37</v>
      </c>
      <c r="AJ425" t="s">
        <v>37</v>
      </c>
    </row>
    <row r="426" spans="1:36" x14ac:dyDescent="0.3">
      <c r="A426">
        <f>A425+metadata!J425</f>
        <v>2575</v>
      </c>
      <c r="B426" t="str">
        <f>metadata!B426</f>
        <v>56-T2</v>
      </c>
      <c r="C426">
        <v>425</v>
      </c>
      <c r="D426" t="str">
        <f t="shared" si="18"/>
        <v>6-KO</v>
      </c>
      <c r="E426" t="str">
        <f>VLOOKUP($D426,metadata!$B$2:$S$451,2,0)</f>
        <v>KIMURA, MT</v>
      </c>
      <c r="F426" t="str">
        <f>VLOOKUP($D426,metadata!$B$2:$S$451,3,0)</f>
        <v>Geographic variation of reproductive diapause in the Drosophila auraria complex (Diptera: Drosophilidae)</v>
      </c>
      <c r="G426" t="str">
        <f>VLOOKUP($D426,metadata!$B$2:$S$451,4,0)</f>
        <v>10.1111/j.1365-3032.1984.tb00784.x</v>
      </c>
      <c r="H426" t="str">
        <f>VLOOKUP($D426,metadata!$B$2:$S$451,5,0)</f>
        <v>y</v>
      </c>
      <c r="I426" t="str">
        <f>VLOOKUP($D426,metadata!$B$2:$S$451,6,0)</f>
        <v>a</v>
      </c>
      <c r="J426" t="str">
        <f>VLOOKUP($D426,metadata!$B$2:$S$451,7,0)</f>
        <v>i</v>
      </c>
      <c r="K426">
        <f>VLOOKUP($D426,metadata!$B$2:$S$451,8,0)</f>
        <v>10</v>
      </c>
      <c r="L426">
        <f>VLOOKUP($D426,metadata!$B$2:$S$451,9,0)</f>
        <v>7</v>
      </c>
      <c r="M426" t="str">
        <f>VLOOKUP($D426,metadata!$B$2:$S$451,10,0)</f>
        <v>n</v>
      </c>
      <c r="N426" t="str">
        <f>VLOOKUP($D426,metadata!$B$2:$S$451,11,0)</f>
        <v>Drosophila auraria</v>
      </c>
      <c r="O426" t="str">
        <f>VLOOKUP($D426,metadata!$B$2:$S$451,12,0)</f>
        <v>diptera</v>
      </c>
      <c r="P426" t="str">
        <f>VLOOKUP($D426,metadata!$B$2:$S$451,13,0)</f>
        <v>KO</v>
      </c>
      <c r="Q426">
        <f>VLOOKUP($D426,metadata!$B$2:$S$451,14,0)</f>
        <v>44.774360999999999</v>
      </c>
      <c r="R426">
        <f>VLOOKUP($D426,metadata!$B$2:$S$451,15,0)</f>
        <v>142.254389</v>
      </c>
      <c r="S426">
        <f>VLOOKUP($D426,metadata!$B$2:$S$451,16,0)</f>
        <v>0.1</v>
      </c>
      <c r="T426" t="str">
        <f>VLOOKUP($D426,metadata!$B$2:$S$451,17,0)</f>
        <v/>
      </c>
      <c r="U426" t="str">
        <f>VLOOKUP($D426,metadata!$B$2:$S$451,18,0)</f>
        <v/>
      </c>
      <c r="V426">
        <f>VLOOKUP($D426,metadata!$B$2:$Z$451,19,0)</f>
        <v>110</v>
      </c>
      <c r="W426" t="str">
        <f>VLOOKUP($D426,metadata!$B$2:$Z$451,20,0)</f>
        <v>global average</v>
      </c>
      <c r="X426" t="str">
        <f>VLOOKUP($D426,metadata!$B$2:$Z$451,21,0)</f>
        <v/>
      </c>
      <c r="Y426">
        <f>VLOOKUP($D426,metadata!$B$2:$Z$451,22,0)</f>
        <v>6</v>
      </c>
      <c r="Z426" t="str">
        <f>VLOOKUP($D426,metadata!$B$2:$Z$451,23,0)</f>
        <v/>
      </c>
      <c r="AA426" t="str">
        <f>VLOOKUP($D426,metadata!$B$2:$Z$451,24,0)</f>
        <v/>
      </c>
      <c r="AB426" t="str">
        <f>VLOOKUP($D426,metadata!$B$2:$Z$451,25,0)</f>
        <v/>
      </c>
      <c r="AC426">
        <v>10.016806722688999</v>
      </c>
      <c r="AD426">
        <v>51.675972402383699</v>
      </c>
      <c r="AF426">
        <f t="shared" si="19"/>
        <v>110</v>
      </c>
      <c r="AG426">
        <f>ROUND(AC426,1)</f>
        <v>10</v>
      </c>
      <c r="AH426">
        <v>1984</v>
      </c>
      <c r="AI426" t="s">
        <v>37</v>
      </c>
      <c r="AJ426" t="s">
        <v>37</v>
      </c>
    </row>
    <row r="427" spans="1:36" x14ac:dyDescent="0.3">
      <c r="A427">
        <f>A426+metadata!J426</f>
        <v>2582</v>
      </c>
      <c r="B427" t="str">
        <f>metadata!B427</f>
        <v>57-JMS</v>
      </c>
      <c r="C427">
        <v>426</v>
      </c>
      <c r="D427" t="str">
        <f t="shared" si="18"/>
        <v>6-SP</v>
      </c>
      <c r="E427" t="str">
        <f>VLOOKUP($D427,metadata!$B$2:$S$451,2,0)</f>
        <v>KIMURA, MT</v>
      </c>
      <c r="F427" t="str">
        <f>VLOOKUP($D427,metadata!$B$2:$S$451,3,0)</f>
        <v>Geographic variation of reproductive diapause in the Drosophila auraria complex (Diptera: Drosophilidae)</v>
      </c>
      <c r="G427" t="str">
        <f>VLOOKUP($D427,metadata!$B$2:$S$451,4,0)</f>
        <v>10.1111/j.1365-3032.1984.tb00784.x</v>
      </c>
      <c r="H427" t="str">
        <f>VLOOKUP($D427,metadata!$B$2:$S$451,5,0)</f>
        <v>y</v>
      </c>
      <c r="I427" t="str">
        <f>VLOOKUP($D427,metadata!$B$2:$S$451,6,0)</f>
        <v>a</v>
      </c>
      <c r="J427" t="str">
        <f>VLOOKUP($D427,metadata!$B$2:$S$451,7,0)</f>
        <v>i</v>
      </c>
      <c r="K427">
        <f>VLOOKUP($D427,metadata!$B$2:$S$451,8,0)</f>
        <v>10</v>
      </c>
      <c r="L427">
        <f>VLOOKUP($D427,metadata!$B$2:$S$451,9,0)</f>
        <v>5</v>
      </c>
      <c r="M427" t="str">
        <f>VLOOKUP($D427,metadata!$B$2:$S$451,10,0)</f>
        <v>n</v>
      </c>
      <c r="N427" t="str">
        <f>VLOOKUP($D427,metadata!$B$2:$S$451,11,0)</f>
        <v>Drosophila auraria</v>
      </c>
      <c r="O427" t="str">
        <f>VLOOKUP($D427,metadata!$B$2:$S$451,12,0)</f>
        <v>diptera</v>
      </c>
      <c r="P427" t="str">
        <f>VLOOKUP($D427,metadata!$B$2:$S$451,13,0)</f>
        <v>SP</v>
      </c>
      <c r="Q427">
        <f>VLOOKUP($D427,metadata!$B$2:$S$451,14,0)</f>
        <v>43.06861</v>
      </c>
      <c r="R427">
        <f>VLOOKUP($D427,metadata!$B$2:$S$451,15,0)</f>
        <v>141.35077999999999</v>
      </c>
      <c r="S427">
        <f>VLOOKUP($D427,metadata!$B$2:$S$451,16,0)</f>
        <v>0.1</v>
      </c>
      <c r="T427" t="str">
        <f>VLOOKUP($D427,metadata!$B$2:$S$451,17,0)</f>
        <v/>
      </c>
      <c r="U427" t="str">
        <f>VLOOKUP($D427,metadata!$B$2:$S$451,18,0)</f>
        <v/>
      </c>
      <c r="V427">
        <f>VLOOKUP($D427,metadata!$B$2:$Z$451,19,0)</f>
        <v>110</v>
      </c>
      <c r="W427" t="str">
        <f>VLOOKUP($D427,metadata!$B$2:$Z$451,20,0)</f>
        <v>global average</v>
      </c>
      <c r="X427" t="str">
        <f>VLOOKUP($D427,metadata!$B$2:$Z$451,21,0)</f>
        <v/>
      </c>
      <c r="Y427">
        <f>VLOOKUP($D427,metadata!$B$2:$Z$451,22,0)</f>
        <v>6</v>
      </c>
      <c r="Z427" t="str">
        <f>VLOOKUP($D427,metadata!$B$2:$Z$451,23,0)</f>
        <v/>
      </c>
      <c r="AA427" t="str">
        <f>VLOOKUP($D427,metadata!$B$2:$Z$451,24,0)</f>
        <v/>
      </c>
      <c r="AB427" t="str">
        <f>VLOOKUP($D427,metadata!$B$2:$Z$451,25,0)</f>
        <v/>
      </c>
      <c r="AC427">
        <v>16.016806722689001</v>
      </c>
      <c r="AD427">
        <v>-1.3441618258041499</v>
      </c>
      <c r="AF427">
        <f t="shared" si="19"/>
        <v>110</v>
      </c>
      <c r="AG427">
        <f>ROUND(AC427,1)</f>
        <v>16</v>
      </c>
      <c r="AH427">
        <v>1984</v>
      </c>
      <c r="AI427" t="s">
        <v>37</v>
      </c>
      <c r="AJ427" t="s">
        <v>37</v>
      </c>
    </row>
    <row r="428" spans="1:36" x14ac:dyDescent="0.3">
      <c r="A428">
        <f>A427+metadata!J427</f>
        <v>2589</v>
      </c>
      <c r="B428" t="str">
        <f>metadata!B428</f>
        <v>57-BJ</v>
      </c>
      <c r="C428">
        <v>427</v>
      </c>
      <c r="D428" t="str">
        <f t="shared" si="18"/>
        <v>6-SP</v>
      </c>
      <c r="E428" t="str">
        <f>VLOOKUP($D428,metadata!$B$2:$S$451,2,0)</f>
        <v>KIMURA, MT</v>
      </c>
      <c r="F428" t="str">
        <f>VLOOKUP($D428,metadata!$B$2:$S$451,3,0)</f>
        <v>Geographic variation of reproductive diapause in the Drosophila auraria complex (Diptera: Drosophilidae)</v>
      </c>
      <c r="G428" t="str">
        <f>VLOOKUP($D428,metadata!$B$2:$S$451,4,0)</f>
        <v>10.1111/j.1365-3032.1984.tb00784.x</v>
      </c>
      <c r="H428" t="str">
        <f>VLOOKUP($D428,metadata!$B$2:$S$451,5,0)</f>
        <v>y</v>
      </c>
      <c r="I428" t="str">
        <f>VLOOKUP($D428,metadata!$B$2:$S$451,6,0)</f>
        <v>a</v>
      </c>
      <c r="J428" t="str">
        <f>VLOOKUP($D428,metadata!$B$2:$S$451,7,0)</f>
        <v>i</v>
      </c>
      <c r="K428">
        <f>VLOOKUP($D428,metadata!$B$2:$S$451,8,0)</f>
        <v>10</v>
      </c>
      <c r="L428">
        <f>VLOOKUP($D428,metadata!$B$2:$S$451,9,0)</f>
        <v>5</v>
      </c>
      <c r="M428" t="str">
        <f>VLOOKUP($D428,metadata!$B$2:$S$451,10,0)</f>
        <v>n</v>
      </c>
      <c r="N428" t="str">
        <f>VLOOKUP($D428,metadata!$B$2:$S$451,11,0)</f>
        <v>Drosophila auraria</v>
      </c>
      <c r="O428" t="str">
        <f>VLOOKUP($D428,metadata!$B$2:$S$451,12,0)</f>
        <v>diptera</v>
      </c>
      <c r="P428" t="str">
        <f>VLOOKUP($D428,metadata!$B$2:$S$451,13,0)</f>
        <v>SP</v>
      </c>
      <c r="Q428">
        <f>VLOOKUP($D428,metadata!$B$2:$S$451,14,0)</f>
        <v>43.06861</v>
      </c>
      <c r="R428">
        <f>VLOOKUP($D428,metadata!$B$2:$S$451,15,0)</f>
        <v>141.35077999999999</v>
      </c>
      <c r="S428">
        <f>VLOOKUP($D428,metadata!$B$2:$S$451,16,0)</f>
        <v>0.1</v>
      </c>
      <c r="T428" t="str">
        <f>VLOOKUP($D428,metadata!$B$2:$S$451,17,0)</f>
        <v/>
      </c>
      <c r="U428" t="str">
        <f>VLOOKUP($D428,metadata!$B$2:$S$451,18,0)</f>
        <v/>
      </c>
      <c r="V428">
        <f>VLOOKUP($D428,metadata!$B$2:$Z$451,19,0)</f>
        <v>110</v>
      </c>
      <c r="W428" t="str">
        <f>VLOOKUP($D428,metadata!$B$2:$Z$451,20,0)</f>
        <v>global average</v>
      </c>
      <c r="X428" t="str">
        <f>VLOOKUP($D428,metadata!$B$2:$Z$451,21,0)</f>
        <v/>
      </c>
      <c r="Y428">
        <f>VLOOKUP($D428,metadata!$B$2:$Z$451,22,0)</f>
        <v>6</v>
      </c>
      <c r="Z428" t="str">
        <f>VLOOKUP($D428,metadata!$B$2:$Z$451,23,0)</f>
        <v/>
      </c>
      <c r="AA428" t="str">
        <f>VLOOKUP($D428,metadata!$B$2:$Z$451,24,0)</f>
        <v/>
      </c>
      <c r="AB428" t="str">
        <f>VLOOKUP($D428,metadata!$B$2:$Z$451,25,0)</f>
        <v/>
      </c>
      <c r="AC428">
        <v>14.0336134453781</v>
      </c>
      <c r="AD428">
        <v>-1.45789859567987</v>
      </c>
      <c r="AF428">
        <f t="shared" si="19"/>
        <v>110</v>
      </c>
      <c r="AG428">
        <f>ROUND(AC428,1)</f>
        <v>14</v>
      </c>
      <c r="AH428">
        <v>1984</v>
      </c>
      <c r="AI428" t="s">
        <v>37</v>
      </c>
      <c r="AJ428" t="s">
        <v>37</v>
      </c>
    </row>
    <row r="429" spans="1:36" x14ac:dyDescent="0.3">
      <c r="A429">
        <f>A428+metadata!J428</f>
        <v>2597</v>
      </c>
      <c r="B429" t="str">
        <f>metadata!B429</f>
        <v>57-ZB</v>
      </c>
      <c r="C429">
        <v>428</v>
      </c>
      <c r="D429" t="str">
        <f t="shared" si="18"/>
        <v>6-SP</v>
      </c>
      <c r="E429" t="str">
        <f>VLOOKUP($D429,metadata!$B$2:$S$451,2,0)</f>
        <v>KIMURA, MT</v>
      </c>
      <c r="F429" t="str">
        <f>VLOOKUP($D429,metadata!$B$2:$S$451,3,0)</f>
        <v>Geographic variation of reproductive diapause in the Drosophila auraria complex (Diptera: Drosophilidae)</v>
      </c>
      <c r="G429" t="str">
        <f>VLOOKUP($D429,metadata!$B$2:$S$451,4,0)</f>
        <v>10.1111/j.1365-3032.1984.tb00784.x</v>
      </c>
      <c r="H429" t="str">
        <f>VLOOKUP($D429,metadata!$B$2:$S$451,5,0)</f>
        <v>y</v>
      </c>
      <c r="I429" t="str">
        <f>VLOOKUP($D429,metadata!$B$2:$S$451,6,0)</f>
        <v>a</v>
      </c>
      <c r="J429" t="str">
        <f>VLOOKUP($D429,metadata!$B$2:$S$451,7,0)</f>
        <v>i</v>
      </c>
      <c r="K429">
        <f>VLOOKUP($D429,metadata!$B$2:$S$451,8,0)</f>
        <v>10</v>
      </c>
      <c r="L429">
        <f>VLOOKUP($D429,metadata!$B$2:$S$451,9,0)</f>
        <v>5</v>
      </c>
      <c r="M429" t="str">
        <f>VLOOKUP($D429,metadata!$B$2:$S$451,10,0)</f>
        <v>n</v>
      </c>
      <c r="N429" t="str">
        <f>VLOOKUP($D429,metadata!$B$2:$S$451,11,0)</f>
        <v>Drosophila auraria</v>
      </c>
      <c r="O429" t="str">
        <f>VLOOKUP($D429,metadata!$B$2:$S$451,12,0)</f>
        <v>diptera</v>
      </c>
      <c r="P429" t="str">
        <f>VLOOKUP($D429,metadata!$B$2:$S$451,13,0)</f>
        <v>SP</v>
      </c>
      <c r="Q429">
        <f>VLOOKUP($D429,metadata!$B$2:$S$451,14,0)</f>
        <v>43.06861</v>
      </c>
      <c r="R429">
        <f>VLOOKUP($D429,metadata!$B$2:$S$451,15,0)</f>
        <v>141.35077999999999</v>
      </c>
      <c r="S429">
        <f>VLOOKUP($D429,metadata!$B$2:$S$451,16,0)</f>
        <v>0.1</v>
      </c>
      <c r="T429" t="str">
        <f>VLOOKUP($D429,metadata!$B$2:$S$451,17,0)</f>
        <v/>
      </c>
      <c r="U429" t="str">
        <f>VLOOKUP($D429,metadata!$B$2:$S$451,18,0)</f>
        <v/>
      </c>
      <c r="V429">
        <f>VLOOKUP($D429,metadata!$B$2:$Z$451,19,0)</f>
        <v>110</v>
      </c>
      <c r="W429" t="str">
        <f>VLOOKUP($D429,metadata!$B$2:$Z$451,20,0)</f>
        <v>global average</v>
      </c>
      <c r="X429" t="str">
        <f>VLOOKUP($D429,metadata!$B$2:$Z$451,21,0)</f>
        <v/>
      </c>
      <c r="Y429">
        <f>VLOOKUP($D429,metadata!$B$2:$Z$451,22,0)</f>
        <v>6</v>
      </c>
      <c r="Z429" t="str">
        <f>VLOOKUP($D429,metadata!$B$2:$Z$451,23,0)</f>
        <v/>
      </c>
      <c r="AA429" t="str">
        <f>VLOOKUP($D429,metadata!$B$2:$Z$451,24,0)</f>
        <v/>
      </c>
      <c r="AB429" t="str">
        <f>VLOOKUP($D429,metadata!$B$2:$Z$451,25,0)</f>
        <v/>
      </c>
      <c r="AC429">
        <v>13.563025210084</v>
      </c>
      <c r="AD429">
        <v>11.3464177617355</v>
      </c>
      <c r="AF429">
        <f t="shared" si="19"/>
        <v>110</v>
      </c>
      <c r="AG429">
        <v>13.5</v>
      </c>
      <c r="AH429">
        <v>1984</v>
      </c>
      <c r="AI429" t="s">
        <v>37</v>
      </c>
      <c r="AJ429" t="s">
        <v>37</v>
      </c>
    </row>
    <row r="430" spans="1:36" x14ac:dyDescent="0.3">
      <c r="A430">
        <f>A429+metadata!J429</f>
        <v>2605</v>
      </c>
      <c r="B430" t="str">
        <f>metadata!B430</f>
        <v>57-FX</v>
      </c>
      <c r="C430">
        <v>429</v>
      </c>
      <c r="D430" t="str">
        <f t="shared" si="18"/>
        <v>6-SP</v>
      </c>
      <c r="E430" t="str">
        <f>VLOOKUP($D430,metadata!$B$2:$S$451,2,0)</f>
        <v>KIMURA, MT</v>
      </c>
      <c r="F430" t="str">
        <f>VLOOKUP($D430,metadata!$B$2:$S$451,3,0)</f>
        <v>Geographic variation of reproductive diapause in the Drosophila auraria complex (Diptera: Drosophilidae)</v>
      </c>
      <c r="G430" t="str">
        <f>VLOOKUP($D430,metadata!$B$2:$S$451,4,0)</f>
        <v>10.1111/j.1365-3032.1984.tb00784.x</v>
      </c>
      <c r="H430" t="str">
        <f>VLOOKUP($D430,metadata!$B$2:$S$451,5,0)</f>
        <v>y</v>
      </c>
      <c r="I430" t="str">
        <f>VLOOKUP($D430,metadata!$B$2:$S$451,6,0)</f>
        <v>a</v>
      </c>
      <c r="J430" t="str">
        <f>VLOOKUP($D430,metadata!$B$2:$S$451,7,0)</f>
        <v>i</v>
      </c>
      <c r="K430">
        <f>VLOOKUP($D430,metadata!$B$2:$S$451,8,0)</f>
        <v>10</v>
      </c>
      <c r="L430">
        <f>VLOOKUP($D430,metadata!$B$2:$S$451,9,0)</f>
        <v>5</v>
      </c>
      <c r="M430" t="str">
        <f>VLOOKUP($D430,metadata!$B$2:$S$451,10,0)</f>
        <v>n</v>
      </c>
      <c r="N430" t="str">
        <f>VLOOKUP($D430,metadata!$B$2:$S$451,11,0)</f>
        <v>Drosophila auraria</v>
      </c>
      <c r="O430" t="str">
        <f>VLOOKUP($D430,metadata!$B$2:$S$451,12,0)</f>
        <v>diptera</v>
      </c>
      <c r="P430" t="str">
        <f>VLOOKUP($D430,metadata!$B$2:$S$451,13,0)</f>
        <v>SP</v>
      </c>
      <c r="Q430">
        <f>VLOOKUP($D430,metadata!$B$2:$S$451,14,0)</f>
        <v>43.06861</v>
      </c>
      <c r="R430">
        <f>VLOOKUP($D430,metadata!$B$2:$S$451,15,0)</f>
        <v>141.35077999999999</v>
      </c>
      <c r="S430">
        <f>VLOOKUP($D430,metadata!$B$2:$S$451,16,0)</f>
        <v>0.1</v>
      </c>
      <c r="T430" t="str">
        <f>VLOOKUP($D430,metadata!$B$2:$S$451,17,0)</f>
        <v/>
      </c>
      <c r="U430" t="str">
        <f>VLOOKUP($D430,metadata!$B$2:$S$451,18,0)</f>
        <v/>
      </c>
      <c r="V430">
        <f>VLOOKUP($D430,metadata!$B$2:$Z$451,19,0)</f>
        <v>110</v>
      </c>
      <c r="W430" t="str">
        <f>VLOOKUP($D430,metadata!$B$2:$Z$451,20,0)</f>
        <v>global average</v>
      </c>
      <c r="X430" t="str">
        <f>VLOOKUP($D430,metadata!$B$2:$Z$451,21,0)</f>
        <v/>
      </c>
      <c r="Y430">
        <f>VLOOKUP($D430,metadata!$B$2:$Z$451,22,0)</f>
        <v>6</v>
      </c>
      <c r="Z430" t="str">
        <f>VLOOKUP($D430,metadata!$B$2:$Z$451,23,0)</f>
        <v/>
      </c>
      <c r="AA430" t="str">
        <f>VLOOKUP($D430,metadata!$B$2:$Z$451,24,0)</f>
        <v/>
      </c>
      <c r="AB430" t="str">
        <f>VLOOKUP($D430,metadata!$B$2:$Z$451,25,0)</f>
        <v/>
      </c>
      <c r="AC430">
        <v>12.0336134453781</v>
      </c>
      <c r="AD430">
        <v>49.436955990449803</v>
      </c>
      <c r="AF430">
        <f t="shared" si="19"/>
        <v>110</v>
      </c>
      <c r="AG430">
        <f>ROUND(AC430,1)</f>
        <v>12</v>
      </c>
      <c r="AH430">
        <v>1984</v>
      </c>
      <c r="AI430" t="s">
        <v>37</v>
      </c>
      <c r="AJ430" t="s">
        <v>37</v>
      </c>
    </row>
    <row r="431" spans="1:36" x14ac:dyDescent="0.3">
      <c r="A431">
        <f>A430+metadata!J430</f>
        <v>2612</v>
      </c>
      <c r="B431" t="str">
        <f>metadata!B431</f>
        <v>57-WH</v>
      </c>
      <c r="C431">
        <v>430</v>
      </c>
      <c r="D431" t="str">
        <f t="shared" si="18"/>
        <v>6-SP</v>
      </c>
      <c r="E431" t="str">
        <f>VLOOKUP($D431,metadata!$B$2:$S$451,2,0)</f>
        <v>KIMURA, MT</v>
      </c>
      <c r="F431" t="str">
        <f>VLOOKUP($D431,metadata!$B$2:$S$451,3,0)</f>
        <v>Geographic variation of reproductive diapause in the Drosophila auraria complex (Diptera: Drosophilidae)</v>
      </c>
      <c r="G431" t="str">
        <f>VLOOKUP($D431,metadata!$B$2:$S$451,4,0)</f>
        <v>10.1111/j.1365-3032.1984.tb00784.x</v>
      </c>
      <c r="H431" t="str">
        <f>VLOOKUP($D431,metadata!$B$2:$S$451,5,0)</f>
        <v>y</v>
      </c>
      <c r="I431" t="str">
        <f>VLOOKUP($D431,metadata!$B$2:$S$451,6,0)</f>
        <v>a</v>
      </c>
      <c r="J431" t="str">
        <f>VLOOKUP($D431,metadata!$B$2:$S$451,7,0)</f>
        <v>i</v>
      </c>
      <c r="K431">
        <f>VLOOKUP($D431,metadata!$B$2:$S$451,8,0)</f>
        <v>10</v>
      </c>
      <c r="L431">
        <f>VLOOKUP($D431,metadata!$B$2:$S$451,9,0)</f>
        <v>5</v>
      </c>
      <c r="M431" t="str">
        <f>VLOOKUP($D431,metadata!$B$2:$S$451,10,0)</f>
        <v>n</v>
      </c>
      <c r="N431" t="str">
        <f>VLOOKUP($D431,metadata!$B$2:$S$451,11,0)</f>
        <v>Drosophila auraria</v>
      </c>
      <c r="O431" t="str">
        <f>VLOOKUP($D431,metadata!$B$2:$S$451,12,0)</f>
        <v>diptera</v>
      </c>
      <c r="P431" t="str">
        <f>VLOOKUP($D431,metadata!$B$2:$S$451,13,0)</f>
        <v>SP</v>
      </c>
      <c r="Q431">
        <f>VLOOKUP($D431,metadata!$B$2:$S$451,14,0)</f>
        <v>43.06861</v>
      </c>
      <c r="R431">
        <f>VLOOKUP($D431,metadata!$B$2:$S$451,15,0)</f>
        <v>141.35077999999999</v>
      </c>
      <c r="S431">
        <f>VLOOKUP($D431,metadata!$B$2:$S$451,16,0)</f>
        <v>0.1</v>
      </c>
      <c r="T431" t="str">
        <f>VLOOKUP($D431,metadata!$B$2:$S$451,17,0)</f>
        <v/>
      </c>
      <c r="U431" t="str">
        <f>VLOOKUP($D431,metadata!$B$2:$S$451,18,0)</f>
        <v/>
      </c>
      <c r="V431">
        <f>VLOOKUP($D431,metadata!$B$2:$Z$451,19,0)</f>
        <v>110</v>
      </c>
      <c r="W431" t="str">
        <f>VLOOKUP($D431,metadata!$B$2:$Z$451,20,0)</f>
        <v>global average</v>
      </c>
      <c r="X431" t="str">
        <f>VLOOKUP($D431,metadata!$B$2:$Z$451,21,0)</f>
        <v/>
      </c>
      <c r="Y431">
        <f>VLOOKUP($D431,metadata!$B$2:$Z$451,22,0)</f>
        <v>6</v>
      </c>
      <c r="Z431" t="str">
        <f>VLOOKUP($D431,metadata!$B$2:$Z$451,23,0)</f>
        <v/>
      </c>
      <c r="AA431" t="str">
        <f>VLOOKUP($D431,metadata!$B$2:$Z$451,24,0)</f>
        <v/>
      </c>
      <c r="AB431" t="str">
        <f>VLOOKUP($D431,metadata!$B$2:$Z$451,25,0)</f>
        <v/>
      </c>
      <c r="AC431">
        <v>10</v>
      </c>
      <c r="AD431">
        <v>61.409395973154297</v>
      </c>
      <c r="AF431">
        <f t="shared" si="19"/>
        <v>110</v>
      </c>
      <c r="AG431">
        <f>ROUND(AC431,1)</f>
        <v>10</v>
      </c>
      <c r="AH431">
        <v>1984</v>
      </c>
      <c r="AI431" t="s">
        <v>37</v>
      </c>
      <c r="AJ431" t="s">
        <v>37</v>
      </c>
    </row>
    <row r="432" spans="1:36" x14ac:dyDescent="0.3">
      <c r="A432">
        <f>A431+metadata!J431</f>
        <v>2619</v>
      </c>
      <c r="B432" t="str">
        <f>metadata!B432</f>
        <v>57-HH</v>
      </c>
      <c r="C432">
        <v>431</v>
      </c>
      <c r="D432" t="str">
        <f t="shared" si="18"/>
        <v>6-ON</v>
      </c>
      <c r="E432" t="str">
        <f>VLOOKUP($D432,metadata!$B$2:$S$451,2,0)</f>
        <v>KIMURA, MT</v>
      </c>
      <c r="F432" t="str">
        <f>VLOOKUP($D432,metadata!$B$2:$S$451,3,0)</f>
        <v>Geographic variation of reproductive diapause in the Drosophila auraria complex (Diptera: Drosophilidae)</v>
      </c>
      <c r="G432" t="str">
        <f>VLOOKUP($D432,metadata!$B$2:$S$451,4,0)</f>
        <v>10.1111/j.1365-3032.1984.tb00784.x</v>
      </c>
      <c r="H432" t="str">
        <f>VLOOKUP($D432,metadata!$B$2:$S$451,5,0)</f>
        <v>y</v>
      </c>
      <c r="I432" t="str">
        <f>VLOOKUP($D432,metadata!$B$2:$S$451,6,0)</f>
        <v>a</v>
      </c>
      <c r="J432" t="str">
        <f>VLOOKUP($D432,metadata!$B$2:$S$451,7,0)</f>
        <v>i</v>
      </c>
      <c r="K432">
        <f>VLOOKUP($D432,metadata!$B$2:$S$451,8,0)</f>
        <v>10</v>
      </c>
      <c r="L432">
        <f>VLOOKUP($D432,metadata!$B$2:$S$451,9,0)</f>
        <v>7</v>
      </c>
      <c r="M432" t="str">
        <f>VLOOKUP($D432,metadata!$B$2:$S$451,10,0)</f>
        <v>n</v>
      </c>
      <c r="N432" t="str">
        <f>VLOOKUP($D432,metadata!$B$2:$S$451,11,0)</f>
        <v>Drosophila auraria</v>
      </c>
      <c r="O432" t="str">
        <f>VLOOKUP($D432,metadata!$B$2:$S$451,12,0)</f>
        <v>diptera</v>
      </c>
      <c r="P432" t="str">
        <f>VLOOKUP($D432,metadata!$B$2:$S$451,13,0)</f>
        <v>ON</v>
      </c>
      <c r="Q432">
        <f>VLOOKUP($D432,metadata!$B$2:$S$451,14,0)</f>
        <v>41.972000000000001</v>
      </c>
      <c r="R432">
        <f>VLOOKUP($D432,metadata!$B$2:$S$451,15,0)</f>
        <v>140.66909999999999</v>
      </c>
      <c r="S432">
        <f>VLOOKUP($D432,metadata!$B$2:$S$451,16,0)</f>
        <v>0.1</v>
      </c>
      <c r="T432" t="str">
        <f>VLOOKUP($D432,metadata!$B$2:$S$451,17,0)</f>
        <v/>
      </c>
      <c r="U432" t="str">
        <f>VLOOKUP($D432,metadata!$B$2:$S$451,18,0)</f>
        <v/>
      </c>
      <c r="V432">
        <f>VLOOKUP($D432,metadata!$B$2:$Z$451,19,0)</f>
        <v>110</v>
      </c>
      <c r="W432" t="str">
        <f>VLOOKUP($D432,metadata!$B$2:$Z$451,20,0)</f>
        <v>global average</v>
      </c>
      <c r="X432" t="str">
        <f>VLOOKUP($D432,metadata!$B$2:$Z$451,21,0)</f>
        <v/>
      </c>
      <c r="Y432">
        <f>VLOOKUP($D432,metadata!$B$2:$Z$451,22,0)</f>
        <v>6</v>
      </c>
      <c r="Z432" t="str">
        <f>VLOOKUP($D432,metadata!$B$2:$Z$451,23,0)</f>
        <v/>
      </c>
      <c r="AA432" t="str">
        <f>VLOOKUP($D432,metadata!$B$2:$Z$451,24,0)</f>
        <v/>
      </c>
      <c r="AB432" t="str">
        <f>VLOOKUP($D432,metadata!$B$2:$Z$451,25,0)</f>
        <v/>
      </c>
      <c r="AC432">
        <v>16</v>
      </c>
      <c r="AD432">
        <v>-1.0067114093959699</v>
      </c>
      <c r="AF432">
        <f t="shared" si="19"/>
        <v>110</v>
      </c>
      <c r="AG432">
        <f>ROUND(AC432,1)</f>
        <v>16</v>
      </c>
      <c r="AH432">
        <v>1984</v>
      </c>
      <c r="AI432" t="s">
        <v>37</v>
      </c>
      <c r="AJ432" t="s">
        <v>37</v>
      </c>
    </row>
    <row r="433" spans="1:36" x14ac:dyDescent="0.3">
      <c r="A433">
        <f>A432+metadata!J432</f>
        <v>2626</v>
      </c>
      <c r="B433" t="str">
        <f>metadata!B433</f>
        <v>58-</v>
      </c>
      <c r="C433">
        <v>432</v>
      </c>
      <c r="D433" t="str">
        <f t="shared" si="18"/>
        <v>6-ON</v>
      </c>
      <c r="E433" t="str">
        <f>VLOOKUP($D433,metadata!$B$2:$S$451,2,0)</f>
        <v>KIMURA, MT</v>
      </c>
      <c r="F433" t="str">
        <f>VLOOKUP($D433,metadata!$B$2:$S$451,3,0)</f>
        <v>Geographic variation of reproductive diapause in the Drosophila auraria complex (Diptera: Drosophilidae)</v>
      </c>
      <c r="G433" t="str">
        <f>VLOOKUP($D433,metadata!$B$2:$S$451,4,0)</f>
        <v>10.1111/j.1365-3032.1984.tb00784.x</v>
      </c>
      <c r="H433" t="str">
        <f>VLOOKUP($D433,metadata!$B$2:$S$451,5,0)</f>
        <v>y</v>
      </c>
      <c r="I433" t="str">
        <f>VLOOKUP($D433,metadata!$B$2:$S$451,6,0)</f>
        <v>a</v>
      </c>
      <c r="J433" t="str">
        <f>VLOOKUP($D433,metadata!$B$2:$S$451,7,0)</f>
        <v>i</v>
      </c>
      <c r="K433">
        <f>VLOOKUP($D433,metadata!$B$2:$S$451,8,0)</f>
        <v>10</v>
      </c>
      <c r="L433">
        <f>VLOOKUP($D433,metadata!$B$2:$S$451,9,0)</f>
        <v>7</v>
      </c>
      <c r="M433" t="str">
        <f>VLOOKUP($D433,metadata!$B$2:$S$451,10,0)</f>
        <v>n</v>
      </c>
      <c r="N433" t="str">
        <f>VLOOKUP($D433,metadata!$B$2:$S$451,11,0)</f>
        <v>Drosophila auraria</v>
      </c>
      <c r="O433" t="str">
        <f>VLOOKUP($D433,metadata!$B$2:$S$451,12,0)</f>
        <v>diptera</v>
      </c>
      <c r="P433" t="str">
        <f>VLOOKUP($D433,metadata!$B$2:$S$451,13,0)</f>
        <v>ON</v>
      </c>
      <c r="Q433">
        <f>VLOOKUP($D433,metadata!$B$2:$S$451,14,0)</f>
        <v>41.972000000000001</v>
      </c>
      <c r="R433">
        <f>VLOOKUP($D433,metadata!$B$2:$S$451,15,0)</f>
        <v>140.66909999999999</v>
      </c>
      <c r="S433">
        <f>VLOOKUP($D433,metadata!$B$2:$S$451,16,0)</f>
        <v>0.1</v>
      </c>
      <c r="T433" t="str">
        <f>VLOOKUP($D433,metadata!$B$2:$S$451,17,0)</f>
        <v/>
      </c>
      <c r="U433" t="str">
        <f>VLOOKUP($D433,metadata!$B$2:$S$451,18,0)</f>
        <v/>
      </c>
      <c r="V433">
        <f>VLOOKUP($D433,metadata!$B$2:$Z$451,19,0)</f>
        <v>110</v>
      </c>
      <c r="W433" t="str">
        <f>VLOOKUP($D433,metadata!$B$2:$Z$451,20,0)</f>
        <v>global average</v>
      </c>
      <c r="X433" t="str">
        <f>VLOOKUP($D433,metadata!$B$2:$Z$451,21,0)</f>
        <v/>
      </c>
      <c r="Y433">
        <f>VLOOKUP($D433,metadata!$B$2:$Z$451,22,0)</f>
        <v>6</v>
      </c>
      <c r="Z433" t="str">
        <f>VLOOKUP($D433,metadata!$B$2:$Z$451,23,0)</f>
        <v/>
      </c>
      <c r="AA433" t="str">
        <f>VLOOKUP($D433,metadata!$B$2:$Z$451,24,0)</f>
        <v/>
      </c>
      <c r="AB433" t="str">
        <f>VLOOKUP($D433,metadata!$B$2:$Z$451,25,0)</f>
        <v/>
      </c>
      <c r="AC433">
        <v>14.0336134453781</v>
      </c>
      <c r="AD433">
        <v>-1.45789859567987</v>
      </c>
      <c r="AF433">
        <f t="shared" si="19"/>
        <v>110</v>
      </c>
      <c r="AG433">
        <f>ROUND(AC433,1)</f>
        <v>14</v>
      </c>
      <c r="AH433">
        <v>1984</v>
      </c>
      <c r="AI433" t="s">
        <v>37</v>
      </c>
      <c r="AJ433" t="s">
        <v>37</v>
      </c>
    </row>
    <row r="434" spans="1:36" x14ac:dyDescent="0.3">
      <c r="A434">
        <f>A433+metadata!J433</f>
        <v>2626</v>
      </c>
      <c r="B434" t="str">
        <f>metadata!B434</f>
        <v>59-</v>
      </c>
      <c r="C434">
        <v>433</v>
      </c>
      <c r="D434" t="str">
        <f t="shared" si="18"/>
        <v>6-ON</v>
      </c>
      <c r="E434" t="str">
        <f>VLOOKUP($D434,metadata!$B$2:$S$451,2,0)</f>
        <v>KIMURA, MT</v>
      </c>
      <c r="F434" t="str">
        <f>VLOOKUP($D434,metadata!$B$2:$S$451,3,0)</f>
        <v>Geographic variation of reproductive diapause in the Drosophila auraria complex (Diptera: Drosophilidae)</v>
      </c>
      <c r="G434" t="str">
        <f>VLOOKUP($D434,metadata!$B$2:$S$451,4,0)</f>
        <v>10.1111/j.1365-3032.1984.tb00784.x</v>
      </c>
      <c r="H434" t="str">
        <f>VLOOKUP($D434,metadata!$B$2:$S$451,5,0)</f>
        <v>y</v>
      </c>
      <c r="I434" t="str">
        <f>VLOOKUP($D434,metadata!$B$2:$S$451,6,0)</f>
        <v>a</v>
      </c>
      <c r="J434" t="str">
        <f>VLOOKUP($D434,metadata!$B$2:$S$451,7,0)</f>
        <v>i</v>
      </c>
      <c r="K434">
        <f>VLOOKUP($D434,metadata!$B$2:$S$451,8,0)</f>
        <v>10</v>
      </c>
      <c r="L434">
        <f>VLOOKUP($D434,metadata!$B$2:$S$451,9,0)</f>
        <v>7</v>
      </c>
      <c r="M434" t="str">
        <f>VLOOKUP($D434,metadata!$B$2:$S$451,10,0)</f>
        <v>n</v>
      </c>
      <c r="N434" t="str">
        <f>VLOOKUP($D434,metadata!$B$2:$S$451,11,0)</f>
        <v>Drosophila auraria</v>
      </c>
      <c r="O434" t="str">
        <f>VLOOKUP($D434,metadata!$B$2:$S$451,12,0)</f>
        <v>diptera</v>
      </c>
      <c r="P434" t="str">
        <f>VLOOKUP($D434,metadata!$B$2:$S$451,13,0)</f>
        <v>ON</v>
      </c>
      <c r="Q434">
        <f>VLOOKUP($D434,metadata!$B$2:$S$451,14,0)</f>
        <v>41.972000000000001</v>
      </c>
      <c r="R434">
        <f>VLOOKUP($D434,metadata!$B$2:$S$451,15,0)</f>
        <v>140.66909999999999</v>
      </c>
      <c r="S434">
        <f>VLOOKUP($D434,metadata!$B$2:$S$451,16,0)</f>
        <v>0.1</v>
      </c>
      <c r="T434" t="str">
        <f>VLOOKUP($D434,metadata!$B$2:$S$451,17,0)</f>
        <v/>
      </c>
      <c r="U434" t="str">
        <f>VLOOKUP($D434,metadata!$B$2:$S$451,18,0)</f>
        <v/>
      </c>
      <c r="V434">
        <f>VLOOKUP($D434,metadata!$B$2:$Z$451,19,0)</f>
        <v>110</v>
      </c>
      <c r="W434" t="str">
        <f>VLOOKUP($D434,metadata!$B$2:$Z$451,20,0)</f>
        <v>global average</v>
      </c>
      <c r="X434" t="str">
        <f>VLOOKUP($D434,metadata!$B$2:$Z$451,21,0)</f>
        <v/>
      </c>
      <c r="Y434">
        <f>VLOOKUP($D434,metadata!$B$2:$Z$451,22,0)</f>
        <v>6</v>
      </c>
      <c r="Z434" t="str">
        <f>VLOOKUP($D434,metadata!$B$2:$Z$451,23,0)</f>
        <v/>
      </c>
      <c r="AA434" t="str">
        <f>VLOOKUP($D434,metadata!$B$2:$Z$451,24,0)</f>
        <v/>
      </c>
      <c r="AB434" t="str">
        <f>VLOOKUP($D434,metadata!$B$2:$Z$451,25,0)</f>
        <v/>
      </c>
      <c r="AC434">
        <v>13.546218487394899</v>
      </c>
      <c r="AD434">
        <v>2.6234654935799799</v>
      </c>
      <c r="AF434">
        <f t="shared" si="19"/>
        <v>110</v>
      </c>
      <c r="AG434">
        <f>ROUND(AC434,1)</f>
        <v>13.5</v>
      </c>
      <c r="AH434">
        <v>1984</v>
      </c>
      <c r="AI434" t="s">
        <v>37</v>
      </c>
      <c r="AJ434" t="s">
        <v>37</v>
      </c>
    </row>
    <row r="435" spans="1:36" x14ac:dyDescent="0.3">
      <c r="A435">
        <f>A434+metadata!J434</f>
        <v>2626</v>
      </c>
      <c r="B435" t="str">
        <f>metadata!B435</f>
        <v>60-onuma</v>
      </c>
      <c r="C435">
        <v>434</v>
      </c>
      <c r="D435" t="str">
        <f t="shared" si="18"/>
        <v>6-ON</v>
      </c>
      <c r="E435" t="str">
        <f>VLOOKUP($D435,metadata!$B$2:$S$451,2,0)</f>
        <v>KIMURA, MT</v>
      </c>
      <c r="F435" t="str">
        <f>VLOOKUP($D435,metadata!$B$2:$S$451,3,0)</f>
        <v>Geographic variation of reproductive diapause in the Drosophila auraria complex (Diptera: Drosophilidae)</v>
      </c>
      <c r="G435" t="str">
        <f>VLOOKUP($D435,metadata!$B$2:$S$451,4,0)</f>
        <v>10.1111/j.1365-3032.1984.tb00784.x</v>
      </c>
      <c r="H435" t="str">
        <f>VLOOKUP($D435,metadata!$B$2:$S$451,5,0)</f>
        <v>y</v>
      </c>
      <c r="I435" t="str">
        <f>VLOOKUP($D435,metadata!$B$2:$S$451,6,0)</f>
        <v>a</v>
      </c>
      <c r="J435" t="str">
        <f>VLOOKUP($D435,metadata!$B$2:$S$451,7,0)</f>
        <v>i</v>
      </c>
      <c r="K435">
        <f>VLOOKUP($D435,metadata!$B$2:$S$451,8,0)</f>
        <v>10</v>
      </c>
      <c r="L435">
        <f>VLOOKUP($D435,metadata!$B$2:$S$451,9,0)</f>
        <v>7</v>
      </c>
      <c r="M435" t="str">
        <f>VLOOKUP($D435,metadata!$B$2:$S$451,10,0)</f>
        <v>n</v>
      </c>
      <c r="N435" t="str">
        <f>VLOOKUP($D435,metadata!$B$2:$S$451,11,0)</f>
        <v>Drosophila auraria</v>
      </c>
      <c r="O435" t="str">
        <f>VLOOKUP($D435,metadata!$B$2:$S$451,12,0)</f>
        <v>diptera</v>
      </c>
      <c r="P435" t="str">
        <f>VLOOKUP($D435,metadata!$B$2:$S$451,13,0)</f>
        <v>ON</v>
      </c>
      <c r="Q435">
        <f>VLOOKUP($D435,metadata!$B$2:$S$451,14,0)</f>
        <v>41.972000000000001</v>
      </c>
      <c r="R435">
        <f>VLOOKUP($D435,metadata!$B$2:$S$451,15,0)</f>
        <v>140.66909999999999</v>
      </c>
      <c r="S435">
        <f>VLOOKUP($D435,metadata!$B$2:$S$451,16,0)</f>
        <v>0.1</v>
      </c>
      <c r="T435" t="str">
        <f>VLOOKUP($D435,metadata!$B$2:$S$451,17,0)</f>
        <v/>
      </c>
      <c r="U435" t="str">
        <f>VLOOKUP($D435,metadata!$B$2:$S$451,18,0)</f>
        <v/>
      </c>
      <c r="V435">
        <f>VLOOKUP($D435,metadata!$B$2:$Z$451,19,0)</f>
        <v>110</v>
      </c>
      <c r="W435" t="str">
        <f>VLOOKUP($D435,metadata!$B$2:$Z$451,20,0)</f>
        <v>global average</v>
      </c>
      <c r="X435" t="str">
        <f>VLOOKUP($D435,metadata!$B$2:$Z$451,21,0)</f>
        <v/>
      </c>
      <c r="Y435">
        <f>VLOOKUP($D435,metadata!$B$2:$Z$451,22,0)</f>
        <v>6</v>
      </c>
      <c r="Z435" t="str">
        <f>VLOOKUP($D435,metadata!$B$2:$Z$451,23,0)</f>
        <v/>
      </c>
      <c r="AA435" t="str">
        <f>VLOOKUP($D435,metadata!$B$2:$Z$451,24,0)</f>
        <v/>
      </c>
      <c r="AB435" t="str">
        <f>VLOOKUP($D435,metadata!$B$2:$Z$451,25,0)</f>
        <v/>
      </c>
      <c r="AC435">
        <v>13.058823529411701</v>
      </c>
      <c r="AD435">
        <v>11.738386629819701</v>
      </c>
      <c r="AF435">
        <f t="shared" si="19"/>
        <v>110</v>
      </c>
      <c r="AG435">
        <v>13</v>
      </c>
      <c r="AH435">
        <v>1984</v>
      </c>
      <c r="AI435" t="s">
        <v>37</v>
      </c>
      <c r="AJ435" t="s">
        <v>37</v>
      </c>
    </row>
    <row r="436" spans="1:36" x14ac:dyDescent="0.3">
      <c r="A436">
        <f>A435+metadata!J435</f>
        <v>2637</v>
      </c>
      <c r="B436" t="str">
        <f>metadata!B436</f>
        <v>60-oita</v>
      </c>
      <c r="C436">
        <v>435</v>
      </c>
      <c r="D436" t="str">
        <f t="shared" si="18"/>
        <v>6-ON</v>
      </c>
      <c r="E436" t="str">
        <f>VLOOKUP($D436,metadata!$B$2:$S$451,2,0)</f>
        <v>KIMURA, MT</v>
      </c>
      <c r="F436" t="str">
        <f>VLOOKUP($D436,metadata!$B$2:$S$451,3,0)</f>
        <v>Geographic variation of reproductive diapause in the Drosophila auraria complex (Diptera: Drosophilidae)</v>
      </c>
      <c r="G436" t="str">
        <f>VLOOKUP($D436,metadata!$B$2:$S$451,4,0)</f>
        <v>10.1111/j.1365-3032.1984.tb00784.x</v>
      </c>
      <c r="H436" t="str">
        <f>VLOOKUP($D436,metadata!$B$2:$S$451,5,0)</f>
        <v>y</v>
      </c>
      <c r="I436" t="str">
        <f>VLOOKUP($D436,metadata!$B$2:$S$451,6,0)</f>
        <v>a</v>
      </c>
      <c r="J436" t="str">
        <f>VLOOKUP($D436,metadata!$B$2:$S$451,7,0)</f>
        <v>i</v>
      </c>
      <c r="K436">
        <f>VLOOKUP($D436,metadata!$B$2:$S$451,8,0)</f>
        <v>10</v>
      </c>
      <c r="L436">
        <f>VLOOKUP($D436,metadata!$B$2:$S$451,9,0)</f>
        <v>7</v>
      </c>
      <c r="M436" t="str">
        <f>VLOOKUP($D436,metadata!$B$2:$S$451,10,0)</f>
        <v>n</v>
      </c>
      <c r="N436" t="str">
        <f>VLOOKUP($D436,metadata!$B$2:$S$451,11,0)</f>
        <v>Drosophila auraria</v>
      </c>
      <c r="O436" t="str">
        <f>VLOOKUP($D436,metadata!$B$2:$S$451,12,0)</f>
        <v>diptera</v>
      </c>
      <c r="P436" t="str">
        <f>VLOOKUP($D436,metadata!$B$2:$S$451,13,0)</f>
        <v>ON</v>
      </c>
      <c r="Q436">
        <f>VLOOKUP($D436,metadata!$B$2:$S$451,14,0)</f>
        <v>41.972000000000001</v>
      </c>
      <c r="R436">
        <f>VLOOKUP($D436,metadata!$B$2:$S$451,15,0)</f>
        <v>140.66909999999999</v>
      </c>
      <c r="S436">
        <f>VLOOKUP($D436,metadata!$B$2:$S$451,16,0)</f>
        <v>0.1</v>
      </c>
      <c r="T436" t="str">
        <f>VLOOKUP($D436,metadata!$B$2:$S$451,17,0)</f>
        <v/>
      </c>
      <c r="U436" t="str">
        <f>VLOOKUP($D436,metadata!$B$2:$S$451,18,0)</f>
        <v/>
      </c>
      <c r="V436">
        <f>VLOOKUP($D436,metadata!$B$2:$Z$451,19,0)</f>
        <v>110</v>
      </c>
      <c r="W436" t="str">
        <f>VLOOKUP($D436,metadata!$B$2:$Z$451,20,0)</f>
        <v>global average</v>
      </c>
      <c r="X436" t="str">
        <f>VLOOKUP($D436,metadata!$B$2:$Z$451,21,0)</f>
        <v/>
      </c>
      <c r="Y436">
        <f>VLOOKUP($D436,metadata!$B$2:$Z$451,22,0)</f>
        <v>6</v>
      </c>
      <c r="Z436" t="str">
        <f>VLOOKUP($D436,metadata!$B$2:$Z$451,23,0)</f>
        <v/>
      </c>
      <c r="AA436" t="str">
        <f>VLOOKUP($D436,metadata!$B$2:$Z$451,24,0)</f>
        <v/>
      </c>
      <c r="AB436" t="str">
        <f>VLOOKUP($D436,metadata!$B$2:$Z$451,25,0)</f>
        <v/>
      </c>
      <c r="AC436">
        <v>12.588235294117601</v>
      </c>
      <c r="AD436">
        <v>33.267535202000197</v>
      </c>
      <c r="AF436">
        <f t="shared" si="19"/>
        <v>110</v>
      </c>
      <c r="AG436">
        <v>12.5</v>
      </c>
      <c r="AH436">
        <v>1984</v>
      </c>
      <c r="AI436" t="s">
        <v>37</v>
      </c>
      <c r="AJ436" t="s">
        <v>37</v>
      </c>
    </row>
    <row r="437" spans="1:36" x14ac:dyDescent="0.3">
      <c r="A437">
        <f>A436+metadata!J436</f>
        <v>2644</v>
      </c>
      <c r="B437" t="str">
        <f>metadata!B437</f>
        <v>60-yakushima</v>
      </c>
      <c r="C437">
        <v>436</v>
      </c>
      <c r="D437" t="str">
        <f t="shared" si="18"/>
        <v>6-ON</v>
      </c>
      <c r="E437" t="str">
        <f>VLOOKUP($D437,metadata!$B$2:$S$451,2,0)</f>
        <v>KIMURA, MT</v>
      </c>
      <c r="F437" t="str">
        <f>VLOOKUP($D437,metadata!$B$2:$S$451,3,0)</f>
        <v>Geographic variation of reproductive diapause in the Drosophila auraria complex (Diptera: Drosophilidae)</v>
      </c>
      <c r="G437" t="str">
        <f>VLOOKUP($D437,metadata!$B$2:$S$451,4,0)</f>
        <v>10.1111/j.1365-3032.1984.tb00784.x</v>
      </c>
      <c r="H437" t="str">
        <f>VLOOKUP($D437,metadata!$B$2:$S$451,5,0)</f>
        <v>y</v>
      </c>
      <c r="I437" t="str">
        <f>VLOOKUP($D437,metadata!$B$2:$S$451,6,0)</f>
        <v>a</v>
      </c>
      <c r="J437" t="str">
        <f>VLOOKUP($D437,metadata!$B$2:$S$451,7,0)</f>
        <v>i</v>
      </c>
      <c r="K437">
        <f>VLOOKUP($D437,metadata!$B$2:$S$451,8,0)</f>
        <v>10</v>
      </c>
      <c r="L437">
        <f>VLOOKUP($D437,metadata!$B$2:$S$451,9,0)</f>
        <v>7</v>
      </c>
      <c r="M437" t="str">
        <f>VLOOKUP($D437,metadata!$B$2:$S$451,10,0)</f>
        <v>n</v>
      </c>
      <c r="N437" t="str">
        <f>VLOOKUP($D437,metadata!$B$2:$S$451,11,0)</f>
        <v>Drosophila auraria</v>
      </c>
      <c r="O437" t="str">
        <f>VLOOKUP($D437,metadata!$B$2:$S$451,12,0)</f>
        <v>diptera</v>
      </c>
      <c r="P437" t="str">
        <f>VLOOKUP($D437,metadata!$B$2:$S$451,13,0)</f>
        <v>ON</v>
      </c>
      <c r="Q437">
        <f>VLOOKUP($D437,metadata!$B$2:$S$451,14,0)</f>
        <v>41.972000000000001</v>
      </c>
      <c r="R437">
        <f>VLOOKUP($D437,metadata!$B$2:$S$451,15,0)</f>
        <v>140.66909999999999</v>
      </c>
      <c r="S437">
        <f>VLOOKUP($D437,metadata!$B$2:$S$451,16,0)</f>
        <v>0.1</v>
      </c>
      <c r="T437" t="str">
        <f>VLOOKUP($D437,metadata!$B$2:$S$451,17,0)</f>
        <v/>
      </c>
      <c r="U437" t="str">
        <f>VLOOKUP($D437,metadata!$B$2:$S$451,18,0)</f>
        <v/>
      </c>
      <c r="V437">
        <f>VLOOKUP($D437,metadata!$B$2:$Z$451,19,0)</f>
        <v>110</v>
      </c>
      <c r="W437" t="str">
        <f>VLOOKUP($D437,metadata!$B$2:$Z$451,20,0)</f>
        <v>global average</v>
      </c>
      <c r="X437" t="str">
        <f>VLOOKUP($D437,metadata!$B$2:$Z$451,21,0)</f>
        <v/>
      </c>
      <c r="Y437">
        <f>VLOOKUP($D437,metadata!$B$2:$Z$451,22,0)</f>
        <v>6</v>
      </c>
      <c r="Z437" t="str">
        <f>VLOOKUP($D437,metadata!$B$2:$Z$451,23,0)</f>
        <v/>
      </c>
      <c r="AA437" t="str">
        <f>VLOOKUP($D437,metadata!$B$2:$Z$451,24,0)</f>
        <v/>
      </c>
      <c r="AB437" t="str">
        <f>VLOOKUP($D437,metadata!$B$2:$Z$451,25,0)</f>
        <v/>
      </c>
      <c r="AC437">
        <v>12.0336134453781</v>
      </c>
      <c r="AD437">
        <v>69.235613708570597</v>
      </c>
      <c r="AF437">
        <f t="shared" si="19"/>
        <v>110</v>
      </c>
      <c r="AG437">
        <f t="shared" ref="AG437:AG445" si="21">ROUND(AC437,1)</f>
        <v>12</v>
      </c>
      <c r="AH437">
        <v>1984</v>
      </c>
      <c r="AI437" t="s">
        <v>37</v>
      </c>
      <c r="AJ437" t="s">
        <v>37</v>
      </c>
    </row>
    <row r="438" spans="1:36" x14ac:dyDescent="0.3">
      <c r="A438">
        <f>A437+metadata!J437</f>
        <v>2653</v>
      </c>
      <c r="B438" t="str">
        <f>metadata!B438</f>
        <v>61-wakkanai</v>
      </c>
      <c r="C438">
        <v>437</v>
      </c>
      <c r="D438" t="str">
        <f t="shared" si="18"/>
        <v>6-ON</v>
      </c>
      <c r="E438" t="str">
        <f>VLOOKUP($D438,metadata!$B$2:$S$451,2,0)</f>
        <v>KIMURA, MT</v>
      </c>
      <c r="F438" t="str">
        <f>VLOOKUP($D438,metadata!$B$2:$S$451,3,0)</f>
        <v>Geographic variation of reproductive diapause in the Drosophila auraria complex (Diptera: Drosophilidae)</v>
      </c>
      <c r="G438" t="str">
        <f>VLOOKUP($D438,metadata!$B$2:$S$451,4,0)</f>
        <v>10.1111/j.1365-3032.1984.tb00784.x</v>
      </c>
      <c r="H438" t="str">
        <f>VLOOKUP($D438,metadata!$B$2:$S$451,5,0)</f>
        <v>y</v>
      </c>
      <c r="I438" t="str">
        <f>VLOOKUP($D438,metadata!$B$2:$S$451,6,0)</f>
        <v>a</v>
      </c>
      <c r="J438" t="str">
        <f>VLOOKUP($D438,metadata!$B$2:$S$451,7,0)</f>
        <v>i</v>
      </c>
      <c r="K438">
        <f>VLOOKUP($D438,metadata!$B$2:$S$451,8,0)</f>
        <v>10</v>
      </c>
      <c r="L438">
        <f>VLOOKUP($D438,metadata!$B$2:$S$451,9,0)</f>
        <v>7</v>
      </c>
      <c r="M438" t="str">
        <f>VLOOKUP($D438,metadata!$B$2:$S$451,10,0)</f>
        <v>n</v>
      </c>
      <c r="N438" t="str">
        <f>VLOOKUP($D438,metadata!$B$2:$S$451,11,0)</f>
        <v>Drosophila auraria</v>
      </c>
      <c r="O438" t="str">
        <f>VLOOKUP($D438,metadata!$B$2:$S$451,12,0)</f>
        <v>diptera</v>
      </c>
      <c r="P438" t="str">
        <f>VLOOKUP($D438,metadata!$B$2:$S$451,13,0)</f>
        <v>ON</v>
      </c>
      <c r="Q438">
        <f>VLOOKUP($D438,metadata!$B$2:$S$451,14,0)</f>
        <v>41.972000000000001</v>
      </c>
      <c r="R438">
        <f>VLOOKUP($D438,metadata!$B$2:$S$451,15,0)</f>
        <v>140.66909999999999</v>
      </c>
      <c r="S438">
        <f>VLOOKUP($D438,metadata!$B$2:$S$451,16,0)</f>
        <v>0.1</v>
      </c>
      <c r="T438" t="str">
        <f>VLOOKUP($D438,metadata!$B$2:$S$451,17,0)</f>
        <v/>
      </c>
      <c r="U438" t="str">
        <f>VLOOKUP($D438,metadata!$B$2:$S$451,18,0)</f>
        <v/>
      </c>
      <c r="V438">
        <f>VLOOKUP($D438,metadata!$B$2:$Z$451,19,0)</f>
        <v>110</v>
      </c>
      <c r="W438" t="str">
        <f>VLOOKUP($D438,metadata!$B$2:$Z$451,20,0)</f>
        <v>global average</v>
      </c>
      <c r="X438" t="str">
        <f>VLOOKUP($D438,metadata!$B$2:$Z$451,21,0)</f>
        <v/>
      </c>
      <c r="Y438">
        <f>VLOOKUP($D438,metadata!$B$2:$Z$451,22,0)</f>
        <v>6</v>
      </c>
      <c r="Z438" t="str">
        <f>VLOOKUP($D438,metadata!$B$2:$Z$451,23,0)</f>
        <v/>
      </c>
      <c r="AA438" t="str">
        <f>VLOOKUP($D438,metadata!$B$2:$Z$451,24,0)</f>
        <v/>
      </c>
      <c r="AB438" t="str">
        <f>VLOOKUP($D438,metadata!$B$2:$Z$451,25,0)</f>
        <v/>
      </c>
      <c r="AC438">
        <v>10.016806722688999</v>
      </c>
      <c r="AD438">
        <v>77.514898576880398</v>
      </c>
      <c r="AF438">
        <f t="shared" si="19"/>
        <v>110</v>
      </c>
      <c r="AG438">
        <f t="shared" si="21"/>
        <v>10</v>
      </c>
      <c r="AH438">
        <v>1984</v>
      </c>
      <c r="AI438" t="s">
        <v>37</v>
      </c>
      <c r="AJ438" t="s">
        <v>37</v>
      </c>
    </row>
    <row r="439" spans="1:36" x14ac:dyDescent="0.3">
      <c r="A439">
        <f>A438+metadata!J438</f>
        <v>2660</v>
      </c>
      <c r="B439" t="str">
        <f>metadata!B439</f>
        <v>61-onishica</v>
      </c>
      <c r="C439">
        <v>438</v>
      </c>
      <c r="D439" t="str">
        <f t="shared" si="18"/>
        <v>6-SM</v>
      </c>
      <c r="E439" t="str">
        <f>VLOOKUP($D439,metadata!$B$2:$S$451,2,0)</f>
        <v>KIMURA, MT</v>
      </c>
      <c r="F439" t="str">
        <f>VLOOKUP($D439,metadata!$B$2:$S$451,3,0)</f>
        <v>Geographic variation of reproductive diapause in the Drosophila auraria complex (Diptera: Drosophilidae)</v>
      </c>
      <c r="G439" t="str">
        <f>VLOOKUP($D439,metadata!$B$2:$S$451,4,0)</f>
        <v>10.1111/j.1365-3032.1984.tb00784.x</v>
      </c>
      <c r="H439" t="str">
        <f>VLOOKUP($D439,metadata!$B$2:$S$451,5,0)</f>
        <v>y</v>
      </c>
      <c r="I439" t="str">
        <f>VLOOKUP($D439,metadata!$B$2:$S$451,6,0)</f>
        <v>a</v>
      </c>
      <c r="J439" t="str">
        <f>VLOOKUP($D439,metadata!$B$2:$S$451,7,0)</f>
        <v>i</v>
      </c>
      <c r="K439">
        <f>VLOOKUP($D439,metadata!$B$2:$S$451,8,0)</f>
        <v>10</v>
      </c>
      <c r="L439">
        <f>VLOOKUP($D439,metadata!$B$2:$S$451,9,0)</f>
        <v>5</v>
      </c>
      <c r="M439" t="str">
        <f>VLOOKUP($D439,metadata!$B$2:$S$451,10,0)</f>
        <v>n</v>
      </c>
      <c r="N439" t="str">
        <f>VLOOKUP($D439,metadata!$B$2:$S$451,11,0)</f>
        <v>Drosophila auraria</v>
      </c>
      <c r="O439" t="str">
        <f>VLOOKUP($D439,metadata!$B$2:$S$451,12,0)</f>
        <v>diptera</v>
      </c>
      <c r="P439" t="str">
        <f>VLOOKUP($D439,metadata!$B$2:$S$451,13,0)</f>
        <v>SM</v>
      </c>
      <c r="Q439">
        <f>VLOOKUP($D439,metadata!$B$2:$S$451,14,0)</f>
        <v>40.599027999999997</v>
      </c>
      <c r="R439">
        <f>VLOOKUP($D439,metadata!$B$2:$S$451,15,0)</f>
        <v>141.39761100000001</v>
      </c>
      <c r="S439">
        <f>VLOOKUP($D439,metadata!$B$2:$S$451,16,0)</f>
        <v>0.1</v>
      </c>
      <c r="T439" t="str">
        <f>VLOOKUP($D439,metadata!$B$2:$S$451,17,0)</f>
        <v/>
      </c>
      <c r="U439" t="str">
        <f>VLOOKUP($D439,metadata!$B$2:$S$451,18,0)</f>
        <v/>
      </c>
      <c r="V439">
        <f>VLOOKUP($D439,metadata!$B$2:$Z$451,19,0)</f>
        <v>110</v>
      </c>
      <c r="W439" t="str">
        <f>VLOOKUP($D439,metadata!$B$2:$Z$451,20,0)</f>
        <v>global average</v>
      </c>
      <c r="X439" t="str">
        <f>VLOOKUP($D439,metadata!$B$2:$Z$451,21,0)</f>
        <v/>
      </c>
      <c r="Y439">
        <f>VLOOKUP($D439,metadata!$B$2:$Z$451,22,0)</f>
        <v>6</v>
      </c>
      <c r="Z439" t="str">
        <f>VLOOKUP($D439,metadata!$B$2:$Z$451,23,0)</f>
        <v/>
      </c>
      <c r="AA439" t="str">
        <f>VLOOKUP($D439,metadata!$B$2:$Z$451,24,0)</f>
        <v/>
      </c>
      <c r="AB439" t="str">
        <f>VLOOKUP($D439,metadata!$B$2:$Z$451,25,0)</f>
        <v/>
      </c>
      <c r="AC439">
        <v>16.016806722689001</v>
      </c>
      <c r="AD439">
        <v>-1.6797322956028</v>
      </c>
      <c r="AF439">
        <f t="shared" si="19"/>
        <v>110</v>
      </c>
      <c r="AG439">
        <f t="shared" si="21"/>
        <v>16</v>
      </c>
      <c r="AH439">
        <v>1984</v>
      </c>
      <c r="AI439" t="s">
        <v>38</v>
      </c>
      <c r="AJ439" t="s">
        <v>38</v>
      </c>
    </row>
    <row r="440" spans="1:36" x14ac:dyDescent="0.3">
      <c r="A440">
        <f>A439+metadata!J439</f>
        <v>2667</v>
      </c>
      <c r="B440" t="str">
        <f>metadata!B440</f>
        <v>61-sapporo</v>
      </c>
      <c r="C440">
        <v>439</v>
      </c>
      <c r="D440" t="str">
        <f t="shared" si="18"/>
        <v>6-SM</v>
      </c>
      <c r="E440" t="str">
        <f>VLOOKUP($D440,metadata!$B$2:$S$451,2,0)</f>
        <v>KIMURA, MT</v>
      </c>
      <c r="F440" t="str">
        <f>VLOOKUP($D440,metadata!$B$2:$S$451,3,0)</f>
        <v>Geographic variation of reproductive diapause in the Drosophila auraria complex (Diptera: Drosophilidae)</v>
      </c>
      <c r="G440" t="str">
        <f>VLOOKUP($D440,metadata!$B$2:$S$451,4,0)</f>
        <v>10.1111/j.1365-3032.1984.tb00784.x</v>
      </c>
      <c r="H440" t="str">
        <f>VLOOKUP($D440,metadata!$B$2:$S$451,5,0)</f>
        <v>y</v>
      </c>
      <c r="I440" t="str">
        <f>VLOOKUP($D440,metadata!$B$2:$S$451,6,0)</f>
        <v>a</v>
      </c>
      <c r="J440" t="str">
        <f>VLOOKUP($D440,metadata!$B$2:$S$451,7,0)</f>
        <v>i</v>
      </c>
      <c r="K440">
        <f>VLOOKUP($D440,metadata!$B$2:$S$451,8,0)</f>
        <v>10</v>
      </c>
      <c r="L440">
        <f>VLOOKUP($D440,metadata!$B$2:$S$451,9,0)</f>
        <v>5</v>
      </c>
      <c r="M440" t="str">
        <f>VLOOKUP($D440,metadata!$B$2:$S$451,10,0)</f>
        <v>n</v>
      </c>
      <c r="N440" t="str">
        <f>VLOOKUP($D440,metadata!$B$2:$S$451,11,0)</f>
        <v>Drosophila auraria</v>
      </c>
      <c r="O440" t="str">
        <f>VLOOKUP($D440,metadata!$B$2:$S$451,12,0)</f>
        <v>diptera</v>
      </c>
      <c r="P440" t="str">
        <f>VLOOKUP($D440,metadata!$B$2:$S$451,13,0)</f>
        <v>SM</v>
      </c>
      <c r="Q440">
        <f>VLOOKUP($D440,metadata!$B$2:$S$451,14,0)</f>
        <v>40.599027999999997</v>
      </c>
      <c r="R440">
        <f>VLOOKUP($D440,metadata!$B$2:$S$451,15,0)</f>
        <v>141.39761100000001</v>
      </c>
      <c r="S440">
        <f>VLOOKUP($D440,metadata!$B$2:$S$451,16,0)</f>
        <v>0.1</v>
      </c>
      <c r="T440" t="str">
        <f>VLOOKUP($D440,metadata!$B$2:$S$451,17,0)</f>
        <v/>
      </c>
      <c r="U440" t="str">
        <f>VLOOKUP($D440,metadata!$B$2:$S$451,18,0)</f>
        <v/>
      </c>
      <c r="V440">
        <f>VLOOKUP($D440,metadata!$B$2:$Z$451,19,0)</f>
        <v>110</v>
      </c>
      <c r="W440" t="str">
        <f>VLOOKUP($D440,metadata!$B$2:$Z$451,20,0)</f>
        <v>global average</v>
      </c>
      <c r="X440" t="str">
        <f>VLOOKUP($D440,metadata!$B$2:$Z$451,21,0)</f>
        <v/>
      </c>
      <c r="Y440">
        <f>VLOOKUP($D440,metadata!$B$2:$Z$451,22,0)</f>
        <v>6</v>
      </c>
      <c r="Z440" t="str">
        <f>VLOOKUP($D440,metadata!$B$2:$Z$451,23,0)</f>
        <v/>
      </c>
      <c r="AA440" t="str">
        <f>VLOOKUP($D440,metadata!$B$2:$Z$451,24,0)</f>
        <v/>
      </c>
      <c r="AB440" t="str">
        <f>VLOOKUP($D440,metadata!$B$2:$Z$451,25,0)</f>
        <v/>
      </c>
      <c r="AC440">
        <v>14.0336134453781</v>
      </c>
      <c r="AD440">
        <v>-1.45789859567987</v>
      </c>
      <c r="AF440">
        <f t="shared" si="19"/>
        <v>110</v>
      </c>
      <c r="AG440">
        <f t="shared" si="21"/>
        <v>14</v>
      </c>
      <c r="AH440">
        <v>1984</v>
      </c>
      <c r="AI440" t="s">
        <v>38</v>
      </c>
      <c r="AJ440" t="s">
        <v>38</v>
      </c>
    </row>
    <row r="441" spans="1:36" x14ac:dyDescent="0.3">
      <c r="A441">
        <f>A440+metadata!J440</f>
        <v>2674</v>
      </c>
      <c r="B441" t="str">
        <f>metadata!B441</f>
        <v>61-yakumo</v>
      </c>
      <c r="C441">
        <v>440</v>
      </c>
      <c r="D441" t="str">
        <f t="shared" si="18"/>
        <v>6-SM</v>
      </c>
      <c r="E441" t="str">
        <f>VLOOKUP($D441,metadata!$B$2:$S$451,2,0)</f>
        <v>KIMURA, MT</v>
      </c>
      <c r="F441" t="str">
        <f>VLOOKUP($D441,metadata!$B$2:$S$451,3,0)</f>
        <v>Geographic variation of reproductive diapause in the Drosophila auraria complex (Diptera: Drosophilidae)</v>
      </c>
      <c r="G441" t="str">
        <f>VLOOKUP($D441,metadata!$B$2:$S$451,4,0)</f>
        <v>10.1111/j.1365-3032.1984.tb00784.x</v>
      </c>
      <c r="H441" t="str">
        <f>VLOOKUP($D441,metadata!$B$2:$S$451,5,0)</f>
        <v>y</v>
      </c>
      <c r="I441" t="str">
        <f>VLOOKUP($D441,metadata!$B$2:$S$451,6,0)</f>
        <v>a</v>
      </c>
      <c r="J441" t="str">
        <f>VLOOKUP($D441,metadata!$B$2:$S$451,7,0)</f>
        <v>i</v>
      </c>
      <c r="K441">
        <f>VLOOKUP($D441,metadata!$B$2:$S$451,8,0)</f>
        <v>10</v>
      </c>
      <c r="L441">
        <f>VLOOKUP($D441,metadata!$B$2:$S$451,9,0)</f>
        <v>5</v>
      </c>
      <c r="M441" t="str">
        <f>VLOOKUP($D441,metadata!$B$2:$S$451,10,0)</f>
        <v>n</v>
      </c>
      <c r="N441" t="str">
        <f>VLOOKUP($D441,metadata!$B$2:$S$451,11,0)</f>
        <v>Drosophila auraria</v>
      </c>
      <c r="O441" t="str">
        <f>VLOOKUP($D441,metadata!$B$2:$S$451,12,0)</f>
        <v>diptera</v>
      </c>
      <c r="P441" t="str">
        <f>VLOOKUP($D441,metadata!$B$2:$S$451,13,0)</f>
        <v>SM</v>
      </c>
      <c r="Q441">
        <f>VLOOKUP($D441,metadata!$B$2:$S$451,14,0)</f>
        <v>40.599027999999997</v>
      </c>
      <c r="R441">
        <f>VLOOKUP($D441,metadata!$B$2:$S$451,15,0)</f>
        <v>141.39761100000001</v>
      </c>
      <c r="S441">
        <f>VLOOKUP($D441,metadata!$B$2:$S$451,16,0)</f>
        <v>0.1</v>
      </c>
      <c r="T441" t="str">
        <f>VLOOKUP($D441,metadata!$B$2:$S$451,17,0)</f>
        <v/>
      </c>
      <c r="U441" t="str">
        <f>VLOOKUP($D441,metadata!$B$2:$S$451,18,0)</f>
        <v/>
      </c>
      <c r="V441">
        <f>VLOOKUP($D441,metadata!$B$2:$Z$451,19,0)</f>
        <v>110</v>
      </c>
      <c r="W441" t="str">
        <f>VLOOKUP($D441,metadata!$B$2:$Z$451,20,0)</f>
        <v>global average</v>
      </c>
      <c r="X441" t="str">
        <f>VLOOKUP($D441,metadata!$B$2:$Z$451,21,0)</f>
        <v/>
      </c>
      <c r="Y441">
        <f>VLOOKUP($D441,metadata!$B$2:$Z$451,22,0)</f>
        <v>6</v>
      </c>
      <c r="Z441" t="str">
        <f>VLOOKUP($D441,metadata!$B$2:$Z$451,23,0)</f>
        <v/>
      </c>
      <c r="AA441" t="str">
        <f>VLOOKUP($D441,metadata!$B$2:$Z$451,24,0)</f>
        <v/>
      </c>
      <c r="AB441" t="str">
        <f>VLOOKUP($D441,metadata!$B$2:$Z$451,25,0)</f>
        <v/>
      </c>
      <c r="AC441">
        <v>12.5210084033613</v>
      </c>
      <c r="AD441">
        <v>-1.6242738706220601</v>
      </c>
      <c r="AF441">
        <f t="shared" si="19"/>
        <v>110</v>
      </c>
      <c r="AG441">
        <f t="shared" si="21"/>
        <v>12.5</v>
      </c>
      <c r="AH441">
        <v>1984</v>
      </c>
      <c r="AI441" t="s">
        <v>38</v>
      </c>
      <c r="AJ441" t="s">
        <v>38</v>
      </c>
    </row>
    <row r="442" spans="1:36" x14ac:dyDescent="0.3">
      <c r="A442">
        <f>A441+metadata!J441</f>
        <v>2681</v>
      </c>
      <c r="B442" t="str">
        <f>metadata!B442</f>
        <v>61-hakodate</v>
      </c>
      <c r="C442">
        <v>441</v>
      </c>
      <c r="D442" t="str">
        <f t="shared" si="18"/>
        <v>6-SM</v>
      </c>
      <c r="E442" t="str">
        <f>VLOOKUP($D442,metadata!$B$2:$S$451,2,0)</f>
        <v>KIMURA, MT</v>
      </c>
      <c r="F442" t="str">
        <f>VLOOKUP($D442,metadata!$B$2:$S$451,3,0)</f>
        <v>Geographic variation of reproductive diapause in the Drosophila auraria complex (Diptera: Drosophilidae)</v>
      </c>
      <c r="G442" t="str">
        <f>VLOOKUP($D442,metadata!$B$2:$S$451,4,0)</f>
        <v>10.1111/j.1365-3032.1984.tb00784.x</v>
      </c>
      <c r="H442" t="str">
        <f>VLOOKUP($D442,metadata!$B$2:$S$451,5,0)</f>
        <v>y</v>
      </c>
      <c r="I442" t="str">
        <f>VLOOKUP($D442,metadata!$B$2:$S$451,6,0)</f>
        <v>a</v>
      </c>
      <c r="J442" t="str">
        <f>VLOOKUP($D442,metadata!$B$2:$S$451,7,0)</f>
        <v>i</v>
      </c>
      <c r="K442">
        <f>VLOOKUP($D442,metadata!$B$2:$S$451,8,0)</f>
        <v>10</v>
      </c>
      <c r="L442">
        <f>VLOOKUP($D442,metadata!$B$2:$S$451,9,0)</f>
        <v>5</v>
      </c>
      <c r="M442" t="str">
        <f>VLOOKUP($D442,metadata!$B$2:$S$451,10,0)</f>
        <v>n</v>
      </c>
      <c r="N442" t="str">
        <f>VLOOKUP($D442,metadata!$B$2:$S$451,11,0)</f>
        <v>Drosophila auraria</v>
      </c>
      <c r="O442" t="str">
        <f>VLOOKUP($D442,metadata!$B$2:$S$451,12,0)</f>
        <v>diptera</v>
      </c>
      <c r="P442" t="str">
        <f>VLOOKUP($D442,metadata!$B$2:$S$451,13,0)</f>
        <v>SM</v>
      </c>
      <c r="Q442">
        <f>VLOOKUP($D442,metadata!$B$2:$S$451,14,0)</f>
        <v>40.599027999999997</v>
      </c>
      <c r="R442">
        <f>VLOOKUP($D442,metadata!$B$2:$S$451,15,0)</f>
        <v>141.39761100000001</v>
      </c>
      <c r="S442">
        <f>VLOOKUP($D442,metadata!$B$2:$S$451,16,0)</f>
        <v>0.1</v>
      </c>
      <c r="T442" t="str">
        <f>VLOOKUP($D442,metadata!$B$2:$S$451,17,0)</f>
        <v/>
      </c>
      <c r="U442" t="str">
        <f>VLOOKUP($D442,metadata!$B$2:$S$451,18,0)</f>
        <v/>
      </c>
      <c r="V442">
        <f>VLOOKUP($D442,metadata!$B$2:$Z$451,19,0)</f>
        <v>110</v>
      </c>
      <c r="W442" t="str">
        <f>VLOOKUP($D442,metadata!$B$2:$Z$451,20,0)</f>
        <v>global average</v>
      </c>
      <c r="X442" t="str">
        <f>VLOOKUP($D442,metadata!$B$2:$Z$451,21,0)</f>
        <v/>
      </c>
      <c r="Y442">
        <f>VLOOKUP($D442,metadata!$B$2:$Z$451,22,0)</f>
        <v>6</v>
      </c>
      <c r="Z442" t="str">
        <f>VLOOKUP($D442,metadata!$B$2:$Z$451,23,0)</f>
        <v/>
      </c>
      <c r="AA442" t="str">
        <f>VLOOKUP($D442,metadata!$B$2:$Z$451,24,0)</f>
        <v/>
      </c>
      <c r="AB442" t="str">
        <f>VLOOKUP($D442,metadata!$B$2:$Z$451,25,0)</f>
        <v/>
      </c>
      <c r="AC442">
        <v>12.0336134453781</v>
      </c>
      <c r="AD442">
        <v>25.947023104543799</v>
      </c>
      <c r="AF442">
        <f t="shared" si="19"/>
        <v>110</v>
      </c>
      <c r="AG442">
        <f t="shared" si="21"/>
        <v>12</v>
      </c>
      <c r="AH442">
        <v>1984</v>
      </c>
      <c r="AI442" t="s">
        <v>38</v>
      </c>
      <c r="AJ442" t="s">
        <v>38</v>
      </c>
    </row>
    <row r="443" spans="1:36" x14ac:dyDescent="0.3">
      <c r="A443">
        <f>A442+metadata!J442</f>
        <v>2688</v>
      </c>
      <c r="B443" t="str">
        <f>metadata!B443</f>
        <v>61-kikonai</v>
      </c>
      <c r="C443">
        <v>442</v>
      </c>
      <c r="D443" t="str">
        <f t="shared" si="18"/>
        <v>6-SM</v>
      </c>
      <c r="E443" t="str">
        <f>VLOOKUP($D443,metadata!$B$2:$S$451,2,0)</f>
        <v>KIMURA, MT</v>
      </c>
      <c r="F443" t="str">
        <f>VLOOKUP($D443,metadata!$B$2:$S$451,3,0)</f>
        <v>Geographic variation of reproductive diapause in the Drosophila auraria complex (Diptera: Drosophilidae)</v>
      </c>
      <c r="G443" t="str">
        <f>VLOOKUP($D443,metadata!$B$2:$S$451,4,0)</f>
        <v>10.1111/j.1365-3032.1984.tb00784.x</v>
      </c>
      <c r="H443" t="str">
        <f>VLOOKUP($D443,metadata!$B$2:$S$451,5,0)</f>
        <v>y</v>
      </c>
      <c r="I443" t="str">
        <f>VLOOKUP($D443,metadata!$B$2:$S$451,6,0)</f>
        <v>a</v>
      </c>
      <c r="J443" t="str">
        <f>VLOOKUP($D443,metadata!$B$2:$S$451,7,0)</f>
        <v>i</v>
      </c>
      <c r="K443">
        <f>VLOOKUP($D443,metadata!$B$2:$S$451,8,0)</f>
        <v>10</v>
      </c>
      <c r="L443">
        <f>VLOOKUP($D443,metadata!$B$2:$S$451,9,0)</f>
        <v>5</v>
      </c>
      <c r="M443" t="str">
        <f>VLOOKUP($D443,metadata!$B$2:$S$451,10,0)</f>
        <v>n</v>
      </c>
      <c r="N443" t="str">
        <f>VLOOKUP($D443,metadata!$B$2:$S$451,11,0)</f>
        <v>Drosophila auraria</v>
      </c>
      <c r="O443" t="str">
        <f>VLOOKUP($D443,metadata!$B$2:$S$451,12,0)</f>
        <v>diptera</v>
      </c>
      <c r="P443" t="str">
        <f>VLOOKUP($D443,metadata!$B$2:$S$451,13,0)</f>
        <v>SM</v>
      </c>
      <c r="Q443">
        <f>VLOOKUP($D443,metadata!$B$2:$S$451,14,0)</f>
        <v>40.599027999999997</v>
      </c>
      <c r="R443">
        <f>VLOOKUP($D443,metadata!$B$2:$S$451,15,0)</f>
        <v>141.39761100000001</v>
      </c>
      <c r="S443">
        <f>VLOOKUP($D443,metadata!$B$2:$S$451,16,0)</f>
        <v>0.1</v>
      </c>
      <c r="T443" t="str">
        <f>VLOOKUP($D443,metadata!$B$2:$S$451,17,0)</f>
        <v/>
      </c>
      <c r="U443" t="str">
        <f>VLOOKUP($D443,metadata!$B$2:$S$451,18,0)</f>
        <v/>
      </c>
      <c r="V443">
        <f>VLOOKUP($D443,metadata!$B$2:$Z$451,19,0)</f>
        <v>110</v>
      </c>
      <c r="W443" t="str">
        <f>VLOOKUP($D443,metadata!$B$2:$Z$451,20,0)</f>
        <v>global average</v>
      </c>
      <c r="X443" t="str">
        <f>VLOOKUP($D443,metadata!$B$2:$Z$451,21,0)</f>
        <v/>
      </c>
      <c r="Y443">
        <f>VLOOKUP($D443,metadata!$B$2:$Z$451,22,0)</f>
        <v>6</v>
      </c>
      <c r="Z443" t="str">
        <f>VLOOKUP($D443,metadata!$B$2:$Z$451,23,0)</f>
        <v/>
      </c>
      <c r="AA443" t="str">
        <f>VLOOKUP($D443,metadata!$B$2:$Z$451,24,0)</f>
        <v/>
      </c>
      <c r="AB443" t="str">
        <f>VLOOKUP($D443,metadata!$B$2:$Z$451,25,0)</f>
        <v/>
      </c>
      <c r="AC443">
        <v>10</v>
      </c>
      <c r="AD443">
        <v>63.758389261744902</v>
      </c>
      <c r="AF443">
        <f t="shared" si="19"/>
        <v>110</v>
      </c>
      <c r="AG443">
        <f t="shared" si="21"/>
        <v>10</v>
      </c>
      <c r="AH443">
        <v>1984</v>
      </c>
      <c r="AI443" t="s">
        <v>38</v>
      </c>
      <c r="AJ443" t="s">
        <v>38</v>
      </c>
    </row>
    <row r="444" spans="1:36" x14ac:dyDescent="0.3">
      <c r="A444">
        <f>A443+metadata!J443</f>
        <v>2695</v>
      </c>
      <c r="B444" t="str">
        <f>metadata!B444</f>
        <v>61-matsumae</v>
      </c>
      <c r="C444">
        <v>443</v>
      </c>
      <c r="D444" t="str">
        <f t="shared" si="18"/>
        <v>6-KT</v>
      </c>
      <c r="E444" t="str">
        <f>VLOOKUP($D444,metadata!$B$2:$S$451,2,0)</f>
        <v>KIMURA, MT</v>
      </c>
      <c r="F444" t="str">
        <f>VLOOKUP($D444,metadata!$B$2:$S$451,3,0)</f>
        <v>Geographic variation of reproductive diapause in the Drosophila auraria complex (Diptera: Drosophilidae)</v>
      </c>
      <c r="G444" t="str">
        <f>VLOOKUP($D444,metadata!$B$2:$S$451,4,0)</f>
        <v>10.1111/j.1365-3032.1984.tb00784.x</v>
      </c>
      <c r="H444" t="str">
        <f>VLOOKUP($D444,metadata!$B$2:$S$451,5,0)</f>
        <v>y</v>
      </c>
      <c r="I444" t="str">
        <f>VLOOKUP($D444,metadata!$B$2:$S$451,6,0)</f>
        <v>a</v>
      </c>
      <c r="J444" t="str">
        <f>VLOOKUP($D444,metadata!$B$2:$S$451,7,0)</f>
        <v>i</v>
      </c>
      <c r="K444">
        <f>VLOOKUP($D444,metadata!$B$2:$S$451,8,0)</f>
        <v>10</v>
      </c>
      <c r="L444">
        <f>VLOOKUP($D444,metadata!$B$2:$S$451,9,0)</f>
        <v>4</v>
      </c>
      <c r="M444" t="str">
        <f>VLOOKUP($D444,metadata!$B$2:$S$451,10,0)</f>
        <v>n</v>
      </c>
      <c r="N444" t="str">
        <f>VLOOKUP($D444,metadata!$B$2:$S$451,11,0)</f>
        <v>Drosophila auraria</v>
      </c>
      <c r="O444" t="str">
        <f>VLOOKUP($D444,metadata!$B$2:$S$451,12,0)</f>
        <v>diptera</v>
      </c>
      <c r="P444" t="str">
        <f>VLOOKUP($D444,metadata!$B$2:$S$451,13,0)</f>
        <v>KT</v>
      </c>
      <c r="Q444">
        <f>VLOOKUP($D444,metadata!$B$2:$S$451,14,0)</f>
        <v>39.286749999999998</v>
      </c>
      <c r="R444">
        <f>VLOOKUP($D444,metadata!$B$2:$S$451,15,0)</f>
        <v>141.11322200000001</v>
      </c>
      <c r="S444">
        <f>VLOOKUP($D444,metadata!$B$2:$S$451,16,0)</f>
        <v>0.1</v>
      </c>
      <c r="T444" t="str">
        <f>VLOOKUP($D444,metadata!$B$2:$S$451,17,0)</f>
        <v/>
      </c>
      <c r="U444" t="str">
        <f>VLOOKUP($D444,metadata!$B$2:$S$451,18,0)</f>
        <v/>
      </c>
      <c r="V444">
        <f>VLOOKUP($D444,metadata!$B$2:$Z$451,19,0)</f>
        <v>110</v>
      </c>
      <c r="W444" t="str">
        <f>VLOOKUP($D444,metadata!$B$2:$Z$451,20,0)</f>
        <v>global average</v>
      </c>
      <c r="X444" t="str">
        <f>VLOOKUP($D444,metadata!$B$2:$Z$451,21,0)</f>
        <v/>
      </c>
      <c r="Y444">
        <f>VLOOKUP($D444,metadata!$B$2:$Z$451,22,0)</f>
        <v>6</v>
      </c>
      <c r="Z444" t="str">
        <f>VLOOKUP($D444,metadata!$B$2:$Z$451,23,0)</f>
        <v/>
      </c>
      <c r="AA444" t="str">
        <f>VLOOKUP($D444,metadata!$B$2:$Z$451,24,0)</f>
        <v/>
      </c>
      <c r="AB444" t="str">
        <f>VLOOKUP($D444,metadata!$B$2:$Z$451,25,0)</f>
        <v/>
      </c>
      <c r="AC444">
        <v>16.016806722689001</v>
      </c>
      <c r="AD444">
        <v>-1.3441618258041499</v>
      </c>
      <c r="AF444">
        <f t="shared" si="19"/>
        <v>110</v>
      </c>
      <c r="AG444">
        <f t="shared" si="21"/>
        <v>16</v>
      </c>
      <c r="AH444">
        <v>1984</v>
      </c>
      <c r="AI444" t="s">
        <v>38</v>
      </c>
      <c r="AJ444" t="s">
        <v>38</v>
      </c>
    </row>
    <row r="445" spans="1:36" x14ac:dyDescent="0.3">
      <c r="A445">
        <f>A444+metadata!J444</f>
        <v>2702</v>
      </c>
      <c r="B445" t="str">
        <f>metadata!B445</f>
        <v>61-Oma</v>
      </c>
      <c r="C445">
        <v>444</v>
      </c>
      <c r="D445" t="str">
        <f t="shared" si="18"/>
        <v>6-KT</v>
      </c>
      <c r="E445" t="str">
        <f>VLOOKUP($D445,metadata!$B$2:$S$451,2,0)</f>
        <v>KIMURA, MT</v>
      </c>
      <c r="F445" t="str">
        <f>VLOOKUP($D445,metadata!$B$2:$S$451,3,0)</f>
        <v>Geographic variation of reproductive diapause in the Drosophila auraria complex (Diptera: Drosophilidae)</v>
      </c>
      <c r="G445" t="str">
        <f>VLOOKUP($D445,metadata!$B$2:$S$451,4,0)</f>
        <v>10.1111/j.1365-3032.1984.tb00784.x</v>
      </c>
      <c r="H445" t="str">
        <f>VLOOKUP($D445,metadata!$B$2:$S$451,5,0)</f>
        <v>y</v>
      </c>
      <c r="I445" t="str">
        <f>VLOOKUP($D445,metadata!$B$2:$S$451,6,0)</f>
        <v>a</v>
      </c>
      <c r="J445" t="str">
        <f>VLOOKUP($D445,metadata!$B$2:$S$451,7,0)</f>
        <v>i</v>
      </c>
      <c r="K445">
        <f>VLOOKUP($D445,metadata!$B$2:$S$451,8,0)</f>
        <v>10</v>
      </c>
      <c r="L445">
        <f>VLOOKUP($D445,metadata!$B$2:$S$451,9,0)</f>
        <v>4</v>
      </c>
      <c r="M445" t="str">
        <f>VLOOKUP($D445,metadata!$B$2:$S$451,10,0)</f>
        <v>n</v>
      </c>
      <c r="N445" t="str">
        <f>VLOOKUP($D445,metadata!$B$2:$S$451,11,0)</f>
        <v>Drosophila auraria</v>
      </c>
      <c r="O445" t="str">
        <f>VLOOKUP($D445,metadata!$B$2:$S$451,12,0)</f>
        <v>diptera</v>
      </c>
      <c r="P445" t="str">
        <f>VLOOKUP($D445,metadata!$B$2:$S$451,13,0)</f>
        <v>KT</v>
      </c>
      <c r="Q445">
        <f>VLOOKUP($D445,metadata!$B$2:$S$451,14,0)</f>
        <v>39.286749999999998</v>
      </c>
      <c r="R445">
        <f>VLOOKUP($D445,metadata!$B$2:$S$451,15,0)</f>
        <v>141.11322200000001</v>
      </c>
      <c r="S445">
        <f>VLOOKUP($D445,metadata!$B$2:$S$451,16,0)</f>
        <v>0.1</v>
      </c>
      <c r="T445" t="str">
        <f>VLOOKUP($D445,metadata!$B$2:$S$451,17,0)</f>
        <v/>
      </c>
      <c r="U445" t="str">
        <f>VLOOKUP($D445,metadata!$B$2:$S$451,18,0)</f>
        <v/>
      </c>
      <c r="V445">
        <f>VLOOKUP($D445,metadata!$B$2:$Z$451,19,0)</f>
        <v>110</v>
      </c>
      <c r="W445" t="str">
        <f>VLOOKUP($D445,metadata!$B$2:$Z$451,20,0)</f>
        <v>global average</v>
      </c>
      <c r="X445" t="str">
        <f>VLOOKUP($D445,metadata!$B$2:$Z$451,21,0)</f>
        <v/>
      </c>
      <c r="Y445">
        <f>VLOOKUP($D445,metadata!$B$2:$Z$451,22,0)</f>
        <v>6</v>
      </c>
      <c r="Z445" t="str">
        <f>VLOOKUP($D445,metadata!$B$2:$Z$451,23,0)</f>
        <v/>
      </c>
      <c r="AA445" t="str">
        <f>VLOOKUP($D445,metadata!$B$2:$Z$451,24,0)</f>
        <v/>
      </c>
      <c r="AB445" t="str">
        <f>VLOOKUP($D445,metadata!$B$2:$Z$451,25,0)</f>
        <v/>
      </c>
      <c r="AC445">
        <v>14.0336134453781</v>
      </c>
      <c r="AD445">
        <v>-1.45789859567987</v>
      </c>
      <c r="AF445">
        <f t="shared" si="19"/>
        <v>110</v>
      </c>
      <c r="AG445">
        <f t="shared" si="21"/>
        <v>14</v>
      </c>
      <c r="AH445">
        <v>1984</v>
      </c>
      <c r="AI445" t="s">
        <v>38</v>
      </c>
      <c r="AJ445" t="s">
        <v>38</v>
      </c>
    </row>
    <row r="446" spans="1:36" x14ac:dyDescent="0.3">
      <c r="A446">
        <f>A445+metadata!J445</f>
        <v>2709</v>
      </c>
      <c r="B446" t="str">
        <f>metadata!B446</f>
        <v>61-Minmaya</v>
      </c>
      <c r="C446">
        <v>445</v>
      </c>
      <c r="D446" t="str">
        <f t="shared" si="18"/>
        <v>6-KT</v>
      </c>
      <c r="E446" t="str">
        <f>VLOOKUP($D446,metadata!$B$2:$S$451,2,0)</f>
        <v>KIMURA, MT</v>
      </c>
      <c r="F446" t="str">
        <f>VLOOKUP($D446,metadata!$B$2:$S$451,3,0)</f>
        <v>Geographic variation of reproductive diapause in the Drosophila auraria complex (Diptera: Drosophilidae)</v>
      </c>
      <c r="G446" t="str">
        <f>VLOOKUP($D446,metadata!$B$2:$S$451,4,0)</f>
        <v>10.1111/j.1365-3032.1984.tb00784.x</v>
      </c>
      <c r="H446" t="str">
        <f>VLOOKUP($D446,metadata!$B$2:$S$451,5,0)</f>
        <v>y</v>
      </c>
      <c r="I446" t="str">
        <f>VLOOKUP($D446,metadata!$B$2:$S$451,6,0)</f>
        <v>a</v>
      </c>
      <c r="J446" t="str">
        <f>VLOOKUP($D446,metadata!$B$2:$S$451,7,0)</f>
        <v>i</v>
      </c>
      <c r="K446">
        <f>VLOOKUP($D446,metadata!$B$2:$S$451,8,0)</f>
        <v>10</v>
      </c>
      <c r="L446">
        <f>VLOOKUP($D446,metadata!$B$2:$S$451,9,0)</f>
        <v>4</v>
      </c>
      <c r="M446" t="str">
        <f>VLOOKUP($D446,metadata!$B$2:$S$451,10,0)</f>
        <v>n</v>
      </c>
      <c r="N446" t="str">
        <f>VLOOKUP($D446,metadata!$B$2:$S$451,11,0)</f>
        <v>Drosophila auraria</v>
      </c>
      <c r="O446" t="str">
        <f>VLOOKUP($D446,metadata!$B$2:$S$451,12,0)</f>
        <v>diptera</v>
      </c>
      <c r="P446" t="str">
        <f>VLOOKUP($D446,metadata!$B$2:$S$451,13,0)</f>
        <v>KT</v>
      </c>
      <c r="Q446">
        <f>VLOOKUP($D446,metadata!$B$2:$S$451,14,0)</f>
        <v>39.286749999999998</v>
      </c>
      <c r="R446">
        <f>VLOOKUP($D446,metadata!$B$2:$S$451,15,0)</f>
        <v>141.11322200000001</v>
      </c>
      <c r="S446">
        <f>VLOOKUP($D446,metadata!$B$2:$S$451,16,0)</f>
        <v>0.1</v>
      </c>
      <c r="T446" t="str">
        <f>VLOOKUP($D446,metadata!$B$2:$S$451,17,0)</f>
        <v/>
      </c>
      <c r="U446" t="str">
        <f>VLOOKUP($D446,metadata!$B$2:$S$451,18,0)</f>
        <v/>
      </c>
      <c r="V446">
        <f>VLOOKUP($D446,metadata!$B$2:$Z$451,19,0)</f>
        <v>110</v>
      </c>
      <c r="W446" t="str">
        <f>VLOOKUP($D446,metadata!$B$2:$Z$451,20,0)</f>
        <v>global average</v>
      </c>
      <c r="X446" t="str">
        <f>VLOOKUP($D446,metadata!$B$2:$Z$451,21,0)</f>
        <v/>
      </c>
      <c r="Y446">
        <f>VLOOKUP($D446,metadata!$B$2:$Z$451,22,0)</f>
        <v>6</v>
      </c>
      <c r="Z446" t="str">
        <f>VLOOKUP($D446,metadata!$B$2:$Z$451,23,0)</f>
        <v/>
      </c>
      <c r="AA446" t="str">
        <f>VLOOKUP($D446,metadata!$B$2:$Z$451,24,0)</f>
        <v/>
      </c>
      <c r="AB446" t="str">
        <f>VLOOKUP($D446,metadata!$B$2:$Z$451,25,0)</f>
        <v/>
      </c>
      <c r="AC446">
        <v>12.168067226890701</v>
      </c>
      <c r="AD446">
        <v>48.750775477976397</v>
      </c>
      <c r="AF446">
        <f t="shared" si="19"/>
        <v>110</v>
      </c>
      <c r="AG446">
        <v>12</v>
      </c>
      <c r="AH446">
        <v>1984</v>
      </c>
      <c r="AI446" t="s">
        <v>38</v>
      </c>
      <c r="AJ446" t="s">
        <v>38</v>
      </c>
    </row>
    <row r="447" spans="1:36" x14ac:dyDescent="0.3">
      <c r="A447">
        <f>A446+metadata!J446</f>
        <v>2716</v>
      </c>
      <c r="B447" t="str">
        <f>metadata!B447</f>
        <v>61-rikuchunakano</v>
      </c>
      <c r="C447">
        <v>446</v>
      </c>
      <c r="D447" t="str">
        <f t="shared" si="18"/>
        <v>6-KT</v>
      </c>
      <c r="E447" t="str">
        <f>VLOOKUP($D447,metadata!$B$2:$S$451,2,0)</f>
        <v>KIMURA, MT</v>
      </c>
      <c r="F447" t="str">
        <f>VLOOKUP($D447,metadata!$B$2:$S$451,3,0)</f>
        <v>Geographic variation of reproductive diapause in the Drosophila auraria complex (Diptera: Drosophilidae)</v>
      </c>
      <c r="G447" t="str">
        <f>VLOOKUP($D447,metadata!$B$2:$S$451,4,0)</f>
        <v>10.1111/j.1365-3032.1984.tb00784.x</v>
      </c>
      <c r="H447" t="str">
        <f>VLOOKUP($D447,metadata!$B$2:$S$451,5,0)</f>
        <v>y</v>
      </c>
      <c r="I447" t="str">
        <f>VLOOKUP($D447,metadata!$B$2:$S$451,6,0)</f>
        <v>a</v>
      </c>
      <c r="J447" t="str">
        <f>VLOOKUP($D447,metadata!$B$2:$S$451,7,0)</f>
        <v>i</v>
      </c>
      <c r="K447">
        <f>VLOOKUP($D447,metadata!$B$2:$S$451,8,0)</f>
        <v>10</v>
      </c>
      <c r="L447">
        <f>VLOOKUP($D447,metadata!$B$2:$S$451,9,0)</f>
        <v>4</v>
      </c>
      <c r="M447" t="str">
        <f>VLOOKUP($D447,metadata!$B$2:$S$451,10,0)</f>
        <v>n</v>
      </c>
      <c r="N447" t="str">
        <f>VLOOKUP($D447,metadata!$B$2:$S$451,11,0)</f>
        <v>Drosophila auraria</v>
      </c>
      <c r="O447" t="str">
        <f>VLOOKUP($D447,metadata!$B$2:$S$451,12,0)</f>
        <v>diptera</v>
      </c>
      <c r="P447" t="str">
        <f>VLOOKUP($D447,metadata!$B$2:$S$451,13,0)</f>
        <v>KT</v>
      </c>
      <c r="Q447">
        <f>VLOOKUP($D447,metadata!$B$2:$S$451,14,0)</f>
        <v>39.286749999999998</v>
      </c>
      <c r="R447">
        <f>VLOOKUP($D447,metadata!$B$2:$S$451,15,0)</f>
        <v>141.11322200000001</v>
      </c>
      <c r="S447">
        <f>VLOOKUP($D447,metadata!$B$2:$S$451,16,0)</f>
        <v>0.1</v>
      </c>
      <c r="T447" t="str">
        <f>VLOOKUP($D447,metadata!$B$2:$S$451,17,0)</f>
        <v/>
      </c>
      <c r="U447" t="str">
        <f>VLOOKUP($D447,metadata!$B$2:$S$451,18,0)</f>
        <v/>
      </c>
      <c r="V447">
        <f>VLOOKUP($D447,metadata!$B$2:$Z$451,19,0)</f>
        <v>110</v>
      </c>
      <c r="W447" t="str">
        <f>VLOOKUP($D447,metadata!$B$2:$Z$451,20,0)</f>
        <v>global average</v>
      </c>
      <c r="X447" t="str">
        <f>VLOOKUP($D447,metadata!$B$2:$Z$451,21,0)</f>
        <v/>
      </c>
      <c r="Y447">
        <f>VLOOKUP($D447,metadata!$B$2:$Z$451,22,0)</f>
        <v>6</v>
      </c>
      <c r="Z447" t="str">
        <f>VLOOKUP($D447,metadata!$B$2:$Z$451,23,0)</f>
        <v/>
      </c>
      <c r="AA447" t="str">
        <f>VLOOKUP($D447,metadata!$B$2:$Z$451,24,0)</f>
        <v/>
      </c>
      <c r="AB447" t="str">
        <f>VLOOKUP($D447,metadata!$B$2:$Z$451,25,0)</f>
        <v/>
      </c>
      <c r="AC447">
        <v>10.1512605042016</v>
      </c>
      <c r="AD447">
        <v>62.063617393266</v>
      </c>
      <c r="AF447">
        <f t="shared" si="19"/>
        <v>110</v>
      </c>
      <c r="AG447">
        <v>10</v>
      </c>
      <c r="AH447">
        <v>1984</v>
      </c>
      <c r="AI447" t="s">
        <v>38</v>
      </c>
      <c r="AJ447" t="s">
        <v>38</v>
      </c>
    </row>
    <row r="448" spans="1:36" x14ac:dyDescent="0.3">
      <c r="A448">
        <f>A447+metadata!J447</f>
        <v>2723</v>
      </c>
      <c r="B448" t="str">
        <f>metadata!B448</f>
        <v>61-miyako</v>
      </c>
      <c r="C448">
        <v>447</v>
      </c>
      <c r="D448" t="str">
        <f t="shared" si="18"/>
        <v>6-IW</v>
      </c>
      <c r="E448" t="str">
        <f>VLOOKUP($D448,metadata!$B$2:$S$451,2,0)</f>
        <v>KIMURA, MT</v>
      </c>
      <c r="F448" t="str">
        <f>VLOOKUP($D448,metadata!$B$2:$S$451,3,0)</f>
        <v>Geographic variation of reproductive diapause in the Drosophila auraria complex (Diptera: Drosophilidae)</v>
      </c>
      <c r="G448" t="str">
        <f>VLOOKUP($D448,metadata!$B$2:$S$451,4,0)</f>
        <v>10.1111/j.1365-3032.1984.tb00784.x</v>
      </c>
      <c r="H448" t="str">
        <f>VLOOKUP($D448,metadata!$B$2:$S$451,5,0)</f>
        <v>y</v>
      </c>
      <c r="I448" t="str">
        <f>VLOOKUP($D448,metadata!$B$2:$S$451,6,0)</f>
        <v>a</v>
      </c>
      <c r="J448" t="str">
        <f>VLOOKUP($D448,metadata!$B$2:$S$451,7,0)</f>
        <v>i</v>
      </c>
      <c r="K448">
        <f>VLOOKUP($D448,metadata!$B$2:$S$451,8,0)</f>
        <v>10</v>
      </c>
      <c r="L448">
        <f>VLOOKUP($D448,metadata!$B$2:$S$451,9,0)</f>
        <v>8</v>
      </c>
      <c r="M448" t="str">
        <f>VLOOKUP($D448,metadata!$B$2:$S$451,10,0)</f>
        <v>n</v>
      </c>
      <c r="N448" t="str">
        <f>VLOOKUP($D448,metadata!$B$2:$S$451,11,0)</f>
        <v>Drosophila auraria</v>
      </c>
      <c r="O448" t="str">
        <f>VLOOKUP($D448,metadata!$B$2:$S$451,12,0)</f>
        <v>diptera</v>
      </c>
      <c r="P448" t="str">
        <f>VLOOKUP($D448,metadata!$B$2:$S$451,13,0)</f>
        <v>IW</v>
      </c>
      <c r="Q448">
        <f>VLOOKUP($D448,metadata!$B$2:$S$451,14,0)</f>
        <v>38.104278000000001</v>
      </c>
      <c r="R448">
        <f>VLOOKUP($D448,metadata!$B$2:$S$451,15,0)</f>
        <v>140.87016</v>
      </c>
      <c r="S448">
        <f>VLOOKUP($D448,metadata!$B$2:$S$451,16,0)</f>
        <v>0.1</v>
      </c>
      <c r="T448" t="str">
        <f>VLOOKUP($D448,metadata!$B$2:$S$451,17,0)</f>
        <v/>
      </c>
      <c r="U448" t="str">
        <f>VLOOKUP($D448,metadata!$B$2:$S$451,18,0)</f>
        <v/>
      </c>
      <c r="V448">
        <f>VLOOKUP($D448,metadata!$B$2:$Z$451,19,0)</f>
        <v>110</v>
      </c>
      <c r="W448" t="str">
        <f>VLOOKUP($D448,metadata!$B$2:$Z$451,20,0)</f>
        <v>global average</v>
      </c>
      <c r="X448" t="str">
        <f>VLOOKUP($D448,metadata!$B$2:$Z$451,21,0)</f>
        <v/>
      </c>
      <c r="Y448">
        <f>VLOOKUP($D448,metadata!$B$2:$Z$451,22,0)</f>
        <v>6</v>
      </c>
      <c r="Z448" t="str">
        <f>VLOOKUP($D448,metadata!$B$2:$Z$451,23,0)</f>
        <v/>
      </c>
      <c r="AA448" t="str">
        <f>VLOOKUP($D448,metadata!$B$2:$Z$451,24,0)</f>
        <v/>
      </c>
      <c r="AB448" t="str">
        <f>VLOOKUP($D448,metadata!$B$2:$Z$451,25,0)</f>
        <v/>
      </c>
      <c r="AC448">
        <v>16.016806722689001</v>
      </c>
      <c r="AD448">
        <v>-1.6797322956028</v>
      </c>
      <c r="AF448">
        <f t="shared" si="19"/>
        <v>110</v>
      </c>
      <c r="AG448">
        <f t="shared" ref="AG448:AG457" si="22">ROUND(AC448,1)</f>
        <v>16</v>
      </c>
      <c r="AH448">
        <v>1984</v>
      </c>
      <c r="AI448" t="s">
        <v>37</v>
      </c>
      <c r="AJ448" t="s">
        <v>37</v>
      </c>
    </row>
    <row r="449" spans="1:36" x14ac:dyDescent="0.3">
      <c r="A449">
        <f>A448+metadata!J448</f>
        <v>2730</v>
      </c>
      <c r="B449" t="str">
        <f>metadata!B449</f>
        <v>61-togatta</v>
      </c>
      <c r="C449">
        <v>448</v>
      </c>
      <c r="D449" t="str">
        <f t="shared" si="18"/>
        <v>6-IW</v>
      </c>
      <c r="E449" t="str">
        <f>VLOOKUP($D449,metadata!$B$2:$S$451,2,0)</f>
        <v>KIMURA, MT</v>
      </c>
      <c r="F449" t="str">
        <f>VLOOKUP($D449,metadata!$B$2:$S$451,3,0)</f>
        <v>Geographic variation of reproductive diapause in the Drosophila auraria complex (Diptera: Drosophilidae)</v>
      </c>
      <c r="G449" t="str">
        <f>VLOOKUP($D449,metadata!$B$2:$S$451,4,0)</f>
        <v>10.1111/j.1365-3032.1984.tb00784.x</v>
      </c>
      <c r="H449" t="str">
        <f>VLOOKUP($D449,metadata!$B$2:$S$451,5,0)</f>
        <v>y</v>
      </c>
      <c r="I449" t="str">
        <f>VLOOKUP($D449,metadata!$B$2:$S$451,6,0)</f>
        <v>a</v>
      </c>
      <c r="J449" t="str">
        <f>VLOOKUP($D449,metadata!$B$2:$S$451,7,0)</f>
        <v>i</v>
      </c>
      <c r="K449">
        <f>VLOOKUP($D449,metadata!$B$2:$S$451,8,0)</f>
        <v>10</v>
      </c>
      <c r="L449">
        <f>VLOOKUP($D449,metadata!$B$2:$S$451,9,0)</f>
        <v>8</v>
      </c>
      <c r="M449" t="str">
        <f>VLOOKUP($D449,metadata!$B$2:$S$451,10,0)</f>
        <v>n</v>
      </c>
      <c r="N449" t="str">
        <f>VLOOKUP($D449,metadata!$B$2:$S$451,11,0)</f>
        <v>Drosophila auraria</v>
      </c>
      <c r="O449" t="str">
        <f>VLOOKUP($D449,metadata!$B$2:$S$451,12,0)</f>
        <v>diptera</v>
      </c>
      <c r="P449" t="str">
        <f>VLOOKUP($D449,metadata!$B$2:$S$451,13,0)</f>
        <v>IW</v>
      </c>
      <c r="Q449">
        <f>VLOOKUP($D449,metadata!$B$2:$S$451,14,0)</f>
        <v>38.104278000000001</v>
      </c>
      <c r="R449">
        <f>VLOOKUP($D449,metadata!$B$2:$S$451,15,0)</f>
        <v>140.87016</v>
      </c>
      <c r="S449">
        <f>VLOOKUP($D449,metadata!$B$2:$S$451,16,0)</f>
        <v>0.1</v>
      </c>
      <c r="T449" t="str">
        <f>VLOOKUP($D449,metadata!$B$2:$S$451,17,0)</f>
        <v/>
      </c>
      <c r="U449" t="str">
        <f>VLOOKUP($D449,metadata!$B$2:$S$451,18,0)</f>
        <v/>
      </c>
      <c r="V449">
        <f>VLOOKUP($D449,metadata!$B$2:$Z$451,19,0)</f>
        <v>110</v>
      </c>
      <c r="W449" t="str">
        <f>VLOOKUP($D449,metadata!$B$2:$Z$451,20,0)</f>
        <v>global average</v>
      </c>
      <c r="X449" t="str">
        <f>VLOOKUP($D449,metadata!$B$2:$Z$451,21,0)</f>
        <v/>
      </c>
      <c r="Y449">
        <f>VLOOKUP($D449,metadata!$B$2:$Z$451,22,0)</f>
        <v>6</v>
      </c>
      <c r="Z449" t="str">
        <f>VLOOKUP($D449,metadata!$B$2:$Z$451,23,0)</f>
        <v/>
      </c>
      <c r="AA449" t="str">
        <f>VLOOKUP($D449,metadata!$B$2:$Z$451,24,0)</f>
        <v/>
      </c>
      <c r="AB449" t="str">
        <f>VLOOKUP($D449,metadata!$B$2:$Z$451,25,0)</f>
        <v/>
      </c>
      <c r="AC449">
        <v>14.0336134453781</v>
      </c>
      <c r="AD449">
        <v>-1.45789859567987</v>
      </c>
      <c r="AF449">
        <f t="shared" si="19"/>
        <v>110</v>
      </c>
      <c r="AG449">
        <f t="shared" si="22"/>
        <v>14</v>
      </c>
      <c r="AH449">
        <v>1984</v>
      </c>
      <c r="AI449" t="s">
        <v>37</v>
      </c>
      <c r="AJ449" t="s">
        <v>37</v>
      </c>
    </row>
    <row r="450" spans="1:36" x14ac:dyDescent="0.3">
      <c r="A450">
        <f>A449+metadata!J449</f>
        <v>2737</v>
      </c>
      <c r="B450" t="str">
        <f>metadata!B450</f>
        <v>61-yugashima</v>
      </c>
      <c r="C450">
        <v>449</v>
      </c>
      <c r="D450" t="str">
        <f t="shared" ref="D450:D513" si="23">VLOOKUP(C450,$A$1:$B$451,2)</f>
        <v>6-IW</v>
      </c>
      <c r="E450" t="str">
        <f>VLOOKUP($D450,metadata!$B$2:$S$451,2,0)</f>
        <v>KIMURA, MT</v>
      </c>
      <c r="F450" t="str">
        <f>VLOOKUP($D450,metadata!$B$2:$S$451,3,0)</f>
        <v>Geographic variation of reproductive diapause in the Drosophila auraria complex (Diptera: Drosophilidae)</v>
      </c>
      <c r="G450" t="str">
        <f>VLOOKUP($D450,metadata!$B$2:$S$451,4,0)</f>
        <v>10.1111/j.1365-3032.1984.tb00784.x</v>
      </c>
      <c r="H450" t="str">
        <f>VLOOKUP($D450,metadata!$B$2:$S$451,5,0)</f>
        <v>y</v>
      </c>
      <c r="I450" t="str">
        <f>VLOOKUP($D450,metadata!$B$2:$S$451,6,0)</f>
        <v>a</v>
      </c>
      <c r="J450" t="str">
        <f>VLOOKUP($D450,metadata!$B$2:$S$451,7,0)</f>
        <v>i</v>
      </c>
      <c r="K450">
        <f>VLOOKUP($D450,metadata!$B$2:$S$451,8,0)</f>
        <v>10</v>
      </c>
      <c r="L450">
        <f>VLOOKUP($D450,metadata!$B$2:$S$451,9,0)</f>
        <v>8</v>
      </c>
      <c r="M450" t="str">
        <f>VLOOKUP($D450,metadata!$B$2:$S$451,10,0)</f>
        <v>n</v>
      </c>
      <c r="N450" t="str">
        <f>VLOOKUP($D450,metadata!$B$2:$S$451,11,0)</f>
        <v>Drosophila auraria</v>
      </c>
      <c r="O450" t="str">
        <f>VLOOKUP($D450,metadata!$B$2:$S$451,12,0)</f>
        <v>diptera</v>
      </c>
      <c r="P450" t="str">
        <f>VLOOKUP($D450,metadata!$B$2:$S$451,13,0)</f>
        <v>IW</v>
      </c>
      <c r="Q450">
        <f>VLOOKUP($D450,metadata!$B$2:$S$451,14,0)</f>
        <v>38.104278000000001</v>
      </c>
      <c r="R450">
        <f>VLOOKUP($D450,metadata!$B$2:$S$451,15,0)</f>
        <v>140.87016</v>
      </c>
      <c r="S450">
        <f>VLOOKUP($D450,metadata!$B$2:$S$451,16,0)</f>
        <v>0.1</v>
      </c>
      <c r="T450" t="str">
        <f>VLOOKUP($D450,metadata!$B$2:$S$451,17,0)</f>
        <v/>
      </c>
      <c r="U450" t="str">
        <f>VLOOKUP($D450,metadata!$B$2:$S$451,18,0)</f>
        <v/>
      </c>
      <c r="V450">
        <f>VLOOKUP($D450,metadata!$B$2:$Z$451,19,0)</f>
        <v>110</v>
      </c>
      <c r="W450" t="str">
        <f>VLOOKUP($D450,metadata!$B$2:$Z$451,20,0)</f>
        <v>global average</v>
      </c>
      <c r="X450" t="str">
        <f>VLOOKUP($D450,metadata!$B$2:$Z$451,21,0)</f>
        <v/>
      </c>
      <c r="Y450">
        <f>VLOOKUP($D450,metadata!$B$2:$Z$451,22,0)</f>
        <v>6</v>
      </c>
      <c r="Z450" t="str">
        <f>VLOOKUP($D450,metadata!$B$2:$Z$451,23,0)</f>
        <v/>
      </c>
      <c r="AA450" t="str">
        <f>VLOOKUP($D450,metadata!$B$2:$Z$451,24,0)</f>
        <v/>
      </c>
      <c r="AB450" t="str">
        <f>VLOOKUP($D450,metadata!$B$2:$Z$451,25,0)</f>
        <v/>
      </c>
      <c r="AC450">
        <v>13.529411764705801</v>
      </c>
      <c r="AD450">
        <v>-1.4015001973943799</v>
      </c>
      <c r="AF450">
        <f t="shared" ref="AF450:AF513" si="24">IF(AE450="",V450,AE450)</f>
        <v>110</v>
      </c>
      <c r="AG450">
        <f t="shared" si="22"/>
        <v>13.5</v>
      </c>
      <c r="AH450">
        <v>1984</v>
      </c>
      <c r="AI450" t="s">
        <v>37</v>
      </c>
      <c r="AJ450" t="s">
        <v>37</v>
      </c>
    </row>
    <row r="451" spans="1:36" x14ac:dyDescent="0.3">
      <c r="A451">
        <f>A450+metadata!J450</f>
        <v>2744</v>
      </c>
      <c r="B451" t="str">
        <f>metadata!B451</f>
        <v>62-Ste_anne</v>
      </c>
      <c r="C451">
        <v>450</v>
      </c>
      <c r="D451" t="str">
        <f t="shared" si="23"/>
        <v>6-IW</v>
      </c>
      <c r="E451" t="str">
        <f>VLOOKUP($D451,metadata!$B$2:$S$451,2,0)</f>
        <v>KIMURA, MT</v>
      </c>
      <c r="F451" t="str">
        <f>VLOOKUP($D451,metadata!$B$2:$S$451,3,0)</f>
        <v>Geographic variation of reproductive diapause in the Drosophila auraria complex (Diptera: Drosophilidae)</v>
      </c>
      <c r="G451" t="str">
        <f>VLOOKUP($D451,metadata!$B$2:$S$451,4,0)</f>
        <v>10.1111/j.1365-3032.1984.tb00784.x</v>
      </c>
      <c r="H451" t="str">
        <f>VLOOKUP($D451,metadata!$B$2:$S$451,5,0)</f>
        <v>y</v>
      </c>
      <c r="I451" t="str">
        <f>VLOOKUP($D451,metadata!$B$2:$S$451,6,0)</f>
        <v>a</v>
      </c>
      <c r="J451" t="str">
        <f>VLOOKUP($D451,metadata!$B$2:$S$451,7,0)</f>
        <v>i</v>
      </c>
      <c r="K451">
        <f>VLOOKUP($D451,metadata!$B$2:$S$451,8,0)</f>
        <v>10</v>
      </c>
      <c r="L451">
        <f>VLOOKUP($D451,metadata!$B$2:$S$451,9,0)</f>
        <v>8</v>
      </c>
      <c r="M451" t="str">
        <f>VLOOKUP($D451,metadata!$B$2:$S$451,10,0)</f>
        <v>n</v>
      </c>
      <c r="N451" t="str">
        <f>VLOOKUP($D451,metadata!$B$2:$S$451,11,0)</f>
        <v>Drosophila auraria</v>
      </c>
      <c r="O451" t="str">
        <f>VLOOKUP($D451,metadata!$B$2:$S$451,12,0)</f>
        <v>diptera</v>
      </c>
      <c r="P451" t="str">
        <f>VLOOKUP($D451,metadata!$B$2:$S$451,13,0)</f>
        <v>IW</v>
      </c>
      <c r="Q451">
        <f>VLOOKUP($D451,metadata!$B$2:$S$451,14,0)</f>
        <v>38.104278000000001</v>
      </c>
      <c r="R451">
        <f>VLOOKUP($D451,metadata!$B$2:$S$451,15,0)</f>
        <v>140.87016</v>
      </c>
      <c r="S451">
        <f>VLOOKUP($D451,metadata!$B$2:$S$451,16,0)</f>
        <v>0.1</v>
      </c>
      <c r="T451" t="str">
        <f>VLOOKUP($D451,metadata!$B$2:$S$451,17,0)</f>
        <v/>
      </c>
      <c r="U451" t="str">
        <f>VLOOKUP($D451,metadata!$B$2:$S$451,18,0)</f>
        <v/>
      </c>
      <c r="V451">
        <f>VLOOKUP($D451,metadata!$B$2:$Z$451,19,0)</f>
        <v>110</v>
      </c>
      <c r="W451" t="str">
        <f>VLOOKUP($D451,metadata!$B$2:$Z$451,20,0)</f>
        <v>global average</v>
      </c>
      <c r="X451" t="str">
        <f>VLOOKUP($D451,metadata!$B$2:$Z$451,21,0)</f>
        <v/>
      </c>
      <c r="Y451">
        <f>VLOOKUP($D451,metadata!$B$2:$Z$451,22,0)</f>
        <v>6</v>
      </c>
      <c r="Z451" t="str">
        <f>VLOOKUP($D451,metadata!$B$2:$Z$451,23,0)</f>
        <v/>
      </c>
      <c r="AA451" t="str">
        <f>VLOOKUP($D451,metadata!$B$2:$Z$451,24,0)</f>
        <v/>
      </c>
      <c r="AB451" t="str">
        <f>VLOOKUP($D451,metadata!$B$2:$Z$451,25,0)</f>
        <v/>
      </c>
      <c r="AC451">
        <v>13.025210084033599</v>
      </c>
      <c r="AD451">
        <v>1.3394619592803501</v>
      </c>
      <c r="AF451">
        <f t="shared" si="24"/>
        <v>110</v>
      </c>
      <c r="AG451">
        <f t="shared" si="22"/>
        <v>13</v>
      </c>
      <c r="AH451">
        <v>1984</v>
      </c>
      <c r="AI451" t="s">
        <v>37</v>
      </c>
      <c r="AJ451" t="s">
        <v>37</v>
      </c>
    </row>
    <row r="452" spans="1:36" x14ac:dyDescent="0.3">
      <c r="A452">
        <f>A451+metadata!J451</f>
        <v>2756</v>
      </c>
      <c r="B452" t="str">
        <f>metadata!B452</f>
        <v>62-FundayPk</v>
      </c>
      <c r="C452">
        <v>451</v>
      </c>
      <c r="D452" t="str">
        <f t="shared" si="23"/>
        <v>6-IW</v>
      </c>
      <c r="E452" t="str">
        <f>VLOOKUP($D452,metadata!$B$2:$S$451,2,0)</f>
        <v>KIMURA, MT</v>
      </c>
      <c r="F452" t="str">
        <f>VLOOKUP($D452,metadata!$B$2:$S$451,3,0)</f>
        <v>Geographic variation of reproductive diapause in the Drosophila auraria complex (Diptera: Drosophilidae)</v>
      </c>
      <c r="G452" t="str">
        <f>VLOOKUP($D452,metadata!$B$2:$S$451,4,0)</f>
        <v>10.1111/j.1365-3032.1984.tb00784.x</v>
      </c>
      <c r="H452" t="str">
        <f>VLOOKUP($D452,metadata!$B$2:$S$451,5,0)</f>
        <v>y</v>
      </c>
      <c r="I452" t="str">
        <f>VLOOKUP($D452,metadata!$B$2:$S$451,6,0)</f>
        <v>a</v>
      </c>
      <c r="J452" t="str">
        <f>VLOOKUP($D452,metadata!$B$2:$S$451,7,0)</f>
        <v>i</v>
      </c>
      <c r="K452">
        <f>VLOOKUP($D452,metadata!$B$2:$S$451,8,0)</f>
        <v>10</v>
      </c>
      <c r="L452">
        <f>VLOOKUP($D452,metadata!$B$2:$S$451,9,0)</f>
        <v>8</v>
      </c>
      <c r="M452" t="str">
        <f>VLOOKUP($D452,metadata!$B$2:$S$451,10,0)</f>
        <v>n</v>
      </c>
      <c r="N452" t="str">
        <f>VLOOKUP($D452,metadata!$B$2:$S$451,11,0)</f>
        <v>Drosophila auraria</v>
      </c>
      <c r="O452" t="str">
        <f>VLOOKUP($D452,metadata!$B$2:$S$451,12,0)</f>
        <v>diptera</v>
      </c>
      <c r="P452" t="str">
        <f>VLOOKUP($D452,metadata!$B$2:$S$451,13,0)</f>
        <v>IW</v>
      </c>
      <c r="Q452">
        <f>VLOOKUP($D452,metadata!$B$2:$S$451,14,0)</f>
        <v>38.104278000000001</v>
      </c>
      <c r="R452">
        <f>VLOOKUP($D452,metadata!$B$2:$S$451,15,0)</f>
        <v>140.87016</v>
      </c>
      <c r="S452">
        <f>VLOOKUP($D452,metadata!$B$2:$S$451,16,0)</f>
        <v>0.1</v>
      </c>
      <c r="T452" t="str">
        <f>VLOOKUP($D452,metadata!$B$2:$S$451,17,0)</f>
        <v/>
      </c>
      <c r="U452" t="str">
        <f>VLOOKUP($D452,metadata!$B$2:$S$451,18,0)</f>
        <v/>
      </c>
      <c r="V452">
        <f>VLOOKUP($D452,metadata!$B$2:$Z$451,19,0)</f>
        <v>110</v>
      </c>
      <c r="W452" t="str">
        <f>VLOOKUP($D452,metadata!$B$2:$Z$451,20,0)</f>
        <v>global average</v>
      </c>
      <c r="X452" t="str">
        <f>VLOOKUP($D452,metadata!$B$2:$Z$451,21,0)</f>
        <v/>
      </c>
      <c r="Y452">
        <f>VLOOKUP($D452,metadata!$B$2:$Z$451,22,0)</f>
        <v>6</v>
      </c>
      <c r="Z452" t="str">
        <f>VLOOKUP($D452,metadata!$B$2:$Z$451,23,0)</f>
        <v/>
      </c>
      <c r="AA452" t="str">
        <f>VLOOKUP($D452,metadata!$B$2:$Z$451,24,0)</f>
        <v/>
      </c>
      <c r="AB452" t="str">
        <f>VLOOKUP($D452,metadata!$B$2:$Z$451,25,0)</f>
        <v/>
      </c>
      <c r="AC452">
        <v>12.5210084033613</v>
      </c>
      <c r="AD452">
        <v>-1.6242738706220601</v>
      </c>
      <c r="AF452">
        <f t="shared" si="24"/>
        <v>110</v>
      </c>
      <c r="AG452">
        <f t="shared" si="22"/>
        <v>12.5</v>
      </c>
      <c r="AH452">
        <v>1984</v>
      </c>
      <c r="AI452" t="s">
        <v>37</v>
      </c>
      <c r="AJ452" t="s">
        <v>37</v>
      </c>
    </row>
    <row r="453" spans="1:36" x14ac:dyDescent="0.3">
      <c r="A453">
        <f>A452+metadata!J452</f>
        <v>2768</v>
      </c>
      <c r="B453" t="str">
        <f>metadata!B453</f>
        <v>62-Milltown</v>
      </c>
      <c r="C453">
        <v>452</v>
      </c>
      <c r="D453" t="str">
        <f t="shared" si="23"/>
        <v>6-IW</v>
      </c>
      <c r="E453" t="str">
        <f>VLOOKUP($D453,metadata!$B$2:$S$451,2,0)</f>
        <v>KIMURA, MT</v>
      </c>
      <c r="F453" t="str">
        <f>VLOOKUP($D453,metadata!$B$2:$S$451,3,0)</f>
        <v>Geographic variation of reproductive diapause in the Drosophila auraria complex (Diptera: Drosophilidae)</v>
      </c>
      <c r="G453" t="str">
        <f>VLOOKUP($D453,metadata!$B$2:$S$451,4,0)</f>
        <v>10.1111/j.1365-3032.1984.tb00784.x</v>
      </c>
      <c r="H453" t="str">
        <f>VLOOKUP($D453,metadata!$B$2:$S$451,5,0)</f>
        <v>y</v>
      </c>
      <c r="I453" t="str">
        <f>VLOOKUP($D453,metadata!$B$2:$S$451,6,0)</f>
        <v>a</v>
      </c>
      <c r="J453" t="str">
        <f>VLOOKUP($D453,metadata!$B$2:$S$451,7,0)</f>
        <v>i</v>
      </c>
      <c r="K453">
        <f>VLOOKUP($D453,metadata!$B$2:$S$451,8,0)</f>
        <v>10</v>
      </c>
      <c r="L453">
        <f>VLOOKUP($D453,metadata!$B$2:$S$451,9,0)</f>
        <v>8</v>
      </c>
      <c r="M453" t="str">
        <f>VLOOKUP($D453,metadata!$B$2:$S$451,10,0)</f>
        <v>n</v>
      </c>
      <c r="N453" t="str">
        <f>VLOOKUP($D453,metadata!$B$2:$S$451,11,0)</f>
        <v>Drosophila auraria</v>
      </c>
      <c r="O453" t="str">
        <f>VLOOKUP($D453,metadata!$B$2:$S$451,12,0)</f>
        <v>diptera</v>
      </c>
      <c r="P453" t="str">
        <f>VLOOKUP($D453,metadata!$B$2:$S$451,13,0)</f>
        <v>IW</v>
      </c>
      <c r="Q453">
        <f>VLOOKUP($D453,metadata!$B$2:$S$451,14,0)</f>
        <v>38.104278000000001</v>
      </c>
      <c r="R453">
        <f>VLOOKUP($D453,metadata!$B$2:$S$451,15,0)</f>
        <v>140.87016</v>
      </c>
      <c r="S453">
        <f>VLOOKUP($D453,metadata!$B$2:$S$451,16,0)</f>
        <v>0.1</v>
      </c>
      <c r="T453" t="str">
        <f>VLOOKUP($D453,metadata!$B$2:$S$451,17,0)</f>
        <v/>
      </c>
      <c r="U453" t="str">
        <f>VLOOKUP($D453,metadata!$B$2:$S$451,18,0)</f>
        <v/>
      </c>
      <c r="V453">
        <f>VLOOKUP($D453,metadata!$B$2:$Z$451,19,0)</f>
        <v>110</v>
      </c>
      <c r="W453" t="str">
        <f>VLOOKUP($D453,metadata!$B$2:$Z$451,20,0)</f>
        <v>global average</v>
      </c>
      <c r="X453" t="str">
        <f>VLOOKUP($D453,metadata!$B$2:$Z$451,21,0)</f>
        <v/>
      </c>
      <c r="Y453">
        <f>VLOOKUP($D453,metadata!$B$2:$Z$451,22,0)</f>
        <v>6</v>
      </c>
      <c r="Z453" t="str">
        <f>VLOOKUP($D453,metadata!$B$2:$Z$451,23,0)</f>
        <v/>
      </c>
      <c r="AA453" t="str">
        <f>VLOOKUP($D453,metadata!$B$2:$Z$451,24,0)</f>
        <v/>
      </c>
      <c r="AB453" t="str">
        <f>VLOOKUP($D453,metadata!$B$2:$Z$451,25,0)</f>
        <v/>
      </c>
      <c r="AC453">
        <v>12.016806722688999</v>
      </c>
      <c r="AD453">
        <v>18.566352715582799</v>
      </c>
      <c r="AF453">
        <f t="shared" si="24"/>
        <v>110</v>
      </c>
      <c r="AG453">
        <f t="shared" si="22"/>
        <v>12</v>
      </c>
      <c r="AH453">
        <v>1984</v>
      </c>
      <c r="AI453" t="s">
        <v>37</v>
      </c>
      <c r="AJ453" t="s">
        <v>37</v>
      </c>
    </row>
    <row r="454" spans="1:36" x14ac:dyDescent="0.3">
      <c r="A454">
        <f>A453+metadata!J453</f>
        <v>2780</v>
      </c>
      <c r="B454" t="str">
        <f>metadata!B454</f>
        <v>62-Gouldsborough</v>
      </c>
      <c r="C454">
        <v>453</v>
      </c>
      <c r="D454" t="str">
        <f t="shared" si="23"/>
        <v>6-IW</v>
      </c>
      <c r="E454" t="str">
        <f>VLOOKUP($D454,metadata!$B$2:$S$451,2,0)</f>
        <v>KIMURA, MT</v>
      </c>
      <c r="F454" t="str">
        <f>VLOOKUP($D454,metadata!$B$2:$S$451,3,0)</f>
        <v>Geographic variation of reproductive diapause in the Drosophila auraria complex (Diptera: Drosophilidae)</v>
      </c>
      <c r="G454" t="str">
        <f>VLOOKUP($D454,metadata!$B$2:$S$451,4,0)</f>
        <v>10.1111/j.1365-3032.1984.tb00784.x</v>
      </c>
      <c r="H454" t="str">
        <f>VLOOKUP($D454,metadata!$B$2:$S$451,5,0)</f>
        <v>y</v>
      </c>
      <c r="I454" t="str">
        <f>VLOOKUP($D454,metadata!$B$2:$S$451,6,0)</f>
        <v>a</v>
      </c>
      <c r="J454" t="str">
        <f>VLOOKUP($D454,metadata!$B$2:$S$451,7,0)</f>
        <v>i</v>
      </c>
      <c r="K454">
        <f>VLOOKUP($D454,metadata!$B$2:$S$451,8,0)</f>
        <v>10</v>
      </c>
      <c r="L454">
        <f>VLOOKUP($D454,metadata!$B$2:$S$451,9,0)</f>
        <v>8</v>
      </c>
      <c r="M454" t="str">
        <f>VLOOKUP($D454,metadata!$B$2:$S$451,10,0)</f>
        <v>n</v>
      </c>
      <c r="N454" t="str">
        <f>VLOOKUP($D454,metadata!$B$2:$S$451,11,0)</f>
        <v>Drosophila auraria</v>
      </c>
      <c r="O454" t="str">
        <f>VLOOKUP($D454,metadata!$B$2:$S$451,12,0)</f>
        <v>diptera</v>
      </c>
      <c r="P454" t="str">
        <f>VLOOKUP($D454,metadata!$B$2:$S$451,13,0)</f>
        <v>IW</v>
      </c>
      <c r="Q454">
        <f>VLOOKUP($D454,metadata!$B$2:$S$451,14,0)</f>
        <v>38.104278000000001</v>
      </c>
      <c r="R454">
        <f>VLOOKUP($D454,metadata!$B$2:$S$451,15,0)</f>
        <v>140.87016</v>
      </c>
      <c r="S454">
        <f>VLOOKUP($D454,metadata!$B$2:$S$451,16,0)</f>
        <v>0.1</v>
      </c>
      <c r="T454" t="str">
        <f>VLOOKUP($D454,metadata!$B$2:$S$451,17,0)</f>
        <v/>
      </c>
      <c r="U454" t="str">
        <f>VLOOKUP($D454,metadata!$B$2:$S$451,18,0)</f>
        <v/>
      </c>
      <c r="V454">
        <f>VLOOKUP($D454,metadata!$B$2:$Z$451,19,0)</f>
        <v>110</v>
      </c>
      <c r="W454" t="str">
        <f>VLOOKUP($D454,metadata!$B$2:$Z$451,20,0)</f>
        <v>global average</v>
      </c>
      <c r="X454" t="str">
        <f>VLOOKUP($D454,metadata!$B$2:$Z$451,21,0)</f>
        <v/>
      </c>
      <c r="Y454">
        <f>VLOOKUP($D454,metadata!$B$2:$Z$451,22,0)</f>
        <v>6</v>
      </c>
      <c r="Z454" t="str">
        <f>VLOOKUP($D454,metadata!$B$2:$Z$451,23,0)</f>
        <v/>
      </c>
      <c r="AA454" t="str">
        <f>VLOOKUP($D454,metadata!$B$2:$Z$451,24,0)</f>
        <v/>
      </c>
      <c r="AB454" t="str">
        <f>VLOOKUP($D454,metadata!$B$2:$Z$451,25,0)</f>
        <v/>
      </c>
      <c r="AC454">
        <v>11.5126050420168</v>
      </c>
      <c r="AD454">
        <v>31.709999436015998</v>
      </c>
      <c r="AF454">
        <f t="shared" si="24"/>
        <v>110</v>
      </c>
      <c r="AG454">
        <f t="shared" si="22"/>
        <v>11.5</v>
      </c>
      <c r="AH454">
        <v>1984</v>
      </c>
      <c r="AI454" t="s">
        <v>37</v>
      </c>
      <c r="AJ454" t="s">
        <v>37</v>
      </c>
    </row>
    <row r="455" spans="1:36" x14ac:dyDescent="0.3">
      <c r="A455">
        <f>A454+metadata!J454</f>
        <v>2792</v>
      </c>
      <c r="B455" t="str">
        <f>metadata!B455</f>
        <v>62-Ellsworth</v>
      </c>
      <c r="C455">
        <v>454</v>
      </c>
      <c r="D455" t="str">
        <f t="shared" si="23"/>
        <v>6-IW</v>
      </c>
      <c r="E455" t="str">
        <f>VLOOKUP($D455,metadata!$B$2:$S$451,2,0)</f>
        <v>KIMURA, MT</v>
      </c>
      <c r="F455" t="str">
        <f>VLOOKUP($D455,metadata!$B$2:$S$451,3,0)</f>
        <v>Geographic variation of reproductive diapause in the Drosophila auraria complex (Diptera: Drosophilidae)</v>
      </c>
      <c r="G455" t="str">
        <f>VLOOKUP($D455,metadata!$B$2:$S$451,4,0)</f>
        <v>10.1111/j.1365-3032.1984.tb00784.x</v>
      </c>
      <c r="H455" t="str">
        <f>VLOOKUP($D455,metadata!$B$2:$S$451,5,0)</f>
        <v>y</v>
      </c>
      <c r="I455" t="str">
        <f>VLOOKUP($D455,metadata!$B$2:$S$451,6,0)</f>
        <v>a</v>
      </c>
      <c r="J455" t="str">
        <f>VLOOKUP($D455,metadata!$B$2:$S$451,7,0)</f>
        <v>i</v>
      </c>
      <c r="K455">
        <f>VLOOKUP($D455,metadata!$B$2:$S$451,8,0)</f>
        <v>10</v>
      </c>
      <c r="L455">
        <f>VLOOKUP($D455,metadata!$B$2:$S$451,9,0)</f>
        <v>8</v>
      </c>
      <c r="M455" t="str">
        <f>VLOOKUP($D455,metadata!$B$2:$S$451,10,0)</f>
        <v>n</v>
      </c>
      <c r="N455" t="str">
        <f>VLOOKUP($D455,metadata!$B$2:$S$451,11,0)</f>
        <v>Drosophila auraria</v>
      </c>
      <c r="O455" t="str">
        <f>VLOOKUP($D455,metadata!$B$2:$S$451,12,0)</f>
        <v>diptera</v>
      </c>
      <c r="P455" t="str">
        <f>VLOOKUP($D455,metadata!$B$2:$S$451,13,0)</f>
        <v>IW</v>
      </c>
      <c r="Q455">
        <f>VLOOKUP($D455,metadata!$B$2:$S$451,14,0)</f>
        <v>38.104278000000001</v>
      </c>
      <c r="R455">
        <f>VLOOKUP($D455,metadata!$B$2:$S$451,15,0)</f>
        <v>140.87016</v>
      </c>
      <c r="S455">
        <f>VLOOKUP($D455,metadata!$B$2:$S$451,16,0)</f>
        <v>0.1</v>
      </c>
      <c r="T455" t="str">
        <f>VLOOKUP($D455,metadata!$B$2:$S$451,17,0)</f>
        <v/>
      </c>
      <c r="U455" t="str">
        <f>VLOOKUP($D455,metadata!$B$2:$S$451,18,0)</f>
        <v/>
      </c>
      <c r="V455">
        <f>VLOOKUP($D455,metadata!$B$2:$Z$451,19,0)</f>
        <v>110</v>
      </c>
      <c r="W455" t="str">
        <f>VLOOKUP($D455,metadata!$B$2:$Z$451,20,0)</f>
        <v>global average</v>
      </c>
      <c r="X455" t="str">
        <f>VLOOKUP($D455,metadata!$B$2:$Z$451,21,0)</f>
        <v/>
      </c>
      <c r="Y455">
        <f>VLOOKUP($D455,metadata!$B$2:$Z$451,22,0)</f>
        <v>6</v>
      </c>
      <c r="Z455" t="str">
        <f>VLOOKUP($D455,metadata!$B$2:$Z$451,23,0)</f>
        <v/>
      </c>
      <c r="AA455" t="str">
        <f>VLOOKUP($D455,metadata!$B$2:$Z$451,24,0)</f>
        <v/>
      </c>
      <c r="AB455" t="str">
        <f>VLOOKUP($D455,metadata!$B$2:$Z$451,25,0)</f>
        <v/>
      </c>
      <c r="AC455">
        <v>10.016806722688999</v>
      </c>
      <c r="AD455">
        <v>54.360536160773002</v>
      </c>
      <c r="AF455">
        <f t="shared" si="24"/>
        <v>110</v>
      </c>
      <c r="AG455">
        <f t="shared" si="22"/>
        <v>10</v>
      </c>
      <c r="AH455">
        <v>1984</v>
      </c>
      <c r="AI455" t="s">
        <v>37</v>
      </c>
      <c r="AJ455" t="s">
        <v>37</v>
      </c>
    </row>
    <row r="456" spans="1:36" x14ac:dyDescent="0.3">
      <c r="A456">
        <f>A455+metadata!J455</f>
        <v>2804</v>
      </c>
      <c r="B456" t="str">
        <f>metadata!B456</f>
        <v>62-Warren</v>
      </c>
      <c r="C456">
        <v>455</v>
      </c>
      <c r="D456" t="str">
        <f t="shared" si="23"/>
        <v>6-TS</v>
      </c>
      <c r="E456" t="str">
        <f>VLOOKUP($D456,metadata!$B$2:$S$451,2,0)</f>
        <v>KIMURA, MT</v>
      </c>
      <c r="F456" t="str">
        <f>VLOOKUP($D456,metadata!$B$2:$S$451,3,0)</f>
        <v>Geographic variation of reproductive diapause in the Drosophila auraria complex (Diptera: Drosophilidae)</v>
      </c>
      <c r="G456" t="str">
        <f>VLOOKUP($D456,metadata!$B$2:$S$451,4,0)</f>
        <v>10.1111/j.1365-3032.1984.tb00784.x</v>
      </c>
      <c r="H456" t="str">
        <f>VLOOKUP($D456,metadata!$B$2:$S$451,5,0)</f>
        <v>y</v>
      </c>
      <c r="I456" t="str">
        <f>VLOOKUP($D456,metadata!$B$2:$S$451,6,0)</f>
        <v>a</v>
      </c>
      <c r="J456" t="str">
        <f>VLOOKUP($D456,metadata!$B$2:$S$451,7,0)</f>
        <v>i</v>
      </c>
      <c r="K456">
        <f>VLOOKUP($D456,metadata!$B$2:$S$451,8,0)</f>
        <v>10</v>
      </c>
      <c r="L456">
        <f>VLOOKUP($D456,metadata!$B$2:$S$451,9,0)</f>
        <v>8</v>
      </c>
      <c r="M456" t="str">
        <f>VLOOKUP($D456,metadata!$B$2:$S$451,10,0)</f>
        <v>n</v>
      </c>
      <c r="N456" t="str">
        <f>VLOOKUP($D456,metadata!$B$2:$S$451,11,0)</f>
        <v>Drosophila auraria</v>
      </c>
      <c r="O456" t="str">
        <f>VLOOKUP($D456,metadata!$B$2:$S$451,12,0)</f>
        <v>diptera</v>
      </c>
      <c r="P456" t="str">
        <f>VLOOKUP($D456,metadata!$B$2:$S$451,13,0)</f>
        <v>TS</v>
      </c>
      <c r="Q456">
        <f>VLOOKUP($D456,metadata!$B$2:$S$451,14,0)</f>
        <v>36.321888999999999</v>
      </c>
      <c r="R456">
        <f>VLOOKUP($D456,metadata!$B$2:$S$451,15,0)</f>
        <v>139.00327799999999</v>
      </c>
      <c r="S456">
        <f>VLOOKUP($D456,metadata!$B$2:$S$451,16,0)</f>
        <v>0.1</v>
      </c>
      <c r="T456" t="str">
        <f>VLOOKUP($D456,metadata!$B$2:$S$451,17,0)</f>
        <v/>
      </c>
      <c r="U456" t="str">
        <f>VLOOKUP($D456,metadata!$B$2:$S$451,18,0)</f>
        <v/>
      </c>
      <c r="V456">
        <f>VLOOKUP($D456,metadata!$B$2:$Z$451,19,0)</f>
        <v>110</v>
      </c>
      <c r="W456" t="str">
        <f>VLOOKUP($D456,metadata!$B$2:$Z$451,20,0)</f>
        <v>global average</v>
      </c>
      <c r="X456" t="str">
        <f>VLOOKUP($D456,metadata!$B$2:$Z$451,21,0)</f>
        <v/>
      </c>
      <c r="Y456">
        <f>VLOOKUP($D456,metadata!$B$2:$Z$451,22,0)</f>
        <v>6</v>
      </c>
      <c r="Z456" t="str">
        <f>VLOOKUP($D456,metadata!$B$2:$Z$451,23,0)</f>
        <v/>
      </c>
      <c r="AA456" t="str">
        <f>VLOOKUP($D456,metadata!$B$2:$Z$451,24,0)</f>
        <v/>
      </c>
      <c r="AB456" t="str">
        <f>VLOOKUP($D456,metadata!$B$2:$Z$451,25,0)</f>
        <v/>
      </c>
      <c r="AC456">
        <v>16</v>
      </c>
      <c r="AD456">
        <v>-1.0067114093959699</v>
      </c>
      <c r="AF456">
        <f t="shared" si="24"/>
        <v>110</v>
      </c>
      <c r="AG456">
        <f t="shared" si="22"/>
        <v>16</v>
      </c>
      <c r="AH456">
        <v>1984</v>
      </c>
      <c r="AI456" t="s">
        <v>37</v>
      </c>
      <c r="AJ456" t="s">
        <v>37</v>
      </c>
    </row>
    <row r="457" spans="1:36" x14ac:dyDescent="0.3">
      <c r="A457">
        <f>A456+metadata!J456</f>
        <v>2816</v>
      </c>
      <c r="B457" t="str">
        <f>metadata!B457</f>
        <v>62-Brandon</v>
      </c>
      <c r="C457">
        <v>456</v>
      </c>
      <c r="D457" t="str">
        <f t="shared" si="23"/>
        <v>6-TS</v>
      </c>
      <c r="E457" t="str">
        <f>VLOOKUP($D457,metadata!$B$2:$S$451,2,0)</f>
        <v>KIMURA, MT</v>
      </c>
      <c r="F457" t="str">
        <f>VLOOKUP($D457,metadata!$B$2:$S$451,3,0)</f>
        <v>Geographic variation of reproductive diapause in the Drosophila auraria complex (Diptera: Drosophilidae)</v>
      </c>
      <c r="G457" t="str">
        <f>VLOOKUP($D457,metadata!$B$2:$S$451,4,0)</f>
        <v>10.1111/j.1365-3032.1984.tb00784.x</v>
      </c>
      <c r="H457" t="str">
        <f>VLOOKUP($D457,metadata!$B$2:$S$451,5,0)</f>
        <v>y</v>
      </c>
      <c r="I457" t="str">
        <f>VLOOKUP($D457,metadata!$B$2:$S$451,6,0)</f>
        <v>a</v>
      </c>
      <c r="J457" t="str">
        <f>VLOOKUP($D457,metadata!$B$2:$S$451,7,0)</f>
        <v>i</v>
      </c>
      <c r="K457">
        <f>VLOOKUP($D457,metadata!$B$2:$S$451,8,0)</f>
        <v>10</v>
      </c>
      <c r="L457">
        <f>VLOOKUP($D457,metadata!$B$2:$S$451,9,0)</f>
        <v>8</v>
      </c>
      <c r="M457" t="str">
        <f>VLOOKUP($D457,metadata!$B$2:$S$451,10,0)</f>
        <v>n</v>
      </c>
      <c r="N457" t="str">
        <f>VLOOKUP($D457,metadata!$B$2:$S$451,11,0)</f>
        <v>Drosophila auraria</v>
      </c>
      <c r="O457" t="str">
        <f>VLOOKUP($D457,metadata!$B$2:$S$451,12,0)</f>
        <v>diptera</v>
      </c>
      <c r="P457" t="str">
        <f>VLOOKUP($D457,metadata!$B$2:$S$451,13,0)</f>
        <v>TS</v>
      </c>
      <c r="Q457">
        <f>VLOOKUP($D457,metadata!$B$2:$S$451,14,0)</f>
        <v>36.321888999999999</v>
      </c>
      <c r="R457">
        <f>VLOOKUP($D457,metadata!$B$2:$S$451,15,0)</f>
        <v>139.00327799999999</v>
      </c>
      <c r="S457">
        <f>VLOOKUP($D457,metadata!$B$2:$S$451,16,0)</f>
        <v>0.1</v>
      </c>
      <c r="T457" t="str">
        <f>VLOOKUP($D457,metadata!$B$2:$S$451,17,0)</f>
        <v/>
      </c>
      <c r="U457" t="str">
        <f>VLOOKUP($D457,metadata!$B$2:$S$451,18,0)</f>
        <v/>
      </c>
      <c r="V457">
        <f>VLOOKUP($D457,metadata!$B$2:$Z$451,19,0)</f>
        <v>110</v>
      </c>
      <c r="W457" t="str">
        <f>VLOOKUP($D457,metadata!$B$2:$Z$451,20,0)</f>
        <v>global average</v>
      </c>
      <c r="X457" t="str">
        <f>VLOOKUP($D457,metadata!$B$2:$Z$451,21,0)</f>
        <v/>
      </c>
      <c r="Y457">
        <f>VLOOKUP($D457,metadata!$B$2:$Z$451,22,0)</f>
        <v>6</v>
      </c>
      <c r="Z457" t="str">
        <f>VLOOKUP($D457,metadata!$B$2:$Z$451,23,0)</f>
        <v/>
      </c>
      <c r="AA457" t="str">
        <f>VLOOKUP($D457,metadata!$B$2:$Z$451,24,0)</f>
        <v/>
      </c>
      <c r="AB457" t="str">
        <f>VLOOKUP($D457,metadata!$B$2:$Z$451,25,0)</f>
        <v/>
      </c>
      <c r="AC457">
        <v>14.0336134453781</v>
      </c>
      <c r="AD457">
        <v>-1.7934690654785299</v>
      </c>
      <c r="AF457">
        <f t="shared" si="24"/>
        <v>110</v>
      </c>
      <c r="AG457">
        <f t="shared" si="22"/>
        <v>14</v>
      </c>
      <c r="AH457">
        <v>1984</v>
      </c>
      <c r="AI457" t="s">
        <v>37</v>
      </c>
      <c r="AJ457" t="s">
        <v>37</v>
      </c>
    </row>
    <row r="458" spans="1:36" x14ac:dyDescent="0.3">
      <c r="A458">
        <f>A457+metadata!J457</f>
        <v>2828</v>
      </c>
      <c r="B458" t="str">
        <f>metadata!B458</f>
        <v>62-Weverton</v>
      </c>
      <c r="C458">
        <v>457</v>
      </c>
      <c r="D458" t="str">
        <f t="shared" si="23"/>
        <v>6-TS</v>
      </c>
      <c r="E458" t="str">
        <f>VLOOKUP($D458,metadata!$B$2:$S$451,2,0)</f>
        <v>KIMURA, MT</v>
      </c>
      <c r="F458" t="str">
        <f>VLOOKUP($D458,metadata!$B$2:$S$451,3,0)</f>
        <v>Geographic variation of reproductive diapause in the Drosophila auraria complex (Diptera: Drosophilidae)</v>
      </c>
      <c r="G458" t="str">
        <f>VLOOKUP($D458,metadata!$B$2:$S$451,4,0)</f>
        <v>10.1111/j.1365-3032.1984.tb00784.x</v>
      </c>
      <c r="H458" t="str">
        <f>VLOOKUP($D458,metadata!$B$2:$S$451,5,0)</f>
        <v>y</v>
      </c>
      <c r="I458" t="str">
        <f>VLOOKUP($D458,metadata!$B$2:$S$451,6,0)</f>
        <v>a</v>
      </c>
      <c r="J458" t="str">
        <f>VLOOKUP($D458,metadata!$B$2:$S$451,7,0)</f>
        <v>i</v>
      </c>
      <c r="K458">
        <f>VLOOKUP($D458,metadata!$B$2:$S$451,8,0)</f>
        <v>10</v>
      </c>
      <c r="L458">
        <f>VLOOKUP($D458,metadata!$B$2:$S$451,9,0)</f>
        <v>8</v>
      </c>
      <c r="M458" t="str">
        <f>VLOOKUP($D458,metadata!$B$2:$S$451,10,0)</f>
        <v>n</v>
      </c>
      <c r="N458" t="str">
        <f>VLOOKUP($D458,metadata!$B$2:$S$451,11,0)</f>
        <v>Drosophila auraria</v>
      </c>
      <c r="O458" t="str">
        <f>VLOOKUP($D458,metadata!$B$2:$S$451,12,0)</f>
        <v>diptera</v>
      </c>
      <c r="P458" t="str">
        <f>VLOOKUP($D458,metadata!$B$2:$S$451,13,0)</f>
        <v>TS</v>
      </c>
      <c r="Q458">
        <f>VLOOKUP($D458,metadata!$B$2:$S$451,14,0)</f>
        <v>36.321888999999999</v>
      </c>
      <c r="R458">
        <f>VLOOKUP($D458,metadata!$B$2:$S$451,15,0)</f>
        <v>139.00327799999999</v>
      </c>
      <c r="S458">
        <f>VLOOKUP($D458,metadata!$B$2:$S$451,16,0)</f>
        <v>0.1</v>
      </c>
      <c r="T458" t="str">
        <f>VLOOKUP($D458,metadata!$B$2:$S$451,17,0)</f>
        <v/>
      </c>
      <c r="U458" t="str">
        <f>VLOOKUP($D458,metadata!$B$2:$S$451,18,0)</f>
        <v/>
      </c>
      <c r="V458">
        <f>VLOOKUP($D458,metadata!$B$2:$Z$451,19,0)</f>
        <v>110</v>
      </c>
      <c r="W458" t="str">
        <f>VLOOKUP($D458,metadata!$B$2:$Z$451,20,0)</f>
        <v>global average</v>
      </c>
      <c r="X458" t="str">
        <f>VLOOKUP($D458,metadata!$B$2:$Z$451,21,0)</f>
        <v/>
      </c>
      <c r="Y458">
        <f>VLOOKUP($D458,metadata!$B$2:$Z$451,22,0)</f>
        <v>6</v>
      </c>
      <c r="Z458" t="str">
        <f>VLOOKUP($D458,metadata!$B$2:$Z$451,23,0)</f>
        <v/>
      </c>
      <c r="AA458" t="str">
        <f>VLOOKUP($D458,metadata!$B$2:$Z$451,24,0)</f>
        <v/>
      </c>
      <c r="AB458" t="str">
        <f>VLOOKUP($D458,metadata!$B$2:$Z$451,25,0)</f>
        <v/>
      </c>
      <c r="AC458">
        <v>13.6302521008403</v>
      </c>
      <c r="AD458">
        <v>-1.07720940725282</v>
      </c>
      <c r="AF458">
        <f t="shared" si="24"/>
        <v>110</v>
      </c>
      <c r="AG458">
        <v>13.5</v>
      </c>
      <c r="AH458">
        <v>1984</v>
      </c>
      <c r="AI458" t="s">
        <v>37</v>
      </c>
      <c r="AJ458" t="s">
        <v>37</v>
      </c>
    </row>
    <row r="459" spans="1:36" x14ac:dyDescent="0.3">
      <c r="A459">
        <f>A458+metadata!J458</f>
        <v>2840</v>
      </c>
      <c r="B459" t="str">
        <f>metadata!B459</f>
        <v>62-Forest_city</v>
      </c>
      <c r="C459">
        <v>458</v>
      </c>
      <c r="D459" t="str">
        <f t="shared" si="23"/>
        <v>6-TS</v>
      </c>
      <c r="E459" t="str">
        <f>VLOOKUP($D459,metadata!$B$2:$S$451,2,0)</f>
        <v>KIMURA, MT</v>
      </c>
      <c r="F459" t="str">
        <f>VLOOKUP($D459,metadata!$B$2:$S$451,3,0)</f>
        <v>Geographic variation of reproductive diapause in the Drosophila auraria complex (Diptera: Drosophilidae)</v>
      </c>
      <c r="G459" t="str">
        <f>VLOOKUP($D459,metadata!$B$2:$S$451,4,0)</f>
        <v>10.1111/j.1365-3032.1984.tb00784.x</v>
      </c>
      <c r="H459" t="str">
        <f>VLOOKUP($D459,metadata!$B$2:$S$451,5,0)</f>
        <v>y</v>
      </c>
      <c r="I459" t="str">
        <f>VLOOKUP($D459,metadata!$B$2:$S$451,6,0)</f>
        <v>a</v>
      </c>
      <c r="J459" t="str">
        <f>VLOOKUP($D459,metadata!$B$2:$S$451,7,0)</f>
        <v>i</v>
      </c>
      <c r="K459">
        <f>VLOOKUP($D459,metadata!$B$2:$S$451,8,0)</f>
        <v>10</v>
      </c>
      <c r="L459">
        <f>VLOOKUP($D459,metadata!$B$2:$S$451,9,0)</f>
        <v>8</v>
      </c>
      <c r="M459" t="str">
        <f>VLOOKUP($D459,metadata!$B$2:$S$451,10,0)</f>
        <v>n</v>
      </c>
      <c r="N459" t="str">
        <f>VLOOKUP($D459,metadata!$B$2:$S$451,11,0)</f>
        <v>Drosophila auraria</v>
      </c>
      <c r="O459" t="str">
        <f>VLOOKUP($D459,metadata!$B$2:$S$451,12,0)</f>
        <v>diptera</v>
      </c>
      <c r="P459" t="str">
        <f>VLOOKUP($D459,metadata!$B$2:$S$451,13,0)</f>
        <v>TS</v>
      </c>
      <c r="Q459">
        <f>VLOOKUP($D459,metadata!$B$2:$S$451,14,0)</f>
        <v>36.321888999999999</v>
      </c>
      <c r="R459">
        <f>VLOOKUP($D459,metadata!$B$2:$S$451,15,0)</f>
        <v>139.00327799999999</v>
      </c>
      <c r="S459">
        <f>VLOOKUP($D459,metadata!$B$2:$S$451,16,0)</f>
        <v>0.1</v>
      </c>
      <c r="T459" t="str">
        <f>VLOOKUP($D459,metadata!$B$2:$S$451,17,0)</f>
        <v/>
      </c>
      <c r="U459" t="str">
        <f>VLOOKUP($D459,metadata!$B$2:$S$451,18,0)</f>
        <v/>
      </c>
      <c r="V459">
        <f>VLOOKUP($D459,metadata!$B$2:$Z$451,19,0)</f>
        <v>110</v>
      </c>
      <c r="W459" t="str">
        <f>VLOOKUP($D459,metadata!$B$2:$Z$451,20,0)</f>
        <v>global average</v>
      </c>
      <c r="X459" t="str">
        <f>VLOOKUP($D459,metadata!$B$2:$Z$451,21,0)</f>
        <v/>
      </c>
      <c r="Y459">
        <f>VLOOKUP($D459,metadata!$B$2:$Z$451,22,0)</f>
        <v>6</v>
      </c>
      <c r="Z459" t="str">
        <f>VLOOKUP($D459,metadata!$B$2:$Z$451,23,0)</f>
        <v/>
      </c>
      <c r="AA459" t="str">
        <f>VLOOKUP($D459,metadata!$B$2:$Z$451,24,0)</f>
        <v/>
      </c>
      <c r="AB459" t="str">
        <f>VLOOKUP($D459,metadata!$B$2:$Z$451,25,0)</f>
        <v/>
      </c>
      <c r="AC459">
        <v>13.025210084033599</v>
      </c>
      <c r="AD459">
        <v>-1.0095313293102299</v>
      </c>
      <c r="AF459">
        <f t="shared" si="24"/>
        <v>110</v>
      </c>
      <c r="AG459">
        <f>ROUND(AC459,1)</f>
        <v>13</v>
      </c>
      <c r="AH459">
        <v>1984</v>
      </c>
      <c r="AI459" t="s">
        <v>37</v>
      </c>
      <c r="AJ459" t="s">
        <v>37</v>
      </c>
    </row>
    <row r="460" spans="1:36" x14ac:dyDescent="0.3">
      <c r="A460">
        <f>A459+metadata!J459</f>
        <v>2852</v>
      </c>
      <c r="B460" t="str">
        <f>metadata!B460</f>
        <v>62-Ware</v>
      </c>
      <c r="C460">
        <v>459</v>
      </c>
      <c r="D460" t="str">
        <f t="shared" si="23"/>
        <v>6-TS</v>
      </c>
      <c r="E460" t="str">
        <f>VLOOKUP($D460,metadata!$B$2:$S$451,2,0)</f>
        <v>KIMURA, MT</v>
      </c>
      <c r="F460" t="str">
        <f>VLOOKUP($D460,metadata!$B$2:$S$451,3,0)</f>
        <v>Geographic variation of reproductive diapause in the Drosophila auraria complex (Diptera: Drosophilidae)</v>
      </c>
      <c r="G460" t="str">
        <f>VLOOKUP($D460,metadata!$B$2:$S$451,4,0)</f>
        <v>10.1111/j.1365-3032.1984.tb00784.x</v>
      </c>
      <c r="H460" t="str">
        <f>VLOOKUP($D460,metadata!$B$2:$S$451,5,0)</f>
        <v>y</v>
      </c>
      <c r="I460" t="str">
        <f>VLOOKUP($D460,metadata!$B$2:$S$451,6,0)</f>
        <v>a</v>
      </c>
      <c r="J460" t="str">
        <f>VLOOKUP($D460,metadata!$B$2:$S$451,7,0)</f>
        <v>i</v>
      </c>
      <c r="K460">
        <f>VLOOKUP($D460,metadata!$B$2:$S$451,8,0)</f>
        <v>10</v>
      </c>
      <c r="L460">
        <f>VLOOKUP($D460,metadata!$B$2:$S$451,9,0)</f>
        <v>8</v>
      </c>
      <c r="M460" t="str">
        <f>VLOOKUP($D460,metadata!$B$2:$S$451,10,0)</f>
        <v>n</v>
      </c>
      <c r="N460" t="str">
        <f>VLOOKUP($D460,metadata!$B$2:$S$451,11,0)</f>
        <v>Drosophila auraria</v>
      </c>
      <c r="O460" t="str">
        <f>VLOOKUP($D460,metadata!$B$2:$S$451,12,0)</f>
        <v>diptera</v>
      </c>
      <c r="P460" t="str">
        <f>VLOOKUP($D460,metadata!$B$2:$S$451,13,0)</f>
        <v>TS</v>
      </c>
      <c r="Q460">
        <f>VLOOKUP($D460,metadata!$B$2:$S$451,14,0)</f>
        <v>36.321888999999999</v>
      </c>
      <c r="R460">
        <f>VLOOKUP($D460,metadata!$B$2:$S$451,15,0)</f>
        <v>139.00327799999999</v>
      </c>
      <c r="S460">
        <f>VLOOKUP($D460,metadata!$B$2:$S$451,16,0)</f>
        <v>0.1</v>
      </c>
      <c r="T460" t="str">
        <f>VLOOKUP($D460,metadata!$B$2:$S$451,17,0)</f>
        <v/>
      </c>
      <c r="U460" t="str">
        <f>VLOOKUP($D460,metadata!$B$2:$S$451,18,0)</f>
        <v/>
      </c>
      <c r="V460">
        <f>VLOOKUP($D460,metadata!$B$2:$Z$451,19,0)</f>
        <v>110</v>
      </c>
      <c r="W460" t="str">
        <f>VLOOKUP($D460,metadata!$B$2:$Z$451,20,0)</f>
        <v>global average</v>
      </c>
      <c r="X460" t="str">
        <f>VLOOKUP($D460,metadata!$B$2:$Z$451,21,0)</f>
        <v/>
      </c>
      <c r="Y460">
        <f>VLOOKUP($D460,metadata!$B$2:$Z$451,22,0)</f>
        <v>6</v>
      </c>
      <c r="Z460" t="str">
        <f>VLOOKUP($D460,metadata!$B$2:$Z$451,23,0)</f>
        <v/>
      </c>
      <c r="AA460" t="str">
        <f>VLOOKUP($D460,metadata!$B$2:$Z$451,24,0)</f>
        <v/>
      </c>
      <c r="AB460" t="str">
        <f>VLOOKUP($D460,metadata!$B$2:$Z$451,25,0)</f>
        <v/>
      </c>
      <c r="AC460">
        <v>12.605042016806699</v>
      </c>
      <c r="AD460">
        <v>-1.2981031338709801</v>
      </c>
      <c r="AF460">
        <f t="shared" si="24"/>
        <v>110</v>
      </c>
      <c r="AG460">
        <v>12.5</v>
      </c>
      <c r="AH460">
        <v>1984</v>
      </c>
      <c r="AI460" t="s">
        <v>37</v>
      </c>
      <c r="AJ460" t="s">
        <v>37</v>
      </c>
    </row>
    <row r="461" spans="1:36" x14ac:dyDescent="0.3">
      <c r="A461">
        <f>A460+metadata!J460</f>
        <v>2864</v>
      </c>
      <c r="B461" t="str">
        <f>metadata!B461</f>
        <v>62-Holly_springs</v>
      </c>
      <c r="C461">
        <v>460</v>
      </c>
      <c r="D461" t="str">
        <f t="shared" si="23"/>
        <v>6-TS</v>
      </c>
      <c r="E461" t="str">
        <f>VLOOKUP($D461,metadata!$B$2:$S$451,2,0)</f>
        <v>KIMURA, MT</v>
      </c>
      <c r="F461" t="str">
        <f>VLOOKUP($D461,metadata!$B$2:$S$451,3,0)</f>
        <v>Geographic variation of reproductive diapause in the Drosophila auraria complex (Diptera: Drosophilidae)</v>
      </c>
      <c r="G461" t="str">
        <f>VLOOKUP($D461,metadata!$B$2:$S$451,4,0)</f>
        <v>10.1111/j.1365-3032.1984.tb00784.x</v>
      </c>
      <c r="H461" t="str">
        <f>VLOOKUP($D461,metadata!$B$2:$S$451,5,0)</f>
        <v>y</v>
      </c>
      <c r="I461" t="str">
        <f>VLOOKUP($D461,metadata!$B$2:$S$451,6,0)</f>
        <v>a</v>
      </c>
      <c r="J461" t="str">
        <f>VLOOKUP($D461,metadata!$B$2:$S$451,7,0)</f>
        <v>i</v>
      </c>
      <c r="K461">
        <f>VLOOKUP($D461,metadata!$B$2:$S$451,8,0)</f>
        <v>10</v>
      </c>
      <c r="L461">
        <f>VLOOKUP($D461,metadata!$B$2:$S$451,9,0)</f>
        <v>8</v>
      </c>
      <c r="M461" t="str">
        <f>VLOOKUP($D461,metadata!$B$2:$S$451,10,0)</f>
        <v>n</v>
      </c>
      <c r="N461" t="str">
        <f>VLOOKUP($D461,metadata!$B$2:$S$451,11,0)</f>
        <v>Drosophila auraria</v>
      </c>
      <c r="O461" t="str">
        <f>VLOOKUP($D461,metadata!$B$2:$S$451,12,0)</f>
        <v>diptera</v>
      </c>
      <c r="P461" t="str">
        <f>VLOOKUP($D461,metadata!$B$2:$S$451,13,0)</f>
        <v>TS</v>
      </c>
      <c r="Q461">
        <f>VLOOKUP($D461,metadata!$B$2:$S$451,14,0)</f>
        <v>36.321888999999999</v>
      </c>
      <c r="R461">
        <f>VLOOKUP($D461,metadata!$B$2:$S$451,15,0)</f>
        <v>139.00327799999999</v>
      </c>
      <c r="S461">
        <f>VLOOKUP($D461,metadata!$B$2:$S$451,16,0)</f>
        <v>0.1</v>
      </c>
      <c r="T461" t="str">
        <f>VLOOKUP($D461,metadata!$B$2:$S$451,17,0)</f>
        <v/>
      </c>
      <c r="U461" t="str">
        <f>VLOOKUP($D461,metadata!$B$2:$S$451,18,0)</f>
        <v/>
      </c>
      <c r="V461">
        <f>VLOOKUP($D461,metadata!$B$2:$Z$451,19,0)</f>
        <v>110</v>
      </c>
      <c r="W461" t="str">
        <f>VLOOKUP($D461,metadata!$B$2:$Z$451,20,0)</f>
        <v>global average</v>
      </c>
      <c r="X461" t="str">
        <f>VLOOKUP($D461,metadata!$B$2:$Z$451,21,0)</f>
        <v/>
      </c>
      <c r="Y461">
        <f>VLOOKUP($D461,metadata!$B$2:$Z$451,22,0)</f>
        <v>6</v>
      </c>
      <c r="Z461" t="str">
        <f>VLOOKUP($D461,metadata!$B$2:$Z$451,23,0)</f>
        <v/>
      </c>
      <c r="AA461" t="str">
        <f>VLOOKUP($D461,metadata!$B$2:$Z$451,24,0)</f>
        <v/>
      </c>
      <c r="AB461" t="str">
        <f>VLOOKUP($D461,metadata!$B$2:$Z$451,25,0)</f>
        <v/>
      </c>
      <c r="AC461">
        <v>12</v>
      </c>
      <c r="AD461">
        <v>9.17225950782999</v>
      </c>
      <c r="AF461">
        <f t="shared" si="24"/>
        <v>110</v>
      </c>
      <c r="AG461">
        <f>ROUND(AC461,1)</f>
        <v>12</v>
      </c>
      <c r="AH461">
        <v>1984</v>
      </c>
      <c r="AI461" t="s">
        <v>37</v>
      </c>
      <c r="AJ461" t="s">
        <v>37</v>
      </c>
    </row>
    <row r="462" spans="1:36" x14ac:dyDescent="0.3">
      <c r="A462">
        <f>A461+metadata!J461</f>
        <v>2876</v>
      </c>
      <c r="B462" t="str">
        <f>metadata!B462</f>
        <v>62-Ellijay</v>
      </c>
      <c r="C462">
        <v>461</v>
      </c>
      <c r="D462" t="str">
        <f t="shared" si="23"/>
        <v>6-TS</v>
      </c>
      <c r="E462" t="str">
        <f>VLOOKUP($D462,metadata!$B$2:$S$451,2,0)</f>
        <v>KIMURA, MT</v>
      </c>
      <c r="F462" t="str">
        <f>VLOOKUP($D462,metadata!$B$2:$S$451,3,0)</f>
        <v>Geographic variation of reproductive diapause in the Drosophila auraria complex (Diptera: Drosophilidae)</v>
      </c>
      <c r="G462" t="str">
        <f>VLOOKUP($D462,metadata!$B$2:$S$451,4,0)</f>
        <v>10.1111/j.1365-3032.1984.tb00784.x</v>
      </c>
      <c r="H462" t="str">
        <f>VLOOKUP($D462,metadata!$B$2:$S$451,5,0)</f>
        <v>y</v>
      </c>
      <c r="I462" t="str">
        <f>VLOOKUP($D462,metadata!$B$2:$S$451,6,0)</f>
        <v>a</v>
      </c>
      <c r="J462" t="str">
        <f>VLOOKUP($D462,metadata!$B$2:$S$451,7,0)</f>
        <v>i</v>
      </c>
      <c r="K462">
        <f>VLOOKUP($D462,metadata!$B$2:$S$451,8,0)</f>
        <v>10</v>
      </c>
      <c r="L462">
        <f>VLOOKUP($D462,metadata!$B$2:$S$451,9,0)</f>
        <v>8</v>
      </c>
      <c r="M462" t="str">
        <f>VLOOKUP($D462,metadata!$B$2:$S$451,10,0)</f>
        <v>n</v>
      </c>
      <c r="N462" t="str">
        <f>VLOOKUP($D462,metadata!$B$2:$S$451,11,0)</f>
        <v>Drosophila auraria</v>
      </c>
      <c r="O462" t="str">
        <f>VLOOKUP($D462,metadata!$B$2:$S$451,12,0)</f>
        <v>diptera</v>
      </c>
      <c r="P462" t="str">
        <f>VLOOKUP($D462,metadata!$B$2:$S$451,13,0)</f>
        <v>TS</v>
      </c>
      <c r="Q462">
        <f>VLOOKUP($D462,metadata!$B$2:$S$451,14,0)</f>
        <v>36.321888999999999</v>
      </c>
      <c r="R462">
        <f>VLOOKUP($D462,metadata!$B$2:$S$451,15,0)</f>
        <v>139.00327799999999</v>
      </c>
      <c r="S462">
        <f>VLOOKUP($D462,metadata!$B$2:$S$451,16,0)</f>
        <v>0.1</v>
      </c>
      <c r="T462" t="str">
        <f>VLOOKUP($D462,metadata!$B$2:$S$451,17,0)</f>
        <v/>
      </c>
      <c r="U462" t="str">
        <f>VLOOKUP($D462,metadata!$B$2:$S$451,18,0)</f>
        <v/>
      </c>
      <c r="V462">
        <f>VLOOKUP($D462,metadata!$B$2:$Z$451,19,0)</f>
        <v>110</v>
      </c>
      <c r="W462" t="str">
        <f>VLOOKUP($D462,metadata!$B$2:$Z$451,20,0)</f>
        <v>global average</v>
      </c>
      <c r="X462" t="str">
        <f>VLOOKUP($D462,metadata!$B$2:$Z$451,21,0)</f>
        <v/>
      </c>
      <c r="Y462">
        <f>VLOOKUP($D462,metadata!$B$2:$Z$451,22,0)</f>
        <v>6</v>
      </c>
      <c r="Z462" t="str">
        <f>VLOOKUP($D462,metadata!$B$2:$Z$451,23,0)</f>
        <v/>
      </c>
      <c r="AA462" t="str">
        <f>VLOOKUP($D462,metadata!$B$2:$Z$451,24,0)</f>
        <v/>
      </c>
      <c r="AB462" t="str">
        <f>VLOOKUP($D462,metadata!$B$2:$Z$451,25,0)</f>
        <v/>
      </c>
      <c r="AC462">
        <v>11.495798319327699</v>
      </c>
      <c r="AD462">
        <v>17.282349181283202</v>
      </c>
      <c r="AF462">
        <f t="shared" si="24"/>
        <v>110</v>
      </c>
      <c r="AG462">
        <f>ROUND(AC462,1)</f>
        <v>11.5</v>
      </c>
      <c r="AH462">
        <v>1984</v>
      </c>
      <c r="AI462" t="s">
        <v>37</v>
      </c>
      <c r="AJ462" t="s">
        <v>37</v>
      </c>
    </row>
    <row r="463" spans="1:36" x14ac:dyDescent="0.3">
      <c r="A463">
        <f>A462+metadata!J462</f>
        <v>2888</v>
      </c>
      <c r="B463" t="str">
        <f>metadata!B463</f>
        <v>62-Korsciusko</v>
      </c>
      <c r="C463">
        <v>462</v>
      </c>
      <c r="D463" t="str">
        <f t="shared" si="23"/>
        <v>6-TS</v>
      </c>
      <c r="E463" t="str">
        <f>VLOOKUP($D463,metadata!$B$2:$S$451,2,0)</f>
        <v>KIMURA, MT</v>
      </c>
      <c r="F463" t="str">
        <f>VLOOKUP($D463,metadata!$B$2:$S$451,3,0)</f>
        <v>Geographic variation of reproductive diapause in the Drosophila auraria complex (Diptera: Drosophilidae)</v>
      </c>
      <c r="G463" t="str">
        <f>VLOOKUP($D463,metadata!$B$2:$S$451,4,0)</f>
        <v>10.1111/j.1365-3032.1984.tb00784.x</v>
      </c>
      <c r="H463" t="str">
        <f>VLOOKUP($D463,metadata!$B$2:$S$451,5,0)</f>
        <v>y</v>
      </c>
      <c r="I463" t="str">
        <f>VLOOKUP($D463,metadata!$B$2:$S$451,6,0)</f>
        <v>a</v>
      </c>
      <c r="J463" t="str">
        <f>VLOOKUP($D463,metadata!$B$2:$S$451,7,0)</f>
        <v>i</v>
      </c>
      <c r="K463">
        <f>VLOOKUP($D463,metadata!$B$2:$S$451,8,0)</f>
        <v>10</v>
      </c>
      <c r="L463">
        <f>VLOOKUP($D463,metadata!$B$2:$S$451,9,0)</f>
        <v>8</v>
      </c>
      <c r="M463" t="str">
        <f>VLOOKUP($D463,metadata!$B$2:$S$451,10,0)</f>
        <v>n</v>
      </c>
      <c r="N463" t="str">
        <f>VLOOKUP($D463,metadata!$B$2:$S$451,11,0)</f>
        <v>Drosophila auraria</v>
      </c>
      <c r="O463" t="str">
        <f>VLOOKUP($D463,metadata!$B$2:$S$451,12,0)</f>
        <v>diptera</v>
      </c>
      <c r="P463" t="str">
        <f>VLOOKUP($D463,metadata!$B$2:$S$451,13,0)</f>
        <v>TS</v>
      </c>
      <c r="Q463">
        <f>VLOOKUP($D463,metadata!$B$2:$S$451,14,0)</f>
        <v>36.321888999999999</v>
      </c>
      <c r="R463">
        <f>VLOOKUP($D463,metadata!$B$2:$S$451,15,0)</f>
        <v>139.00327799999999</v>
      </c>
      <c r="S463">
        <f>VLOOKUP($D463,metadata!$B$2:$S$451,16,0)</f>
        <v>0.1</v>
      </c>
      <c r="T463" t="str">
        <f>VLOOKUP($D463,metadata!$B$2:$S$451,17,0)</f>
        <v/>
      </c>
      <c r="U463" t="str">
        <f>VLOOKUP($D463,metadata!$B$2:$S$451,18,0)</f>
        <v/>
      </c>
      <c r="V463">
        <f>VLOOKUP($D463,metadata!$B$2:$Z$451,19,0)</f>
        <v>110</v>
      </c>
      <c r="W463" t="str">
        <f>VLOOKUP($D463,metadata!$B$2:$Z$451,20,0)</f>
        <v>global average</v>
      </c>
      <c r="X463" t="str">
        <f>VLOOKUP($D463,metadata!$B$2:$Z$451,21,0)</f>
        <v/>
      </c>
      <c r="Y463">
        <f>VLOOKUP($D463,metadata!$B$2:$Z$451,22,0)</f>
        <v>6</v>
      </c>
      <c r="Z463" t="str">
        <f>VLOOKUP($D463,metadata!$B$2:$Z$451,23,0)</f>
        <v/>
      </c>
      <c r="AA463" t="str">
        <f>VLOOKUP($D463,metadata!$B$2:$Z$451,24,0)</f>
        <v/>
      </c>
      <c r="AB463" t="str">
        <f>VLOOKUP($D463,metadata!$B$2:$Z$451,25,0)</f>
        <v/>
      </c>
      <c r="AC463">
        <v>9.96638655462184</v>
      </c>
      <c r="AD463">
        <v>41.614498148252501</v>
      </c>
      <c r="AF463">
        <f t="shared" si="24"/>
        <v>110</v>
      </c>
      <c r="AG463">
        <f>ROUND(AC463,1)</f>
        <v>10</v>
      </c>
      <c r="AH463">
        <v>1984</v>
      </c>
      <c r="AI463" t="s">
        <v>37</v>
      </c>
      <c r="AJ463" t="s">
        <v>37</v>
      </c>
    </row>
    <row r="464" spans="1:36" x14ac:dyDescent="0.3">
      <c r="A464">
        <f>A463+metadata!J463</f>
        <v>2900</v>
      </c>
      <c r="B464" t="str">
        <f>metadata!B464</f>
        <v>62-Forest</v>
      </c>
      <c r="C464">
        <v>463</v>
      </c>
      <c r="D464" t="str">
        <f t="shared" si="23"/>
        <v>6-TK</v>
      </c>
      <c r="E464" t="str">
        <f>VLOOKUP($D464,metadata!$B$2:$S$451,2,0)</f>
        <v>KIMURA, MT</v>
      </c>
      <c r="F464" t="str">
        <f>VLOOKUP($D464,metadata!$B$2:$S$451,3,0)</f>
        <v>Geographic variation of reproductive diapause in the Drosophila auraria complex (Diptera: Drosophilidae)</v>
      </c>
      <c r="G464" t="str">
        <f>VLOOKUP($D464,metadata!$B$2:$S$451,4,0)</f>
        <v>10.1111/j.1365-3032.1984.tb00784.x</v>
      </c>
      <c r="H464" t="str">
        <f>VLOOKUP($D464,metadata!$B$2:$S$451,5,0)</f>
        <v>y</v>
      </c>
      <c r="I464" t="str">
        <f>VLOOKUP($D464,metadata!$B$2:$S$451,6,0)</f>
        <v>a</v>
      </c>
      <c r="J464" t="str">
        <f>VLOOKUP($D464,metadata!$B$2:$S$451,7,0)</f>
        <v>i</v>
      </c>
      <c r="K464">
        <f>VLOOKUP($D464,metadata!$B$2:$S$451,8,0)</f>
        <v>10</v>
      </c>
      <c r="L464">
        <f>VLOOKUP($D464,metadata!$B$2:$S$451,9,0)</f>
        <v>5</v>
      </c>
      <c r="M464" t="str">
        <f>VLOOKUP($D464,metadata!$B$2:$S$451,10,0)</f>
        <v>n</v>
      </c>
      <c r="N464" t="str">
        <f>VLOOKUP($D464,metadata!$B$2:$S$451,11,0)</f>
        <v>Drosophila auraria</v>
      </c>
      <c r="O464" t="str">
        <f>VLOOKUP($D464,metadata!$B$2:$S$451,12,0)</f>
        <v>diptera</v>
      </c>
      <c r="P464" t="str">
        <f>VLOOKUP($D464,metadata!$B$2:$S$451,13,0)</f>
        <v>TK</v>
      </c>
      <c r="Q464">
        <f>VLOOKUP($D464,metadata!$B$2:$S$451,14,0)</f>
        <v>34.35</v>
      </c>
      <c r="R464">
        <f>VLOOKUP($D464,metadata!$B$2:$S$451,15,0)</f>
        <v>134.05000000000001</v>
      </c>
      <c r="S464">
        <f>VLOOKUP($D464,metadata!$B$2:$S$451,16,0)</f>
        <v>0.1</v>
      </c>
      <c r="T464" t="str">
        <f>VLOOKUP($D464,metadata!$B$2:$S$451,17,0)</f>
        <v/>
      </c>
      <c r="U464" t="str">
        <f>VLOOKUP($D464,metadata!$B$2:$S$451,18,0)</f>
        <v/>
      </c>
      <c r="V464">
        <f>VLOOKUP($D464,metadata!$B$2:$Z$451,19,0)</f>
        <v>110</v>
      </c>
      <c r="W464" t="str">
        <f>VLOOKUP($D464,metadata!$B$2:$Z$451,20,0)</f>
        <v>global average</v>
      </c>
      <c r="X464" t="str">
        <f>VLOOKUP($D464,metadata!$B$2:$Z$451,21,0)</f>
        <v/>
      </c>
      <c r="Y464">
        <f>VLOOKUP($D464,metadata!$B$2:$Z$451,22,0)</f>
        <v>6</v>
      </c>
      <c r="Z464" t="str">
        <f>VLOOKUP($D464,metadata!$B$2:$Z$451,23,0)</f>
        <v/>
      </c>
      <c r="AA464" t="str">
        <f>VLOOKUP($D464,metadata!$B$2:$Z$451,24,0)</f>
        <v/>
      </c>
      <c r="AB464" t="str">
        <f>VLOOKUP($D464,metadata!$B$2:$Z$451,25,0)</f>
        <v/>
      </c>
      <c r="AC464">
        <v>14.0504201680672</v>
      </c>
      <c r="AD464">
        <v>-1.4597785422893801</v>
      </c>
      <c r="AF464">
        <f t="shared" si="24"/>
        <v>110</v>
      </c>
      <c r="AG464">
        <v>14</v>
      </c>
      <c r="AH464">
        <v>1984</v>
      </c>
      <c r="AI464" t="s">
        <v>38</v>
      </c>
      <c r="AJ464" t="s">
        <v>38</v>
      </c>
    </row>
    <row r="465" spans="1:36" x14ac:dyDescent="0.3">
      <c r="A465">
        <f>A464+metadata!J464</f>
        <v>2912</v>
      </c>
      <c r="B465" t="str">
        <f>metadata!B465</f>
        <v>62-Grove_hill</v>
      </c>
      <c r="C465">
        <v>464</v>
      </c>
      <c r="D465" t="str">
        <f t="shared" si="23"/>
        <v>6-TK</v>
      </c>
      <c r="E465" t="str">
        <f>VLOOKUP($D465,metadata!$B$2:$S$451,2,0)</f>
        <v>KIMURA, MT</v>
      </c>
      <c r="F465" t="str">
        <f>VLOOKUP($D465,metadata!$B$2:$S$451,3,0)</f>
        <v>Geographic variation of reproductive diapause in the Drosophila auraria complex (Diptera: Drosophilidae)</v>
      </c>
      <c r="G465" t="str">
        <f>VLOOKUP($D465,metadata!$B$2:$S$451,4,0)</f>
        <v>10.1111/j.1365-3032.1984.tb00784.x</v>
      </c>
      <c r="H465" t="str">
        <f>VLOOKUP($D465,metadata!$B$2:$S$451,5,0)</f>
        <v>y</v>
      </c>
      <c r="I465" t="str">
        <f>VLOOKUP($D465,metadata!$B$2:$S$451,6,0)</f>
        <v>a</v>
      </c>
      <c r="J465" t="str">
        <f>VLOOKUP($D465,metadata!$B$2:$S$451,7,0)</f>
        <v>i</v>
      </c>
      <c r="K465">
        <f>VLOOKUP($D465,metadata!$B$2:$S$451,8,0)</f>
        <v>10</v>
      </c>
      <c r="L465">
        <f>VLOOKUP($D465,metadata!$B$2:$S$451,9,0)</f>
        <v>5</v>
      </c>
      <c r="M465" t="str">
        <f>VLOOKUP($D465,metadata!$B$2:$S$451,10,0)</f>
        <v>n</v>
      </c>
      <c r="N465" t="str">
        <f>VLOOKUP($D465,metadata!$B$2:$S$451,11,0)</f>
        <v>Drosophila auraria</v>
      </c>
      <c r="O465" t="str">
        <f>VLOOKUP($D465,metadata!$B$2:$S$451,12,0)</f>
        <v>diptera</v>
      </c>
      <c r="P465" t="str">
        <f>VLOOKUP($D465,metadata!$B$2:$S$451,13,0)</f>
        <v>TK</v>
      </c>
      <c r="Q465">
        <f>VLOOKUP($D465,metadata!$B$2:$S$451,14,0)</f>
        <v>34.35</v>
      </c>
      <c r="R465">
        <f>VLOOKUP($D465,metadata!$B$2:$S$451,15,0)</f>
        <v>134.05000000000001</v>
      </c>
      <c r="S465">
        <f>VLOOKUP($D465,metadata!$B$2:$S$451,16,0)</f>
        <v>0.1</v>
      </c>
      <c r="T465" t="str">
        <f>VLOOKUP($D465,metadata!$B$2:$S$451,17,0)</f>
        <v/>
      </c>
      <c r="U465" t="str">
        <f>VLOOKUP($D465,metadata!$B$2:$S$451,18,0)</f>
        <v/>
      </c>
      <c r="V465">
        <f>VLOOKUP($D465,metadata!$B$2:$Z$451,19,0)</f>
        <v>110</v>
      </c>
      <c r="W465" t="str">
        <f>VLOOKUP($D465,metadata!$B$2:$Z$451,20,0)</f>
        <v>global average</v>
      </c>
      <c r="X465" t="str">
        <f>VLOOKUP($D465,metadata!$B$2:$Z$451,21,0)</f>
        <v/>
      </c>
      <c r="Y465">
        <f>VLOOKUP($D465,metadata!$B$2:$Z$451,22,0)</f>
        <v>6</v>
      </c>
      <c r="Z465" t="str">
        <f>VLOOKUP($D465,metadata!$B$2:$Z$451,23,0)</f>
        <v/>
      </c>
      <c r="AA465" t="str">
        <f>VLOOKUP($D465,metadata!$B$2:$Z$451,24,0)</f>
        <v/>
      </c>
      <c r="AB465" t="str">
        <f>VLOOKUP($D465,metadata!$B$2:$Z$451,25,0)</f>
        <v/>
      </c>
      <c r="AC465">
        <v>16</v>
      </c>
      <c r="AD465">
        <v>-1.67785234899328</v>
      </c>
      <c r="AF465">
        <f t="shared" si="24"/>
        <v>110</v>
      </c>
      <c r="AG465">
        <f>ROUND(AC465,1)</f>
        <v>16</v>
      </c>
      <c r="AH465">
        <v>1984</v>
      </c>
      <c r="AI465" t="s">
        <v>38</v>
      </c>
      <c r="AJ465" t="s">
        <v>38</v>
      </c>
    </row>
    <row r="466" spans="1:36" x14ac:dyDescent="0.3">
      <c r="A466">
        <f>A465+metadata!J465</f>
        <v>2924</v>
      </c>
      <c r="B466" t="str">
        <f>metadata!B466</f>
        <v>63-SUN</v>
      </c>
      <c r="C466">
        <v>465</v>
      </c>
      <c r="D466" t="str">
        <f t="shared" si="23"/>
        <v>6-TK</v>
      </c>
      <c r="E466" t="str">
        <f>VLOOKUP($D466,metadata!$B$2:$S$451,2,0)</f>
        <v>KIMURA, MT</v>
      </c>
      <c r="F466" t="str">
        <f>VLOOKUP($D466,metadata!$B$2:$S$451,3,0)</f>
        <v>Geographic variation of reproductive diapause in the Drosophila auraria complex (Diptera: Drosophilidae)</v>
      </c>
      <c r="G466" t="str">
        <f>VLOOKUP($D466,metadata!$B$2:$S$451,4,0)</f>
        <v>10.1111/j.1365-3032.1984.tb00784.x</v>
      </c>
      <c r="H466" t="str">
        <f>VLOOKUP($D466,metadata!$B$2:$S$451,5,0)</f>
        <v>y</v>
      </c>
      <c r="I466" t="str">
        <f>VLOOKUP($D466,metadata!$B$2:$S$451,6,0)</f>
        <v>a</v>
      </c>
      <c r="J466" t="str">
        <f>VLOOKUP($D466,metadata!$B$2:$S$451,7,0)</f>
        <v>i</v>
      </c>
      <c r="K466">
        <f>VLOOKUP($D466,metadata!$B$2:$S$451,8,0)</f>
        <v>10</v>
      </c>
      <c r="L466">
        <f>VLOOKUP($D466,metadata!$B$2:$S$451,9,0)</f>
        <v>5</v>
      </c>
      <c r="M466" t="str">
        <f>VLOOKUP($D466,metadata!$B$2:$S$451,10,0)</f>
        <v>n</v>
      </c>
      <c r="N466" t="str">
        <f>VLOOKUP($D466,metadata!$B$2:$S$451,11,0)</f>
        <v>Drosophila auraria</v>
      </c>
      <c r="O466" t="str">
        <f>VLOOKUP($D466,metadata!$B$2:$S$451,12,0)</f>
        <v>diptera</v>
      </c>
      <c r="P466" t="str">
        <f>VLOOKUP($D466,metadata!$B$2:$S$451,13,0)</f>
        <v>TK</v>
      </c>
      <c r="Q466">
        <f>VLOOKUP($D466,metadata!$B$2:$S$451,14,0)</f>
        <v>34.35</v>
      </c>
      <c r="R466">
        <f>VLOOKUP($D466,metadata!$B$2:$S$451,15,0)</f>
        <v>134.05000000000001</v>
      </c>
      <c r="S466">
        <f>VLOOKUP($D466,metadata!$B$2:$S$451,16,0)</f>
        <v>0.1</v>
      </c>
      <c r="T466" t="str">
        <f>VLOOKUP($D466,metadata!$B$2:$S$451,17,0)</f>
        <v/>
      </c>
      <c r="U466" t="str">
        <f>VLOOKUP($D466,metadata!$B$2:$S$451,18,0)</f>
        <v/>
      </c>
      <c r="V466">
        <f>VLOOKUP($D466,metadata!$B$2:$Z$451,19,0)</f>
        <v>110</v>
      </c>
      <c r="W466" t="str">
        <f>VLOOKUP($D466,metadata!$B$2:$Z$451,20,0)</f>
        <v>global average</v>
      </c>
      <c r="X466" t="str">
        <f>VLOOKUP($D466,metadata!$B$2:$Z$451,21,0)</f>
        <v/>
      </c>
      <c r="Y466">
        <f>VLOOKUP($D466,metadata!$B$2:$Z$451,22,0)</f>
        <v>6</v>
      </c>
      <c r="Z466" t="str">
        <f>VLOOKUP($D466,metadata!$B$2:$Z$451,23,0)</f>
        <v/>
      </c>
      <c r="AA466" t="str">
        <f>VLOOKUP($D466,metadata!$B$2:$Z$451,24,0)</f>
        <v/>
      </c>
      <c r="AB466" t="str">
        <f>VLOOKUP($D466,metadata!$B$2:$Z$451,25,0)</f>
        <v/>
      </c>
      <c r="AC466">
        <v>13.563025210084</v>
      </c>
      <c r="AD466">
        <v>1.2793036677758201</v>
      </c>
      <c r="AF466">
        <f t="shared" si="24"/>
        <v>110</v>
      </c>
      <c r="AG466">
        <v>13.5</v>
      </c>
      <c r="AH466">
        <v>1984</v>
      </c>
      <c r="AI466" t="s">
        <v>38</v>
      </c>
      <c r="AJ466" t="s">
        <v>38</v>
      </c>
    </row>
    <row r="467" spans="1:36" x14ac:dyDescent="0.3">
      <c r="A467">
        <f>A466+metadata!J466</f>
        <v>2928</v>
      </c>
      <c r="B467" t="str">
        <f>metadata!B467</f>
        <v>63-STO</v>
      </c>
      <c r="C467">
        <v>466</v>
      </c>
      <c r="D467" t="str">
        <f t="shared" si="23"/>
        <v>6-TK</v>
      </c>
      <c r="E467" t="str">
        <f>VLOOKUP($D467,metadata!$B$2:$S$451,2,0)</f>
        <v>KIMURA, MT</v>
      </c>
      <c r="F467" t="str">
        <f>VLOOKUP($D467,metadata!$B$2:$S$451,3,0)</f>
        <v>Geographic variation of reproductive diapause in the Drosophila auraria complex (Diptera: Drosophilidae)</v>
      </c>
      <c r="G467" t="str">
        <f>VLOOKUP($D467,metadata!$B$2:$S$451,4,0)</f>
        <v>10.1111/j.1365-3032.1984.tb00784.x</v>
      </c>
      <c r="H467" t="str">
        <f>VLOOKUP($D467,metadata!$B$2:$S$451,5,0)</f>
        <v>y</v>
      </c>
      <c r="I467" t="str">
        <f>VLOOKUP($D467,metadata!$B$2:$S$451,6,0)</f>
        <v>a</v>
      </c>
      <c r="J467" t="str">
        <f>VLOOKUP($D467,metadata!$B$2:$S$451,7,0)</f>
        <v>i</v>
      </c>
      <c r="K467">
        <f>VLOOKUP($D467,metadata!$B$2:$S$451,8,0)</f>
        <v>10</v>
      </c>
      <c r="L467">
        <f>VLOOKUP($D467,metadata!$B$2:$S$451,9,0)</f>
        <v>5</v>
      </c>
      <c r="M467" t="str">
        <f>VLOOKUP($D467,metadata!$B$2:$S$451,10,0)</f>
        <v>n</v>
      </c>
      <c r="N467" t="str">
        <f>VLOOKUP($D467,metadata!$B$2:$S$451,11,0)</f>
        <v>Drosophila auraria</v>
      </c>
      <c r="O467" t="str">
        <f>VLOOKUP($D467,metadata!$B$2:$S$451,12,0)</f>
        <v>diptera</v>
      </c>
      <c r="P467" t="str">
        <f>VLOOKUP($D467,metadata!$B$2:$S$451,13,0)</f>
        <v>TK</v>
      </c>
      <c r="Q467">
        <f>VLOOKUP($D467,metadata!$B$2:$S$451,14,0)</f>
        <v>34.35</v>
      </c>
      <c r="R467">
        <f>VLOOKUP($D467,metadata!$B$2:$S$451,15,0)</f>
        <v>134.05000000000001</v>
      </c>
      <c r="S467">
        <f>VLOOKUP($D467,metadata!$B$2:$S$451,16,0)</f>
        <v>0.1</v>
      </c>
      <c r="T467" t="str">
        <f>VLOOKUP($D467,metadata!$B$2:$S$451,17,0)</f>
        <v/>
      </c>
      <c r="U467" t="str">
        <f>VLOOKUP($D467,metadata!$B$2:$S$451,18,0)</f>
        <v/>
      </c>
      <c r="V467">
        <f>VLOOKUP($D467,metadata!$B$2:$Z$451,19,0)</f>
        <v>110</v>
      </c>
      <c r="W467" t="str">
        <f>VLOOKUP($D467,metadata!$B$2:$Z$451,20,0)</f>
        <v>global average</v>
      </c>
      <c r="X467" t="str">
        <f>VLOOKUP($D467,metadata!$B$2:$Z$451,21,0)</f>
        <v/>
      </c>
      <c r="Y467">
        <f>VLOOKUP($D467,metadata!$B$2:$Z$451,22,0)</f>
        <v>6</v>
      </c>
      <c r="Z467" t="str">
        <f>VLOOKUP($D467,metadata!$B$2:$Z$451,23,0)</f>
        <v/>
      </c>
      <c r="AA467" t="str">
        <f>VLOOKUP($D467,metadata!$B$2:$Z$451,24,0)</f>
        <v/>
      </c>
      <c r="AB467" t="str">
        <f>VLOOKUP($D467,metadata!$B$2:$Z$451,25,0)</f>
        <v/>
      </c>
      <c r="AC467">
        <v>12</v>
      </c>
      <c r="AD467">
        <v>9.17225950782999</v>
      </c>
      <c r="AF467">
        <f t="shared" si="24"/>
        <v>110</v>
      </c>
      <c r="AG467">
        <f>ROUND(AC467,1)</f>
        <v>12</v>
      </c>
      <c r="AH467">
        <v>1984</v>
      </c>
      <c r="AI467" t="s">
        <v>38</v>
      </c>
      <c r="AJ467" t="s">
        <v>38</v>
      </c>
    </row>
    <row r="468" spans="1:36" x14ac:dyDescent="0.3">
      <c r="A468">
        <f>A467+metadata!J467</f>
        <v>2932</v>
      </c>
      <c r="B468" t="str">
        <f>metadata!B468</f>
        <v>63-GOT</v>
      </c>
      <c r="C468">
        <v>467</v>
      </c>
      <c r="D468" t="str">
        <f t="shared" si="23"/>
        <v>6-TK</v>
      </c>
      <c r="E468" t="str">
        <f>VLOOKUP($D468,metadata!$B$2:$S$451,2,0)</f>
        <v>KIMURA, MT</v>
      </c>
      <c r="F468" t="str">
        <f>VLOOKUP($D468,metadata!$B$2:$S$451,3,0)</f>
        <v>Geographic variation of reproductive diapause in the Drosophila auraria complex (Diptera: Drosophilidae)</v>
      </c>
      <c r="G468" t="str">
        <f>VLOOKUP($D468,metadata!$B$2:$S$451,4,0)</f>
        <v>10.1111/j.1365-3032.1984.tb00784.x</v>
      </c>
      <c r="H468" t="str">
        <f>VLOOKUP($D468,metadata!$B$2:$S$451,5,0)</f>
        <v>y</v>
      </c>
      <c r="I468" t="str">
        <f>VLOOKUP($D468,metadata!$B$2:$S$451,6,0)</f>
        <v>a</v>
      </c>
      <c r="J468" t="str">
        <f>VLOOKUP($D468,metadata!$B$2:$S$451,7,0)</f>
        <v>i</v>
      </c>
      <c r="K468">
        <f>VLOOKUP($D468,metadata!$B$2:$S$451,8,0)</f>
        <v>10</v>
      </c>
      <c r="L468">
        <f>VLOOKUP($D468,metadata!$B$2:$S$451,9,0)</f>
        <v>5</v>
      </c>
      <c r="M468" t="str">
        <f>VLOOKUP($D468,metadata!$B$2:$S$451,10,0)</f>
        <v>n</v>
      </c>
      <c r="N468" t="str">
        <f>VLOOKUP($D468,metadata!$B$2:$S$451,11,0)</f>
        <v>Drosophila auraria</v>
      </c>
      <c r="O468" t="str">
        <f>VLOOKUP($D468,metadata!$B$2:$S$451,12,0)</f>
        <v>diptera</v>
      </c>
      <c r="P468" t="str">
        <f>VLOOKUP($D468,metadata!$B$2:$S$451,13,0)</f>
        <v>TK</v>
      </c>
      <c r="Q468">
        <f>VLOOKUP($D468,metadata!$B$2:$S$451,14,0)</f>
        <v>34.35</v>
      </c>
      <c r="R468">
        <f>VLOOKUP($D468,metadata!$B$2:$S$451,15,0)</f>
        <v>134.05000000000001</v>
      </c>
      <c r="S468">
        <f>VLOOKUP($D468,metadata!$B$2:$S$451,16,0)</f>
        <v>0.1</v>
      </c>
      <c r="T468" t="str">
        <f>VLOOKUP($D468,metadata!$B$2:$S$451,17,0)</f>
        <v/>
      </c>
      <c r="U468" t="str">
        <f>VLOOKUP($D468,metadata!$B$2:$S$451,18,0)</f>
        <v/>
      </c>
      <c r="V468">
        <f>VLOOKUP($D468,metadata!$B$2:$Z$451,19,0)</f>
        <v>110</v>
      </c>
      <c r="W468" t="str">
        <f>VLOOKUP($D468,metadata!$B$2:$Z$451,20,0)</f>
        <v>global average</v>
      </c>
      <c r="X468" t="str">
        <f>VLOOKUP($D468,metadata!$B$2:$Z$451,21,0)</f>
        <v/>
      </c>
      <c r="Y468">
        <f>VLOOKUP($D468,metadata!$B$2:$Z$451,22,0)</f>
        <v>6</v>
      </c>
      <c r="Z468" t="str">
        <f>VLOOKUP($D468,metadata!$B$2:$Z$451,23,0)</f>
        <v/>
      </c>
      <c r="AA468" t="str">
        <f>VLOOKUP($D468,metadata!$B$2:$Z$451,24,0)</f>
        <v/>
      </c>
      <c r="AB468" t="str">
        <f>VLOOKUP($D468,metadata!$B$2:$Z$451,25,0)</f>
        <v/>
      </c>
      <c r="AC468">
        <v>10.134453781512599</v>
      </c>
      <c r="AD468">
        <v>54.347376534506402</v>
      </c>
      <c r="AF468">
        <f t="shared" si="24"/>
        <v>110</v>
      </c>
      <c r="AG468">
        <v>10</v>
      </c>
      <c r="AH468">
        <v>1984</v>
      </c>
      <c r="AI468" t="s">
        <v>38</v>
      </c>
      <c r="AJ468" t="s">
        <v>38</v>
      </c>
    </row>
    <row r="469" spans="1:36" x14ac:dyDescent="0.3">
      <c r="A469">
        <f>A468+metadata!J468</f>
        <v>2936</v>
      </c>
      <c r="B469" t="str">
        <f>metadata!B469</f>
        <v>63-OLA</v>
      </c>
      <c r="C469">
        <v>468</v>
      </c>
      <c r="D469" t="str">
        <f t="shared" si="23"/>
        <v>6-OI</v>
      </c>
      <c r="E469" t="str">
        <f>VLOOKUP($D469,metadata!$B$2:$S$451,2,0)</f>
        <v>KIMURA, MT</v>
      </c>
      <c r="F469" t="str">
        <f>VLOOKUP($D469,metadata!$B$2:$S$451,3,0)</f>
        <v>Geographic variation of reproductive diapause in the Drosophila auraria complex (Diptera: Drosophilidae)</v>
      </c>
      <c r="G469" t="str">
        <f>VLOOKUP($D469,metadata!$B$2:$S$451,4,0)</f>
        <v>10.1111/j.1365-3032.1984.tb00784.x</v>
      </c>
      <c r="H469" t="str">
        <f>VLOOKUP($D469,metadata!$B$2:$S$451,5,0)</f>
        <v>y</v>
      </c>
      <c r="I469" t="str">
        <f>VLOOKUP($D469,metadata!$B$2:$S$451,6,0)</f>
        <v>a</v>
      </c>
      <c r="J469" t="str">
        <f>VLOOKUP($D469,metadata!$B$2:$S$451,7,0)</f>
        <v>i</v>
      </c>
      <c r="K469">
        <f>VLOOKUP($D469,metadata!$B$2:$S$451,8,0)</f>
        <v>10</v>
      </c>
      <c r="L469">
        <f>VLOOKUP($D469,metadata!$B$2:$S$451,9,0)</f>
        <v>7</v>
      </c>
      <c r="M469" t="str">
        <f>VLOOKUP($D469,metadata!$B$2:$S$451,10,0)</f>
        <v>n</v>
      </c>
      <c r="N469" t="str">
        <f>VLOOKUP($D469,metadata!$B$2:$S$451,11,0)</f>
        <v>Drosophila auraria</v>
      </c>
      <c r="O469" t="str">
        <f>VLOOKUP($D469,metadata!$B$2:$S$451,12,0)</f>
        <v>diptera</v>
      </c>
      <c r="P469" t="str">
        <f>VLOOKUP($D469,metadata!$B$2:$S$451,13,0)</f>
        <v>OI</v>
      </c>
      <c r="Q469">
        <f>VLOOKUP($D469,metadata!$B$2:$S$451,14,0)</f>
        <v>33.233333000000002</v>
      </c>
      <c r="R469">
        <f>VLOOKUP($D469,metadata!$B$2:$S$451,15,0)</f>
        <v>131.60666699999999</v>
      </c>
      <c r="S469">
        <f>VLOOKUP($D469,metadata!$B$2:$S$451,16,0)</f>
        <v>0.1</v>
      </c>
      <c r="T469" t="str">
        <f>VLOOKUP($D469,metadata!$B$2:$S$451,17,0)</f>
        <v/>
      </c>
      <c r="U469" t="str">
        <f>VLOOKUP($D469,metadata!$B$2:$S$451,18,0)</f>
        <v/>
      </c>
      <c r="V469">
        <f>VLOOKUP($D469,metadata!$B$2:$Z$451,19,0)</f>
        <v>110</v>
      </c>
      <c r="W469" t="str">
        <f>VLOOKUP($D469,metadata!$B$2:$Z$451,20,0)</f>
        <v>global average</v>
      </c>
      <c r="X469" t="str">
        <f>VLOOKUP($D469,metadata!$B$2:$Z$451,21,0)</f>
        <v/>
      </c>
      <c r="Y469">
        <f>VLOOKUP($D469,metadata!$B$2:$Z$451,22,0)</f>
        <v>6</v>
      </c>
      <c r="Z469" t="str">
        <f>VLOOKUP($D469,metadata!$B$2:$Z$451,23,0)</f>
        <v/>
      </c>
      <c r="AA469" t="str">
        <f>VLOOKUP($D469,metadata!$B$2:$Z$451,24,0)</f>
        <v/>
      </c>
      <c r="AB469" t="str">
        <f>VLOOKUP($D469,metadata!$B$2:$Z$451,25,0)</f>
        <v/>
      </c>
      <c r="AC469">
        <v>16.016806722689001</v>
      </c>
      <c r="AD469">
        <v>-1.6797322956028</v>
      </c>
      <c r="AF469">
        <f t="shared" si="24"/>
        <v>110</v>
      </c>
      <c r="AG469">
        <f>ROUND(AC469,1)</f>
        <v>16</v>
      </c>
      <c r="AH469">
        <v>1984</v>
      </c>
      <c r="AI469" t="s">
        <v>37</v>
      </c>
      <c r="AJ469" t="s">
        <v>37</v>
      </c>
    </row>
    <row r="470" spans="1:36" x14ac:dyDescent="0.3">
      <c r="A470">
        <f>A469+metadata!J469</f>
        <v>2940</v>
      </c>
      <c r="B470" t="str">
        <f>metadata!B470</f>
        <v>63-SKA</v>
      </c>
      <c r="C470">
        <v>469</v>
      </c>
      <c r="D470" t="str">
        <f t="shared" si="23"/>
        <v>6-OI</v>
      </c>
      <c r="E470" t="str">
        <f>VLOOKUP($D470,metadata!$B$2:$S$451,2,0)</f>
        <v>KIMURA, MT</v>
      </c>
      <c r="F470" t="str">
        <f>VLOOKUP($D470,metadata!$B$2:$S$451,3,0)</f>
        <v>Geographic variation of reproductive diapause in the Drosophila auraria complex (Diptera: Drosophilidae)</v>
      </c>
      <c r="G470" t="str">
        <f>VLOOKUP($D470,metadata!$B$2:$S$451,4,0)</f>
        <v>10.1111/j.1365-3032.1984.tb00784.x</v>
      </c>
      <c r="H470" t="str">
        <f>VLOOKUP($D470,metadata!$B$2:$S$451,5,0)</f>
        <v>y</v>
      </c>
      <c r="I470" t="str">
        <f>VLOOKUP($D470,metadata!$B$2:$S$451,6,0)</f>
        <v>a</v>
      </c>
      <c r="J470" t="str">
        <f>VLOOKUP($D470,metadata!$B$2:$S$451,7,0)</f>
        <v>i</v>
      </c>
      <c r="K470">
        <f>VLOOKUP($D470,metadata!$B$2:$S$451,8,0)</f>
        <v>10</v>
      </c>
      <c r="L470">
        <f>VLOOKUP($D470,metadata!$B$2:$S$451,9,0)</f>
        <v>7</v>
      </c>
      <c r="M470" t="str">
        <f>VLOOKUP($D470,metadata!$B$2:$S$451,10,0)</f>
        <v>n</v>
      </c>
      <c r="N470" t="str">
        <f>VLOOKUP($D470,metadata!$B$2:$S$451,11,0)</f>
        <v>Drosophila auraria</v>
      </c>
      <c r="O470" t="str">
        <f>VLOOKUP($D470,metadata!$B$2:$S$451,12,0)</f>
        <v>diptera</v>
      </c>
      <c r="P470" t="str">
        <f>VLOOKUP($D470,metadata!$B$2:$S$451,13,0)</f>
        <v>OI</v>
      </c>
      <c r="Q470">
        <f>VLOOKUP($D470,metadata!$B$2:$S$451,14,0)</f>
        <v>33.233333000000002</v>
      </c>
      <c r="R470">
        <f>VLOOKUP($D470,metadata!$B$2:$S$451,15,0)</f>
        <v>131.60666699999999</v>
      </c>
      <c r="S470">
        <f>VLOOKUP($D470,metadata!$B$2:$S$451,16,0)</f>
        <v>0.1</v>
      </c>
      <c r="T470" t="str">
        <f>VLOOKUP($D470,metadata!$B$2:$S$451,17,0)</f>
        <v/>
      </c>
      <c r="U470" t="str">
        <f>VLOOKUP($D470,metadata!$B$2:$S$451,18,0)</f>
        <v/>
      </c>
      <c r="V470">
        <f>VLOOKUP($D470,metadata!$B$2:$Z$451,19,0)</f>
        <v>110</v>
      </c>
      <c r="W470" t="str">
        <f>VLOOKUP($D470,metadata!$B$2:$Z$451,20,0)</f>
        <v>global average</v>
      </c>
      <c r="X470" t="str">
        <f>VLOOKUP($D470,metadata!$B$2:$Z$451,21,0)</f>
        <v/>
      </c>
      <c r="Y470">
        <f>VLOOKUP($D470,metadata!$B$2:$Z$451,22,0)</f>
        <v>6</v>
      </c>
      <c r="Z470" t="str">
        <f>VLOOKUP($D470,metadata!$B$2:$Z$451,23,0)</f>
        <v/>
      </c>
      <c r="AA470" t="str">
        <f>VLOOKUP($D470,metadata!$B$2:$Z$451,24,0)</f>
        <v/>
      </c>
      <c r="AB470" t="str">
        <f>VLOOKUP($D470,metadata!$B$2:$Z$451,25,0)</f>
        <v/>
      </c>
      <c r="AC470">
        <v>14.0336134453781</v>
      </c>
      <c r="AD470">
        <v>-1.45789859567987</v>
      </c>
      <c r="AF470">
        <f t="shared" si="24"/>
        <v>110</v>
      </c>
      <c r="AG470">
        <f>ROUND(AC470,1)</f>
        <v>14</v>
      </c>
      <c r="AH470">
        <v>1984</v>
      </c>
      <c r="AI470" t="s">
        <v>37</v>
      </c>
      <c r="AJ470" t="s">
        <v>37</v>
      </c>
    </row>
    <row r="471" spans="1:36" x14ac:dyDescent="0.3">
      <c r="A471">
        <f>A470+metadata!J470</f>
        <v>2944</v>
      </c>
      <c r="B471" t="str">
        <f>metadata!B471</f>
        <v>64-Omiya</v>
      </c>
      <c r="C471">
        <v>470</v>
      </c>
      <c r="D471" t="str">
        <f t="shared" si="23"/>
        <v>6-OI</v>
      </c>
      <c r="E471" t="str">
        <f>VLOOKUP($D471,metadata!$B$2:$S$451,2,0)</f>
        <v>KIMURA, MT</v>
      </c>
      <c r="F471" t="str">
        <f>VLOOKUP($D471,metadata!$B$2:$S$451,3,0)</f>
        <v>Geographic variation of reproductive diapause in the Drosophila auraria complex (Diptera: Drosophilidae)</v>
      </c>
      <c r="G471" t="str">
        <f>VLOOKUP($D471,metadata!$B$2:$S$451,4,0)</f>
        <v>10.1111/j.1365-3032.1984.tb00784.x</v>
      </c>
      <c r="H471" t="str">
        <f>VLOOKUP($D471,metadata!$B$2:$S$451,5,0)</f>
        <v>y</v>
      </c>
      <c r="I471" t="str">
        <f>VLOOKUP($D471,metadata!$B$2:$S$451,6,0)</f>
        <v>a</v>
      </c>
      <c r="J471" t="str">
        <f>VLOOKUP($D471,metadata!$B$2:$S$451,7,0)</f>
        <v>i</v>
      </c>
      <c r="K471">
        <f>VLOOKUP($D471,metadata!$B$2:$S$451,8,0)</f>
        <v>10</v>
      </c>
      <c r="L471">
        <f>VLOOKUP($D471,metadata!$B$2:$S$451,9,0)</f>
        <v>7</v>
      </c>
      <c r="M471" t="str">
        <f>VLOOKUP($D471,metadata!$B$2:$S$451,10,0)</f>
        <v>n</v>
      </c>
      <c r="N471" t="str">
        <f>VLOOKUP($D471,metadata!$B$2:$S$451,11,0)</f>
        <v>Drosophila auraria</v>
      </c>
      <c r="O471" t="str">
        <f>VLOOKUP($D471,metadata!$B$2:$S$451,12,0)</f>
        <v>diptera</v>
      </c>
      <c r="P471" t="str">
        <f>VLOOKUP($D471,metadata!$B$2:$S$451,13,0)</f>
        <v>OI</v>
      </c>
      <c r="Q471">
        <f>VLOOKUP($D471,metadata!$B$2:$S$451,14,0)</f>
        <v>33.233333000000002</v>
      </c>
      <c r="R471">
        <f>VLOOKUP($D471,metadata!$B$2:$S$451,15,0)</f>
        <v>131.60666699999999</v>
      </c>
      <c r="S471">
        <f>VLOOKUP($D471,metadata!$B$2:$S$451,16,0)</f>
        <v>0.1</v>
      </c>
      <c r="T471" t="str">
        <f>VLOOKUP($D471,metadata!$B$2:$S$451,17,0)</f>
        <v/>
      </c>
      <c r="U471" t="str">
        <f>VLOOKUP($D471,metadata!$B$2:$S$451,18,0)</f>
        <v/>
      </c>
      <c r="V471">
        <f>VLOOKUP($D471,metadata!$B$2:$Z$451,19,0)</f>
        <v>110</v>
      </c>
      <c r="W471" t="str">
        <f>VLOOKUP($D471,metadata!$B$2:$Z$451,20,0)</f>
        <v>global average</v>
      </c>
      <c r="X471" t="str">
        <f>VLOOKUP($D471,metadata!$B$2:$Z$451,21,0)</f>
        <v/>
      </c>
      <c r="Y471">
        <f>VLOOKUP($D471,metadata!$B$2:$Z$451,22,0)</f>
        <v>6</v>
      </c>
      <c r="Z471" t="str">
        <f>VLOOKUP($D471,metadata!$B$2:$Z$451,23,0)</f>
        <v/>
      </c>
      <c r="AA471" t="str">
        <f>VLOOKUP($D471,metadata!$B$2:$Z$451,24,0)</f>
        <v/>
      </c>
      <c r="AB471" t="str">
        <f>VLOOKUP($D471,metadata!$B$2:$Z$451,25,0)</f>
        <v/>
      </c>
      <c r="AC471">
        <v>13.025210084033599</v>
      </c>
      <c r="AD471">
        <v>-1.0095313293102299</v>
      </c>
      <c r="AF471">
        <f t="shared" si="24"/>
        <v>110</v>
      </c>
      <c r="AG471">
        <f>ROUND(AC471,1)</f>
        <v>13</v>
      </c>
      <c r="AH471">
        <v>1984</v>
      </c>
      <c r="AI471" t="s">
        <v>37</v>
      </c>
      <c r="AJ471" t="s">
        <v>37</v>
      </c>
    </row>
    <row r="472" spans="1:36" x14ac:dyDescent="0.3">
      <c r="A472">
        <f>A471+metadata!J471</f>
        <v>2952</v>
      </c>
      <c r="B472" t="str">
        <f>metadata!B472</f>
        <v>64-Nagasaki</v>
      </c>
      <c r="C472">
        <v>471</v>
      </c>
      <c r="D472" t="str">
        <f t="shared" si="23"/>
        <v>6-OI</v>
      </c>
      <c r="E472" t="str">
        <f>VLOOKUP($D472,metadata!$B$2:$S$451,2,0)</f>
        <v>KIMURA, MT</v>
      </c>
      <c r="F472" t="str">
        <f>VLOOKUP($D472,metadata!$B$2:$S$451,3,0)</f>
        <v>Geographic variation of reproductive diapause in the Drosophila auraria complex (Diptera: Drosophilidae)</v>
      </c>
      <c r="G472" t="str">
        <f>VLOOKUP($D472,metadata!$B$2:$S$451,4,0)</f>
        <v>10.1111/j.1365-3032.1984.tb00784.x</v>
      </c>
      <c r="H472" t="str">
        <f>VLOOKUP($D472,metadata!$B$2:$S$451,5,0)</f>
        <v>y</v>
      </c>
      <c r="I472" t="str">
        <f>VLOOKUP($D472,metadata!$B$2:$S$451,6,0)</f>
        <v>a</v>
      </c>
      <c r="J472" t="str">
        <f>VLOOKUP($D472,metadata!$B$2:$S$451,7,0)</f>
        <v>i</v>
      </c>
      <c r="K472">
        <f>VLOOKUP($D472,metadata!$B$2:$S$451,8,0)</f>
        <v>10</v>
      </c>
      <c r="L472">
        <f>VLOOKUP($D472,metadata!$B$2:$S$451,9,0)</f>
        <v>7</v>
      </c>
      <c r="M472" t="str">
        <f>VLOOKUP($D472,metadata!$B$2:$S$451,10,0)</f>
        <v>n</v>
      </c>
      <c r="N472" t="str">
        <f>VLOOKUP($D472,metadata!$B$2:$S$451,11,0)</f>
        <v>Drosophila auraria</v>
      </c>
      <c r="O472" t="str">
        <f>VLOOKUP($D472,metadata!$B$2:$S$451,12,0)</f>
        <v>diptera</v>
      </c>
      <c r="P472" t="str">
        <f>VLOOKUP($D472,metadata!$B$2:$S$451,13,0)</f>
        <v>OI</v>
      </c>
      <c r="Q472">
        <f>VLOOKUP($D472,metadata!$B$2:$S$451,14,0)</f>
        <v>33.233333000000002</v>
      </c>
      <c r="R472">
        <f>VLOOKUP($D472,metadata!$B$2:$S$451,15,0)</f>
        <v>131.60666699999999</v>
      </c>
      <c r="S472">
        <f>VLOOKUP($D472,metadata!$B$2:$S$451,16,0)</f>
        <v>0.1</v>
      </c>
      <c r="T472" t="str">
        <f>VLOOKUP($D472,metadata!$B$2:$S$451,17,0)</f>
        <v/>
      </c>
      <c r="U472" t="str">
        <f>VLOOKUP($D472,metadata!$B$2:$S$451,18,0)</f>
        <v/>
      </c>
      <c r="V472">
        <f>VLOOKUP($D472,metadata!$B$2:$Z$451,19,0)</f>
        <v>110</v>
      </c>
      <c r="W472" t="str">
        <f>VLOOKUP($D472,metadata!$B$2:$Z$451,20,0)</f>
        <v>global average</v>
      </c>
      <c r="X472" t="str">
        <f>VLOOKUP($D472,metadata!$B$2:$Z$451,21,0)</f>
        <v/>
      </c>
      <c r="Y472">
        <f>VLOOKUP($D472,metadata!$B$2:$Z$451,22,0)</f>
        <v>6</v>
      </c>
      <c r="Z472" t="str">
        <f>VLOOKUP($D472,metadata!$B$2:$Z$451,23,0)</f>
        <v/>
      </c>
      <c r="AA472" t="str">
        <f>VLOOKUP($D472,metadata!$B$2:$Z$451,24,0)</f>
        <v/>
      </c>
      <c r="AB472" t="str">
        <f>VLOOKUP($D472,metadata!$B$2:$Z$451,25,0)</f>
        <v/>
      </c>
      <c r="AC472">
        <v>12.638655462184801</v>
      </c>
      <c r="AD472">
        <v>-1.30186302709002</v>
      </c>
      <c r="AF472">
        <f t="shared" si="24"/>
        <v>110</v>
      </c>
      <c r="AG472">
        <v>12.5</v>
      </c>
      <c r="AH472">
        <v>1984</v>
      </c>
      <c r="AI472" t="s">
        <v>37</v>
      </c>
      <c r="AJ472" t="s">
        <v>37</v>
      </c>
    </row>
    <row r="473" spans="1:36" x14ac:dyDescent="0.3">
      <c r="A473">
        <f>A472+metadata!J472</f>
        <v>2961</v>
      </c>
      <c r="B473" t="str">
        <f>metadata!B473</f>
        <v>64-Hachijo</v>
      </c>
      <c r="C473">
        <v>472</v>
      </c>
      <c r="D473" t="str">
        <f t="shared" si="23"/>
        <v>6-OI</v>
      </c>
      <c r="E473" t="str">
        <f>VLOOKUP($D473,metadata!$B$2:$S$451,2,0)</f>
        <v>KIMURA, MT</v>
      </c>
      <c r="F473" t="str">
        <f>VLOOKUP($D473,metadata!$B$2:$S$451,3,0)</f>
        <v>Geographic variation of reproductive diapause in the Drosophila auraria complex (Diptera: Drosophilidae)</v>
      </c>
      <c r="G473" t="str">
        <f>VLOOKUP($D473,metadata!$B$2:$S$451,4,0)</f>
        <v>10.1111/j.1365-3032.1984.tb00784.x</v>
      </c>
      <c r="H473" t="str">
        <f>VLOOKUP($D473,metadata!$B$2:$S$451,5,0)</f>
        <v>y</v>
      </c>
      <c r="I473" t="str">
        <f>VLOOKUP($D473,metadata!$B$2:$S$451,6,0)</f>
        <v>a</v>
      </c>
      <c r="J473" t="str">
        <f>VLOOKUP($D473,metadata!$B$2:$S$451,7,0)</f>
        <v>i</v>
      </c>
      <c r="K473">
        <f>VLOOKUP($D473,metadata!$B$2:$S$451,8,0)</f>
        <v>10</v>
      </c>
      <c r="L473">
        <f>VLOOKUP($D473,metadata!$B$2:$S$451,9,0)</f>
        <v>7</v>
      </c>
      <c r="M473" t="str">
        <f>VLOOKUP($D473,metadata!$B$2:$S$451,10,0)</f>
        <v>n</v>
      </c>
      <c r="N473" t="str">
        <f>VLOOKUP($D473,metadata!$B$2:$S$451,11,0)</f>
        <v>Drosophila auraria</v>
      </c>
      <c r="O473" t="str">
        <f>VLOOKUP($D473,metadata!$B$2:$S$451,12,0)</f>
        <v>diptera</v>
      </c>
      <c r="P473" t="str">
        <f>VLOOKUP($D473,metadata!$B$2:$S$451,13,0)</f>
        <v>OI</v>
      </c>
      <c r="Q473">
        <f>VLOOKUP($D473,metadata!$B$2:$S$451,14,0)</f>
        <v>33.233333000000002</v>
      </c>
      <c r="R473">
        <f>VLOOKUP($D473,metadata!$B$2:$S$451,15,0)</f>
        <v>131.60666699999999</v>
      </c>
      <c r="S473">
        <f>VLOOKUP($D473,metadata!$B$2:$S$451,16,0)</f>
        <v>0.1</v>
      </c>
      <c r="T473" t="str">
        <f>VLOOKUP($D473,metadata!$B$2:$S$451,17,0)</f>
        <v/>
      </c>
      <c r="U473" t="str">
        <f>VLOOKUP($D473,metadata!$B$2:$S$451,18,0)</f>
        <v/>
      </c>
      <c r="V473">
        <f>VLOOKUP($D473,metadata!$B$2:$Z$451,19,0)</f>
        <v>110</v>
      </c>
      <c r="W473" t="str">
        <f>VLOOKUP($D473,metadata!$B$2:$Z$451,20,0)</f>
        <v>global average</v>
      </c>
      <c r="X473" t="str">
        <f>VLOOKUP($D473,metadata!$B$2:$Z$451,21,0)</f>
        <v/>
      </c>
      <c r="Y473">
        <f>VLOOKUP($D473,metadata!$B$2:$Z$451,22,0)</f>
        <v>6</v>
      </c>
      <c r="Z473" t="str">
        <f>VLOOKUP($D473,metadata!$B$2:$Z$451,23,0)</f>
        <v/>
      </c>
      <c r="AA473" t="str">
        <f>VLOOKUP($D473,metadata!$B$2:$Z$451,24,0)</f>
        <v/>
      </c>
      <c r="AB473" t="str">
        <f>VLOOKUP($D473,metadata!$B$2:$Z$451,25,0)</f>
        <v/>
      </c>
      <c r="AC473">
        <v>12.016806722688999</v>
      </c>
      <c r="AD473">
        <v>2.4589701652473002</v>
      </c>
      <c r="AF473">
        <f t="shared" si="24"/>
        <v>110</v>
      </c>
      <c r="AG473">
        <f>ROUND(AC473,1)</f>
        <v>12</v>
      </c>
      <c r="AH473">
        <v>1984</v>
      </c>
      <c r="AI473" t="s">
        <v>37</v>
      </c>
      <c r="AJ473" t="s">
        <v>37</v>
      </c>
    </row>
    <row r="474" spans="1:36" x14ac:dyDescent="0.3">
      <c r="A474">
        <f>A473+metadata!J473</f>
        <v>2969</v>
      </c>
      <c r="B474" t="str">
        <f>metadata!B474</f>
        <v>64-Tokunoshima</v>
      </c>
      <c r="C474">
        <v>473</v>
      </c>
      <c r="D474" t="str">
        <f t="shared" si="23"/>
        <v>6-OI</v>
      </c>
      <c r="E474" t="str">
        <f>VLOOKUP($D474,metadata!$B$2:$S$451,2,0)</f>
        <v>KIMURA, MT</v>
      </c>
      <c r="F474" t="str">
        <f>VLOOKUP($D474,metadata!$B$2:$S$451,3,0)</f>
        <v>Geographic variation of reproductive diapause in the Drosophila auraria complex (Diptera: Drosophilidae)</v>
      </c>
      <c r="G474" t="str">
        <f>VLOOKUP($D474,metadata!$B$2:$S$451,4,0)</f>
        <v>10.1111/j.1365-3032.1984.tb00784.x</v>
      </c>
      <c r="H474" t="str">
        <f>VLOOKUP($D474,metadata!$B$2:$S$451,5,0)</f>
        <v>y</v>
      </c>
      <c r="I474" t="str">
        <f>VLOOKUP($D474,metadata!$B$2:$S$451,6,0)</f>
        <v>a</v>
      </c>
      <c r="J474" t="str">
        <f>VLOOKUP($D474,metadata!$B$2:$S$451,7,0)</f>
        <v>i</v>
      </c>
      <c r="K474">
        <f>VLOOKUP($D474,metadata!$B$2:$S$451,8,0)</f>
        <v>10</v>
      </c>
      <c r="L474">
        <f>VLOOKUP($D474,metadata!$B$2:$S$451,9,0)</f>
        <v>7</v>
      </c>
      <c r="M474" t="str">
        <f>VLOOKUP($D474,metadata!$B$2:$S$451,10,0)</f>
        <v>n</v>
      </c>
      <c r="N474" t="str">
        <f>VLOOKUP($D474,metadata!$B$2:$S$451,11,0)</f>
        <v>Drosophila auraria</v>
      </c>
      <c r="O474" t="str">
        <f>VLOOKUP($D474,metadata!$B$2:$S$451,12,0)</f>
        <v>diptera</v>
      </c>
      <c r="P474" t="str">
        <f>VLOOKUP($D474,metadata!$B$2:$S$451,13,0)</f>
        <v>OI</v>
      </c>
      <c r="Q474">
        <f>VLOOKUP($D474,metadata!$B$2:$S$451,14,0)</f>
        <v>33.233333000000002</v>
      </c>
      <c r="R474">
        <f>VLOOKUP($D474,metadata!$B$2:$S$451,15,0)</f>
        <v>131.60666699999999</v>
      </c>
      <c r="S474">
        <f>VLOOKUP($D474,metadata!$B$2:$S$451,16,0)</f>
        <v>0.1</v>
      </c>
      <c r="T474" t="str">
        <f>VLOOKUP($D474,metadata!$B$2:$S$451,17,0)</f>
        <v/>
      </c>
      <c r="U474" t="str">
        <f>VLOOKUP($D474,metadata!$B$2:$S$451,18,0)</f>
        <v/>
      </c>
      <c r="V474">
        <f>VLOOKUP($D474,metadata!$B$2:$Z$451,19,0)</f>
        <v>110</v>
      </c>
      <c r="W474" t="str">
        <f>VLOOKUP($D474,metadata!$B$2:$Z$451,20,0)</f>
        <v>global average</v>
      </c>
      <c r="X474" t="str">
        <f>VLOOKUP($D474,metadata!$B$2:$Z$451,21,0)</f>
        <v/>
      </c>
      <c r="Y474">
        <f>VLOOKUP($D474,metadata!$B$2:$Z$451,22,0)</f>
        <v>6</v>
      </c>
      <c r="Z474" t="str">
        <f>VLOOKUP($D474,metadata!$B$2:$Z$451,23,0)</f>
        <v/>
      </c>
      <c r="AA474" t="str">
        <f>VLOOKUP($D474,metadata!$B$2:$Z$451,24,0)</f>
        <v/>
      </c>
      <c r="AB474" t="str">
        <f>VLOOKUP($D474,metadata!$B$2:$Z$451,25,0)</f>
        <v/>
      </c>
      <c r="AC474">
        <v>11.495798319327699</v>
      </c>
      <c r="AD474">
        <v>12.584362604101999</v>
      </c>
      <c r="AF474">
        <f t="shared" si="24"/>
        <v>110</v>
      </c>
      <c r="AG474">
        <f>ROUND(AC474,1)</f>
        <v>11.5</v>
      </c>
      <c r="AH474">
        <v>1984</v>
      </c>
      <c r="AI474" t="s">
        <v>37</v>
      </c>
      <c r="AJ474" t="s">
        <v>37</v>
      </c>
    </row>
    <row r="475" spans="1:36" x14ac:dyDescent="0.3">
      <c r="A475">
        <f>A474+metadata!J474</f>
        <v>2975</v>
      </c>
      <c r="B475" t="str">
        <f>metadata!B475</f>
        <v>65-grandbeachlake</v>
      </c>
      <c r="C475">
        <v>474</v>
      </c>
      <c r="D475" t="str">
        <f t="shared" si="23"/>
        <v>6-OI</v>
      </c>
      <c r="E475" t="str">
        <f>VLOOKUP($D475,metadata!$B$2:$S$451,2,0)</f>
        <v>KIMURA, MT</v>
      </c>
      <c r="F475" t="str">
        <f>VLOOKUP($D475,metadata!$B$2:$S$451,3,0)</f>
        <v>Geographic variation of reproductive diapause in the Drosophila auraria complex (Diptera: Drosophilidae)</v>
      </c>
      <c r="G475" t="str">
        <f>VLOOKUP($D475,metadata!$B$2:$S$451,4,0)</f>
        <v>10.1111/j.1365-3032.1984.tb00784.x</v>
      </c>
      <c r="H475" t="str">
        <f>VLOOKUP($D475,metadata!$B$2:$S$451,5,0)</f>
        <v>y</v>
      </c>
      <c r="I475" t="str">
        <f>VLOOKUP($D475,metadata!$B$2:$S$451,6,0)</f>
        <v>a</v>
      </c>
      <c r="J475" t="str">
        <f>VLOOKUP($D475,metadata!$B$2:$S$451,7,0)</f>
        <v>i</v>
      </c>
      <c r="K475">
        <f>VLOOKUP($D475,metadata!$B$2:$S$451,8,0)</f>
        <v>10</v>
      </c>
      <c r="L475">
        <f>VLOOKUP($D475,metadata!$B$2:$S$451,9,0)</f>
        <v>7</v>
      </c>
      <c r="M475" t="str">
        <f>VLOOKUP($D475,metadata!$B$2:$S$451,10,0)</f>
        <v>n</v>
      </c>
      <c r="N475" t="str">
        <f>VLOOKUP($D475,metadata!$B$2:$S$451,11,0)</f>
        <v>Drosophila auraria</v>
      </c>
      <c r="O475" t="str">
        <f>VLOOKUP($D475,metadata!$B$2:$S$451,12,0)</f>
        <v>diptera</v>
      </c>
      <c r="P475" t="str">
        <f>VLOOKUP($D475,metadata!$B$2:$S$451,13,0)</f>
        <v>OI</v>
      </c>
      <c r="Q475">
        <f>VLOOKUP($D475,metadata!$B$2:$S$451,14,0)</f>
        <v>33.233333000000002</v>
      </c>
      <c r="R475">
        <f>VLOOKUP($D475,metadata!$B$2:$S$451,15,0)</f>
        <v>131.60666699999999</v>
      </c>
      <c r="S475">
        <f>VLOOKUP($D475,metadata!$B$2:$S$451,16,0)</f>
        <v>0.1</v>
      </c>
      <c r="T475" t="str">
        <f>VLOOKUP($D475,metadata!$B$2:$S$451,17,0)</f>
        <v/>
      </c>
      <c r="U475" t="str">
        <f>VLOOKUP($D475,metadata!$B$2:$S$451,18,0)</f>
        <v/>
      </c>
      <c r="V475">
        <f>VLOOKUP($D475,metadata!$B$2:$Z$451,19,0)</f>
        <v>110</v>
      </c>
      <c r="W475" t="str">
        <f>VLOOKUP($D475,metadata!$B$2:$Z$451,20,0)</f>
        <v>global average</v>
      </c>
      <c r="X475" t="str">
        <f>VLOOKUP($D475,metadata!$B$2:$Z$451,21,0)</f>
        <v/>
      </c>
      <c r="Y475">
        <f>VLOOKUP($D475,metadata!$B$2:$Z$451,22,0)</f>
        <v>6</v>
      </c>
      <c r="Z475" t="str">
        <f>VLOOKUP($D475,metadata!$B$2:$Z$451,23,0)</f>
        <v/>
      </c>
      <c r="AA475" t="str">
        <f>VLOOKUP($D475,metadata!$B$2:$Z$451,24,0)</f>
        <v/>
      </c>
      <c r="AB475" t="str">
        <f>VLOOKUP($D475,metadata!$B$2:$Z$451,25,0)</f>
        <v/>
      </c>
      <c r="AC475">
        <v>10</v>
      </c>
      <c r="AD475">
        <v>19.1275167785234</v>
      </c>
      <c r="AF475">
        <f t="shared" si="24"/>
        <v>110</v>
      </c>
      <c r="AG475">
        <f>ROUND(AC475,1)</f>
        <v>10</v>
      </c>
      <c r="AH475">
        <v>1984</v>
      </c>
      <c r="AI475" t="s">
        <v>37</v>
      </c>
      <c r="AJ475" t="s">
        <v>37</v>
      </c>
    </row>
    <row r="476" spans="1:36" x14ac:dyDescent="0.3">
      <c r="A476">
        <f>A475+metadata!J475</f>
        <v>2979</v>
      </c>
      <c r="B476" t="str">
        <f>metadata!B476</f>
        <v>65-Brownstown</v>
      </c>
      <c r="C476">
        <v>475</v>
      </c>
      <c r="D476" t="str">
        <f t="shared" si="23"/>
        <v>6-MY</v>
      </c>
      <c r="E476" t="str">
        <f>VLOOKUP($D476,metadata!$B$2:$S$451,2,0)</f>
        <v>KIMURA, MT</v>
      </c>
      <c r="F476" t="str">
        <f>VLOOKUP($D476,metadata!$B$2:$S$451,3,0)</f>
        <v>Geographic variation of reproductive diapause in the Drosophila auraria complex (Diptera: Drosophilidae)</v>
      </c>
      <c r="G476" t="str">
        <f>VLOOKUP($D476,metadata!$B$2:$S$451,4,0)</f>
        <v>10.1111/j.1365-3032.1984.tb00784.x</v>
      </c>
      <c r="H476" t="str">
        <f>VLOOKUP($D476,metadata!$B$2:$S$451,5,0)</f>
        <v>y</v>
      </c>
      <c r="I476" t="str">
        <f>VLOOKUP($D476,metadata!$B$2:$S$451,6,0)</f>
        <v>a</v>
      </c>
      <c r="J476" t="str">
        <f>VLOOKUP($D476,metadata!$B$2:$S$451,7,0)</f>
        <v>i</v>
      </c>
      <c r="K476">
        <f>VLOOKUP($D476,metadata!$B$2:$S$451,8,0)</f>
        <v>10</v>
      </c>
      <c r="L476">
        <f>VLOOKUP($D476,metadata!$B$2:$S$451,9,0)</f>
        <v>7</v>
      </c>
      <c r="M476" t="str">
        <f>VLOOKUP($D476,metadata!$B$2:$S$451,10,0)</f>
        <v>n</v>
      </c>
      <c r="N476" t="str">
        <f>VLOOKUP($D476,metadata!$B$2:$S$451,11,0)</f>
        <v>Drosophila auraria</v>
      </c>
      <c r="O476" t="str">
        <f>VLOOKUP($D476,metadata!$B$2:$S$451,12,0)</f>
        <v>diptera</v>
      </c>
      <c r="P476" t="str">
        <f>VLOOKUP($D476,metadata!$B$2:$S$451,13,0)</f>
        <v>MY</v>
      </c>
      <c r="Q476">
        <f>VLOOKUP($D476,metadata!$B$2:$S$451,14,0)</f>
        <v>31.916667</v>
      </c>
      <c r="R476">
        <f>VLOOKUP($D476,metadata!$B$2:$S$451,15,0)</f>
        <v>131.41666699999999</v>
      </c>
      <c r="S476">
        <f>VLOOKUP($D476,metadata!$B$2:$S$451,16,0)</f>
        <v>0.1</v>
      </c>
      <c r="T476" t="str">
        <f>VLOOKUP($D476,metadata!$B$2:$S$451,17,0)</f>
        <v/>
      </c>
      <c r="U476" t="str">
        <f>VLOOKUP($D476,metadata!$B$2:$S$451,18,0)</f>
        <v/>
      </c>
      <c r="V476">
        <f>VLOOKUP($D476,metadata!$B$2:$Z$451,19,0)</f>
        <v>110</v>
      </c>
      <c r="W476" t="str">
        <f>VLOOKUP($D476,metadata!$B$2:$Z$451,20,0)</f>
        <v>global average</v>
      </c>
      <c r="X476" t="str">
        <f>VLOOKUP($D476,metadata!$B$2:$Z$451,21,0)</f>
        <v/>
      </c>
      <c r="Y476">
        <f>VLOOKUP($D476,metadata!$B$2:$Z$451,22,0)</f>
        <v>6</v>
      </c>
      <c r="Z476" t="str">
        <f>VLOOKUP($D476,metadata!$B$2:$Z$451,23,0)</f>
        <v/>
      </c>
      <c r="AA476" t="str">
        <f>VLOOKUP($D476,metadata!$B$2:$Z$451,24,0)</f>
        <v/>
      </c>
      <c r="AB476" t="str">
        <f>VLOOKUP($D476,metadata!$B$2:$Z$451,25,0)</f>
        <v/>
      </c>
      <c r="AC476">
        <v>16</v>
      </c>
      <c r="AD476">
        <v>-1.3422818791946201</v>
      </c>
      <c r="AF476">
        <f t="shared" si="24"/>
        <v>110</v>
      </c>
      <c r="AG476">
        <f>ROUND(AC476,1)</f>
        <v>16</v>
      </c>
      <c r="AH476">
        <v>1984</v>
      </c>
      <c r="AI476" t="s">
        <v>38</v>
      </c>
      <c r="AJ476" t="s">
        <v>38</v>
      </c>
    </row>
    <row r="477" spans="1:36" x14ac:dyDescent="0.3">
      <c r="A477">
        <f>A476+metadata!J476</f>
        <v>2984</v>
      </c>
      <c r="B477" t="str">
        <f>metadata!B477</f>
        <v>65-Ithaca</v>
      </c>
      <c r="C477">
        <v>476</v>
      </c>
      <c r="D477" t="str">
        <f t="shared" si="23"/>
        <v>6-MY</v>
      </c>
      <c r="E477" t="str">
        <f>VLOOKUP($D477,metadata!$B$2:$S$451,2,0)</f>
        <v>KIMURA, MT</v>
      </c>
      <c r="F477" t="str">
        <f>VLOOKUP($D477,metadata!$B$2:$S$451,3,0)</f>
        <v>Geographic variation of reproductive diapause in the Drosophila auraria complex (Diptera: Drosophilidae)</v>
      </c>
      <c r="G477" t="str">
        <f>VLOOKUP($D477,metadata!$B$2:$S$451,4,0)</f>
        <v>10.1111/j.1365-3032.1984.tb00784.x</v>
      </c>
      <c r="H477" t="str">
        <f>VLOOKUP($D477,metadata!$B$2:$S$451,5,0)</f>
        <v>y</v>
      </c>
      <c r="I477" t="str">
        <f>VLOOKUP($D477,metadata!$B$2:$S$451,6,0)</f>
        <v>a</v>
      </c>
      <c r="J477" t="str">
        <f>VLOOKUP($D477,metadata!$B$2:$S$451,7,0)</f>
        <v>i</v>
      </c>
      <c r="K477">
        <f>VLOOKUP($D477,metadata!$B$2:$S$451,8,0)</f>
        <v>10</v>
      </c>
      <c r="L477">
        <f>VLOOKUP($D477,metadata!$B$2:$S$451,9,0)</f>
        <v>7</v>
      </c>
      <c r="M477" t="str">
        <f>VLOOKUP($D477,metadata!$B$2:$S$451,10,0)</f>
        <v>n</v>
      </c>
      <c r="N477" t="str">
        <f>VLOOKUP($D477,metadata!$B$2:$S$451,11,0)</f>
        <v>Drosophila auraria</v>
      </c>
      <c r="O477" t="str">
        <f>VLOOKUP($D477,metadata!$B$2:$S$451,12,0)</f>
        <v>diptera</v>
      </c>
      <c r="P477" t="str">
        <f>VLOOKUP($D477,metadata!$B$2:$S$451,13,0)</f>
        <v>MY</v>
      </c>
      <c r="Q477">
        <f>VLOOKUP($D477,metadata!$B$2:$S$451,14,0)</f>
        <v>31.916667</v>
      </c>
      <c r="R477">
        <f>VLOOKUP($D477,metadata!$B$2:$S$451,15,0)</f>
        <v>131.41666699999999</v>
      </c>
      <c r="S477">
        <f>VLOOKUP($D477,metadata!$B$2:$S$451,16,0)</f>
        <v>0.1</v>
      </c>
      <c r="T477" t="str">
        <f>VLOOKUP($D477,metadata!$B$2:$S$451,17,0)</f>
        <v/>
      </c>
      <c r="U477" t="str">
        <f>VLOOKUP($D477,metadata!$B$2:$S$451,18,0)</f>
        <v/>
      </c>
      <c r="V477">
        <f>VLOOKUP($D477,metadata!$B$2:$Z$451,19,0)</f>
        <v>110</v>
      </c>
      <c r="W477" t="str">
        <f>VLOOKUP($D477,metadata!$B$2:$Z$451,20,0)</f>
        <v>global average</v>
      </c>
      <c r="X477" t="str">
        <f>VLOOKUP($D477,metadata!$B$2:$Z$451,21,0)</f>
        <v/>
      </c>
      <c r="Y477">
        <f>VLOOKUP($D477,metadata!$B$2:$Z$451,22,0)</f>
        <v>6</v>
      </c>
      <c r="Z477" t="str">
        <f>VLOOKUP($D477,metadata!$B$2:$Z$451,23,0)</f>
        <v/>
      </c>
      <c r="AA477" t="str">
        <f>VLOOKUP($D477,metadata!$B$2:$Z$451,24,0)</f>
        <v/>
      </c>
      <c r="AB477" t="str">
        <f>VLOOKUP($D477,metadata!$B$2:$Z$451,25,0)</f>
        <v/>
      </c>
      <c r="AC477">
        <v>14.016806722688999</v>
      </c>
      <c r="AD477">
        <v>-1.1204481792717</v>
      </c>
      <c r="AF477">
        <f t="shared" si="24"/>
        <v>110</v>
      </c>
      <c r="AG477">
        <f>ROUND(AC477,1)</f>
        <v>14</v>
      </c>
      <c r="AH477">
        <v>1984</v>
      </c>
      <c r="AI477" t="s">
        <v>38</v>
      </c>
      <c r="AJ477" t="s">
        <v>38</v>
      </c>
    </row>
    <row r="478" spans="1:36" x14ac:dyDescent="0.3">
      <c r="A478">
        <f>A477+metadata!J477</f>
        <v>2990</v>
      </c>
      <c r="B478" t="str">
        <f>metadata!B478</f>
        <v>65-dinosaur_monument</v>
      </c>
      <c r="C478">
        <v>477</v>
      </c>
      <c r="D478" t="str">
        <f t="shared" si="23"/>
        <v>6-MY</v>
      </c>
      <c r="E478" t="str">
        <f>VLOOKUP($D478,metadata!$B$2:$S$451,2,0)</f>
        <v>KIMURA, MT</v>
      </c>
      <c r="F478" t="str">
        <f>VLOOKUP($D478,metadata!$B$2:$S$451,3,0)</f>
        <v>Geographic variation of reproductive diapause in the Drosophila auraria complex (Diptera: Drosophilidae)</v>
      </c>
      <c r="G478" t="str">
        <f>VLOOKUP($D478,metadata!$B$2:$S$451,4,0)</f>
        <v>10.1111/j.1365-3032.1984.tb00784.x</v>
      </c>
      <c r="H478" t="str">
        <f>VLOOKUP($D478,metadata!$B$2:$S$451,5,0)</f>
        <v>y</v>
      </c>
      <c r="I478" t="str">
        <f>VLOOKUP($D478,metadata!$B$2:$S$451,6,0)</f>
        <v>a</v>
      </c>
      <c r="J478" t="str">
        <f>VLOOKUP($D478,metadata!$B$2:$S$451,7,0)</f>
        <v>i</v>
      </c>
      <c r="K478">
        <f>VLOOKUP($D478,metadata!$B$2:$S$451,8,0)</f>
        <v>10</v>
      </c>
      <c r="L478">
        <f>VLOOKUP($D478,metadata!$B$2:$S$451,9,0)</f>
        <v>7</v>
      </c>
      <c r="M478" t="str">
        <f>VLOOKUP($D478,metadata!$B$2:$S$451,10,0)</f>
        <v>n</v>
      </c>
      <c r="N478" t="str">
        <f>VLOOKUP($D478,metadata!$B$2:$S$451,11,0)</f>
        <v>Drosophila auraria</v>
      </c>
      <c r="O478" t="str">
        <f>VLOOKUP($D478,metadata!$B$2:$S$451,12,0)</f>
        <v>diptera</v>
      </c>
      <c r="P478" t="str">
        <f>VLOOKUP($D478,metadata!$B$2:$S$451,13,0)</f>
        <v>MY</v>
      </c>
      <c r="Q478">
        <f>VLOOKUP($D478,metadata!$B$2:$S$451,14,0)</f>
        <v>31.916667</v>
      </c>
      <c r="R478">
        <f>VLOOKUP($D478,metadata!$B$2:$S$451,15,0)</f>
        <v>131.41666699999999</v>
      </c>
      <c r="S478">
        <f>VLOOKUP($D478,metadata!$B$2:$S$451,16,0)</f>
        <v>0.1</v>
      </c>
      <c r="T478" t="str">
        <f>VLOOKUP($D478,metadata!$B$2:$S$451,17,0)</f>
        <v/>
      </c>
      <c r="U478" t="str">
        <f>VLOOKUP($D478,metadata!$B$2:$S$451,18,0)</f>
        <v/>
      </c>
      <c r="V478">
        <f>VLOOKUP($D478,metadata!$B$2:$Z$451,19,0)</f>
        <v>110</v>
      </c>
      <c r="W478" t="str">
        <f>VLOOKUP($D478,metadata!$B$2:$Z$451,20,0)</f>
        <v>global average</v>
      </c>
      <c r="X478" t="str">
        <f>VLOOKUP($D478,metadata!$B$2:$Z$451,21,0)</f>
        <v/>
      </c>
      <c r="Y478">
        <f>VLOOKUP($D478,metadata!$B$2:$Z$451,22,0)</f>
        <v>6</v>
      </c>
      <c r="Z478" t="str">
        <f>VLOOKUP($D478,metadata!$B$2:$Z$451,23,0)</f>
        <v/>
      </c>
      <c r="AA478" t="str">
        <f>VLOOKUP($D478,metadata!$B$2:$Z$451,24,0)</f>
        <v/>
      </c>
      <c r="AB478" t="str">
        <f>VLOOKUP($D478,metadata!$B$2:$Z$451,25,0)</f>
        <v/>
      </c>
      <c r="AC478">
        <v>13.0924369747899</v>
      </c>
      <c r="AD478">
        <v>-1.0170511157483</v>
      </c>
      <c r="AF478">
        <f t="shared" si="24"/>
        <v>110</v>
      </c>
      <c r="AG478">
        <v>13</v>
      </c>
      <c r="AH478">
        <v>1984</v>
      </c>
      <c r="AI478" t="s">
        <v>38</v>
      </c>
      <c r="AJ478" t="s">
        <v>38</v>
      </c>
    </row>
    <row r="479" spans="1:36" x14ac:dyDescent="0.3">
      <c r="A479">
        <f>A478+metadata!J478</f>
        <v>2995</v>
      </c>
      <c r="B479" t="str">
        <f>metadata!B479</f>
        <v>65-loveland</v>
      </c>
      <c r="C479">
        <v>478</v>
      </c>
      <c r="D479" t="str">
        <f t="shared" si="23"/>
        <v>6-MY</v>
      </c>
      <c r="E479" t="str">
        <f>VLOOKUP($D479,metadata!$B$2:$S$451,2,0)</f>
        <v>KIMURA, MT</v>
      </c>
      <c r="F479" t="str">
        <f>VLOOKUP($D479,metadata!$B$2:$S$451,3,0)</f>
        <v>Geographic variation of reproductive diapause in the Drosophila auraria complex (Diptera: Drosophilidae)</v>
      </c>
      <c r="G479" t="str">
        <f>VLOOKUP($D479,metadata!$B$2:$S$451,4,0)</f>
        <v>10.1111/j.1365-3032.1984.tb00784.x</v>
      </c>
      <c r="H479" t="str">
        <f>VLOOKUP($D479,metadata!$B$2:$S$451,5,0)</f>
        <v>y</v>
      </c>
      <c r="I479" t="str">
        <f>VLOOKUP($D479,metadata!$B$2:$S$451,6,0)</f>
        <v>a</v>
      </c>
      <c r="J479" t="str">
        <f>VLOOKUP($D479,metadata!$B$2:$S$451,7,0)</f>
        <v>i</v>
      </c>
      <c r="K479">
        <f>VLOOKUP($D479,metadata!$B$2:$S$451,8,0)</f>
        <v>10</v>
      </c>
      <c r="L479">
        <f>VLOOKUP($D479,metadata!$B$2:$S$451,9,0)</f>
        <v>7</v>
      </c>
      <c r="M479" t="str">
        <f>VLOOKUP($D479,metadata!$B$2:$S$451,10,0)</f>
        <v>n</v>
      </c>
      <c r="N479" t="str">
        <f>VLOOKUP($D479,metadata!$B$2:$S$451,11,0)</f>
        <v>Drosophila auraria</v>
      </c>
      <c r="O479" t="str">
        <f>VLOOKUP($D479,metadata!$B$2:$S$451,12,0)</f>
        <v>diptera</v>
      </c>
      <c r="P479" t="str">
        <f>VLOOKUP($D479,metadata!$B$2:$S$451,13,0)</f>
        <v>MY</v>
      </c>
      <c r="Q479">
        <f>VLOOKUP($D479,metadata!$B$2:$S$451,14,0)</f>
        <v>31.916667</v>
      </c>
      <c r="R479">
        <f>VLOOKUP($D479,metadata!$B$2:$S$451,15,0)</f>
        <v>131.41666699999999</v>
      </c>
      <c r="S479">
        <f>VLOOKUP($D479,metadata!$B$2:$S$451,16,0)</f>
        <v>0.1</v>
      </c>
      <c r="T479" t="str">
        <f>VLOOKUP($D479,metadata!$B$2:$S$451,17,0)</f>
        <v/>
      </c>
      <c r="U479" t="str">
        <f>VLOOKUP($D479,metadata!$B$2:$S$451,18,0)</f>
        <v/>
      </c>
      <c r="V479">
        <f>VLOOKUP($D479,metadata!$B$2:$Z$451,19,0)</f>
        <v>110</v>
      </c>
      <c r="W479" t="str">
        <f>VLOOKUP($D479,metadata!$B$2:$Z$451,20,0)</f>
        <v>global average</v>
      </c>
      <c r="X479" t="str">
        <f>VLOOKUP($D479,metadata!$B$2:$Z$451,21,0)</f>
        <v/>
      </c>
      <c r="Y479">
        <f>VLOOKUP($D479,metadata!$B$2:$Z$451,22,0)</f>
        <v>6</v>
      </c>
      <c r="Z479" t="str">
        <f>VLOOKUP($D479,metadata!$B$2:$Z$451,23,0)</f>
        <v/>
      </c>
      <c r="AA479" t="str">
        <f>VLOOKUP($D479,metadata!$B$2:$Z$451,24,0)</f>
        <v/>
      </c>
      <c r="AB479" t="str">
        <f>VLOOKUP($D479,metadata!$B$2:$Z$451,25,0)</f>
        <v/>
      </c>
      <c r="AC479">
        <v>12.605042016806699</v>
      </c>
      <c r="AD479">
        <v>-1.2981031338709801</v>
      </c>
      <c r="AF479">
        <f t="shared" si="24"/>
        <v>110</v>
      </c>
      <c r="AG479">
        <v>12.5</v>
      </c>
      <c r="AH479">
        <v>1984</v>
      </c>
      <c r="AI479" t="s">
        <v>38</v>
      </c>
      <c r="AJ479" t="s">
        <v>38</v>
      </c>
    </row>
    <row r="480" spans="1:36" x14ac:dyDescent="0.3">
      <c r="A480">
        <f>A479+metadata!J479</f>
        <v>3001</v>
      </c>
      <c r="B480" t="str">
        <f>metadata!B480</f>
        <v>65-manhattan</v>
      </c>
      <c r="C480">
        <v>479</v>
      </c>
      <c r="D480" t="str">
        <f t="shared" si="23"/>
        <v>6-MY</v>
      </c>
      <c r="E480" t="str">
        <f>VLOOKUP($D480,metadata!$B$2:$S$451,2,0)</f>
        <v>KIMURA, MT</v>
      </c>
      <c r="F480" t="str">
        <f>VLOOKUP($D480,metadata!$B$2:$S$451,3,0)</f>
        <v>Geographic variation of reproductive diapause in the Drosophila auraria complex (Diptera: Drosophilidae)</v>
      </c>
      <c r="G480" t="str">
        <f>VLOOKUP($D480,metadata!$B$2:$S$451,4,0)</f>
        <v>10.1111/j.1365-3032.1984.tb00784.x</v>
      </c>
      <c r="H480" t="str">
        <f>VLOOKUP($D480,metadata!$B$2:$S$451,5,0)</f>
        <v>y</v>
      </c>
      <c r="I480" t="str">
        <f>VLOOKUP($D480,metadata!$B$2:$S$451,6,0)</f>
        <v>a</v>
      </c>
      <c r="J480" t="str">
        <f>VLOOKUP($D480,metadata!$B$2:$S$451,7,0)</f>
        <v>i</v>
      </c>
      <c r="K480">
        <f>VLOOKUP($D480,metadata!$B$2:$S$451,8,0)</f>
        <v>10</v>
      </c>
      <c r="L480">
        <f>VLOOKUP($D480,metadata!$B$2:$S$451,9,0)</f>
        <v>7</v>
      </c>
      <c r="M480" t="str">
        <f>VLOOKUP($D480,metadata!$B$2:$S$451,10,0)</f>
        <v>n</v>
      </c>
      <c r="N480" t="str">
        <f>VLOOKUP($D480,metadata!$B$2:$S$451,11,0)</f>
        <v>Drosophila auraria</v>
      </c>
      <c r="O480" t="str">
        <f>VLOOKUP($D480,metadata!$B$2:$S$451,12,0)</f>
        <v>diptera</v>
      </c>
      <c r="P480" t="str">
        <f>VLOOKUP($D480,metadata!$B$2:$S$451,13,0)</f>
        <v>MY</v>
      </c>
      <c r="Q480">
        <f>VLOOKUP($D480,metadata!$B$2:$S$451,14,0)</f>
        <v>31.916667</v>
      </c>
      <c r="R480">
        <f>VLOOKUP($D480,metadata!$B$2:$S$451,15,0)</f>
        <v>131.41666699999999</v>
      </c>
      <c r="S480">
        <f>VLOOKUP($D480,metadata!$B$2:$S$451,16,0)</f>
        <v>0.1</v>
      </c>
      <c r="T480" t="str">
        <f>VLOOKUP($D480,metadata!$B$2:$S$451,17,0)</f>
        <v/>
      </c>
      <c r="U480" t="str">
        <f>VLOOKUP($D480,metadata!$B$2:$S$451,18,0)</f>
        <v/>
      </c>
      <c r="V480">
        <f>VLOOKUP($D480,metadata!$B$2:$Z$451,19,0)</f>
        <v>110</v>
      </c>
      <c r="W480" t="str">
        <f>VLOOKUP($D480,metadata!$B$2:$Z$451,20,0)</f>
        <v>global average</v>
      </c>
      <c r="X480" t="str">
        <f>VLOOKUP($D480,metadata!$B$2:$Z$451,21,0)</f>
        <v/>
      </c>
      <c r="Y480">
        <f>VLOOKUP($D480,metadata!$B$2:$Z$451,22,0)</f>
        <v>6</v>
      </c>
      <c r="Z480" t="str">
        <f>VLOOKUP($D480,metadata!$B$2:$Z$451,23,0)</f>
        <v/>
      </c>
      <c r="AA480" t="str">
        <f>VLOOKUP($D480,metadata!$B$2:$Z$451,24,0)</f>
        <v/>
      </c>
      <c r="AB480" t="str">
        <f>VLOOKUP($D480,metadata!$B$2:$Z$451,25,0)</f>
        <v/>
      </c>
      <c r="AC480">
        <v>12.016806722688999</v>
      </c>
      <c r="AD480">
        <v>-0.89673453273925896</v>
      </c>
      <c r="AF480">
        <f t="shared" si="24"/>
        <v>110</v>
      </c>
      <c r="AG480">
        <f t="shared" ref="AG480:AG487" si="25">ROUND(AC480,1)</f>
        <v>12</v>
      </c>
      <c r="AH480">
        <v>1984</v>
      </c>
      <c r="AI480" t="s">
        <v>38</v>
      </c>
      <c r="AJ480" t="s">
        <v>38</v>
      </c>
    </row>
    <row r="481" spans="1:36" x14ac:dyDescent="0.3">
      <c r="A481">
        <f>A480+metadata!J480</f>
        <v>3007</v>
      </c>
      <c r="B481" t="str">
        <f>metadata!B481</f>
        <v>65-lubbock</v>
      </c>
      <c r="C481">
        <v>480</v>
      </c>
      <c r="D481" t="str">
        <f t="shared" si="23"/>
        <v>6-MY</v>
      </c>
      <c r="E481" t="str">
        <f>VLOOKUP($D481,metadata!$B$2:$S$451,2,0)</f>
        <v>KIMURA, MT</v>
      </c>
      <c r="F481" t="str">
        <f>VLOOKUP($D481,metadata!$B$2:$S$451,3,0)</f>
        <v>Geographic variation of reproductive diapause in the Drosophila auraria complex (Diptera: Drosophilidae)</v>
      </c>
      <c r="G481" t="str">
        <f>VLOOKUP($D481,metadata!$B$2:$S$451,4,0)</f>
        <v>10.1111/j.1365-3032.1984.tb00784.x</v>
      </c>
      <c r="H481" t="str">
        <f>VLOOKUP($D481,metadata!$B$2:$S$451,5,0)</f>
        <v>y</v>
      </c>
      <c r="I481" t="str">
        <f>VLOOKUP($D481,metadata!$B$2:$S$451,6,0)</f>
        <v>a</v>
      </c>
      <c r="J481" t="str">
        <f>VLOOKUP($D481,metadata!$B$2:$S$451,7,0)</f>
        <v>i</v>
      </c>
      <c r="K481">
        <f>VLOOKUP($D481,metadata!$B$2:$S$451,8,0)</f>
        <v>10</v>
      </c>
      <c r="L481">
        <f>VLOOKUP($D481,metadata!$B$2:$S$451,9,0)</f>
        <v>7</v>
      </c>
      <c r="M481" t="str">
        <f>VLOOKUP($D481,metadata!$B$2:$S$451,10,0)</f>
        <v>n</v>
      </c>
      <c r="N481" t="str">
        <f>VLOOKUP($D481,metadata!$B$2:$S$451,11,0)</f>
        <v>Drosophila auraria</v>
      </c>
      <c r="O481" t="str">
        <f>VLOOKUP($D481,metadata!$B$2:$S$451,12,0)</f>
        <v>diptera</v>
      </c>
      <c r="P481" t="str">
        <f>VLOOKUP($D481,metadata!$B$2:$S$451,13,0)</f>
        <v>MY</v>
      </c>
      <c r="Q481">
        <f>VLOOKUP($D481,metadata!$B$2:$S$451,14,0)</f>
        <v>31.916667</v>
      </c>
      <c r="R481">
        <f>VLOOKUP($D481,metadata!$B$2:$S$451,15,0)</f>
        <v>131.41666699999999</v>
      </c>
      <c r="S481">
        <f>VLOOKUP($D481,metadata!$B$2:$S$451,16,0)</f>
        <v>0.1</v>
      </c>
      <c r="T481" t="str">
        <f>VLOOKUP($D481,metadata!$B$2:$S$451,17,0)</f>
        <v/>
      </c>
      <c r="U481" t="str">
        <f>VLOOKUP($D481,metadata!$B$2:$S$451,18,0)</f>
        <v/>
      </c>
      <c r="V481">
        <f>VLOOKUP($D481,metadata!$B$2:$Z$451,19,0)</f>
        <v>110</v>
      </c>
      <c r="W481" t="str">
        <f>VLOOKUP($D481,metadata!$B$2:$Z$451,20,0)</f>
        <v>global average</v>
      </c>
      <c r="X481" t="str">
        <f>VLOOKUP($D481,metadata!$B$2:$Z$451,21,0)</f>
        <v/>
      </c>
      <c r="Y481">
        <f>VLOOKUP($D481,metadata!$B$2:$Z$451,22,0)</f>
        <v>6</v>
      </c>
      <c r="Z481" t="str">
        <f>VLOOKUP($D481,metadata!$B$2:$Z$451,23,0)</f>
        <v/>
      </c>
      <c r="AA481" t="str">
        <f>VLOOKUP($D481,metadata!$B$2:$Z$451,24,0)</f>
        <v/>
      </c>
      <c r="AB481" t="str">
        <f>VLOOKUP($D481,metadata!$B$2:$Z$451,25,0)</f>
        <v/>
      </c>
      <c r="AC481">
        <v>11.4621848739495</v>
      </c>
      <c r="AD481">
        <v>2.5210084033613498</v>
      </c>
      <c r="AF481">
        <f t="shared" si="24"/>
        <v>110</v>
      </c>
      <c r="AG481">
        <f t="shared" si="25"/>
        <v>11.5</v>
      </c>
      <c r="AH481">
        <v>1984</v>
      </c>
      <c r="AI481" t="s">
        <v>38</v>
      </c>
      <c r="AJ481" t="s">
        <v>38</v>
      </c>
    </row>
    <row r="482" spans="1:36" x14ac:dyDescent="0.3">
      <c r="A482">
        <f>A481+metadata!J481</f>
        <v>3010</v>
      </c>
      <c r="B482" t="str">
        <f>metadata!B482</f>
        <v>65-college_station</v>
      </c>
      <c r="C482">
        <v>481</v>
      </c>
      <c r="D482" t="str">
        <f t="shared" si="23"/>
        <v>6-MY</v>
      </c>
      <c r="E482" t="str">
        <f>VLOOKUP($D482,metadata!$B$2:$S$451,2,0)</f>
        <v>KIMURA, MT</v>
      </c>
      <c r="F482" t="str">
        <f>VLOOKUP($D482,metadata!$B$2:$S$451,3,0)</f>
        <v>Geographic variation of reproductive diapause in the Drosophila auraria complex (Diptera: Drosophilidae)</v>
      </c>
      <c r="G482" t="str">
        <f>VLOOKUP($D482,metadata!$B$2:$S$451,4,0)</f>
        <v>10.1111/j.1365-3032.1984.tb00784.x</v>
      </c>
      <c r="H482" t="str">
        <f>VLOOKUP($D482,metadata!$B$2:$S$451,5,0)</f>
        <v>y</v>
      </c>
      <c r="I482" t="str">
        <f>VLOOKUP($D482,metadata!$B$2:$S$451,6,0)</f>
        <v>a</v>
      </c>
      <c r="J482" t="str">
        <f>VLOOKUP($D482,metadata!$B$2:$S$451,7,0)</f>
        <v>i</v>
      </c>
      <c r="K482">
        <f>VLOOKUP($D482,metadata!$B$2:$S$451,8,0)</f>
        <v>10</v>
      </c>
      <c r="L482">
        <f>VLOOKUP($D482,metadata!$B$2:$S$451,9,0)</f>
        <v>7</v>
      </c>
      <c r="M482" t="str">
        <f>VLOOKUP($D482,metadata!$B$2:$S$451,10,0)</f>
        <v>n</v>
      </c>
      <c r="N482" t="str">
        <f>VLOOKUP($D482,metadata!$B$2:$S$451,11,0)</f>
        <v>Drosophila auraria</v>
      </c>
      <c r="O482" t="str">
        <f>VLOOKUP($D482,metadata!$B$2:$S$451,12,0)</f>
        <v>diptera</v>
      </c>
      <c r="P482" t="str">
        <f>VLOOKUP($D482,metadata!$B$2:$S$451,13,0)</f>
        <v>MY</v>
      </c>
      <c r="Q482">
        <f>VLOOKUP($D482,metadata!$B$2:$S$451,14,0)</f>
        <v>31.916667</v>
      </c>
      <c r="R482">
        <f>VLOOKUP($D482,metadata!$B$2:$S$451,15,0)</f>
        <v>131.41666699999999</v>
      </c>
      <c r="S482">
        <f>VLOOKUP($D482,metadata!$B$2:$S$451,16,0)</f>
        <v>0.1</v>
      </c>
      <c r="T482" t="str">
        <f>VLOOKUP($D482,metadata!$B$2:$S$451,17,0)</f>
        <v/>
      </c>
      <c r="U482" t="str">
        <f>VLOOKUP($D482,metadata!$B$2:$S$451,18,0)</f>
        <v/>
      </c>
      <c r="V482">
        <f>VLOOKUP($D482,metadata!$B$2:$Z$451,19,0)</f>
        <v>110</v>
      </c>
      <c r="W482" t="str">
        <f>VLOOKUP($D482,metadata!$B$2:$Z$451,20,0)</f>
        <v>global average</v>
      </c>
      <c r="X482" t="str">
        <f>VLOOKUP($D482,metadata!$B$2:$Z$451,21,0)</f>
        <v/>
      </c>
      <c r="Y482">
        <f>VLOOKUP($D482,metadata!$B$2:$Z$451,22,0)</f>
        <v>6</v>
      </c>
      <c r="Z482" t="str">
        <f>VLOOKUP($D482,metadata!$B$2:$Z$451,23,0)</f>
        <v/>
      </c>
      <c r="AA482" t="str">
        <f>VLOOKUP($D482,metadata!$B$2:$Z$451,24,0)</f>
        <v/>
      </c>
      <c r="AB482" t="str">
        <f>VLOOKUP($D482,metadata!$B$2:$Z$451,25,0)</f>
        <v/>
      </c>
      <c r="AC482">
        <v>9.9831932773109209</v>
      </c>
      <c r="AD482">
        <v>29.867651758689998</v>
      </c>
      <c r="AF482">
        <f t="shared" si="24"/>
        <v>110</v>
      </c>
      <c r="AG482">
        <f t="shared" si="25"/>
        <v>10</v>
      </c>
      <c r="AH482">
        <v>1984</v>
      </c>
      <c r="AI482" t="s">
        <v>38</v>
      </c>
      <c r="AJ482" t="s">
        <v>38</v>
      </c>
    </row>
    <row r="483" spans="1:36" x14ac:dyDescent="0.3">
      <c r="A483">
        <f>A482+metadata!J482</f>
        <v>3016</v>
      </c>
      <c r="B483" t="str">
        <f>metadata!B483</f>
        <v>65-quincy</v>
      </c>
      <c r="C483">
        <v>482</v>
      </c>
      <c r="D483" t="str">
        <f t="shared" si="23"/>
        <v>6b-ON</v>
      </c>
      <c r="E483" t="str">
        <f>VLOOKUP($D483,metadata!$B$2:$S$451,2,0)</f>
        <v>KIMURA, MT</v>
      </c>
      <c r="F483" t="str">
        <f>VLOOKUP($D483,metadata!$B$2:$S$451,3,0)</f>
        <v>Geographic variation of reproductive diapause in the Drosophila auraria complex (Diptera: Drosophilidae)</v>
      </c>
      <c r="G483" t="str">
        <f>VLOOKUP($D483,metadata!$B$2:$S$451,4,0)</f>
        <v>10.1111/j.1365-3032.1984.tb00784.x</v>
      </c>
      <c r="H483" t="str">
        <f>VLOOKUP($D483,metadata!$B$2:$S$451,5,0)</f>
        <v>y</v>
      </c>
      <c r="I483" t="str">
        <f>VLOOKUP($D483,metadata!$B$2:$S$451,6,0)</f>
        <v>a</v>
      </c>
      <c r="J483" t="str">
        <f>VLOOKUP($D483,metadata!$B$2:$S$451,7,0)</f>
        <v>i</v>
      </c>
      <c r="K483">
        <f>VLOOKUP($D483,metadata!$B$2:$S$451,8,0)</f>
        <v>7</v>
      </c>
      <c r="L483">
        <f>VLOOKUP($D483,metadata!$B$2:$S$451,9,0)</f>
        <v>6</v>
      </c>
      <c r="M483" t="str">
        <f>VLOOKUP($D483,metadata!$B$2:$S$451,10,0)</f>
        <v>n</v>
      </c>
      <c r="N483" t="str">
        <f>VLOOKUP($D483,metadata!$B$2:$S$451,11,0)</f>
        <v>Drosophila triauraria</v>
      </c>
      <c r="O483" t="str">
        <f>VLOOKUP($D483,metadata!$B$2:$S$451,12,0)</f>
        <v>diptera</v>
      </c>
      <c r="P483" t="str">
        <f>VLOOKUP($D483,metadata!$B$2:$S$451,13,0)</f>
        <v>ON</v>
      </c>
      <c r="Q483">
        <f>VLOOKUP($D483,metadata!$B$2:$S$451,14,0)</f>
        <v>41.972000000000001</v>
      </c>
      <c r="R483">
        <f>VLOOKUP($D483,metadata!$B$2:$S$451,15,0)</f>
        <v>140.66909999999999</v>
      </c>
      <c r="S483">
        <f>VLOOKUP($D483,metadata!$B$2:$S$451,16,0)</f>
        <v>0.1</v>
      </c>
      <c r="T483" t="str">
        <f>VLOOKUP($D483,metadata!$B$2:$S$451,17,0)</f>
        <v/>
      </c>
      <c r="U483" t="str">
        <f>VLOOKUP($D483,metadata!$B$2:$S$451,18,0)</f>
        <v/>
      </c>
      <c r="V483">
        <f>VLOOKUP($D483,metadata!$B$2:$Z$451,19,0)</f>
        <v>110</v>
      </c>
      <c r="W483" t="str">
        <f>VLOOKUP($D483,metadata!$B$2:$Z$451,20,0)</f>
        <v>global average</v>
      </c>
      <c r="X483" t="str">
        <f>VLOOKUP($D483,metadata!$B$2:$Z$451,21,0)</f>
        <v/>
      </c>
      <c r="Y483">
        <f>VLOOKUP($D483,metadata!$B$2:$Z$451,22,0)</f>
        <v>6</v>
      </c>
      <c r="Z483" t="str">
        <f>VLOOKUP($D483,metadata!$B$2:$Z$451,23,0)</f>
        <v/>
      </c>
      <c r="AA483" t="str">
        <f>VLOOKUP($D483,metadata!$B$2:$Z$451,24,0)</f>
        <v/>
      </c>
      <c r="AB483" t="str">
        <f>VLOOKUP($D483,metadata!$B$2:$Z$451,25,0)</f>
        <v/>
      </c>
      <c r="AC483">
        <v>15.983286908077901</v>
      </c>
      <c r="AD483">
        <v>2.5806451612903198</v>
      </c>
      <c r="AF483">
        <f t="shared" si="24"/>
        <v>110</v>
      </c>
      <c r="AG483">
        <f t="shared" si="25"/>
        <v>16</v>
      </c>
      <c r="AH483">
        <v>1984</v>
      </c>
      <c r="AI483" t="s">
        <v>37</v>
      </c>
      <c r="AJ483" t="s">
        <v>37</v>
      </c>
    </row>
    <row r="484" spans="1:36" x14ac:dyDescent="0.3">
      <c r="A484">
        <f>A483+metadata!J483</f>
        <v>3021</v>
      </c>
      <c r="B484" t="str">
        <f>metadata!B484</f>
        <v>65-saltillo</v>
      </c>
      <c r="C484">
        <v>483</v>
      </c>
      <c r="D484" t="str">
        <f t="shared" si="23"/>
        <v>6b-ON</v>
      </c>
      <c r="E484" t="str">
        <f>VLOOKUP($D484,metadata!$B$2:$S$451,2,0)</f>
        <v>KIMURA, MT</v>
      </c>
      <c r="F484" t="str">
        <f>VLOOKUP($D484,metadata!$B$2:$S$451,3,0)</f>
        <v>Geographic variation of reproductive diapause in the Drosophila auraria complex (Diptera: Drosophilidae)</v>
      </c>
      <c r="G484" t="str">
        <f>VLOOKUP($D484,metadata!$B$2:$S$451,4,0)</f>
        <v>10.1111/j.1365-3032.1984.tb00784.x</v>
      </c>
      <c r="H484" t="str">
        <f>VLOOKUP($D484,metadata!$B$2:$S$451,5,0)</f>
        <v>y</v>
      </c>
      <c r="I484" t="str">
        <f>VLOOKUP($D484,metadata!$B$2:$S$451,6,0)</f>
        <v>a</v>
      </c>
      <c r="J484" t="str">
        <f>VLOOKUP($D484,metadata!$B$2:$S$451,7,0)</f>
        <v>i</v>
      </c>
      <c r="K484">
        <f>VLOOKUP($D484,metadata!$B$2:$S$451,8,0)</f>
        <v>7</v>
      </c>
      <c r="L484">
        <f>VLOOKUP($D484,metadata!$B$2:$S$451,9,0)</f>
        <v>6</v>
      </c>
      <c r="M484" t="str">
        <f>VLOOKUP($D484,metadata!$B$2:$S$451,10,0)</f>
        <v>n</v>
      </c>
      <c r="N484" t="str">
        <f>VLOOKUP($D484,metadata!$B$2:$S$451,11,0)</f>
        <v>Drosophila triauraria</v>
      </c>
      <c r="O484" t="str">
        <f>VLOOKUP($D484,metadata!$B$2:$S$451,12,0)</f>
        <v>diptera</v>
      </c>
      <c r="P484" t="str">
        <f>VLOOKUP($D484,metadata!$B$2:$S$451,13,0)</f>
        <v>ON</v>
      </c>
      <c r="Q484">
        <f>VLOOKUP($D484,metadata!$B$2:$S$451,14,0)</f>
        <v>41.972000000000001</v>
      </c>
      <c r="R484">
        <f>VLOOKUP($D484,metadata!$B$2:$S$451,15,0)</f>
        <v>140.66909999999999</v>
      </c>
      <c r="S484">
        <f>VLOOKUP($D484,metadata!$B$2:$S$451,16,0)</f>
        <v>0.1</v>
      </c>
      <c r="T484" t="str">
        <f>VLOOKUP($D484,metadata!$B$2:$S$451,17,0)</f>
        <v/>
      </c>
      <c r="U484" t="str">
        <f>VLOOKUP($D484,metadata!$B$2:$S$451,18,0)</f>
        <v/>
      </c>
      <c r="V484">
        <f>VLOOKUP($D484,metadata!$B$2:$Z$451,19,0)</f>
        <v>110</v>
      </c>
      <c r="W484" t="str">
        <f>VLOOKUP($D484,metadata!$B$2:$Z$451,20,0)</f>
        <v>global average</v>
      </c>
      <c r="X484" t="str">
        <f>VLOOKUP($D484,metadata!$B$2:$Z$451,21,0)</f>
        <v/>
      </c>
      <c r="Y484">
        <f>VLOOKUP($D484,metadata!$B$2:$Z$451,22,0)</f>
        <v>6</v>
      </c>
      <c r="Z484" t="str">
        <f>VLOOKUP($D484,metadata!$B$2:$Z$451,23,0)</f>
        <v/>
      </c>
      <c r="AA484" t="str">
        <f>VLOOKUP($D484,metadata!$B$2:$Z$451,24,0)</f>
        <v/>
      </c>
      <c r="AB484" t="str">
        <f>VLOOKUP($D484,metadata!$B$2:$Z$451,25,0)</f>
        <v/>
      </c>
      <c r="AC484">
        <v>13.9944289693593</v>
      </c>
      <c r="AD484">
        <v>1.61290322580646</v>
      </c>
      <c r="AF484">
        <f t="shared" si="24"/>
        <v>110</v>
      </c>
      <c r="AG484">
        <f t="shared" si="25"/>
        <v>14</v>
      </c>
      <c r="AH484">
        <v>1984</v>
      </c>
      <c r="AI484" t="s">
        <v>37</v>
      </c>
      <c r="AJ484" t="s">
        <v>37</v>
      </c>
    </row>
    <row r="485" spans="1:36" x14ac:dyDescent="0.3">
      <c r="A485">
        <f>A484+metadata!J484</f>
        <v>3026</v>
      </c>
      <c r="B485" t="str">
        <f>metadata!B485</f>
        <v>66-oxford</v>
      </c>
      <c r="C485">
        <v>484</v>
      </c>
      <c r="D485" t="str">
        <f t="shared" si="23"/>
        <v>6b-ON</v>
      </c>
      <c r="E485" t="str">
        <f>VLOOKUP($D485,metadata!$B$2:$S$451,2,0)</f>
        <v>KIMURA, MT</v>
      </c>
      <c r="F485" t="str">
        <f>VLOOKUP($D485,metadata!$B$2:$S$451,3,0)</f>
        <v>Geographic variation of reproductive diapause in the Drosophila auraria complex (Diptera: Drosophilidae)</v>
      </c>
      <c r="G485" t="str">
        <f>VLOOKUP($D485,metadata!$B$2:$S$451,4,0)</f>
        <v>10.1111/j.1365-3032.1984.tb00784.x</v>
      </c>
      <c r="H485" t="str">
        <f>VLOOKUP($D485,metadata!$B$2:$S$451,5,0)</f>
        <v>y</v>
      </c>
      <c r="I485" t="str">
        <f>VLOOKUP($D485,metadata!$B$2:$S$451,6,0)</f>
        <v>a</v>
      </c>
      <c r="J485" t="str">
        <f>VLOOKUP($D485,metadata!$B$2:$S$451,7,0)</f>
        <v>i</v>
      </c>
      <c r="K485">
        <f>VLOOKUP($D485,metadata!$B$2:$S$451,8,0)</f>
        <v>7</v>
      </c>
      <c r="L485">
        <f>VLOOKUP($D485,metadata!$B$2:$S$451,9,0)</f>
        <v>6</v>
      </c>
      <c r="M485" t="str">
        <f>VLOOKUP($D485,metadata!$B$2:$S$451,10,0)</f>
        <v>n</v>
      </c>
      <c r="N485" t="str">
        <f>VLOOKUP($D485,metadata!$B$2:$S$451,11,0)</f>
        <v>Drosophila triauraria</v>
      </c>
      <c r="O485" t="str">
        <f>VLOOKUP($D485,metadata!$B$2:$S$451,12,0)</f>
        <v>diptera</v>
      </c>
      <c r="P485" t="str">
        <f>VLOOKUP($D485,metadata!$B$2:$S$451,13,0)</f>
        <v>ON</v>
      </c>
      <c r="Q485">
        <f>VLOOKUP($D485,metadata!$B$2:$S$451,14,0)</f>
        <v>41.972000000000001</v>
      </c>
      <c r="R485">
        <f>VLOOKUP($D485,metadata!$B$2:$S$451,15,0)</f>
        <v>140.66909999999999</v>
      </c>
      <c r="S485">
        <f>VLOOKUP($D485,metadata!$B$2:$S$451,16,0)</f>
        <v>0.1</v>
      </c>
      <c r="T485" t="str">
        <f>VLOOKUP($D485,metadata!$B$2:$S$451,17,0)</f>
        <v/>
      </c>
      <c r="U485" t="str">
        <f>VLOOKUP($D485,metadata!$B$2:$S$451,18,0)</f>
        <v/>
      </c>
      <c r="V485">
        <f>VLOOKUP($D485,metadata!$B$2:$Z$451,19,0)</f>
        <v>110</v>
      </c>
      <c r="W485" t="str">
        <f>VLOOKUP($D485,metadata!$B$2:$Z$451,20,0)</f>
        <v>global average</v>
      </c>
      <c r="X485" t="str">
        <f>VLOOKUP($D485,metadata!$B$2:$Z$451,21,0)</f>
        <v/>
      </c>
      <c r="Y485">
        <f>VLOOKUP($D485,metadata!$B$2:$Z$451,22,0)</f>
        <v>6</v>
      </c>
      <c r="Z485" t="str">
        <f>VLOOKUP($D485,metadata!$B$2:$Z$451,23,0)</f>
        <v/>
      </c>
      <c r="AA485" t="str">
        <f>VLOOKUP($D485,metadata!$B$2:$Z$451,24,0)</f>
        <v/>
      </c>
      <c r="AB485" t="str">
        <f>VLOOKUP($D485,metadata!$B$2:$Z$451,25,0)</f>
        <v/>
      </c>
      <c r="AC485">
        <v>13.493036211699099</v>
      </c>
      <c r="AD485">
        <v>11.2903225806451</v>
      </c>
      <c r="AF485">
        <f t="shared" si="24"/>
        <v>110</v>
      </c>
      <c r="AG485">
        <f t="shared" si="25"/>
        <v>13.5</v>
      </c>
      <c r="AH485">
        <v>1984</v>
      </c>
      <c r="AI485" t="s">
        <v>37</v>
      </c>
      <c r="AJ485" t="s">
        <v>37</v>
      </c>
    </row>
    <row r="486" spans="1:36" x14ac:dyDescent="0.3">
      <c r="A486">
        <f>A485+metadata!J485</f>
        <v>3035</v>
      </c>
      <c r="B486" t="str">
        <f>metadata!B486</f>
        <v>66-southampton</v>
      </c>
      <c r="C486">
        <v>485</v>
      </c>
      <c r="D486" t="str">
        <f t="shared" si="23"/>
        <v>6b-ON</v>
      </c>
      <c r="E486" t="str">
        <f>VLOOKUP($D486,metadata!$B$2:$S$451,2,0)</f>
        <v>KIMURA, MT</v>
      </c>
      <c r="F486" t="str">
        <f>VLOOKUP($D486,metadata!$B$2:$S$451,3,0)</f>
        <v>Geographic variation of reproductive diapause in the Drosophila auraria complex (Diptera: Drosophilidae)</v>
      </c>
      <c r="G486" t="str">
        <f>VLOOKUP($D486,metadata!$B$2:$S$451,4,0)</f>
        <v>10.1111/j.1365-3032.1984.tb00784.x</v>
      </c>
      <c r="H486" t="str">
        <f>VLOOKUP($D486,metadata!$B$2:$S$451,5,0)</f>
        <v>y</v>
      </c>
      <c r="I486" t="str">
        <f>VLOOKUP($D486,metadata!$B$2:$S$451,6,0)</f>
        <v>a</v>
      </c>
      <c r="J486" t="str">
        <f>VLOOKUP($D486,metadata!$B$2:$S$451,7,0)</f>
        <v>i</v>
      </c>
      <c r="K486">
        <f>VLOOKUP($D486,metadata!$B$2:$S$451,8,0)</f>
        <v>7</v>
      </c>
      <c r="L486">
        <f>VLOOKUP($D486,metadata!$B$2:$S$451,9,0)</f>
        <v>6</v>
      </c>
      <c r="M486" t="str">
        <f>VLOOKUP($D486,metadata!$B$2:$S$451,10,0)</f>
        <v>n</v>
      </c>
      <c r="N486" t="str">
        <f>VLOOKUP($D486,metadata!$B$2:$S$451,11,0)</f>
        <v>Drosophila triauraria</v>
      </c>
      <c r="O486" t="str">
        <f>VLOOKUP($D486,metadata!$B$2:$S$451,12,0)</f>
        <v>diptera</v>
      </c>
      <c r="P486" t="str">
        <f>VLOOKUP($D486,metadata!$B$2:$S$451,13,0)</f>
        <v>ON</v>
      </c>
      <c r="Q486">
        <f>VLOOKUP($D486,metadata!$B$2:$S$451,14,0)</f>
        <v>41.972000000000001</v>
      </c>
      <c r="R486">
        <f>VLOOKUP($D486,metadata!$B$2:$S$451,15,0)</f>
        <v>140.66909999999999</v>
      </c>
      <c r="S486">
        <f>VLOOKUP($D486,metadata!$B$2:$S$451,16,0)</f>
        <v>0.1</v>
      </c>
      <c r="T486" t="str">
        <f>VLOOKUP($D486,metadata!$B$2:$S$451,17,0)</f>
        <v/>
      </c>
      <c r="U486" t="str">
        <f>VLOOKUP($D486,metadata!$B$2:$S$451,18,0)</f>
        <v/>
      </c>
      <c r="V486">
        <f>VLOOKUP($D486,metadata!$B$2:$Z$451,19,0)</f>
        <v>110</v>
      </c>
      <c r="W486" t="str">
        <f>VLOOKUP($D486,metadata!$B$2:$Z$451,20,0)</f>
        <v>global average</v>
      </c>
      <c r="X486" t="str">
        <f>VLOOKUP($D486,metadata!$B$2:$Z$451,21,0)</f>
        <v/>
      </c>
      <c r="Y486">
        <f>VLOOKUP($D486,metadata!$B$2:$Z$451,22,0)</f>
        <v>6</v>
      </c>
      <c r="Z486" t="str">
        <f>VLOOKUP($D486,metadata!$B$2:$Z$451,23,0)</f>
        <v/>
      </c>
      <c r="AA486" t="str">
        <f>VLOOKUP($D486,metadata!$B$2:$Z$451,24,0)</f>
        <v/>
      </c>
      <c r="AB486" t="str">
        <f>VLOOKUP($D486,metadata!$B$2:$Z$451,25,0)</f>
        <v/>
      </c>
      <c r="AC486">
        <v>13.025069637883</v>
      </c>
      <c r="AD486">
        <v>18.064516129032199</v>
      </c>
      <c r="AF486">
        <f t="shared" si="24"/>
        <v>110</v>
      </c>
      <c r="AG486">
        <f t="shared" si="25"/>
        <v>13</v>
      </c>
      <c r="AH486">
        <v>1984</v>
      </c>
      <c r="AI486" t="s">
        <v>37</v>
      </c>
      <c r="AJ486" t="s">
        <v>37</v>
      </c>
    </row>
    <row r="487" spans="1:36" x14ac:dyDescent="0.3">
      <c r="A487">
        <f>A486+metadata!J486</f>
        <v>3044</v>
      </c>
      <c r="B487" t="str">
        <f>metadata!B487</f>
        <v>66-obernai</v>
      </c>
      <c r="C487">
        <v>486</v>
      </c>
      <c r="D487" t="str">
        <f t="shared" si="23"/>
        <v>6b-ON</v>
      </c>
      <c r="E487" t="str">
        <f>VLOOKUP($D487,metadata!$B$2:$S$451,2,0)</f>
        <v>KIMURA, MT</v>
      </c>
      <c r="F487" t="str">
        <f>VLOOKUP($D487,metadata!$B$2:$S$451,3,0)</f>
        <v>Geographic variation of reproductive diapause in the Drosophila auraria complex (Diptera: Drosophilidae)</v>
      </c>
      <c r="G487" t="str">
        <f>VLOOKUP($D487,metadata!$B$2:$S$451,4,0)</f>
        <v>10.1111/j.1365-3032.1984.tb00784.x</v>
      </c>
      <c r="H487" t="str">
        <f>VLOOKUP($D487,metadata!$B$2:$S$451,5,0)</f>
        <v>y</v>
      </c>
      <c r="I487" t="str">
        <f>VLOOKUP($D487,metadata!$B$2:$S$451,6,0)</f>
        <v>a</v>
      </c>
      <c r="J487" t="str">
        <f>VLOOKUP($D487,metadata!$B$2:$S$451,7,0)</f>
        <v>i</v>
      </c>
      <c r="K487">
        <f>VLOOKUP($D487,metadata!$B$2:$S$451,8,0)</f>
        <v>7</v>
      </c>
      <c r="L487">
        <f>VLOOKUP($D487,metadata!$B$2:$S$451,9,0)</f>
        <v>6</v>
      </c>
      <c r="M487" t="str">
        <f>VLOOKUP($D487,metadata!$B$2:$S$451,10,0)</f>
        <v>n</v>
      </c>
      <c r="N487" t="str">
        <f>VLOOKUP($D487,metadata!$B$2:$S$451,11,0)</f>
        <v>Drosophila triauraria</v>
      </c>
      <c r="O487" t="str">
        <f>VLOOKUP($D487,metadata!$B$2:$S$451,12,0)</f>
        <v>diptera</v>
      </c>
      <c r="P487" t="str">
        <f>VLOOKUP($D487,metadata!$B$2:$S$451,13,0)</f>
        <v>ON</v>
      </c>
      <c r="Q487">
        <f>VLOOKUP($D487,metadata!$B$2:$S$451,14,0)</f>
        <v>41.972000000000001</v>
      </c>
      <c r="R487">
        <f>VLOOKUP($D487,metadata!$B$2:$S$451,15,0)</f>
        <v>140.66909999999999</v>
      </c>
      <c r="S487">
        <f>VLOOKUP($D487,metadata!$B$2:$S$451,16,0)</f>
        <v>0.1</v>
      </c>
      <c r="T487" t="str">
        <f>VLOOKUP($D487,metadata!$B$2:$S$451,17,0)</f>
        <v/>
      </c>
      <c r="U487" t="str">
        <f>VLOOKUP($D487,metadata!$B$2:$S$451,18,0)</f>
        <v/>
      </c>
      <c r="V487">
        <f>VLOOKUP($D487,metadata!$B$2:$Z$451,19,0)</f>
        <v>110</v>
      </c>
      <c r="W487" t="str">
        <f>VLOOKUP($D487,metadata!$B$2:$Z$451,20,0)</f>
        <v>global average</v>
      </c>
      <c r="X487" t="str">
        <f>VLOOKUP($D487,metadata!$B$2:$Z$451,21,0)</f>
        <v/>
      </c>
      <c r="Y487">
        <f>VLOOKUP($D487,metadata!$B$2:$Z$451,22,0)</f>
        <v>6</v>
      </c>
      <c r="Z487" t="str">
        <f>VLOOKUP($D487,metadata!$B$2:$Z$451,23,0)</f>
        <v/>
      </c>
      <c r="AA487" t="str">
        <f>VLOOKUP($D487,metadata!$B$2:$Z$451,24,0)</f>
        <v/>
      </c>
      <c r="AB487" t="str">
        <f>VLOOKUP($D487,metadata!$B$2:$Z$451,25,0)</f>
        <v/>
      </c>
      <c r="AC487">
        <v>12.022284122562599</v>
      </c>
      <c r="AD487">
        <v>97.419354838709594</v>
      </c>
      <c r="AF487">
        <f t="shared" si="24"/>
        <v>110</v>
      </c>
      <c r="AG487">
        <f t="shared" si="25"/>
        <v>12</v>
      </c>
      <c r="AH487">
        <v>1984</v>
      </c>
      <c r="AI487" t="s">
        <v>37</v>
      </c>
      <c r="AJ487" t="s">
        <v>37</v>
      </c>
    </row>
    <row r="488" spans="1:36" x14ac:dyDescent="0.3">
      <c r="A488">
        <f>A487+metadata!J487</f>
        <v>3053</v>
      </c>
      <c r="B488" t="str">
        <f>metadata!B488</f>
        <v>67-kagoshima</v>
      </c>
      <c r="C488">
        <v>487</v>
      </c>
      <c r="D488" t="str">
        <f t="shared" si="23"/>
        <v>6b-ON</v>
      </c>
      <c r="E488" t="str">
        <f>VLOOKUP($D488,metadata!$B$2:$S$451,2,0)</f>
        <v>KIMURA, MT</v>
      </c>
      <c r="F488" t="str">
        <f>VLOOKUP($D488,metadata!$B$2:$S$451,3,0)</f>
        <v>Geographic variation of reproductive diapause in the Drosophila auraria complex (Diptera: Drosophilidae)</v>
      </c>
      <c r="G488" t="str">
        <f>VLOOKUP($D488,metadata!$B$2:$S$451,4,0)</f>
        <v>10.1111/j.1365-3032.1984.tb00784.x</v>
      </c>
      <c r="H488" t="str">
        <f>VLOOKUP($D488,metadata!$B$2:$S$451,5,0)</f>
        <v>y</v>
      </c>
      <c r="I488" t="str">
        <f>VLOOKUP($D488,metadata!$B$2:$S$451,6,0)</f>
        <v>a</v>
      </c>
      <c r="J488" t="str">
        <f>VLOOKUP($D488,metadata!$B$2:$S$451,7,0)</f>
        <v>i</v>
      </c>
      <c r="K488">
        <f>VLOOKUP($D488,metadata!$B$2:$S$451,8,0)</f>
        <v>7</v>
      </c>
      <c r="L488">
        <f>VLOOKUP($D488,metadata!$B$2:$S$451,9,0)</f>
        <v>6</v>
      </c>
      <c r="M488" t="str">
        <f>VLOOKUP($D488,metadata!$B$2:$S$451,10,0)</f>
        <v>n</v>
      </c>
      <c r="N488" t="str">
        <f>VLOOKUP($D488,metadata!$B$2:$S$451,11,0)</f>
        <v>Drosophila triauraria</v>
      </c>
      <c r="O488" t="str">
        <f>VLOOKUP($D488,metadata!$B$2:$S$451,12,0)</f>
        <v>diptera</v>
      </c>
      <c r="P488" t="str">
        <f>VLOOKUP($D488,metadata!$B$2:$S$451,13,0)</f>
        <v>ON</v>
      </c>
      <c r="Q488">
        <f>VLOOKUP($D488,metadata!$B$2:$S$451,14,0)</f>
        <v>41.972000000000001</v>
      </c>
      <c r="R488">
        <f>VLOOKUP($D488,metadata!$B$2:$S$451,15,0)</f>
        <v>140.66909999999999</v>
      </c>
      <c r="S488">
        <f>VLOOKUP($D488,metadata!$B$2:$S$451,16,0)</f>
        <v>0.1</v>
      </c>
      <c r="T488" t="str">
        <f>VLOOKUP($D488,metadata!$B$2:$S$451,17,0)</f>
        <v/>
      </c>
      <c r="U488" t="str">
        <f>VLOOKUP($D488,metadata!$B$2:$S$451,18,0)</f>
        <v/>
      </c>
      <c r="V488">
        <f>VLOOKUP($D488,metadata!$B$2:$Z$451,19,0)</f>
        <v>110</v>
      </c>
      <c r="W488" t="str">
        <f>VLOOKUP($D488,metadata!$B$2:$Z$451,20,0)</f>
        <v>global average</v>
      </c>
      <c r="X488" t="str">
        <f>VLOOKUP($D488,metadata!$B$2:$Z$451,21,0)</f>
        <v/>
      </c>
      <c r="Y488">
        <f>VLOOKUP($D488,metadata!$B$2:$Z$451,22,0)</f>
        <v>6</v>
      </c>
      <c r="Z488" t="str">
        <f>VLOOKUP($D488,metadata!$B$2:$Z$451,23,0)</f>
        <v/>
      </c>
      <c r="AA488" t="str">
        <f>VLOOKUP($D488,metadata!$B$2:$Z$451,24,0)</f>
        <v/>
      </c>
      <c r="AB488" t="str">
        <f>VLOOKUP($D488,metadata!$B$2:$Z$451,25,0)</f>
        <v/>
      </c>
      <c r="AC488">
        <v>10.050139275766</v>
      </c>
      <c r="AD488">
        <v>75.483870967741893</v>
      </c>
      <c r="AF488">
        <f t="shared" si="24"/>
        <v>110</v>
      </c>
      <c r="AG488">
        <v>10</v>
      </c>
      <c r="AH488">
        <v>1984</v>
      </c>
      <c r="AI488" t="s">
        <v>37</v>
      </c>
      <c r="AJ488" t="s">
        <v>37</v>
      </c>
    </row>
    <row r="489" spans="1:36" x14ac:dyDescent="0.3">
      <c r="A489">
        <f>A488+metadata!J488</f>
        <v>3058</v>
      </c>
      <c r="B489" t="str">
        <f>metadata!B489</f>
        <v>67-okayama</v>
      </c>
      <c r="C489">
        <v>488</v>
      </c>
      <c r="D489" t="str">
        <f t="shared" si="23"/>
        <v>6b-KT</v>
      </c>
      <c r="E489" t="str">
        <f>VLOOKUP($D489,metadata!$B$2:$S$451,2,0)</f>
        <v>KIMURA, MT</v>
      </c>
      <c r="F489" t="str">
        <f>VLOOKUP($D489,metadata!$B$2:$S$451,3,0)</f>
        <v>Geographic variation of reproductive diapause in the Drosophila auraria complex (Diptera: Drosophilidae)</v>
      </c>
      <c r="G489" t="str">
        <f>VLOOKUP($D489,metadata!$B$2:$S$451,4,0)</f>
        <v>10.1111/j.1365-3032.1984.tb00784.x</v>
      </c>
      <c r="H489" t="str">
        <f>VLOOKUP($D489,metadata!$B$2:$S$451,5,0)</f>
        <v>y</v>
      </c>
      <c r="I489" t="str">
        <f>VLOOKUP($D489,metadata!$B$2:$S$451,6,0)</f>
        <v>a</v>
      </c>
      <c r="J489" t="str">
        <f>VLOOKUP($D489,metadata!$B$2:$S$451,7,0)</f>
        <v>i</v>
      </c>
      <c r="K489">
        <f>VLOOKUP($D489,metadata!$B$2:$S$451,8,0)</f>
        <v>7</v>
      </c>
      <c r="L489">
        <f>VLOOKUP($D489,metadata!$B$2:$S$451,9,0)</f>
        <v>4</v>
      </c>
      <c r="M489" t="str">
        <f>VLOOKUP($D489,metadata!$B$2:$S$451,10,0)</f>
        <v>n</v>
      </c>
      <c r="N489" t="str">
        <f>VLOOKUP($D489,metadata!$B$2:$S$451,11,0)</f>
        <v>Drosophila triauraria</v>
      </c>
      <c r="O489" t="str">
        <f>VLOOKUP($D489,metadata!$B$2:$S$451,12,0)</f>
        <v>diptera</v>
      </c>
      <c r="P489" t="str">
        <f>VLOOKUP($D489,metadata!$B$2:$S$451,13,0)</f>
        <v>KT</v>
      </c>
      <c r="Q489">
        <f>VLOOKUP($D489,metadata!$B$2:$S$451,14,0)</f>
        <v>39.286749999999998</v>
      </c>
      <c r="R489">
        <f>VLOOKUP($D489,metadata!$B$2:$S$451,15,0)</f>
        <v>141.11322200000001</v>
      </c>
      <c r="S489">
        <f>VLOOKUP($D489,metadata!$B$2:$S$451,16,0)</f>
        <v>0.1</v>
      </c>
      <c r="T489" t="str">
        <f>VLOOKUP($D489,metadata!$B$2:$S$451,17,0)</f>
        <v/>
      </c>
      <c r="U489" t="str">
        <f>VLOOKUP($D489,metadata!$B$2:$S$451,18,0)</f>
        <v/>
      </c>
      <c r="V489">
        <f>VLOOKUP($D489,metadata!$B$2:$Z$451,19,0)</f>
        <v>110</v>
      </c>
      <c r="W489" t="str">
        <f>VLOOKUP($D489,metadata!$B$2:$Z$451,20,0)</f>
        <v>global average</v>
      </c>
      <c r="X489" t="str">
        <f>VLOOKUP($D489,metadata!$B$2:$Z$451,21,0)</f>
        <v/>
      </c>
      <c r="Y489">
        <f>VLOOKUP($D489,metadata!$B$2:$Z$451,22,0)</f>
        <v>6</v>
      </c>
      <c r="Z489" t="str">
        <f>VLOOKUP($D489,metadata!$B$2:$Z$451,23,0)</f>
        <v/>
      </c>
      <c r="AA489" t="str">
        <f>VLOOKUP($D489,metadata!$B$2:$Z$451,24,0)</f>
        <v/>
      </c>
      <c r="AB489" t="str">
        <f>VLOOKUP($D489,metadata!$B$2:$Z$451,25,0)</f>
        <v/>
      </c>
      <c r="AC489">
        <v>15.983286908077901</v>
      </c>
      <c r="AD489">
        <v>2.5806451612903198</v>
      </c>
      <c r="AF489">
        <f t="shared" si="24"/>
        <v>110</v>
      </c>
      <c r="AG489">
        <f t="shared" ref="AG489:AG497" si="26">ROUND(AC489,1)</f>
        <v>16</v>
      </c>
      <c r="AH489">
        <v>1984</v>
      </c>
      <c r="AI489" t="s">
        <v>38</v>
      </c>
      <c r="AJ489" t="s">
        <v>38</v>
      </c>
    </row>
    <row r="490" spans="1:36" x14ac:dyDescent="0.3">
      <c r="A490">
        <f>A489+metadata!J489</f>
        <v>3063</v>
      </c>
      <c r="B490" t="str">
        <f>metadata!B490</f>
        <v>67-ishikawa</v>
      </c>
      <c r="C490">
        <v>489</v>
      </c>
      <c r="D490" t="str">
        <f t="shared" si="23"/>
        <v>6b-KT</v>
      </c>
      <c r="E490" t="str">
        <f>VLOOKUP($D490,metadata!$B$2:$S$451,2,0)</f>
        <v>KIMURA, MT</v>
      </c>
      <c r="F490" t="str">
        <f>VLOOKUP($D490,metadata!$B$2:$S$451,3,0)</f>
        <v>Geographic variation of reproductive diapause in the Drosophila auraria complex (Diptera: Drosophilidae)</v>
      </c>
      <c r="G490" t="str">
        <f>VLOOKUP($D490,metadata!$B$2:$S$451,4,0)</f>
        <v>10.1111/j.1365-3032.1984.tb00784.x</v>
      </c>
      <c r="H490" t="str">
        <f>VLOOKUP($D490,metadata!$B$2:$S$451,5,0)</f>
        <v>y</v>
      </c>
      <c r="I490" t="str">
        <f>VLOOKUP($D490,metadata!$B$2:$S$451,6,0)</f>
        <v>a</v>
      </c>
      <c r="J490" t="str">
        <f>VLOOKUP($D490,metadata!$B$2:$S$451,7,0)</f>
        <v>i</v>
      </c>
      <c r="K490">
        <f>VLOOKUP($D490,metadata!$B$2:$S$451,8,0)</f>
        <v>7</v>
      </c>
      <c r="L490">
        <f>VLOOKUP($D490,metadata!$B$2:$S$451,9,0)</f>
        <v>4</v>
      </c>
      <c r="M490" t="str">
        <f>VLOOKUP($D490,metadata!$B$2:$S$451,10,0)</f>
        <v>n</v>
      </c>
      <c r="N490" t="str">
        <f>VLOOKUP($D490,metadata!$B$2:$S$451,11,0)</f>
        <v>Drosophila triauraria</v>
      </c>
      <c r="O490" t="str">
        <f>VLOOKUP($D490,metadata!$B$2:$S$451,12,0)</f>
        <v>diptera</v>
      </c>
      <c r="P490" t="str">
        <f>VLOOKUP($D490,metadata!$B$2:$S$451,13,0)</f>
        <v>KT</v>
      </c>
      <c r="Q490">
        <f>VLOOKUP($D490,metadata!$B$2:$S$451,14,0)</f>
        <v>39.286749999999998</v>
      </c>
      <c r="R490">
        <f>VLOOKUP($D490,metadata!$B$2:$S$451,15,0)</f>
        <v>141.11322200000001</v>
      </c>
      <c r="S490">
        <f>VLOOKUP($D490,metadata!$B$2:$S$451,16,0)</f>
        <v>0.1</v>
      </c>
      <c r="T490" t="str">
        <f>VLOOKUP($D490,metadata!$B$2:$S$451,17,0)</f>
        <v/>
      </c>
      <c r="U490" t="str">
        <f>VLOOKUP($D490,metadata!$B$2:$S$451,18,0)</f>
        <v/>
      </c>
      <c r="V490">
        <f>VLOOKUP($D490,metadata!$B$2:$Z$451,19,0)</f>
        <v>110</v>
      </c>
      <c r="W490" t="str">
        <f>VLOOKUP($D490,metadata!$B$2:$Z$451,20,0)</f>
        <v>global average</v>
      </c>
      <c r="X490" t="str">
        <f>VLOOKUP($D490,metadata!$B$2:$Z$451,21,0)</f>
        <v/>
      </c>
      <c r="Y490">
        <f>VLOOKUP($D490,metadata!$B$2:$Z$451,22,0)</f>
        <v>6</v>
      </c>
      <c r="Z490" t="str">
        <f>VLOOKUP($D490,metadata!$B$2:$Z$451,23,0)</f>
        <v/>
      </c>
      <c r="AA490" t="str">
        <f>VLOOKUP($D490,metadata!$B$2:$Z$451,24,0)</f>
        <v/>
      </c>
      <c r="AB490" t="str">
        <f>VLOOKUP($D490,metadata!$B$2:$Z$451,25,0)</f>
        <v/>
      </c>
      <c r="AC490">
        <v>13.9944289693593</v>
      </c>
      <c r="AD490">
        <v>1.2903225806451599</v>
      </c>
      <c r="AF490">
        <f t="shared" si="24"/>
        <v>110</v>
      </c>
      <c r="AG490">
        <f t="shared" si="26"/>
        <v>14</v>
      </c>
      <c r="AH490">
        <v>1984</v>
      </c>
      <c r="AI490" t="s">
        <v>38</v>
      </c>
      <c r="AJ490" t="s">
        <v>38</v>
      </c>
    </row>
    <row r="491" spans="1:36" x14ac:dyDescent="0.3">
      <c r="A491">
        <f>A490+metadata!J490</f>
        <v>3068</v>
      </c>
      <c r="B491" t="str">
        <f>metadata!B491</f>
        <v>68-niigata_1</v>
      </c>
      <c r="C491">
        <v>490</v>
      </c>
      <c r="D491" t="str">
        <f t="shared" si="23"/>
        <v>6b-KT</v>
      </c>
      <c r="E491" t="str">
        <f>VLOOKUP($D491,metadata!$B$2:$S$451,2,0)</f>
        <v>KIMURA, MT</v>
      </c>
      <c r="F491" t="str">
        <f>VLOOKUP($D491,metadata!$B$2:$S$451,3,0)</f>
        <v>Geographic variation of reproductive diapause in the Drosophila auraria complex (Diptera: Drosophilidae)</v>
      </c>
      <c r="G491" t="str">
        <f>VLOOKUP($D491,metadata!$B$2:$S$451,4,0)</f>
        <v>10.1111/j.1365-3032.1984.tb00784.x</v>
      </c>
      <c r="H491" t="str">
        <f>VLOOKUP($D491,metadata!$B$2:$S$451,5,0)</f>
        <v>y</v>
      </c>
      <c r="I491" t="str">
        <f>VLOOKUP($D491,metadata!$B$2:$S$451,6,0)</f>
        <v>a</v>
      </c>
      <c r="J491" t="str">
        <f>VLOOKUP($D491,metadata!$B$2:$S$451,7,0)</f>
        <v>i</v>
      </c>
      <c r="K491">
        <f>VLOOKUP($D491,metadata!$B$2:$S$451,8,0)</f>
        <v>7</v>
      </c>
      <c r="L491">
        <f>VLOOKUP($D491,metadata!$B$2:$S$451,9,0)</f>
        <v>4</v>
      </c>
      <c r="M491" t="str">
        <f>VLOOKUP($D491,metadata!$B$2:$S$451,10,0)</f>
        <v>n</v>
      </c>
      <c r="N491" t="str">
        <f>VLOOKUP($D491,metadata!$B$2:$S$451,11,0)</f>
        <v>Drosophila triauraria</v>
      </c>
      <c r="O491" t="str">
        <f>VLOOKUP($D491,metadata!$B$2:$S$451,12,0)</f>
        <v>diptera</v>
      </c>
      <c r="P491" t="str">
        <f>VLOOKUP($D491,metadata!$B$2:$S$451,13,0)</f>
        <v>KT</v>
      </c>
      <c r="Q491">
        <f>VLOOKUP($D491,metadata!$B$2:$S$451,14,0)</f>
        <v>39.286749999999998</v>
      </c>
      <c r="R491">
        <f>VLOOKUP($D491,metadata!$B$2:$S$451,15,0)</f>
        <v>141.11322200000001</v>
      </c>
      <c r="S491">
        <f>VLOOKUP($D491,metadata!$B$2:$S$451,16,0)</f>
        <v>0.1</v>
      </c>
      <c r="T491" t="str">
        <f>VLOOKUP($D491,metadata!$B$2:$S$451,17,0)</f>
        <v/>
      </c>
      <c r="U491" t="str">
        <f>VLOOKUP($D491,metadata!$B$2:$S$451,18,0)</f>
        <v/>
      </c>
      <c r="V491">
        <f>VLOOKUP($D491,metadata!$B$2:$Z$451,19,0)</f>
        <v>110</v>
      </c>
      <c r="W491" t="str">
        <f>VLOOKUP($D491,metadata!$B$2:$Z$451,20,0)</f>
        <v>global average</v>
      </c>
      <c r="X491" t="str">
        <f>VLOOKUP($D491,metadata!$B$2:$Z$451,21,0)</f>
        <v/>
      </c>
      <c r="Y491">
        <f>VLOOKUP($D491,metadata!$B$2:$Z$451,22,0)</f>
        <v>6</v>
      </c>
      <c r="Z491" t="str">
        <f>VLOOKUP($D491,metadata!$B$2:$Z$451,23,0)</f>
        <v/>
      </c>
      <c r="AA491" t="str">
        <f>VLOOKUP($D491,metadata!$B$2:$Z$451,24,0)</f>
        <v/>
      </c>
      <c r="AB491" t="str">
        <f>VLOOKUP($D491,metadata!$B$2:$Z$451,25,0)</f>
        <v/>
      </c>
      <c r="AC491">
        <v>11.988857938718599</v>
      </c>
      <c r="AD491">
        <v>54.193548387096698</v>
      </c>
      <c r="AF491">
        <f t="shared" si="24"/>
        <v>110</v>
      </c>
      <c r="AG491">
        <f t="shared" si="26"/>
        <v>12</v>
      </c>
      <c r="AH491">
        <v>1984</v>
      </c>
      <c r="AI491" t="s">
        <v>38</v>
      </c>
      <c r="AJ491" t="s">
        <v>38</v>
      </c>
    </row>
    <row r="492" spans="1:36" x14ac:dyDescent="0.3">
      <c r="A492">
        <f>A491+metadata!J491</f>
        <v>3072</v>
      </c>
      <c r="B492" t="str">
        <f>metadata!B492</f>
        <v>68-Mie_4</v>
      </c>
      <c r="C492">
        <v>491</v>
      </c>
      <c r="D492" t="str">
        <f t="shared" si="23"/>
        <v>6b-KT</v>
      </c>
      <c r="E492" t="str">
        <f>VLOOKUP($D492,metadata!$B$2:$S$451,2,0)</f>
        <v>KIMURA, MT</v>
      </c>
      <c r="F492" t="str">
        <f>VLOOKUP($D492,metadata!$B$2:$S$451,3,0)</f>
        <v>Geographic variation of reproductive diapause in the Drosophila auraria complex (Diptera: Drosophilidae)</v>
      </c>
      <c r="G492" t="str">
        <f>VLOOKUP($D492,metadata!$B$2:$S$451,4,0)</f>
        <v>10.1111/j.1365-3032.1984.tb00784.x</v>
      </c>
      <c r="H492" t="str">
        <f>VLOOKUP($D492,metadata!$B$2:$S$451,5,0)</f>
        <v>y</v>
      </c>
      <c r="I492" t="str">
        <f>VLOOKUP($D492,metadata!$B$2:$S$451,6,0)</f>
        <v>a</v>
      </c>
      <c r="J492" t="str">
        <f>VLOOKUP($D492,metadata!$B$2:$S$451,7,0)</f>
        <v>i</v>
      </c>
      <c r="K492">
        <f>VLOOKUP($D492,metadata!$B$2:$S$451,8,0)</f>
        <v>7</v>
      </c>
      <c r="L492">
        <f>VLOOKUP($D492,metadata!$B$2:$S$451,9,0)</f>
        <v>4</v>
      </c>
      <c r="M492" t="str">
        <f>VLOOKUP($D492,metadata!$B$2:$S$451,10,0)</f>
        <v>n</v>
      </c>
      <c r="N492" t="str">
        <f>VLOOKUP($D492,metadata!$B$2:$S$451,11,0)</f>
        <v>Drosophila triauraria</v>
      </c>
      <c r="O492" t="str">
        <f>VLOOKUP($D492,metadata!$B$2:$S$451,12,0)</f>
        <v>diptera</v>
      </c>
      <c r="P492" t="str">
        <f>VLOOKUP($D492,metadata!$B$2:$S$451,13,0)</f>
        <v>KT</v>
      </c>
      <c r="Q492">
        <f>VLOOKUP($D492,metadata!$B$2:$S$451,14,0)</f>
        <v>39.286749999999998</v>
      </c>
      <c r="R492">
        <f>VLOOKUP($D492,metadata!$B$2:$S$451,15,0)</f>
        <v>141.11322200000001</v>
      </c>
      <c r="S492">
        <f>VLOOKUP($D492,metadata!$B$2:$S$451,16,0)</f>
        <v>0.1</v>
      </c>
      <c r="T492" t="str">
        <f>VLOOKUP($D492,metadata!$B$2:$S$451,17,0)</f>
        <v/>
      </c>
      <c r="U492" t="str">
        <f>VLOOKUP($D492,metadata!$B$2:$S$451,18,0)</f>
        <v/>
      </c>
      <c r="V492">
        <f>VLOOKUP($D492,metadata!$B$2:$Z$451,19,0)</f>
        <v>110</v>
      </c>
      <c r="W492" t="str">
        <f>VLOOKUP($D492,metadata!$B$2:$Z$451,20,0)</f>
        <v>global average</v>
      </c>
      <c r="X492" t="str">
        <f>VLOOKUP($D492,metadata!$B$2:$Z$451,21,0)</f>
        <v/>
      </c>
      <c r="Y492">
        <f>VLOOKUP($D492,metadata!$B$2:$Z$451,22,0)</f>
        <v>6</v>
      </c>
      <c r="Z492" t="str">
        <f>VLOOKUP($D492,metadata!$B$2:$Z$451,23,0)</f>
        <v/>
      </c>
      <c r="AA492" t="str">
        <f>VLOOKUP($D492,metadata!$B$2:$Z$451,24,0)</f>
        <v/>
      </c>
      <c r="AB492" t="str">
        <f>VLOOKUP($D492,metadata!$B$2:$Z$451,25,0)</f>
        <v/>
      </c>
      <c r="AC492">
        <v>10.033426183844</v>
      </c>
      <c r="AD492">
        <v>66.129032258064498</v>
      </c>
      <c r="AF492">
        <f t="shared" si="24"/>
        <v>110</v>
      </c>
      <c r="AG492">
        <f t="shared" si="26"/>
        <v>10</v>
      </c>
      <c r="AH492">
        <v>1984</v>
      </c>
      <c r="AI492" t="s">
        <v>38</v>
      </c>
      <c r="AJ492" t="s">
        <v>38</v>
      </c>
    </row>
    <row r="493" spans="1:36" x14ac:dyDescent="0.3">
      <c r="A493">
        <f>A492+metadata!J492</f>
        <v>3077</v>
      </c>
      <c r="B493" t="str">
        <f>metadata!B493</f>
        <v>68-okinawa_9</v>
      </c>
      <c r="C493">
        <v>492</v>
      </c>
      <c r="D493" t="str">
        <f t="shared" si="23"/>
        <v>6b-IW</v>
      </c>
      <c r="E493" t="str">
        <f>VLOOKUP($D493,metadata!$B$2:$S$451,2,0)</f>
        <v>KIMURA, MT</v>
      </c>
      <c r="F493" t="str">
        <f>VLOOKUP($D493,metadata!$B$2:$S$451,3,0)</f>
        <v>Geographic variation of reproductive diapause in the Drosophila auraria complex (Diptera: Drosophilidae)</v>
      </c>
      <c r="G493" t="str">
        <f>VLOOKUP($D493,metadata!$B$2:$S$451,4,0)</f>
        <v>10.1111/j.1365-3032.1984.tb00784.x</v>
      </c>
      <c r="H493" t="str">
        <f>VLOOKUP($D493,metadata!$B$2:$S$451,5,0)</f>
        <v>y</v>
      </c>
      <c r="I493" t="str">
        <f>VLOOKUP($D493,metadata!$B$2:$S$451,6,0)</f>
        <v>a</v>
      </c>
      <c r="J493" t="str">
        <f>VLOOKUP($D493,metadata!$B$2:$S$451,7,0)</f>
        <v>i</v>
      </c>
      <c r="K493">
        <f>VLOOKUP($D493,metadata!$B$2:$S$451,8,0)</f>
        <v>7</v>
      </c>
      <c r="L493">
        <f>VLOOKUP($D493,metadata!$B$2:$S$451,9,0)</f>
        <v>7</v>
      </c>
      <c r="M493" t="str">
        <f>VLOOKUP($D493,metadata!$B$2:$S$451,10,0)</f>
        <v>n</v>
      </c>
      <c r="N493" t="str">
        <f>VLOOKUP($D493,metadata!$B$2:$S$451,11,0)</f>
        <v>Drosophila triauraria</v>
      </c>
      <c r="O493" t="str">
        <f>VLOOKUP($D493,metadata!$B$2:$S$451,12,0)</f>
        <v>diptera</v>
      </c>
      <c r="P493" t="str">
        <f>VLOOKUP($D493,metadata!$B$2:$S$451,13,0)</f>
        <v>IW</v>
      </c>
      <c r="Q493">
        <f>VLOOKUP($D493,metadata!$B$2:$S$451,14,0)</f>
        <v>38.104278000000001</v>
      </c>
      <c r="R493">
        <f>VLOOKUP($D493,metadata!$B$2:$S$451,15,0)</f>
        <v>140.87016</v>
      </c>
      <c r="S493">
        <f>VLOOKUP($D493,metadata!$B$2:$S$451,16,0)</f>
        <v>0.1</v>
      </c>
      <c r="T493" t="str">
        <f>VLOOKUP($D493,metadata!$B$2:$S$451,17,0)</f>
        <v/>
      </c>
      <c r="U493" t="str">
        <f>VLOOKUP($D493,metadata!$B$2:$S$451,18,0)</f>
        <v/>
      </c>
      <c r="V493">
        <f>VLOOKUP($D493,metadata!$B$2:$Z$451,19,0)</f>
        <v>110</v>
      </c>
      <c r="W493" t="str">
        <f>VLOOKUP($D493,metadata!$B$2:$Z$451,20,0)</f>
        <v>global average</v>
      </c>
      <c r="X493" t="str">
        <f>VLOOKUP($D493,metadata!$B$2:$Z$451,21,0)</f>
        <v/>
      </c>
      <c r="Y493">
        <f>VLOOKUP($D493,metadata!$B$2:$Z$451,22,0)</f>
        <v>6</v>
      </c>
      <c r="Z493" t="str">
        <f>VLOOKUP($D493,metadata!$B$2:$Z$451,23,0)</f>
        <v/>
      </c>
      <c r="AA493" t="str">
        <f>VLOOKUP($D493,metadata!$B$2:$Z$451,24,0)</f>
        <v/>
      </c>
      <c r="AB493" t="str">
        <f>VLOOKUP($D493,metadata!$B$2:$Z$451,25,0)</f>
        <v/>
      </c>
      <c r="AC493">
        <v>15.999999999999901</v>
      </c>
      <c r="AD493">
        <v>2.25806451612902</v>
      </c>
      <c r="AF493">
        <f t="shared" si="24"/>
        <v>110</v>
      </c>
      <c r="AG493">
        <f t="shared" si="26"/>
        <v>16</v>
      </c>
      <c r="AH493">
        <v>1984</v>
      </c>
      <c r="AI493" t="s">
        <v>37</v>
      </c>
      <c r="AJ493" t="s">
        <v>37</v>
      </c>
    </row>
    <row r="494" spans="1:36" x14ac:dyDescent="0.3">
      <c r="A494">
        <f>A493+metadata!J493</f>
        <v>3081</v>
      </c>
      <c r="B494" t="str">
        <f>metadata!B494</f>
        <v>69-</v>
      </c>
      <c r="C494">
        <v>493</v>
      </c>
      <c r="D494" t="str">
        <f t="shared" si="23"/>
        <v>6b-IW</v>
      </c>
      <c r="E494" t="str">
        <f>VLOOKUP($D494,metadata!$B$2:$S$451,2,0)</f>
        <v>KIMURA, MT</v>
      </c>
      <c r="F494" t="str">
        <f>VLOOKUP($D494,metadata!$B$2:$S$451,3,0)</f>
        <v>Geographic variation of reproductive diapause in the Drosophila auraria complex (Diptera: Drosophilidae)</v>
      </c>
      <c r="G494" t="str">
        <f>VLOOKUP($D494,metadata!$B$2:$S$451,4,0)</f>
        <v>10.1111/j.1365-3032.1984.tb00784.x</v>
      </c>
      <c r="H494" t="str">
        <f>VLOOKUP($D494,metadata!$B$2:$S$451,5,0)</f>
        <v>y</v>
      </c>
      <c r="I494" t="str">
        <f>VLOOKUP($D494,metadata!$B$2:$S$451,6,0)</f>
        <v>a</v>
      </c>
      <c r="J494" t="str">
        <f>VLOOKUP($D494,metadata!$B$2:$S$451,7,0)</f>
        <v>i</v>
      </c>
      <c r="K494">
        <f>VLOOKUP($D494,metadata!$B$2:$S$451,8,0)</f>
        <v>7</v>
      </c>
      <c r="L494">
        <f>VLOOKUP($D494,metadata!$B$2:$S$451,9,0)</f>
        <v>7</v>
      </c>
      <c r="M494" t="str">
        <f>VLOOKUP($D494,metadata!$B$2:$S$451,10,0)</f>
        <v>n</v>
      </c>
      <c r="N494" t="str">
        <f>VLOOKUP($D494,metadata!$B$2:$S$451,11,0)</f>
        <v>Drosophila triauraria</v>
      </c>
      <c r="O494" t="str">
        <f>VLOOKUP($D494,metadata!$B$2:$S$451,12,0)</f>
        <v>diptera</v>
      </c>
      <c r="P494" t="str">
        <f>VLOOKUP($D494,metadata!$B$2:$S$451,13,0)</f>
        <v>IW</v>
      </c>
      <c r="Q494">
        <f>VLOOKUP($D494,metadata!$B$2:$S$451,14,0)</f>
        <v>38.104278000000001</v>
      </c>
      <c r="R494">
        <f>VLOOKUP($D494,metadata!$B$2:$S$451,15,0)</f>
        <v>140.87016</v>
      </c>
      <c r="S494">
        <f>VLOOKUP($D494,metadata!$B$2:$S$451,16,0)</f>
        <v>0.1</v>
      </c>
      <c r="T494" t="str">
        <f>VLOOKUP($D494,metadata!$B$2:$S$451,17,0)</f>
        <v/>
      </c>
      <c r="U494" t="str">
        <f>VLOOKUP($D494,metadata!$B$2:$S$451,18,0)</f>
        <v/>
      </c>
      <c r="V494">
        <f>VLOOKUP($D494,metadata!$B$2:$Z$451,19,0)</f>
        <v>110</v>
      </c>
      <c r="W494" t="str">
        <f>VLOOKUP($D494,metadata!$B$2:$Z$451,20,0)</f>
        <v>global average</v>
      </c>
      <c r="X494" t="str">
        <f>VLOOKUP($D494,metadata!$B$2:$Z$451,21,0)</f>
        <v/>
      </c>
      <c r="Y494">
        <f>VLOOKUP($D494,metadata!$B$2:$Z$451,22,0)</f>
        <v>6</v>
      </c>
      <c r="Z494" t="str">
        <f>VLOOKUP($D494,metadata!$B$2:$Z$451,23,0)</f>
        <v/>
      </c>
      <c r="AA494" t="str">
        <f>VLOOKUP($D494,metadata!$B$2:$Z$451,24,0)</f>
        <v/>
      </c>
      <c r="AB494" t="str">
        <f>VLOOKUP($D494,metadata!$B$2:$Z$451,25,0)</f>
        <v/>
      </c>
      <c r="AC494">
        <v>13.9777158774373</v>
      </c>
      <c r="AD494">
        <v>2.25806451612902</v>
      </c>
      <c r="AF494">
        <f t="shared" si="24"/>
        <v>110</v>
      </c>
      <c r="AG494">
        <f t="shared" si="26"/>
        <v>14</v>
      </c>
      <c r="AH494">
        <v>1984</v>
      </c>
      <c r="AI494" t="s">
        <v>37</v>
      </c>
      <c r="AJ494" t="s">
        <v>37</v>
      </c>
    </row>
    <row r="495" spans="1:36" x14ac:dyDescent="0.3">
      <c r="A495">
        <f>A494+metadata!J494</f>
        <v>3084</v>
      </c>
      <c r="B495" t="str">
        <f>metadata!B495</f>
        <v>70-portageville</v>
      </c>
      <c r="C495">
        <v>494</v>
      </c>
      <c r="D495" t="str">
        <f t="shared" si="23"/>
        <v>6b-IW</v>
      </c>
      <c r="E495" t="str">
        <f>VLOOKUP($D495,metadata!$B$2:$S$451,2,0)</f>
        <v>KIMURA, MT</v>
      </c>
      <c r="F495" t="str">
        <f>VLOOKUP($D495,metadata!$B$2:$S$451,3,0)</f>
        <v>Geographic variation of reproductive diapause in the Drosophila auraria complex (Diptera: Drosophilidae)</v>
      </c>
      <c r="G495" t="str">
        <f>VLOOKUP($D495,metadata!$B$2:$S$451,4,0)</f>
        <v>10.1111/j.1365-3032.1984.tb00784.x</v>
      </c>
      <c r="H495" t="str">
        <f>VLOOKUP($D495,metadata!$B$2:$S$451,5,0)</f>
        <v>y</v>
      </c>
      <c r="I495" t="str">
        <f>VLOOKUP($D495,metadata!$B$2:$S$451,6,0)</f>
        <v>a</v>
      </c>
      <c r="J495" t="str">
        <f>VLOOKUP($D495,metadata!$B$2:$S$451,7,0)</f>
        <v>i</v>
      </c>
      <c r="K495">
        <f>VLOOKUP($D495,metadata!$B$2:$S$451,8,0)</f>
        <v>7</v>
      </c>
      <c r="L495">
        <f>VLOOKUP($D495,metadata!$B$2:$S$451,9,0)</f>
        <v>7</v>
      </c>
      <c r="M495" t="str">
        <f>VLOOKUP($D495,metadata!$B$2:$S$451,10,0)</f>
        <v>n</v>
      </c>
      <c r="N495" t="str">
        <f>VLOOKUP($D495,metadata!$B$2:$S$451,11,0)</f>
        <v>Drosophila triauraria</v>
      </c>
      <c r="O495" t="str">
        <f>VLOOKUP($D495,metadata!$B$2:$S$451,12,0)</f>
        <v>diptera</v>
      </c>
      <c r="P495" t="str">
        <f>VLOOKUP($D495,metadata!$B$2:$S$451,13,0)</f>
        <v>IW</v>
      </c>
      <c r="Q495">
        <f>VLOOKUP($D495,metadata!$B$2:$S$451,14,0)</f>
        <v>38.104278000000001</v>
      </c>
      <c r="R495">
        <f>VLOOKUP($D495,metadata!$B$2:$S$451,15,0)</f>
        <v>140.87016</v>
      </c>
      <c r="S495">
        <f>VLOOKUP($D495,metadata!$B$2:$S$451,16,0)</f>
        <v>0.1</v>
      </c>
      <c r="T495" t="str">
        <f>VLOOKUP($D495,metadata!$B$2:$S$451,17,0)</f>
        <v/>
      </c>
      <c r="U495" t="str">
        <f>VLOOKUP($D495,metadata!$B$2:$S$451,18,0)</f>
        <v/>
      </c>
      <c r="V495">
        <f>VLOOKUP($D495,metadata!$B$2:$Z$451,19,0)</f>
        <v>110</v>
      </c>
      <c r="W495" t="str">
        <f>VLOOKUP($D495,metadata!$B$2:$Z$451,20,0)</f>
        <v>global average</v>
      </c>
      <c r="X495" t="str">
        <f>VLOOKUP($D495,metadata!$B$2:$Z$451,21,0)</f>
        <v/>
      </c>
      <c r="Y495">
        <f>VLOOKUP($D495,metadata!$B$2:$Z$451,22,0)</f>
        <v>6</v>
      </c>
      <c r="Z495" t="str">
        <f>VLOOKUP($D495,metadata!$B$2:$Z$451,23,0)</f>
        <v/>
      </c>
      <c r="AA495" t="str">
        <f>VLOOKUP($D495,metadata!$B$2:$Z$451,24,0)</f>
        <v/>
      </c>
      <c r="AB495" t="str">
        <f>VLOOKUP($D495,metadata!$B$2:$Z$451,25,0)</f>
        <v/>
      </c>
      <c r="AC495">
        <v>13.493036211699099</v>
      </c>
      <c r="AD495">
        <v>7.74193548387096</v>
      </c>
      <c r="AF495">
        <f t="shared" si="24"/>
        <v>110</v>
      </c>
      <c r="AG495">
        <f t="shared" si="26"/>
        <v>13.5</v>
      </c>
      <c r="AH495">
        <v>1984</v>
      </c>
      <c r="AI495" t="s">
        <v>37</v>
      </c>
      <c r="AJ495" t="s">
        <v>37</v>
      </c>
    </row>
    <row r="496" spans="1:36" x14ac:dyDescent="0.3">
      <c r="A496">
        <f>A495+metadata!J495</f>
        <v>3090</v>
      </c>
      <c r="B496" t="str">
        <f>metadata!B496</f>
        <v>70-starksville</v>
      </c>
      <c r="C496">
        <v>495</v>
      </c>
      <c r="D496" t="str">
        <f t="shared" si="23"/>
        <v>6b-IW</v>
      </c>
      <c r="E496" t="str">
        <f>VLOOKUP($D496,metadata!$B$2:$S$451,2,0)</f>
        <v>KIMURA, MT</v>
      </c>
      <c r="F496" t="str">
        <f>VLOOKUP($D496,metadata!$B$2:$S$451,3,0)</f>
        <v>Geographic variation of reproductive diapause in the Drosophila auraria complex (Diptera: Drosophilidae)</v>
      </c>
      <c r="G496" t="str">
        <f>VLOOKUP($D496,metadata!$B$2:$S$451,4,0)</f>
        <v>10.1111/j.1365-3032.1984.tb00784.x</v>
      </c>
      <c r="H496" t="str">
        <f>VLOOKUP($D496,metadata!$B$2:$S$451,5,0)</f>
        <v>y</v>
      </c>
      <c r="I496" t="str">
        <f>VLOOKUP($D496,metadata!$B$2:$S$451,6,0)</f>
        <v>a</v>
      </c>
      <c r="J496" t="str">
        <f>VLOOKUP($D496,metadata!$B$2:$S$451,7,0)</f>
        <v>i</v>
      </c>
      <c r="K496">
        <f>VLOOKUP($D496,metadata!$B$2:$S$451,8,0)</f>
        <v>7</v>
      </c>
      <c r="L496">
        <f>VLOOKUP($D496,metadata!$B$2:$S$451,9,0)</f>
        <v>7</v>
      </c>
      <c r="M496" t="str">
        <f>VLOOKUP($D496,metadata!$B$2:$S$451,10,0)</f>
        <v>n</v>
      </c>
      <c r="N496" t="str">
        <f>VLOOKUP($D496,metadata!$B$2:$S$451,11,0)</f>
        <v>Drosophila triauraria</v>
      </c>
      <c r="O496" t="str">
        <f>VLOOKUP($D496,metadata!$B$2:$S$451,12,0)</f>
        <v>diptera</v>
      </c>
      <c r="P496" t="str">
        <f>VLOOKUP($D496,metadata!$B$2:$S$451,13,0)</f>
        <v>IW</v>
      </c>
      <c r="Q496">
        <f>VLOOKUP($D496,metadata!$B$2:$S$451,14,0)</f>
        <v>38.104278000000001</v>
      </c>
      <c r="R496">
        <f>VLOOKUP($D496,metadata!$B$2:$S$451,15,0)</f>
        <v>140.87016</v>
      </c>
      <c r="S496">
        <f>VLOOKUP($D496,metadata!$B$2:$S$451,16,0)</f>
        <v>0.1</v>
      </c>
      <c r="T496" t="str">
        <f>VLOOKUP($D496,metadata!$B$2:$S$451,17,0)</f>
        <v/>
      </c>
      <c r="U496" t="str">
        <f>VLOOKUP($D496,metadata!$B$2:$S$451,18,0)</f>
        <v/>
      </c>
      <c r="V496">
        <f>VLOOKUP($D496,metadata!$B$2:$Z$451,19,0)</f>
        <v>110</v>
      </c>
      <c r="W496" t="str">
        <f>VLOOKUP($D496,metadata!$B$2:$Z$451,20,0)</f>
        <v>global average</v>
      </c>
      <c r="X496" t="str">
        <f>VLOOKUP($D496,metadata!$B$2:$Z$451,21,0)</f>
        <v/>
      </c>
      <c r="Y496">
        <f>VLOOKUP($D496,metadata!$B$2:$Z$451,22,0)</f>
        <v>6</v>
      </c>
      <c r="Z496" t="str">
        <f>VLOOKUP($D496,metadata!$B$2:$Z$451,23,0)</f>
        <v/>
      </c>
      <c r="AA496" t="str">
        <f>VLOOKUP($D496,metadata!$B$2:$Z$451,24,0)</f>
        <v/>
      </c>
      <c r="AB496" t="str">
        <f>VLOOKUP($D496,metadata!$B$2:$Z$451,25,0)</f>
        <v/>
      </c>
      <c r="AC496">
        <v>12.991643454038901</v>
      </c>
      <c r="AD496">
        <v>2.5806451612903198</v>
      </c>
      <c r="AF496">
        <f t="shared" si="24"/>
        <v>110</v>
      </c>
      <c r="AG496">
        <f t="shared" si="26"/>
        <v>13</v>
      </c>
      <c r="AH496">
        <v>1984</v>
      </c>
      <c r="AI496" t="s">
        <v>37</v>
      </c>
      <c r="AJ496" t="s">
        <v>37</v>
      </c>
    </row>
    <row r="497" spans="1:36" x14ac:dyDescent="0.3">
      <c r="A497">
        <f>A496+metadata!J496</f>
        <v>3096</v>
      </c>
      <c r="B497" t="str">
        <f>metadata!B497</f>
        <v>70-stjohn</v>
      </c>
      <c r="C497">
        <v>496</v>
      </c>
      <c r="D497" t="str">
        <f t="shared" si="23"/>
        <v>6b-IW</v>
      </c>
      <c r="E497" t="str">
        <f>VLOOKUP($D497,metadata!$B$2:$S$451,2,0)</f>
        <v>KIMURA, MT</v>
      </c>
      <c r="F497" t="str">
        <f>VLOOKUP($D497,metadata!$B$2:$S$451,3,0)</f>
        <v>Geographic variation of reproductive diapause in the Drosophila auraria complex (Diptera: Drosophilidae)</v>
      </c>
      <c r="G497" t="str">
        <f>VLOOKUP($D497,metadata!$B$2:$S$451,4,0)</f>
        <v>10.1111/j.1365-3032.1984.tb00784.x</v>
      </c>
      <c r="H497" t="str">
        <f>VLOOKUP($D497,metadata!$B$2:$S$451,5,0)</f>
        <v>y</v>
      </c>
      <c r="I497" t="str">
        <f>VLOOKUP($D497,metadata!$B$2:$S$451,6,0)</f>
        <v>a</v>
      </c>
      <c r="J497" t="str">
        <f>VLOOKUP($D497,metadata!$B$2:$S$451,7,0)</f>
        <v>i</v>
      </c>
      <c r="K497">
        <f>VLOOKUP($D497,metadata!$B$2:$S$451,8,0)</f>
        <v>7</v>
      </c>
      <c r="L497">
        <f>VLOOKUP($D497,metadata!$B$2:$S$451,9,0)</f>
        <v>7</v>
      </c>
      <c r="M497" t="str">
        <f>VLOOKUP($D497,metadata!$B$2:$S$451,10,0)</f>
        <v>n</v>
      </c>
      <c r="N497" t="str">
        <f>VLOOKUP($D497,metadata!$B$2:$S$451,11,0)</f>
        <v>Drosophila triauraria</v>
      </c>
      <c r="O497" t="str">
        <f>VLOOKUP($D497,metadata!$B$2:$S$451,12,0)</f>
        <v>diptera</v>
      </c>
      <c r="P497" t="str">
        <f>VLOOKUP($D497,metadata!$B$2:$S$451,13,0)</f>
        <v>IW</v>
      </c>
      <c r="Q497">
        <f>VLOOKUP($D497,metadata!$B$2:$S$451,14,0)</f>
        <v>38.104278000000001</v>
      </c>
      <c r="R497">
        <f>VLOOKUP($D497,metadata!$B$2:$S$451,15,0)</f>
        <v>140.87016</v>
      </c>
      <c r="S497">
        <f>VLOOKUP($D497,metadata!$B$2:$S$451,16,0)</f>
        <v>0.1</v>
      </c>
      <c r="T497" t="str">
        <f>VLOOKUP($D497,metadata!$B$2:$S$451,17,0)</f>
        <v/>
      </c>
      <c r="U497" t="str">
        <f>VLOOKUP($D497,metadata!$B$2:$S$451,18,0)</f>
        <v/>
      </c>
      <c r="V497">
        <f>VLOOKUP($D497,metadata!$B$2:$Z$451,19,0)</f>
        <v>110</v>
      </c>
      <c r="W497" t="str">
        <f>VLOOKUP($D497,metadata!$B$2:$Z$451,20,0)</f>
        <v>global average</v>
      </c>
      <c r="X497" t="str">
        <f>VLOOKUP($D497,metadata!$B$2:$Z$451,21,0)</f>
        <v/>
      </c>
      <c r="Y497">
        <f>VLOOKUP($D497,metadata!$B$2:$Z$451,22,0)</f>
        <v>6</v>
      </c>
      <c r="Z497" t="str">
        <f>VLOOKUP($D497,metadata!$B$2:$Z$451,23,0)</f>
        <v/>
      </c>
      <c r="AA497" t="str">
        <f>VLOOKUP($D497,metadata!$B$2:$Z$451,24,0)</f>
        <v/>
      </c>
      <c r="AB497" t="str">
        <f>VLOOKUP($D497,metadata!$B$2:$Z$451,25,0)</f>
        <v/>
      </c>
      <c r="AC497">
        <v>12.5069637883008</v>
      </c>
      <c r="AD497">
        <v>14.193548387096699</v>
      </c>
      <c r="AF497">
        <f t="shared" si="24"/>
        <v>110</v>
      </c>
      <c r="AG497">
        <f t="shared" si="26"/>
        <v>12.5</v>
      </c>
      <c r="AH497">
        <v>1984</v>
      </c>
      <c r="AI497" t="s">
        <v>37</v>
      </c>
      <c r="AJ497" t="s">
        <v>37</v>
      </c>
    </row>
    <row r="498" spans="1:36" x14ac:dyDescent="0.3">
      <c r="A498">
        <f>A497+metadata!J497</f>
        <v>3102</v>
      </c>
      <c r="B498" t="str">
        <f>metadata!B498</f>
        <v>71-</v>
      </c>
      <c r="C498">
        <v>497</v>
      </c>
      <c r="D498" t="str">
        <f t="shared" si="23"/>
        <v>6b-IW</v>
      </c>
      <c r="E498" t="str">
        <f>VLOOKUP($D498,metadata!$B$2:$S$451,2,0)</f>
        <v>KIMURA, MT</v>
      </c>
      <c r="F498" t="str">
        <f>VLOOKUP($D498,metadata!$B$2:$S$451,3,0)</f>
        <v>Geographic variation of reproductive diapause in the Drosophila auraria complex (Diptera: Drosophilidae)</v>
      </c>
      <c r="G498" t="str">
        <f>VLOOKUP($D498,metadata!$B$2:$S$451,4,0)</f>
        <v>10.1111/j.1365-3032.1984.tb00784.x</v>
      </c>
      <c r="H498" t="str">
        <f>VLOOKUP($D498,metadata!$B$2:$S$451,5,0)</f>
        <v>y</v>
      </c>
      <c r="I498" t="str">
        <f>VLOOKUP($D498,metadata!$B$2:$S$451,6,0)</f>
        <v>a</v>
      </c>
      <c r="J498" t="str">
        <f>VLOOKUP($D498,metadata!$B$2:$S$451,7,0)</f>
        <v>i</v>
      </c>
      <c r="K498">
        <f>VLOOKUP($D498,metadata!$B$2:$S$451,8,0)</f>
        <v>7</v>
      </c>
      <c r="L498">
        <f>VLOOKUP($D498,metadata!$B$2:$S$451,9,0)</f>
        <v>7</v>
      </c>
      <c r="M498" t="str">
        <f>VLOOKUP($D498,metadata!$B$2:$S$451,10,0)</f>
        <v>n</v>
      </c>
      <c r="N498" t="str">
        <f>VLOOKUP($D498,metadata!$B$2:$S$451,11,0)</f>
        <v>Drosophila triauraria</v>
      </c>
      <c r="O498" t="str">
        <f>VLOOKUP($D498,metadata!$B$2:$S$451,12,0)</f>
        <v>diptera</v>
      </c>
      <c r="P498" t="str">
        <f>VLOOKUP($D498,metadata!$B$2:$S$451,13,0)</f>
        <v>IW</v>
      </c>
      <c r="Q498">
        <f>VLOOKUP($D498,metadata!$B$2:$S$451,14,0)</f>
        <v>38.104278000000001</v>
      </c>
      <c r="R498">
        <f>VLOOKUP($D498,metadata!$B$2:$S$451,15,0)</f>
        <v>140.87016</v>
      </c>
      <c r="S498">
        <f>VLOOKUP($D498,metadata!$B$2:$S$451,16,0)</f>
        <v>0.1</v>
      </c>
      <c r="T498" t="str">
        <f>VLOOKUP($D498,metadata!$B$2:$S$451,17,0)</f>
        <v/>
      </c>
      <c r="U498" t="str">
        <f>VLOOKUP($D498,metadata!$B$2:$S$451,18,0)</f>
        <v/>
      </c>
      <c r="V498">
        <f>VLOOKUP($D498,metadata!$B$2:$Z$451,19,0)</f>
        <v>110</v>
      </c>
      <c r="W498" t="str">
        <f>VLOOKUP($D498,metadata!$B$2:$Z$451,20,0)</f>
        <v>global average</v>
      </c>
      <c r="X498" t="str">
        <f>VLOOKUP($D498,metadata!$B$2:$Z$451,21,0)</f>
        <v/>
      </c>
      <c r="Y498">
        <f>VLOOKUP($D498,metadata!$B$2:$Z$451,22,0)</f>
        <v>6</v>
      </c>
      <c r="Z498" t="str">
        <f>VLOOKUP($D498,metadata!$B$2:$Z$451,23,0)</f>
        <v/>
      </c>
      <c r="AA498" t="str">
        <f>VLOOKUP($D498,metadata!$B$2:$Z$451,24,0)</f>
        <v/>
      </c>
      <c r="AB498" t="str">
        <f>VLOOKUP($D498,metadata!$B$2:$Z$451,25,0)</f>
        <v/>
      </c>
      <c r="AC498">
        <v>12.1058495821727</v>
      </c>
      <c r="AD498">
        <v>55.4838709677419</v>
      </c>
      <c r="AF498">
        <f t="shared" si="24"/>
        <v>110</v>
      </c>
      <c r="AG498">
        <v>12</v>
      </c>
      <c r="AH498">
        <v>1984</v>
      </c>
      <c r="AI498" t="s">
        <v>37</v>
      </c>
      <c r="AJ498" t="s">
        <v>37</v>
      </c>
    </row>
    <row r="499" spans="1:36" x14ac:dyDescent="0.3">
      <c r="A499">
        <f>A498+metadata!J498</f>
        <v>3114</v>
      </c>
      <c r="B499" t="str">
        <f>metadata!B499</f>
        <v>71-</v>
      </c>
      <c r="C499">
        <v>498</v>
      </c>
      <c r="D499" t="str">
        <f t="shared" si="23"/>
        <v>6b-IW</v>
      </c>
      <c r="E499" t="str">
        <f>VLOOKUP($D499,metadata!$B$2:$S$451,2,0)</f>
        <v>KIMURA, MT</v>
      </c>
      <c r="F499" t="str">
        <f>VLOOKUP($D499,metadata!$B$2:$S$451,3,0)</f>
        <v>Geographic variation of reproductive diapause in the Drosophila auraria complex (Diptera: Drosophilidae)</v>
      </c>
      <c r="G499" t="str">
        <f>VLOOKUP($D499,metadata!$B$2:$S$451,4,0)</f>
        <v>10.1111/j.1365-3032.1984.tb00784.x</v>
      </c>
      <c r="H499" t="str">
        <f>VLOOKUP($D499,metadata!$B$2:$S$451,5,0)</f>
        <v>y</v>
      </c>
      <c r="I499" t="str">
        <f>VLOOKUP($D499,metadata!$B$2:$S$451,6,0)</f>
        <v>a</v>
      </c>
      <c r="J499" t="str">
        <f>VLOOKUP($D499,metadata!$B$2:$S$451,7,0)</f>
        <v>i</v>
      </c>
      <c r="K499">
        <f>VLOOKUP($D499,metadata!$B$2:$S$451,8,0)</f>
        <v>7</v>
      </c>
      <c r="L499">
        <f>VLOOKUP($D499,metadata!$B$2:$S$451,9,0)</f>
        <v>7</v>
      </c>
      <c r="M499" t="str">
        <f>VLOOKUP($D499,metadata!$B$2:$S$451,10,0)</f>
        <v>n</v>
      </c>
      <c r="N499" t="str">
        <f>VLOOKUP($D499,metadata!$B$2:$S$451,11,0)</f>
        <v>Drosophila triauraria</v>
      </c>
      <c r="O499" t="str">
        <f>VLOOKUP($D499,metadata!$B$2:$S$451,12,0)</f>
        <v>diptera</v>
      </c>
      <c r="P499" t="str">
        <f>VLOOKUP($D499,metadata!$B$2:$S$451,13,0)</f>
        <v>IW</v>
      </c>
      <c r="Q499">
        <f>VLOOKUP($D499,metadata!$B$2:$S$451,14,0)</f>
        <v>38.104278000000001</v>
      </c>
      <c r="R499">
        <f>VLOOKUP($D499,metadata!$B$2:$S$451,15,0)</f>
        <v>140.87016</v>
      </c>
      <c r="S499">
        <f>VLOOKUP($D499,metadata!$B$2:$S$451,16,0)</f>
        <v>0.1</v>
      </c>
      <c r="T499" t="str">
        <f>VLOOKUP($D499,metadata!$B$2:$S$451,17,0)</f>
        <v/>
      </c>
      <c r="U499" t="str">
        <f>VLOOKUP($D499,metadata!$B$2:$S$451,18,0)</f>
        <v/>
      </c>
      <c r="V499">
        <f>VLOOKUP($D499,metadata!$B$2:$Z$451,19,0)</f>
        <v>110</v>
      </c>
      <c r="W499" t="str">
        <f>VLOOKUP($D499,metadata!$B$2:$Z$451,20,0)</f>
        <v>global average</v>
      </c>
      <c r="X499" t="str">
        <f>VLOOKUP($D499,metadata!$B$2:$Z$451,21,0)</f>
        <v/>
      </c>
      <c r="Y499">
        <f>VLOOKUP($D499,metadata!$B$2:$Z$451,22,0)</f>
        <v>6</v>
      </c>
      <c r="Z499" t="str">
        <f>VLOOKUP($D499,metadata!$B$2:$Z$451,23,0)</f>
        <v/>
      </c>
      <c r="AA499" t="str">
        <f>VLOOKUP($D499,metadata!$B$2:$Z$451,24,0)</f>
        <v/>
      </c>
      <c r="AB499" t="str">
        <f>VLOOKUP($D499,metadata!$B$2:$Z$451,25,0)</f>
        <v/>
      </c>
      <c r="AC499">
        <v>10.033426183844</v>
      </c>
      <c r="AD499">
        <v>69.354838709677395</v>
      </c>
      <c r="AF499">
        <f t="shared" si="24"/>
        <v>110</v>
      </c>
      <c r="AG499">
        <f t="shared" ref="AG499:AG506" si="27">ROUND(AC499,1)</f>
        <v>10</v>
      </c>
      <c r="AH499">
        <v>1984</v>
      </c>
      <c r="AI499" t="s">
        <v>37</v>
      </c>
      <c r="AJ499" t="s">
        <v>37</v>
      </c>
    </row>
    <row r="500" spans="1:36" x14ac:dyDescent="0.3">
      <c r="A500">
        <f>A499+metadata!J499</f>
        <v>3126</v>
      </c>
      <c r="B500" t="str">
        <f>metadata!B500</f>
        <v>71-</v>
      </c>
      <c r="C500">
        <v>499</v>
      </c>
      <c r="D500" t="str">
        <f t="shared" si="23"/>
        <v>6b-TB</v>
      </c>
      <c r="E500" t="str">
        <f>VLOOKUP($D500,metadata!$B$2:$S$451,2,0)</f>
        <v>KIMURA, MT</v>
      </c>
      <c r="F500" t="str">
        <f>VLOOKUP($D500,metadata!$B$2:$S$451,3,0)</f>
        <v>Geographic variation of reproductive diapause in the Drosophila auraria complex (Diptera: Drosophilidae)</v>
      </c>
      <c r="G500" t="str">
        <f>VLOOKUP($D500,metadata!$B$2:$S$451,4,0)</f>
        <v>10.1111/j.1365-3032.1984.tb00784.x</v>
      </c>
      <c r="H500" t="str">
        <f>VLOOKUP($D500,metadata!$B$2:$S$451,5,0)</f>
        <v>y</v>
      </c>
      <c r="I500" t="str">
        <f>VLOOKUP($D500,metadata!$B$2:$S$451,6,0)</f>
        <v>a</v>
      </c>
      <c r="J500" t="str">
        <f>VLOOKUP($D500,metadata!$B$2:$S$451,7,0)</f>
        <v>i</v>
      </c>
      <c r="K500">
        <f>VLOOKUP($D500,metadata!$B$2:$S$451,8,0)</f>
        <v>7</v>
      </c>
      <c r="L500">
        <f>VLOOKUP($D500,metadata!$B$2:$S$451,9,0)</f>
        <v>4</v>
      </c>
      <c r="M500" t="str">
        <f>VLOOKUP($D500,metadata!$B$2:$S$451,10,0)</f>
        <v>n</v>
      </c>
      <c r="N500" t="str">
        <f>VLOOKUP($D500,metadata!$B$2:$S$451,11,0)</f>
        <v>Drosophila triauraria</v>
      </c>
      <c r="O500" t="str">
        <f>VLOOKUP($D500,metadata!$B$2:$S$451,12,0)</f>
        <v>diptera</v>
      </c>
      <c r="P500" t="str">
        <f>VLOOKUP($D500,metadata!$B$2:$S$451,13,0)</f>
        <v>TB</v>
      </c>
      <c r="Q500">
        <f>VLOOKUP($D500,metadata!$B$2:$S$451,14,0)</f>
        <v>36.083472</v>
      </c>
      <c r="R500">
        <f>VLOOKUP($D500,metadata!$B$2:$S$451,15,0)</f>
        <v>140.07644400000001</v>
      </c>
      <c r="S500">
        <f>VLOOKUP($D500,metadata!$B$2:$S$451,16,0)</f>
        <v>0.1</v>
      </c>
      <c r="T500" t="str">
        <f>VLOOKUP($D500,metadata!$B$2:$S$451,17,0)</f>
        <v/>
      </c>
      <c r="U500" t="str">
        <f>VLOOKUP($D500,metadata!$B$2:$S$451,18,0)</f>
        <v/>
      </c>
      <c r="V500">
        <f>VLOOKUP($D500,metadata!$B$2:$Z$451,19,0)</f>
        <v>110</v>
      </c>
      <c r="W500" t="str">
        <f>VLOOKUP($D500,metadata!$B$2:$Z$451,20,0)</f>
        <v>global average</v>
      </c>
      <c r="X500" t="str">
        <f>VLOOKUP($D500,metadata!$B$2:$Z$451,21,0)</f>
        <v/>
      </c>
      <c r="Y500">
        <f>VLOOKUP($D500,metadata!$B$2:$Z$451,22,0)</f>
        <v>6</v>
      </c>
      <c r="Z500" t="str">
        <f>VLOOKUP($D500,metadata!$B$2:$Z$451,23,0)</f>
        <v/>
      </c>
      <c r="AA500" t="str">
        <f>VLOOKUP($D500,metadata!$B$2:$Z$451,24,0)</f>
        <v/>
      </c>
      <c r="AB500" t="str">
        <f>VLOOKUP($D500,metadata!$B$2:$Z$451,25,0)</f>
        <v/>
      </c>
      <c r="AC500">
        <v>15.966573816155901</v>
      </c>
      <c r="AD500">
        <v>2.5806451612903198</v>
      </c>
      <c r="AF500">
        <f t="shared" si="24"/>
        <v>110</v>
      </c>
      <c r="AG500">
        <f t="shared" si="27"/>
        <v>16</v>
      </c>
      <c r="AH500">
        <v>1984</v>
      </c>
      <c r="AI500" t="s">
        <v>38</v>
      </c>
      <c r="AJ500" t="s">
        <v>38</v>
      </c>
    </row>
    <row r="501" spans="1:36" x14ac:dyDescent="0.3">
      <c r="C501">
        <v>500</v>
      </c>
      <c r="D501" t="str">
        <f t="shared" si="23"/>
        <v>6b-TB</v>
      </c>
      <c r="E501" t="str">
        <f>VLOOKUP($D501,metadata!$B$2:$S$451,2,0)</f>
        <v>KIMURA, MT</v>
      </c>
      <c r="F501" t="str">
        <f>VLOOKUP($D501,metadata!$B$2:$S$451,3,0)</f>
        <v>Geographic variation of reproductive diapause in the Drosophila auraria complex (Diptera: Drosophilidae)</v>
      </c>
      <c r="G501" t="str">
        <f>VLOOKUP($D501,metadata!$B$2:$S$451,4,0)</f>
        <v>10.1111/j.1365-3032.1984.tb00784.x</v>
      </c>
      <c r="H501" t="str">
        <f>VLOOKUP($D501,metadata!$B$2:$S$451,5,0)</f>
        <v>y</v>
      </c>
      <c r="I501" t="str">
        <f>VLOOKUP($D501,metadata!$B$2:$S$451,6,0)</f>
        <v>a</v>
      </c>
      <c r="J501" t="str">
        <f>VLOOKUP($D501,metadata!$B$2:$S$451,7,0)</f>
        <v>i</v>
      </c>
      <c r="K501">
        <f>VLOOKUP($D501,metadata!$B$2:$S$451,8,0)</f>
        <v>7</v>
      </c>
      <c r="L501">
        <f>VLOOKUP($D501,metadata!$B$2:$S$451,9,0)</f>
        <v>4</v>
      </c>
      <c r="M501" t="str">
        <f>VLOOKUP($D501,metadata!$B$2:$S$451,10,0)</f>
        <v>n</v>
      </c>
      <c r="N501" t="str">
        <f>VLOOKUP($D501,metadata!$B$2:$S$451,11,0)</f>
        <v>Drosophila triauraria</v>
      </c>
      <c r="O501" t="str">
        <f>VLOOKUP($D501,metadata!$B$2:$S$451,12,0)</f>
        <v>diptera</v>
      </c>
      <c r="P501" t="str">
        <f>VLOOKUP($D501,metadata!$B$2:$S$451,13,0)</f>
        <v>TB</v>
      </c>
      <c r="Q501">
        <f>VLOOKUP($D501,metadata!$B$2:$S$451,14,0)</f>
        <v>36.083472</v>
      </c>
      <c r="R501">
        <f>VLOOKUP($D501,metadata!$B$2:$S$451,15,0)</f>
        <v>140.07644400000001</v>
      </c>
      <c r="S501">
        <f>VLOOKUP($D501,metadata!$B$2:$S$451,16,0)</f>
        <v>0.1</v>
      </c>
      <c r="T501" t="str">
        <f>VLOOKUP($D501,metadata!$B$2:$S$451,17,0)</f>
        <v/>
      </c>
      <c r="U501" t="str">
        <f>VLOOKUP($D501,metadata!$B$2:$S$451,18,0)</f>
        <v/>
      </c>
      <c r="V501">
        <f>VLOOKUP($D501,metadata!$B$2:$Z$451,19,0)</f>
        <v>110</v>
      </c>
      <c r="W501" t="str">
        <f>VLOOKUP($D501,metadata!$B$2:$Z$451,20,0)</f>
        <v>global average</v>
      </c>
      <c r="X501" t="str">
        <f>VLOOKUP($D501,metadata!$B$2:$Z$451,21,0)</f>
        <v/>
      </c>
      <c r="Y501">
        <f>VLOOKUP($D501,metadata!$B$2:$Z$451,22,0)</f>
        <v>6</v>
      </c>
      <c r="Z501" t="str">
        <f>VLOOKUP($D501,metadata!$B$2:$Z$451,23,0)</f>
        <v/>
      </c>
      <c r="AA501" t="str">
        <f>VLOOKUP($D501,metadata!$B$2:$Z$451,24,0)</f>
        <v/>
      </c>
      <c r="AB501" t="str">
        <f>VLOOKUP($D501,metadata!$B$2:$Z$451,25,0)</f>
        <v/>
      </c>
      <c r="AC501">
        <v>14.0111420612813</v>
      </c>
      <c r="AD501">
        <v>2.25806451612902</v>
      </c>
      <c r="AF501">
        <f t="shared" si="24"/>
        <v>110</v>
      </c>
      <c r="AG501">
        <f t="shared" si="27"/>
        <v>14</v>
      </c>
      <c r="AH501">
        <v>1984</v>
      </c>
      <c r="AI501" t="s">
        <v>38</v>
      </c>
      <c r="AJ501" t="s">
        <v>38</v>
      </c>
    </row>
    <row r="502" spans="1:36" x14ac:dyDescent="0.3">
      <c r="C502">
        <v>501</v>
      </c>
      <c r="D502" t="str">
        <f t="shared" si="23"/>
        <v>6b-TB</v>
      </c>
      <c r="E502" t="str">
        <f>VLOOKUP($D502,metadata!$B$2:$S$451,2,0)</f>
        <v>KIMURA, MT</v>
      </c>
      <c r="F502" t="str">
        <f>VLOOKUP($D502,metadata!$B$2:$S$451,3,0)</f>
        <v>Geographic variation of reproductive diapause in the Drosophila auraria complex (Diptera: Drosophilidae)</v>
      </c>
      <c r="G502" t="str">
        <f>VLOOKUP($D502,metadata!$B$2:$S$451,4,0)</f>
        <v>10.1111/j.1365-3032.1984.tb00784.x</v>
      </c>
      <c r="H502" t="str">
        <f>VLOOKUP($D502,metadata!$B$2:$S$451,5,0)</f>
        <v>y</v>
      </c>
      <c r="I502" t="str">
        <f>VLOOKUP($D502,metadata!$B$2:$S$451,6,0)</f>
        <v>a</v>
      </c>
      <c r="J502" t="str">
        <f>VLOOKUP($D502,metadata!$B$2:$S$451,7,0)</f>
        <v>i</v>
      </c>
      <c r="K502">
        <f>VLOOKUP($D502,metadata!$B$2:$S$451,8,0)</f>
        <v>7</v>
      </c>
      <c r="L502">
        <f>VLOOKUP($D502,metadata!$B$2:$S$451,9,0)</f>
        <v>4</v>
      </c>
      <c r="M502" t="str">
        <f>VLOOKUP($D502,metadata!$B$2:$S$451,10,0)</f>
        <v>n</v>
      </c>
      <c r="N502" t="str">
        <f>VLOOKUP($D502,metadata!$B$2:$S$451,11,0)</f>
        <v>Drosophila triauraria</v>
      </c>
      <c r="O502" t="str">
        <f>VLOOKUP($D502,metadata!$B$2:$S$451,12,0)</f>
        <v>diptera</v>
      </c>
      <c r="P502" t="str">
        <f>VLOOKUP($D502,metadata!$B$2:$S$451,13,0)</f>
        <v>TB</v>
      </c>
      <c r="Q502">
        <f>VLOOKUP($D502,metadata!$B$2:$S$451,14,0)</f>
        <v>36.083472</v>
      </c>
      <c r="R502">
        <f>VLOOKUP($D502,metadata!$B$2:$S$451,15,0)</f>
        <v>140.07644400000001</v>
      </c>
      <c r="S502">
        <f>VLOOKUP($D502,metadata!$B$2:$S$451,16,0)</f>
        <v>0.1</v>
      </c>
      <c r="T502" t="str">
        <f>VLOOKUP($D502,metadata!$B$2:$S$451,17,0)</f>
        <v/>
      </c>
      <c r="U502" t="str">
        <f>VLOOKUP($D502,metadata!$B$2:$S$451,18,0)</f>
        <v/>
      </c>
      <c r="V502">
        <f>VLOOKUP($D502,metadata!$B$2:$Z$451,19,0)</f>
        <v>110</v>
      </c>
      <c r="W502" t="str">
        <f>VLOOKUP($D502,metadata!$B$2:$Z$451,20,0)</f>
        <v>global average</v>
      </c>
      <c r="X502" t="str">
        <f>VLOOKUP($D502,metadata!$B$2:$Z$451,21,0)</f>
        <v/>
      </c>
      <c r="Y502">
        <f>VLOOKUP($D502,metadata!$B$2:$Z$451,22,0)</f>
        <v>6</v>
      </c>
      <c r="Z502" t="str">
        <f>VLOOKUP($D502,metadata!$B$2:$Z$451,23,0)</f>
        <v/>
      </c>
      <c r="AA502" t="str">
        <f>VLOOKUP($D502,metadata!$B$2:$Z$451,24,0)</f>
        <v/>
      </c>
      <c r="AB502" t="str">
        <f>VLOOKUP($D502,metadata!$B$2:$Z$451,25,0)</f>
        <v/>
      </c>
      <c r="AC502">
        <v>12.022284122562599</v>
      </c>
      <c r="AD502">
        <v>24.516129032258</v>
      </c>
      <c r="AF502">
        <f t="shared" si="24"/>
        <v>110</v>
      </c>
      <c r="AG502">
        <f t="shared" si="27"/>
        <v>12</v>
      </c>
      <c r="AH502">
        <v>1984</v>
      </c>
      <c r="AI502" t="s">
        <v>38</v>
      </c>
      <c r="AJ502" t="s">
        <v>38</v>
      </c>
    </row>
    <row r="503" spans="1:36" x14ac:dyDescent="0.3">
      <c r="C503">
        <v>502</v>
      </c>
      <c r="D503" t="str">
        <f t="shared" si="23"/>
        <v>6b-TB</v>
      </c>
      <c r="E503" t="str">
        <f>VLOOKUP($D503,metadata!$B$2:$S$451,2,0)</f>
        <v>KIMURA, MT</v>
      </c>
      <c r="F503" t="str">
        <f>VLOOKUP($D503,metadata!$B$2:$S$451,3,0)</f>
        <v>Geographic variation of reproductive diapause in the Drosophila auraria complex (Diptera: Drosophilidae)</v>
      </c>
      <c r="G503" t="str">
        <f>VLOOKUP($D503,metadata!$B$2:$S$451,4,0)</f>
        <v>10.1111/j.1365-3032.1984.tb00784.x</v>
      </c>
      <c r="H503" t="str">
        <f>VLOOKUP($D503,metadata!$B$2:$S$451,5,0)</f>
        <v>y</v>
      </c>
      <c r="I503" t="str">
        <f>VLOOKUP($D503,metadata!$B$2:$S$451,6,0)</f>
        <v>a</v>
      </c>
      <c r="J503" t="str">
        <f>VLOOKUP($D503,metadata!$B$2:$S$451,7,0)</f>
        <v>i</v>
      </c>
      <c r="K503">
        <f>VLOOKUP($D503,metadata!$B$2:$S$451,8,0)</f>
        <v>7</v>
      </c>
      <c r="L503">
        <f>VLOOKUP($D503,metadata!$B$2:$S$451,9,0)</f>
        <v>4</v>
      </c>
      <c r="M503" t="str">
        <f>VLOOKUP($D503,metadata!$B$2:$S$451,10,0)</f>
        <v>n</v>
      </c>
      <c r="N503" t="str">
        <f>VLOOKUP($D503,metadata!$B$2:$S$451,11,0)</f>
        <v>Drosophila triauraria</v>
      </c>
      <c r="O503" t="str">
        <f>VLOOKUP($D503,metadata!$B$2:$S$451,12,0)</f>
        <v>diptera</v>
      </c>
      <c r="P503" t="str">
        <f>VLOOKUP($D503,metadata!$B$2:$S$451,13,0)</f>
        <v>TB</v>
      </c>
      <c r="Q503">
        <f>VLOOKUP($D503,metadata!$B$2:$S$451,14,0)</f>
        <v>36.083472</v>
      </c>
      <c r="R503">
        <f>VLOOKUP($D503,metadata!$B$2:$S$451,15,0)</f>
        <v>140.07644400000001</v>
      </c>
      <c r="S503">
        <f>VLOOKUP($D503,metadata!$B$2:$S$451,16,0)</f>
        <v>0.1</v>
      </c>
      <c r="T503" t="str">
        <f>VLOOKUP($D503,metadata!$B$2:$S$451,17,0)</f>
        <v/>
      </c>
      <c r="U503" t="str">
        <f>VLOOKUP($D503,metadata!$B$2:$S$451,18,0)</f>
        <v/>
      </c>
      <c r="V503">
        <f>VLOOKUP($D503,metadata!$B$2:$Z$451,19,0)</f>
        <v>110</v>
      </c>
      <c r="W503" t="str">
        <f>VLOOKUP($D503,metadata!$B$2:$Z$451,20,0)</f>
        <v>global average</v>
      </c>
      <c r="X503" t="str">
        <f>VLOOKUP($D503,metadata!$B$2:$Z$451,21,0)</f>
        <v/>
      </c>
      <c r="Y503">
        <f>VLOOKUP($D503,metadata!$B$2:$Z$451,22,0)</f>
        <v>6</v>
      </c>
      <c r="Z503" t="str">
        <f>VLOOKUP($D503,metadata!$B$2:$Z$451,23,0)</f>
        <v/>
      </c>
      <c r="AA503" t="str">
        <f>VLOOKUP($D503,metadata!$B$2:$Z$451,24,0)</f>
        <v/>
      </c>
      <c r="AB503" t="str">
        <f>VLOOKUP($D503,metadata!$B$2:$Z$451,25,0)</f>
        <v/>
      </c>
      <c r="AC503">
        <v>10.033426183844</v>
      </c>
      <c r="AD503">
        <v>44.193548387096698</v>
      </c>
      <c r="AF503">
        <f t="shared" si="24"/>
        <v>110</v>
      </c>
      <c r="AG503">
        <f t="shared" si="27"/>
        <v>10</v>
      </c>
      <c r="AH503">
        <v>1984</v>
      </c>
      <c r="AI503" t="s">
        <v>38</v>
      </c>
      <c r="AJ503" t="s">
        <v>38</v>
      </c>
    </row>
    <row r="504" spans="1:36" x14ac:dyDescent="0.3">
      <c r="C504">
        <v>503</v>
      </c>
      <c r="D504" t="str">
        <f t="shared" si="23"/>
        <v>6b-OI</v>
      </c>
      <c r="E504" t="str">
        <f>VLOOKUP($D504,metadata!$B$2:$S$451,2,0)</f>
        <v>KIMURA, MT</v>
      </c>
      <c r="F504" t="str">
        <f>VLOOKUP($D504,metadata!$B$2:$S$451,3,0)</f>
        <v>Geographic variation of reproductive diapause in the Drosophila auraria complex (Diptera: Drosophilidae)</v>
      </c>
      <c r="G504" t="str">
        <f>VLOOKUP($D504,metadata!$B$2:$S$451,4,0)</f>
        <v>10.1111/j.1365-3032.1984.tb00784.x</v>
      </c>
      <c r="H504" t="str">
        <f>VLOOKUP($D504,metadata!$B$2:$S$451,5,0)</f>
        <v>y</v>
      </c>
      <c r="I504" t="str">
        <f>VLOOKUP($D504,metadata!$B$2:$S$451,6,0)</f>
        <v>a</v>
      </c>
      <c r="J504" t="str">
        <f>VLOOKUP($D504,metadata!$B$2:$S$451,7,0)</f>
        <v>i</v>
      </c>
      <c r="K504">
        <f>VLOOKUP($D504,metadata!$B$2:$S$451,8,0)</f>
        <v>7</v>
      </c>
      <c r="L504">
        <f>VLOOKUP($D504,metadata!$B$2:$S$451,9,0)</f>
        <v>8</v>
      </c>
      <c r="M504" t="str">
        <f>VLOOKUP($D504,metadata!$B$2:$S$451,10,0)</f>
        <v>n</v>
      </c>
      <c r="N504" t="str">
        <f>VLOOKUP($D504,metadata!$B$2:$S$451,11,0)</f>
        <v>Drosophila triauraria</v>
      </c>
      <c r="O504" t="str">
        <f>VLOOKUP($D504,metadata!$B$2:$S$451,12,0)</f>
        <v>diptera</v>
      </c>
      <c r="P504" t="str">
        <f>VLOOKUP($D504,metadata!$B$2:$S$451,13,0)</f>
        <v>OI</v>
      </c>
      <c r="Q504">
        <f>VLOOKUP($D504,metadata!$B$2:$S$451,14,0)</f>
        <v>33.233333000000002</v>
      </c>
      <c r="R504">
        <f>VLOOKUP($D504,metadata!$B$2:$S$451,15,0)</f>
        <v>131.60666699999999</v>
      </c>
      <c r="S504">
        <f>VLOOKUP($D504,metadata!$B$2:$S$451,16,0)</f>
        <v>0.1</v>
      </c>
      <c r="T504" t="str">
        <f>VLOOKUP($D504,metadata!$B$2:$S$451,17,0)</f>
        <v/>
      </c>
      <c r="U504" t="str">
        <f>VLOOKUP($D504,metadata!$B$2:$S$451,18,0)</f>
        <v/>
      </c>
      <c r="V504">
        <f>VLOOKUP($D504,metadata!$B$2:$Z$451,19,0)</f>
        <v>110</v>
      </c>
      <c r="W504" t="str">
        <f>VLOOKUP($D504,metadata!$B$2:$Z$451,20,0)</f>
        <v>global average</v>
      </c>
      <c r="X504" t="str">
        <f>VLOOKUP($D504,metadata!$B$2:$Z$451,21,0)</f>
        <v/>
      </c>
      <c r="Y504">
        <f>VLOOKUP($D504,metadata!$B$2:$Z$451,22,0)</f>
        <v>6</v>
      </c>
      <c r="Z504" t="str">
        <f>VLOOKUP($D504,metadata!$B$2:$Z$451,23,0)</f>
        <v/>
      </c>
      <c r="AA504" t="str">
        <f>VLOOKUP($D504,metadata!$B$2:$Z$451,24,0)</f>
        <v/>
      </c>
      <c r="AB504" t="str">
        <f>VLOOKUP($D504,metadata!$B$2:$Z$451,25,0)</f>
        <v/>
      </c>
      <c r="AC504">
        <v>15.999999999999901</v>
      </c>
      <c r="AD504">
        <v>6.4516129032257998</v>
      </c>
      <c r="AF504">
        <f t="shared" si="24"/>
        <v>110</v>
      </c>
      <c r="AG504">
        <f t="shared" si="27"/>
        <v>16</v>
      </c>
      <c r="AH504">
        <v>1984</v>
      </c>
      <c r="AI504" t="s">
        <v>37</v>
      </c>
      <c r="AJ504" t="s">
        <v>37</v>
      </c>
    </row>
    <row r="505" spans="1:36" x14ac:dyDescent="0.3">
      <c r="C505">
        <v>504</v>
      </c>
      <c r="D505" t="str">
        <f t="shared" si="23"/>
        <v>6b-OI</v>
      </c>
      <c r="E505" t="str">
        <f>VLOOKUP($D505,metadata!$B$2:$S$451,2,0)</f>
        <v>KIMURA, MT</v>
      </c>
      <c r="F505" t="str">
        <f>VLOOKUP($D505,metadata!$B$2:$S$451,3,0)</f>
        <v>Geographic variation of reproductive diapause in the Drosophila auraria complex (Diptera: Drosophilidae)</v>
      </c>
      <c r="G505" t="str">
        <f>VLOOKUP($D505,metadata!$B$2:$S$451,4,0)</f>
        <v>10.1111/j.1365-3032.1984.tb00784.x</v>
      </c>
      <c r="H505" t="str">
        <f>VLOOKUP($D505,metadata!$B$2:$S$451,5,0)</f>
        <v>y</v>
      </c>
      <c r="I505" t="str">
        <f>VLOOKUP($D505,metadata!$B$2:$S$451,6,0)</f>
        <v>a</v>
      </c>
      <c r="J505" t="str">
        <f>VLOOKUP($D505,metadata!$B$2:$S$451,7,0)</f>
        <v>i</v>
      </c>
      <c r="K505">
        <f>VLOOKUP($D505,metadata!$B$2:$S$451,8,0)</f>
        <v>7</v>
      </c>
      <c r="L505">
        <f>VLOOKUP($D505,metadata!$B$2:$S$451,9,0)</f>
        <v>8</v>
      </c>
      <c r="M505" t="str">
        <f>VLOOKUP($D505,metadata!$B$2:$S$451,10,0)</f>
        <v>n</v>
      </c>
      <c r="N505" t="str">
        <f>VLOOKUP($D505,metadata!$B$2:$S$451,11,0)</f>
        <v>Drosophila triauraria</v>
      </c>
      <c r="O505" t="str">
        <f>VLOOKUP($D505,metadata!$B$2:$S$451,12,0)</f>
        <v>diptera</v>
      </c>
      <c r="P505" t="str">
        <f>VLOOKUP($D505,metadata!$B$2:$S$451,13,0)</f>
        <v>OI</v>
      </c>
      <c r="Q505">
        <f>VLOOKUP($D505,metadata!$B$2:$S$451,14,0)</f>
        <v>33.233333000000002</v>
      </c>
      <c r="R505">
        <f>VLOOKUP($D505,metadata!$B$2:$S$451,15,0)</f>
        <v>131.60666699999999</v>
      </c>
      <c r="S505">
        <f>VLOOKUP($D505,metadata!$B$2:$S$451,16,0)</f>
        <v>0.1</v>
      </c>
      <c r="T505" t="str">
        <f>VLOOKUP($D505,metadata!$B$2:$S$451,17,0)</f>
        <v/>
      </c>
      <c r="U505" t="str">
        <f>VLOOKUP($D505,metadata!$B$2:$S$451,18,0)</f>
        <v/>
      </c>
      <c r="V505">
        <f>VLOOKUP($D505,metadata!$B$2:$Z$451,19,0)</f>
        <v>110</v>
      </c>
      <c r="W505" t="str">
        <f>VLOOKUP($D505,metadata!$B$2:$Z$451,20,0)</f>
        <v>global average</v>
      </c>
      <c r="X505" t="str">
        <f>VLOOKUP($D505,metadata!$B$2:$Z$451,21,0)</f>
        <v/>
      </c>
      <c r="Y505">
        <f>VLOOKUP($D505,metadata!$B$2:$Z$451,22,0)</f>
        <v>6</v>
      </c>
      <c r="Z505" t="str">
        <f>VLOOKUP($D505,metadata!$B$2:$Z$451,23,0)</f>
        <v/>
      </c>
      <c r="AA505" t="str">
        <f>VLOOKUP($D505,metadata!$B$2:$Z$451,24,0)</f>
        <v/>
      </c>
      <c r="AB505" t="str">
        <f>VLOOKUP($D505,metadata!$B$2:$Z$451,25,0)</f>
        <v/>
      </c>
      <c r="AC505">
        <v>13.9777158774373</v>
      </c>
      <c r="AD505">
        <v>6.1290322580645098</v>
      </c>
      <c r="AF505">
        <f t="shared" si="24"/>
        <v>110</v>
      </c>
      <c r="AG505">
        <f t="shared" si="27"/>
        <v>14</v>
      </c>
      <c r="AH505">
        <v>1984</v>
      </c>
      <c r="AI505" t="s">
        <v>37</v>
      </c>
      <c r="AJ505" t="s">
        <v>37</v>
      </c>
    </row>
    <row r="506" spans="1:36" x14ac:dyDescent="0.3">
      <c r="C506">
        <v>505</v>
      </c>
      <c r="D506" t="str">
        <f t="shared" si="23"/>
        <v>6b-OI</v>
      </c>
      <c r="E506" t="str">
        <f>VLOOKUP($D506,metadata!$B$2:$S$451,2,0)</f>
        <v>KIMURA, MT</v>
      </c>
      <c r="F506" t="str">
        <f>VLOOKUP($D506,metadata!$B$2:$S$451,3,0)</f>
        <v>Geographic variation of reproductive diapause in the Drosophila auraria complex (Diptera: Drosophilidae)</v>
      </c>
      <c r="G506" t="str">
        <f>VLOOKUP($D506,metadata!$B$2:$S$451,4,0)</f>
        <v>10.1111/j.1365-3032.1984.tb00784.x</v>
      </c>
      <c r="H506" t="str">
        <f>VLOOKUP($D506,metadata!$B$2:$S$451,5,0)</f>
        <v>y</v>
      </c>
      <c r="I506" t="str">
        <f>VLOOKUP($D506,metadata!$B$2:$S$451,6,0)</f>
        <v>a</v>
      </c>
      <c r="J506" t="str">
        <f>VLOOKUP($D506,metadata!$B$2:$S$451,7,0)</f>
        <v>i</v>
      </c>
      <c r="K506">
        <f>VLOOKUP($D506,metadata!$B$2:$S$451,8,0)</f>
        <v>7</v>
      </c>
      <c r="L506">
        <f>VLOOKUP($D506,metadata!$B$2:$S$451,9,0)</f>
        <v>8</v>
      </c>
      <c r="M506" t="str">
        <f>VLOOKUP($D506,metadata!$B$2:$S$451,10,0)</f>
        <v>n</v>
      </c>
      <c r="N506" t="str">
        <f>VLOOKUP($D506,metadata!$B$2:$S$451,11,0)</f>
        <v>Drosophila triauraria</v>
      </c>
      <c r="O506" t="str">
        <f>VLOOKUP($D506,metadata!$B$2:$S$451,12,0)</f>
        <v>diptera</v>
      </c>
      <c r="P506" t="str">
        <f>VLOOKUP($D506,metadata!$B$2:$S$451,13,0)</f>
        <v>OI</v>
      </c>
      <c r="Q506">
        <f>VLOOKUP($D506,metadata!$B$2:$S$451,14,0)</f>
        <v>33.233333000000002</v>
      </c>
      <c r="R506">
        <f>VLOOKUP($D506,metadata!$B$2:$S$451,15,0)</f>
        <v>131.60666699999999</v>
      </c>
      <c r="S506">
        <f>VLOOKUP($D506,metadata!$B$2:$S$451,16,0)</f>
        <v>0.1</v>
      </c>
      <c r="T506" t="str">
        <f>VLOOKUP($D506,metadata!$B$2:$S$451,17,0)</f>
        <v/>
      </c>
      <c r="U506" t="str">
        <f>VLOOKUP($D506,metadata!$B$2:$S$451,18,0)</f>
        <v/>
      </c>
      <c r="V506">
        <f>VLOOKUP($D506,metadata!$B$2:$Z$451,19,0)</f>
        <v>110</v>
      </c>
      <c r="W506" t="str">
        <f>VLOOKUP($D506,metadata!$B$2:$Z$451,20,0)</f>
        <v>global average</v>
      </c>
      <c r="X506" t="str">
        <f>VLOOKUP($D506,metadata!$B$2:$Z$451,21,0)</f>
        <v/>
      </c>
      <c r="Y506">
        <f>VLOOKUP($D506,metadata!$B$2:$Z$451,22,0)</f>
        <v>6</v>
      </c>
      <c r="Z506" t="str">
        <f>VLOOKUP($D506,metadata!$B$2:$Z$451,23,0)</f>
        <v/>
      </c>
      <c r="AA506" t="str">
        <f>VLOOKUP($D506,metadata!$B$2:$Z$451,24,0)</f>
        <v/>
      </c>
      <c r="AB506" t="str">
        <f>VLOOKUP($D506,metadata!$B$2:$Z$451,25,0)</f>
        <v/>
      </c>
      <c r="AC506">
        <v>13.493036211699099</v>
      </c>
      <c r="AD506">
        <v>5.1612903225806397</v>
      </c>
      <c r="AF506">
        <f t="shared" si="24"/>
        <v>110</v>
      </c>
      <c r="AG506">
        <f t="shared" si="27"/>
        <v>13.5</v>
      </c>
      <c r="AH506">
        <v>1984</v>
      </c>
      <c r="AI506" t="s">
        <v>37</v>
      </c>
      <c r="AJ506" t="s">
        <v>37</v>
      </c>
    </row>
    <row r="507" spans="1:36" x14ac:dyDescent="0.3">
      <c r="C507">
        <v>506</v>
      </c>
      <c r="D507" t="str">
        <f t="shared" si="23"/>
        <v>6b-OI</v>
      </c>
      <c r="E507" t="str">
        <f>VLOOKUP($D507,metadata!$B$2:$S$451,2,0)</f>
        <v>KIMURA, MT</v>
      </c>
      <c r="F507" t="str">
        <f>VLOOKUP($D507,metadata!$B$2:$S$451,3,0)</f>
        <v>Geographic variation of reproductive diapause in the Drosophila auraria complex (Diptera: Drosophilidae)</v>
      </c>
      <c r="G507" t="str">
        <f>VLOOKUP($D507,metadata!$B$2:$S$451,4,0)</f>
        <v>10.1111/j.1365-3032.1984.tb00784.x</v>
      </c>
      <c r="H507" t="str">
        <f>VLOOKUP($D507,metadata!$B$2:$S$451,5,0)</f>
        <v>y</v>
      </c>
      <c r="I507" t="str">
        <f>VLOOKUP($D507,metadata!$B$2:$S$451,6,0)</f>
        <v>a</v>
      </c>
      <c r="J507" t="str">
        <f>VLOOKUP($D507,metadata!$B$2:$S$451,7,0)</f>
        <v>i</v>
      </c>
      <c r="K507">
        <f>VLOOKUP($D507,metadata!$B$2:$S$451,8,0)</f>
        <v>7</v>
      </c>
      <c r="L507">
        <f>VLOOKUP($D507,metadata!$B$2:$S$451,9,0)</f>
        <v>8</v>
      </c>
      <c r="M507" t="str">
        <f>VLOOKUP($D507,metadata!$B$2:$S$451,10,0)</f>
        <v>n</v>
      </c>
      <c r="N507" t="str">
        <f>VLOOKUP($D507,metadata!$B$2:$S$451,11,0)</f>
        <v>Drosophila triauraria</v>
      </c>
      <c r="O507" t="str">
        <f>VLOOKUP($D507,metadata!$B$2:$S$451,12,0)</f>
        <v>diptera</v>
      </c>
      <c r="P507" t="str">
        <f>VLOOKUP($D507,metadata!$B$2:$S$451,13,0)</f>
        <v>OI</v>
      </c>
      <c r="Q507">
        <f>VLOOKUP($D507,metadata!$B$2:$S$451,14,0)</f>
        <v>33.233333000000002</v>
      </c>
      <c r="R507">
        <f>VLOOKUP($D507,metadata!$B$2:$S$451,15,0)</f>
        <v>131.60666699999999</v>
      </c>
      <c r="S507">
        <f>VLOOKUP($D507,metadata!$B$2:$S$451,16,0)</f>
        <v>0.1</v>
      </c>
      <c r="T507" t="str">
        <f>VLOOKUP($D507,metadata!$B$2:$S$451,17,0)</f>
        <v/>
      </c>
      <c r="U507" t="str">
        <f>VLOOKUP($D507,metadata!$B$2:$S$451,18,0)</f>
        <v/>
      </c>
      <c r="V507">
        <f>VLOOKUP($D507,metadata!$B$2:$Z$451,19,0)</f>
        <v>110</v>
      </c>
      <c r="W507" t="str">
        <f>VLOOKUP($D507,metadata!$B$2:$Z$451,20,0)</f>
        <v>global average</v>
      </c>
      <c r="X507" t="str">
        <f>VLOOKUP($D507,metadata!$B$2:$Z$451,21,0)</f>
        <v/>
      </c>
      <c r="Y507">
        <f>VLOOKUP($D507,metadata!$B$2:$Z$451,22,0)</f>
        <v>6</v>
      </c>
      <c r="Z507" t="str">
        <f>VLOOKUP($D507,metadata!$B$2:$Z$451,23,0)</f>
        <v/>
      </c>
      <c r="AA507" t="str">
        <f>VLOOKUP($D507,metadata!$B$2:$Z$451,24,0)</f>
        <v/>
      </c>
      <c r="AB507" t="str">
        <f>VLOOKUP($D507,metadata!$B$2:$Z$451,25,0)</f>
        <v/>
      </c>
      <c r="AC507">
        <v>13.158774373259</v>
      </c>
      <c r="AD507">
        <v>3.2258064516128901</v>
      </c>
      <c r="AF507">
        <f t="shared" si="24"/>
        <v>110</v>
      </c>
      <c r="AG507">
        <v>13</v>
      </c>
      <c r="AH507">
        <v>1984</v>
      </c>
      <c r="AI507" t="s">
        <v>37</v>
      </c>
      <c r="AJ507" t="s">
        <v>37</v>
      </c>
    </row>
    <row r="508" spans="1:36" x14ac:dyDescent="0.3">
      <c r="C508">
        <v>507</v>
      </c>
      <c r="D508" t="str">
        <f t="shared" si="23"/>
        <v>6b-OI</v>
      </c>
      <c r="E508" t="str">
        <f>VLOOKUP($D508,metadata!$B$2:$S$451,2,0)</f>
        <v>KIMURA, MT</v>
      </c>
      <c r="F508" t="str">
        <f>VLOOKUP($D508,metadata!$B$2:$S$451,3,0)</f>
        <v>Geographic variation of reproductive diapause in the Drosophila auraria complex (Diptera: Drosophilidae)</v>
      </c>
      <c r="G508" t="str">
        <f>VLOOKUP($D508,metadata!$B$2:$S$451,4,0)</f>
        <v>10.1111/j.1365-3032.1984.tb00784.x</v>
      </c>
      <c r="H508" t="str">
        <f>VLOOKUP($D508,metadata!$B$2:$S$451,5,0)</f>
        <v>y</v>
      </c>
      <c r="I508" t="str">
        <f>VLOOKUP($D508,metadata!$B$2:$S$451,6,0)</f>
        <v>a</v>
      </c>
      <c r="J508" t="str">
        <f>VLOOKUP($D508,metadata!$B$2:$S$451,7,0)</f>
        <v>i</v>
      </c>
      <c r="K508">
        <f>VLOOKUP($D508,metadata!$B$2:$S$451,8,0)</f>
        <v>7</v>
      </c>
      <c r="L508">
        <f>VLOOKUP($D508,metadata!$B$2:$S$451,9,0)</f>
        <v>8</v>
      </c>
      <c r="M508" t="str">
        <f>VLOOKUP($D508,metadata!$B$2:$S$451,10,0)</f>
        <v>n</v>
      </c>
      <c r="N508" t="str">
        <f>VLOOKUP($D508,metadata!$B$2:$S$451,11,0)</f>
        <v>Drosophila triauraria</v>
      </c>
      <c r="O508" t="str">
        <f>VLOOKUP($D508,metadata!$B$2:$S$451,12,0)</f>
        <v>diptera</v>
      </c>
      <c r="P508" t="str">
        <f>VLOOKUP($D508,metadata!$B$2:$S$451,13,0)</f>
        <v>OI</v>
      </c>
      <c r="Q508">
        <f>VLOOKUP($D508,metadata!$B$2:$S$451,14,0)</f>
        <v>33.233333000000002</v>
      </c>
      <c r="R508">
        <f>VLOOKUP($D508,metadata!$B$2:$S$451,15,0)</f>
        <v>131.60666699999999</v>
      </c>
      <c r="S508">
        <f>VLOOKUP($D508,metadata!$B$2:$S$451,16,0)</f>
        <v>0.1</v>
      </c>
      <c r="T508" t="str">
        <f>VLOOKUP($D508,metadata!$B$2:$S$451,17,0)</f>
        <v/>
      </c>
      <c r="U508" t="str">
        <f>VLOOKUP($D508,metadata!$B$2:$S$451,18,0)</f>
        <v/>
      </c>
      <c r="V508">
        <f>VLOOKUP($D508,metadata!$B$2:$Z$451,19,0)</f>
        <v>110</v>
      </c>
      <c r="W508" t="str">
        <f>VLOOKUP($D508,metadata!$B$2:$Z$451,20,0)</f>
        <v>global average</v>
      </c>
      <c r="X508" t="str">
        <f>VLOOKUP($D508,metadata!$B$2:$Z$451,21,0)</f>
        <v/>
      </c>
      <c r="Y508">
        <f>VLOOKUP($D508,metadata!$B$2:$Z$451,22,0)</f>
        <v>6</v>
      </c>
      <c r="Z508" t="str">
        <f>VLOOKUP($D508,metadata!$B$2:$Z$451,23,0)</f>
        <v/>
      </c>
      <c r="AA508" t="str">
        <f>VLOOKUP($D508,metadata!$B$2:$Z$451,24,0)</f>
        <v/>
      </c>
      <c r="AB508" t="str">
        <f>VLOOKUP($D508,metadata!$B$2:$Z$451,25,0)</f>
        <v/>
      </c>
      <c r="AC508">
        <v>12.5069637883008</v>
      </c>
      <c r="AD508">
        <v>7.0967741935483799</v>
      </c>
      <c r="AF508">
        <f t="shared" si="24"/>
        <v>110</v>
      </c>
      <c r="AG508">
        <f>ROUND(AC508,1)</f>
        <v>12.5</v>
      </c>
      <c r="AH508">
        <v>1984</v>
      </c>
      <c r="AI508" t="s">
        <v>37</v>
      </c>
      <c r="AJ508" t="s">
        <v>37</v>
      </c>
    </row>
    <row r="509" spans="1:36" x14ac:dyDescent="0.3">
      <c r="C509">
        <v>508</v>
      </c>
      <c r="D509" t="str">
        <f t="shared" si="23"/>
        <v>6b-OI</v>
      </c>
      <c r="E509" t="str">
        <f>VLOOKUP($D509,metadata!$B$2:$S$451,2,0)</f>
        <v>KIMURA, MT</v>
      </c>
      <c r="F509" t="str">
        <f>VLOOKUP($D509,metadata!$B$2:$S$451,3,0)</f>
        <v>Geographic variation of reproductive diapause in the Drosophila auraria complex (Diptera: Drosophilidae)</v>
      </c>
      <c r="G509" t="str">
        <f>VLOOKUP($D509,metadata!$B$2:$S$451,4,0)</f>
        <v>10.1111/j.1365-3032.1984.tb00784.x</v>
      </c>
      <c r="H509" t="str">
        <f>VLOOKUP($D509,metadata!$B$2:$S$451,5,0)</f>
        <v>y</v>
      </c>
      <c r="I509" t="str">
        <f>VLOOKUP($D509,metadata!$B$2:$S$451,6,0)</f>
        <v>a</v>
      </c>
      <c r="J509" t="str">
        <f>VLOOKUP($D509,metadata!$B$2:$S$451,7,0)</f>
        <v>i</v>
      </c>
      <c r="K509">
        <f>VLOOKUP($D509,metadata!$B$2:$S$451,8,0)</f>
        <v>7</v>
      </c>
      <c r="L509">
        <f>VLOOKUP($D509,metadata!$B$2:$S$451,9,0)</f>
        <v>8</v>
      </c>
      <c r="M509" t="str">
        <f>VLOOKUP($D509,metadata!$B$2:$S$451,10,0)</f>
        <v>n</v>
      </c>
      <c r="N509" t="str">
        <f>VLOOKUP($D509,metadata!$B$2:$S$451,11,0)</f>
        <v>Drosophila triauraria</v>
      </c>
      <c r="O509" t="str">
        <f>VLOOKUP($D509,metadata!$B$2:$S$451,12,0)</f>
        <v>diptera</v>
      </c>
      <c r="P509" t="str">
        <f>VLOOKUP($D509,metadata!$B$2:$S$451,13,0)</f>
        <v>OI</v>
      </c>
      <c r="Q509">
        <f>VLOOKUP($D509,metadata!$B$2:$S$451,14,0)</f>
        <v>33.233333000000002</v>
      </c>
      <c r="R509">
        <f>VLOOKUP($D509,metadata!$B$2:$S$451,15,0)</f>
        <v>131.60666699999999</v>
      </c>
      <c r="S509">
        <f>VLOOKUP($D509,metadata!$B$2:$S$451,16,0)</f>
        <v>0.1</v>
      </c>
      <c r="T509" t="str">
        <f>VLOOKUP($D509,metadata!$B$2:$S$451,17,0)</f>
        <v/>
      </c>
      <c r="U509" t="str">
        <f>VLOOKUP($D509,metadata!$B$2:$S$451,18,0)</f>
        <v/>
      </c>
      <c r="V509">
        <f>VLOOKUP($D509,metadata!$B$2:$Z$451,19,0)</f>
        <v>110</v>
      </c>
      <c r="W509" t="str">
        <f>VLOOKUP($D509,metadata!$B$2:$Z$451,20,0)</f>
        <v>global average</v>
      </c>
      <c r="X509" t="str">
        <f>VLOOKUP($D509,metadata!$B$2:$Z$451,21,0)</f>
        <v/>
      </c>
      <c r="Y509">
        <f>VLOOKUP($D509,metadata!$B$2:$Z$451,22,0)</f>
        <v>6</v>
      </c>
      <c r="Z509" t="str">
        <f>VLOOKUP($D509,metadata!$B$2:$Z$451,23,0)</f>
        <v/>
      </c>
      <c r="AA509" t="str">
        <f>VLOOKUP($D509,metadata!$B$2:$Z$451,24,0)</f>
        <v/>
      </c>
      <c r="AB509" t="str">
        <f>VLOOKUP($D509,metadata!$B$2:$Z$451,25,0)</f>
        <v/>
      </c>
      <c r="AC509">
        <v>11.988857938718599</v>
      </c>
      <c r="AD509">
        <v>42.580645161290299</v>
      </c>
      <c r="AF509">
        <f t="shared" si="24"/>
        <v>110</v>
      </c>
      <c r="AG509">
        <f>ROUND(AC509,1)</f>
        <v>12</v>
      </c>
      <c r="AH509">
        <v>1984</v>
      </c>
      <c r="AI509" t="s">
        <v>37</v>
      </c>
      <c r="AJ509" t="s">
        <v>37</v>
      </c>
    </row>
    <row r="510" spans="1:36" x14ac:dyDescent="0.3">
      <c r="C510">
        <v>509</v>
      </c>
      <c r="D510" t="str">
        <f t="shared" si="23"/>
        <v>6b-OI</v>
      </c>
      <c r="E510" t="str">
        <f>VLOOKUP($D510,metadata!$B$2:$S$451,2,0)</f>
        <v>KIMURA, MT</v>
      </c>
      <c r="F510" t="str">
        <f>VLOOKUP($D510,metadata!$B$2:$S$451,3,0)</f>
        <v>Geographic variation of reproductive diapause in the Drosophila auraria complex (Diptera: Drosophilidae)</v>
      </c>
      <c r="G510" t="str">
        <f>VLOOKUP($D510,metadata!$B$2:$S$451,4,0)</f>
        <v>10.1111/j.1365-3032.1984.tb00784.x</v>
      </c>
      <c r="H510" t="str">
        <f>VLOOKUP($D510,metadata!$B$2:$S$451,5,0)</f>
        <v>y</v>
      </c>
      <c r="I510" t="str">
        <f>VLOOKUP($D510,metadata!$B$2:$S$451,6,0)</f>
        <v>a</v>
      </c>
      <c r="J510" t="str">
        <f>VLOOKUP($D510,metadata!$B$2:$S$451,7,0)</f>
        <v>i</v>
      </c>
      <c r="K510">
        <f>VLOOKUP($D510,metadata!$B$2:$S$451,8,0)</f>
        <v>7</v>
      </c>
      <c r="L510">
        <f>VLOOKUP($D510,metadata!$B$2:$S$451,9,0)</f>
        <v>8</v>
      </c>
      <c r="M510" t="str">
        <f>VLOOKUP($D510,metadata!$B$2:$S$451,10,0)</f>
        <v>n</v>
      </c>
      <c r="N510" t="str">
        <f>VLOOKUP($D510,metadata!$B$2:$S$451,11,0)</f>
        <v>Drosophila triauraria</v>
      </c>
      <c r="O510" t="str">
        <f>VLOOKUP($D510,metadata!$B$2:$S$451,12,0)</f>
        <v>diptera</v>
      </c>
      <c r="P510" t="str">
        <f>VLOOKUP($D510,metadata!$B$2:$S$451,13,0)</f>
        <v>OI</v>
      </c>
      <c r="Q510">
        <f>VLOOKUP($D510,metadata!$B$2:$S$451,14,0)</f>
        <v>33.233333000000002</v>
      </c>
      <c r="R510">
        <f>VLOOKUP($D510,metadata!$B$2:$S$451,15,0)</f>
        <v>131.60666699999999</v>
      </c>
      <c r="S510">
        <f>VLOOKUP($D510,metadata!$B$2:$S$451,16,0)</f>
        <v>0.1</v>
      </c>
      <c r="T510" t="str">
        <f>VLOOKUP($D510,metadata!$B$2:$S$451,17,0)</f>
        <v/>
      </c>
      <c r="U510" t="str">
        <f>VLOOKUP($D510,metadata!$B$2:$S$451,18,0)</f>
        <v/>
      </c>
      <c r="V510">
        <f>VLOOKUP($D510,metadata!$B$2:$Z$451,19,0)</f>
        <v>110</v>
      </c>
      <c r="W510" t="str">
        <f>VLOOKUP($D510,metadata!$B$2:$Z$451,20,0)</f>
        <v>global average</v>
      </c>
      <c r="X510" t="str">
        <f>VLOOKUP($D510,metadata!$B$2:$Z$451,21,0)</f>
        <v/>
      </c>
      <c r="Y510">
        <f>VLOOKUP($D510,metadata!$B$2:$Z$451,22,0)</f>
        <v>6</v>
      </c>
      <c r="Z510" t="str">
        <f>VLOOKUP($D510,metadata!$B$2:$Z$451,23,0)</f>
        <v/>
      </c>
      <c r="AA510" t="str">
        <f>VLOOKUP($D510,metadata!$B$2:$Z$451,24,0)</f>
        <v/>
      </c>
      <c r="AB510" t="str">
        <f>VLOOKUP($D510,metadata!$B$2:$Z$451,25,0)</f>
        <v/>
      </c>
      <c r="AC510">
        <v>11.5041782729805</v>
      </c>
      <c r="AD510">
        <v>35.806451612903203</v>
      </c>
      <c r="AF510">
        <f t="shared" si="24"/>
        <v>110</v>
      </c>
      <c r="AG510">
        <f>ROUND(AC510,1)</f>
        <v>11.5</v>
      </c>
      <c r="AH510">
        <v>1984</v>
      </c>
      <c r="AI510" t="s">
        <v>37</v>
      </c>
      <c r="AJ510" t="s">
        <v>37</v>
      </c>
    </row>
    <row r="511" spans="1:36" x14ac:dyDescent="0.3">
      <c r="C511">
        <v>510</v>
      </c>
      <c r="D511" t="str">
        <f t="shared" si="23"/>
        <v>6b-OI</v>
      </c>
      <c r="E511" t="str">
        <f>VLOOKUP($D511,metadata!$B$2:$S$451,2,0)</f>
        <v>KIMURA, MT</v>
      </c>
      <c r="F511" t="str">
        <f>VLOOKUP($D511,metadata!$B$2:$S$451,3,0)</f>
        <v>Geographic variation of reproductive diapause in the Drosophila auraria complex (Diptera: Drosophilidae)</v>
      </c>
      <c r="G511" t="str">
        <f>VLOOKUP($D511,metadata!$B$2:$S$451,4,0)</f>
        <v>10.1111/j.1365-3032.1984.tb00784.x</v>
      </c>
      <c r="H511" t="str">
        <f>VLOOKUP($D511,metadata!$B$2:$S$451,5,0)</f>
        <v>y</v>
      </c>
      <c r="I511" t="str">
        <f>VLOOKUP($D511,metadata!$B$2:$S$451,6,0)</f>
        <v>a</v>
      </c>
      <c r="J511" t="str">
        <f>VLOOKUP($D511,metadata!$B$2:$S$451,7,0)</f>
        <v>i</v>
      </c>
      <c r="K511">
        <f>VLOOKUP($D511,metadata!$B$2:$S$451,8,0)</f>
        <v>7</v>
      </c>
      <c r="L511">
        <f>VLOOKUP($D511,metadata!$B$2:$S$451,9,0)</f>
        <v>8</v>
      </c>
      <c r="M511" t="str">
        <f>VLOOKUP($D511,metadata!$B$2:$S$451,10,0)</f>
        <v>n</v>
      </c>
      <c r="N511" t="str">
        <f>VLOOKUP($D511,metadata!$B$2:$S$451,11,0)</f>
        <v>Drosophila triauraria</v>
      </c>
      <c r="O511" t="str">
        <f>VLOOKUP($D511,metadata!$B$2:$S$451,12,0)</f>
        <v>diptera</v>
      </c>
      <c r="P511" t="str">
        <f>VLOOKUP($D511,metadata!$B$2:$S$451,13,0)</f>
        <v>OI</v>
      </c>
      <c r="Q511">
        <f>VLOOKUP($D511,metadata!$B$2:$S$451,14,0)</f>
        <v>33.233333000000002</v>
      </c>
      <c r="R511">
        <f>VLOOKUP($D511,metadata!$B$2:$S$451,15,0)</f>
        <v>131.60666699999999</v>
      </c>
      <c r="S511">
        <f>VLOOKUP($D511,metadata!$B$2:$S$451,16,0)</f>
        <v>0.1</v>
      </c>
      <c r="T511" t="str">
        <f>VLOOKUP($D511,metadata!$B$2:$S$451,17,0)</f>
        <v/>
      </c>
      <c r="U511" t="str">
        <f>VLOOKUP($D511,metadata!$B$2:$S$451,18,0)</f>
        <v/>
      </c>
      <c r="V511">
        <f>VLOOKUP($D511,metadata!$B$2:$Z$451,19,0)</f>
        <v>110</v>
      </c>
      <c r="W511" t="str">
        <f>VLOOKUP($D511,metadata!$B$2:$Z$451,20,0)</f>
        <v>global average</v>
      </c>
      <c r="X511" t="str">
        <f>VLOOKUP($D511,metadata!$B$2:$Z$451,21,0)</f>
        <v/>
      </c>
      <c r="Y511">
        <f>VLOOKUP($D511,metadata!$B$2:$Z$451,22,0)</f>
        <v>6</v>
      </c>
      <c r="Z511" t="str">
        <f>VLOOKUP($D511,metadata!$B$2:$Z$451,23,0)</f>
        <v/>
      </c>
      <c r="AA511" t="str">
        <f>VLOOKUP($D511,metadata!$B$2:$Z$451,24,0)</f>
        <v/>
      </c>
      <c r="AB511" t="str">
        <f>VLOOKUP($D511,metadata!$B$2:$Z$451,25,0)</f>
        <v/>
      </c>
      <c r="AC511">
        <v>10.050139275766</v>
      </c>
      <c r="AD511">
        <v>62.903225806451601</v>
      </c>
      <c r="AF511">
        <f t="shared" si="24"/>
        <v>110</v>
      </c>
      <c r="AG511">
        <v>10</v>
      </c>
      <c r="AH511">
        <v>1984</v>
      </c>
      <c r="AI511" t="s">
        <v>37</v>
      </c>
      <c r="AJ511" t="s">
        <v>37</v>
      </c>
    </row>
    <row r="512" spans="1:36" x14ac:dyDescent="0.3">
      <c r="C512">
        <v>511</v>
      </c>
      <c r="D512" t="str">
        <f t="shared" si="23"/>
        <v>6b-KG</v>
      </c>
      <c r="E512" t="str">
        <f>VLOOKUP($D512,metadata!$B$2:$S$451,2,0)</f>
        <v>KIMURA, MT</v>
      </c>
      <c r="F512" t="str">
        <f>VLOOKUP($D512,metadata!$B$2:$S$451,3,0)</f>
        <v>Geographic variation of reproductive diapause in the Drosophila auraria complex (Diptera: Drosophilidae)</v>
      </c>
      <c r="G512" t="str">
        <f>VLOOKUP($D512,metadata!$B$2:$S$451,4,0)</f>
        <v>10.1111/j.1365-3032.1984.tb00784.x</v>
      </c>
      <c r="H512" t="str">
        <f>VLOOKUP($D512,metadata!$B$2:$S$451,5,0)</f>
        <v>y</v>
      </c>
      <c r="I512" t="str">
        <f>VLOOKUP($D512,metadata!$B$2:$S$451,6,0)</f>
        <v>a</v>
      </c>
      <c r="J512" t="str">
        <f>VLOOKUP($D512,metadata!$B$2:$S$451,7,0)</f>
        <v>i</v>
      </c>
      <c r="K512">
        <f>VLOOKUP($D512,metadata!$B$2:$S$451,8,0)</f>
        <v>7</v>
      </c>
      <c r="L512">
        <f>VLOOKUP($D512,metadata!$B$2:$S$451,9,0)</f>
        <v>8</v>
      </c>
      <c r="M512" t="str">
        <f>VLOOKUP($D512,metadata!$B$2:$S$451,10,0)</f>
        <v>n</v>
      </c>
      <c r="N512" t="str">
        <f>VLOOKUP($D512,metadata!$B$2:$S$451,11,0)</f>
        <v>Drosophila triauraria</v>
      </c>
      <c r="O512" t="str">
        <f>VLOOKUP($D512,metadata!$B$2:$S$451,12,0)</f>
        <v>diptera</v>
      </c>
      <c r="P512" t="str">
        <f>VLOOKUP($D512,metadata!$B$2:$S$451,13,0)</f>
        <v>KG</v>
      </c>
      <c r="Q512">
        <f>VLOOKUP($D512,metadata!$B$2:$S$451,14,0)</f>
        <v>31.6</v>
      </c>
      <c r="R512">
        <f>VLOOKUP($D512,metadata!$B$2:$S$451,15,0)</f>
        <v>130.55000000000001</v>
      </c>
      <c r="S512">
        <f>VLOOKUP($D512,metadata!$B$2:$S$451,16,0)</f>
        <v>0.1</v>
      </c>
      <c r="T512" t="str">
        <f>VLOOKUP($D512,metadata!$B$2:$S$451,17,0)</f>
        <v/>
      </c>
      <c r="U512" t="str">
        <f>VLOOKUP($D512,metadata!$B$2:$S$451,18,0)</f>
        <v/>
      </c>
      <c r="V512">
        <f>VLOOKUP($D512,metadata!$B$2:$Z$451,19,0)</f>
        <v>110</v>
      </c>
      <c r="W512" t="str">
        <f>VLOOKUP($D512,metadata!$B$2:$Z$451,20,0)</f>
        <v>global average</v>
      </c>
      <c r="X512" t="str">
        <f>VLOOKUP($D512,metadata!$B$2:$Z$451,21,0)</f>
        <v/>
      </c>
      <c r="Y512">
        <f>VLOOKUP($D512,metadata!$B$2:$Z$451,22,0)</f>
        <v>6</v>
      </c>
      <c r="Z512" t="str">
        <f>VLOOKUP($D512,metadata!$B$2:$Z$451,23,0)</f>
        <v/>
      </c>
      <c r="AA512" t="str">
        <f>VLOOKUP($D512,metadata!$B$2:$Z$451,24,0)</f>
        <v/>
      </c>
      <c r="AB512" t="str">
        <f>VLOOKUP($D512,metadata!$B$2:$Z$451,25,0)</f>
        <v/>
      </c>
      <c r="AC512">
        <v>16.16713091922</v>
      </c>
      <c r="AD512">
        <v>5.80645161290321</v>
      </c>
      <c r="AF512">
        <f t="shared" si="24"/>
        <v>110</v>
      </c>
      <c r="AG512">
        <v>16</v>
      </c>
      <c r="AH512">
        <v>1984</v>
      </c>
      <c r="AI512" t="s">
        <v>37</v>
      </c>
      <c r="AJ512" t="s">
        <v>37</v>
      </c>
    </row>
    <row r="513" spans="3:36" x14ac:dyDescent="0.3">
      <c r="C513">
        <v>512</v>
      </c>
      <c r="D513" t="str">
        <f t="shared" si="23"/>
        <v>6b-KG</v>
      </c>
      <c r="E513" t="str">
        <f>VLOOKUP($D513,metadata!$B$2:$S$451,2,0)</f>
        <v>KIMURA, MT</v>
      </c>
      <c r="F513" t="str">
        <f>VLOOKUP($D513,metadata!$B$2:$S$451,3,0)</f>
        <v>Geographic variation of reproductive diapause in the Drosophila auraria complex (Diptera: Drosophilidae)</v>
      </c>
      <c r="G513" t="str">
        <f>VLOOKUP($D513,metadata!$B$2:$S$451,4,0)</f>
        <v>10.1111/j.1365-3032.1984.tb00784.x</v>
      </c>
      <c r="H513" t="str">
        <f>VLOOKUP($D513,metadata!$B$2:$S$451,5,0)</f>
        <v>y</v>
      </c>
      <c r="I513" t="str">
        <f>VLOOKUP($D513,metadata!$B$2:$S$451,6,0)</f>
        <v>a</v>
      </c>
      <c r="J513" t="str">
        <f>VLOOKUP($D513,metadata!$B$2:$S$451,7,0)</f>
        <v>i</v>
      </c>
      <c r="K513">
        <f>VLOOKUP($D513,metadata!$B$2:$S$451,8,0)</f>
        <v>7</v>
      </c>
      <c r="L513">
        <f>VLOOKUP($D513,metadata!$B$2:$S$451,9,0)</f>
        <v>8</v>
      </c>
      <c r="M513" t="str">
        <f>VLOOKUP($D513,metadata!$B$2:$S$451,10,0)</f>
        <v>n</v>
      </c>
      <c r="N513" t="str">
        <f>VLOOKUP($D513,metadata!$B$2:$S$451,11,0)</f>
        <v>Drosophila triauraria</v>
      </c>
      <c r="O513" t="str">
        <f>VLOOKUP($D513,metadata!$B$2:$S$451,12,0)</f>
        <v>diptera</v>
      </c>
      <c r="P513" t="str">
        <f>VLOOKUP($D513,metadata!$B$2:$S$451,13,0)</f>
        <v>KG</v>
      </c>
      <c r="Q513">
        <f>VLOOKUP($D513,metadata!$B$2:$S$451,14,0)</f>
        <v>31.6</v>
      </c>
      <c r="R513">
        <f>VLOOKUP($D513,metadata!$B$2:$S$451,15,0)</f>
        <v>130.55000000000001</v>
      </c>
      <c r="S513">
        <f>VLOOKUP($D513,metadata!$B$2:$S$451,16,0)</f>
        <v>0.1</v>
      </c>
      <c r="T513" t="str">
        <f>VLOOKUP($D513,metadata!$B$2:$S$451,17,0)</f>
        <v/>
      </c>
      <c r="U513" t="str">
        <f>VLOOKUP($D513,metadata!$B$2:$S$451,18,0)</f>
        <v/>
      </c>
      <c r="V513">
        <f>VLOOKUP($D513,metadata!$B$2:$Z$451,19,0)</f>
        <v>110</v>
      </c>
      <c r="W513" t="str">
        <f>VLOOKUP($D513,metadata!$B$2:$Z$451,20,0)</f>
        <v>global average</v>
      </c>
      <c r="X513" t="str">
        <f>VLOOKUP($D513,metadata!$B$2:$Z$451,21,0)</f>
        <v/>
      </c>
      <c r="Y513">
        <f>VLOOKUP($D513,metadata!$B$2:$Z$451,22,0)</f>
        <v>6</v>
      </c>
      <c r="Z513" t="str">
        <f>VLOOKUP($D513,metadata!$B$2:$Z$451,23,0)</f>
        <v/>
      </c>
      <c r="AA513" t="str">
        <f>VLOOKUP($D513,metadata!$B$2:$Z$451,24,0)</f>
        <v/>
      </c>
      <c r="AB513" t="str">
        <f>VLOOKUP($D513,metadata!$B$2:$Z$451,25,0)</f>
        <v/>
      </c>
      <c r="AC513">
        <v>14.144846796657299</v>
      </c>
      <c r="AD513">
        <v>1.93548387096774</v>
      </c>
      <c r="AF513">
        <f t="shared" si="24"/>
        <v>110</v>
      </c>
      <c r="AG513">
        <v>14</v>
      </c>
      <c r="AH513">
        <v>1984</v>
      </c>
      <c r="AI513" t="s">
        <v>37</v>
      </c>
      <c r="AJ513" t="s">
        <v>37</v>
      </c>
    </row>
    <row r="514" spans="3:36" x14ac:dyDescent="0.3">
      <c r="C514">
        <v>513</v>
      </c>
      <c r="D514" t="str">
        <f t="shared" ref="D514:D577" si="28">VLOOKUP(C514,$A$1:$B$451,2)</f>
        <v>6b-KG</v>
      </c>
      <c r="E514" t="str">
        <f>VLOOKUP($D514,metadata!$B$2:$S$451,2,0)</f>
        <v>KIMURA, MT</v>
      </c>
      <c r="F514" t="str">
        <f>VLOOKUP($D514,metadata!$B$2:$S$451,3,0)</f>
        <v>Geographic variation of reproductive diapause in the Drosophila auraria complex (Diptera: Drosophilidae)</v>
      </c>
      <c r="G514" t="str">
        <f>VLOOKUP($D514,metadata!$B$2:$S$451,4,0)</f>
        <v>10.1111/j.1365-3032.1984.tb00784.x</v>
      </c>
      <c r="H514" t="str">
        <f>VLOOKUP($D514,metadata!$B$2:$S$451,5,0)</f>
        <v>y</v>
      </c>
      <c r="I514" t="str">
        <f>VLOOKUP($D514,metadata!$B$2:$S$451,6,0)</f>
        <v>a</v>
      </c>
      <c r="J514" t="str">
        <f>VLOOKUP($D514,metadata!$B$2:$S$451,7,0)</f>
        <v>i</v>
      </c>
      <c r="K514">
        <f>VLOOKUP($D514,metadata!$B$2:$S$451,8,0)</f>
        <v>7</v>
      </c>
      <c r="L514">
        <f>VLOOKUP($D514,metadata!$B$2:$S$451,9,0)</f>
        <v>8</v>
      </c>
      <c r="M514" t="str">
        <f>VLOOKUP($D514,metadata!$B$2:$S$451,10,0)</f>
        <v>n</v>
      </c>
      <c r="N514" t="str">
        <f>VLOOKUP($D514,metadata!$B$2:$S$451,11,0)</f>
        <v>Drosophila triauraria</v>
      </c>
      <c r="O514" t="str">
        <f>VLOOKUP($D514,metadata!$B$2:$S$451,12,0)</f>
        <v>diptera</v>
      </c>
      <c r="P514" t="str">
        <f>VLOOKUP($D514,metadata!$B$2:$S$451,13,0)</f>
        <v>KG</v>
      </c>
      <c r="Q514">
        <f>VLOOKUP($D514,metadata!$B$2:$S$451,14,0)</f>
        <v>31.6</v>
      </c>
      <c r="R514">
        <f>VLOOKUP($D514,metadata!$B$2:$S$451,15,0)</f>
        <v>130.55000000000001</v>
      </c>
      <c r="S514">
        <f>VLOOKUP($D514,metadata!$B$2:$S$451,16,0)</f>
        <v>0.1</v>
      </c>
      <c r="T514" t="str">
        <f>VLOOKUP($D514,metadata!$B$2:$S$451,17,0)</f>
        <v/>
      </c>
      <c r="U514" t="str">
        <f>VLOOKUP($D514,metadata!$B$2:$S$451,18,0)</f>
        <v/>
      </c>
      <c r="V514">
        <f>VLOOKUP($D514,metadata!$B$2:$Z$451,19,0)</f>
        <v>110</v>
      </c>
      <c r="W514" t="str">
        <f>VLOOKUP($D514,metadata!$B$2:$Z$451,20,0)</f>
        <v>global average</v>
      </c>
      <c r="X514" t="str">
        <f>VLOOKUP($D514,metadata!$B$2:$Z$451,21,0)</f>
        <v/>
      </c>
      <c r="Y514">
        <f>VLOOKUP($D514,metadata!$B$2:$Z$451,22,0)</f>
        <v>6</v>
      </c>
      <c r="Z514" t="str">
        <f>VLOOKUP($D514,metadata!$B$2:$Z$451,23,0)</f>
        <v/>
      </c>
      <c r="AA514" t="str">
        <f>VLOOKUP($D514,metadata!$B$2:$Z$451,24,0)</f>
        <v/>
      </c>
      <c r="AB514" t="str">
        <f>VLOOKUP($D514,metadata!$B$2:$Z$451,25,0)</f>
        <v/>
      </c>
      <c r="AC514">
        <v>13.6601671309192</v>
      </c>
      <c r="AD514">
        <v>4.1935483870967598</v>
      </c>
      <c r="AF514">
        <f t="shared" ref="AF514:AF577" si="29">IF(AE514="",V514,AE514)</f>
        <v>110</v>
      </c>
      <c r="AG514">
        <v>13.5</v>
      </c>
      <c r="AH514">
        <v>1984</v>
      </c>
      <c r="AI514" t="s">
        <v>37</v>
      </c>
      <c r="AJ514" t="s">
        <v>37</v>
      </c>
    </row>
    <row r="515" spans="3:36" x14ac:dyDescent="0.3">
      <c r="C515">
        <v>514</v>
      </c>
      <c r="D515" t="str">
        <f t="shared" si="28"/>
        <v>6b-KG</v>
      </c>
      <c r="E515" t="str">
        <f>VLOOKUP($D515,metadata!$B$2:$S$451,2,0)</f>
        <v>KIMURA, MT</v>
      </c>
      <c r="F515" t="str">
        <f>VLOOKUP($D515,metadata!$B$2:$S$451,3,0)</f>
        <v>Geographic variation of reproductive diapause in the Drosophila auraria complex (Diptera: Drosophilidae)</v>
      </c>
      <c r="G515" t="str">
        <f>VLOOKUP($D515,metadata!$B$2:$S$451,4,0)</f>
        <v>10.1111/j.1365-3032.1984.tb00784.x</v>
      </c>
      <c r="H515" t="str">
        <f>VLOOKUP($D515,metadata!$B$2:$S$451,5,0)</f>
        <v>y</v>
      </c>
      <c r="I515" t="str">
        <f>VLOOKUP($D515,metadata!$B$2:$S$451,6,0)</f>
        <v>a</v>
      </c>
      <c r="J515" t="str">
        <f>VLOOKUP($D515,metadata!$B$2:$S$451,7,0)</f>
        <v>i</v>
      </c>
      <c r="K515">
        <f>VLOOKUP($D515,metadata!$B$2:$S$451,8,0)</f>
        <v>7</v>
      </c>
      <c r="L515">
        <f>VLOOKUP($D515,metadata!$B$2:$S$451,9,0)</f>
        <v>8</v>
      </c>
      <c r="M515" t="str">
        <f>VLOOKUP($D515,metadata!$B$2:$S$451,10,0)</f>
        <v>n</v>
      </c>
      <c r="N515" t="str">
        <f>VLOOKUP($D515,metadata!$B$2:$S$451,11,0)</f>
        <v>Drosophila triauraria</v>
      </c>
      <c r="O515" t="str">
        <f>VLOOKUP($D515,metadata!$B$2:$S$451,12,0)</f>
        <v>diptera</v>
      </c>
      <c r="P515" t="str">
        <f>VLOOKUP($D515,metadata!$B$2:$S$451,13,0)</f>
        <v>KG</v>
      </c>
      <c r="Q515">
        <f>VLOOKUP($D515,metadata!$B$2:$S$451,14,0)</f>
        <v>31.6</v>
      </c>
      <c r="R515">
        <f>VLOOKUP($D515,metadata!$B$2:$S$451,15,0)</f>
        <v>130.55000000000001</v>
      </c>
      <c r="S515">
        <f>VLOOKUP($D515,metadata!$B$2:$S$451,16,0)</f>
        <v>0.1</v>
      </c>
      <c r="T515" t="str">
        <f>VLOOKUP($D515,metadata!$B$2:$S$451,17,0)</f>
        <v/>
      </c>
      <c r="U515" t="str">
        <f>VLOOKUP($D515,metadata!$B$2:$S$451,18,0)</f>
        <v/>
      </c>
      <c r="V515">
        <f>VLOOKUP($D515,metadata!$B$2:$Z$451,19,0)</f>
        <v>110</v>
      </c>
      <c r="W515" t="str">
        <f>VLOOKUP($D515,metadata!$B$2:$Z$451,20,0)</f>
        <v>global average</v>
      </c>
      <c r="X515" t="str">
        <f>VLOOKUP($D515,metadata!$B$2:$Z$451,21,0)</f>
        <v/>
      </c>
      <c r="Y515">
        <f>VLOOKUP($D515,metadata!$B$2:$Z$451,22,0)</f>
        <v>6</v>
      </c>
      <c r="Z515" t="str">
        <f>VLOOKUP($D515,metadata!$B$2:$Z$451,23,0)</f>
        <v/>
      </c>
      <c r="AA515" t="str">
        <f>VLOOKUP($D515,metadata!$B$2:$Z$451,24,0)</f>
        <v/>
      </c>
      <c r="AB515" t="str">
        <f>VLOOKUP($D515,metadata!$B$2:$Z$451,25,0)</f>
        <v/>
      </c>
      <c r="AC515">
        <v>13.158774373259</v>
      </c>
      <c r="AD515">
        <v>2.5806451612903198</v>
      </c>
      <c r="AF515">
        <f t="shared" si="29"/>
        <v>110</v>
      </c>
      <c r="AG515">
        <v>13</v>
      </c>
      <c r="AH515">
        <v>1984</v>
      </c>
      <c r="AI515" t="s">
        <v>37</v>
      </c>
      <c r="AJ515" t="s">
        <v>37</v>
      </c>
    </row>
    <row r="516" spans="3:36" x14ac:dyDescent="0.3">
      <c r="C516">
        <v>515</v>
      </c>
      <c r="D516" t="str">
        <f t="shared" si="28"/>
        <v>6b-KG</v>
      </c>
      <c r="E516" t="str">
        <f>VLOOKUP($D516,metadata!$B$2:$S$451,2,0)</f>
        <v>KIMURA, MT</v>
      </c>
      <c r="F516" t="str">
        <f>VLOOKUP($D516,metadata!$B$2:$S$451,3,0)</f>
        <v>Geographic variation of reproductive diapause in the Drosophila auraria complex (Diptera: Drosophilidae)</v>
      </c>
      <c r="G516" t="str">
        <f>VLOOKUP($D516,metadata!$B$2:$S$451,4,0)</f>
        <v>10.1111/j.1365-3032.1984.tb00784.x</v>
      </c>
      <c r="H516" t="str">
        <f>VLOOKUP($D516,metadata!$B$2:$S$451,5,0)</f>
        <v>y</v>
      </c>
      <c r="I516" t="str">
        <f>VLOOKUP($D516,metadata!$B$2:$S$451,6,0)</f>
        <v>a</v>
      </c>
      <c r="J516" t="str">
        <f>VLOOKUP($D516,metadata!$B$2:$S$451,7,0)</f>
        <v>i</v>
      </c>
      <c r="K516">
        <f>VLOOKUP($D516,metadata!$B$2:$S$451,8,0)</f>
        <v>7</v>
      </c>
      <c r="L516">
        <f>VLOOKUP($D516,metadata!$B$2:$S$451,9,0)</f>
        <v>8</v>
      </c>
      <c r="M516" t="str">
        <f>VLOOKUP($D516,metadata!$B$2:$S$451,10,0)</f>
        <v>n</v>
      </c>
      <c r="N516" t="str">
        <f>VLOOKUP($D516,metadata!$B$2:$S$451,11,0)</f>
        <v>Drosophila triauraria</v>
      </c>
      <c r="O516" t="str">
        <f>VLOOKUP($D516,metadata!$B$2:$S$451,12,0)</f>
        <v>diptera</v>
      </c>
      <c r="P516" t="str">
        <f>VLOOKUP($D516,metadata!$B$2:$S$451,13,0)</f>
        <v>KG</v>
      </c>
      <c r="Q516">
        <f>VLOOKUP($D516,metadata!$B$2:$S$451,14,0)</f>
        <v>31.6</v>
      </c>
      <c r="R516">
        <f>VLOOKUP($D516,metadata!$B$2:$S$451,15,0)</f>
        <v>130.55000000000001</v>
      </c>
      <c r="S516">
        <f>VLOOKUP($D516,metadata!$B$2:$S$451,16,0)</f>
        <v>0.1</v>
      </c>
      <c r="T516" t="str">
        <f>VLOOKUP($D516,metadata!$B$2:$S$451,17,0)</f>
        <v/>
      </c>
      <c r="U516" t="str">
        <f>VLOOKUP($D516,metadata!$B$2:$S$451,18,0)</f>
        <v/>
      </c>
      <c r="V516">
        <f>VLOOKUP($D516,metadata!$B$2:$Z$451,19,0)</f>
        <v>110</v>
      </c>
      <c r="W516" t="str">
        <f>VLOOKUP($D516,metadata!$B$2:$Z$451,20,0)</f>
        <v>global average</v>
      </c>
      <c r="X516" t="str">
        <f>VLOOKUP($D516,metadata!$B$2:$Z$451,21,0)</f>
        <v/>
      </c>
      <c r="Y516">
        <f>VLOOKUP($D516,metadata!$B$2:$Z$451,22,0)</f>
        <v>6</v>
      </c>
      <c r="Z516" t="str">
        <f>VLOOKUP($D516,metadata!$B$2:$Z$451,23,0)</f>
        <v/>
      </c>
      <c r="AA516" t="str">
        <f>VLOOKUP($D516,metadata!$B$2:$Z$451,24,0)</f>
        <v/>
      </c>
      <c r="AB516" t="str">
        <f>VLOOKUP($D516,metadata!$B$2:$Z$451,25,0)</f>
        <v/>
      </c>
      <c r="AC516">
        <v>12.4902506963788</v>
      </c>
      <c r="AD516">
        <v>2.5806451612903198</v>
      </c>
      <c r="AF516">
        <f t="shared" si="29"/>
        <v>110</v>
      </c>
      <c r="AG516">
        <f t="shared" ref="AG516:AG525" si="30">ROUND(AC516,1)</f>
        <v>12.5</v>
      </c>
      <c r="AH516">
        <v>1984</v>
      </c>
      <c r="AI516" t="s">
        <v>37</v>
      </c>
      <c r="AJ516" t="s">
        <v>37</v>
      </c>
    </row>
    <row r="517" spans="3:36" x14ac:dyDescent="0.3">
      <c r="C517">
        <v>516</v>
      </c>
      <c r="D517" t="str">
        <f t="shared" si="28"/>
        <v>6b-KG</v>
      </c>
      <c r="E517" t="str">
        <f>VLOOKUP($D517,metadata!$B$2:$S$451,2,0)</f>
        <v>KIMURA, MT</v>
      </c>
      <c r="F517" t="str">
        <f>VLOOKUP($D517,metadata!$B$2:$S$451,3,0)</f>
        <v>Geographic variation of reproductive diapause in the Drosophila auraria complex (Diptera: Drosophilidae)</v>
      </c>
      <c r="G517" t="str">
        <f>VLOOKUP($D517,metadata!$B$2:$S$451,4,0)</f>
        <v>10.1111/j.1365-3032.1984.tb00784.x</v>
      </c>
      <c r="H517" t="str">
        <f>VLOOKUP($D517,metadata!$B$2:$S$451,5,0)</f>
        <v>y</v>
      </c>
      <c r="I517" t="str">
        <f>VLOOKUP($D517,metadata!$B$2:$S$451,6,0)</f>
        <v>a</v>
      </c>
      <c r="J517" t="str">
        <f>VLOOKUP($D517,metadata!$B$2:$S$451,7,0)</f>
        <v>i</v>
      </c>
      <c r="K517">
        <f>VLOOKUP($D517,metadata!$B$2:$S$451,8,0)</f>
        <v>7</v>
      </c>
      <c r="L517">
        <f>VLOOKUP($D517,metadata!$B$2:$S$451,9,0)</f>
        <v>8</v>
      </c>
      <c r="M517" t="str">
        <f>VLOOKUP($D517,metadata!$B$2:$S$451,10,0)</f>
        <v>n</v>
      </c>
      <c r="N517" t="str">
        <f>VLOOKUP($D517,metadata!$B$2:$S$451,11,0)</f>
        <v>Drosophila triauraria</v>
      </c>
      <c r="O517" t="str">
        <f>VLOOKUP($D517,metadata!$B$2:$S$451,12,0)</f>
        <v>diptera</v>
      </c>
      <c r="P517" t="str">
        <f>VLOOKUP($D517,metadata!$B$2:$S$451,13,0)</f>
        <v>KG</v>
      </c>
      <c r="Q517">
        <f>VLOOKUP($D517,metadata!$B$2:$S$451,14,0)</f>
        <v>31.6</v>
      </c>
      <c r="R517">
        <f>VLOOKUP($D517,metadata!$B$2:$S$451,15,0)</f>
        <v>130.55000000000001</v>
      </c>
      <c r="S517">
        <f>VLOOKUP($D517,metadata!$B$2:$S$451,16,0)</f>
        <v>0.1</v>
      </c>
      <c r="T517" t="str">
        <f>VLOOKUP($D517,metadata!$B$2:$S$451,17,0)</f>
        <v/>
      </c>
      <c r="U517" t="str">
        <f>VLOOKUP($D517,metadata!$B$2:$S$451,18,0)</f>
        <v/>
      </c>
      <c r="V517">
        <f>VLOOKUP($D517,metadata!$B$2:$Z$451,19,0)</f>
        <v>110</v>
      </c>
      <c r="W517" t="str">
        <f>VLOOKUP($D517,metadata!$B$2:$Z$451,20,0)</f>
        <v>global average</v>
      </c>
      <c r="X517" t="str">
        <f>VLOOKUP($D517,metadata!$B$2:$Z$451,21,0)</f>
        <v/>
      </c>
      <c r="Y517">
        <f>VLOOKUP($D517,metadata!$B$2:$Z$451,22,0)</f>
        <v>6</v>
      </c>
      <c r="Z517" t="str">
        <f>VLOOKUP($D517,metadata!$B$2:$Z$451,23,0)</f>
        <v/>
      </c>
      <c r="AA517" t="str">
        <f>VLOOKUP($D517,metadata!$B$2:$Z$451,24,0)</f>
        <v/>
      </c>
      <c r="AB517" t="str">
        <f>VLOOKUP($D517,metadata!$B$2:$Z$451,25,0)</f>
        <v/>
      </c>
      <c r="AC517">
        <v>12.022284122562599</v>
      </c>
      <c r="AD517">
        <v>19.354838709677399</v>
      </c>
      <c r="AF517">
        <f t="shared" si="29"/>
        <v>110</v>
      </c>
      <c r="AG517">
        <f t="shared" si="30"/>
        <v>12</v>
      </c>
      <c r="AH517">
        <v>1984</v>
      </c>
      <c r="AI517" t="s">
        <v>37</v>
      </c>
      <c r="AJ517" t="s">
        <v>37</v>
      </c>
    </row>
    <row r="518" spans="3:36" x14ac:dyDescent="0.3">
      <c r="C518">
        <v>517</v>
      </c>
      <c r="D518" t="str">
        <f t="shared" si="28"/>
        <v>6b-KG</v>
      </c>
      <c r="E518" t="str">
        <f>VLOOKUP($D518,metadata!$B$2:$S$451,2,0)</f>
        <v>KIMURA, MT</v>
      </c>
      <c r="F518" t="str">
        <f>VLOOKUP($D518,metadata!$B$2:$S$451,3,0)</f>
        <v>Geographic variation of reproductive diapause in the Drosophila auraria complex (Diptera: Drosophilidae)</v>
      </c>
      <c r="G518" t="str">
        <f>VLOOKUP($D518,metadata!$B$2:$S$451,4,0)</f>
        <v>10.1111/j.1365-3032.1984.tb00784.x</v>
      </c>
      <c r="H518" t="str">
        <f>VLOOKUP($D518,metadata!$B$2:$S$451,5,0)</f>
        <v>y</v>
      </c>
      <c r="I518" t="str">
        <f>VLOOKUP($D518,metadata!$B$2:$S$451,6,0)</f>
        <v>a</v>
      </c>
      <c r="J518" t="str">
        <f>VLOOKUP($D518,metadata!$B$2:$S$451,7,0)</f>
        <v>i</v>
      </c>
      <c r="K518">
        <f>VLOOKUP($D518,metadata!$B$2:$S$451,8,0)</f>
        <v>7</v>
      </c>
      <c r="L518">
        <f>VLOOKUP($D518,metadata!$B$2:$S$451,9,0)</f>
        <v>8</v>
      </c>
      <c r="M518" t="str">
        <f>VLOOKUP($D518,metadata!$B$2:$S$451,10,0)</f>
        <v>n</v>
      </c>
      <c r="N518" t="str">
        <f>VLOOKUP($D518,metadata!$B$2:$S$451,11,0)</f>
        <v>Drosophila triauraria</v>
      </c>
      <c r="O518" t="str">
        <f>VLOOKUP($D518,metadata!$B$2:$S$451,12,0)</f>
        <v>diptera</v>
      </c>
      <c r="P518" t="str">
        <f>VLOOKUP($D518,metadata!$B$2:$S$451,13,0)</f>
        <v>KG</v>
      </c>
      <c r="Q518">
        <f>VLOOKUP($D518,metadata!$B$2:$S$451,14,0)</f>
        <v>31.6</v>
      </c>
      <c r="R518">
        <f>VLOOKUP($D518,metadata!$B$2:$S$451,15,0)</f>
        <v>130.55000000000001</v>
      </c>
      <c r="S518">
        <f>VLOOKUP($D518,metadata!$B$2:$S$451,16,0)</f>
        <v>0.1</v>
      </c>
      <c r="T518" t="str">
        <f>VLOOKUP($D518,metadata!$B$2:$S$451,17,0)</f>
        <v/>
      </c>
      <c r="U518" t="str">
        <f>VLOOKUP($D518,metadata!$B$2:$S$451,18,0)</f>
        <v/>
      </c>
      <c r="V518">
        <f>VLOOKUP($D518,metadata!$B$2:$Z$451,19,0)</f>
        <v>110</v>
      </c>
      <c r="W518" t="str">
        <f>VLOOKUP($D518,metadata!$B$2:$Z$451,20,0)</f>
        <v>global average</v>
      </c>
      <c r="X518" t="str">
        <f>VLOOKUP($D518,metadata!$B$2:$Z$451,21,0)</f>
        <v/>
      </c>
      <c r="Y518">
        <f>VLOOKUP($D518,metadata!$B$2:$Z$451,22,0)</f>
        <v>6</v>
      </c>
      <c r="Z518" t="str">
        <f>VLOOKUP($D518,metadata!$B$2:$Z$451,23,0)</f>
        <v/>
      </c>
      <c r="AA518" t="str">
        <f>VLOOKUP($D518,metadata!$B$2:$Z$451,24,0)</f>
        <v/>
      </c>
      <c r="AB518" t="str">
        <f>VLOOKUP($D518,metadata!$B$2:$Z$451,25,0)</f>
        <v/>
      </c>
      <c r="AC518">
        <v>11.5376044568245</v>
      </c>
      <c r="AD518">
        <v>9.67741935483871</v>
      </c>
      <c r="AF518">
        <f t="shared" si="29"/>
        <v>110</v>
      </c>
      <c r="AG518">
        <f t="shared" si="30"/>
        <v>11.5</v>
      </c>
      <c r="AH518">
        <v>1984</v>
      </c>
      <c r="AI518" t="s">
        <v>37</v>
      </c>
      <c r="AJ518" t="s">
        <v>37</v>
      </c>
    </row>
    <row r="519" spans="3:36" x14ac:dyDescent="0.3">
      <c r="C519">
        <v>518</v>
      </c>
      <c r="D519" t="str">
        <f t="shared" si="28"/>
        <v>6b-KG</v>
      </c>
      <c r="E519" t="str">
        <f>VLOOKUP($D519,metadata!$B$2:$S$451,2,0)</f>
        <v>KIMURA, MT</v>
      </c>
      <c r="F519" t="str">
        <f>VLOOKUP($D519,metadata!$B$2:$S$451,3,0)</f>
        <v>Geographic variation of reproductive diapause in the Drosophila auraria complex (Diptera: Drosophilidae)</v>
      </c>
      <c r="G519" t="str">
        <f>VLOOKUP($D519,metadata!$B$2:$S$451,4,0)</f>
        <v>10.1111/j.1365-3032.1984.tb00784.x</v>
      </c>
      <c r="H519" t="str">
        <f>VLOOKUP($D519,metadata!$B$2:$S$451,5,0)</f>
        <v>y</v>
      </c>
      <c r="I519" t="str">
        <f>VLOOKUP($D519,metadata!$B$2:$S$451,6,0)</f>
        <v>a</v>
      </c>
      <c r="J519" t="str">
        <f>VLOOKUP($D519,metadata!$B$2:$S$451,7,0)</f>
        <v>i</v>
      </c>
      <c r="K519">
        <f>VLOOKUP($D519,metadata!$B$2:$S$451,8,0)</f>
        <v>7</v>
      </c>
      <c r="L519">
        <f>VLOOKUP($D519,metadata!$B$2:$S$451,9,0)</f>
        <v>8</v>
      </c>
      <c r="M519" t="str">
        <f>VLOOKUP($D519,metadata!$B$2:$S$451,10,0)</f>
        <v>n</v>
      </c>
      <c r="N519" t="str">
        <f>VLOOKUP($D519,metadata!$B$2:$S$451,11,0)</f>
        <v>Drosophila triauraria</v>
      </c>
      <c r="O519" t="str">
        <f>VLOOKUP($D519,metadata!$B$2:$S$451,12,0)</f>
        <v>diptera</v>
      </c>
      <c r="P519" t="str">
        <f>VLOOKUP($D519,metadata!$B$2:$S$451,13,0)</f>
        <v>KG</v>
      </c>
      <c r="Q519">
        <f>VLOOKUP($D519,metadata!$B$2:$S$451,14,0)</f>
        <v>31.6</v>
      </c>
      <c r="R519">
        <f>VLOOKUP($D519,metadata!$B$2:$S$451,15,0)</f>
        <v>130.55000000000001</v>
      </c>
      <c r="S519">
        <f>VLOOKUP($D519,metadata!$B$2:$S$451,16,0)</f>
        <v>0.1</v>
      </c>
      <c r="T519" t="str">
        <f>VLOOKUP($D519,metadata!$B$2:$S$451,17,0)</f>
        <v/>
      </c>
      <c r="U519" t="str">
        <f>VLOOKUP($D519,metadata!$B$2:$S$451,18,0)</f>
        <v/>
      </c>
      <c r="V519">
        <f>VLOOKUP($D519,metadata!$B$2:$Z$451,19,0)</f>
        <v>110</v>
      </c>
      <c r="W519" t="str">
        <f>VLOOKUP($D519,metadata!$B$2:$Z$451,20,0)</f>
        <v>global average</v>
      </c>
      <c r="X519" t="str">
        <f>VLOOKUP($D519,metadata!$B$2:$Z$451,21,0)</f>
        <v/>
      </c>
      <c r="Y519">
        <f>VLOOKUP($D519,metadata!$B$2:$Z$451,22,0)</f>
        <v>6</v>
      </c>
      <c r="Z519" t="str">
        <f>VLOOKUP($D519,metadata!$B$2:$Z$451,23,0)</f>
        <v/>
      </c>
      <c r="AA519" t="str">
        <f>VLOOKUP($D519,metadata!$B$2:$Z$451,24,0)</f>
        <v/>
      </c>
      <c r="AB519" t="str">
        <f>VLOOKUP($D519,metadata!$B$2:$Z$451,25,0)</f>
        <v/>
      </c>
      <c r="AC519">
        <v>10.016713091922</v>
      </c>
      <c r="AD519">
        <v>47.741935483870897</v>
      </c>
      <c r="AF519">
        <f t="shared" si="29"/>
        <v>110</v>
      </c>
      <c r="AG519">
        <f t="shared" si="30"/>
        <v>10</v>
      </c>
      <c r="AH519">
        <v>1984</v>
      </c>
      <c r="AI519" t="s">
        <v>37</v>
      </c>
      <c r="AJ519" t="s">
        <v>37</v>
      </c>
    </row>
    <row r="520" spans="3:36" x14ac:dyDescent="0.3">
      <c r="C520">
        <v>519</v>
      </c>
      <c r="D520" t="str">
        <f t="shared" si="28"/>
        <v>6b-YK</v>
      </c>
      <c r="E520" t="str">
        <f>VLOOKUP($D520,metadata!$B$2:$S$451,2,0)</f>
        <v>KIMURA, MT</v>
      </c>
      <c r="F520" t="str">
        <f>VLOOKUP($D520,metadata!$B$2:$S$451,3,0)</f>
        <v>Geographic variation of reproductive diapause in the Drosophila auraria complex (Diptera: Drosophilidae)</v>
      </c>
      <c r="G520" t="str">
        <f>VLOOKUP($D520,metadata!$B$2:$S$451,4,0)</f>
        <v>10.1111/j.1365-3032.1984.tb00784.x</v>
      </c>
      <c r="H520" t="str">
        <f>VLOOKUP($D520,metadata!$B$2:$S$451,5,0)</f>
        <v>y</v>
      </c>
      <c r="I520" t="str">
        <f>VLOOKUP($D520,metadata!$B$2:$S$451,6,0)</f>
        <v>a</v>
      </c>
      <c r="J520" t="str">
        <f>VLOOKUP($D520,metadata!$B$2:$S$451,7,0)</f>
        <v>i</v>
      </c>
      <c r="K520">
        <f>VLOOKUP($D520,metadata!$B$2:$S$451,8,0)</f>
        <v>7</v>
      </c>
      <c r="L520">
        <f>VLOOKUP($D520,metadata!$B$2:$S$451,9,0)</f>
        <v>7</v>
      </c>
      <c r="M520" t="str">
        <f>VLOOKUP($D520,metadata!$B$2:$S$451,10,0)</f>
        <v>n</v>
      </c>
      <c r="N520" t="str">
        <f>VLOOKUP($D520,metadata!$B$2:$S$451,11,0)</f>
        <v>Drosophila triauraria</v>
      </c>
      <c r="O520" t="str">
        <f>VLOOKUP($D520,metadata!$B$2:$S$451,12,0)</f>
        <v>diptera</v>
      </c>
      <c r="P520" t="str">
        <f>VLOOKUP($D520,metadata!$B$2:$S$451,13,0)</f>
        <v>YK</v>
      </c>
      <c r="Q520">
        <f>VLOOKUP($D520,metadata!$B$2:$S$451,14,0)</f>
        <v>30.358611</v>
      </c>
      <c r="R520">
        <f>VLOOKUP($D520,metadata!$B$2:$S$451,15,0)</f>
        <v>130.52861100000001</v>
      </c>
      <c r="S520">
        <f>VLOOKUP($D520,metadata!$B$2:$S$451,16,0)</f>
        <v>0.1</v>
      </c>
      <c r="T520" t="str">
        <f>VLOOKUP($D520,metadata!$B$2:$S$451,17,0)</f>
        <v/>
      </c>
      <c r="U520" t="str">
        <f>VLOOKUP($D520,metadata!$B$2:$S$451,18,0)</f>
        <v/>
      </c>
      <c r="V520">
        <f>VLOOKUP($D520,metadata!$B$2:$Z$451,19,0)</f>
        <v>110</v>
      </c>
      <c r="W520" t="str">
        <f>VLOOKUP($D520,metadata!$B$2:$Z$451,20,0)</f>
        <v>global average</v>
      </c>
      <c r="X520" t="str">
        <f>VLOOKUP($D520,metadata!$B$2:$Z$451,21,0)</f>
        <v/>
      </c>
      <c r="Y520">
        <f>VLOOKUP($D520,metadata!$B$2:$Z$451,22,0)</f>
        <v>6</v>
      </c>
      <c r="Z520" t="str">
        <f>VLOOKUP($D520,metadata!$B$2:$Z$451,23,0)</f>
        <v/>
      </c>
      <c r="AA520" t="str">
        <f>VLOOKUP($D520,metadata!$B$2:$Z$451,24,0)</f>
        <v/>
      </c>
      <c r="AB520" t="str">
        <f>VLOOKUP($D520,metadata!$B$2:$Z$451,25,0)</f>
        <v/>
      </c>
      <c r="AC520">
        <v>15.966573816155901</v>
      </c>
      <c r="AD520">
        <v>6.1290322580645098</v>
      </c>
      <c r="AF520">
        <f t="shared" si="29"/>
        <v>110</v>
      </c>
      <c r="AG520">
        <f t="shared" si="30"/>
        <v>16</v>
      </c>
      <c r="AH520">
        <v>1984</v>
      </c>
      <c r="AI520" t="s">
        <v>38</v>
      </c>
      <c r="AJ520" t="s">
        <v>38</v>
      </c>
    </row>
    <row r="521" spans="3:36" x14ac:dyDescent="0.3">
      <c r="C521">
        <v>520</v>
      </c>
      <c r="D521" t="str">
        <f t="shared" si="28"/>
        <v>6b-YK</v>
      </c>
      <c r="E521" t="str">
        <f>VLOOKUP($D521,metadata!$B$2:$S$451,2,0)</f>
        <v>KIMURA, MT</v>
      </c>
      <c r="F521" t="str">
        <f>VLOOKUP($D521,metadata!$B$2:$S$451,3,0)</f>
        <v>Geographic variation of reproductive diapause in the Drosophila auraria complex (Diptera: Drosophilidae)</v>
      </c>
      <c r="G521" t="str">
        <f>VLOOKUP($D521,metadata!$B$2:$S$451,4,0)</f>
        <v>10.1111/j.1365-3032.1984.tb00784.x</v>
      </c>
      <c r="H521" t="str">
        <f>VLOOKUP($D521,metadata!$B$2:$S$451,5,0)</f>
        <v>y</v>
      </c>
      <c r="I521" t="str">
        <f>VLOOKUP($D521,metadata!$B$2:$S$451,6,0)</f>
        <v>a</v>
      </c>
      <c r="J521" t="str">
        <f>VLOOKUP($D521,metadata!$B$2:$S$451,7,0)</f>
        <v>i</v>
      </c>
      <c r="K521">
        <f>VLOOKUP($D521,metadata!$B$2:$S$451,8,0)</f>
        <v>7</v>
      </c>
      <c r="L521">
        <f>VLOOKUP($D521,metadata!$B$2:$S$451,9,0)</f>
        <v>7</v>
      </c>
      <c r="M521" t="str">
        <f>VLOOKUP($D521,metadata!$B$2:$S$451,10,0)</f>
        <v>n</v>
      </c>
      <c r="N521" t="str">
        <f>VLOOKUP($D521,metadata!$B$2:$S$451,11,0)</f>
        <v>Drosophila triauraria</v>
      </c>
      <c r="O521" t="str">
        <f>VLOOKUP($D521,metadata!$B$2:$S$451,12,0)</f>
        <v>diptera</v>
      </c>
      <c r="P521" t="str">
        <f>VLOOKUP($D521,metadata!$B$2:$S$451,13,0)</f>
        <v>YK</v>
      </c>
      <c r="Q521">
        <f>VLOOKUP($D521,metadata!$B$2:$S$451,14,0)</f>
        <v>30.358611</v>
      </c>
      <c r="R521">
        <f>VLOOKUP($D521,metadata!$B$2:$S$451,15,0)</f>
        <v>130.52861100000001</v>
      </c>
      <c r="S521">
        <f>VLOOKUP($D521,metadata!$B$2:$S$451,16,0)</f>
        <v>0.1</v>
      </c>
      <c r="T521" t="str">
        <f>VLOOKUP($D521,metadata!$B$2:$S$451,17,0)</f>
        <v/>
      </c>
      <c r="U521" t="str">
        <f>VLOOKUP($D521,metadata!$B$2:$S$451,18,0)</f>
        <v/>
      </c>
      <c r="V521">
        <f>VLOOKUP($D521,metadata!$B$2:$Z$451,19,0)</f>
        <v>110</v>
      </c>
      <c r="W521" t="str">
        <f>VLOOKUP($D521,metadata!$B$2:$Z$451,20,0)</f>
        <v>global average</v>
      </c>
      <c r="X521" t="str">
        <f>VLOOKUP($D521,metadata!$B$2:$Z$451,21,0)</f>
        <v/>
      </c>
      <c r="Y521">
        <f>VLOOKUP($D521,metadata!$B$2:$Z$451,22,0)</f>
        <v>6</v>
      </c>
      <c r="Z521" t="str">
        <f>VLOOKUP($D521,metadata!$B$2:$Z$451,23,0)</f>
        <v/>
      </c>
      <c r="AA521" t="str">
        <f>VLOOKUP($D521,metadata!$B$2:$Z$451,24,0)</f>
        <v/>
      </c>
      <c r="AB521" t="str">
        <f>VLOOKUP($D521,metadata!$B$2:$Z$451,25,0)</f>
        <v/>
      </c>
      <c r="AC521">
        <v>13.9777158774373</v>
      </c>
      <c r="AD521">
        <v>6.1290322580645098</v>
      </c>
      <c r="AF521">
        <f t="shared" si="29"/>
        <v>110</v>
      </c>
      <c r="AG521">
        <f t="shared" si="30"/>
        <v>14</v>
      </c>
      <c r="AH521">
        <v>1984</v>
      </c>
      <c r="AI521" t="s">
        <v>38</v>
      </c>
      <c r="AJ521" t="s">
        <v>38</v>
      </c>
    </row>
    <row r="522" spans="3:36" x14ac:dyDescent="0.3">
      <c r="C522">
        <v>521</v>
      </c>
      <c r="D522" t="str">
        <f t="shared" si="28"/>
        <v>6b-YK</v>
      </c>
      <c r="E522" t="str">
        <f>VLOOKUP($D522,metadata!$B$2:$S$451,2,0)</f>
        <v>KIMURA, MT</v>
      </c>
      <c r="F522" t="str">
        <f>VLOOKUP($D522,metadata!$B$2:$S$451,3,0)</f>
        <v>Geographic variation of reproductive diapause in the Drosophila auraria complex (Diptera: Drosophilidae)</v>
      </c>
      <c r="G522" t="str">
        <f>VLOOKUP($D522,metadata!$B$2:$S$451,4,0)</f>
        <v>10.1111/j.1365-3032.1984.tb00784.x</v>
      </c>
      <c r="H522" t="str">
        <f>VLOOKUP($D522,metadata!$B$2:$S$451,5,0)</f>
        <v>y</v>
      </c>
      <c r="I522" t="str">
        <f>VLOOKUP($D522,metadata!$B$2:$S$451,6,0)</f>
        <v>a</v>
      </c>
      <c r="J522" t="str">
        <f>VLOOKUP($D522,metadata!$B$2:$S$451,7,0)</f>
        <v>i</v>
      </c>
      <c r="K522">
        <f>VLOOKUP($D522,metadata!$B$2:$S$451,8,0)</f>
        <v>7</v>
      </c>
      <c r="L522">
        <f>VLOOKUP($D522,metadata!$B$2:$S$451,9,0)</f>
        <v>7</v>
      </c>
      <c r="M522" t="str">
        <f>VLOOKUP($D522,metadata!$B$2:$S$451,10,0)</f>
        <v>n</v>
      </c>
      <c r="N522" t="str">
        <f>VLOOKUP($D522,metadata!$B$2:$S$451,11,0)</f>
        <v>Drosophila triauraria</v>
      </c>
      <c r="O522" t="str">
        <f>VLOOKUP($D522,metadata!$B$2:$S$451,12,0)</f>
        <v>diptera</v>
      </c>
      <c r="P522" t="str">
        <f>VLOOKUP($D522,metadata!$B$2:$S$451,13,0)</f>
        <v>YK</v>
      </c>
      <c r="Q522">
        <f>VLOOKUP($D522,metadata!$B$2:$S$451,14,0)</f>
        <v>30.358611</v>
      </c>
      <c r="R522">
        <f>VLOOKUP($D522,metadata!$B$2:$S$451,15,0)</f>
        <v>130.52861100000001</v>
      </c>
      <c r="S522">
        <f>VLOOKUP($D522,metadata!$B$2:$S$451,16,0)</f>
        <v>0.1</v>
      </c>
      <c r="T522" t="str">
        <f>VLOOKUP($D522,metadata!$B$2:$S$451,17,0)</f>
        <v/>
      </c>
      <c r="U522" t="str">
        <f>VLOOKUP($D522,metadata!$B$2:$S$451,18,0)</f>
        <v/>
      </c>
      <c r="V522">
        <f>VLOOKUP($D522,metadata!$B$2:$Z$451,19,0)</f>
        <v>110</v>
      </c>
      <c r="W522" t="str">
        <f>VLOOKUP($D522,metadata!$B$2:$Z$451,20,0)</f>
        <v>global average</v>
      </c>
      <c r="X522" t="str">
        <f>VLOOKUP($D522,metadata!$B$2:$Z$451,21,0)</f>
        <v/>
      </c>
      <c r="Y522">
        <f>VLOOKUP($D522,metadata!$B$2:$Z$451,22,0)</f>
        <v>6</v>
      </c>
      <c r="Z522" t="str">
        <f>VLOOKUP($D522,metadata!$B$2:$Z$451,23,0)</f>
        <v/>
      </c>
      <c r="AA522" t="str">
        <f>VLOOKUP($D522,metadata!$B$2:$Z$451,24,0)</f>
        <v/>
      </c>
      <c r="AB522" t="str">
        <f>VLOOKUP($D522,metadata!$B$2:$Z$451,25,0)</f>
        <v/>
      </c>
      <c r="AC522">
        <v>12.991643454038901</v>
      </c>
      <c r="AD522">
        <v>2.9032258064516001</v>
      </c>
      <c r="AF522">
        <f t="shared" si="29"/>
        <v>110</v>
      </c>
      <c r="AG522">
        <f t="shared" si="30"/>
        <v>13</v>
      </c>
      <c r="AH522">
        <v>1984</v>
      </c>
      <c r="AI522" t="s">
        <v>38</v>
      </c>
      <c r="AJ522" t="s">
        <v>38</v>
      </c>
    </row>
    <row r="523" spans="3:36" x14ac:dyDescent="0.3">
      <c r="C523">
        <v>522</v>
      </c>
      <c r="D523" t="str">
        <f t="shared" si="28"/>
        <v>6b-YK</v>
      </c>
      <c r="E523" t="str">
        <f>VLOOKUP($D523,metadata!$B$2:$S$451,2,0)</f>
        <v>KIMURA, MT</v>
      </c>
      <c r="F523" t="str">
        <f>VLOOKUP($D523,metadata!$B$2:$S$451,3,0)</f>
        <v>Geographic variation of reproductive diapause in the Drosophila auraria complex (Diptera: Drosophilidae)</v>
      </c>
      <c r="G523" t="str">
        <f>VLOOKUP($D523,metadata!$B$2:$S$451,4,0)</f>
        <v>10.1111/j.1365-3032.1984.tb00784.x</v>
      </c>
      <c r="H523" t="str">
        <f>VLOOKUP($D523,metadata!$B$2:$S$451,5,0)</f>
        <v>y</v>
      </c>
      <c r="I523" t="str">
        <f>VLOOKUP($D523,metadata!$B$2:$S$451,6,0)</f>
        <v>a</v>
      </c>
      <c r="J523" t="str">
        <f>VLOOKUP($D523,metadata!$B$2:$S$451,7,0)</f>
        <v>i</v>
      </c>
      <c r="K523">
        <f>VLOOKUP($D523,metadata!$B$2:$S$451,8,0)</f>
        <v>7</v>
      </c>
      <c r="L523">
        <f>VLOOKUP($D523,metadata!$B$2:$S$451,9,0)</f>
        <v>7</v>
      </c>
      <c r="M523" t="str">
        <f>VLOOKUP($D523,metadata!$B$2:$S$451,10,0)</f>
        <v>n</v>
      </c>
      <c r="N523" t="str">
        <f>VLOOKUP($D523,metadata!$B$2:$S$451,11,0)</f>
        <v>Drosophila triauraria</v>
      </c>
      <c r="O523" t="str">
        <f>VLOOKUP($D523,metadata!$B$2:$S$451,12,0)</f>
        <v>diptera</v>
      </c>
      <c r="P523" t="str">
        <f>VLOOKUP($D523,metadata!$B$2:$S$451,13,0)</f>
        <v>YK</v>
      </c>
      <c r="Q523">
        <f>VLOOKUP($D523,metadata!$B$2:$S$451,14,0)</f>
        <v>30.358611</v>
      </c>
      <c r="R523">
        <f>VLOOKUP($D523,metadata!$B$2:$S$451,15,0)</f>
        <v>130.52861100000001</v>
      </c>
      <c r="S523">
        <f>VLOOKUP($D523,metadata!$B$2:$S$451,16,0)</f>
        <v>0.1</v>
      </c>
      <c r="T523" t="str">
        <f>VLOOKUP($D523,metadata!$B$2:$S$451,17,0)</f>
        <v/>
      </c>
      <c r="U523" t="str">
        <f>VLOOKUP($D523,metadata!$B$2:$S$451,18,0)</f>
        <v/>
      </c>
      <c r="V523">
        <f>VLOOKUP($D523,metadata!$B$2:$Z$451,19,0)</f>
        <v>110</v>
      </c>
      <c r="W523" t="str">
        <f>VLOOKUP($D523,metadata!$B$2:$Z$451,20,0)</f>
        <v>global average</v>
      </c>
      <c r="X523" t="str">
        <f>VLOOKUP($D523,metadata!$B$2:$Z$451,21,0)</f>
        <v/>
      </c>
      <c r="Y523">
        <f>VLOOKUP($D523,metadata!$B$2:$Z$451,22,0)</f>
        <v>6</v>
      </c>
      <c r="Z523" t="str">
        <f>VLOOKUP($D523,metadata!$B$2:$Z$451,23,0)</f>
        <v/>
      </c>
      <c r="AA523" t="str">
        <f>VLOOKUP($D523,metadata!$B$2:$Z$451,24,0)</f>
        <v/>
      </c>
      <c r="AB523" t="str">
        <f>VLOOKUP($D523,metadata!$B$2:$Z$451,25,0)</f>
        <v/>
      </c>
      <c r="AC523">
        <v>12.5403899721448</v>
      </c>
      <c r="AD523">
        <v>2.25806451612902</v>
      </c>
      <c r="AF523">
        <f t="shared" si="29"/>
        <v>110</v>
      </c>
      <c r="AG523">
        <f t="shared" si="30"/>
        <v>12.5</v>
      </c>
      <c r="AH523">
        <v>1984</v>
      </c>
      <c r="AI523" t="s">
        <v>38</v>
      </c>
      <c r="AJ523" t="s">
        <v>38</v>
      </c>
    </row>
    <row r="524" spans="3:36" x14ac:dyDescent="0.3">
      <c r="C524">
        <v>523</v>
      </c>
      <c r="D524" t="str">
        <f t="shared" si="28"/>
        <v>6b-YK</v>
      </c>
      <c r="E524" t="str">
        <f>VLOOKUP($D524,metadata!$B$2:$S$451,2,0)</f>
        <v>KIMURA, MT</v>
      </c>
      <c r="F524" t="str">
        <f>VLOOKUP($D524,metadata!$B$2:$S$451,3,0)</f>
        <v>Geographic variation of reproductive diapause in the Drosophila auraria complex (Diptera: Drosophilidae)</v>
      </c>
      <c r="G524" t="str">
        <f>VLOOKUP($D524,metadata!$B$2:$S$451,4,0)</f>
        <v>10.1111/j.1365-3032.1984.tb00784.x</v>
      </c>
      <c r="H524" t="str">
        <f>VLOOKUP($D524,metadata!$B$2:$S$451,5,0)</f>
        <v>y</v>
      </c>
      <c r="I524" t="str">
        <f>VLOOKUP($D524,metadata!$B$2:$S$451,6,0)</f>
        <v>a</v>
      </c>
      <c r="J524" t="str">
        <f>VLOOKUP($D524,metadata!$B$2:$S$451,7,0)</f>
        <v>i</v>
      </c>
      <c r="K524">
        <f>VLOOKUP($D524,metadata!$B$2:$S$451,8,0)</f>
        <v>7</v>
      </c>
      <c r="L524">
        <f>VLOOKUP($D524,metadata!$B$2:$S$451,9,0)</f>
        <v>7</v>
      </c>
      <c r="M524" t="str">
        <f>VLOOKUP($D524,metadata!$B$2:$S$451,10,0)</f>
        <v>n</v>
      </c>
      <c r="N524" t="str">
        <f>VLOOKUP($D524,metadata!$B$2:$S$451,11,0)</f>
        <v>Drosophila triauraria</v>
      </c>
      <c r="O524" t="str">
        <f>VLOOKUP($D524,metadata!$B$2:$S$451,12,0)</f>
        <v>diptera</v>
      </c>
      <c r="P524" t="str">
        <f>VLOOKUP($D524,metadata!$B$2:$S$451,13,0)</f>
        <v>YK</v>
      </c>
      <c r="Q524">
        <f>VLOOKUP($D524,metadata!$B$2:$S$451,14,0)</f>
        <v>30.358611</v>
      </c>
      <c r="R524">
        <f>VLOOKUP($D524,metadata!$B$2:$S$451,15,0)</f>
        <v>130.52861100000001</v>
      </c>
      <c r="S524">
        <f>VLOOKUP($D524,metadata!$B$2:$S$451,16,0)</f>
        <v>0.1</v>
      </c>
      <c r="T524" t="str">
        <f>VLOOKUP($D524,metadata!$B$2:$S$451,17,0)</f>
        <v/>
      </c>
      <c r="U524" t="str">
        <f>VLOOKUP($D524,metadata!$B$2:$S$451,18,0)</f>
        <v/>
      </c>
      <c r="V524">
        <f>VLOOKUP($D524,metadata!$B$2:$Z$451,19,0)</f>
        <v>110</v>
      </c>
      <c r="W524" t="str">
        <f>VLOOKUP($D524,metadata!$B$2:$Z$451,20,0)</f>
        <v>global average</v>
      </c>
      <c r="X524" t="str">
        <f>VLOOKUP($D524,metadata!$B$2:$Z$451,21,0)</f>
        <v/>
      </c>
      <c r="Y524">
        <f>VLOOKUP($D524,metadata!$B$2:$Z$451,22,0)</f>
        <v>6</v>
      </c>
      <c r="Z524" t="str">
        <f>VLOOKUP($D524,metadata!$B$2:$Z$451,23,0)</f>
        <v/>
      </c>
      <c r="AA524" t="str">
        <f>VLOOKUP($D524,metadata!$B$2:$Z$451,24,0)</f>
        <v/>
      </c>
      <c r="AB524" t="str">
        <f>VLOOKUP($D524,metadata!$B$2:$Z$451,25,0)</f>
        <v/>
      </c>
      <c r="AC524">
        <v>12.005571030640599</v>
      </c>
      <c r="AD524">
        <v>2.25806451612902</v>
      </c>
      <c r="AF524">
        <f t="shared" si="29"/>
        <v>110</v>
      </c>
      <c r="AG524">
        <f t="shared" si="30"/>
        <v>12</v>
      </c>
      <c r="AH524">
        <v>1984</v>
      </c>
      <c r="AI524" t="s">
        <v>38</v>
      </c>
      <c r="AJ524" t="s">
        <v>38</v>
      </c>
    </row>
    <row r="525" spans="3:36" x14ac:dyDescent="0.3">
      <c r="C525">
        <v>524</v>
      </c>
      <c r="D525" t="str">
        <f t="shared" si="28"/>
        <v>6b-YK</v>
      </c>
      <c r="E525" t="str">
        <f>VLOOKUP($D525,metadata!$B$2:$S$451,2,0)</f>
        <v>KIMURA, MT</v>
      </c>
      <c r="F525" t="str">
        <f>VLOOKUP($D525,metadata!$B$2:$S$451,3,0)</f>
        <v>Geographic variation of reproductive diapause in the Drosophila auraria complex (Diptera: Drosophilidae)</v>
      </c>
      <c r="G525" t="str">
        <f>VLOOKUP($D525,metadata!$B$2:$S$451,4,0)</f>
        <v>10.1111/j.1365-3032.1984.tb00784.x</v>
      </c>
      <c r="H525" t="str">
        <f>VLOOKUP($D525,metadata!$B$2:$S$451,5,0)</f>
        <v>y</v>
      </c>
      <c r="I525" t="str">
        <f>VLOOKUP($D525,metadata!$B$2:$S$451,6,0)</f>
        <v>a</v>
      </c>
      <c r="J525" t="str">
        <f>VLOOKUP($D525,metadata!$B$2:$S$451,7,0)</f>
        <v>i</v>
      </c>
      <c r="K525">
        <f>VLOOKUP($D525,metadata!$B$2:$S$451,8,0)</f>
        <v>7</v>
      </c>
      <c r="L525">
        <f>VLOOKUP($D525,metadata!$B$2:$S$451,9,0)</f>
        <v>7</v>
      </c>
      <c r="M525" t="str">
        <f>VLOOKUP($D525,metadata!$B$2:$S$451,10,0)</f>
        <v>n</v>
      </c>
      <c r="N525" t="str">
        <f>VLOOKUP($D525,metadata!$B$2:$S$451,11,0)</f>
        <v>Drosophila triauraria</v>
      </c>
      <c r="O525" t="str">
        <f>VLOOKUP($D525,metadata!$B$2:$S$451,12,0)</f>
        <v>diptera</v>
      </c>
      <c r="P525" t="str">
        <f>VLOOKUP($D525,metadata!$B$2:$S$451,13,0)</f>
        <v>YK</v>
      </c>
      <c r="Q525">
        <f>VLOOKUP($D525,metadata!$B$2:$S$451,14,0)</f>
        <v>30.358611</v>
      </c>
      <c r="R525">
        <f>VLOOKUP($D525,metadata!$B$2:$S$451,15,0)</f>
        <v>130.52861100000001</v>
      </c>
      <c r="S525">
        <f>VLOOKUP($D525,metadata!$B$2:$S$451,16,0)</f>
        <v>0.1</v>
      </c>
      <c r="T525" t="str">
        <f>VLOOKUP($D525,metadata!$B$2:$S$451,17,0)</f>
        <v/>
      </c>
      <c r="U525" t="str">
        <f>VLOOKUP($D525,metadata!$B$2:$S$451,18,0)</f>
        <v/>
      </c>
      <c r="V525">
        <f>VLOOKUP($D525,metadata!$B$2:$Z$451,19,0)</f>
        <v>110</v>
      </c>
      <c r="W525" t="str">
        <f>VLOOKUP($D525,metadata!$B$2:$Z$451,20,0)</f>
        <v>global average</v>
      </c>
      <c r="X525" t="str">
        <f>VLOOKUP($D525,metadata!$B$2:$Z$451,21,0)</f>
        <v/>
      </c>
      <c r="Y525">
        <f>VLOOKUP($D525,metadata!$B$2:$Z$451,22,0)</f>
        <v>6</v>
      </c>
      <c r="Z525" t="str">
        <f>VLOOKUP($D525,metadata!$B$2:$Z$451,23,0)</f>
        <v/>
      </c>
      <c r="AA525" t="str">
        <f>VLOOKUP($D525,metadata!$B$2:$Z$451,24,0)</f>
        <v/>
      </c>
      <c r="AB525" t="str">
        <f>VLOOKUP($D525,metadata!$B$2:$Z$451,25,0)</f>
        <v/>
      </c>
      <c r="AC525">
        <v>11.5041782729805</v>
      </c>
      <c r="AD525">
        <v>5.4838709677419297</v>
      </c>
      <c r="AF525">
        <f t="shared" si="29"/>
        <v>110</v>
      </c>
      <c r="AG525">
        <f t="shared" si="30"/>
        <v>11.5</v>
      </c>
      <c r="AH525">
        <v>1984</v>
      </c>
      <c r="AI525" t="s">
        <v>38</v>
      </c>
      <c r="AJ525" t="s">
        <v>38</v>
      </c>
    </row>
    <row r="526" spans="3:36" x14ac:dyDescent="0.3">
      <c r="C526">
        <v>525</v>
      </c>
      <c r="D526" t="str">
        <f t="shared" si="28"/>
        <v>6b-YK</v>
      </c>
      <c r="E526" t="str">
        <f>VLOOKUP($D526,metadata!$B$2:$S$451,2,0)</f>
        <v>KIMURA, MT</v>
      </c>
      <c r="F526" t="str">
        <f>VLOOKUP($D526,metadata!$B$2:$S$451,3,0)</f>
        <v>Geographic variation of reproductive diapause in the Drosophila auraria complex (Diptera: Drosophilidae)</v>
      </c>
      <c r="G526" t="str">
        <f>VLOOKUP($D526,metadata!$B$2:$S$451,4,0)</f>
        <v>10.1111/j.1365-3032.1984.tb00784.x</v>
      </c>
      <c r="H526" t="str">
        <f>VLOOKUP($D526,metadata!$B$2:$S$451,5,0)</f>
        <v>y</v>
      </c>
      <c r="I526" t="str">
        <f>VLOOKUP($D526,metadata!$B$2:$S$451,6,0)</f>
        <v>a</v>
      </c>
      <c r="J526" t="str">
        <f>VLOOKUP($D526,metadata!$B$2:$S$451,7,0)</f>
        <v>i</v>
      </c>
      <c r="K526">
        <f>VLOOKUP($D526,metadata!$B$2:$S$451,8,0)</f>
        <v>7</v>
      </c>
      <c r="L526">
        <f>VLOOKUP($D526,metadata!$B$2:$S$451,9,0)</f>
        <v>7</v>
      </c>
      <c r="M526" t="str">
        <f>VLOOKUP($D526,metadata!$B$2:$S$451,10,0)</f>
        <v>n</v>
      </c>
      <c r="N526" t="str">
        <f>VLOOKUP($D526,metadata!$B$2:$S$451,11,0)</f>
        <v>Drosophila triauraria</v>
      </c>
      <c r="O526" t="str">
        <f>VLOOKUP($D526,metadata!$B$2:$S$451,12,0)</f>
        <v>diptera</v>
      </c>
      <c r="P526" t="str">
        <f>VLOOKUP($D526,metadata!$B$2:$S$451,13,0)</f>
        <v>YK</v>
      </c>
      <c r="Q526">
        <f>VLOOKUP($D526,metadata!$B$2:$S$451,14,0)</f>
        <v>30.358611</v>
      </c>
      <c r="R526">
        <f>VLOOKUP($D526,metadata!$B$2:$S$451,15,0)</f>
        <v>130.52861100000001</v>
      </c>
      <c r="S526">
        <f>VLOOKUP($D526,metadata!$B$2:$S$451,16,0)</f>
        <v>0.1</v>
      </c>
      <c r="T526" t="str">
        <f>VLOOKUP($D526,metadata!$B$2:$S$451,17,0)</f>
        <v/>
      </c>
      <c r="U526" t="str">
        <f>VLOOKUP($D526,metadata!$B$2:$S$451,18,0)</f>
        <v/>
      </c>
      <c r="V526">
        <f>VLOOKUP($D526,metadata!$B$2:$Z$451,19,0)</f>
        <v>110</v>
      </c>
      <c r="W526" t="str">
        <f>VLOOKUP($D526,metadata!$B$2:$Z$451,20,0)</f>
        <v>global average</v>
      </c>
      <c r="X526" t="str">
        <f>VLOOKUP($D526,metadata!$B$2:$Z$451,21,0)</f>
        <v/>
      </c>
      <c r="Y526">
        <f>VLOOKUP($D526,metadata!$B$2:$Z$451,22,0)</f>
        <v>6</v>
      </c>
      <c r="Z526" t="str">
        <f>VLOOKUP($D526,metadata!$B$2:$Z$451,23,0)</f>
        <v/>
      </c>
      <c r="AA526" t="str">
        <f>VLOOKUP($D526,metadata!$B$2:$Z$451,24,0)</f>
        <v/>
      </c>
      <c r="AB526" t="str">
        <f>VLOOKUP($D526,metadata!$B$2:$Z$451,25,0)</f>
        <v/>
      </c>
      <c r="AC526">
        <v>10.050139275766</v>
      </c>
      <c r="AD526">
        <v>15.4838709677419</v>
      </c>
      <c r="AF526">
        <f t="shared" si="29"/>
        <v>110</v>
      </c>
      <c r="AG526">
        <v>10</v>
      </c>
      <c r="AH526">
        <v>1984</v>
      </c>
      <c r="AI526" t="s">
        <v>38</v>
      </c>
      <c r="AJ526" t="s">
        <v>38</v>
      </c>
    </row>
    <row r="527" spans="3:36" x14ac:dyDescent="0.3">
      <c r="C527">
        <v>526</v>
      </c>
      <c r="D527" t="str">
        <f t="shared" si="28"/>
        <v>6c-KO</v>
      </c>
      <c r="E527" t="str">
        <f>VLOOKUP($D527,metadata!$B$2:$S$451,2,0)</f>
        <v>KIMURA, MT</v>
      </c>
      <c r="F527" t="str">
        <f>VLOOKUP($D527,metadata!$B$2:$S$451,3,0)</f>
        <v>Geographic variation of reproductive diapause in the Drosophila auraria complex (Diptera: Drosophilidae)</v>
      </c>
      <c r="G527" t="str">
        <f>VLOOKUP($D527,metadata!$B$2:$S$451,4,0)</f>
        <v>10.1111/j.1365-3032.1984.tb00784.x</v>
      </c>
      <c r="H527" t="str">
        <f>VLOOKUP($D527,metadata!$B$2:$S$451,5,0)</f>
        <v>y</v>
      </c>
      <c r="I527" t="str">
        <f>VLOOKUP($D527,metadata!$B$2:$S$451,6,0)</f>
        <v>a</v>
      </c>
      <c r="J527" t="str">
        <f>VLOOKUP($D527,metadata!$B$2:$S$451,7,0)</f>
        <v>i</v>
      </c>
      <c r="K527">
        <f>VLOOKUP($D527,metadata!$B$2:$S$451,8,0)</f>
        <v>5</v>
      </c>
      <c r="L527">
        <f>VLOOKUP($D527,metadata!$B$2:$S$451,9,0)</f>
        <v>4</v>
      </c>
      <c r="M527" t="str">
        <f>VLOOKUP($D527,metadata!$B$2:$S$451,10,0)</f>
        <v>n</v>
      </c>
      <c r="N527" t="str">
        <f>VLOOKUP($D527,metadata!$B$2:$S$451,11,0)</f>
        <v>Drosophila subauraria</v>
      </c>
      <c r="O527" t="str">
        <f>VLOOKUP($D527,metadata!$B$2:$S$451,12,0)</f>
        <v>diptera</v>
      </c>
      <c r="P527" t="str">
        <f>VLOOKUP($D527,metadata!$B$2:$S$451,13,0)</f>
        <v>KO</v>
      </c>
      <c r="Q527">
        <f>VLOOKUP($D527,metadata!$B$2:$S$451,14,0)</f>
        <v>44.774360999999999</v>
      </c>
      <c r="R527">
        <f>VLOOKUP($D527,metadata!$B$2:$S$451,15,0)</f>
        <v>142.254389</v>
      </c>
      <c r="S527">
        <f>VLOOKUP($D527,metadata!$B$2:$S$451,16,0)</f>
        <v>0.1</v>
      </c>
      <c r="T527" t="str">
        <f>VLOOKUP($D527,metadata!$B$2:$S$451,17,0)</f>
        <v/>
      </c>
      <c r="U527" t="str">
        <f>VLOOKUP($D527,metadata!$B$2:$S$451,18,0)</f>
        <v/>
      </c>
      <c r="V527">
        <f>VLOOKUP($D527,metadata!$B$2:$Z$451,19,0)</f>
        <v>110</v>
      </c>
      <c r="W527" t="str">
        <f>VLOOKUP($D527,metadata!$B$2:$Z$451,20,0)</f>
        <v>global average</v>
      </c>
      <c r="X527" t="str">
        <f>VLOOKUP($D527,metadata!$B$2:$Z$451,21,0)</f>
        <v/>
      </c>
      <c r="Y527">
        <f>VLOOKUP($D527,metadata!$B$2:$Z$451,22,0)</f>
        <v>6</v>
      </c>
      <c r="Z527" t="str">
        <f>VLOOKUP($D527,metadata!$B$2:$Z$451,23,0)</f>
        <v/>
      </c>
      <c r="AA527" t="str">
        <f>VLOOKUP($D527,metadata!$B$2:$Z$451,24,0)</f>
        <v/>
      </c>
      <c r="AB527" t="str">
        <f>VLOOKUP($D527,metadata!$B$2:$Z$451,25,0)</f>
        <v/>
      </c>
      <c r="AC527">
        <v>16</v>
      </c>
      <c r="AD527">
        <v>-0.668896321070235</v>
      </c>
      <c r="AF527">
        <f t="shared" si="29"/>
        <v>110</v>
      </c>
      <c r="AG527">
        <f t="shared" ref="AG527:AG538" si="31">ROUND(AC527,1)</f>
        <v>16</v>
      </c>
      <c r="AH527">
        <v>1984</v>
      </c>
      <c r="AI527" t="s">
        <v>38</v>
      </c>
      <c r="AJ527" t="s">
        <v>38</v>
      </c>
    </row>
    <row r="528" spans="3:36" x14ac:dyDescent="0.3">
      <c r="C528">
        <v>527</v>
      </c>
      <c r="D528" t="str">
        <f t="shared" si="28"/>
        <v>6c-KO</v>
      </c>
      <c r="E528" t="str">
        <f>VLOOKUP($D528,metadata!$B$2:$S$451,2,0)</f>
        <v>KIMURA, MT</v>
      </c>
      <c r="F528" t="str">
        <f>VLOOKUP($D528,metadata!$B$2:$S$451,3,0)</f>
        <v>Geographic variation of reproductive diapause in the Drosophila auraria complex (Diptera: Drosophilidae)</v>
      </c>
      <c r="G528" t="str">
        <f>VLOOKUP($D528,metadata!$B$2:$S$451,4,0)</f>
        <v>10.1111/j.1365-3032.1984.tb00784.x</v>
      </c>
      <c r="H528" t="str">
        <f>VLOOKUP($D528,metadata!$B$2:$S$451,5,0)</f>
        <v>y</v>
      </c>
      <c r="I528" t="str">
        <f>VLOOKUP($D528,metadata!$B$2:$S$451,6,0)</f>
        <v>a</v>
      </c>
      <c r="J528" t="str">
        <f>VLOOKUP($D528,metadata!$B$2:$S$451,7,0)</f>
        <v>i</v>
      </c>
      <c r="K528">
        <f>VLOOKUP($D528,metadata!$B$2:$S$451,8,0)</f>
        <v>5</v>
      </c>
      <c r="L528">
        <f>VLOOKUP($D528,metadata!$B$2:$S$451,9,0)</f>
        <v>4</v>
      </c>
      <c r="M528" t="str">
        <f>VLOOKUP($D528,metadata!$B$2:$S$451,10,0)</f>
        <v>n</v>
      </c>
      <c r="N528" t="str">
        <f>VLOOKUP($D528,metadata!$B$2:$S$451,11,0)</f>
        <v>Drosophila subauraria</v>
      </c>
      <c r="O528" t="str">
        <f>VLOOKUP($D528,metadata!$B$2:$S$451,12,0)</f>
        <v>diptera</v>
      </c>
      <c r="P528" t="str">
        <f>VLOOKUP($D528,metadata!$B$2:$S$451,13,0)</f>
        <v>KO</v>
      </c>
      <c r="Q528">
        <f>VLOOKUP($D528,metadata!$B$2:$S$451,14,0)</f>
        <v>44.774360999999999</v>
      </c>
      <c r="R528">
        <f>VLOOKUP($D528,metadata!$B$2:$S$451,15,0)</f>
        <v>142.254389</v>
      </c>
      <c r="S528">
        <f>VLOOKUP($D528,metadata!$B$2:$S$451,16,0)</f>
        <v>0.1</v>
      </c>
      <c r="T528" t="str">
        <f>VLOOKUP($D528,metadata!$B$2:$S$451,17,0)</f>
        <v/>
      </c>
      <c r="U528" t="str">
        <f>VLOOKUP($D528,metadata!$B$2:$S$451,18,0)</f>
        <v/>
      </c>
      <c r="V528">
        <f>VLOOKUP($D528,metadata!$B$2:$Z$451,19,0)</f>
        <v>110</v>
      </c>
      <c r="W528" t="str">
        <f>VLOOKUP($D528,metadata!$B$2:$Z$451,20,0)</f>
        <v>global average</v>
      </c>
      <c r="X528" t="str">
        <f>VLOOKUP($D528,metadata!$B$2:$Z$451,21,0)</f>
        <v/>
      </c>
      <c r="Y528">
        <f>VLOOKUP($D528,metadata!$B$2:$Z$451,22,0)</f>
        <v>6</v>
      </c>
      <c r="Z528" t="str">
        <f>VLOOKUP($D528,metadata!$B$2:$Z$451,23,0)</f>
        <v/>
      </c>
      <c r="AA528" t="str">
        <f>VLOOKUP($D528,metadata!$B$2:$Z$451,24,0)</f>
        <v/>
      </c>
      <c r="AB528" t="str">
        <f>VLOOKUP($D528,metadata!$B$2:$Z$451,25,0)</f>
        <v/>
      </c>
      <c r="AC528">
        <v>13.977528089887601</v>
      </c>
      <c r="AD528">
        <v>81.718086505580402</v>
      </c>
      <c r="AF528">
        <f t="shared" si="29"/>
        <v>110</v>
      </c>
      <c r="AG528">
        <f t="shared" si="31"/>
        <v>14</v>
      </c>
      <c r="AH528">
        <v>1984</v>
      </c>
      <c r="AI528" t="s">
        <v>38</v>
      </c>
      <c r="AJ528" t="s">
        <v>38</v>
      </c>
    </row>
    <row r="529" spans="3:36" x14ac:dyDescent="0.3">
      <c r="C529">
        <v>528</v>
      </c>
      <c r="D529" t="str">
        <f t="shared" si="28"/>
        <v>6c-KO</v>
      </c>
      <c r="E529" t="str">
        <f>VLOOKUP($D529,metadata!$B$2:$S$451,2,0)</f>
        <v>KIMURA, MT</v>
      </c>
      <c r="F529" t="str">
        <f>VLOOKUP($D529,metadata!$B$2:$S$451,3,0)</f>
        <v>Geographic variation of reproductive diapause in the Drosophila auraria complex (Diptera: Drosophilidae)</v>
      </c>
      <c r="G529" t="str">
        <f>VLOOKUP($D529,metadata!$B$2:$S$451,4,0)</f>
        <v>10.1111/j.1365-3032.1984.tb00784.x</v>
      </c>
      <c r="H529" t="str">
        <f>VLOOKUP($D529,metadata!$B$2:$S$451,5,0)</f>
        <v>y</v>
      </c>
      <c r="I529" t="str">
        <f>VLOOKUP($D529,metadata!$B$2:$S$451,6,0)</f>
        <v>a</v>
      </c>
      <c r="J529" t="str">
        <f>VLOOKUP($D529,metadata!$B$2:$S$451,7,0)</f>
        <v>i</v>
      </c>
      <c r="K529">
        <f>VLOOKUP($D529,metadata!$B$2:$S$451,8,0)</f>
        <v>5</v>
      </c>
      <c r="L529">
        <f>VLOOKUP($D529,metadata!$B$2:$S$451,9,0)</f>
        <v>4</v>
      </c>
      <c r="M529" t="str">
        <f>VLOOKUP($D529,metadata!$B$2:$S$451,10,0)</f>
        <v>n</v>
      </c>
      <c r="N529" t="str">
        <f>VLOOKUP($D529,metadata!$B$2:$S$451,11,0)</f>
        <v>Drosophila subauraria</v>
      </c>
      <c r="O529" t="str">
        <f>VLOOKUP($D529,metadata!$B$2:$S$451,12,0)</f>
        <v>diptera</v>
      </c>
      <c r="P529" t="str">
        <f>VLOOKUP($D529,metadata!$B$2:$S$451,13,0)</f>
        <v>KO</v>
      </c>
      <c r="Q529">
        <f>VLOOKUP($D529,metadata!$B$2:$S$451,14,0)</f>
        <v>44.774360999999999</v>
      </c>
      <c r="R529">
        <f>VLOOKUP($D529,metadata!$B$2:$S$451,15,0)</f>
        <v>142.254389</v>
      </c>
      <c r="S529">
        <f>VLOOKUP($D529,metadata!$B$2:$S$451,16,0)</f>
        <v>0.1</v>
      </c>
      <c r="T529" t="str">
        <f>VLOOKUP($D529,metadata!$B$2:$S$451,17,0)</f>
        <v/>
      </c>
      <c r="U529" t="str">
        <f>VLOOKUP($D529,metadata!$B$2:$S$451,18,0)</f>
        <v/>
      </c>
      <c r="V529">
        <f>VLOOKUP($D529,metadata!$B$2:$Z$451,19,0)</f>
        <v>110</v>
      </c>
      <c r="W529" t="str">
        <f>VLOOKUP($D529,metadata!$B$2:$Z$451,20,0)</f>
        <v>global average</v>
      </c>
      <c r="X529" t="str">
        <f>VLOOKUP($D529,metadata!$B$2:$Z$451,21,0)</f>
        <v/>
      </c>
      <c r="Y529">
        <f>VLOOKUP($D529,metadata!$B$2:$Z$451,22,0)</f>
        <v>6</v>
      </c>
      <c r="Z529" t="str">
        <f>VLOOKUP($D529,metadata!$B$2:$Z$451,23,0)</f>
        <v/>
      </c>
      <c r="AA529" t="str">
        <f>VLOOKUP($D529,metadata!$B$2:$Z$451,24,0)</f>
        <v/>
      </c>
      <c r="AB529" t="str">
        <f>VLOOKUP($D529,metadata!$B$2:$Z$451,25,0)</f>
        <v/>
      </c>
      <c r="AC529">
        <v>12.005617977528001</v>
      </c>
      <c r="AD529">
        <v>99.219307805043002</v>
      </c>
      <c r="AF529">
        <f t="shared" si="29"/>
        <v>110</v>
      </c>
      <c r="AG529">
        <f t="shared" si="31"/>
        <v>12</v>
      </c>
      <c r="AH529">
        <v>1984</v>
      </c>
      <c r="AI529" t="s">
        <v>38</v>
      </c>
      <c r="AJ529" t="s">
        <v>38</v>
      </c>
    </row>
    <row r="530" spans="3:36" x14ac:dyDescent="0.3">
      <c r="C530">
        <v>529</v>
      </c>
      <c r="D530" t="str">
        <f t="shared" si="28"/>
        <v>6c-KO</v>
      </c>
      <c r="E530" t="str">
        <f>VLOOKUP($D530,metadata!$B$2:$S$451,2,0)</f>
        <v>KIMURA, MT</v>
      </c>
      <c r="F530" t="str">
        <f>VLOOKUP($D530,metadata!$B$2:$S$451,3,0)</f>
        <v>Geographic variation of reproductive diapause in the Drosophila auraria complex (Diptera: Drosophilidae)</v>
      </c>
      <c r="G530" t="str">
        <f>VLOOKUP($D530,metadata!$B$2:$S$451,4,0)</f>
        <v>10.1111/j.1365-3032.1984.tb00784.x</v>
      </c>
      <c r="H530" t="str">
        <f>VLOOKUP($D530,metadata!$B$2:$S$451,5,0)</f>
        <v>y</v>
      </c>
      <c r="I530" t="str">
        <f>VLOOKUP($D530,metadata!$B$2:$S$451,6,0)</f>
        <v>a</v>
      </c>
      <c r="J530" t="str">
        <f>VLOOKUP($D530,metadata!$B$2:$S$451,7,0)</f>
        <v>i</v>
      </c>
      <c r="K530">
        <f>VLOOKUP($D530,metadata!$B$2:$S$451,8,0)</f>
        <v>5</v>
      </c>
      <c r="L530">
        <f>VLOOKUP($D530,metadata!$B$2:$S$451,9,0)</f>
        <v>4</v>
      </c>
      <c r="M530" t="str">
        <f>VLOOKUP($D530,metadata!$B$2:$S$451,10,0)</f>
        <v>n</v>
      </c>
      <c r="N530" t="str">
        <f>VLOOKUP($D530,metadata!$B$2:$S$451,11,0)</f>
        <v>Drosophila subauraria</v>
      </c>
      <c r="O530" t="str">
        <f>VLOOKUP($D530,metadata!$B$2:$S$451,12,0)</f>
        <v>diptera</v>
      </c>
      <c r="P530" t="str">
        <f>VLOOKUP($D530,metadata!$B$2:$S$451,13,0)</f>
        <v>KO</v>
      </c>
      <c r="Q530">
        <f>VLOOKUP($D530,metadata!$B$2:$S$451,14,0)</f>
        <v>44.774360999999999</v>
      </c>
      <c r="R530">
        <f>VLOOKUP($D530,metadata!$B$2:$S$451,15,0)</f>
        <v>142.254389</v>
      </c>
      <c r="S530">
        <f>VLOOKUP($D530,metadata!$B$2:$S$451,16,0)</f>
        <v>0.1</v>
      </c>
      <c r="T530" t="str">
        <f>VLOOKUP($D530,metadata!$B$2:$S$451,17,0)</f>
        <v/>
      </c>
      <c r="U530" t="str">
        <f>VLOOKUP($D530,metadata!$B$2:$S$451,18,0)</f>
        <v/>
      </c>
      <c r="V530">
        <f>VLOOKUP($D530,metadata!$B$2:$Z$451,19,0)</f>
        <v>110</v>
      </c>
      <c r="W530" t="str">
        <f>VLOOKUP($D530,metadata!$B$2:$Z$451,20,0)</f>
        <v>global average</v>
      </c>
      <c r="X530" t="str">
        <f>VLOOKUP($D530,metadata!$B$2:$Z$451,21,0)</f>
        <v/>
      </c>
      <c r="Y530">
        <f>VLOOKUP($D530,metadata!$B$2:$Z$451,22,0)</f>
        <v>6</v>
      </c>
      <c r="Z530" t="str">
        <f>VLOOKUP($D530,metadata!$B$2:$Z$451,23,0)</f>
        <v/>
      </c>
      <c r="AA530" t="str">
        <f>VLOOKUP($D530,metadata!$B$2:$Z$451,24,0)</f>
        <v/>
      </c>
      <c r="AB530" t="str">
        <f>VLOOKUP($D530,metadata!$B$2:$Z$451,25,0)</f>
        <v/>
      </c>
      <c r="AC530">
        <v>10</v>
      </c>
      <c r="AD530">
        <v>95.652173913043399</v>
      </c>
      <c r="AF530">
        <f t="shared" si="29"/>
        <v>110</v>
      </c>
      <c r="AG530">
        <f t="shared" si="31"/>
        <v>10</v>
      </c>
      <c r="AH530">
        <v>1984</v>
      </c>
      <c r="AI530" t="s">
        <v>38</v>
      </c>
      <c r="AJ530" t="s">
        <v>38</v>
      </c>
    </row>
    <row r="531" spans="3:36" x14ac:dyDescent="0.3">
      <c r="C531">
        <v>530</v>
      </c>
      <c r="D531" t="str">
        <f t="shared" si="28"/>
        <v>6c-ON</v>
      </c>
      <c r="E531" t="str">
        <f>VLOOKUP($D531,metadata!$B$2:$S$451,2,0)</f>
        <v>KIMURA, MT</v>
      </c>
      <c r="F531" t="str">
        <f>VLOOKUP($D531,metadata!$B$2:$S$451,3,0)</f>
        <v>Geographic variation of reproductive diapause in the Drosophila auraria complex (Diptera: Drosophilidae)</v>
      </c>
      <c r="G531" t="str">
        <f>VLOOKUP($D531,metadata!$B$2:$S$451,4,0)</f>
        <v>10.1111/j.1365-3032.1984.tb00784.x</v>
      </c>
      <c r="H531" t="str">
        <f>VLOOKUP($D531,metadata!$B$2:$S$451,5,0)</f>
        <v>y</v>
      </c>
      <c r="I531" t="str">
        <f>VLOOKUP($D531,metadata!$B$2:$S$451,6,0)</f>
        <v>a</v>
      </c>
      <c r="J531" t="str">
        <f>VLOOKUP($D531,metadata!$B$2:$S$451,7,0)</f>
        <v>i</v>
      </c>
      <c r="K531">
        <f>VLOOKUP($D531,metadata!$B$2:$S$451,8,0)</f>
        <v>6</v>
      </c>
      <c r="L531">
        <f>VLOOKUP($D531,metadata!$B$2:$S$451,9,0)</f>
        <v>7</v>
      </c>
      <c r="M531" t="str">
        <f>VLOOKUP($D531,metadata!$B$2:$S$451,10,0)</f>
        <v>n</v>
      </c>
      <c r="N531" t="str">
        <f>VLOOKUP($D531,metadata!$B$2:$S$451,11,0)</f>
        <v>Drosophila subauraria</v>
      </c>
      <c r="O531" t="str">
        <f>VLOOKUP($D531,metadata!$B$2:$S$451,12,0)</f>
        <v>diptera</v>
      </c>
      <c r="P531" t="str">
        <f>VLOOKUP($D531,metadata!$B$2:$S$451,13,0)</f>
        <v>ON</v>
      </c>
      <c r="Q531">
        <f>VLOOKUP($D531,metadata!$B$2:$S$451,14,0)</f>
        <v>41.972000000000001</v>
      </c>
      <c r="R531">
        <f>VLOOKUP($D531,metadata!$B$2:$S$451,15,0)</f>
        <v>140.66909999999999</v>
      </c>
      <c r="S531">
        <f>VLOOKUP($D531,metadata!$B$2:$S$451,16,0)</f>
        <v>0.1</v>
      </c>
      <c r="T531" t="str">
        <f>VLOOKUP($D531,metadata!$B$2:$S$451,17,0)</f>
        <v/>
      </c>
      <c r="U531" t="str">
        <f>VLOOKUP($D531,metadata!$B$2:$S$451,18,0)</f>
        <v/>
      </c>
      <c r="V531">
        <f>VLOOKUP($D531,metadata!$B$2:$Z$451,19,0)</f>
        <v>110</v>
      </c>
      <c r="W531" t="str">
        <f>VLOOKUP($D531,metadata!$B$2:$Z$451,20,0)</f>
        <v>global average</v>
      </c>
      <c r="X531" t="str">
        <f>VLOOKUP($D531,metadata!$B$2:$Z$451,21,0)</f>
        <v/>
      </c>
      <c r="Y531">
        <f>VLOOKUP($D531,metadata!$B$2:$Z$451,22,0)</f>
        <v>6</v>
      </c>
      <c r="Z531" t="str">
        <f>VLOOKUP($D531,metadata!$B$2:$Z$451,23,0)</f>
        <v/>
      </c>
      <c r="AA531" t="str">
        <f>VLOOKUP($D531,metadata!$B$2:$Z$451,24,0)</f>
        <v/>
      </c>
      <c r="AB531" t="str">
        <f>VLOOKUP($D531,metadata!$B$2:$Z$451,25,0)</f>
        <v/>
      </c>
      <c r="AC531">
        <v>16</v>
      </c>
      <c r="AD531">
        <v>-0.668896321070235</v>
      </c>
      <c r="AF531">
        <f t="shared" si="29"/>
        <v>110</v>
      </c>
      <c r="AG531">
        <f t="shared" si="31"/>
        <v>16</v>
      </c>
      <c r="AH531">
        <v>1984</v>
      </c>
      <c r="AI531" t="s">
        <v>37</v>
      </c>
      <c r="AJ531" t="s">
        <v>37</v>
      </c>
    </row>
    <row r="532" spans="3:36" x14ac:dyDescent="0.3">
      <c r="C532">
        <v>531</v>
      </c>
      <c r="D532" t="str">
        <f t="shared" si="28"/>
        <v>6c-ON</v>
      </c>
      <c r="E532" t="str">
        <f>VLOOKUP($D532,metadata!$B$2:$S$451,2,0)</f>
        <v>KIMURA, MT</v>
      </c>
      <c r="F532" t="str">
        <f>VLOOKUP($D532,metadata!$B$2:$S$451,3,0)</f>
        <v>Geographic variation of reproductive diapause in the Drosophila auraria complex (Diptera: Drosophilidae)</v>
      </c>
      <c r="G532" t="str">
        <f>VLOOKUP($D532,metadata!$B$2:$S$451,4,0)</f>
        <v>10.1111/j.1365-3032.1984.tb00784.x</v>
      </c>
      <c r="H532" t="str">
        <f>VLOOKUP($D532,metadata!$B$2:$S$451,5,0)</f>
        <v>y</v>
      </c>
      <c r="I532" t="str">
        <f>VLOOKUP($D532,metadata!$B$2:$S$451,6,0)</f>
        <v>a</v>
      </c>
      <c r="J532" t="str">
        <f>VLOOKUP($D532,metadata!$B$2:$S$451,7,0)</f>
        <v>i</v>
      </c>
      <c r="K532">
        <f>VLOOKUP($D532,metadata!$B$2:$S$451,8,0)</f>
        <v>6</v>
      </c>
      <c r="L532">
        <f>VLOOKUP($D532,metadata!$B$2:$S$451,9,0)</f>
        <v>7</v>
      </c>
      <c r="M532" t="str">
        <f>VLOOKUP($D532,metadata!$B$2:$S$451,10,0)</f>
        <v>n</v>
      </c>
      <c r="N532" t="str">
        <f>VLOOKUP($D532,metadata!$B$2:$S$451,11,0)</f>
        <v>Drosophila subauraria</v>
      </c>
      <c r="O532" t="str">
        <f>VLOOKUP($D532,metadata!$B$2:$S$451,12,0)</f>
        <v>diptera</v>
      </c>
      <c r="P532" t="str">
        <f>VLOOKUP($D532,metadata!$B$2:$S$451,13,0)</f>
        <v>ON</v>
      </c>
      <c r="Q532">
        <f>VLOOKUP($D532,metadata!$B$2:$S$451,14,0)</f>
        <v>41.972000000000001</v>
      </c>
      <c r="R532">
        <f>VLOOKUP($D532,metadata!$B$2:$S$451,15,0)</f>
        <v>140.66909999999999</v>
      </c>
      <c r="S532">
        <f>VLOOKUP($D532,metadata!$B$2:$S$451,16,0)</f>
        <v>0.1</v>
      </c>
      <c r="T532" t="str">
        <f>VLOOKUP($D532,metadata!$B$2:$S$451,17,0)</f>
        <v/>
      </c>
      <c r="U532" t="str">
        <f>VLOOKUP($D532,metadata!$B$2:$S$451,18,0)</f>
        <v/>
      </c>
      <c r="V532">
        <f>VLOOKUP($D532,metadata!$B$2:$Z$451,19,0)</f>
        <v>110</v>
      </c>
      <c r="W532" t="str">
        <f>VLOOKUP($D532,metadata!$B$2:$Z$451,20,0)</f>
        <v>global average</v>
      </c>
      <c r="X532" t="str">
        <f>VLOOKUP($D532,metadata!$B$2:$Z$451,21,0)</f>
        <v/>
      </c>
      <c r="Y532">
        <f>VLOOKUP($D532,metadata!$B$2:$Z$451,22,0)</f>
        <v>6</v>
      </c>
      <c r="Z532" t="str">
        <f>VLOOKUP($D532,metadata!$B$2:$Z$451,23,0)</f>
        <v/>
      </c>
      <c r="AA532" t="str">
        <f>VLOOKUP($D532,metadata!$B$2:$Z$451,24,0)</f>
        <v/>
      </c>
      <c r="AB532" t="str">
        <f>VLOOKUP($D532,metadata!$B$2:$Z$451,25,0)</f>
        <v/>
      </c>
      <c r="AC532">
        <v>13.977528089887601</v>
      </c>
      <c r="AD532">
        <v>33.223103227988403</v>
      </c>
      <c r="AF532">
        <f t="shared" si="29"/>
        <v>110</v>
      </c>
      <c r="AG532">
        <f t="shared" si="31"/>
        <v>14</v>
      </c>
      <c r="AH532">
        <v>1984</v>
      </c>
      <c r="AI532" t="s">
        <v>37</v>
      </c>
      <c r="AJ532" t="s">
        <v>37</v>
      </c>
    </row>
    <row r="533" spans="3:36" x14ac:dyDescent="0.3">
      <c r="C533">
        <v>532</v>
      </c>
      <c r="D533" t="str">
        <f t="shared" si="28"/>
        <v>6c-ON</v>
      </c>
      <c r="E533" t="str">
        <f>VLOOKUP($D533,metadata!$B$2:$S$451,2,0)</f>
        <v>KIMURA, MT</v>
      </c>
      <c r="F533" t="str">
        <f>VLOOKUP($D533,metadata!$B$2:$S$451,3,0)</f>
        <v>Geographic variation of reproductive diapause in the Drosophila auraria complex (Diptera: Drosophilidae)</v>
      </c>
      <c r="G533" t="str">
        <f>VLOOKUP($D533,metadata!$B$2:$S$451,4,0)</f>
        <v>10.1111/j.1365-3032.1984.tb00784.x</v>
      </c>
      <c r="H533" t="str">
        <f>VLOOKUP($D533,metadata!$B$2:$S$451,5,0)</f>
        <v>y</v>
      </c>
      <c r="I533" t="str">
        <f>VLOOKUP($D533,metadata!$B$2:$S$451,6,0)</f>
        <v>a</v>
      </c>
      <c r="J533" t="str">
        <f>VLOOKUP($D533,metadata!$B$2:$S$451,7,0)</f>
        <v>i</v>
      </c>
      <c r="K533">
        <f>VLOOKUP($D533,metadata!$B$2:$S$451,8,0)</f>
        <v>6</v>
      </c>
      <c r="L533">
        <f>VLOOKUP($D533,metadata!$B$2:$S$451,9,0)</f>
        <v>7</v>
      </c>
      <c r="M533" t="str">
        <f>VLOOKUP($D533,metadata!$B$2:$S$451,10,0)</f>
        <v>n</v>
      </c>
      <c r="N533" t="str">
        <f>VLOOKUP($D533,metadata!$B$2:$S$451,11,0)</f>
        <v>Drosophila subauraria</v>
      </c>
      <c r="O533" t="str">
        <f>VLOOKUP($D533,metadata!$B$2:$S$451,12,0)</f>
        <v>diptera</v>
      </c>
      <c r="P533" t="str">
        <f>VLOOKUP($D533,metadata!$B$2:$S$451,13,0)</f>
        <v>ON</v>
      </c>
      <c r="Q533">
        <f>VLOOKUP($D533,metadata!$B$2:$S$451,14,0)</f>
        <v>41.972000000000001</v>
      </c>
      <c r="R533">
        <f>VLOOKUP($D533,metadata!$B$2:$S$451,15,0)</f>
        <v>140.66909999999999</v>
      </c>
      <c r="S533">
        <f>VLOOKUP($D533,metadata!$B$2:$S$451,16,0)</f>
        <v>0.1</v>
      </c>
      <c r="T533" t="str">
        <f>VLOOKUP($D533,metadata!$B$2:$S$451,17,0)</f>
        <v/>
      </c>
      <c r="U533" t="str">
        <f>VLOOKUP($D533,metadata!$B$2:$S$451,18,0)</f>
        <v/>
      </c>
      <c r="V533">
        <f>VLOOKUP($D533,metadata!$B$2:$Z$451,19,0)</f>
        <v>110</v>
      </c>
      <c r="W533" t="str">
        <f>VLOOKUP($D533,metadata!$B$2:$Z$451,20,0)</f>
        <v>global average</v>
      </c>
      <c r="X533" t="str">
        <f>VLOOKUP($D533,metadata!$B$2:$Z$451,21,0)</f>
        <v/>
      </c>
      <c r="Y533">
        <f>VLOOKUP($D533,metadata!$B$2:$Z$451,22,0)</f>
        <v>6</v>
      </c>
      <c r="Z533" t="str">
        <f>VLOOKUP($D533,metadata!$B$2:$Z$451,23,0)</f>
        <v/>
      </c>
      <c r="AA533" t="str">
        <f>VLOOKUP($D533,metadata!$B$2:$Z$451,24,0)</f>
        <v/>
      </c>
      <c r="AB533" t="str">
        <f>VLOOKUP($D533,metadata!$B$2:$Z$451,25,0)</f>
        <v/>
      </c>
      <c r="AC533">
        <v>13.505617977528001</v>
      </c>
      <c r="AD533">
        <v>44.286197437150001</v>
      </c>
      <c r="AF533">
        <f t="shared" si="29"/>
        <v>110</v>
      </c>
      <c r="AG533">
        <f t="shared" si="31"/>
        <v>13.5</v>
      </c>
      <c r="AH533">
        <v>1984</v>
      </c>
      <c r="AI533" t="s">
        <v>37</v>
      </c>
      <c r="AJ533" t="s">
        <v>37</v>
      </c>
    </row>
    <row r="534" spans="3:36" x14ac:dyDescent="0.3">
      <c r="C534">
        <v>533</v>
      </c>
      <c r="D534" t="str">
        <f t="shared" si="28"/>
        <v>6c-ON</v>
      </c>
      <c r="E534" t="str">
        <f>VLOOKUP($D534,metadata!$B$2:$S$451,2,0)</f>
        <v>KIMURA, MT</v>
      </c>
      <c r="F534" t="str">
        <f>VLOOKUP($D534,metadata!$B$2:$S$451,3,0)</f>
        <v>Geographic variation of reproductive diapause in the Drosophila auraria complex (Diptera: Drosophilidae)</v>
      </c>
      <c r="G534" t="str">
        <f>VLOOKUP($D534,metadata!$B$2:$S$451,4,0)</f>
        <v>10.1111/j.1365-3032.1984.tb00784.x</v>
      </c>
      <c r="H534" t="str">
        <f>VLOOKUP($D534,metadata!$B$2:$S$451,5,0)</f>
        <v>y</v>
      </c>
      <c r="I534" t="str">
        <f>VLOOKUP($D534,metadata!$B$2:$S$451,6,0)</f>
        <v>a</v>
      </c>
      <c r="J534" t="str">
        <f>VLOOKUP($D534,metadata!$B$2:$S$451,7,0)</f>
        <v>i</v>
      </c>
      <c r="K534">
        <f>VLOOKUP($D534,metadata!$B$2:$S$451,8,0)</f>
        <v>6</v>
      </c>
      <c r="L534">
        <f>VLOOKUP($D534,metadata!$B$2:$S$451,9,0)</f>
        <v>7</v>
      </c>
      <c r="M534" t="str">
        <f>VLOOKUP($D534,metadata!$B$2:$S$451,10,0)</f>
        <v>n</v>
      </c>
      <c r="N534" t="str">
        <f>VLOOKUP($D534,metadata!$B$2:$S$451,11,0)</f>
        <v>Drosophila subauraria</v>
      </c>
      <c r="O534" t="str">
        <f>VLOOKUP($D534,metadata!$B$2:$S$451,12,0)</f>
        <v>diptera</v>
      </c>
      <c r="P534" t="str">
        <f>VLOOKUP($D534,metadata!$B$2:$S$451,13,0)</f>
        <v>ON</v>
      </c>
      <c r="Q534">
        <f>VLOOKUP($D534,metadata!$B$2:$S$451,14,0)</f>
        <v>41.972000000000001</v>
      </c>
      <c r="R534">
        <f>VLOOKUP($D534,metadata!$B$2:$S$451,15,0)</f>
        <v>140.66909999999999</v>
      </c>
      <c r="S534">
        <f>VLOOKUP($D534,metadata!$B$2:$S$451,16,0)</f>
        <v>0.1</v>
      </c>
      <c r="T534" t="str">
        <f>VLOOKUP($D534,metadata!$B$2:$S$451,17,0)</f>
        <v/>
      </c>
      <c r="U534" t="str">
        <f>VLOOKUP($D534,metadata!$B$2:$S$451,18,0)</f>
        <v/>
      </c>
      <c r="V534">
        <f>VLOOKUP($D534,metadata!$B$2:$Z$451,19,0)</f>
        <v>110</v>
      </c>
      <c r="W534" t="str">
        <f>VLOOKUP($D534,metadata!$B$2:$Z$451,20,0)</f>
        <v>global average</v>
      </c>
      <c r="X534" t="str">
        <f>VLOOKUP($D534,metadata!$B$2:$Z$451,21,0)</f>
        <v/>
      </c>
      <c r="Y534">
        <f>VLOOKUP($D534,metadata!$B$2:$Z$451,22,0)</f>
        <v>6</v>
      </c>
      <c r="Z534" t="str">
        <f>VLOOKUP($D534,metadata!$B$2:$Z$451,23,0)</f>
        <v/>
      </c>
      <c r="AA534" t="str">
        <f>VLOOKUP($D534,metadata!$B$2:$Z$451,24,0)</f>
        <v/>
      </c>
      <c r="AB534" t="str">
        <f>VLOOKUP($D534,metadata!$B$2:$Z$451,25,0)</f>
        <v/>
      </c>
      <c r="AC534">
        <v>12.9662921348314</v>
      </c>
      <c r="AD534">
        <v>65.386494306865501</v>
      </c>
      <c r="AF534">
        <f t="shared" si="29"/>
        <v>110</v>
      </c>
      <c r="AG534">
        <f t="shared" si="31"/>
        <v>13</v>
      </c>
      <c r="AH534">
        <v>1984</v>
      </c>
      <c r="AI534" t="s">
        <v>37</v>
      </c>
      <c r="AJ534" t="s">
        <v>37</v>
      </c>
    </row>
    <row r="535" spans="3:36" x14ac:dyDescent="0.3">
      <c r="C535">
        <v>534</v>
      </c>
      <c r="D535" t="str">
        <f t="shared" si="28"/>
        <v>6c-ON</v>
      </c>
      <c r="E535" t="str">
        <f>VLOOKUP($D535,metadata!$B$2:$S$451,2,0)</f>
        <v>KIMURA, MT</v>
      </c>
      <c r="F535" t="str">
        <f>VLOOKUP($D535,metadata!$B$2:$S$451,3,0)</f>
        <v>Geographic variation of reproductive diapause in the Drosophila auraria complex (Diptera: Drosophilidae)</v>
      </c>
      <c r="G535" t="str">
        <f>VLOOKUP($D535,metadata!$B$2:$S$451,4,0)</f>
        <v>10.1111/j.1365-3032.1984.tb00784.x</v>
      </c>
      <c r="H535" t="str">
        <f>VLOOKUP($D535,metadata!$B$2:$S$451,5,0)</f>
        <v>y</v>
      </c>
      <c r="I535" t="str">
        <f>VLOOKUP($D535,metadata!$B$2:$S$451,6,0)</f>
        <v>a</v>
      </c>
      <c r="J535" t="str">
        <f>VLOOKUP($D535,metadata!$B$2:$S$451,7,0)</f>
        <v>i</v>
      </c>
      <c r="K535">
        <f>VLOOKUP($D535,metadata!$B$2:$S$451,8,0)</f>
        <v>6</v>
      </c>
      <c r="L535">
        <f>VLOOKUP($D535,metadata!$B$2:$S$451,9,0)</f>
        <v>7</v>
      </c>
      <c r="M535" t="str">
        <f>VLOOKUP($D535,metadata!$B$2:$S$451,10,0)</f>
        <v>n</v>
      </c>
      <c r="N535" t="str">
        <f>VLOOKUP($D535,metadata!$B$2:$S$451,11,0)</f>
        <v>Drosophila subauraria</v>
      </c>
      <c r="O535" t="str">
        <f>VLOOKUP($D535,metadata!$B$2:$S$451,12,0)</f>
        <v>diptera</v>
      </c>
      <c r="P535" t="str">
        <f>VLOOKUP($D535,metadata!$B$2:$S$451,13,0)</f>
        <v>ON</v>
      </c>
      <c r="Q535">
        <f>VLOOKUP($D535,metadata!$B$2:$S$451,14,0)</f>
        <v>41.972000000000001</v>
      </c>
      <c r="R535">
        <f>VLOOKUP($D535,metadata!$B$2:$S$451,15,0)</f>
        <v>140.66909999999999</v>
      </c>
      <c r="S535">
        <f>VLOOKUP($D535,metadata!$B$2:$S$451,16,0)</f>
        <v>0.1</v>
      </c>
      <c r="T535" t="str">
        <f>VLOOKUP($D535,metadata!$B$2:$S$451,17,0)</f>
        <v/>
      </c>
      <c r="U535" t="str">
        <f>VLOOKUP($D535,metadata!$B$2:$S$451,18,0)</f>
        <v/>
      </c>
      <c r="V535">
        <f>VLOOKUP($D535,metadata!$B$2:$Z$451,19,0)</f>
        <v>110</v>
      </c>
      <c r="W535" t="str">
        <f>VLOOKUP($D535,metadata!$B$2:$Z$451,20,0)</f>
        <v>global average</v>
      </c>
      <c r="X535" t="str">
        <f>VLOOKUP($D535,metadata!$B$2:$Z$451,21,0)</f>
        <v/>
      </c>
      <c r="Y535">
        <f>VLOOKUP($D535,metadata!$B$2:$Z$451,22,0)</f>
        <v>6</v>
      </c>
      <c r="Z535" t="str">
        <f>VLOOKUP($D535,metadata!$B$2:$Z$451,23,0)</f>
        <v/>
      </c>
      <c r="AA535" t="str">
        <f>VLOOKUP($D535,metadata!$B$2:$Z$451,24,0)</f>
        <v/>
      </c>
      <c r="AB535" t="str">
        <f>VLOOKUP($D535,metadata!$B$2:$Z$451,25,0)</f>
        <v/>
      </c>
      <c r="AC535">
        <v>12.477528089887601</v>
      </c>
      <c r="AD535">
        <v>93.507384164443195</v>
      </c>
      <c r="AF535">
        <f t="shared" si="29"/>
        <v>110</v>
      </c>
      <c r="AG535">
        <f t="shared" si="31"/>
        <v>12.5</v>
      </c>
      <c r="AH535">
        <v>1984</v>
      </c>
      <c r="AI535" t="s">
        <v>37</v>
      </c>
      <c r="AJ535" t="s">
        <v>37</v>
      </c>
    </row>
    <row r="536" spans="3:36" x14ac:dyDescent="0.3">
      <c r="C536">
        <v>535</v>
      </c>
      <c r="D536" t="str">
        <f t="shared" si="28"/>
        <v>6c-ON</v>
      </c>
      <c r="E536" t="str">
        <f>VLOOKUP($D536,metadata!$B$2:$S$451,2,0)</f>
        <v>KIMURA, MT</v>
      </c>
      <c r="F536" t="str">
        <f>VLOOKUP($D536,metadata!$B$2:$S$451,3,0)</f>
        <v>Geographic variation of reproductive diapause in the Drosophila auraria complex (Diptera: Drosophilidae)</v>
      </c>
      <c r="G536" t="str">
        <f>VLOOKUP($D536,metadata!$B$2:$S$451,4,0)</f>
        <v>10.1111/j.1365-3032.1984.tb00784.x</v>
      </c>
      <c r="H536" t="str">
        <f>VLOOKUP($D536,metadata!$B$2:$S$451,5,0)</f>
        <v>y</v>
      </c>
      <c r="I536" t="str">
        <f>VLOOKUP($D536,metadata!$B$2:$S$451,6,0)</f>
        <v>a</v>
      </c>
      <c r="J536" t="str">
        <f>VLOOKUP($D536,metadata!$B$2:$S$451,7,0)</f>
        <v>i</v>
      </c>
      <c r="K536">
        <f>VLOOKUP($D536,metadata!$B$2:$S$451,8,0)</f>
        <v>6</v>
      </c>
      <c r="L536">
        <f>VLOOKUP($D536,metadata!$B$2:$S$451,9,0)</f>
        <v>7</v>
      </c>
      <c r="M536" t="str">
        <f>VLOOKUP($D536,metadata!$B$2:$S$451,10,0)</f>
        <v>n</v>
      </c>
      <c r="N536" t="str">
        <f>VLOOKUP($D536,metadata!$B$2:$S$451,11,0)</f>
        <v>Drosophila subauraria</v>
      </c>
      <c r="O536" t="str">
        <f>VLOOKUP($D536,metadata!$B$2:$S$451,12,0)</f>
        <v>diptera</v>
      </c>
      <c r="P536" t="str">
        <f>VLOOKUP($D536,metadata!$B$2:$S$451,13,0)</f>
        <v>ON</v>
      </c>
      <c r="Q536">
        <f>VLOOKUP($D536,metadata!$B$2:$S$451,14,0)</f>
        <v>41.972000000000001</v>
      </c>
      <c r="R536">
        <f>VLOOKUP($D536,metadata!$B$2:$S$451,15,0)</f>
        <v>140.66909999999999</v>
      </c>
      <c r="S536">
        <f>VLOOKUP($D536,metadata!$B$2:$S$451,16,0)</f>
        <v>0.1</v>
      </c>
      <c r="T536" t="str">
        <f>VLOOKUP($D536,metadata!$B$2:$S$451,17,0)</f>
        <v/>
      </c>
      <c r="U536" t="str">
        <f>VLOOKUP($D536,metadata!$B$2:$S$451,18,0)</f>
        <v/>
      </c>
      <c r="V536">
        <f>VLOOKUP($D536,metadata!$B$2:$Z$451,19,0)</f>
        <v>110</v>
      </c>
      <c r="W536" t="str">
        <f>VLOOKUP($D536,metadata!$B$2:$Z$451,20,0)</f>
        <v>global average</v>
      </c>
      <c r="X536" t="str">
        <f>VLOOKUP($D536,metadata!$B$2:$Z$451,21,0)</f>
        <v/>
      </c>
      <c r="Y536">
        <f>VLOOKUP($D536,metadata!$B$2:$Z$451,22,0)</f>
        <v>6</v>
      </c>
      <c r="Z536" t="str">
        <f>VLOOKUP($D536,metadata!$B$2:$Z$451,23,0)</f>
        <v/>
      </c>
      <c r="AA536" t="str">
        <f>VLOOKUP($D536,metadata!$B$2:$Z$451,24,0)</f>
        <v/>
      </c>
      <c r="AB536" t="str">
        <f>VLOOKUP($D536,metadata!$B$2:$Z$451,25,0)</f>
        <v/>
      </c>
      <c r="AC536">
        <v>11.9887640449438</v>
      </c>
      <c r="AD536">
        <v>96.544661981887103</v>
      </c>
      <c r="AF536">
        <f t="shared" si="29"/>
        <v>110</v>
      </c>
      <c r="AG536">
        <f t="shared" si="31"/>
        <v>12</v>
      </c>
      <c r="AH536">
        <v>1984</v>
      </c>
      <c r="AI536" t="s">
        <v>37</v>
      </c>
      <c r="AJ536" t="s">
        <v>37</v>
      </c>
    </row>
    <row r="537" spans="3:36" x14ac:dyDescent="0.3">
      <c r="C537">
        <v>536</v>
      </c>
      <c r="D537" t="str">
        <f t="shared" si="28"/>
        <v>6c-ON</v>
      </c>
      <c r="E537" t="str">
        <f>VLOOKUP($D537,metadata!$B$2:$S$451,2,0)</f>
        <v>KIMURA, MT</v>
      </c>
      <c r="F537" t="str">
        <f>VLOOKUP($D537,metadata!$B$2:$S$451,3,0)</f>
        <v>Geographic variation of reproductive diapause in the Drosophila auraria complex (Diptera: Drosophilidae)</v>
      </c>
      <c r="G537" t="str">
        <f>VLOOKUP($D537,metadata!$B$2:$S$451,4,0)</f>
        <v>10.1111/j.1365-3032.1984.tb00784.x</v>
      </c>
      <c r="H537" t="str">
        <f>VLOOKUP($D537,metadata!$B$2:$S$451,5,0)</f>
        <v>y</v>
      </c>
      <c r="I537" t="str">
        <f>VLOOKUP($D537,metadata!$B$2:$S$451,6,0)</f>
        <v>a</v>
      </c>
      <c r="J537" t="str">
        <f>VLOOKUP($D537,metadata!$B$2:$S$451,7,0)</f>
        <v>i</v>
      </c>
      <c r="K537">
        <f>VLOOKUP($D537,metadata!$B$2:$S$451,8,0)</f>
        <v>6</v>
      </c>
      <c r="L537">
        <f>VLOOKUP($D537,metadata!$B$2:$S$451,9,0)</f>
        <v>7</v>
      </c>
      <c r="M537" t="str">
        <f>VLOOKUP($D537,metadata!$B$2:$S$451,10,0)</f>
        <v>n</v>
      </c>
      <c r="N537" t="str">
        <f>VLOOKUP($D537,metadata!$B$2:$S$451,11,0)</f>
        <v>Drosophila subauraria</v>
      </c>
      <c r="O537" t="str">
        <f>VLOOKUP($D537,metadata!$B$2:$S$451,12,0)</f>
        <v>diptera</v>
      </c>
      <c r="P537" t="str">
        <f>VLOOKUP($D537,metadata!$B$2:$S$451,13,0)</f>
        <v>ON</v>
      </c>
      <c r="Q537">
        <f>VLOOKUP($D537,metadata!$B$2:$S$451,14,0)</f>
        <v>41.972000000000001</v>
      </c>
      <c r="R537">
        <f>VLOOKUP($D537,metadata!$B$2:$S$451,15,0)</f>
        <v>140.66909999999999</v>
      </c>
      <c r="S537">
        <f>VLOOKUP($D537,metadata!$B$2:$S$451,16,0)</f>
        <v>0.1</v>
      </c>
      <c r="T537" t="str">
        <f>VLOOKUP($D537,metadata!$B$2:$S$451,17,0)</f>
        <v/>
      </c>
      <c r="U537" t="str">
        <f>VLOOKUP($D537,metadata!$B$2:$S$451,18,0)</f>
        <v/>
      </c>
      <c r="V537">
        <f>VLOOKUP($D537,metadata!$B$2:$Z$451,19,0)</f>
        <v>110</v>
      </c>
      <c r="W537" t="str">
        <f>VLOOKUP($D537,metadata!$B$2:$Z$451,20,0)</f>
        <v>global average</v>
      </c>
      <c r="X537" t="str">
        <f>VLOOKUP($D537,metadata!$B$2:$Z$451,21,0)</f>
        <v/>
      </c>
      <c r="Y537">
        <f>VLOOKUP($D537,metadata!$B$2:$Z$451,22,0)</f>
        <v>6</v>
      </c>
      <c r="Z537" t="str">
        <f>VLOOKUP($D537,metadata!$B$2:$Z$451,23,0)</f>
        <v/>
      </c>
      <c r="AA537" t="str">
        <f>VLOOKUP($D537,metadata!$B$2:$Z$451,24,0)</f>
        <v/>
      </c>
      <c r="AB537" t="str">
        <f>VLOOKUP($D537,metadata!$B$2:$Z$451,25,0)</f>
        <v/>
      </c>
      <c r="AC537">
        <v>9.9831460674157295</v>
      </c>
      <c r="AD537">
        <v>99.666491300589897</v>
      </c>
      <c r="AF537">
        <f t="shared" si="29"/>
        <v>110</v>
      </c>
      <c r="AG537">
        <f t="shared" si="31"/>
        <v>10</v>
      </c>
      <c r="AH537">
        <v>1984</v>
      </c>
      <c r="AI537" t="s">
        <v>37</v>
      </c>
      <c r="AJ537" t="s">
        <v>37</v>
      </c>
    </row>
    <row r="538" spans="3:36" x14ac:dyDescent="0.3">
      <c r="C538">
        <v>537</v>
      </c>
      <c r="D538" t="str">
        <f t="shared" si="28"/>
        <v>6c-SM</v>
      </c>
      <c r="E538" t="str">
        <f>VLOOKUP($D538,metadata!$B$2:$S$451,2,0)</f>
        <v>KIMURA, MT</v>
      </c>
      <c r="F538" t="str">
        <f>VLOOKUP($D538,metadata!$B$2:$S$451,3,0)</f>
        <v>Geographic variation of reproductive diapause in the Drosophila auraria complex (Diptera: Drosophilidae)</v>
      </c>
      <c r="G538" t="str">
        <f>VLOOKUP($D538,metadata!$B$2:$S$451,4,0)</f>
        <v>10.1111/j.1365-3032.1984.tb00784.x</v>
      </c>
      <c r="H538" t="str">
        <f>VLOOKUP($D538,metadata!$B$2:$S$451,5,0)</f>
        <v>y</v>
      </c>
      <c r="I538" t="str">
        <f>VLOOKUP($D538,metadata!$B$2:$S$451,6,0)</f>
        <v>a</v>
      </c>
      <c r="J538" t="str">
        <f>VLOOKUP($D538,metadata!$B$2:$S$451,7,0)</f>
        <v>i</v>
      </c>
      <c r="K538">
        <f>VLOOKUP($D538,metadata!$B$2:$S$451,8,0)</f>
        <v>7</v>
      </c>
      <c r="L538">
        <f>VLOOKUP($D538,metadata!$B$2:$S$451,9,0)</f>
        <v>6</v>
      </c>
      <c r="M538" t="str">
        <f>VLOOKUP($D538,metadata!$B$2:$S$451,10,0)</f>
        <v>n</v>
      </c>
      <c r="N538" t="str">
        <f>VLOOKUP($D538,metadata!$B$2:$S$451,11,0)</f>
        <v>Drosophila subauraria</v>
      </c>
      <c r="O538" t="str">
        <f>VLOOKUP($D538,metadata!$B$2:$S$451,12,0)</f>
        <v>diptera</v>
      </c>
      <c r="P538" t="str">
        <f>VLOOKUP($D538,metadata!$B$2:$S$451,13,0)</f>
        <v>SM</v>
      </c>
      <c r="Q538">
        <f>VLOOKUP($D538,metadata!$B$2:$S$451,14,0)</f>
        <v>40.599027999999997</v>
      </c>
      <c r="R538">
        <f>VLOOKUP($D538,metadata!$B$2:$S$451,15,0)</f>
        <v>141.39761100000001</v>
      </c>
      <c r="S538">
        <f>VLOOKUP($D538,metadata!$B$2:$S$451,16,0)</f>
        <v>0.1</v>
      </c>
      <c r="T538" t="str">
        <f>VLOOKUP($D538,metadata!$B$2:$S$451,17,0)</f>
        <v/>
      </c>
      <c r="U538" t="str">
        <f>VLOOKUP($D538,metadata!$B$2:$S$451,18,0)</f>
        <v/>
      </c>
      <c r="V538">
        <f>VLOOKUP($D538,metadata!$B$2:$Z$451,19,0)</f>
        <v>110</v>
      </c>
      <c r="W538" t="str">
        <f>VLOOKUP($D538,metadata!$B$2:$Z$451,20,0)</f>
        <v>global average</v>
      </c>
      <c r="X538" t="str">
        <f>VLOOKUP($D538,metadata!$B$2:$Z$451,21,0)</f>
        <v/>
      </c>
      <c r="Y538">
        <f>VLOOKUP($D538,metadata!$B$2:$Z$451,22,0)</f>
        <v>6</v>
      </c>
      <c r="Z538" t="str">
        <f>VLOOKUP($D538,metadata!$B$2:$Z$451,23,0)</f>
        <v/>
      </c>
      <c r="AA538" t="str">
        <f>VLOOKUP($D538,metadata!$B$2:$Z$451,24,0)</f>
        <v/>
      </c>
      <c r="AB538" t="str">
        <f>VLOOKUP($D538,metadata!$B$2:$Z$451,25,0)</f>
        <v/>
      </c>
      <c r="AC538">
        <v>15.983146067415699</v>
      </c>
      <c r="AD538">
        <v>-0.667956859945121</v>
      </c>
      <c r="AF538">
        <f t="shared" si="29"/>
        <v>110</v>
      </c>
      <c r="AG538">
        <f t="shared" si="31"/>
        <v>16</v>
      </c>
      <c r="AH538">
        <v>1984</v>
      </c>
      <c r="AI538" t="s">
        <v>37</v>
      </c>
      <c r="AJ538" t="s">
        <v>37</v>
      </c>
    </row>
    <row r="539" spans="3:36" x14ac:dyDescent="0.3">
      <c r="C539">
        <v>538</v>
      </c>
      <c r="D539" t="str">
        <f t="shared" si="28"/>
        <v>6c-SM</v>
      </c>
      <c r="E539" t="str">
        <f>VLOOKUP($D539,metadata!$B$2:$S$451,2,0)</f>
        <v>KIMURA, MT</v>
      </c>
      <c r="F539" t="str">
        <f>VLOOKUP($D539,metadata!$B$2:$S$451,3,0)</f>
        <v>Geographic variation of reproductive diapause in the Drosophila auraria complex (Diptera: Drosophilidae)</v>
      </c>
      <c r="G539" t="str">
        <f>VLOOKUP($D539,metadata!$B$2:$S$451,4,0)</f>
        <v>10.1111/j.1365-3032.1984.tb00784.x</v>
      </c>
      <c r="H539" t="str">
        <f>VLOOKUP($D539,metadata!$B$2:$S$451,5,0)</f>
        <v>y</v>
      </c>
      <c r="I539" t="str">
        <f>VLOOKUP($D539,metadata!$B$2:$S$451,6,0)</f>
        <v>a</v>
      </c>
      <c r="J539" t="str">
        <f>VLOOKUP($D539,metadata!$B$2:$S$451,7,0)</f>
        <v>i</v>
      </c>
      <c r="K539">
        <f>VLOOKUP($D539,metadata!$B$2:$S$451,8,0)</f>
        <v>7</v>
      </c>
      <c r="L539">
        <f>VLOOKUP($D539,metadata!$B$2:$S$451,9,0)</f>
        <v>6</v>
      </c>
      <c r="M539" t="str">
        <f>VLOOKUP($D539,metadata!$B$2:$S$451,10,0)</f>
        <v>n</v>
      </c>
      <c r="N539" t="str">
        <f>VLOOKUP($D539,metadata!$B$2:$S$451,11,0)</f>
        <v>Drosophila subauraria</v>
      </c>
      <c r="O539" t="str">
        <f>VLOOKUP($D539,metadata!$B$2:$S$451,12,0)</f>
        <v>diptera</v>
      </c>
      <c r="P539" t="str">
        <f>VLOOKUP($D539,metadata!$B$2:$S$451,13,0)</f>
        <v>SM</v>
      </c>
      <c r="Q539">
        <f>VLOOKUP($D539,metadata!$B$2:$S$451,14,0)</f>
        <v>40.599027999999997</v>
      </c>
      <c r="R539">
        <f>VLOOKUP($D539,metadata!$B$2:$S$451,15,0)</f>
        <v>141.39761100000001</v>
      </c>
      <c r="S539">
        <f>VLOOKUP($D539,metadata!$B$2:$S$451,16,0)</f>
        <v>0.1</v>
      </c>
      <c r="T539" t="str">
        <f>VLOOKUP($D539,metadata!$B$2:$S$451,17,0)</f>
        <v/>
      </c>
      <c r="U539" t="str">
        <f>VLOOKUP($D539,metadata!$B$2:$S$451,18,0)</f>
        <v/>
      </c>
      <c r="V539">
        <f>VLOOKUP($D539,metadata!$B$2:$Z$451,19,0)</f>
        <v>110</v>
      </c>
      <c r="W539" t="str">
        <f>VLOOKUP($D539,metadata!$B$2:$Z$451,20,0)</f>
        <v>global average</v>
      </c>
      <c r="X539" t="str">
        <f>VLOOKUP($D539,metadata!$B$2:$Z$451,21,0)</f>
        <v/>
      </c>
      <c r="Y539">
        <f>VLOOKUP($D539,metadata!$B$2:$Z$451,22,0)</f>
        <v>6</v>
      </c>
      <c r="Z539" t="str">
        <f>VLOOKUP($D539,metadata!$B$2:$Z$451,23,0)</f>
        <v/>
      </c>
      <c r="AA539" t="str">
        <f>VLOOKUP($D539,metadata!$B$2:$Z$451,24,0)</f>
        <v/>
      </c>
      <c r="AB539" t="str">
        <f>VLOOKUP($D539,metadata!$B$2:$Z$451,25,0)</f>
        <v/>
      </c>
      <c r="AC539">
        <v>14.129213483146</v>
      </c>
      <c r="AD539">
        <v>4.11765811130737</v>
      </c>
      <c r="AF539">
        <f t="shared" si="29"/>
        <v>110</v>
      </c>
      <c r="AG539">
        <v>14</v>
      </c>
      <c r="AH539">
        <v>1984</v>
      </c>
      <c r="AI539" t="s">
        <v>37</v>
      </c>
      <c r="AJ539" t="s">
        <v>37</v>
      </c>
    </row>
    <row r="540" spans="3:36" x14ac:dyDescent="0.3">
      <c r="C540">
        <v>539</v>
      </c>
      <c r="D540" t="str">
        <f t="shared" si="28"/>
        <v>6c-SM</v>
      </c>
      <c r="E540" t="str">
        <f>VLOOKUP($D540,metadata!$B$2:$S$451,2,0)</f>
        <v>KIMURA, MT</v>
      </c>
      <c r="F540" t="str">
        <f>VLOOKUP($D540,metadata!$B$2:$S$451,3,0)</f>
        <v>Geographic variation of reproductive diapause in the Drosophila auraria complex (Diptera: Drosophilidae)</v>
      </c>
      <c r="G540" t="str">
        <f>VLOOKUP($D540,metadata!$B$2:$S$451,4,0)</f>
        <v>10.1111/j.1365-3032.1984.tb00784.x</v>
      </c>
      <c r="H540" t="str">
        <f>VLOOKUP($D540,metadata!$B$2:$S$451,5,0)</f>
        <v>y</v>
      </c>
      <c r="I540" t="str">
        <f>VLOOKUP($D540,metadata!$B$2:$S$451,6,0)</f>
        <v>a</v>
      </c>
      <c r="J540" t="str">
        <f>VLOOKUP($D540,metadata!$B$2:$S$451,7,0)</f>
        <v>i</v>
      </c>
      <c r="K540">
        <f>VLOOKUP($D540,metadata!$B$2:$S$451,8,0)</f>
        <v>7</v>
      </c>
      <c r="L540">
        <f>VLOOKUP($D540,metadata!$B$2:$S$451,9,0)</f>
        <v>6</v>
      </c>
      <c r="M540" t="str">
        <f>VLOOKUP($D540,metadata!$B$2:$S$451,10,0)</f>
        <v>n</v>
      </c>
      <c r="N540" t="str">
        <f>VLOOKUP($D540,metadata!$B$2:$S$451,11,0)</f>
        <v>Drosophila subauraria</v>
      </c>
      <c r="O540" t="str">
        <f>VLOOKUP($D540,metadata!$B$2:$S$451,12,0)</f>
        <v>diptera</v>
      </c>
      <c r="P540" t="str">
        <f>VLOOKUP($D540,metadata!$B$2:$S$451,13,0)</f>
        <v>SM</v>
      </c>
      <c r="Q540">
        <f>VLOOKUP($D540,metadata!$B$2:$S$451,14,0)</f>
        <v>40.599027999999997</v>
      </c>
      <c r="R540">
        <f>VLOOKUP($D540,metadata!$B$2:$S$451,15,0)</f>
        <v>141.39761100000001</v>
      </c>
      <c r="S540">
        <f>VLOOKUP($D540,metadata!$B$2:$S$451,16,0)</f>
        <v>0.1</v>
      </c>
      <c r="T540" t="str">
        <f>VLOOKUP($D540,metadata!$B$2:$S$451,17,0)</f>
        <v/>
      </c>
      <c r="U540" t="str">
        <f>VLOOKUP($D540,metadata!$B$2:$S$451,18,0)</f>
        <v/>
      </c>
      <c r="V540">
        <f>VLOOKUP($D540,metadata!$B$2:$Z$451,19,0)</f>
        <v>110</v>
      </c>
      <c r="W540" t="str">
        <f>VLOOKUP($D540,metadata!$B$2:$Z$451,20,0)</f>
        <v>global average</v>
      </c>
      <c r="X540" t="str">
        <f>VLOOKUP($D540,metadata!$B$2:$Z$451,21,0)</f>
        <v/>
      </c>
      <c r="Y540">
        <f>VLOOKUP($D540,metadata!$B$2:$Z$451,22,0)</f>
        <v>6</v>
      </c>
      <c r="Z540" t="str">
        <f>VLOOKUP($D540,metadata!$B$2:$Z$451,23,0)</f>
        <v/>
      </c>
      <c r="AA540" t="str">
        <f>VLOOKUP($D540,metadata!$B$2:$Z$451,24,0)</f>
        <v/>
      </c>
      <c r="AB540" t="str">
        <f>VLOOKUP($D540,metadata!$B$2:$Z$451,25,0)</f>
        <v/>
      </c>
      <c r="AC540">
        <v>13.505617977528001</v>
      </c>
      <c r="AD540">
        <v>1.1423847281199899</v>
      </c>
      <c r="AF540">
        <f t="shared" si="29"/>
        <v>110</v>
      </c>
      <c r="AG540">
        <f>ROUND(AC540,1)</f>
        <v>13.5</v>
      </c>
      <c r="AH540">
        <v>1984</v>
      </c>
      <c r="AI540" t="s">
        <v>37</v>
      </c>
      <c r="AJ540" t="s">
        <v>37</v>
      </c>
    </row>
    <row r="541" spans="3:36" x14ac:dyDescent="0.3">
      <c r="C541">
        <v>540</v>
      </c>
      <c r="D541" t="str">
        <f t="shared" si="28"/>
        <v>6c-SM</v>
      </c>
      <c r="E541" t="str">
        <f>VLOOKUP($D541,metadata!$B$2:$S$451,2,0)</f>
        <v>KIMURA, MT</v>
      </c>
      <c r="F541" t="str">
        <f>VLOOKUP($D541,metadata!$B$2:$S$451,3,0)</f>
        <v>Geographic variation of reproductive diapause in the Drosophila auraria complex (Diptera: Drosophilidae)</v>
      </c>
      <c r="G541" t="str">
        <f>VLOOKUP($D541,metadata!$B$2:$S$451,4,0)</f>
        <v>10.1111/j.1365-3032.1984.tb00784.x</v>
      </c>
      <c r="H541" t="str">
        <f>VLOOKUP($D541,metadata!$B$2:$S$451,5,0)</f>
        <v>y</v>
      </c>
      <c r="I541" t="str">
        <f>VLOOKUP($D541,metadata!$B$2:$S$451,6,0)</f>
        <v>a</v>
      </c>
      <c r="J541" t="str">
        <f>VLOOKUP($D541,metadata!$B$2:$S$451,7,0)</f>
        <v>i</v>
      </c>
      <c r="K541">
        <f>VLOOKUP($D541,metadata!$B$2:$S$451,8,0)</f>
        <v>7</v>
      </c>
      <c r="L541">
        <f>VLOOKUP($D541,metadata!$B$2:$S$451,9,0)</f>
        <v>6</v>
      </c>
      <c r="M541" t="str">
        <f>VLOOKUP($D541,metadata!$B$2:$S$451,10,0)</f>
        <v>n</v>
      </c>
      <c r="N541" t="str">
        <f>VLOOKUP($D541,metadata!$B$2:$S$451,11,0)</f>
        <v>Drosophila subauraria</v>
      </c>
      <c r="O541" t="str">
        <f>VLOOKUP($D541,metadata!$B$2:$S$451,12,0)</f>
        <v>diptera</v>
      </c>
      <c r="P541" t="str">
        <f>VLOOKUP($D541,metadata!$B$2:$S$451,13,0)</f>
        <v>SM</v>
      </c>
      <c r="Q541">
        <f>VLOOKUP($D541,metadata!$B$2:$S$451,14,0)</f>
        <v>40.599027999999997</v>
      </c>
      <c r="R541">
        <f>VLOOKUP($D541,metadata!$B$2:$S$451,15,0)</f>
        <v>141.39761100000001</v>
      </c>
      <c r="S541">
        <f>VLOOKUP($D541,metadata!$B$2:$S$451,16,0)</f>
        <v>0.1</v>
      </c>
      <c r="T541" t="str">
        <f>VLOOKUP($D541,metadata!$B$2:$S$451,17,0)</f>
        <v/>
      </c>
      <c r="U541" t="str">
        <f>VLOOKUP($D541,metadata!$B$2:$S$451,18,0)</f>
        <v/>
      </c>
      <c r="V541">
        <f>VLOOKUP($D541,metadata!$B$2:$Z$451,19,0)</f>
        <v>110</v>
      </c>
      <c r="W541" t="str">
        <f>VLOOKUP($D541,metadata!$B$2:$Z$451,20,0)</f>
        <v>global average</v>
      </c>
      <c r="X541" t="str">
        <f>VLOOKUP($D541,metadata!$B$2:$Z$451,21,0)</f>
        <v/>
      </c>
      <c r="Y541">
        <f>VLOOKUP($D541,metadata!$B$2:$Z$451,22,0)</f>
        <v>6</v>
      </c>
      <c r="Z541" t="str">
        <f>VLOOKUP($D541,metadata!$B$2:$Z$451,23,0)</f>
        <v/>
      </c>
      <c r="AA541" t="str">
        <f>VLOOKUP($D541,metadata!$B$2:$Z$451,24,0)</f>
        <v/>
      </c>
      <c r="AB541" t="str">
        <f>VLOOKUP($D541,metadata!$B$2:$Z$451,25,0)</f>
        <v/>
      </c>
      <c r="AC541">
        <v>13</v>
      </c>
      <c r="AD541">
        <v>11.538461538461499</v>
      </c>
      <c r="AF541">
        <f t="shared" si="29"/>
        <v>110</v>
      </c>
      <c r="AG541">
        <f>ROUND(AC541,1)</f>
        <v>13</v>
      </c>
      <c r="AH541">
        <v>1984</v>
      </c>
      <c r="AI541" t="s">
        <v>37</v>
      </c>
      <c r="AJ541" t="s">
        <v>37</v>
      </c>
    </row>
    <row r="542" spans="3:36" x14ac:dyDescent="0.3">
      <c r="C542">
        <v>541</v>
      </c>
      <c r="D542" t="str">
        <f t="shared" si="28"/>
        <v>6c-SM</v>
      </c>
      <c r="E542" t="str">
        <f>VLOOKUP($D542,metadata!$B$2:$S$451,2,0)</f>
        <v>KIMURA, MT</v>
      </c>
      <c r="F542" t="str">
        <f>VLOOKUP($D542,metadata!$B$2:$S$451,3,0)</f>
        <v>Geographic variation of reproductive diapause in the Drosophila auraria complex (Diptera: Drosophilidae)</v>
      </c>
      <c r="G542" t="str">
        <f>VLOOKUP($D542,metadata!$B$2:$S$451,4,0)</f>
        <v>10.1111/j.1365-3032.1984.tb00784.x</v>
      </c>
      <c r="H542" t="str">
        <f>VLOOKUP($D542,metadata!$B$2:$S$451,5,0)</f>
        <v>y</v>
      </c>
      <c r="I542" t="str">
        <f>VLOOKUP($D542,metadata!$B$2:$S$451,6,0)</f>
        <v>a</v>
      </c>
      <c r="J542" t="str">
        <f>VLOOKUP($D542,metadata!$B$2:$S$451,7,0)</f>
        <v>i</v>
      </c>
      <c r="K542">
        <f>VLOOKUP($D542,metadata!$B$2:$S$451,8,0)</f>
        <v>7</v>
      </c>
      <c r="L542">
        <f>VLOOKUP($D542,metadata!$B$2:$S$451,9,0)</f>
        <v>6</v>
      </c>
      <c r="M542" t="str">
        <f>VLOOKUP($D542,metadata!$B$2:$S$451,10,0)</f>
        <v>n</v>
      </c>
      <c r="N542" t="str">
        <f>VLOOKUP($D542,metadata!$B$2:$S$451,11,0)</f>
        <v>Drosophila subauraria</v>
      </c>
      <c r="O542" t="str">
        <f>VLOOKUP($D542,metadata!$B$2:$S$451,12,0)</f>
        <v>diptera</v>
      </c>
      <c r="P542" t="str">
        <f>VLOOKUP($D542,metadata!$B$2:$S$451,13,0)</f>
        <v>SM</v>
      </c>
      <c r="Q542">
        <f>VLOOKUP($D542,metadata!$B$2:$S$451,14,0)</f>
        <v>40.599027999999997</v>
      </c>
      <c r="R542">
        <f>VLOOKUP($D542,metadata!$B$2:$S$451,15,0)</f>
        <v>141.39761100000001</v>
      </c>
      <c r="S542">
        <f>VLOOKUP($D542,metadata!$B$2:$S$451,16,0)</f>
        <v>0.1</v>
      </c>
      <c r="T542" t="str">
        <f>VLOOKUP($D542,metadata!$B$2:$S$451,17,0)</f>
        <v/>
      </c>
      <c r="U542" t="str">
        <f>VLOOKUP($D542,metadata!$B$2:$S$451,18,0)</f>
        <v/>
      </c>
      <c r="V542">
        <f>VLOOKUP($D542,metadata!$B$2:$Z$451,19,0)</f>
        <v>110</v>
      </c>
      <c r="W542" t="str">
        <f>VLOOKUP($D542,metadata!$B$2:$Z$451,20,0)</f>
        <v>global average</v>
      </c>
      <c r="X542" t="str">
        <f>VLOOKUP($D542,metadata!$B$2:$Z$451,21,0)</f>
        <v/>
      </c>
      <c r="Y542">
        <f>VLOOKUP($D542,metadata!$B$2:$Z$451,22,0)</f>
        <v>6</v>
      </c>
      <c r="Z542" t="str">
        <f>VLOOKUP($D542,metadata!$B$2:$Z$451,23,0)</f>
        <v/>
      </c>
      <c r="AA542" t="str">
        <f>VLOOKUP($D542,metadata!$B$2:$Z$451,24,0)</f>
        <v/>
      </c>
      <c r="AB542" t="str">
        <f>VLOOKUP($D542,metadata!$B$2:$Z$451,25,0)</f>
        <v/>
      </c>
      <c r="AC542">
        <v>12.1741573033707</v>
      </c>
      <c r="AD542">
        <v>100.213257675397</v>
      </c>
      <c r="AF542">
        <f t="shared" si="29"/>
        <v>110</v>
      </c>
      <c r="AG542">
        <v>12</v>
      </c>
      <c r="AH542">
        <v>1984</v>
      </c>
      <c r="AI542" t="s">
        <v>37</v>
      </c>
      <c r="AJ542" t="s">
        <v>37</v>
      </c>
    </row>
    <row r="543" spans="3:36" x14ac:dyDescent="0.3">
      <c r="C543">
        <v>542</v>
      </c>
      <c r="D543" t="str">
        <f t="shared" si="28"/>
        <v>6c-SM</v>
      </c>
      <c r="E543" t="str">
        <f>VLOOKUP($D543,metadata!$B$2:$S$451,2,0)</f>
        <v>KIMURA, MT</v>
      </c>
      <c r="F543" t="str">
        <f>VLOOKUP($D543,metadata!$B$2:$S$451,3,0)</f>
        <v>Geographic variation of reproductive diapause in the Drosophila auraria complex (Diptera: Drosophilidae)</v>
      </c>
      <c r="G543" t="str">
        <f>VLOOKUP($D543,metadata!$B$2:$S$451,4,0)</f>
        <v>10.1111/j.1365-3032.1984.tb00784.x</v>
      </c>
      <c r="H543" t="str">
        <f>VLOOKUP($D543,metadata!$B$2:$S$451,5,0)</f>
        <v>y</v>
      </c>
      <c r="I543" t="str">
        <f>VLOOKUP($D543,metadata!$B$2:$S$451,6,0)</f>
        <v>a</v>
      </c>
      <c r="J543" t="str">
        <f>VLOOKUP($D543,metadata!$B$2:$S$451,7,0)</f>
        <v>i</v>
      </c>
      <c r="K543">
        <f>VLOOKUP($D543,metadata!$B$2:$S$451,8,0)</f>
        <v>7</v>
      </c>
      <c r="L543">
        <f>VLOOKUP($D543,metadata!$B$2:$S$451,9,0)</f>
        <v>6</v>
      </c>
      <c r="M543" t="str">
        <f>VLOOKUP($D543,metadata!$B$2:$S$451,10,0)</f>
        <v>n</v>
      </c>
      <c r="N543" t="str">
        <f>VLOOKUP($D543,metadata!$B$2:$S$451,11,0)</f>
        <v>Drosophila subauraria</v>
      </c>
      <c r="O543" t="str">
        <f>VLOOKUP($D543,metadata!$B$2:$S$451,12,0)</f>
        <v>diptera</v>
      </c>
      <c r="P543" t="str">
        <f>VLOOKUP($D543,metadata!$B$2:$S$451,13,0)</f>
        <v>SM</v>
      </c>
      <c r="Q543">
        <f>VLOOKUP($D543,metadata!$B$2:$S$451,14,0)</f>
        <v>40.599027999999997</v>
      </c>
      <c r="R543">
        <f>VLOOKUP($D543,metadata!$B$2:$S$451,15,0)</f>
        <v>141.39761100000001</v>
      </c>
      <c r="S543">
        <f>VLOOKUP($D543,metadata!$B$2:$S$451,16,0)</f>
        <v>0.1</v>
      </c>
      <c r="T543" t="str">
        <f>VLOOKUP($D543,metadata!$B$2:$S$451,17,0)</f>
        <v/>
      </c>
      <c r="U543" t="str">
        <f>VLOOKUP($D543,metadata!$B$2:$S$451,18,0)</f>
        <v/>
      </c>
      <c r="V543">
        <f>VLOOKUP($D543,metadata!$B$2:$Z$451,19,0)</f>
        <v>110</v>
      </c>
      <c r="W543" t="str">
        <f>VLOOKUP($D543,metadata!$B$2:$Z$451,20,0)</f>
        <v>global average</v>
      </c>
      <c r="X543" t="str">
        <f>VLOOKUP($D543,metadata!$B$2:$Z$451,21,0)</f>
        <v/>
      </c>
      <c r="Y543">
        <f>VLOOKUP($D543,metadata!$B$2:$Z$451,22,0)</f>
        <v>6</v>
      </c>
      <c r="Z543" t="str">
        <f>VLOOKUP($D543,metadata!$B$2:$Z$451,23,0)</f>
        <v/>
      </c>
      <c r="AA543" t="str">
        <f>VLOOKUP($D543,metadata!$B$2:$Z$451,24,0)</f>
        <v/>
      </c>
      <c r="AB543" t="str">
        <f>VLOOKUP($D543,metadata!$B$2:$Z$451,25,0)</f>
        <v/>
      </c>
      <c r="AC543">
        <v>10</v>
      </c>
      <c r="AD543">
        <v>100</v>
      </c>
      <c r="AF543">
        <f t="shared" si="29"/>
        <v>110</v>
      </c>
      <c r="AG543">
        <f>ROUND(AC543,1)</f>
        <v>10</v>
      </c>
      <c r="AH543">
        <v>1984</v>
      </c>
      <c r="AI543" t="s">
        <v>37</v>
      </c>
      <c r="AJ543" t="s">
        <v>37</v>
      </c>
    </row>
    <row r="544" spans="3:36" x14ac:dyDescent="0.3">
      <c r="C544">
        <v>543</v>
      </c>
      <c r="D544" t="str">
        <f t="shared" si="28"/>
        <v>6c-KT</v>
      </c>
      <c r="E544" t="str">
        <f>VLOOKUP($D544,metadata!$B$2:$S$451,2,0)</f>
        <v>KIMURA, MT</v>
      </c>
      <c r="F544" t="str">
        <f>VLOOKUP($D544,metadata!$B$2:$S$451,3,0)</f>
        <v>Geographic variation of reproductive diapause in the Drosophila auraria complex (Diptera: Drosophilidae)</v>
      </c>
      <c r="G544" t="str">
        <f>VLOOKUP($D544,metadata!$B$2:$S$451,4,0)</f>
        <v>10.1111/j.1365-3032.1984.tb00784.x</v>
      </c>
      <c r="H544" t="str">
        <f>VLOOKUP($D544,metadata!$B$2:$S$451,5,0)</f>
        <v>y</v>
      </c>
      <c r="I544" t="str">
        <f>VLOOKUP($D544,metadata!$B$2:$S$451,6,0)</f>
        <v>a</v>
      </c>
      <c r="J544" t="str">
        <f>VLOOKUP($D544,metadata!$B$2:$S$451,7,0)</f>
        <v>i</v>
      </c>
      <c r="K544">
        <f>VLOOKUP($D544,metadata!$B$2:$S$451,8,0)</f>
        <v>8</v>
      </c>
      <c r="L544">
        <f>VLOOKUP($D544,metadata!$B$2:$S$451,9,0)</f>
        <v>7</v>
      </c>
      <c r="M544" t="str">
        <f>VLOOKUP($D544,metadata!$B$2:$S$451,10,0)</f>
        <v>n</v>
      </c>
      <c r="N544" t="str">
        <f>VLOOKUP($D544,metadata!$B$2:$S$451,11,0)</f>
        <v>Drosophila subauraria</v>
      </c>
      <c r="O544" t="str">
        <f>VLOOKUP($D544,metadata!$B$2:$S$451,12,0)</f>
        <v>diptera</v>
      </c>
      <c r="P544" t="str">
        <f>VLOOKUP($D544,metadata!$B$2:$S$451,13,0)</f>
        <v>KT</v>
      </c>
      <c r="Q544">
        <f>VLOOKUP($D544,metadata!$B$2:$S$451,14,0)</f>
        <v>39.286749999999998</v>
      </c>
      <c r="R544">
        <f>VLOOKUP($D544,metadata!$B$2:$S$451,15,0)</f>
        <v>141.11322200000001</v>
      </c>
      <c r="S544">
        <f>VLOOKUP($D544,metadata!$B$2:$S$451,16,0)</f>
        <v>0.1</v>
      </c>
      <c r="T544" t="str">
        <f>VLOOKUP($D544,metadata!$B$2:$S$451,17,0)</f>
        <v/>
      </c>
      <c r="U544" t="str">
        <f>VLOOKUP($D544,metadata!$B$2:$S$451,18,0)</f>
        <v/>
      </c>
      <c r="V544">
        <f>VLOOKUP($D544,metadata!$B$2:$Z$451,19,0)</f>
        <v>110</v>
      </c>
      <c r="W544" t="str">
        <f>VLOOKUP($D544,metadata!$B$2:$Z$451,20,0)</f>
        <v>global average</v>
      </c>
      <c r="X544" t="str">
        <f>VLOOKUP($D544,metadata!$B$2:$Z$451,21,0)</f>
        <v/>
      </c>
      <c r="Y544">
        <f>VLOOKUP($D544,metadata!$B$2:$Z$451,22,0)</f>
        <v>6</v>
      </c>
      <c r="Z544" t="str">
        <f>VLOOKUP($D544,metadata!$B$2:$Z$451,23,0)</f>
        <v/>
      </c>
      <c r="AA544" t="str">
        <f>VLOOKUP($D544,metadata!$B$2:$Z$451,24,0)</f>
        <v/>
      </c>
      <c r="AB544" t="str">
        <f>VLOOKUP($D544,metadata!$B$2:$Z$451,25,0)</f>
        <v/>
      </c>
      <c r="AC544">
        <v>15.983146067415699</v>
      </c>
      <c r="AD544">
        <v>-0.333508699410003</v>
      </c>
      <c r="AF544">
        <f t="shared" si="29"/>
        <v>110</v>
      </c>
      <c r="AG544">
        <f>ROUND(AC544,1)</f>
        <v>16</v>
      </c>
      <c r="AH544">
        <v>1984</v>
      </c>
      <c r="AI544" t="s">
        <v>37</v>
      </c>
      <c r="AJ544" t="s">
        <v>37</v>
      </c>
    </row>
    <row r="545" spans="3:36" x14ac:dyDescent="0.3">
      <c r="C545">
        <v>544</v>
      </c>
      <c r="D545" t="str">
        <f t="shared" si="28"/>
        <v>6c-KT</v>
      </c>
      <c r="E545" t="str">
        <f>VLOOKUP($D545,metadata!$B$2:$S$451,2,0)</f>
        <v>KIMURA, MT</v>
      </c>
      <c r="F545" t="str">
        <f>VLOOKUP($D545,metadata!$B$2:$S$451,3,0)</f>
        <v>Geographic variation of reproductive diapause in the Drosophila auraria complex (Diptera: Drosophilidae)</v>
      </c>
      <c r="G545" t="str">
        <f>VLOOKUP($D545,metadata!$B$2:$S$451,4,0)</f>
        <v>10.1111/j.1365-3032.1984.tb00784.x</v>
      </c>
      <c r="H545" t="str">
        <f>VLOOKUP($D545,metadata!$B$2:$S$451,5,0)</f>
        <v>y</v>
      </c>
      <c r="I545" t="str">
        <f>VLOOKUP($D545,metadata!$B$2:$S$451,6,0)</f>
        <v>a</v>
      </c>
      <c r="J545" t="str">
        <f>VLOOKUP($D545,metadata!$B$2:$S$451,7,0)</f>
        <v>i</v>
      </c>
      <c r="K545">
        <f>VLOOKUP($D545,metadata!$B$2:$S$451,8,0)</f>
        <v>8</v>
      </c>
      <c r="L545">
        <f>VLOOKUP($D545,metadata!$B$2:$S$451,9,0)</f>
        <v>7</v>
      </c>
      <c r="M545" t="str">
        <f>VLOOKUP($D545,metadata!$B$2:$S$451,10,0)</f>
        <v>n</v>
      </c>
      <c r="N545" t="str">
        <f>VLOOKUP($D545,metadata!$B$2:$S$451,11,0)</f>
        <v>Drosophila subauraria</v>
      </c>
      <c r="O545" t="str">
        <f>VLOOKUP($D545,metadata!$B$2:$S$451,12,0)</f>
        <v>diptera</v>
      </c>
      <c r="P545" t="str">
        <f>VLOOKUP($D545,metadata!$B$2:$S$451,13,0)</f>
        <v>KT</v>
      </c>
      <c r="Q545">
        <f>VLOOKUP($D545,metadata!$B$2:$S$451,14,0)</f>
        <v>39.286749999999998</v>
      </c>
      <c r="R545">
        <f>VLOOKUP($D545,metadata!$B$2:$S$451,15,0)</f>
        <v>141.11322200000001</v>
      </c>
      <c r="S545">
        <f>VLOOKUP($D545,metadata!$B$2:$S$451,16,0)</f>
        <v>0.1</v>
      </c>
      <c r="T545" t="str">
        <f>VLOOKUP($D545,metadata!$B$2:$S$451,17,0)</f>
        <v/>
      </c>
      <c r="U545" t="str">
        <f>VLOOKUP($D545,metadata!$B$2:$S$451,18,0)</f>
        <v/>
      </c>
      <c r="V545">
        <f>VLOOKUP($D545,metadata!$B$2:$Z$451,19,0)</f>
        <v>110</v>
      </c>
      <c r="W545" t="str">
        <f>VLOOKUP($D545,metadata!$B$2:$Z$451,20,0)</f>
        <v>global average</v>
      </c>
      <c r="X545" t="str">
        <f>VLOOKUP($D545,metadata!$B$2:$Z$451,21,0)</f>
        <v/>
      </c>
      <c r="Y545">
        <f>VLOOKUP($D545,metadata!$B$2:$Z$451,22,0)</f>
        <v>6</v>
      </c>
      <c r="Z545" t="str">
        <f>VLOOKUP($D545,metadata!$B$2:$Z$451,23,0)</f>
        <v/>
      </c>
      <c r="AA545" t="str">
        <f>VLOOKUP($D545,metadata!$B$2:$Z$451,24,0)</f>
        <v/>
      </c>
      <c r="AB545" t="str">
        <f>VLOOKUP($D545,metadata!$B$2:$Z$451,25,0)</f>
        <v/>
      </c>
      <c r="AC545">
        <v>13.977528089887601</v>
      </c>
      <c r="AD545">
        <v>2.4538724587576999</v>
      </c>
      <c r="AF545">
        <f t="shared" si="29"/>
        <v>110</v>
      </c>
      <c r="AG545">
        <f>ROUND(AC545,1)</f>
        <v>14</v>
      </c>
      <c r="AH545">
        <v>1984</v>
      </c>
      <c r="AI545" t="s">
        <v>37</v>
      </c>
      <c r="AJ545" t="s">
        <v>37</v>
      </c>
    </row>
    <row r="546" spans="3:36" x14ac:dyDescent="0.3">
      <c r="C546">
        <v>545</v>
      </c>
      <c r="D546" t="str">
        <f t="shared" si="28"/>
        <v>6c-KT</v>
      </c>
      <c r="E546" t="str">
        <f>VLOOKUP($D546,metadata!$B$2:$S$451,2,0)</f>
        <v>KIMURA, MT</v>
      </c>
      <c r="F546" t="str">
        <f>VLOOKUP($D546,metadata!$B$2:$S$451,3,0)</f>
        <v>Geographic variation of reproductive diapause in the Drosophila auraria complex (Diptera: Drosophilidae)</v>
      </c>
      <c r="G546" t="str">
        <f>VLOOKUP($D546,metadata!$B$2:$S$451,4,0)</f>
        <v>10.1111/j.1365-3032.1984.tb00784.x</v>
      </c>
      <c r="H546" t="str">
        <f>VLOOKUP($D546,metadata!$B$2:$S$451,5,0)</f>
        <v>y</v>
      </c>
      <c r="I546" t="str">
        <f>VLOOKUP($D546,metadata!$B$2:$S$451,6,0)</f>
        <v>a</v>
      </c>
      <c r="J546" t="str">
        <f>VLOOKUP($D546,metadata!$B$2:$S$451,7,0)</f>
        <v>i</v>
      </c>
      <c r="K546">
        <f>VLOOKUP($D546,metadata!$B$2:$S$451,8,0)</f>
        <v>8</v>
      </c>
      <c r="L546">
        <f>VLOOKUP($D546,metadata!$B$2:$S$451,9,0)</f>
        <v>7</v>
      </c>
      <c r="M546" t="str">
        <f>VLOOKUP($D546,metadata!$B$2:$S$451,10,0)</f>
        <v>n</v>
      </c>
      <c r="N546" t="str">
        <f>VLOOKUP($D546,metadata!$B$2:$S$451,11,0)</f>
        <v>Drosophila subauraria</v>
      </c>
      <c r="O546" t="str">
        <f>VLOOKUP($D546,metadata!$B$2:$S$451,12,0)</f>
        <v>diptera</v>
      </c>
      <c r="P546" t="str">
        <f>VLOOKUP($D546,metadata!$B$2:$S$451,13,0)</f>
        <v>KT</v>
      </c>
      <c r="Q546">
        <f>VLOOKUP($D546,metadata!$B$2:$S$451,14,0)</f>
        <v>39.286749999999998</v>
      </c>
      <c r="R546">
        <f>VLOOKUP($D546,metadata!$B$2:$S$451,15,0)</f>
        <v>141.11322200000001</v>
      </c>
      <c r="S546">
        <f>VLOOKUP($D546,metadata!$B$2:$S$451,16,0)</f>
        <v>0.1</v>
      </c>
      <c r="T546" t="str">
        <f>VLOOKUP($D546,metadata!$B$2:$S$451,17,0)</f>
        <v/>
      </c>
      <c r="U546" t="str">
        <f>VLOOKUP($D546,metadata!$B$2:$S$451,18,0)</f>
        <v/>
      </c>
      <c r="V546">
        <f>VLOOKUP($D546,metadata!$B$2:$Z$451,19,0)</f>
        <v>110</v>
      </c>
      <c r="W546" t="str">
        <f>VLOOKUP($D546,metadata!$B$2:$Z$451,20,0)</f>
        <v>global average</v>
      </c>
      <c r="X546" t="str">
        <f>VLOOKUP($D546,metadata!$B$2:$Z$451,21,0)</f>
        <v/>
      </c>
      <c r="Y546">
        <f>VLOOKUP($D546,metadata!$B$2:$Z$451,22,0)</f>
        <v>6</v>
      </c>
      <c r="Z546" t="str">
        <f>VLOOKUP($D546,metadata!$B$2:$Z$451,23,0)</f>
        <v/>
      </c>
      <c r="AA546" t="str">
        <f>VLOOKUP($D546,metadata!$B$2:$Z$451,24,0)</f>
        <v/>
      </c>
      <c r="AB546" t="str">
        <f>VLOOKUP($D546,metadata!$B$2:$Z$451,25,0)</f>
        <v/>
      </c>
      <c r="AC546">
        <v>13.471910112359501</v>
      </c>
      <c r="AD546">
        <v>21.880049603547398</v>
      </c>
      <c r="AF546">
        <f t="shared" si="29"/>
        <v>110</v>
      </c>
      <c r="AG546">
        <f>ROUND(AC546,1)</f>
        <v>13.5</v>
      </c>
      <c r="AH546">
        <v>1984</v>
      </c>
      <c r="AI546" t="s">
        <v>37</v>
      </c>
      <c r="AJ546" t="s">
        <v>37</v>
      </c>
    </row>
    <row r="547" spans="3:36" x14ac:dyDescent="0.3">
      <c r="C547">
        <v>546</v>
      </c>
      <c r="D547" t="str">
        <f t="shared" si="28"/>
        <v>6c-KT</v>
      </c>
      <c r="E547" t="str">
        <f>VLOOKUP($D547,metadata!$B$2:$S$451,2,0)</f>
        <v>KIMURA, MT</v>
      </c>
      <c r="F547" t="str">
        <f>VLOOKUP($D547,metadata!$B$2:$S$451,3,0)</f>
        <v>Geographic variation of reproductive diapause in the Drosophila auraria complex (Diptera: Drosophilidae)</v>
      </c>
      <c r="G547" t="str">
        <f>VLOOKUP($D547,metadata!$B$2:$S$451,4,0)</f>
        <v>10.1111/j.1365-3032.1984.tb00784.x</v>
      </c>
      <c r="H547" t="str">
        <f>VLOOKUP($D547,metadata!$B$2:$S$451,5,0)</f>
        <v>y</v>
      </c>
      <c r="I547" t="str">
        <f>VLOOKUP($D547,metadata!$B$2:$S$451,6,0)</f>
        <v>a</v>
      </c>
      <c r="J547" t="str">
        <f>VLOOKUP($D547,metadata!$B$2:$S$451,7,0)</f>
        <v>i</v>
      </c>
      <c r="K547">
        <f>VLOOKUP($D547,metadata!$B$2:$S$451,8,0)</f>
        <v>8</v>
      </c>
      <c r="L547">
        <f>VLOOKUP($D547,metadata!$B$2:$S$451,9,0)</f>
        <v>7</v>
      </c>
      <c r="M547" t="str">
        <f>VLOOKUP($D547,metadata!$B$2:$S$451,10,0)</f>
        <v>n</v>
      </c>
      <c r="N547" t="str">
        <f>VLOOKUP($D547,metadata!$B$2:$S$451,11,0)</f>
        <v>Drosophila subauraria</v>
      </c>
      <c r="O547" t="str">
        <f>VLOOKUP($D547,metadata!$B$2:$S$451,12,0)</f>
        <v>diptera</v>
      </c>
      <c r="P547" t="str">
        <f>VLOOKUP($D547,metadata!$B$2:$S$451,13,0)</f>
        <v>KT</v>
      </c>
      <c r="Q547">
        <f>VLOOKUP($D547,metadata!$B$2:$S$451,14,0)</f>
        <v>39.286749999999998</v>
      </c>
      <c r="R547">
        <f>VLOOKUP($D547,metadata!$B$2:$S$451,15,0)</f>
        <v>141.11322200000001</v>
      </c>
      <c r="S547">
        <f>VLOOKUP($D547,metadata!$B$2:$S$451,16,0)</f>
        <v>0.1</v>
      </c>
      <c r="T547" t="str">
        <f>VLOOKUP($D547,metadata!$B$2:$S$451,17,0)</f>
        <v/>
      </c>
      <c r="U547" t="str">
        <f>VLOOKUP($D547,metadata!$B$2:$S$451,18,0)</f>
        <v/>
      </c>
      <c r="V547">
        <f>VLOOKUP($D547,metadata!$B$2:$Z$451,19,0)</f>
        <v>110</v>
      </c>
      <c r="W547" t="str">
        <f>VLOOKUP($D547,metadata!$B$2:$Z$451,20,0)</f>
        <v>global average</v>
      </c>
      <c r="X547" t="str">
        <f>VLOOKUP($D547,metadata!$B$2:$Z$451,21,0)</f>
        <v/>
      </c>
      <c r="Y547">
        <f>VLOOKUP($D547,metadata!$B$2:$Z$451,22,0)</f>
        <v>6</v>
      </c>
      <c r="Z547" t="str">
        <f>VLOOKUP($D547,metadata!$B$2:$Z$451,23,0)</f>
        <v/>
      </c>
      <c r="AA547" t="str">
        <f>VLOOKUP($D547,metadata!$B$2:$Z$451,24,0)</f>
        <v/>
      </c>
      <c r="AB547" t="str">
        <f>VLOOKUP($D547,metadata!$B$2:$Z$451,25,0)</f>
        <v/>
      </c>
      <c r="AC547">
        <v>12.9662921348314</v>
      </c>
      <c r="AD547">
        <v>62.042012701514402</v>
      </c>
      <c r="AF547">
        <f t="shared" si="29"/>
        <v>110</v>
      </c>
      <c r="AG547">
        <f>ROUND(AC547,1)</f>
        <v>13</v>
      </c>
      <c r="AH547">
        <v>1984</v>
      </c>
      <c r="AI547" t="s">
        <v>37</v>
      </c>
      <c r="AJ547" t="s">
        <v>37</v>
      </c>
    </row>
    <row r="548" spans="3:36" x14ac:dyDescent="0.3">
      <c r="C548">
        <v>547</v>
      </c>
      <c r="D548" t="str">
        <f t="shared" si="28"/>
        <v>6c-KT</v>
      </c>
      <c r="E548" t="str">
        <f>VLOOKUP($D548,metadata!$B$2:$S$451,2,0)</f>
        <v>KIMURA, MT</v>
      </c>
      <c r="F548" t="str">
        <f>VLOOKUP($D548,metadata!$B$2:$S$451,3,0)</f>
        <v>Geographic variation of reproductive diapause in the Drosophila auraria complex (Diptera: Drosophilidae)</v>
      </c>
      <c r="G548" t="str">
        <f>VLOOKUP($D548,metadata!$B$2:$S$451,4,0)</f>
        <v>10.1111/j.1365-3032.1984.tb00784.x</v>
      </c>
      <c r="H548" t="str">
        <f>VLOOKUP($D548,metadata!$B$2:$S$451,5,0)</f>
        <v>y</v>
      </c>
      <c r="I548" t="str">
        <f>VLOOKUP($D548,metadata!$B$2:$S$451,6,0)</f>
        <v>a</v>
      </c>
      <c r="J548" t="str">
        <f>VLOOKUP($D548,metadata!$B$2:$S$451,7,0)</f>
        <v>i</v>
      </c>
      <c r="K548">
        <f>VLOOKUP($D548,metadata!$B$2:$S$451,8,0)</f>
        <v>8</v>
      </c>
      <c r="L548">
        <f>VLOOKUP($D548,metadata!$B$2:$S$451,9,0)</f>
        <v>7</v>
      </c>
      <c r="M548" t="str">
        <f>VLOOKUP($D548,metadata!$B$2:$S$451,10,0)</f>
        <v>n</v>
      </c>
      <c r="N548" t="str">
        <f>VLOOKUP($D548,metadata!$B$2:$S$451,11,0)</f>
        <v>Drosophila subauraria</v>
      </c>
      <c r="O548" t="str">
        <f>VLOOKUP($D548,metadata!$B$2:$S$451,12,0)</f>
        <v>diptera</v>
      </c>
      <c r="P548" t="str">
        <f>VLOOKUP($D548,metadata!$B$2:$S$451,13,0)</f>
        <v>KT</v>
      </c>
      <c r="Q548">
        <f>VLOOKUP($D548,metadata!$B$2:$S$451,14,0)</f>
        <v>39.286749999999998</v>
      </c>
      <c r="R548">
        <f>VLOOKUP($D548,metadata!$B$2:$S$451,15,0)</f>
        <v>141.11322200000001</v>
      </c>
      <c r="S548">
        <f>VLOOKUP($D548,metadata!$B$2:$S$451,16,0)</f>
        <v>0.1</v>
      </c>
      <c r="T548" t="str">
        <f>VLOOKUP($D548,metadata!$B$2:$S$451,17,0)</f>
        <v/>
      </c>
      <c r="U548" t="str">
        <f>VLOOKUP($D548,metadata!$B$2:$S$451,18,0)</f>
        <v/>
      </c>
      <c r="V548">
        <f>VLOOKUP($D548,metadata!$B$2:$Z$451,19,0)</f>
        <v>110</v>
      </c>
      <c r="W548" t="str">
        <f>VLOOKUP($D548,metadata!$B$2:$Z$451,20,0)</f>
        <v>global average</v>
      </c>
      <c r="X548" t="str">
        <f>VLOOKUP($D548,metadata!$B$2:$Z$451,21,0)</f>
        <v/>
      </c>
      <c r="Y548">
        <f>VLOOKUP($D548,metadata!$B$2:$Z$451,22,0)</f>
        <v>6</v>
      </c>
      <c r="Z548" t="str">
        <f>VLOOKUP($D548,metadata!$B$2:$Z$451,23,0)</f>
        <v/>
      </c>
      <c r="AA548" t="str">
        <f>VLOOKUP($D548,metadata!$B$2:$Z$451,24,0)</f>
        <v/>
      </c>
      <c r="AB548" t="str">
        <f>VLOOKUP($D548,metadata!$B$2:$Z$451,25,0)</f>
        <v/>
      </c>
      <c r="AC548">
        <v>12.443820224719101</v>
      </c>
      <c r="AD548">
        <v>98.191537334185099</v>
      </c>
      <c r="AF548">
        <f t="shared" si="29"/>
        <v>110</v>
      </c>
      <c r="AG548">
        <v>12.5</v>
      </c>
      <c r="AH548">
        <v>1984</v>
      </c>
      <c r="AI548" t="s">
        <v>37</v>
      </c>
      <c r="AJ548" t="s">
        <v>37</v>
      </c>
    </row>
    <row r="549" spans="3:36" x14ac:dyDescent="0.3">
      <c r="C549">
        <v>548</v>
      </c>
      <c r="D549" t="str">
        <f t="shared" si="28"/>
        <v>6c-KT</v>
      </c>
      <c r="E549" t="str">
        <f>VLOOKUP($D549,metadata!$B$2:$S$451,2,0)</f>
        <v>KIMURA, MT</v>
      </c>
      <c r="F549" t="str">
        <f>VLOOKUP($D549,metadata!$B$2:$S$451,3,0)</f>
        <v>Geographic variation of reproductive diapause in the Drosophila auraria complex (Diptera: Drosophilidae)</v>
      </c>
      <c r="G549" t="str">
        <f>VLOOKUP($D549,metadata!$B$2:$S$451,4,0)</f>
        <v>10.1111/j.1365-3032.1984.tb00784.x</v>
      </c>
      <c r="H549" t="str">
        <f>VLOOKUP($D549,metadata!$B$2:$S$451,5,0)</f>
        <v>y</v>
      </c>
      <c r="I549" t="str">
        <f>VLOOKUP($D549,metadata!$B$2:$S$451,6,0)</f>
        <v>a</v>
      </c>
      <c r="J549" t="str">
        <f>VLOOKUP($D549,metadata!$B$2:$S$451,7,0)</f>
        <v>i</v>
      </c>
      <c r="K549">
        <f>VLOOKUP($D549,metadata!$B$2:$S$451,8,0)</f>
        <v>8</v>
      </c>
      <c r="L549">
        <f>VLOOKUP($D549,metadata!$B$2:$S$451,9,0)</f>
        <v>7</v>
      </c>
      <c r="M549" t="str">
        <f>VLOOKUP($D549,metadata!$B$2:$S$451,10,0)</f>
        <v>n</v>
      </c>
      <c r="N549" t="str">
        <f>VLOOKUP($D549,metadata!$B$2:$S$451,11,0)</f>
        <v>Drosophila subauraria</v>
      </c>
      <c r="O549" t="str">
        <f>VLOOKUP($D549,metadata!$B$2:$S$451,12,0)</f>
        <v>diptera</v>
      </c>
      <c r="P549" t="str">
        <f>VLOOKUP($D549,metadata!$B$2:$S$451,13,0)</f>
        <v>KT</v>
      </c>
      <c r="Q549">
        <f>VLOOKUP($D549,metadata!$B$2:$S$451,14,0)</f>
        <v>39.286749999999998</v>
      </c>
      <c r="R549">
        <f>VLOOKUP($D549,metadata!$B$2:$S$451,15,0)</f>
        <v>141.11322200000001</v>
      </c>
      <c r="S549">
        <f>VLOOKUP($D549,metadata!$B$2:$S$451,16,0)</f>
        <v>0.1</v>
      </c>
      <c r="T549" t="str">
        <f>VLOOKUP($D549,metadata!$B$2:$S$451,17,0)</f>
        <v/>
      </c>
      <c r="U549" t="str">
        <f>VLOOKUP($D549,metadata!$B$2:$S$451,18,0)</f>
        <v/>
      </c>
      <c r="V549">
        <f>VLOOKUP($D549,metadata!$B$2:$Z$451,19,0)</f>
        <v>110</v>
      </c>
      <c r="W549" t="str">
        <f>VLOOKUP($D549,metadata!$B$2:$Z$451,20,0)</f>
        <v>global average</v>
      </c>
      <c r="X549" t="str">
        <f>VLOOKUP($D549,metadata!$B$2:$Z$451,21,0)</f>
        <v/>
      </c>
      <c r="Y549">
        <f>VLOOKUP($D549,metadata!$B$2:$Z$451,22,0)</f>
        <v>6</v>
      </c>
      <c r="Z549" t="str">
        <f>VLOOKUP($D549,metadata!$B$2:$Z$451,23,0)</f>
        <v/>
      </c>
      <c r="AA549" t="str">
        <f>VLOOKUP($D549,metadata!$B$2:$Z$451,24,0)</f>
        <v/>
      </c>
      <c r="AB549" t="str">
        <f>VLOOKUP($D549,metadata!$B$2:$Z$451,25,0)</f>
        <v/>
      </c>
      <c r="AC549">
        <v>12.005617977528001</v>
      </c>
      <c r="AD549">
        <v>91.527000112735294</v>
      </c>
      <c r="AF549">
        <f t="shared" si="29"/>
        <v>110</v>
      </c>
      <c r="AG549">
        <f t="shared" ref="AG549:AG554" si="32">ROUND(AC549,1)</f>
        <v>12</v>
      </c>
      <c r="AH549">
        <v>1984</v>
      </c>
      <c r="AI549" t="s">
        <v>37</v>
      </c>
      <c r="AJ549" t="s">
        <v>37</v>
      </c>
    </row>
    <row r="550" spans="3:36" x14ac:dyDescent="0.3">
      <c r="C550">
        <v>549</v>
      </c>
      <c r="D550" t="str">
        <f t="shared" si="28"/>
        <v>6c-KT</v>
      </c>
      <c r="E550" t="str">
        <f>VLOOKUP($D550,metadata!$B$2:$S$451,2,0)</f>
        <v>KIMURA, MT</v>
      </c>
      <c r="F550" t="str">
        <f>VLOOKUP($D550,metadata!$B$2:$S$451,3,0)</f>
        <v>Geographic variation of reproductive diapause in the Drosophila auraria complex (Diptera: Drosophilidae)</v>
      </c>
      <c r="G550" t="str">
        <f>VLOOKUP($D550,metadata!$B$2:$S$451,4,0)</f>
        <v>10.1111/j.1365-3032.1984.tb00784.x</v>
      </c>
      <c r="H550" t="str">
        <f>VLOOKUP($D550,metadata!$B$2:$S$451,5,0)</f>
        <v>y</v>
      </c>
      <c r="I550" t="str">
        <f>VLOOKUP($D550,metadata!$B$2:$S$451,6,0)</f>
        <v>a</v>
      </c>
      <c r="J550" t="str">
        <f>VLOOKUP($D550,metadata!$B$2:$S$451,7,0)</f>
        <v>i</v>
      </c>
      <c r="K550">
        <f>VLOOKUP($D550,metadata!$B$2:$S$451,8,0)</f>
        <v>8</v>
      </c>
      <c r="L550">
        <f>VLOOKUP($D550,metadata!$B$2:$S$451,9,0)</f>
        <v>7</v>
      </c>
      <c r="M550" t="str">
        <f>VLOOKUP($D550,metadata!$B$2:$S$451,10,0)</f>
        <v>n</v>
      </c>
      <c r="N550" t="str">
        <f>VLOOKUP($D550,metadata!$B$2:$S$451,11,0)</f>
        <v>Drosophila subauraria</v>
      </c>
      <c r="O550" t="str">
        <f>VLOOKUP($D550,metadata!$B$2:$S$451,12,0)</f>
        <v>diptera</v>
      </c>
      <c r="P550" t="str">
        <f>VLOOKUP($D550,metadata!$B$2:$S$451,13,0)</f>
        <v>KT</v>
      </c>
      <c r="Q550">
        <f>VLOOKUP($D550,metadata!$B$2:$S$451,14,0)</f>
        <v>39.286749999999998</v>
      </c>
      <c r="R550">
        <f>VLOOKUP($D550,metadata!$B$2:$S$451,15,0)</f>
        <v>141.11322200000001</v>
      </c>
      <c r="S550">
        <f>VLOOKUP($D550,metadata!$B$2:$S$451,16,0)</f>
        <v>0.1</v>
      </c>
      <c r="T550" t="str">
        <f>VLOOKUP($D550,metadata!$B$2:$S$451,17,0)</f>
        <v/>
      </c>
      <c r="U550" t="str">
        <f>VLOOKUP($D550,metadata!$B$2:$S$451,18,0)</f>
        <v/>
      </c>
      <c r="V550">
        <f>VLOOKUP($D550,metadata!$B$2:$Z$451,19,0)</f>
        <v>110</v>
      </c>
      <c r="W550" t="str">
        <f>VLOOKUP($D550,metadata!$B$2:$Z$451,20,0)</f>
        <v>global average</v>
      </c>
      <c r="X550" t="str">
        <f>VLOOKUP($D550,metadata!$B$2:$Z$451,21,0)</f>
        <v/>
      </c>
      <c r="Y550">
        <f>VLOOKUP($D550,metadata!$B$2:$Z$451,22,0)</f>
        <v>6</v>
      </c>
      <c r="Z550" t="str">
        <f>VLOOKUP($D550,metadata!$B$2:$Z$451,23,0)</f>
        <v/>
      </c>
      <c r="AA550" t="str">
        <f>VLOOKUP($D550,metadata!$B$2:$Z$451,24,0)</f>
        <v/>
      </c>
      <c r="AB550" t="str">
        <f>VLOOKUP($D550,metadata!$B$2:$Z$451,25,0)</f>
        <v/>
      </c>
      <c r="AC550">
        <v>9.9831460674157295</v>
      </c>
      <c r="AD550">
        <v>99.666491300589897</v>
      </c>
      <c r="AF550">
        <f t="shared" si="29"/>
        <v>110</v>
      </c>
      <c r="AG550">
        <f t="shared" si="32"/>
        <v>10</v>
      </c>
      <c r="AH550">
        <v>1984</v>
      </c>
      <c r="AI550" t="s">
        <v>37</v>
      </c>
      <c r="AJ550" t="s">
        <v>37</v>
      </c>
    </row>
    <row r="551" spans="3:36" x14ac:dyDescent="0.3">
      <c r="C551">
        <v>550</v>
      </c>
      <c r="D551" t="str">
        <f t="shared" si="28"/>
        <v>6c-IW</v>
      </c>
      <c r="E551" t="str">
        <f>VLOOKUP($D551,metadata!$B$2:$S$451,2,0)</f>
        <v>KIMURA, MT</v>
      </c>
      <c r="F551" t="str">
        <f>VLOOKUP($D551,metadata!$B$2:$S$451,3,0)</f>
        <v>Geographic variation of reproductive diapause in the Drosophila auraria complex (Diptera: Drosophilidae)</v>
      </c>
      <c r="G551" t="str">
        <f>VLOOKUP($D551,metadata!$B$2:$S$451,4,0)</f>
        <v>10.1111/j.1365-3032.1984.tb00784.x</v>
      </c>
      <c r="H551" t="str">
        <f>VLOOKUP($D551,metadata!$B$2:$S$451,5,0)</f>
        <v>y</v>
      </c>
      <c r="I551" t="str">
        <f>VLOOKUP($D551,metadata!$B$2:$S$451,6,0)</f>
        <v>a</v>
      </c>
      <c r="J551" t="str">
        <f>VLOOKUP($D551,metadata!$B$2:$S$451,7,0)</f>
        <v>i</v>
      </c>
      <c r="K551">
        <f>VLOOKUP($D551,metadata!$B$2:$S$451,8,0)</f>
        <v>9</v>
      </c>
      <c r="L551">
        <f>VLOOKUP($D551,metadata!$B$2:$S$451,9,0)</f>
        <v>7</v>
      </c>
      <c r="M551" t="str">
        <f>VLOOKUP($D551,metadata!$B$2:$S$451,10,0)</f>
        <v>n</v>
      </c>
      <c r="N551" t="str">
        <f>VLOOKUP($D551,metadata!$B$2:$S$451,11,0)</f>
        <v>Drosophila subauraria</v>
      </c>
      <c r="O551" t="str">
        <f>VLOOKUP($D551,metadata!$B$2:$S$451,12,0)</f>
        <v>diptera</v>
      </c>
      <c r="P551" t="str">
        <f>VLOOKUP($D551,metadata!$B$2:$S$451,13,0)</f>
        <v>IW</v>
      </c>
      <c r="Q551">
        <f>VLOOKUP($D551,metadata!$B$2:$S$451,14,0)</f>
        <v>38.104278000000001</v>
      </c>
      <c r="R551">
        <f>VLOOKUP($D551,metadata!$B$2:$S$451,15,0)</f>
        <v>140.87016</v>
      </c>
      <c r="S551">
        <f>VLOOKUP($D551,metadata!$B$2:$S$451,16,0)</f>
        <v>0.1</v>
      </c>
      <c r="T551" t="str">
        <f>VLOOKUP($D551,metadata!$B$2:$S$451,17,0)</f>
        <v/>
      </c>
      <c r="U551" t="str">
        <f>VLOOKUP($D551,metadata!$B$2:$S$451,18,0)</f>
        <v/>
      </c>
      <c r="V551">
        <f>VLOOKUP($D551,metadata!$B$2:$Z$451,19,0)</f>
        <v>110</v>
      </c>
      <c r="W551" t="str">
        <f>VLOOKUP($D551,metadata!$B$2:$Z$451,20,0)</f>
        <v>global average</v>
      </c>
      <c r="X551" t="str">
        <f>VLOOKUP($D551,metadata!$B$2:$Z$451,21,0)</f>
        <v/>
      </c>
      <c r="Y551">
        <f>VLOOKUP($D551,metadata!$B$2:$Z$451,22,0)</f>
        <v>6</v>
      </c>
      <c r="Z551" t="str">
        <f>VLOOKUP($D551,metadata!$B$2:$Z$451,23,0)</f>
        <v/>
      </c>
      <c r="AA551" t="str">
        <f>VLOOKUP($D551,metadata!$B$2:$Z$451,24,0)</f>
        <v/>
      </c>
      <c r="AB551" t="str">
        <f>VLOOKUP($D551,metadata!$B$2:$Z$451,25,0)</f>
        <v/>
      </c>
      <c r="AC551">
        <v>16</v>
      </c>
      <c r="AD551">
        <v>-1.0033444816053201</v>
      </c>
      <c r="AF551">
        <f t="shared" si="29"/>
        <v>110</v>
      </c>
      <c r="AG551">
        <f t="shared" si="32"/>
        <v>16</v>
      </c>
      <c r="AH551">
        <v>1984</v>
      </c>
      <c r="AI551" t="s">
        <v>37</v>
      </c>
      <c r="AJ551" t="s">
        <v>37</v>
      </c>
    </row>
    <row r="552" spans="3:36" x14ac:dyDescent="0.3">
      <c r="C552">
        <v>551</v>
      </c>
      <c r="D552" t="str">
        <f t="shared" si="28"/>
        <v>6c-IW</v>
      </c>
      <c r="E552" t="str">
        <f>VLOOKUP($D552,metadata!$B$2:$S$451,2,0)</f>
        <v>KIMURA, MT</v>
      </c>
      <c r="F552" t="str">
        <f>VLOOKUP($D552,metadata!$B$2:$S$451,3,0)</f>
        <v>Geographic variation of reproductive diapause in the Drosophila auraria complex (Diptera: Drosophilidae)</v>
      </c>
      <c r="G552" t="str">
        <f>VLOOKUP($D552,metadata!$B$2:$S$451,4,0)</f>
        <v>10.1111/j.1365-3032.1984.tb00784.x</v>
      </c>
      <c r="H552" t="str">
        <f>VLOOKUP($D552,metadata!$B$2:$S$451,5,0)</f>
        <v>y</v>
      </c>
      <c r="I552" t="str">
        <f>VLOOKUP($D552,metadata!$B$2:$S$451,6,0)</f>
        <v>a</v>
      </c>
      <c r="J552" t="str">
        <f>VLOOKUP($D552,metadata!$B$2:$S$451,7,0)</f>
        <v>i</v>
      </c>
      <c r="K552">
        <f>VLOOKUP($D552,metadata!$B$2:$S$451,8,0)</f>
        <v>9</v>
      </c>
      <c r="L552">
        <f>VLOOKUP($D552,metadata!$B$2:$S$451,9,0)</f>
        <v>7</v>
      </c>
      <c r="M552" t="str">
        <f>VLOOKUP($D552,metadata!$B$2:$S$451,10,0)</f>
        <v>n</v>
      </c>
      <c r="N552" t="str">
        <f>VLOOKUP($D552,metadata!$B$2:$S$451,11,0)</f>
        <v>Drosophila subauraria</v>
      </c>
      <c r="O552" t="str">
        <f>VLOOKUP($D552,metadata!$B$2:$S$451,12,0)</f>
        <v>diptera</v>
      </c>
      <c r="P552" t="str">
        <f>VLOOKUP($D552,metadata!$B$2:$S$451,13,0)</f>
        <v>IW</v>
      </c>
      <c r="Q552">
        <f>VLOOKUP($D552,metadata!$B$2:$S$451,14,0)</f>
        <v>38.104278000000001</v>
      </c>
      <c r="R552">
        <f>VLOOKUP($D552,metadata!$B$2:$S$451,15,0)</f>
        <v>140.87016</v>
      </c>
      <c r="S552">
        <f>VLOOKUP($D552,metadata!$B$2:$S$451,16,0)</f>
        <v>0.1</v>
      </c>
      <c r="T552" t="str">
        <f>VLOOKUP($D552,metadata!$B$2:$S$451,17,0)</f>
        <v/>
      </c>
      <c r="U552" t="str">
        <f>VLOOKUP($D552,metadata!$B$2:$S$451,18,0)</f>
        <v/>
      </c>
      <c r="V552">
        <f>VLOOKUP($D552,metadata!$B$2:$Z$451,19,0)</f>
        <v>110</v>
      </c>
      <c r="W552" t="str">
        <f>VLOOKUP($D552,metadata!$B$2:$Z$451,20,0)</f>
        <v>global average</v>
      </c>
      <c r="X552" t="str">
        <f>VLOOKUP($D552,metadata!$B$2:$Z$451,21,0)</f>
        <v/>
      </c>
      <c r="Y552">
        <f>VLOOKUP($D552,metadata!$B$2:$Z$451,22,0)</f>
        <v>6</v>
      </c>
      <c r="Z552" t="str">
        <f>VLOOKUP($D552,metadata!$B$2:$Z$451,23,0)</f>
        <v/>
      </c>
      <c r="AA552" t="str">
        <f>VLOOKUP($D552,metadata!$B$2:$Z$451,24,0)</f>
        <v/>
      </c>
      <c r="AB552" t="str">
        <f>VLOOKUP($D552,metadata!$B$2:$Z$451,25,0)</f>
        <v/>
      </c>
      <c r="AC552">
        <v>13.9943820224719</v>
      </c>
      <c r="AD552">
        <v>-0.55710044718350105</v>
      </c>
      <c r="AF552">
        <f t="shared" si="29"/>
        <v>110</v>
      </c>
      <c r="AG552">
        <f t="shared" si="32"/>
        <v>14</v>
      </c>
      <c r="AH552">
        <v>1984</v>
      </c>
      <c r="AI552" t="s">
        <v>37</v>
      </c>
      <c r="AJ552" t="s">
        <v>37</v>
      </c>
    </row>
    <row r="553" spans="3:36" x14ac:dyDescent="0.3">
      <c r="C553">
        <v>552</v>
      </c>
      <c r="D553" t="str">
        <f t="shared" si="28"/>
        <v>6c-IW</v>
      </c>
      <c r="E553" t="str">
        <f>VLOOKUP($D553,metadata!$B$2:$S$451,2,0)</f>
        <v>KIMURA, MT</v>
      </c>
      <c r="F553" t="str">
        <f>VLOOKUP($D553,metadata!$B$2:$S$451,3,0)</f>
        <v>Geographic variation of reproductive diapause in the Drosophila auraria complex (Diptera: Drosophilidae)</v>
      </c>
      <c r="G553" t="str">
        <f>VLOOKUP($D553,metadata!$B$2:$S$451,4,0)</f>
        <v>10.1111/j.1365-3032.1984.tb00784.x</v>
      </c>
      <c r="H553" t="str">
        <f>VLOOKUP($D553,metadata!$B$2:$S$451,5,0)</f>
        <v>y</v>
      </c>
      <c r="I553" t="str">
        <f>VLOOKUP($D553,metadata!$B$2:$S$451,6,0)</f>
        <v>a</v>
      </c>
      <c r="J553" t="str">
        <f>VLOOKUP($D553,metadata!$B$2:$S$451,7,0)</f>
        <v>i</v>
      </c>
      <c r="K553">
        <f>VLOOKUP($D553,metadata!$B$2:$S$451,8,0)</f>
        <v>9</v>
      </c>
      <c r="L553">
        <f>VLOOKUP($D553,metadata!$B$2:$S$451,9,0)</f>
        <v>7</v>
      </c>
      <c r="M553" t="str">
        <f>VLOOKUP($D553,metadata!$B$2:$S$451,10,0)</f>
        <v>n</v>
      </c>
      <c r="N553" t="str">
        <f>VLOOKUP($D553,metadata!$B$2:$S$451,11,0)</f>
        <v>Drosophila subauraria</v>
      </c>
      <c r="O553" t="str">
        <f>VLOOKUP($D553,metadata!$B$2:$S$451,12,0)</f>
        <v>diptera</v>
      </c>
      <c r="P553" t="str">
        <f>VLOOKUP($D553,metadata!$B$2:$S$451,13,0)</f>
        <v>IW</v>
      </c>
      <c r="Q553">
        <f>VLOOKUP($D553,metadata!$B$2:$S$451,14,0)</f>
        <v>38.104278000000001</v>
      </c>
      <c r="R553">
        <f>VLOOKUP($D553,metadata!$B$2:$S$451,15,0)</f>
        <v>140.87016</v>
      </c>
      <c r="S553">
        <f>VLOOKUP($D553,metadata!$B$2:$S$451,16,0)</f>
        <v>0.1</v>
      </c>
      <c r="T553" t="str">
        <f>VLOOKUP($D553,metadata!$B$2:$S$451,17,0)</f>
        <v/>
      </c>
      <c r="U553" t="str">
        <f>VLOOKUP($D553,metadata!$B$2:$S$451,18,0)</f>
        <v/>
      </c>
      <c r="V553">
        <f>VLOOKUP($D553,metadata!$B$2:$Z$451,19,0)</f>
        <v>110</v>
      </c>
      <c r="W553" t="str">
        <f>VLOOKUP($D553,metadata!$B$2:$Z$451,20,0)</f>
        <v>global average</v>
      </c>
      <c r="X553" t="str">
        <f>VLOOKUP($D553,metadata!$B$2:$Z$451,21,0)</f>
        <v/>
      </c>
      <c r="Y553">
        <f>VLOOKUP($D553,metadata!$B$2:$Z$451,22,0)</f>
        <v>6</v>
      </c>
      <c r="Z553" t="str">
        <f>VLOOKUP($D553,metadata!$B$2:$Z$451,23,0)</f>
        <v/>
      </c>
      <c r="AA553" t="str">
        <f>VLOOKUP($D553,metadata!$B$2:$Z$451,24,0)</f>
        <v/>
      </c>
      <c r="AB553" t="str">
        <f>VLOOKUP($D553,metadata!$B$2:$Z$451,25,0)</f>
        <v/>
      </c>
      <c r="AC553">
        <v>13.471910112359501</v>
      </c>
      <c r="AD553">
        <v>15.859982713915301</v>
      </c>
      <c r="AF553">
        <f t="shared" si="29"/>
        <v>110</v>
      </c>
      <c r="AG553">
        <f t="shared" si="32"/>
        <v>13.5</v>
      </c>
      <c r="AH553">
        <v>1984</v>
      </c>
      <c r="AI553" t="s">
        <v>37</v>
      </c>
      <c r="AJ553" t="s">
        <v>37</v>
      </c>
    </row>
    <row r="554" spans="3:36" x14ac:dyDescent="0.3">
      <c r="C554">
        <v>553</v>
      </c>
      <c r="D554" t="str">
        <f t="shared" si="28"/>
        <v>6c-IW</v>
      </c>
      <c r="E554" t="str">
        <f>VLOOKUP($D554,metadata!$B$2:$S$451,2,0)</f>
        <v>KIMURA, MT</v>
      </c>
      <c r="F554" t="str">
        <f>VLOOKUP($D554,metadata!$B$2:$S$451,3,0)</f>
        <v>Geographic variation of reproductive diapause in the Drosophila auraria complex (Diptera: Drosophilidae)</v>
      </c>
      <c r="G554" t="str">
        <f>VLOOKUP($D554,metadata!$B$2:$S$451,4,0)</f>
        <v>10.1111/j.1365-3032.1984.tb00784.x</v>
      </c>
      <c r="H554" t="str">
        <f>VLOOKUP($D554,metadata!$B$2:$S$451,5,0)</f>
        <v>y</v>
      </c>
      <c r="I554" t="str">
        <f>VLOOKUP($D554,metadata!$B$2:$S$451,6,0)</f>
        <v>a</v>
      </c>
      <c r="J554" t="str">
        <f>VLOOKUP($D554,metadata!$B$2:$S$451,7,0)</f>
        <v>i</v>
      </c>
      <c r="K554">
        <f>VLOOKUP($D554,metadata!$B$2:$S$451,8,0)</f>
        <v>9</v>
      </c>
      <c r="L554">
        <f>VLOOKUP($D554,metadata!$B$2:$S$451,9,0)</f>
        <v>7</v>
      </c>
      <c r="M554" t="str">
        <f>VLOOKUP($D554,metadata!$B$2:$S$451,10,0)</f>
        <v>n</v>
      </c>
      <c r="N554" t="str">
        <f>VLOOKUP($D554,metadata!$B$2:$S$451,11,0)</f>
        <v>Drosophila subauraria</v>
      </c>
      <c r="O554" t="str">
        <f>VLOOKUP($D554,metadata!$B$2:$S$451,12,0)</f>
        <v>diptera</v>
      </c>
      <c r="P554" t="str">
        <f>VLOOKUP($D554,metadata!$B$2:$S$451,13,0)</f>
        <v>IW</v>
      </c>
      <c r="Q554">
        <f>VLOOKUP($D554,metadata!$B$2:$S$451,14,0)</f>
        <v>38.104278000000001</v>
      </c>
      <c r="R554">
        <f>VLOOKUP($D554,metadata!$B$2:$S$451,15,0)</f>
        <v>140.87016</v>
      </c>
      <c r="S554">
        <f>VLOOKUP($D554,metadata!$B$2:$S$451,16,0)</f>
        <v>0.1</v>
      </c>
      <c r="T554" t="str">
        <f>VLOOKUP($D554,metadata!$B$2:$S$451,17,0)</f>
        <v/>
      </c>
      <c r="U554" t="str">
        <f>VLOOKUP($D554,metadata!$B$2:$S$451,18,0)</f>
        <v/>
      </c>
      <c r="V554">
        <f>VLOOKUP($D554,metadata!$B$2:$Z$451,19,0)</f>
        <v>110</v>
      </c>
      <c r="W554" t="str">
        <f>VLOOKUP($D554,metadata!$B$2:$Z$451,20,0)</f>
        <v>global average</v>
      </c>
      <c r="X554" t="str">
        <f>VLOOKUP($D554,metadata!$B$2:$Z$451,21,0)</f>
        <v/>
      </c>
      <c r="Y554">
        <f>VLOOKUP($D554,metadata!$B$2:$Z$451,22,0)</f>
        <v>6</v>
      </c>
      <c r="Z554" t="str">
        <f>VLOOKUP($D554,metadata!$B$2:$Z$451,23,0)</f>
        <v/>
      </c>
      <c r="AA554" t="str">
        <f>VLOOKUP($D554,metadata!$B$2:$Z$451,24,0)</f>
        <v/>
      </c>
      <c r="AB554" t="str">
        <f>VLOOKUP($D554,metadata!$B$2:$Z$451,25,0)</f>
        <v/>
      </c>
      <c r="AC554">
        <v>12.9662921348314</v>
      </c>
      <c r="AD554">
        <v>30.9383337717485</v>
      </c>
      <c r="AF554">
        <f t="shared" si="29"/>
        <v>110</v>
      </c>
      <c r="AG554">
        <f t="shared" si="32"/>
        <v>13</v>
      </c>
      <c r="AH554">
        <v>1984</v>
      </c>
      <c r="AI554" t="s">
        <v>37</v>
      </c>
      <c r="AJ554" t="s">
        <v>37</v>
      </c>
    </row>
    <row r="555" spans="3:36" x14ac:dyDescent="0.3">
      <c r="C555">
        <v>554</v>
      </c>
      <c r="D555" t="str">
        <f t="shared" si="28"/>
        <v>6c-IW</v>
      </c>
      <c r="E555" t="str">
        <f>VLOOKUP($D555,metadata!$B$2:$S$451,2,0)</f>
        <v>KIMURA, MT</v>
      </c>
      <c r="F555" t="str">
        <f>VLOOKUP($D555,metadata!$B$2:$S$451,3,0)</f>
        <v>Geographic variation of reproductive diapause in the Drosophila auraria complex (Diptera: Drosophilidae)</v>
      </c>
      <c r="G555" t="str">
        <f>VLOOKUP($D555,metadata!$B$2:$S$451,4,0)</f>
        <v>10.1111/j.1365-3032.1984.tb00784.x</v>
      </c>
      <c r="H555" t="str">
        <f>VLOOKUP($D555,metadata!$B$2:$S$451,5,0)</f>
        <v>y</v>
      </c>
      <c r="I555" t="str">
        <f>VLOOKUP($D555,metadata!$B$2:$S$451,6,0)</f>
        <v>a</v>
      </c>
      <c r="J555" t="str">
        <f>VLOOKUP($D555,metadata!$B$2:$S$451,7,0)</f>
        <v>i</v>
      </c>
      <c r="K555">
        <f>VLOOKUP($D555,metadata!$B$2:$S$451,8,0)</f>
        <v>9</v>
      </c>
      <c r="L555">
        <f>VLOOKUP($D555,metadata!$B$2:$S$451,9,0)</f>
        <v>7</v>
      </c>
      <c r="M555" t="str">
        <f>VLOOKUP($D555,metadata!$B$2:$S$451,10,0)</f>
        <v>n</v>
      </c>
      <c r="N555" t="str">
        <f>VLOOKUP($D555,metadata!$B$2:$S$451,11,0)</f>
        <v>Drosophila subauraria</v>
      </c>
      <c r="O555" t="str">
        <f>VLOOKUP($D555,metadata!$B$2:$S$451,12,0)</f>
        <v>diptera</v>
      </c>
      <c r="P555" t="str">
        <f>VLOOKUP($D555,metadata!$B$2:$S$451,13,0)</f>
        <v>IW</v>
      </c>
      <c r="Q555">
        <f>VLOOKUP($D555,metadata!$B$2:$S$451,14,0)</f>
        <v>38.104278000000001</v>
      </c>
      <c r="R555">
        <f>VLOOKUP($D555,metadata!$B$2:$S$451,15,0)</f>
        <v>140.87016</v>
      </c>
      <c r="S555">
        <f>VLOOKUP($D555,metadata!$B$2:$S$451,16,0)</f>
        <v>0.1</v>
      </c>
      <c r="T555" t="str">
        <f>VLOOKUP($D555,metadata!$B$2:$S$451,17,0)</f>
        <v/>
      </c>
      <c r="U555" t="str">
        <f>VLOOKUP($D555,metadata!$B$2:$S$451,18,0)</f>
        <v/>
      </c>
      <c r="V555">
        <f>VLOOKUP($D555,metadata!$B$2:$Z$451,19,0)</f>
        <v>110</v>
      </c>
      <c r="W555" t="str">
        <f>VLOOKUP($D555,metadata!$B$2:$Z$451,20,0)</f>
        <v>global average</v>
      </c>
      <c r="X555" t="str">
        <f>VLOOKUP($D555,metadata!$B$2:$Z$451,21,0)</f>
        <v/>
      </c>
      <c r="Y555">
        <f>VLOOKUP($D555,metadata!$B$2:$Z$451,22,0)</f>
        <v>6</v>
      </c>
      <c r="Z555" t="str">
        <f>VLOOKUP($D555,metadata!$B$2:$Z$451,23,0)</f>
        <v/>
      </c>
      <c r="AA555" t="str">
        <f>VLOOKUP($D555,metadata!$B$2:$Z$451,24,0)</f>
        <v/>
      </c>
      <c r="AB555" t="str">
        <f>VLOOKUP($D555,metadata!$B$2:$Z$451,25,0)</f>
        <v/>
      </c>
      <c r="AC555">
        <v>12.443820224719101</v>
      </c>
      <c r="AD555">
        <v>57.054413588365698</v>
      </c>
      <c r="AF555">
        <f t="shared" si="29"/>
        <v>110</v>
      </c>
      <c r="AG555">
        <v>12.5</v>
      </c>
      <c r="AH555">
        <v>1984</v>
      </c>
      <c r="AI555" t="s">
        <v>37</v>
      </c>
      <c r="AJ555" t="s">
        <v>37</v>
      </c>
    </row>
    <row r="556" spans="3:36" x14ac:dyDescent="0.3">
      <c r="C556">
        <v>555</v>
      </c>
      <c r="D556" t="str">
        <f t="shared" si="28"/>
        <v>6c-IW</v>
      </c>
      <c r="E556" t="str">
        <f>VLOOKUP($D556,metadata!$B$2:$S$451,2,0)</f>
        <v>KIMURA, MT</v>
      </c>
      <c r="F556" t="str">
        <f>VLOOKUP($D556,metadata!$B$2:$S$451,3,0)</f>
        <v>Geographic variation of reproductive diapause in the Drosophila auraria complex (Diptera: Drosophilidae)</v>
      </c>
      <c r="G556" t="str">
        <f>VLOOKUP($D556,metadata!$B$2:$S$451,4,0)</f>
        <v>10.1111/j.1365-3032.1984.tb00784.x</v>
      </c>
      <c r="H556" t="str">
        <f>VLOOKUP($D556,metadata!$B$2:$S$451,5,0)</f>
        <v>y</v>
      </c>
      <c r="I556" t="str">
        <f>VLOOKUP($D556,metadata!$B$2:$S$451,6,0)</f>
        <v>a</v>
      </c>
      <c r="J556" t="str">
        <f>VLOOKUP($D556,metadata!$B$2:$S$451,7,0)</f>
        <v>i</v>
      </c>
      <c r="K556">
        <f>VLOOKUP($D556,metadata!$B$2:$S$451,8,0)</f>
        <v>9</v>
      </c>
      <c r="L556">
        <f>VLOOKUP($D556,metadata!$B$2:$S$451,9,0)</f>
        <v>7</v>
      </c>
      <c r="M556" t="str">
        <f>VLOOKUP($D556,metadata!$B$2:$S$451,10,0)</f>
        <v>n</v>
      </c>
      <c r="N556" t="str">
        <f>VLOOKUP($D556,metadata!$B$2:$S$451,11,0)</f>
        <v>Drosophila subauraria</v>
      </c>
      <c r="O556" t="str">
        <f>VLOOKUP($D556,metadata!$B$2:$S$451,12,0)</f>
        <v>diptera</v>
      </c>
      <c r="P556" t="str">
        <f>VLOOKUP($D556,metadata!$B$2:$S$451,13,0)</f>
        <v>IW</v>
      </c>
      <c r="Q556">
        <f>VLOOKUP($D556,metadata!$B$2:$S$451,14,0)</f>
        <v>38.104278000000001</v>
      </c>
      <c r="R556">
        <f>VLOOKUP($D556,metadata!$B$2:$S$451,15,0)</f>
        <v>140.87016</v>
      </c>
      <c r="S556">
        <f>VLOOKUP($D556,metadata!$B$2:$S$451,16,0)</f>
        <v>0.1</v>
      </c>
      <c r="T556" t="str">
        <f>VLOOKUP($D556,metadata!$B$2:$S$451,17,0)</f>
        <v/>
      </c>
      <c r="U556" t="str">
        <f>VLOOKUP($D556,metadata!$B$2:$S$451,18,0)</f>
        <v/>
      </c>
      <c r="V556">
        <f>VLOOKUP($D556,metadata!$B$2:$Z$451,19,0)</f>
        <v>110</v>
      </c>
      <c r="W556" t="str">
        <f>VLOOKUP($D556,metadata!$B$2:$Z$451,20,0)</f>
        <v>global average</v>
      </c>
      <c r="X556" t="str">
        <f>VLOOKUP($D556,metadata!$B$2:$Z$451,21,0)</f>
        <v/>
      </c>
      <c r="Y556">
        <f>VLOOKUP($D556,metadata!$B$2:$Z$451,22,0)</f>
        <v>6</v>
      </c>
      <c r="Z556" t="str">
        <f>VLOOKUP($D556,metadata!$B$2:$Z$451,23,0)</f>
        <v/>
      </c>
      <c r="AA556" t="str">
        <f>VLOOKUP($D556,metadata!$B$2:$Z$451,24,0)</f>
        <v/>
      </c>
      <c r="AB556" t="str">
        <f>VLOOKUP($D556,metadata!$B$2:$Z$451,25,0)</f>
        <v/>
      </c>
      <c r="AC556">
        <v>11.971910112359501</v>
      </c>
      <c r="AD556">
        <v>85.508812145353403</v>
      </c>
      <c r="AF556">
        <f t="shared" si="29"/>
        <v>110</v>
      </c>
      <c r="AG556">
        <f>ROUND(AC556,1)</f>
        <v>12</v>
      </c>
      <c r="AH556">
        <v>1984</v>
      </c>
      <c r="AI556" t="s">
        <v>37</v>
      </c>
      <c r="AJ556" t="s">
        <v>37</v>
      </c>
    </row>
    <row r="557" spans="3:36" x14ac:dyDescent="0.3">
      <c r="C557">
        <v>556</v>
      </c>
      <c r="D557" t="str">
        <f t="shared" si="28"/>
        <v>6c-IW</v>
      </c>
      <c r="E557" t="str">
        <f>VLOOKUP($D557,metadata!$B$2:$S$451,2,0)</f>
        <v>KIMURA, MT</v>
      </c>
      <c r="F557" t="str">
        <f>VLOOKUP($D557,metadata!$B$2:$S$451,3,0)</f>
        <v>Geographic variation of reproductive diapause in the Drosophila auraria complex (Diptera: Drosophilidae)</v>
      </c>
      <c r="G557" t="str">
        <f>VLOOKUP($D557,metadata!$B$2:$S$451,4,0)</f>
        <v>10.1111/j.1365-3032.1984.tb00784.x</v>
      </c>
      <c r="H557" t="str">
        <f>VLOOKUP($D557,metadata!$B$2:$S$451,5,0)</f>
        <v>y</v>
      </c>
      <c r="I557" t="str">
        <f>VLOOKUP($D557,metadata!$B$2:$S$451,6,0)</f>
        <v>a</v>
      </c>
      <c r="J557" t="str">
        <f>VLOOKUP($D557,metadata!$B$2:$S$451,7,0)</f>
        <v>i</v>
      </c>
      <c r="K557">
        <f>VLOOKUP($D557,metadata!$B$2:$S$451,8,0)</f>
        <v>9</v>
      </c>
      <c r="L557">
        <f>VLOOKUP($D557,metadata!$B$2:$S$451,9,0)</f>
        <v>7</v>
      </c>
      <c r="M557" t="str">
        <f>VLOOKUP($D557,metadata!$B$2:$S$451,10,0)</f>
        <v>n</v>
      </c>
      <c r="N557" t="str">
        <f>VLOOKUP($D557,metadata!$B$2:$S$451,11,0)</f>
        <v>Drosophila subauraria</v>
      </c>
      <c r="O557" t="str">
        <f>VLOOKUP($D557,metadata!$B$2:$S$451,12,0)</f>
        <v>diptera</v>
      </c>
      <c r="P557" t="str">
        <f>VLOOKUP($D557,metadata!$B$2:$S$451,13,0)</f>
        <v>IW</v>
      </c>
      <c r="Q557">
        <f>VLOOKUP($D557,metadata!$B$2:$S$451,14,0)</f>
        <v>38.104278000000001</v>
      </c>
      <c r="R557">
        <f>VLOOKUP($D557,metadata!$B$2:$S$451,15,0)</f>
        <v>140.87016</v>
      </c>
      <c r="S557">
        <f>VLOOKUP($D557,metadata!$B$2:$S$451,16,0)</f>
        <v>0.1</v>
      </c>
      <c r="T557" t="str">
        <f>VLOOKUP($D557,metadata!$B$2:$S$451,17,0)</f>
        <v/>
      </c>
      <c r="U557" t="str">
        <f>VLOOKUP($D557,metadata!$B$2:$S$451,18,0)</f>
        <v/>
      </c>
      <c r="V557">
        <f>VLOOKUP($D557,metadata!$B$2:$Z$451,19,0)</f>
        <v>110</v>
      </c>
      <c r="W557" t="str">
        <f>VLOOKUP($D557,metadata!$B$2:$Z$451,20,0)</f>
        <v>global average</v>
      </c>
      <c r="X557" t="str">
        <f>VLOOKUP($D557,metadata!$B$2:$Z$451,21,0)</f>
        <v/>
      </c>
      <c r="Y557">
        <f>VLOOKUP($D557,metadata!$B$2:$Z$451,22,0)</f>
        <v>6</v>
      </c>
      <c r="Z557" t="str">
        <f>VLOOKUP($D557,metadata!$B$2:$Z$451,23,0)</f>
        <v/>
      </c>
      <c r="AA557" t="str">
        <f>VLOOKUP($D557,metadata!$B$2:$Z$451,24,0)</f>
        <v/>
      </c>
      <c r="AB557" t="str">
        <f>VLOOKUP($D557,metadata!$B$2:$Z$451,25,0)</f>
        <v/>
      </c>
      <c r="AC557">
        <v>9.9831460674157295</v>
      </c>
      <c r="AD557">
        <v>99.666491300589897</v>
      </c>
      <c r="AF557">
        <f t="shared" si="29"/>
        <v>110</v>
      </c>
      <c r="AG557">
        <f>ROUND(AC557,1)</f>
        <v>10</v>
      </c>
      <c r="AH557">
        <v>1984</v>
      </c>
      <c r="AI557" t="s">
        <v>37</v>
      </c>
      <c r="AJ557" t="s">
        <v>37</v>
      </c>
    </row>
    <row r="558" spans="3:36" x14ac:dyDescent="0.3">
      <c r="C558">
        <v>557</v>
      </c>
      <c r="D558" t="str">
        <f t="shared" si="28"/>
        <v>8-takaoka</v>
      </c>
      <c r="E558" t="str">
        <f>VLOOKUP($D558,metadata!$B$2:$S$451,2,0)</f>
        <v>Gomi, T; Adachi, K; Shimizu, A; Tanimoto, K; Kawabata, E; Takeda, M</v>
      </c>
      <c r="F558" t="str">
        <f>VLOOKUP($D558,metadata!$B$2:$S$451,3,0)</f>
        <v>Northerly shift in voltinism watershed in Hyphantria cunea (Drury) (Lepidoptera: Arctiidae) along the Japan Sea coast: Evidence of global warming?</v>
      </c>
      <c r="G558" t="str">
        <f>VLOOKUP($D558,metadata!$B$2:$S$451,4,0)</f>
        <v>10.1303/aez.2009.357</v>
      </c>
      <c r="H558" t="str">
        <f>VLOOKUP($D558,metadata!$B$2:$S$451,5,0)</f>
        <v>y</v>
      </c>
      <c r="I558" t="str">
        <f>VLOOKUP($D558,metadata!$B$2:$S$451,6,0)</f>
        <v>a</v>
      </c>
      <c r="J558" t="str">
        <f>VLOOKUP($D558,metadata!$B$2:$S$451,7,0)</f>
        <v>i</v>
      </c>
      <c r="K558">
        <f>VLOOKUP($D558,metadata!$B$2:$S$451,8,0)</f>
        <v>3</v>
      </c>
      <c r="L558">
        <f>VLOOKUP($D558,metadata!$B$2:$S$451,9,0)</f>
        <v>5</v>
      </c>
      <c r="M558" t="str">
        <f>VLOOKUP($D558,metadata!$B$2:$S$451,10,0)</f>
        <v/>
      </c>
      <c r="N558" t="str">
        <f>VLOOKUP($D558,metadata!$B$2:$S$451,11,0)</f>
        <v>Hyphantria cunea</v>
      </c>
      <c r="O558" t="str">
        <f>VLOOKUP($D558,metadata!$B$2:$S$451,12,0)</f>
        <v>lepidoptera</v>
      </c>
      <c r="P558" t="str">
        <f>VLOOKUP($D558,metadata!$B$2:$S$451,13,0)</f>
        <v>takaoka</v>
      </c>
      <c r="Q558">
        <f>VLOOKUP($D558,metadata!$B$2:$S$451,14,0)</f>
        <v>36.75</v>
      </c>
      <c r="R558">
        <f>VLOOKUP($D558,metadata!$B$2:$S$451,15,0)</f>
        <v>137.01666666666699</v>
      </c>
      <c r="S558">
        <f>VLOOKUP($D558,metadata!$B$2:$S$451,16,0)</f>
        <v>0.01</v>
      </c>
      <c r="T558" t="str">
        <f>VLOOKUP($D558,metadata!$B$2:$S$451,17,0)</f>
        <v/>
      </c>
      <c r="U558" t="str">
        <f>VLOOKUP($D558,metadata!$B$2:$S$451,18,0)</f>
        <v/>
      </c>
      <c r="V558">
        <f>VLOOKUP($D558,metadata!$B$2:$Z$451,19,0)</f>
        <v>298</v>
      </c>
      <c r="W558" t="str">
        <f>VLOOKUP($D558,metadata!$B$2:$Z$451,20,0)</f>
        <v>pop average</v>
      </c>
      <c r="X558" t="str">
        <f>VLOOKUP($D558,metadata!$B$2:$Z$451,21,0)</f>
        <v/>
      </c>
      <c r="Y558">
        <f>VLOOKUP($D558,metadata!$B$2:$Z$451,22,0)</f>
        <v>8</v>
      </c>
      <c r="Z558" t="str">
        <f>VLOOKUP($D558,metadata!$B$2:$Z$451,23,0)</f>
        <v/>
      </c>
      <c r="AA558" t="str">
        <f>VLOOKUP($D558,metadata!$B$2:$Z$451,24,0)</f>
        <v>pupal</v>
      </c>
      <c r="AB558" t="str">
        <f>VLOOKUP($D558,metadata!$B$2:$Z$451,25,0)</f>
        <v/>
      </c>
      <c r="AC558">
        <v>14.0005227506072</v>
      </c>
      <c r="AD558">
        <v>94.677871148459303</v>
      </c>
      <c r="AF558">
        <f t="shared" si="29"/>
        <v>298</v>
      </c>
      <c r="AG558">
        <f>ROUND(AC558,1)</f>
        <v>14</v>
      </c>
      <c r="AH558">
        <v>2009</v>
      </c>
      <c r="AI558" t="s">
        <v>38</v>
      </c>
      <c r="AJ558" t="s">
        <v>38</v>
      </c>
    </row>
    <row r="559" spans="3:36" x14ac:dyDescent="0.3">
      <c r="C559">
        <v>558</v>
      </c>
      <c r="D559" t="str">
        <f t="shared" si="28"/>
        <v>8-takaoka</v>
      </c>
      <c r="E559" t="str">
        <f>VLOOKUP($D559,metadata!$B$2:$S$451,2,0)</f>
        <v>Gomi, T; Adachi, K; Shimizu, A; Tanimoto, K; Kawabata, E; Takeda, M</v>
      </c>
      <c r="F559" t="str">
        <f>VLOOKUP($D559,metadata!$B$2:$S$451,3,0)</f>
        <v>Northerly shift in voltinism watershed in Hyphantria cunea (Drury) (Lepidoptera: Arctiidae) along the Japan Sea coast: Evidence of global warming?</v>
      </c>
      <c r="G559" t="str">
        <f>VLOOKUP($D559,metadata!$B$2:$S$451,4,0)</f>
        <v>10.1303/aez.2009.357</v>
      </c>
      <c r="H559" t="str">
        <f>VLOOKUP($D559,metadata!$B$2:$S$451,5,0)</f>
        <v>y</v>
      </c>
      <c r="I559" t="str">
        <f>VLOOKUP($D559,metadata!$B$2:$S$451,6,0)</f>
        <v>a</v>
      </c>
      <c r="J559" t="str">
        <f>VLOOKUP($D559,metadata!$B$2:$S$451,7,0)</f>
        <v>i</v>
      </c>
      <c r="K559">
        <f>VLOOKUP($D559,metadata!$B$2:$S$451,8,0)</f>
        <v>3</v>
      </c>
      <c r="L559">
        <f>VLOOKUP($D559,metadata!$B$2:$S$451,9,0)</f>
        <v>5</v>
      </c>
      <c r="M559" t="str">
        <f>VLOOKUP($D559,metadata!$B$2:$S$451,10,0)</f>
        <v/>
      </c>
      <c r="N559" t="str">
        <f>VLOOKUP($D559,metadata!$B$2:$S$451,11,0)</f>
        <v>Hyphantria cunea</v>
      </c>
      <c r="O559" t="str">
        <f>VLOOKUP($D559,metadata!$B$2:$S$451,12,0)</f>
        <v>lepidoptera</v>
      </c>
      <c r="P559" t="str">
        <f>VLOOKUP($D559,metadata!$B$2:$S$451,13,0)</f>
        <v>takaoka</v>
      </c>
      <c r="Q559">
        <f>VLOOKUP($D559,metadata!$B$2:$S$451,14,0)</f>
        <v>36.75</v>
      </c>
      <c r="R559">
        <f>VLOOKUP($D559,metadata!$B$2:$S$451,15,0)</f>
        <v>137.01666666666699</v>
      </c>
      <c r="S559">
        <f>VLOOKUP($D559,metadata!$B$2:$S$451,16,0)</f>
        <v>0.01</v>
      </c>
      <c r="T559" t="str">
        <f>VLOOKUP($D559,metadata!$B$2:$S$451,17,0)</f>
        <v/>
      </c>
      <c r="U559" t="str">
        <f>VLOOKUP($D559,metadata!$B$2:$S$451,18,0)</f>
        <v/>
      </c>
      <c r="V559">
        <f>VLOOKUP($D559,metadata!$B$2:$Z$451,19,0)</f>
        <v>298</v>
      </c>
      <c r="W559" t="str">
        <f>VLOOKUP($D559,metadata!$B$2:$Z$451,20,0)</f>
        <v>pop average</v>
      </c>
      <c r="X559" t="str">
        <f>VLOOKUP($D559,metadata!$B$2:$Z$451,21,0)</f>
        <v/>
      </c>
      <c r="Y559">
        <f>VLOOKUP($D559,metadata!$B$2:$Z$451,22,0)</f>
        <v>8</v>
      </c>
      <c r="Z559" t="str">
        <f>VLOOKUP($D559,metadata!$B$2:$Z$451,23,0)</f>
        <v/>
      </c>
      <c r="AA559" t="str">
        <f>VLOOKUP($D559,metadata!$B$2:$Z$451,24,0)</f>
        <v>pupal</v>
      </c>
      <c r="AB559" t="str">
        <f>VLOOKUP($D559,metadata!$B$2:$Z$451,25,0)</f>
        <v/>
      </c>
      <c r="AC559">
        <v>14.2531145919415</v>
      </c>
      <c r="AD559">
        <v>96.358543417366903</v>
      </c>
      <c r="AF559">
        <f t="shared" si="29"/>
        <v>298</v>
      </c>
      <c r="AG559">
        <v>14.25</v>
      </c>
      <c r="AH559">
        <v>2009</v>
      </c>
      <c r="AI559" t="s">
        <v>38</v>
      </c>
      <c r="AJ559" t="s">
        <v>38</v>
      </c>
    </row>
    <row r="560" spans="3:36" x14ac:dyDescent="0.3">
      <c r="C560">
        <v>559</v>
      </c>
      <c r="D560" t="str">
        <f t="shared" si="28"/>
        <v>8-takaoka</v>
      </c>
      <c r="E560" t="str">
        <f>VLOOKUP($D560,metadata!$B$2:$S$451,2,0)</f>
        <v>Gomi, T; Adachi, K; Shimizu, A; Tanimoto, K; Kawabata, E; Takeda, M</v>
      </c>
      <c r="F560" t="str">
        <f>VLOOKUP($D560,metadata!$B$2:$S$451,3,0)</f>
        <v>Northerly shift in voltinism watershed in Hyphantria cunea (Drury) (Lepidoptera: Arctiidae) along the Japan Sea coast: Evidence of global warming?</v>
      </c>
      <c r="G560" t="str">
        <f>VLOOKUP($D560,metadata!$B$2:$S$451,4,0)</f>
        <v>10.1303/aez.2009.357</v>
      </c>
      <c r="H560" t="str">
        <f>VLOOKUP($D560,metadata!$B$2:$S$451,5,0)</f>
        <v>y</v>
      </c>
      <c r="I560" t="str">
        <f>VLOOKUP($D560,metadata!$B$2:$S$451,6,0)</f>
        <v>a</v>
      </c>
      <c r="J560" t="str">
        <f>VLOOKUP($D560,metadata!$B$2:$S$451,7,0)</f>
        <v>i</v>
      </c>
      <c r="K560">
        <f>VLOOKUP($D560,metadata!$B$2:$S$451,8,0)</f>
        <v>3</v>
      </c>
      <c r="L560">
        <f>VLOOKUP($D560,metadata!$B$2:$S$451,9,0)</f>
        <v>5</v>
      </c>
      <c r="M560" t="str">
        <f>VLOOKUP($D560,metadata!$B$2:$S$451,10,0)</f>
        <v/>
      </c>
      <c r="N560" t="str">
        <f>VLOOKUP($D560,metadata!$B$2:$S$451,11,0)</f>
        <v>Hyphantria cunea</v>
      </c>
      <c r="O560" t="str">
        <f>VLOOKUP($D560,metadata!$B$2:$S$451,12,0)</f>
        <v>lepidoptera</v>
      </c>
      <c r="P560" t="str">
        <f>VLOOKUP($D560,metadata!$B$2:$S$451,13,0)</f>
        <v>takaoka</v>
      </c>
      <c r="Q560">
        <f>VLOOKUP($D560,metadata!$B$2:$S$451,14,0)</f>
        <v>36.75</v>
      </c>
      <c r="R560">
        <f>VLOOKUP($D560,metadata!$B$2:$S$451,15,0)</f>
        <v>137.01666666666699</v>
      </c>
      <c r="S560">
        <f>VLOOKUP($D560,metadata!$B$2:$S$451,16,0)</f>
        <v>0.01</v>
      </c>
      <c r="T560" t="str">
        <f>VLOOKUP($D560,metadata!$B$2:$S$451,17,0)</f>
        <v/>
      </c>
      <c r="U560" t="str">
        <f>VLOOKUP($D560,metadata!$B$2:$S$451,18,0)</f>
        <v/>
      </c>
      <c r="V560">
        <f>VLOOKUP($D560,metadata!$B$2:$Z$451,19,0)</f>
        <v>298</v>
      </c>
      <c r="W560" t="str">
        <f>VLOOKUP($D560,metadata!$B$2:$Z$451,20,0)</f>
        <v>pop average</v>
      </c>
      <c r="X560" t="str">
        <f>VLOOKUP($D560,metadata!$B$2:$Z$451,21,0)</f>
        <v/>
      </c>
      <c r="Y560">
        <f>VLOOKUP($D560,metadata!$B$2:$Z$451,22,0)</f>
        <v>8</v>
      </c>
      <c r="Z560" t="str">
        <f>VLOOKUP($D560,metadata!$B$2:$Z$451,23,0)</f>
        <v/>
      </c>
      <c r="AA560" t="str">
        <f>VLOOKUP($D560,metadata!$B$2:$Z$451,24,0)</f>
        <v>pupal</v>
      </c>
      <c r="AB560" t="str">
        <f>VLOOKUP($D560,metadata!$B$2:$Z$451,25,0)</f>
        <v/>
      </c>
      <c r="AC560">
        <v>14.5073091177722</v>
      </c>
      <c r="AD560">
        <v>69.747899159663802</v>
      </c>
      <c r="AF560">
        <f t="shared" si="29"/>
        <v>298</v>
      </c>
      <c r="AG560">
        <f>ROUND(AC560,1)</f>
        <v>14.5</v>
      </c>
      <c r="AH560">
        <v>2009</v>
      </c>
      <c r="AI560" t="s">
        <v>38</v>
      </c>
      <c r="AJ560" t="s">
        <v>38</v>
      </c>
    </row>
    <row r="561" spans="3:36" x14ac:dyDescent="0.3">
      <c r="C561">
        <v>560</v>
      </c>
      <c r="D561" t="str">
        <f t="shared" si="28"/>
        <v>8-takaoka</v>
      </c>
      <c r="E561" t="str">
        <f>VLOOKUP($D561,metadata!$B$2:$S$451,2,0)</f>
        <v>Gomi, T; Adachi, K; Shimizu, A; Tanimoto, K; Kawabata, E; Takeda, M</v>
      </c>
      <c r="F561" t="str">
        <f>VLOOKUP($D561,metadata!$B$2:$S$451,3,0)</f>
        <v>Northerly shift in voltinism watershed in Hyphantria cunea (Drury) (Lepidoptera: Arctiidae) along the Japan Sea coast: Evidence of global warming?</v>
      </c>
      <c r="G561" t="str">
        <f>VLOOKUP($D561,metadata!$B$2:$S$451,4,0)</f>
        <v>10.1303/aez.2009.357</v>
      </c>
      <c r="H561" t="str">
        <f>VLOOKUP($D561,metadata!$B$2:$S$451,5,0)</f>
        <v>y</v>
      </c>
      <c r="I561" t="str">
        <f>VLOOKUP($D561,metadata!$B$2:$S$451,6,0)</f>
        <v>a</v>
      </c>
      <c r="J561" t="str">
        <f>VLOOKUP($D561,metadata!$B$2:$S$451,7,0)</f>
        <v>i</v>
      </c>
      <c r="K561">
        <f>VLOOKUP($D561,metadata!$B$2:$S$451,8,0)</f>
        <v>3</v>
      </c>
      <c r="L561">
        <f>VLOOKUP($D561,metadata!$B$2:$S$451,9,0)</f>
        <v>5</v>
      </c>
      <c r="M561" t="str">
        <f>VLOOKUP($D561,metadata!$B$2:$S$451,10,0)</f>
        <v/>
      </c>
      <c r="N561" t="str">
        <f>VLOOKUP($D561,metadata!$B$2:$S$451,11,0)</f>
        <v>Hyphantria cunea</v>
      </c>
      <c r="O561" t="str">
        <f>VLOOKUP($D561,metadata!$B$2:$S$451,12,0)</f>
        <v>lepidoptera</v>
      </c>
      <c r="P561" t="str">
        <f>VLOOKUP($D561,metadata!$B$2:$S$451,13,0)</f>
        <v>takaoka</v>
      </c>
      <c r="Q561">
        <f>VLOOKUP($D561,metadata!$B$2:$S$451,14,0)</f>
        <v>36.75</v>
      </c>
      <c r="R561">
        <f>VLOOKUP($D561,metadata!$B$2:$S$451,15,0)</f>
        <v>137.01666666666699</v>
      </c>
      <c r="S561">
        <f>VLOOKUP($D561,metadata!$B$2:$S$451,16,0)</f>
        <v>0.01</v>
      </c>
      <c r="T561" t="str">
        <f>VLOOKUP($D561,metadata!$B$2:$S$451,17,0)</f>
        <v/>
      </c>
      <c r="U561" t="str">
        <f>VLOOKUP($D561,metadata!$B$2:$S$451,18,0)</f>
        <v/>
      </c>
      <c r="V561">
        <f>VLOOKUP($D561,metadata!$B$2:$Z$451,19,0)</f>
        <v>298</v>
      </c>
      <c r="W561" t="str">
        <f>VLOOKUP($D561,metadata!$B$2:$Z$451,20,0)</f>
        <v>pop average</v>
      </c>
      <c r="X561" t="str">
        <f>VLOOKUP($D561,metadata!$B$2:$Z$451,21,0)</f>
        <v/>
      </c>
      <c r="Y561">
        <f>VLOOKUP($D561,metadata!$B$2:$Z$451,22,0)</f>
        <v>8</v>
      </c>
      <c r="Z561" t="str">
        <f>VLOOKUP($D561,metadata!$B$2:$Z$451,23,0)</f>
        <v/>
      </c>
      <c r="AA561" t="str">
        <f>VLOOKUP($D561,metadata!$B$2:$Z$451,24,0)</f>
        <v>pupal</v>
      </c>
      <c r="AB561" t="str">
        <f>VLOOKUP($D561,metadata!$B$2:$Z$451,25,0)</f>
        <v/>
      </c>
      <c r="AC561">
        <v>14.744891443167299</v>
      </c>
      <c r="AD561">
        <v>-0.14005602240897</v>
      </c>
      <c r="AF561">
        <f t="shared" si="29"/>
        <v>298</v>
      </c>
      <c r="AG561">
        <v>14.75</v>
      </c>
      <c r="AH561">
        <v>2009</v>
      </c>
      <c r="AI561" t="s">
        <v>38</v>
      </c>
      <c r="AJ561" t="s">
        <v>38</v>
      </c>
    </row>
    <row r="562" spans="3:36" x14ac:dyDescent="0.3">
      <c r="C562">
        <v>561</v>
      </c>
      <c r="D562" t="str">
        <f t="shared" si="28"/>
        <v>8-takaoka</v>
      </c>
      <c r="E562" t="str">
        <f>VLOOKUP($D562,metadata!$B$2:$S$451,2,0)</f>
        <v>Gomi, T; Adachi, K; Shimizu, A; Tanimoto, K; Kawabata, E; Takeda, M</v>
      </c>
      <c r="F562" t="str">
        <f>VLOOKUP($D562,metadata!$B$2:$S$451,3,0)</f>
        <v>Northerly shift in voltinism watershed in Hyphantria cunea (Drury) (Lepidoptera: Arctiidae) along the Japan Sea coast: Evidence of global warming?</v>
      </c>
      <c r="G562" t="str">
        <f>VLOOKUP($D562,metadata!$B$2:$S$451,4,0)</f>
        <v>10.1303/aez.2009.357</v>
      </c>
      <c r="H562" t="str">
        <f>VLOOKUP($D562,metadata!$B$2:$S$451,5,0)</f>
        <v>y</v>
      </c>
      <c r="I562" t="str">
        <f>VLOOKUP($D562,metadata!$B$2:$S$451,6,0)</f>
        <v>a</v>
      </c>
      <c r="J562" t="str">
        <f>VLOOKUP($D562,metadata!$B$2:$S$451,7,0)</f>
        <v>i</v>
      </c>
      <c r="K562">
        <f>VLOOKUP($D562,metadata!$B$2:$S$451,8,0)</f>
        <v>3</v>
      </c>
      <c r="L562">
        <f>VLOOKUP($D562,metadata!$B$2:$S$451,9,0)</f>
        <v>5</v>
      </c>
      <c r="M562" t="str">
        <f>VLOOKUP($D562,metadata!$B$2:$S$451,10,0)</f>
        <v/>
      </c>
      <c r="N562" t="str">
        <f>VLOOKUP($D562,metadata!$B$2:$S$451,11,0)</f>
        <v>Hyphantria cunea</v>
      </c>
      <c r="O562" t="str">
        <f>VLOOKUP($D562,metadata!$B$2:$S$451,12,0)</f>
        <v>lepidoptera</v>
      </c>
      <c r="P562" t="str">
        <f>VLOOKUP($D562,metadata!$B$2:$S$451,13,0)</f>
        <v>takaoka</v>
      </c>
      <c r="Q562">
        <f>VLOOKUP($D562,metadata!$B$2:$S$451,14,0)</f>
        <v>36.75</v>
      </c>
      <c r="R562">
        <f>VLOOKUP($D562,metadata!$B$2:$S$451,15,0)</f>
        <v>137.01666666666699</v>
      </c>
      <c r="S562">
        <f>VLOOKUP($D562,metadata!$B$2:$S$451,16,0)</f>
        <v>0.01</v>
      </c>
      <c r="T562" t="str">
        <f>VLOOKUP($D562,metadata!$B$2:$S$451,17,0)</f>
        <v/>
      </c>
      <c r="U562" t="str">
        <f>VLOOKUP($D562,metadata!$B$2:$S$451,18,0)</f>
        <v/>
      </c>
      <c r="V562">
        <f>VLOOKUP($D562,metadata!$B$2:$Z$451,19,0)</f>
        <v>298</v>
      </c>
      <c r="W562" t="str">
        <f>VLOOKUP($D562,metadata!$B$2:$Z$451,20,0)</f>
        <v>pop average</v>
      </c>
      <c r="X562" t="str">
        <f>VLOOKUP($D562,metadata!$B$2:$Z$451,21,0)</f>
        <v/>
      </c>
      <c r="Y562">
        <f>VLOOKUP($D562,metadata!$B$2:$Z$451,22,0)</f>
        <v>8</v>
      </c>
      <c r="Z562" t="str">
        <f>VLOOKUP($D562,metadata!$B$2:$Z$451,23,0)</f>
        <v/>
      </c>
      <c r="AA562" t="str">
        <f>VLOOKUP($D562,metadata!$B$2:$Z$451,24,0)</f>
        <v>pupal</v>
      </c>
      <c r="AB562" t="str">
        <f>VLOOKUP($D562,metadata!$B$2:$Z$451,25,0)</f>
        <v/>
      </c>
      <c r="AC562">
        <v>14.999683845441099</v>
      </c>
      <c r="AD562">
        <v>0</v>
      </c>
      <c r="AF562">
        <f t="shared" si="29"/>
        <v>298</v>
      </c>
      <c r="AG562">
        <f>ROUND(AC562,1)</f>
        <v>15</v>
      </c>
      <c r="AH562">
        <v>2009</v>
      </c>
      <c r="AI562" t="s">
        <v>38</v>
      </c>
      <c r="AJ562" t="s">
        <v>38</v>
      </c>
    </row>
    <row r="563" spans="3:36" x14ac:dyDescent="0.3">
      <c r="C563">
        <v>562</v>
      </c>
      <c r="D563" t="str">
        <f t="shared" si="28"/>
        <v>8-kanazawa</v>
      </c>
      <c r="E563" t="str">
        <f>VLOOKUP($D563,metadata!$B$2:$S$451,2,0)</f>
        <v>Gomi, T; Adachi, K; Shimizu, A; Tanimoto, K; Kawabata, E; Takeda, M</v>
      </c>
      <c r="F563" t="str">
        <f>VLOOKUP($D563,metadata!$B$2:$S$451,3,0)</f>
        <v>Northerly shift in voltinism watershed in Hyphantria cunea (Drury) (Lepidoptera: Arctiidae) along the Japan Sea coast: Evidence of global warming?</v>
      </c>
      <c r="G563" t="str">
        <f>VLOOKUP($D563,metadata!$B$2:$S$451,4,0)</f>
        <v>10.1303/aez.2009.357</v>
      </c>
      <c r="H563" t="str">
        <f>VLOOKUP($D563,metadata!$B$2:$S$451,5,0)</f>
        <v>y</v>
      </c>
      <c r="I563" t="str">
        <f>VLOOKUP($D563,metadata!$B$2:$S$451,6,0)</f>
        <v>a</v>
      </c>
      <c r="J563" t="str">
        <f>VLOOKUP($D563,metadata!$B$2:$S$451,7,0)</f>
        <v>i</v>
      </c>
      <c r="K563">
        <f>VLOOKUP($D563,metadata!$B$2:$S$451,8,0)</f>
        <v>3</v>
      </c>
      <c r="L563">
        <f>VLOOKUP($D563,metadata!$B$2:$S$451,9,0)</f>
        <v>6</v>
      </c>
      <c r="M563" t="str">
        <f>VLOOKUP($D563,metadata!$B$2:$S$451,10,0)</f>
        <v/>
      </c>
      <c r="N563" t="str">
        <f>VLOOKUP($D563,metadata!$B$2:$S$451,11,0)</f>
        <v>Hyphantria cunea</v>
      </c>
      <c r="O563" t="str">
        <f>VLOOKUP($D563,metadata!$B$2:$S$451,12,0)</f>
        <v>lepidoptera</v>
      </c>
      <c r="P563" t="str">
        <f>VLOOKUP($D563,metadata!$B$2:$S$451,13,0)</f>
        <v>kanazawa</v>
      </c>
      <c r="Q563">
        <f>VLOOKUP($D563,metadata!$B$2:$S$451,14,0)</f>
        <v>36.566666666666698</v>
      </c>
      <c r="R563">
        <f>VLOOKUP($D563,metadata!$B$2:$S$451,15,0)</f>
        <v>136.65</v>
      </c>
      <c r="S563">
        <f>VLOOKUP($D563,metadata!$B$2:$S$451,16,0)</f>
        <v>0.01</v>
      </c>
      <c r="T563" t="str">
        <f>VLOOKUP($D563,metadata!$B$2:$S$451,17,0)</f>
        <v/>
      </c>
      <c r="U563" t="str">
        <f>VLOOKUP($D563,metadata!$B$2:$S$451,18,0)</f>
        <v/>
      </c>
      <c r="V563">
        <f>VLOOKUP($D563,metadata!$B$2:$Z$451,19,0)</f>
        <v>312.60000000000002</v>
      </c>
      <c r="W563" t="str">
        <f>VLOOKUP($D563,metadata!$B$2:$Z$451,20,0)</f>
        <v>pop average</v>
      </c>
      <c r="X563" t="str">
        <f>VLOOKUP($D563,metadata!$B$2:$Z$451,21,0)</f>
        <v/>
      </c>
      <c r="Y563">
        <f>VLOOKUP($D563,metadata!$B$2:$Z$451,22,0)</f>
        <v>8</v>
      </c>
      <c r="Z563" t="str">
        <f>VLOOKUP($D563,metadata!$B$2:$Z$451,23,0)</f>
        <v/>
      </c>
      <c r="AA563" t="str">
        <f>VLOOKUP($D563,metadata!$B$2:$Z$451,24,0)</f>
        <v>pupal</v>
      </c>
      <c r="AB563" t="str">
        <f>VLOOKUP($D563,metadata!$B$2:$Z$451,25,0)</f>
        <v/>
      </c>
      <c r="AC563">
        <v>13.7480968121603</v>
      </c>
      <c r="AD563">
        <v>100.420168067226</v>
      </c>
      <c r="AF563">
        <f t="shared" si="29"/>
        <v>312.60000000000002</v>
      </c>
      <c r="AG563">
        <v>13.75</v>
      </c>
      <c r="AH563">
        <v>2009</v>
      </c>
      <c r="AI563" t="s">
        <v>38</v>
      </c>
      <c r="AJ563" t="s">
        <v>37</v>
      </c>
    </row>
    <row r="564" spans="3:36" x14ac:dyDescent="0.3">
      <c r="C564">
        <v>563</v>
      </c>
      <c r="D564" t="str">
        <f t="shared" si="28"/>
        <v>8-kanazawa</v>
      </c>
      <c r="E564" t="str">
        <f>VLOOKUP($D564,metadata!$B$2:$S$451,2,0)</f>
        <v>Gomi, T; Adachi, K; Shimizu, A; Tanimoto, K; Kawabata, E; Takeda, M</v>
      </c>
      <c r="F564" t="str">
        <f>VLOOKUP($D564,metadata!$B$2:$S$451,3,0)</f>
        <v>Northerly shift in voltinism watershed in Hyphantria cunea (Drury) (Lepidoptera: Arctiidae) along the Japan Sea coast: Evidence of global warming?</v>
      </c>
      <c r="G564" t="str">
        <f>VLOOKUP($D564,metadata!$B$2:$S$451,4,0)</f>
        <v>10.1303/aez.2009.357</v>
      </c>
      <c r="H564" t="str">
        <f>VLOOKUP($D564,metadata!$B$2:$S$451,5,0)</f>
        <v>y</v>
      </c>
      <c r="I564" t="str">
        <f>VLOOKUP($D564,metadata!$B$2:$S$451,6,0)</f>
        <v>a</v>
      </c>
      <c r="J564" t="str">
        <f>VLOOKUP($D564,metadata!$B$2:$S$451,7,0)</f>
        <v>i</v>
      </c>
      <c r="K564">
        <f>VLOOKUP($D564,metadata!$B$2:$S$451,8,0)</f>
        <v>3</v>
      </c>
      <c r="L564">
        <f>VLOOKUP($D564,metadata!$B$2:$S$451,9,0)</f>
        <v>6</v>
      </c>
      <c r="M564" t="str">
        <f>VLOOKUP($D564,metadata!$B$2:$S$451,10,0)</f>
        <v/>
      </c>
      <c r="N564" t="str">
        <f>VLOOKUP($D564,metadata!$B$2:$S$451,11,0)</f>
        <v>Hyphantria cunea</v>
      </c>
      <c r="O564" t="str">
        <f>VLOOKUP($D564,metadata!$B$2:$S$451,12,0)</f>
        <v>lepidoptera</v>
      </c>
      <c r="P564" t="str">
        <f>VLOOKUP($D564,metadata!$B$2:$S$451,13,0)</f>
        <v>kanazawa</v>
      </c>
      <c r="Q564">
        <f>VLOOKUP($D564,metadata!$B$2:$S$451,14,0)</f>
        <v>36.566666666666698</v>
      </c>
      <c r="R564">
        <f>VLOOKUP($D564,metadata!$B$2:$S$451,15,0)</f>
        <v>136.65</v>
      </c>
      <c r="S564">
        <f>VLOOKUP($D564,metadata!$B$2:$S$451,16,0)</f>
        <v>0.01</v>
      </c>
      <c r="T564" t="str">
        <f>VLOOKUP($D564,metadata!$B$2:$S$451,17,0)</f>
        <v/>
      </c>
      <c r="U564" t="str">
        <f>VLOOKUP($D564,metadata!$B$2:$S$451,18,0)</f>
        <v/>
      </c>
      <c r="V564">
        <f>VLOOKUP($D564,metadata!$B$2:$Z$451,19,0)</f>
        <v>312.60000000000002</v>
      </c>
      <c r="W564" t="str">
        <f>VLOOKUP($D564,metadata!$B$2:$Z$451,20,0)</f>
        <v>pop average</v>
      </c>
      <c r="X564" t="str">
        <f>VLOOKUP($D564,metadata!$B$2:$Z$451,21,0)</f>
        <v/>
      </c>
      <c r="Y564">
        <f>VLOOKUP($D564,metadata!$B$2:$Z$451,22,0)</f>
        <v>8</v>
      </c>
      <c r="Z564" t="str">
        <f>VLOOKUP($D564,metadata!$B$2:$Z$451,23,0)</f>
        <v/>
      </c>
      <c r="AA564" t="str">
        <f>VLOOKUP($D564,metadata!$B$2:$Z$451,24,0)</f>
        <v>pupal</v>
      </c>
      <c r="AB564" t="str">
        <f>VLOOKUP($D564,metadata!$B$2:$Z$451,25,0)</f>
        <v/>
      </c>
      <c r="AC564">
        <v>14.0004538852578</v>
      </c>
      <c r="AD564">
        <v>91.596638655462101</v>
      </c>
      <c r="AF564">
        <f t="shared" si="29"/>
        <v>312.60000000000002</v>
      </c>
      <c r="AG564">
        <f>ROUND(AC564,1)</f>
        <v>14</v>
      </c>
      <c r="AH564">
        <v>2009</v>
      </c>
      <c r="AI564" t="s">
        <v>38</v>
      </c>
      <c r="AJ564" t="s">
        <v>37</v>
      </c>
    </row>
    <row r="565" spans="3:36" x14ac:dyDescent="0.3">
      <c r="C565">
        <v>564</v>
      </c>
      <c r="D565" t="str">
        <f t="shared" si="28"/>
        <v>8-kanazawa</v>
      </c>
      <c r="E565" t="str">
        <f>VLOOKUP($D565,metadata!$B$2:$S$451,2,0)</f>
        <v>Gomi, T; Adachi, K; Shimizu, A; Tanimoto, K; Kawabata, E; Takeda, M</v>
      </c>
      <c r="F565" t="str">
        <f>VLOOKUP($D565,metadata!$B$2:$S$451,3,0)</f>
        <v>Northerly shift in voltinism watershed in Hyphantria cunea (Drury) (Lepidoptera: Arctiidae) along the Japan Sea coast: Evidence of global warming?</v>
      </c>
      <c r="G565" t="str">
        <f>VLOOKUP($D565,metadata!$B$2:$S$451,4,0)</f>
        <v>10.1303/aez.2009.357</v>
      </c>
      <c r="H565" t="str">
        <f>VLOOKUP($D565,metadata!$B$2:$S$451,5,0)</f>
        <v>y</v>
      </c>
      <c r="I565" t="str">
        <f>VLOOKUP($D565,metadata!$B$2:$S$451,6,0)</f>
        <v>a</v>
      </c>
      <c r="J565" t="str">
        <f>VLOOKUP($D565,metadata!$B$2:$S$451,7,0)</f>
        <v>i</v>
      </c>
      <c r="K565">
        <f>VLOOKUP($D565,metadata!$B$2:$S$451,8,0)</f>
        <v>3</v>
      </c>
      <c r="L565">
        <f>VLOOKUP($D565,metadata!$B$2:$S$451,9,0)</f>
        <v>6</v>
      </c>
      <c r="M565" t="str">
        <f>VLOOKUP($D565,metadata!$B$2:$S$451,10,0)</f>
        <v/>
      </c>
      <c r="N565" t="str">
        <f>VLOOKUP($D565,metadata!$B$2:$S$451,11,0)</f>
        <v>Hyphantria cunea</v>
      </c>
      <c r="O565" t="str">
        <f>VLOOKUP($D565,metadata!$B$2:$S$451,12,0)</f>
        <v>lepidoptera</v>
      </c>
      <c r="P565" t="str">
        <f>VLOOKUP($D565,metadata!$B$2:$S$451,13,0)</f>
        <v>kanazawa</v>
      </c>
      <c r="Q565">
        <f>VLOOKUP($D565,metadata!$B$2:$S$451,14,0)</f>
        <v>36.566666666666698</v>
      </c>
      <c r="R565">
        <f>VLOOKUP($D565,metadata!$B$2:$S$451,15,0)</f>
        <v>136.65</v>
      </c>
      <c r="S565">
        <f>VLOOKUP($D565,metadata!$B$2:$S$451,16,0)</f>
        <v>0.01</v>
      </c>
      <c r="T565" t="str">
        <f>VLOOKUP($D565,metadata!$B$2:$S$451,17,0)</f>
        <v/>
      </c>
      <c r="U565" t="str">
        <f>VLOOKUP($D565,metadata!$B$2:$S$451,18,0)</f>
        <v/>
      </c>
      <c r="V565">
        <f>VLOOKUP($D565,metadata!$B$2:$Z$451,19,0)</f>
        <v>312.60000000000002</v>
      </c>
      <c r="W565" t="str">
        <f>VLOOKUP($D565,metadata!$B$2:$Z$451,20,0)</f>
        <v>pop average</v>
      </c>
      <c r="X565" t="str">
        <f>VLOOKUP($D565,metadata!$B$2:$Z$451,21,0)</f>
        <v/>
      </c>
      <c r="Y565">
        <f>VLOOKUP($D565,metadata!$B$2:$Z$451,22,0)</f>
        <v>8</v>
      </c>
      <c r="Z565" t="str">
        <f>VLOOKUP($D565,metadata!$B$2:$Z$451,23,0)</f>
        <v/>
      </c>
      <c r="AA565" t="str">
        <f>VLOOKUP($D565,metadata!$B$2:$Z$451,24,0)</f>
        <v>pupal</v>
      </c>
      <c r="AB565" t="str">
        <f>VLOOKUP($D565,metadata!$B$2:$Z$451,25,0)</f>
        <v/>
      </c>
      <c r="AC565">
        <v>14.255030300753701</v>
      </c>
      <c r="AD565">
        <v>82.072829131652597</v>
      </c>
      <c r="AF565">
        <f t="shared" si="29"/>
        <v>312.60000000000002</v>
      </c>
      <c r="AG565">
        <v>14.25</v>
      </c>
      <c r="AH565">
        <v>2009</v>
      </c>
      <c r="AI565" t="s">
        <v>38</v>
      </c>
      <c r="AJ565" t="s">
        <v>37</v>
      </c>
    </row>
    <row r="566" spans="3:36" x14ac:dyDescent="0.3">
      <c r="C566">
        <v>565</v>
      </c>
      <c r="D566" t="str">
        <f t="shared" si="28"/>
        <v>8-kanazawa</v>
      </c>
      <c r="E566" t="str">
        <f>VLOOKUP($D566,metadata!$B$2:$S$451,2,0)</f>
        <v>Gomi, T; Adachi, K; Shimizu, A; Tanimoto, K; Kawabata, E; Takeda, M</v>
      </c>
      <c r="F566" t="str">
        <f>VLOOKUP($D566,metadata!$B$2:$S$451,3,0)</f>
        <v>Northerly shift in voltinism watershed in Hyphantria cunea (Drury) (Lepidoptera: Arctiidae) along the Japan Sea coast: Evidence of global warming?</v>
      </c>
      <c r="G566" t="str">
        <f>VLOOKUP($D566,metadata!$B$2:$S$451,4,0)</f>
        <v>10.1303/aez.2009.357</v>
      </c>
      <c r="H566" t="str">
        <f>VLOOKUP($D566,metadata!$B$2:$S$451,5,0)</f>
        <v>y</v>
      </c>
      <c r="I566" t="str">
        <f>VLOOKUP($D566,metadata!$B$2:$S$451,6,0)</f>
        <v>a</v>
      </c>
      <c r="J566" t="str">
        <f>VLOOKUP($D566,metadata!$B$2:$S$451,7,0)</f>
        <v>i</v>
      </c>
      <c r="K566">
        <f>VLOOKUP($D566,metadata!$B$2:$S$451,8,0)</f>
        <v>3</v>
      </c>
      <c r="L566">
        <f>VLOOKUP($D566,metadata!$B$2:$S$451,9,0)</f>
        <v>6</v>
      </c>
      <c r="M566" t="str">
        <f>VLOOKUP($D566,metadata!$B$2:$S$451,10,0)</f>
        <v/>
      </c>
      <c r="N566" t="str">
        <f>VLOOKUP($D566,metadata!$B$2:$S$451,11,0)</f>
        <v>Hyphantria cunea</v>
      </c>
      <c r="O566" t="str">
        <f>VLOOKUP($D566,metadata!$B$2:$S$451,12,0)</f>
        <v>lepidoptera</v>
      </c>
      <c r="P566" t="str">
        <f>VLOOKUP($D566,metadata!$B$2:$S$451,13,0)</f>
        <v>kanazawa</v>
      </c>
      <c r="Q566">
        <f>VLOOKUP($D566,metadata!$B$2:$S$451,14,0)</f>
        <v>36.566666666666698</v>
      </c>
      <c r="R566">
        <f>VLOOKUP($D566,metadata!$B$2:$S$451,15,0)</f>
        <v>136.65</v>
      </c>
      <c r="S566">
        <f>VLOOKUP($D566,metadata!$B$2:$S$451,16,0)</f>
        <v>0.01</v>
      </c>
      <c r="T566" t="str">
        <f>VLOOKUP($D566,metadata!$B$2:$S$451,17,0)</f>
        <v/>
      </c>
      <c r="U566" t="str">
        <f>VLOOKUP($D566,metadata!$B$2:$S$451,18,0)</f>
        <v/>
      </c>
      <c r="V566">
        <f>VLOOKUP($D566,metadata!$B$2:$Z$451,19,0)</f>
        <v>312.60000000000002</v>
      </c>
      <c r="W566" t="str">
        <f>VLOOKUP($D566,metadata!$B$2:$Z$451,20,0)</f>
        <v>pop average</v>
      </c>
      <c r="X566" t="str">
        <f>VLOOKUP($D566,metadata!$B$2:$Z$451,21,0)</f>
        <v/>
      </c>
      <c r="Y566">
        <f>VLOOKUP($D566,metadata!$B$2:$Z$451,22,0)</f>
        <v>8</v>
      </c>
      <c r="Z566" t="str">
        <f>VLOOKUP($D566,metadata!$B$2:$Z$451,23,0)</f>
        <v/>
      </c>
      <c r="AA566" t="str">
        <f>VLOOKUP($D566,metadata!$B$2:$Z$451,24,0)</f>
        <v>pupal</v>
      </c>
      <c r="AB566" t="str">
        <f>VLOOKUP($D566,metadata!$B$2:$Z$451,25,0)</f>
        <v/>
      </c>
      <c r="AC566">
        <v>14.5022913379911</v>
      </c>
      <c r="AD566">
        <v>45.238095238095198</v>
      </c>
      <c r="AF566">
        <f t="shared" si="29"/>
        <v>312.60000000000002</v>
      </c>
      <c r="AG566">
        <f>ROUND(AC566,1)</f>
        <v>14.5</v>
      </c>
      <c r="AH566">
        <v>2009</v>
      </c>
      <c r="AI566" t="s">
        <v>38</v>
      </c>
      <c r="AJ566" t="s">
        <v>37</v>
      </c>
    </row>
    <row r="567" spans="3:36" x14ac:dyDescent="0.3">
      <c r="C567">
        <v>566</v>
      </c>
      <c r="D567" t="str">
        <f t="shared" si="28"/>
        <v>8-kanazawa</v>
      </c>
      <c r="E567" t="str">
        <f>VLOOKUP($D567,metadata!$B$2:$S$451,2,0)</f>
        <v>Gomi, T; Adachi, K; Shimizu, A; Tanimoto, K; Kawabata, E; Takeda, M</v>
      </c>
      <c r="F567" t="str">
        <f>VLOOKUP($D567,metadata!$B$2:$S$451,3,0)</f>
        <v>Northerly shift in voltinism watershed in Hyphantria cunea (Drury) (Lepidoptera: Arctiidae) along the Japan Sea coast: Evidence of global warming?</v>
      </c>
      <c r="G567" t="str">
        <f>VLOOKUP($D567,metadata!$B$2:$S$451,4,0)</f>
        <v>10.1303/aez.2009.357</v>
      </c>
      <c r="H567" t="str">
        <f>VLOOKUP($D567,metadata!$B$2:$S$451,5,0)</f>
        <v>y</v>
      </c>
      <c r="I567" t="str">
        <f>VLOOKUP($D567,metadata!$B$2:$S$451,6,0)</f>
        <v>a</v>
      </c>
      <c r="J567" t="str">
        <f>VLOOKUP($D567,metadata!$B$2:$S$451,7,0)</f>
        <v>i</v>
      </c>
      <c r="K567">
        <f>VLOOKUP($D567,metadata!$B$2:$S$451,8,0)</f>
        <v>3</v>
      </c>
      <c r="L567">
        <f>VLOOKUP($D567,metadata!$B$2:$S$451,9,0)</f>
        <v>6</v>
      </c>
      <c r="M567" t="str">
        <f>VLOOKUP($D567,metadata!$B$2:$S$451,10,0)</f>
        <v/>
      </c>
      <c r="N567" t="str">
        <f>VLOOKUP($D567,metadata!$B$2:$S$451,11,0)</f>
        <v>Hyphantria cunea</v>
      </c>
      <c r="O567" t="str">
        <f>VLOOKUP($D567,metadata!$B$2:$S$451,12,0)</f>
        <v>lepidoptera</v>
      </c>
      <c r="P567" t="str">
        <f>VLOOKUP($D567,metadata!$B$2:$S$451,13,0)</f>
        <v>kanazawa</v>
      </c>
      <c r="Q567">
        <f>VLOOKUP($D567,metadata!$B$2:$S$451,14,0)</f>
        <v>36.566666666666698</v>
      </c>
      <c r="R567">
        <f>VLOOKUP($D567,metadata!$B$2:$S$451,15,0)</f>
        <v>136.65</v>
      </c>
      <c r="S567">
        <f>VLOOKUP($D567,metadata!$B$2:$S$451,16,0)</f>
        <v>0.01</v>
      </c>
      <c r="T567" t="str">
        <f>VLOOKUP($D567,metadata!$B$2:$S$451,17,0)</f>
        <v/>
      </c>
      <c r="U567" t="str">
        <f>VLOOKUP($D567,metadata!$B$2:$S$451,18,0)</f>
        <v/>
      </c>
      <c r="V567">
        <f>VLOOKUP($D567,metadata!$B$2:$Z$451,19,0)</f>
        <v>312.60000000000002</v>
      </c>
      <c r="W567" t="str">
        <f>VLOOKUP($D567,metadata!$B$2:$Z$451,20,0)</f>
        <v>pop average</v>
      </c>
      <c r="X567" t="str">
        <f>VLOOKUP($D567,metadata!$B$2:$Z$451,21,0)</f>
        <v/>
      </c>
      <c r="Y567">
        <f>VLOOKUP($D567,metadata!$B$2:$Z$451,22,0)</f>
        <v>8</v>
      </c>
      <c r="Z567" t="str">
        <f>VLOOKUP($D567,metadata!$B$2:$Z$451,23,0)</f>
        <v/>
      </c>
      <c r="AA567" t="str">
        <f>VLOOKUP($D567,metadata!$B$2:$Z$451,24,0)</f>
        <v>pupal</v>
      </c>
      <c r="AB567" t="str">
        <f>VLOOKUP($D567,metadata!$B$2:$Z$451,25,0)</f>
        <v/>
      </c>
      <c r="AC567">
        <v>14.7471233065384</v>
      </c>
      <c r="AD567">
        <v>-0.28011204481792601</v>
      </c>
      <c r="AF567">
        <f t="shared" si="29"/>
        <v>312.60000000000002</v>
      </c>
      <c r="AG567">
        <v>14.75</v>
      </c>
      <c r="AH567">
        <v>2009</v>
      </c>
      <c r="AI567" t="s">
        <v>38</v>
      </c>
      <c r="AJ567" t="s">
        <v>37</v>
      </c>
    </row>
    <row r="568" spans="3:36" x14ac:dyDescent="0.3">
      <c r="C568">
        <v>567</v>
      </c>
      <c r="D568" t="str">
        <f t="shared" si="28"/>
        <v>8-kanazawa</v>
      </c>
      <c r="E568" t="str">
        <f>VLOOKUP($D568,metadata!$B$2:$S$451,2,0)</f>
        <v>Gomi, T; Adachi, K; Shimizu, A; Tanimoto, K; Kawabata, E; Takeda, M</v>
      </c>
      <c r="F568" t="str">
        <f>VLOOKUP($D568,metadata!$B$2:$S$451,3,0)</f>
        <v>Northerly shift in voltinism watershed in Hyphantria cunea (Drury) (Lepidoptera: Arctiidae) along the Japan Sea coast: Evidence of global warming?</v>
      </c>
      <c r="G568" t="str">
        <f>VLOOKUP($D568,metadata!$B$2:$S$451,4,0)</f>
        <v>10.1303/aez.2009.357</v>
      </c>
      <c r="H568" t="str">
        <f>VLOOKUP($D568,metadata!$B$2:$S$451,5,0)</f>
        <v>y</v>
      </c>
      <c r="I568" t="str">
        <f>VLOOKUP($D568,metadata!$B$2:$S$451,6,0)</f>
        <v>a</v>
      </c>
      <c r="J568" t="str">
        <f>VLOOKUP($D568,metadata!$B$2:$S$451,7,0)</f>
        <v>i</v>
      </c>
      <c r="K568">
        <f>VLOOKUP($D568,metadata!$B$2:$S$451,8,0)</f>
        <v>3</v>
      </c>
      <c r="L568">
        <f>VLOOKUP($D568,metadata!$B$2:$S$451,9,0)</f>
        <v>6</v>
      </c>
      <c r="M568" t="str">
        <f>VLOOKUP($D568,metadata!$B$2:$S$451,10,0)</f>
        <v/>
      </c>
      <c r="N568" t="str">
        <f>VLOOKUP($D568,metadata!$B$2:$S$451,11,0)</f>
        <v>Hyphantria cunea</v>
      </c>
      <c r="O568" t="str">
        <f>VLOOKUP($D568,metadata!$B$2:$S$451,12,0)</f>
        <v>lepidoptera</v>
      </c>
      <c r="P568" t="str">
        <f>VLOOKUP($D568,metadata!$B$2:$S$451,13,0)</f>
        <v>kanazawa</v>
      </c>
      <c r="Q568">
        <f>VLOOKUP($D568,metadata!$B$2:$S$451,14,0)</f>
        <v>36.566666666666698</v>
      </c>
      <c r="R568">
        <f>VLOOKUP($D568,metadata!$B$2:$S$451,15,0)</f>
        <v>136.65</v>
      </c>
      <c r="S568">
        <f>VLOOKUP($D568,metadata!$B$2:$S$451,16,0)</f>
        <v>0.01</v>
      </c>
      <c r="T568" t="str">
        <f>VLOOKUP($D568,metadata!$B$2:$S$451,17,0)</f>
        <v/>
      </c>
      <c r="U568" t="str">
        <f>VLOOKUP($D568,metadata!$B$2:$S$451,18,0)</f>
        <v/>
      </c>
      <c r="V568">
        <f>VLOOKUP($D568,metadata!$B$2:$Z$451,19,0)</f>
        <v>312.60000000000002</v>
      </c>
      <c r="W568" t="str">
        <f>VLOOKUP($D568,metadata!$B$2:$Z$451,20,0)</f>
        <v>pop average</v>
      </c>
      <c r="X568" t="str">
        <f>VLOOKUP($D568,metadata!$B$2:$Z$451,21,0)</f>
        <v/>
      </c>
      <c r="Y568">
        <f>VLOOKUP($D568,metadata!$B$2:$Z$451,22,0)</f>
        <v>8</v>
      </c>
      <c r="Z568" t="str">
        <f>VLOOKUP($D568,metadata!$B$2:$Z$451,23,0)</f>
        <v/>
      </c>
      <c r="AA568" t="str">
        <f>VLOOKUP($D568,metadata!$B$2:$Z$451,24,0)</f>
        <v>pupal</v>
      </c>
      <c r="AB568" t="str">
        <f>VLOOKUP($D568,metadata!$B$2:$Z$451,25,0)</f>
        <v/>
      </c>
      <c r="AC568">
        <v>14.9974488518268</v>
      </c>
      <c r="AD568">
        <v>0</v>
      </c>
      <c r="AF568">
        <f t="shared" si="29"/>
        <v>312.60000000000002</v>
      </c>
      <c r="AG568">
        <f>ROUND(AC568,1)</f>
        <v>15</v>
      </c>
      <c r="AH568">
        <v>2009</v>
      </c>
      <c r="AI568" t="s">
        <v>38</v>
      </c>
      <c r="AJ568" t="s">
        <v>37</v>
      </c>
    </row>
    <row r="569" spans="3:36" x14ac:dyDescent="0.3">
      <c r="C569">
        <v>568</v>
      </c>
      <c r="D569" t="str">
        <f t="shared" si="28"/>
        <v>8-fukui</v>
      </c>
      <c r="E569" t="str">
        <f>VLOOKUP($D569,metadata!$B$2:$S$451,2,0)</f>
        <v>Gomi, T; Adachi, K; Shimizu, A; Tanimoto, K; Kawabata, E; Takeda, M</v>
      </c>
      <c r="F569" t="str">
        <f>VLOOKUP($D569,metadata!$B$2:$S$451,3,0)</f>
        <v>Northerly shift in voltinism watershed in Hyphantria cunea (Drury) (Lepidoptera: Arctiidae) along the Japan Sea coast: Evidence of global warming?</v>
      </c>
      <c r="G569" t="str">
        <f>VLOOKUP($D569,metadata!$B$2:$S$451,4,0)</f>
        <v>10.1303/aez.2009.357</v>
      </c>
      <c r="H569" t="str">
        <f>VLOOKUP($D569,metadata!$B$2:$S$451,5,0)</f>
        <v>y</v>
      </c>
      <c r="I569" t="str">
        <f>VLOOKUP($D569,metadata!$B$2:$S$451,6,0)</f>
        <v>a</v>
      </c>
      <c r="J569" t="str">
        <f>VLOOKUP($D569,metadata!$B$2:$S$451,7,0)</f>
        <v>i</v>
      </c>
      <c r="K569">
        <f>VLOOKUP($D569,metadata!$B$2:$S$451,8,0)</f>
        <v>3</v>
      </c>
      <c r="L569">
        <f>VLOOKUP($D569,metadata!$B$2:$S$451,9,0)</f>
        <v>4</v>
      </c>
      <c r="M569" t="str">
        <f>VLOOKUP($D569,metadata!$B$2:$S$451,10,0)</f>
        <v/>
      </c>
      <c r="N569" t="str">
        <f>VLOOKUP($D569,metadata!$B$2:$S$451,11,0)</f>
        <v>Hyphantria cunea</v>
      </c>
      <c r="O569" t="str">
        <f>VLOOKUP($D569,metadata!$B$2:$S$451,12,0)</f>
        <v>lepidoptera</v>
      </c>
      <c r="P569" t="str">
        <f>VLOOKUP($D569,metadata!$B$2:$S$451,13,0)</f>
        <v>fukui</v>
      </c>
      <c r="Q569">
        <f>VLOOKUP($D569,metadata!$B$2:$S$451,14,0)</f>
        <v>36.066666666666698</v>
      </c>
      <c r="R569">
        <f>VLOOKUP($D569,metadata!$B$2:$S$451,15,0)</f>
        <v>136.21666666666701</v>
      </c>
      <c r="S569">
        <f>VLOOKUP($D569,metadata!$B$2:$S$451,16,0)</f>
        <v>0.01</v>
      </c>
      <c r="T569" t="str">
        <f>VLOOKUP($D569,metadata!$B$2:$S$451,17,0)</f>
        <v/>
      </c>
      <c r="U569" t="str">
        <f>VLOOKUP($D569,metadata!$B$2:$S$451,18,0)</f>
        <v/>
      </c>
      <c r="V569">
        <f>VLOOKUP($D569,metadata!$B$2:$Z$451,19,0)</f>
        <v>296</v>
      </c>
      <c r="W569" t="str">
        <f>VLOOKUP($D569,metadata!$B$2:$Z$451,20,0)</f>
        <v>pop average</v>
      </c>
      <c r="X569" t="str">
        <f>VLOOKUP($D569,metadata!$B$2:$Z$451,21,0)</f>
        <v/>
      </c>
      <c r="Y569">
        <f>VLOOKUP($D569,metadata!$B$2:$Z$451,22,0)</f>
        <v>8</v>
      </c>
      <c r="Z569" t="str">
        <f>VLOOKUP($D569,metadata!$B$2:$Z$451,23,0)</f>
        <v/>
      </c>
      <c r="AA569" t="str">
        <f>VLOOKUP($D569,metadata!$B$2:$Z$451,24,0)</f>
        <v>pupal</v>
      </c>
      <c r="AB569" t="str">
        <f>VLOOKUP($D569,metadata!$B$2:$Z$451,25,0)</f>
        <v/>
      </c>
      <c r="AC569">
        <v>13.7458367766008</v>
      </c>
      <c r="AD569">
        <v>99.299719887955106</v>
      </c>
      <c r="AF569">
        <f t="shared" si="29"/>
        <v>296</v>
      </c>
      <c r="AG569">
        <v>13.75</v>
      </c>
      <c r="AH569">
        <v>2009</v>
      </c>
      <c r="AI569" t="s">
        <v>38</v>
      </c>
      <c r="AJ569" t="s">
        <v>37</v>
      </c>
    </row>
    <row r="570" spans="3:36" x14ac:dyDescent="0.3">
      <c r="C570">
        <v>569</v>
      </c>
      <c r="D570" t="str">
        <f t="shared" si="28"/>
        <v>8-fukui</v>
      </c>
      <c r="E570" t="str">
        <f>VLOOKUP($D570,metadata!$B$2:$S$451,2,0)</f>
        <v>Gomi, T; Adachi, K; Shimizu, A; Tanimoto, K; Kawabata, E; Takeda, M</v>
      </c>
      <c r="F570" t="str">
        <f>VLOOKUP($D570,metadata!$B$2:$S$451,3,0)</f>
        <v>Northerly shift in voltinism watershed in Hyphantria cunea (Drury) (Lepidoptera: Arctiidae) along the Japan Sea coast: Evidence of global warming?</v>
      </c>
      <c r="G570" t="str">
        <f>VLOOKUP($D570,metadata!$B$2:$S$451,4,0)</f>
        <v>10.1303/aez.2009.357</v>
      </c>
      <c r="H570" t="str">
        <f>VLOOKUP($D570,metadata!$B$2:$S$451,5,0)</f>
        <v>y</v>
      </c>
      <c r="I570" t="str">
        <f>VLOOKUP($D570,metadata!$B$2:$S$451,6,0)</f>
        <v>a</v>
      </c>
      <c r="J570" t="str">
        <f>VLOOKUP($D570,metadata!$B$2:$S$451,7,0)</f>
        <v>i</v>
      </c>
      <c r="K570">
        <f>VLOOKUP($D570,metadata!$B$2:$S$451,8,0)</f>
        <v>3</v>
      </c>
      <c r="L570">
        <f>VLOOKUP($D570,metadata!$B$2:$S$451,9,0)</f>
        <v>4</v>
      </c>
      <c r="M570" t="str">
        <f>VLOOKUP($D570,metadata!$B$2:$S$451,10,0)</f>
        <v/>
      </c>
      <c r="N570" t="str">
        <f>VLOOKUP($D570,metadata!$B$2:$S$451,11,0)</f>
        <v>Hyphantria cunea</v>
      </c>
      <c r="O570" t="str">
        <f>VLOOKUP($D570,metadata!$B$2:$S$451,12,0)</f>
        <v>lepidoptera</v>
      </c>
      <c r="P570" t="str">
        <f>VLOOKUP($D570,metadata!$B$2:$S$451,13,0)</f>
        <v>fukui</v>
      </c>
      <c r="Q570">
        <f>VLOOKUP($D570,metadata!$B$2:$S$451,14,0)</f>
        <v>36.066666666666698</v>
      </c>
      <c r="R570">
        <f>VLOOKUP($D570,metadata!$B$2:$S$451,15,0)</f>
        <v>136.21666666666701</v>
      </c>
      <c r="S570">
        <f>VLOOKUP($D570,metadata!$B$2:$S$451,16,0)</f>
        <v>0.01</v>
      </c>
      <c r="T570" t="str">
        <f>VLOOKUP($D570,metadata!$B$2:$S$451,17,0)</f>
        <v/>
      </c>
      <c r="U570" t="str">
        <f>VLOOKUP($D570,metadata!$B$2:$S$451,18,0)</f>
        <v/>
      </c>
      <c r="V570">
        <f>VLOOKUP($D570,metadata!$B$2:$Z$451,19,0)</f>
        <v>296</v>
      </c>
      <c r="W570" t="str">
        <f>VLOOKUP($D570,metadata!$B$2:$Z$451,20,0)</f>
        <v>pop average</v>
      </c>
      <c r="X570" t="str">
        <f>VLOOKUP($D570,metadata!$B$2:$Z$451,21,0)</f>
        <v/>
      </c>
      <c r="Y570">
        <f>VLOOKUP($D570,metadata!$B$2:$Z$451,22,0)</f>
        <v>8</v>
      </c>
      <c r="Z570" t="str">
        <f>VLOOKUP($D570,metadata!$B$2:$Z$451,23,0)</f>
        <v/>
      </c>
      <c r="AA570" t="str">
        <f>VLOOKUP($D570,metadata!$B$2:$Z$451,24,0)</f>
        <v>pupal</v>
      </c>
      <c r="AB570" t="str">
        <f>VLOOKUP($D570,metadata!$B$2:$Z$451,25,0)</f>
        <v/>
      </c>
      <c r="AC570">
        <v>14.002591841334199</v>
      </c>
      <c r="AD570">
        <v>87.254901960784295</v>
      </c>
      <c r="AF570">
        <f t="shared" si="29"/>
        <v>296</v>
      </c>
      <c r="AG570">
        <f>ROUND(AC570,1)</f>
        <v>14</v>
      </c>
      <c r="AH570">
        <v>2009</v>
      </c>
      <c r="AI570" t="s">
        <v>38</v>
      </c>
      <c r="AJ570" t="s">
        <v>37</v>
      </c>
    </row>
    <row r="571" spans="3:36" x14ac:dyDescent="0.3">
      <c r="C571">
        <v>570</v>
      </c>
      <c r="D571" t="str">
        <f t="shared" si="28"/>
        <v>8-fukui</v>
      </c>
      <c r="E571" t="str">
        <f>VLOOKUP($D571,metadata!$B$2:$S$451,2,0)</f>
        <v>Gomi, T; Adachi, K; Shimizu, A; Tanimoto, K; Kawabata, E; Takeda, M</v>
      </c>
      <c r="F571" t="str">
        <f>VLOOKUP($D571,metadata!$B$2:$S$451,3,0)</f>
        <v>Northerly shift in voltinism watershed in Hyphantria cunea (Drury) (Lepidoptera: Arctiidae) along the Japan Sea coast: Evidence of global warming?</v>
      </c>
      <c r="G571" t="str">
        <f>VLOOKUP($D571,metadata!$B$2:$S$451,4,0)</f>
        <v>10.1303/aez.2009.357</v>
      </c>
      <c r="H571" t="str">
        <f>VLOOKUP($D571,metadata!$B$2:$S$451,5,0)</f>
        <v>y</v>
      </c>
      <c r="I571" t="str">
        <f>VLOOKUP($D571,metadata!$B$2:$S$451,6,0)</f>
        <v>a</v>
      </c>
      <c r="J571" t="str">
        <f>VLOOKUP($D571,metadata!$B$2:$S$451,7,0)</f>
        <v>i</v>
      </c>
      <c r="K571">
        <f>VLOOKUP($D571,metadata!$B$2:$S$451,8,0)</f>
        <v>3</v>
      </c>
      <c r="L571">
        <f>VLOOKUP($D571,metadata!$B$2:$S$451,9,0)</f>
        <v>4</v>
      </c>
      <c r="M571" t="str">
        <f>VLOOKUP($D571,metadata!$B$2:$S$451,10,0)</f>
        <v/>
      </c>
      <c r="N571" t="str">
        <f>VLOOKUP($D571,metadata!$B$2:$S$451,11,0)</f>
        <v>Hyphantria cunea</v>
      </c>
      <c r="O571" t="str">
        <f>VLOOKUP($D571,metadata!$B$2:$S$451,12,0)</f>
        <v>lepidoptera</v>
      </c>
      <c r="P571" t="str">
        <f>VLOOKUP($D571,metadata!$B$2:$S$451,13,0)</f>
        <v>fukui</v>
      </c>
      <c r="Q571">
        <f>VLOOKUP($D571,metadata!$B$2:$S$451,14,0)</f>
        <v>36.066666666666698</v>
      </c>
      <c r="R571">
        <f>VLOOKUP($D571,metadata!$B$2:$S$451,15,0)</f>
        <v>136.21666666666701</v>
      </c>
      <c r="S571">
        <f>VLOOKUP($D571,metadata!$B$2:$S$451,16,0)</f>
        <v>0.01</v>
      </c>
      <c r="T571" t="str">
        <f>VLOOKUP($D571,metadata!$B$2:$S$451,17,0)</f>
        <v/>
      </c>
      <c r="U571" t="str">
        <f>VLOOKUP($D571,metadata!$B$2:$S$451,18,0)</f>
        <v/>
      </c>
      <c r="V571">
        <f>VLOOKUP($D571,metadata!$B$2:$Z$451,19,0)</f>
        <v>296</v>
      </c>
      <c r="W571" t="str">
        <f>VLOOKUP($D571,metadata!$B$2:$Z$451,20,0)</f>
        <v>pop average</v>
      </c>
      <c r="X571" t="str">
        <f>VLOOKUP($D571,metadata!$B$2:$Z$451,21,0)</f>
        <v/>
      </c>
      <c r="Y571">
        <f>VLOOKUP($D571,metadata!$B$2:$Z$451,22,0)</f>
        <v>8</v>
      </c>
      <c r="Z571" t="str">
        <f>VLOOKUP($D571,metadata!$B$2:$Z$451,23,0)</f>
        <v/>
      </c>
      <c r="AA571" t="str">
        <f>VLOOKUP($D571,metadata!$B$2:$Z$451,24,0)</f>
        <v>pupal</v>
      </c>
      <c r="AB571" t="str">
        <f>VLOOKUP($D571,metadata!$B$2:$Z$451,25,0)</f>
        <v/>
      </c>
      <c r="AC571">
        <v>14.2539472366213</v>
      </c>
      <c r="AD571">
        <v>33.613445378151198</v>
      </c>
      <c r="AF571">
        <f t="shared" si="29"/>
        <v>296</v>
      </c>
      <c r="AG571">
        <v>14.25</v>
      </c>
      <c r="AH571">
        <v>2009</v>
      </c>
      <c r="AI571" t="s">
        <v>38</v>
      </c>
      <c r="AJ571" t="s">
        <v>37</v>
      </c>
    </row>
    <row r="572" spans="3:36" x14ac:dyDescent="0.3">
      <c r="C572">
        <v>571</v>
      </c>
      <c r="D572" t="str">
        <f t="shared" si="28"/>
        <v>8-fukui</v>
      </c>
      <c r="E572" t="str">
        <f>VLOOKUP($D572,metadata!$B$2:$S$451,2,0)</f>
        <v>Gomi, T; Adachi, K; Shimizu, A; Tanimoto, K; Kawabata, E; Takeda, M</v>
      </c>
      <c r="F572" t="str">
        <f>VLOOKUP($D572,metadata!$B$2:$S$451,3,0)</f>
        <v>Northerly shift in voltinism watershed in Hyphantria cunea (Drury) (Lepidoptera: Arctiidae) along the Japan Sea coast: Evidence of global warming?</v>
      </c>
      <c r="G572" t="str">
        <f>VLOOKUP($D572,metadata!$B$2:$S$451,4,0)</f>
        <v>10.1303/aez.2009.357</v>
      </c>
      <c r="H572" t="str">
        <f>VLOOKUP($D572,metadata!$B$2:$S$451,5,0)</f>
        <v>y</v>
      </c>
      <c r="I572" t="str">
        <f>VLOOKUP($D572,metadata!$B$2:$S$451,6,0)</f>
        <v>a</v>
      </c>
      <c r="J572" t="str">
        <f>VLOOKUP($D572,metadata!$B$2:$S$451,7,0)</f>
        <v>i</v>
      </c>
      <c r="K572">
        <f>VLOOKUP($D572,metadata!$B$2:$S$451,8,0)</f>
        <v>3</v>
      </c>
      <c r="L572">
        <f>VLOOKUP($D572,metadata!$B$2:$S$451,9,0)</f>
        <v>4</v>
      </c>
      <c r="M572" t="str">
        <f>VLOOKUP($D572,metadata!$B$2:$S$451,10,0)</f>
        <v/>
      </c>
      <c r="N572" t="str">
        <f>VLOOKUP($D572,metadata!$B$2:$S$451,11,0)</f>
        <v>Hyphantria cunea</v>
      </c>
      <c r="O572" t="str">
        <f>VLOOKUP($D572,metadata!$B$2:$S$451,12,0)</f>
        <v>lepidoptera</v>
      </c>
      <c r="P572" t="str">
        <f>VLOOKUP($D572,metadata!$B$2:$S$451,13,0)</f>
        <v>fukui</v>
      </c>
      <c r="Q572">
        <f>VLOOKUP($D572,metadata!$B$2:$S$451,14,0)</f>
        <v>36.066666666666698</v>
      </c>
      <c r="R572">
        <f>VLOOKUP($D572,metadata!$B$2:$S$451,15,0)</f>
        <v>136.21666666666701</v>
      </c>
      <c r="S572">
        <f>VLOOKUP($D572,metadata!$B$2:$S$451,16,0)</f>
        <v>0.01</v>
      </c>
      <c r="T572" t="str">
        <f>VLOOKUP($D572,metadata!$B$2:$S$451,17,0)</f>
        <v/>
      </c>
      <c r="U572" t="str">
        <f>VLOOKUP($D572,metadata!$B$2:$S$451,18,0)</f>
        <v/>
      </c>
      <c r="V572">
        <f>VLOOKUP($D572,metadata!$B$2:$Z$451,19,0)</f>
        <v>296</v>
      </c>
      <c r="W572" t="str">
        <f>VLOOKUP($D572,metadata!$B$2:$Z$451,20,0)</f>
        <v>pop average</v>
      </c>
      <c r="X572" t="str">
        <f>VLOOKUP($D572,metadata!$B$2:$Z$451,21,0)</f>
        <v/>
      </c>
      <c r="Y572">
        <f>VLOOKUP($D572,metadata!$B$2:$Z$451,22,0)</f>
        <v>8</v>
      </c>
      <c r="Z572" t="str">
        <f>VLOOKUP($D572,metadata!$B$2:$Z$451,23,0)</f>
        <v/>
      </c>
      <c r="AA572" t="str">
        <f>VLOOKUP($D572,metadata!$B$2:$Z$451,24,0)</f>
        <v>pupal</v>
      </c>
      <c r="AB572" t="str">
        <f>VLOOKUP($D572,metadata!$B$2:$Z$451,25,0)</f>
        <v/>
      </c>
      <c r="AC572">
        <v>14.501533819146999</v>
      </c>
      <c r="AD572">
        <v>11.344537815125999</v>
      </c>
      <c r="AF572">
        <f t="shared" si="29"/>
        <v>296</v>
      </c>
      <c r="AG572">
        <f>ROUND(AC572,1)</f>
        <v>14.5</v>
      </c>
      <c r="AH572">
        <v>2009</v>
      </c>
      <c r="AI572" t="s">
        <v>38</v>
      </c>
      <c r="AJ572" t="s">
        <v>37</v>
      </c>
    </row>
    <row r="573" spans="3:36" x14ac:dyDescent="0.3">
      <c r="C573">
        <v>572</v>
      </c>
      <c r="D573" t="str">
        <f t="shared" si="28"/>
        <v>9-AT</v>
      </c>
      <c r="E573" t="str">
        <f>VLOOKUP($D573,metadata!$B$2:$S$451,2,0)</f>
        <v>Gomi, T; Takeda, M</v>
      </c>
      <c r="F573" t="str">
        <f>VLOOKUP($D573,metadata!$B$2:$S$451,3,0)</f>
        <v>Changes in life-history traits in the Fall Webworm within half a century of introduction to Japan</v>
      </c>
      <c r="G573" t="str">
        <f>VLOOKUP($D573,metadata!$B$2:$S$451,4,0)</f>
        <v>10.2307/2390287</v>
      </c>
      <c r="H573" t="str">
        <f>VLOOKUP($D573,metadata!$B$2:$S$451,5,0)</f>
        <v>y</v>
      </c>
      <c r="I573" t="str">
        <f>VLOOKUP($D573,metadata!$B$2:$S$451,6,0)</f>
        <v>a</v>
      </c>
      <c r="J573" t="str">
        <f>VLOOKUP($D573,metadata!$B$2:$S$451,7,0)</f>
        <v>i</v>
      </c>
      <c r="K573">
        <f>VLOOKUP($D573,metadata!$B$2:$S$451,8,0)</f>
        <v>7</v>
      </c>
      <c r="L573">
        <f>VLOOKUP($D573,metadata!$B$2:$S$451,9,0)</f>
        <v>5</v>
      </c>
      <c r="M573" t="str">
        <f>VLOOKUP($D573,metadata!$B$2:$S$451,10,0)</f>
        <v/>
      </c>
      <c r="N573" t="str">
        <f>VLOOKUP($D573,metadata!$B$2:$S$451,11,0)</f>
        <v>Hyphantria cunea</v>
      </c>
      <c r="O573" t="str">
        <f>VLOOKUP($D573,metadata!$B$2:$S$451,12,0)</f>
        <v>lepidoptera</v>
      </c>
      <c r="P573" t="str">
        <f>VLOOKUP($D573,metadata!$B$2:$S$451,13,0)</f>
        <v>AT</v>
      </c>
      <c r="Q573">
        <f>VLOOKUP($D573,metadata!$B$2:$S$451,14,0)</f>
        <v>39.700000000000003</v>
      </c>
      <c r="R573">
        <f>VLOOKUP($D573,metadata!$B$2:$S$451,15,0)</f>
        <v>140.1</v>
      </c>
      <c r="S573">
        <f>VLOOKUP($D573,metadata!$B$2:$S$451,16,0)</f>
        <v>0.01</v>
      </c>
      <c r="T573">
        <f>VLOOKUP($D573,metadata!$B$2:$S$451,17,0)</f>
        <v>9.4</v>
      </c>
      <c r="U573" t="str">
        <f>VLOOKUP($D573,metadata!$B$2:$S$451,18,0)</f>
        <v/>
      </c>
      <c r="V573">
        <f>VLOOKUP($D573,metadata!$B$2:$Z$451,19,0)</f>
        <v>770</v>
      </c>
      <c r="W573" t="str">
        <f>VLOOKUP($D573,metadata!$B$2:$Z$451,20,0)</f>
        <v>global average</v>
      </c>
      <c r="X573" t="str">
        <f>VLOOKUP($D573,metadata!$B$2:$Z$451,21,0)</f>
        <v/>
      </c>
      <c r="Y573">
        <f>VLOOKUP($D573,metadata!$B$2:$Z$451,22,0)</f>
        <v>9</v>
      </c>
      <c r="Z573" t="str">
        <f>VLOOKUP($D573,metadata!$B$2:$Z$451,23,0)</f>
        <v/>
      </c>
      <c r="AA573" t="str">
        <f>VLOOKUP($D573,metadata!$B$2:$Z$451,24,0)</f>
        <v>pupal</v>
      </c>
      <c r="AB573" t="str">
        <f>VLOOKUP($D573,metadata!$B$2:$Z$451,25,0)</f>
        <v/>
      </c>
      <c r="AC573">
        <v>14.019089574155601</v>
      </c>
      <c r="AD573">
        <v>100.664451827242</v>
      </c>
      <c r="AF573">
        <f t="shared" si="29"/>
        <v>770</v>
      </c>
      <c r="AG573">
        <f>ROUND(AC573,1)</f>
        <v>14</v>
      </c>
      <c r="AH573">
        <v>1996</v>
      </c>
      <c r="AI573" t="s">
        <v>37</v>
      </c>
      <c r="AJ573" t="s">
        <v>37</v>
      </c>
    </row>
    <row r="574" spans="3:36" x14ac:dyDescent="0.3">
      <c r="C574">
        <v>573</v>
      </c>
      <c r="D574" t="str">
        <f t="shared" si="28"/>
        <v>9-AT</v>
      </c>
      <c r="E574" t="str">
        <f>VLOOKUP($D574,metadata!$B$2:$S$451,2,0)</f>
        <v>Gomi, T; Takeda, M</v>
      </c>
      <c r="F574" t="str">
        <f>VLOOKUP($D574,metadata!$B$2:$S$451,3,0)</f>
        <v>Changes in life-history traits in the Fall Webworm within half a century of introduction to Japan</v>
      </c>
      <c r="G574" t="str">
        <f>VLOOKUP($D574,metadata!$B$2:$S$451,4,0)</f>
        <v>10.2307/2390287</v>
      </c>
      <c r="H574" t="str">
        <f>VLOOKUP($D574,metadata!$B$2:$S$451,5,0)</f>
        <v>y</v>
      </c>
      <c r="I574" t="str">
        <f>VLOOKUP($D574,metadata!$B$2:$S$451,6,0)</f>
        <v>a</v>
      </c>
      <c r="J574" t="str">
        <f>VLOOKUP($D574,metadata!$B$2:$S$451,7,0)</f>
        <v>i</v>
      </c>
      <c r="K574">
        <f>VLOOKUP($D574,metadata!$B$2:$S$451,8,0)</f>
        <v>7</v>
      </c>
      <c r="L574">
        <f>VLOOKUP($D574,metadata!$B$2:$S$451,9,0)</f>
        <v>5</v>
      </c>
      <c r="M574" t="str">
        <f>VLOOKUP($D574,metadata!$B$2:$S$451,10,0)</f>
        <v/>
      </c>
      <c r="N574" t="str">
        <f>VLOOKUP($D574,metadata!$B$2:$S$451,11,0)</f>
        <v>Hyphantria cunea</v>
      </c>
      <c r="O574" t="str">
        <f>VLOOKUP($D574,metadata!$B$2:$S$451,12,0)</f>
        <v>lepidoptera</v>
      </c>
      <c r="P574" t="str">
        <f>VLOOKUP($D574,metadata!$B$2:$S$451,13,0)</f>
        <v>AT</v>
      </c>
      <c r="Q574">
        <f>VLOOKUP($D574,metadata!$B$2:$S$451,14,0)</f>
        <v>39.700000000000003</v>
      </c>
      <c r="R574">
        <f>VLOOKUP($D574,metadata!$B$2:$S$451,15,0)</f>
        <v>140.1</v>
      </c>
      <c r="S574">
        <f>VLOOKUP($D574,metadata!$B$2:$S$451,16,0)</f>
        <v>0.01</v>
      </c>
      <c r="T574">
        <f>VLOOKUP($D574,metadata!$B$2:$S$451,17,0)</f>
        <v>9.4</v>
      </c>
      <c r="U574" t="str">
        <f>VLOOKUP($D574,metadata!$B$2:$S$451,18,0)</f>
        <v/>
      </c>
      <c r="V574">
        <f>VLOOKUP($D574,metadata!$B$2:$Z$451,19,0)</f>
        <v>770</v>
      </c>
      <c r="W574" t="str">
        <f>VLOOKUP($D574,metadata!$B$2:$Z$451,20,0)</f>
        <v>global average</v>
      </c>
      <c r="X574" t="str">
        <f>VLOOKUP($D574,metadata!$B$2:$Z$451,21,0)</f>
        <v/>
      </c>
      <c r="Y574">
        <f>VLOOKUP($D574,metadata!$B$2:$Z$451,22,0)</f>
        <v>9</v>
      </c>
      <c r="Z574" t="str">
        <f>VLOOKUP($D574,metadata!$B$2:$Z$451,23,0)</f>
        <v/>
      </c>
      <c r="AA574" t="str">
        <f>VLOOKUP($D574,metadata!$B$2:$Z$451,24,0)</f>
        <v>pupal</v>
      </c>
      <c r="AB574" t="str">
        <f>VLOOKUP($D574,metadata!$B$2:$Z$451,25,0)</f>
        <v/>
      </c>
      <c r="AC574">
        <v>14.2481644640234</v>
      </c>
      <c r="AD574">
        <v>85.049833887043107</v>
      </c>
      <c r="AF574">
        <f t="shared" si="29"/>
        <v>770</v>
      </c>
      <c r="AG574">
        <v>14.25</v>
      </c>
      <c r="AH574">
        <v>1996</v>
      </c>
      <c r="AI574" t="s">
        <v>37</v>
      </c>
      <c r="AJ574" t="s">
        <v>37</v>
      </c>
    </row>
    <row r="575" spans="3:36" x14ac:dyDescent="0.3">
      <c r="C575">
        <v>574</v>
      </c>
      <c r="D575" t="str">
        <f t="shared" si="28"/>
        <v>9-AT</v>
      </c>
      <c r="E575" t="str">
        <f>VLOOKUP($D575,metadata!$B$2:$S$451,2,0)</f>
        <v>Gomi, T; Takeda, M</v>
      </c>
      <c r="F575" t="str">
        <f>VLOOKUP($D575,metadata!$B$2:$S$451,3,0)</f>
        <v>Changes in life-history traits in the Fall Webworm within half a century of introduction to Japan</v>
      </c>
      <c r="G575" t="str">
        <f>VLOOKUP($D575,metadata!$B$2:$S$451,4,0)</f>
        <v>10.2307/2390287</v>
      </c>
      <c r="H575" t="str">
        <f>VLOOKUP($D575,metadata!$B$2:$S$451,5,0)</f>
        <v>y</v>
      </c>
      <c r="I575" t="str">
        <f>VLOOKUP($D575,metadata!$B$2:$S$451,6,0)</f>
        <v>a</v>
      </c>
      <c r="J575" t="str">
        <f>VLOOKUP($D575,metadata!$B$2:$S$451,7,0)</f>
        <v>i</v>
      </c>
      <c r="K575">
        <f>VLOOKUP($D575,metadata!$B$2:$S$451,8,0)</f>
        <v>7</v>
      </c>
      <c r="L575">
        <f>VLOOKUP($D575,metadata!$B$2:$S$451,9,0)</f>
        <v>5</v>
      </c>
      <c r="M575" t="str">
        <f>VLOOKUP($D575,metadata!$B$2:$S$451,10,0)</f>
        <v/>
      </c>
      <c r="N575" t="str">
        <f>VLOOKUP($D575,metadata!$B$2:$S$451,11,0)</f>
        <v>Hyphantria cunea</v>
      </c>
      <c r="O575" t="str">
        <f>VLOOKUP($D575,metadata!$B$2:$S$451,12,0)</f>
        <v>lepidoptera</v>
      </c>
      <c r="P575" t="str">
        <f>VLOOKUP($D575,metadata!$B$2:$S$451,13,0)</f>
        <v>AT</v>
      </c>
      <c r="Q575">
        <f>VLOOKUP($D575,metadata!$B$2:$S$451,14,0)</f>
        <v>39.700000000000003</v>
      </c>
      <c r="R575">
        <f>VLOOKUP($D575,metadata!$B$2:$S$451,15,0)</f>
        <v>140.1</v>
      </c>
      <c r="S575">
        <f>VLOOKUP($D575,metadata!$B$2:$S$451,16,0)</f>
        <v>0.01</v>
      </c>
      <c r="T575">
        <f>VLOOKUP($D575,metadata!$B$2:$S$451,17,0)</f>
        <v>9.4</v>
      </c>
      <c r="U575" t="str">
        <f>VLOOKUP($D575,metadata!$B$2:$S$451,18,0)</f>
        <v/>
      </c>
      <c r="V575">
        <f>VLOOKUP($D575,metadata!$B$2:$Z$451,19,0)</f>
        <v>770</v>
      </c>
      <c r="W575" t="str">
        <f>VLOOKUP($D575,metadata!$B$2:$Z$451,20,0)</f>
        <v>global average</v>
      </c>
      <c r="X575" t="str">
        <f>VLOOKUP($D575,metadata!$B$2:$Z$451,21,0)</f>
        <v/>
      </c>
      <c r="Y575">
        <f>VLOOKUP($D575,metadata!$B$2:$Z$451,22,0)</f>
        <v>9</v>
      </c>
      <c r="Z575" t="str">
        <f>VLOOKUP($D575,metadata!$B$2:$Z$451,23,0)</f>
        <v/>
      </c>
      <c r="AA575" t="str">
        <f>VLOOKUP($D575,metadata!$B$2:$Z$451,24,0)</f>
        <v>pupal</v>
      </c>
      <c r="AB575" t="str">
        <f>VLOOKUP($D575,metadata!$B$2:$Z$451,25,0)</f>
        <v/>
      </c>
      <c r="AC575">
        <v>14.4948604992657</v>
      </c>
      <c r="AD575">
        <v>62.956810631229203</v>
      </c>
      <c r="AF575">
        <f t="shared" si="29"/>
        <v>770</v>
      </c>
      <c r="AG575">
        <f>ROUND(AC575,1)</f>
        <v>14.5</v>
      </c>
      <c r="AH575">
        <v>1996</v>
      </c>
      <c r="AI575" t="s">
        <v>37</v>
      </c>
      <c r="AJ575" t="s">
        <v>37</v>
      </c>
    </row>
    <row r="576" spans="3:36" x14ac:dyDescent="0.3">
      <c r="C576">
        <v>575</v>
      </c>
      <c r="D576" t="str">
        <f t="shared" si="28"/>
        <v>9-AT</v>
      </c>
      <c r="E576" t="str">
        <f>VLOOKUP($D576,metadata!$B$2:$S$451,2,0)</f>
        <v>Gomi, T; Takeda, M</v>
      </c>
      <c r="F576" t="str">
        <f>VLOOKUP($D576,metadata!$B$2:$S$451,3,0)</f>
        <v>Changes in life-history traits in the Fall Webworm within half a century of introduction to Japan</v>
      </c>
      <c r="G576" t="str">
        <f>VLOOKUP($D576,metadata!$B$2:$S$451,4,0)</f>
        <v>10.2307/2390287</v>
      </c>
      <c r="H576" t="str">
        <f>VLOOKUP($D576,metadata!$B$2:$S$451,5,0)</f>
        <v>y</v>
      </c>
      <c r="I576" t="str">
        <f>VLOOKUP($D576,metadata!$B$2:$S$451,6,0)</f>
        <v>a</v>
      </c>
      <c r="J576" t="str">
        <f>VLOOKUP($D576,metadata!$B$2:$S$451,7,0)</f>
        <v>i</v>
      </c>
      <c r="K576">
        <f>VLOOKUP($D576,metadata!$B$2:$S$451,8,0)</f>
        <v>7</v>
      </c>
      <c r="L576">
        <f>VLOOKUP($D576,metadata!$B$2:$S$451,9,0)</f>
        <v>5</v>
      </c>
      <c r="M576" t="str">
        <f>VLOOKUP($D576,metadata!$B$2:$S$451,10,0)</f>
        <v/>
      </c>
      <c r="N576" t="str">
        <f>VLOOKUP($D576,metadata!$B$2:$S$451,11,0)</f>
        <v>Hyphantria cunea</v>
      </c>
      <c r="O576" t="str">
        <f>VLOOKUP($D576,metadata!$B$2:$S$451,12,0)</f>
        <v>lepidoptera</v>
      </c>
      <c r="P576" t="str">
        <f>VLOOKUP($D576,metadata!$B$2:$S$451,13,0)</f>
        <v>AT</v>
      </c>
      <c r="Q576">
        <f>VLOOKUP($D576,metadata!$B$2:$S$451,14,0)</f>
        <v>39.700000000000003</v>
      </c>
      <c r="R576">
        <f>VLOOKUP($D576,metadata!$B$2:$S$451,15,0)</f>
        <v>140.1</v>
      </c>
      <c r="S576">
        <f>VLOOKUP($D576,metadata!$B$2:$S$451,16,0)</f>
        <v>0.01</v>
      </c>
      <c r="T576">
        <f>VLOOKUP($D576,metadata!$B$2:$S$451,17,0)</f>
        <v>9.4</v>
      </c>
      <c r="U576" t="str">
        <f>VLOOKUP($D576,metadata!$B$2:$S$451,18,0)</f>
        <v/>
      </c>
      <c r="V576">
        <f>VLOOKUP($D576,metadata!$B$2:$Z$451,19,0)</f>
        <v>770</v>
      </c>
      <c r="W576" t="str">
        <f>VLOOKUP($D576,metadata!$B$2:$Z$451,20,0)</f>
        <v>global average</v>
      </c>
      <c r="X576" t="str">
        <f>VLOOKUP($D576,metadata!$B$2:$Z$451,21,0)</f>
        <v/>
      </c>
      <c r="Y576">
        <f>VLOOKUP($D576,metadata!$B$2:$Z$451,22,0)</f>
        <v>9</v>
      </c>
      <c r="Z576" t="str">
        <f>VLOOKUP($D576,metadata!$B$2:$Z$451,23,0)</f>
        <v/>
      </c>
      <c r="AA576" t="str">
        <f>VLOOKUP($D576,metadata!$B$2:$Z$451,24,0)</f>
        <v>pupal</v>
      </c>
      <c r="AB576" t="str">
        <f>VLOOKUP($D576,metadata!$B$2:$Z$451,25,0)</f>
        <v/>
      </c>
      <c r="AC576">
        <v>14.7503671071953</v>
      </c>
      <c r="AD576">
        <v>22.923588039867099</v>
      </c>
      <c r="AF576">
        <f t="shared" si="29"/>
        <v>770</v>
      </c>
      <c r="AG576">
        <v>14.75</v>
      </c>
      <c r="AH576">
        <v>1996</v>
      </c>
      <c r="AI576" t="s">
        <v>37</v>
      </c>
      <c r="AJ576" t="s">
        <v>37</v>
      </c>
    </row>
    <row r="577" spans="3:36" x14ac:dyDescent="0.3">
      <c r="C577">
        <v>576</v>
      </c>
      <c r="D577" t="str">
        <f t="shared" si="28"/>
        <v>9-AT</v>
      </c>
      <c r="E577" t="str">
        <f>VLOOKUP($D577,metadata!$B$2:$S$451,2,0)</f>
        <v>Gomi, T; Takeda, M</v>
      </c>
      <c r="F577" t="str">
        <f>VLOOKUP($D577,metadata!$B$2:$S$451,3,0)</f>
        <v>Changes in life-history traits in the Fall Webworm within half a century of introduction to Japan</v>
      </c>
      <c r="G577" t="str">
        <f>VLOOKUP($D577,metadata!$B$2:$S$451,4,0)</f>
        <v>10.2307/2390287</v>
      </c>
      <c r="H577" t="str">
        <f>VLOOKUP($D577,metadata!$B$2:$S$451,5,0)</f>
        <v>y</v>
      </c>
      <c r="I577" t="str">
        <f>VLOOKUP($D577,metadata!$B$2:$S$451,6,0)</f>
        <v>a</v>
      </c>
      <c r="J577" t="str">
        <f>VLOOKUP($D577,metadata!$B$2:$S$451,7,0)</f>
        <v>i</v>
      </c>
      <c r="K577">
        <f>VLOOKUP($D577,metadata!$B$2:$S$451,8,0)</f>
        <v>7</v>
      </c>
      <c r="L577">
        <f>VLOOKUP($D577,metadata!$B$2:$S$451,9,0)</f>
        <v>5</v>
      </c>
      <c r="M577" t="str">
        <f>VLOOKUP($D577,metadata!$B$2:$S$451,10,0)</f>
        <v/>
      </c>
      <c r="N577" t="str">
        <f>VLOOKUP($D577,metadata!$B$2:$S$451,11,0)</f>
        <v>Hyphantria cunea</v>
      </c>
      <c r="O577" t="str">
        <f>VLOOKUP($D577,metadata!$B$2:$S$451,12,0)</f>
        <v>lepidoptera</v>
      </c>
      <c r="P577" t="str">
        <f>VLOOKUP($D577,metadata!$B$2:$S$451,13,0)</f>
        <v>AT</v>
      </c>
      <c r="Q577">
        <f>VLOOKUP($D577,metadata!$B$2:$S$451,14,0)</f>
        <v>39.700000000000003</v>
      </c>
      <c r="R577">
        <f>VLOOKUP($D577,metadata!$B$2:$S$451,15,0)</f>
        <v>140.1</v>
      </c>
      <c r="S577">
        <f>VLOOKUP($D577,metadata!$B$2:$S$451,16,0)</f>
        <v>0.01</v>
      </c>
      <c r="T577">
        <f>VLOOKUP($D577,metadata!$B$2:$S$451,17,0)</f>
        <v>9.4</v>
      </c>
      <c r="U577" t="str">
        <f>VLOOKUP($D577,metadata!$B$2:$S$451,18,0)</f>
        <v/>
      </c>
      <c r="V577">
        <f>VLOOKUP($D577,metadata!$B$2:$Z$451,19,0)</f>
        <v>770</v>
      </c>
      <c r="W577" t="str">
        <f>VLOOKUP($D577,metadata!$B$2:$Z$451,20,0)</f>
        <v>global average</v>
      </c>
      <c r="X577" t="str">
        <f>VLOOKUP($D577,metadata!$B$2:$Z$451,21,0)</f>
        <v/>
      </c>
      <c r="Y577">
        <f>VLOOKUP($D577,metadata!$B$2:$Z$451,22,0)</f>
        <v>9</v>
      </c>
      <c r="Z577" t="str">
        <f>VLOOKUP($D577,metadata!$B$2:$Z$451,23,0)</f>
        <v/>
      </c>
      <c r="AA577" t="str">
        <f>VLOOKUP($D577,metadata!$B$2:$Z$451,24,0)</f>
        <v>pupal</v>
      </c>
      <c r="AB577" t="str">
        <f>VLOOKUP($D577,metadata!$B$2:$Z$451,25,0)</f>
        <v/>
      </c>
      <c r="AC577">
        <v>15.0279001468428</v>
      </c>
      <c r="AD577">
        <v>-0.83056478405313705</v>
      </c>
      <c r="AF577">
        <f t="shared" si="29"/>
        <v>770</v>
      </c>
      <c r="AG577">
        <f>ROUND(AC577,1)</f>
        <v>15</v>
      </c>
      <c r="AH577">
        <v>1996</v>
      </c>
      <c r="AI577" t="s">
        <v>37</v>
      </c>
      <c r="AJ577" t="s">
        <v>37</v>
      </c>
    </row>
    <row r="578" spans="3:36" x14ac:dyDescent="0.3">
      <c r="C578">
        <v>577</v>
      </c>
      <c r="D578" t="str">
        <f t="shared" ref="D578:D641" si="33">VLOOKUP(C578,$A$1:$B$451,2)</f>
        <v>9-UM</v>
      </c>
      <c r="E578" t="str">
        <f>VLOOKUP($D578,metadata!$B$2:$S$451,2,0)</f>
        <v>Gomi, T; Takeda, M</v>
      </c>
      <c r="F578" t="str">
        <f>VLOOKUP($D578,metadata!$B$2:$S$451,3,0)</f>
        <v>Changes in life-history traits in the Fall Webworm within half a century of introduction to Japan</v>
      </c>
      <c r="G578" t="str">
        <f>VLOOKUP($D578,metadata!$B$2:$S$451,4,0)</f>
        <v>10.2307/2390287</v>
      </c>
      <c r="H578" t="str">
        <f>VLOOKUP($D578,metadata!$B$2:$S$451,5,0)</f>
        <v>y</v>
      </c>
      <c r="I578" t="str">
        <f>VLOOKUP($D578,metadata!$B$2:$S$451,6,0)</f>
        <v>a</v>
      </c>
      <c r="J578" t="str">
        <f>VLOOKUP($D578,metadata!$B$2:$S$451,7,0)</f>
        <v>i</v>
      </c>
      <c r="K578">
        <f>VLOOKUP($D578,metadata!$B$2:$S$451,8,0)</f>
        <v>7</v>
      </c>
      <c r="L578">
        <f>VLOOKUP($D578,metadata!$B$2:$S$451,9,0)</f>
        <v>3</v>
      </c>
      <c r="M578" t="str">
        <f>VLOOKUP($D578,metadata!$B$2:$S$451,10,0)</f>
        <v/>
      </c>
      <c r="N578" t="str">
        <f>VLOOKUP($D578,metadata!$B$2:$S$451,11,0)</f>
        <v>Hyphantria cunea</v>
      </c>
      <c r="O578" t="str">
        <f>VLOOKUP($D578,metadata!$B$2:$S$451,12,0)</f>
        <v>lepidoptera</v>
      </c>
      <c r="P578" t="str">
        <f>VLOOKUP($D578,metadata!$B$2:$S$451,13,0)</f>
        <v>UM</v>
      </c>
      <c r="Q578">
        <f>VLOOKUP($D578,metadata!$B$2:$S$451,14,0)</f>
        <v>36.6</v>
      </c>
      <c r="R578">
        <f>VLOOKUP($D578,metadata!$B$2:$S$451,15,0)</f>
        <v>139.9</v>
      </c>
      <c r="S578">
        <f>VLOOKUP($D578,metadata!$B$2:$S$451,16,0)</f>
        <v>0.01</v>
      </c>
      <c r="T578">
        <f>VLOOKUP($D578,metadata!$B$2:$S$451,17,0)</f>
        <v>118.9</v>
      </c>
      <c r="U578" t="str">
        <f>VLOOKUP($D578,metadata!$B$2:$S$451,18,0)</f>
        <v/>
      </c>
      <c r="V578">
        <f>VLOOKUP($D578,metadata!$B$2:$Z$451,19,0)</f>
        <v>770</v>
      </c>
      <c r="W578" t="str">
        <f>VLOOKUP($D578,metadata!$B$2:$Z$451,20,0)</f>
        <v>global average</v>
      </c>
      <c r="X578" t="str">
        <f>VLOOKUP($D578,metadata!$B$2:$Z$451,21,0)</f>
        <v/>
      </c>
      <c r="Y578">
        <f>VLOOKUP($D578,metadata!$B$2:$Z$451,22,0)</f>
        <v>9</v>
      </c>
      <c r="Z578" t="str">
        <f>VLOOKUP($D578,metadata!$B$2:$Z$451,23,0)</f>
        <v/>
      </c>
      <c r="AA578" t="str">
        <f>VLOOKUP($D578,metadata!$B$2:$Z$451,24,0)</f>
        <v>pupal</v>
      </c>
      <c r="AB578" t="str">
        <f>VLOOKUP($D578,metadata!$B$2:$Z$451,25,0)</f>
        <v/>
      </c>
      <c r="AC578">
        <v>14.2114537444933</v>
      </c>
      <c r="AD578">
        <v>100.664451827242</v>
      </c>
      <c r="AF578">
        <f t="shared" ref="AF578:AF641" si="34">IF(AE578="",V578,AE578)</f>
        <v>770</v>
      </c>
      <c r="AG578">
        <v>14.25</v>
      </c>
      <c r="AH578">
        <v>1996</v>
      </c>
      <c r="AI578" t="s">
        <v>38</v>
      </c>
      <c r="AJ578" t="s">
        <v>38</v>
      </c>
    </row>
    <row r="579" spans="3:36" x14ac:dyDescent="0.3">
      <c r="C579">
        <v>578</v>
      </c>
      <c r="D579" t="str">
        <f t="shared" si="33"/>
        <v>9-UM</v>
      </c>
      <c r="E579" t="str">
        <f>VLOOKUP($D579,metadata!$B$2:$S$451,2,0)</f>
        <v>Gomi, T; Takeda, M</v>
      </c>
      <c r="F579" t="str">
        <f>VLOOKUP($D579,metadata!$B$2:$S$451,3,0)</f>
        <v>Changes in life-history traits in the Fall Webworm within half a century of introduction to Japan</v>
      </c>
      <c r="G579" t="str">
        <f>VLOOKUP($D579,metadata!$B$2:$S$451,4,0)</f>
        <v>10.2307/2390287</v>
      </c>
      <c r="H579" t="str">
        <f>VLOOKUP($D579,metadata!$B$2:$S$451,5,0)</f>
        <v>y</v>
      </c>
      <c r="I579" t="str">
        <f>VLOOKUP($D579,metadata!$B$2:$S$451,6,0)</f>
        <v>a</v>
      </c>
      <c r="J579" t="str">
        <f>VLOOKUP($D579,metadata!$B$2:$S$451,7,0)</f>
        <v>i</v>
      </c>
      <c r="K579">
        <f>VLOOKUP($D579,metadata!$B$2:$S$451,8,0)</f>
        <v>7</v>
      </c>
      <c r="L579">
        <f>VLOOKUP($D579,metadata!$B$2:$S$451,9,0)</f>
        <v>3</v>
      </c>
      <c r="M579" t="str">
        <f>VLOOKUP($D579,metadata!$B$2:$S$451,10,0)</f>
        <v/>
      </c>
      <c r="N579" t="str">
        <f>VLOOKUP($D579,metadata!$B$2:$S$451,11,0)</f>
        <v>Hyphantria cunea</v>
      </c>
      <c r="O579" t="str">
        <f>VLOOKUP($D579,metadata!$B$2:$S$451,12,0)</f>
        <v>lepidoptera</v>
      </c>
      <c r="P579" t="str">
        <f>VLOOKUP($D579,metadata!$B$2:$S$451,13,0)</f>
        <v>UM</v>
      </c>
      <c r="Q579">
        <f>VLOOKUP($D579,metadata!$B$2:$S$451,14,0)</f>
        <v>36.6</v>
      </c>
      <c r="R579">
        <f>VLOOKUP($D579,metadata!$B$2:$S$451,15,0)</f>
        <v>139.9</v>
      </c>
      <c r="S579">
        <f>VLOOKUP($D579,metadata!$B$2:$S$451,16,0)</f>
        <v>0.01</v>
      </c>
      <c r="T579">
        <f>VLOOKUP($D579,metadata!$B$2:$S$451,17,0)</f>
        <v>118.9</v>
      </c>
      <c r="U579" t="str">
        <f>VLOOKUP($D579,metadata!$B$2:$S$451,18,0)</f>
        <v/>
      </c>
      <c r="V579">
        <f>VLOOKUP($D579,metadata!$B$2:$Z$451,19,0)</f>
        <v>770</v>
      </c>
      <c r="W579" t="str">
        <f>VLOOKUP($D579,metadata!$B$2:$Z$451,20,0)</f>
        <v>global average</v>
      </c>
      <c r="X579" t="str">
        <f>VLOOKUP($D579,metadata!$B$2:$Z$451,21,0)</f>
        <v/>
      </c>
      <c r="Y579">
        <f>VLOOKUP($D579,metadata!$B$2:$Z$451,22,0)</f>
        <v>9</v>
      </c>
      <c r="Z579" t="str">
        <f>VLOOKUP($D579,metadata!$B$2:$Z$451,23,0)</f>
        <v/>
      </c>
      <c r="AA579" t="str">
        <f>VLOOKUP($D579,metadata!$B$2:$Z$451,24,0)</f>
        <v>pupal</v>
      </c>
      <c r="AB579" t="str">
        <f>VLOOKUP($D579,metadata!$B$2:$Z$451,25,0)</f>
        <v/>
      </c>
      <c r="AC579">
        <v>14.499265785609399</v>
      </c>
      <c r="AD579">
        <v>37.375415282391998</v>
      </c>
      <c r="AF579">
        <f t="shared" si="34"/>
        <v>770</v>
      </c>
      <c r="AG579">
        <f>ROUND(AC579,1)</f>
        <v>14.5</v>
      </c>
      <c r="AH579">
        <v>1996</v>
      </c>
      <c r="AI579" t="s">
        <v>38</v>
      </c>
      <c r="AJ579" t="s">
        <v>38</v>
      </c>
    </row>
    <row r="580" spans="3:36" x14ac:dyDescent="0.3">
      <c r="C580">
        <v>579</v>
      </c>
      <c r="D580" t="str">
        <f t="shared" si="33"/>
        <v>9-UM</v>
      </c>
      <c r="E580" t="str">
        <f>VLOOKUP($D580,metadata!$B$2:$S$451,2,0)</f>
        <v>Gomi, T; Takeda, M</v>
      </c>
      <c r="F580" t="str">
        <f>VLOOKUP($D580,metadata!$B$2:$S$451,3,0)</f>
        <v>Changes in life-history traits in the Fall Webworm within half a century of introduction to Japan</v>
      </c>
      <c r="G580" t="str">
        <f>VLOOKUP($D580,metadata!$B$2:$S$451,4,0)</f>
        <v>10.2307/2390287</v>
      </c>
      <c r="H580" t="str">
        <f>VLOOKUP($D580,metadata!$B$2:$S$451,5,0)</f>
        <v>y</v>
      </c>
      <c r="I580" t="str">
        <f>VLOOKUP($D580,metadata!$B$2:$S$451,6,0)</f>
        <v>a</v>
      </c>
      <c r="J580" t="str">
        <f>VLOOKUP($D580,metadata!$B$2:$S$451,7,0)</f>
        <v>i</v>
      </c>
      <c r="K580">
        <f>VLOOKUP($D580,metadata!$B$2:$S$451,8,0)</f>
        <v>7</v>
      </c>
      <c r="L580">
        <f>VLOOKUP($D580,metadata!$B$2:$S$451,9,0)</f>
        <v>3</v>
      </c>
      <c r="M580" t="str">
        <f>VLOOKUP($D580,metadata!$B$2:$S$451,10,0)</f>
        <v/>
      </c>
      <c r="N580" t="str">
        <f>VLOOKUP($D580,metadata!$B$2:$S$451,11,0)</f>
        <v>Hyphantria cunea</v>
      </c>
      <c r="O580" t="str">
        <f>VLOOKUP($D580,metadata!$B$2:$S$451,12,0)</f>
        <v>lepidoptera</v>
      </c>
      <c r="P580" t="str">
        <f>VLOOKUP($D580,metadata!$B$2:$S$451,13,0)</f>
        <v>UM</v>
      </c>
      <c r="Q580">
        <f>VLOOKUP($D580,metadata!$B$2:$S$451,14,0)</f>
        <v>36.6</v>
      </c>
      <c r="R580">
        <f>VLOOKUP($D580,metadata!$B$2:$S$451,15,0)</f>
        <v>139.9</v>
      </c>
      <c r="S580">
        <f>VLOOKUP($D580,metadata!$B$2:$S$451,16,0)</f>
        <v>0.01</v>
      </c>
      <c r="T580">
        <f>VLOOKUP($D580,metadata!$B$2:$S$451,17,0)</f>
        <v>118.9</v>
      </c>
      <c r="U580" t="str">
        <f>VLOOKUP($D580,metadata!$B$2:$S$451,18,0)</f>
        <v/>
      </c>
      <c r="V580">
        <f>VLOOKUP($D580,metadata!$B$2:$Z$451,19,0)</f>
        <v>770</v>
      </c>
      <c r="W580" t="str">
        <f>VLOOKUP($D580,metadata!$B$2:$Z$451,20,0)</f>
        <v>global average</v>
      </c>
      <c r="X580" t="str">
        <f>VLOOKUP($D580,metadata!$B$2:$Z$451,21,0)</f>
        <v/>
      </c>
      <c r="Y580">
        <f>VLOOKUP($D580,metadata!$B$2:$Z$451,22,0)</f>
        <v>9</v>
      </c>
      <c r="Z580" t="str">
        <f>VLOOKUP($D580,metadata!$B$2:$Z$451,23,0)</f>
        <v/>
      </c>
      <c r="AA580" t="str">
        <f>VLOOKUP($D580,metadata!$B$2:$Z$451,24,0)</f>
        <v>pupal</v>
      </c>
      <c r="AB580" t="str">
        <f>VLOOKUP($D580,metadata!$B$2:$Z$451,25,0)</f>
        <v/>
      </c>
      <c r="AC580">
        <v>14.7503671071953</v>
      </c>
      <c r="AD580">
        <v>6.9767441860465098</v>
      </c>
      <c r="AF580">
        <f t="shared" si="34"/>
        <v>770</v>
      </c>
      <c r="AG580">
        <v>14.75</v>
      </c>
      <c r="AH580">
        <v>1996</v>
      </c>
      <c r="AI580" t="s">
        <v>38</v>
      </c>
      <c r="AJ580" t="s">
        <v>38</v>
      </c>
    </row>
    <row r="581" spans="3:36" x14ac:dyDescent="0.3">
      <c r="C581">
        <v>580</v>
      </c>
      <c r="D581" t="str">
        <f t="shared" si="33"/>
        <v>9-MB</v>
      </c>
      <c r="E581" t="str">
        <f>VLOOKUP($D581,metadata!$B$2:$S$451,2,0)</f>
        <v>Gomi, T; Takeda, M</v>
      </c>
      <c r="F581" t="str">
        <f>VLOOKUP($D581,metadata!$B$2:$S$451,3,0)</f>
        <v>Changes in life-history traits in the Fall Webworm within half a century of introduction to Japan</v>
      </c>
      <c r="G581" t="str">
        <f>VLOOKUP($D581,metadata!$B$2:$S$451,4,0)</f>
        <v>10.2307/2390287</v>
      </c>
      <c r="H581" t="str">
        <f>VLOOKUP($D581,metadata!$B$2:$S$451,5,0)</f>
        <v>y</v>
      </c>
      <c r="I581" t="str">
        <f>VLOOKUP($D581,metadata!$B$2:$S$451,6,0)</f>
        <v>a</v>
      </c>
      <c r="J581" t="str">
        <f>VLOOKUP($D581,metadata!$B$2:$S$451,7,0)</f>
        <v>i</v>
      </c>
      <c r="K581">
        <f>VLOOKUP($D581,metadata!$B$2:$S$451,8,0)</f>
        <v>7</v>
      </c>
      <c r="L581">
        <f>VLOOKUP($D581,metadata!$B$2:$S$451,9,0)</f>
        <v>4</v>
      </c>
      <c r="M581" t="str">
        <f>VLOOKUP($D581,metadata!$B$2:$S$451,10,0)</f>
        <v/>
      </c>
      <c r="N581" t="str">
        <f>VLOOKUP($D581,metadata!$B$2:$S$451,11,0)</f>
        <v>Hyphantria cunea</v>
      </c>
      <c r="O581" t="str">
        <f>VLOOKUP($D581,metadata!$B$2:$S$451,12,0)</f>
        <v>lepidoptera</v>
      </c>
      <c r="P581" t="str">
        <f>VLOOKUP($D581,metadata!$B$2:$S$451,13,0)</f>
        <v>MB</v>
      </c>
      <c r="Q581">
        <f>VLOOKUP($D581,metadata!$B$2:$S$451,14,0)</f>
        <v>36.4</v>
      </c>
      <c r="R581">
        <f>VLOOKUP($D581,metadata!$B$2:$S$451,15,0)</f>
        <v>139.1</v>
      </c>
      <c r="S581">
        <f>VLOOKUP($D581,metadata!$B$2:$S$451,16,0)</f>
        <v>0.01</v>
      </c>
      <c r="T581">
        <f>VLOOKUP($D581,metadata!$B$2:$S$451,17,0)</f>
        <v>112.2</v>
      </c>
      <c r="U581" t="str">
        <f>VLOOKUP($D581,metadata!$B$2:$S$451,18,0)</f>
        <v/>
      </c>
      <c r="V581">
        <f>VLOOKUP($D581,metadata!$B$2:$Z$451,19,0)</f>
        <v>770</v>
      </c>
      <c r="W581" t="str">
        <f>VLOOKUP($D581,metadata!$B$2:$Z$451,20,0)</f>
        <v>global average</v>
      </c>
      <c r="X581" t="str">
        <f>VLOOKUP($D581,metadata!$B$2:$Z$451,21,0)</f>
        <v/>
      </c>
      <c r="Y581">
        <f>VLOOKUP($D581,metadata!$B$2:$Z$451,22,0)</f>
        <v>9</v>
      </c>
      <c r="Z581" t="str">
        <f>VLOOKUP($D581,metadata!$B$2:$Z$451,23,0)</f>
        <v/>
      </c>
      <c r="AA581" t="str">
        <f>VLOOKUP($D581,metadata!$B$2:$Z$451,24,0)</f>
        <v>pupal</v>
      </c>
      <c r="AB581" t="str">
        <f>VLOOKUP($D581,metadata!$B$2:$Z$451,25,0)</f>
        <v/>
      </c>
      <c r="AC581">
        <v>14.237885462555001</v>
      </c>
      <c r="AD581">
        <v>100.664451827242</v>
      </c>
      <c r="AF581">
        <f t="shared" si="34"/>
        <v>770</v>
      </c>
      <c r="AG581">
        <v>14.25</v>
      </c>
      <c r="AH581">
        <v>1996</v>
      </c>
      <c r="AI581" t="s">
        <v>37</v>
      </c>
      <c r="AJ581" t="s">
        <v>37</v>
      </c>
    </row>
    <row r="582" spans="3:36" x14ac:dyDescent="0.3">
      <c r="C582">
        <v>581</v>
      </c>
      <c r="D582" t="str">
        <f t="shared" si="33"/>
        <v>9-MB</v>
      </c>
      <c r="E582" t="str">
        <f>VLOOKUP($D582,metadata!$B$2:$S$451,2,0)</f>
        <v>Gomi, T; Takeda, M</v>
      </c>
      <c r="F582" t="str">
        <f>VLOOKUP($D582,metadata!$B$2:$S$451,3,0)</f>
        <v>Changes in life-history traits in the Fall Webworm within half a century of introduction to Japan</v>
      </c>
      <c r="G582" t="str">
        <f>VLOOKUP($D582,metadata!$B$2:$S$451,4,0)</f>
        <v>10.2307/2390287</v>
      </c>
      <c r="H582" t="str">
        <f>VLOOKUP($D582,metadata!$B$2:$S$451,5,0)</f>
        <v>y</v>
      </c>
      <c r="I582" t="str">
        <f>VLOOKUP($D582,metadata!$B$2:$S$451,6,0)</f>
        <v>a</v>
      </c>
      <c r="J582" t="str">
        <f>VLOOKUP($D582,metadata!$B$2:$S$451,7,0)</f>
        <v>i</v>
      </c>
      <c r="K582">
        <f>VLOOKUP($D582,metadata!$B$2:$S$451,8,0)</f>
        <v>7</v>
      </c>
      <c r="L582">
        <f>VLOOKUP($D582,metadata!$B$2:$S$451,9,0)</f>
        <v>4</v>
      </c>
      <c r="M582" t="str">
        <f>VLOOKUP($D582,metadata!$B$2:$S$451,10,0)</f>
        <v/>
      </c>
      <c r="N582" t="str">
        <f>VLOOKUP($D582,metadata!$B$2:$S$451,11,0)</f>
        <v>Hyphantria cunea</v>
      </c>
      <c r="O582" t="str">
        <f>VLOOKUP($D582,metadata!$B$2:$S$451,12,0)</f>
        <v>lepidoptera</v>
      </c>
      <c r="P582" t="str">
        <f>VLOOKUP($D582,metadata!$B$2:$S$451,13,0)</f>
        <v>MB</v>
      </c>
      <c r="Q582">
        <f>VLOOKUP($D582,metadata!$B$2:$S$451,14,0)</f>
        <v>36.4</v>
      </c>
      <c r="R582">
        <f>VLOOKUP($D582,metadata!$B$2:$S$451,15,0)</f>
        <v>139.1</v>
      </c>
      <c r="S582">
        <f>VLOOKUP($D582,metadata!$B$2:$S$451,16,0)</f>
        <v>0.01</v>
      </c>
      <c r="T582">
        <f>VLOOKUP($D582,metadata!$B$2:$S$451,17,0)</f>
        <v>112.2</v>
      </c>
      <c r="U582" t="str">
        <f>VLOOKUP($D582,metadata!$B$2:$S$451,18,0)</f>
        <v/>
      </c>
      <c r="V582">
        <f>VLOOKUP($D582,metadata!$B$2:$Z$451,19,0)</f>
        <v>770</v>
      </c>
      <c r="W582" t="str">
        <f>VLOOKUP($D582,metadata!$B$2:$Z$451,20,0)</f>
        <v>global average</v>
      </c>
      <c r="X582" t="str">
        <f>VLOOKUP($D582,metadata!$B$2:$Z$451,21,0)</f>
        <v/>
      </c>
      <c r="Y582">
        <f>VLOOKUP($D582,metadata!$B$2:$Z$451,22,0)</f>
        <v>9</v>
      </c>
      <c r="Z582" t="str">
        <f>VLOOKUP($D582,metadata!$B$2:$Z$451,23,0)</f>
        <v/>
      </c>
      <c r="AA582" t="str">
        <f>VLOOKUP($D582,metadata!$B$2:$Z$451,24,0)</f>
        <v>pupal</v>
      </c>
      <c r="AB582" t="str">
        <f>VLOOKUP($D582,metadata!$B$2:$Z$451,25,0)</f>
        <v/>
      </c>
      <c r="AC582">
        <v>14.499265785609399</v>
      </c>
      <c r="AD582">
        <v>56.312292358803901</v>
      </c>
      <c r="AF582">
        <f t="shared" si="34"/>
        <v>770</v>
      </c>
      <c r="AG582">
        <f>ROUND(AC582,1)</f>
        <v>14.5</v>
      </c>
      <c r="AH582">
        <v>1996</v>
      </c>
      <c r="AI582" t="s">
        <v>37</v>
      </c>
      <c r="AJ582" t="s">
        <v>37</v>
      </c>
    </row>
    <row r="583" spans="3:36" x14ac:dyDescent="0.3">
      <c r="C583">
        <v>582</v>
      </c>
      <c r="D583" t="str">
        <f t="shared" si="33"/>
        <v>9-MB</v>
      </c>
      <c r="E583" t="str">
        <f>VLOOKUP($D583,metadata!$B$2:$S$451,2,0)</f>
        <v>Gomi, T; Takeda, M</v>
      </c>
      <c r="F583" t="str">
        <f>VLOOKUP($D583,metadata!$B$2:$S$451,3,0)</f>
        <v>Changes in life-history traits in the Fall Webworm within half a century of introduction to Japan</v>
      </c>
      <c r="G583" t="str">
        <f>VLOOKUP($D583,metadata!$B$2:$S$451,4,0)</f>
        <v>10.2307/2390287</v>
      </c>
      <c r="H583" t="str">
        <f>VLOOKUP($D583,metadata!$B$2:$S$451,5,0)</f>
        <v>y</v>
      </c>
      <c r="I583" t="str">
        <f>VLOOKUP($D583,metadata!$B$2:$S$451,6,0)</f>
        <v>a</v>
      </c>
      <c r="J583" t="str">
        <f>VLOOKUP($D583,metadata!$B$2:$S$451,7,0)</f>
        <v>i</v>
      </c>
      <c r="K583">
        <f>VLOOKUP($D583,metadata!$B$2:$S$451,8,0)</f>
        <v>7</v>
      </c>
      <c r="L583">
        <f>VLOOKUP($D583,metadata!$B$2:$S$451,9,0)</f>
        <v>4</v>
      </c>
      <c r="M583" t="str">
        <f>VLOOKUP($D583,metadata!$B$2:$S$451,10,0)</f>
        <v/>
      </c>
      <c r="N583" t="str">
        <f>VLOOKUP($D583,metadata!$B$2:$S$451,11,0)</f>
        <v>Hyphantria cunea</v>
      </c>
      <c r="O583" t="str">
        <f>VLOOKUP($D583,metadata!$B$2:$S$451,12,0)</f>
        <v>lepidoptera</v>
      </c>
      <c r="P583" t="str">
        <f>VLOOKUP($D583,metadata!$B$2:$S$451,13,0)</f>
        <v>MB</v>
      </c>
      <c r="Q583">
        <f>VLOOKUP($D583,metadata!$B$2:$S$451,14,0)</f>
        <v>36.4</v>
      </c>
      <c r="R583">
        <f>VLOOKUP($D583,metadata!$B$2:$S$451,15,0)</f>
        <v>139.1</v>
      </c>
      <c r="S583">
        <f>VLOOKUP($D583,metadata!$B$2:$S$451,16,0)</f>
        <v>0.01</v>
      </c>
      <c r="T583">
        <f>VLOOKUP($D583,metadata!$B$2:$S$451,17,0)</f>
        <v>112.2</v>
      </c>
      <c r="U583" t="str">
        <f>VLOOKUP($D583,metadata!$B$2:$S$451,18,0)</f>
        <v/>
      </c>
      <c r="V583">
        <f>VLOOKUP($D583,metadata!$B$2:$Z$451,19,0)</f>
        <v>770</v>
      </c>
      <c r="W583" t="str">
        <f>VLOOKUP($D583,metadata!$B$2:$Z$451,20,0)</f>
        <v>global average</v>
      </c>
      <c r="X583" t="str">
        <f>VLOOKUP($D583,metadata!$B$2:$Z$451,21,0)</f>
        <v/>
      </c>
      <c r="Y583">
        <f>VLOOKUP($D583,metadata!$B$2:$Z$451,22,0)</f>
        <v>9</v>
      </c>
      <c r="Z583" t="str">
        <f>VLOOKUP($D583,metadata!$B$2:$Z$451,23,0)</f>
        <v/>
      </c>
      <c r="AA583" t="str">
        <f>VLOOKUP($D583,metadata!$B$2:$Z$451,24,0)</f>
        <v>pupal</v>
      </c>
      <c r="AB583" t="str">
        <f>VLOOKUP($D583,metadata!$B$2:$Z$451,25,0)</f>
        <v/>
      </c>
      <c r="AC583">
        <v>14.7547723935389</v>
      </c>
      <c r="AD583">
        <v>18.106312292358801</v>
      </c>
      <c r="AF583">
        <f t="shared" si="34"/>
        <v>770</v>
      </c>
      <c r="AG583">
        <v>14.75</v>
      </c>
      <c r="AH583">
        <v>1996</v>
      </c>
      <c r="AI583" t="s">
        <v>37</v>
      </c>
      <c r="AJ583" t="s">
        <v>37</v>
      </c>
    </row>
    <row r="584" spans="3:36" x14ac:dyDescent="0.3">
      <c r="C584">
        <v>583</v>
      </c>
      <c r="D584" t="str">
        <f t="shared" si="33"/>
        <v>9-MB</v>
      </c>
      <c r="E584" t="str">
        <f>VLOOKUP($D584,metadata!$B$2:$S$451,2,0)</f>
        <v>Gomi, T; Takeda, M</v>
      </c>
      <c r="F584" t="str">
        <f>VLOOKUP($D584,metadata!$B$2:$S$451,3,0)</f>
        <v>Changes in life-history traits in the Fall Webworm within half a century of introduction to Japan</v>
      </c>
      <c r="G584" t="str">
        <f>VLOOKUP($D584,metadata!$B$2:$S$451,4,0)</f>
        <v>10.2307/2390287</v>
      </c>
      <c r="H584" t="str">
        <f>VLOOKUP($D584,metadata!$B$2:$S$451,5,0)</f>
        <v>y</v>
      </c>
      <c r="I584" t="str">
        <f>VLOOKUP($D584,metadata!$B$2:$S$451,6,0)</f>
        <v>a</v>
      </c>
      <c r="J584" t="str">
        <f>VLOOKUP($D584,metadata!$B$2:$S$451,7,0)</f>
        <v>i</v>
      </c>
      <c r="K584">
        <f>VLOOKUP($D584,metadata!$B$2:$S$451,8,0)</f>
        <v>7</v>
      </c>
      <c r="L584">
        <f>VLOOKUP($D584,metadata!$B$2:$S$451,9,0)</f>
        <v>4</v>
      </c>
      <c r="M584" t="str">
        <f>VLOOKUP($D584,metadata!$B$2:$S$451,10,0)</f>
        <v/>
      </c>
      <c r="N584" t="str">
        <f>VLOOKUP($D584,metadata!$B$2:$S$451,11,0)</f>
        <v>Hyphantria cunea</v>
      </c>
      <c r="O584" t="str">
        <f>VLOOKUP($D584,metadata!$B$2:$S$451,12,0)</f>
        <v>lepidoptera</v>
      </c>
      <c r="P584" t="str">
        <f>VLOOKUP($D584,metadata!$B$2:$S$451,13,0)</f>
        <v>MB</v>
      </c>
      <c r="Q584">
        <f>VLOOKUP($D584,metadata!$B$2:$S$451,14,0)</f>
        <v>36.4</v>
      </c>
      <c r="R584">
        <f>VLOOKUP($D584,metadata!$B$2:$S$451,15,0)</f>
        <v>139.1</v>
      </c>
      <c r="S584">
        <f>VLOOKUP($D584,metadata!$B$2:$S$451,16,0)</f>
        <v>0.01</v>
      </c>
      <c r="T584">
        <f>VLOOKUP($D584,metadata!$B$2:$S$451,17,0)</f>
        <v>112.2</v>
      </c>
      <c r="U584" t="str">
        <f>VLOOKUP($D584,metadata!$B$2:$S$451,18,0)</f>
        <v/>
      </c>
      <c r="V584">
        <f>VLOOKUP($D584,metadata!$B$2:$Z$451,19,0)</f>
        <v>770</v>
      </c>
      <c r="W584" t="str">
        <f>VLOOKUP($D584,metadata!$B$2:$Z$451,20,0)</f>
        <v>global average</v>
      </c>
      <c r="X584" t="str">
        <f>VLOOKUP($D584,metadata!$B$2:$Z$451,21,0)</f>
        <v/>
      </c>
      <c r="Y584">
        <f>VLOOKUP($D584,metadata!$B$2:$Z$451,22,0)</f>
        <v>9</v>
      </c>
      <c r="Z584" t="str">
        <f>VLOOKUP($D584,metadata!$B$2:$Z$451,23,0)</f>
        <v/>
      </c>
      <c r="AA584" t="str">
        <f>VLOOKUP($D584,metadata!$B$2:$Z$451,24,0)</f>
        <v>pupal</v>
      </c>
      <c r="AB584" t="str">
        <f>VLOOKUP($D584,metadata!$B$2:$Z$451,25,0)</f>
        <v/>
      </c>
      <c r="AC584">
        <v>15.0014684287812</v>
      </c>
      <c r="AD584">
        <v>-0.83056478405313705</v>
      </c>
      <c r="AF584">
        <f t="shared" si="34"/>
        <v>770</v>
      </c>
      <c r="AG584">
        <f>ROUND(AC584,1)</f>
        <v>15</v>
      </c>
      <c r="AH584">
        <v>1996</v>
      </c>
      <c r="AI584" t="s">
        <v>37</v>
      </c>
      <c r="AJ584" t="s">
        <v>37</v>
      </c>
    </row>
    <row r="585" spans="3:36" x14ac:dyDescent="0.3">
      <c r="C585">
        <v>584</v>
      </c>
      <c r="D585" t="str">
        <f t="shared" si="33"/>
        <v>9-FI</v>
      </c>
      <c r="E585" t="str">
        <f>VLOOKUP($D585,metadata!$B$2:$S$451,2,0)</f>
        <v>Gomi, T; Takeda, M</v>
      </c>
      <c r="F585" t="str">
        <f>VLOOKUP($D585,metadata!$B$2:$S$451,3,0)</f>
        <v>Changes in life-history traits in the Fall Webworm within half a century of introduction to Japan</v>
      </c>
      <c r="G585" t="str">
        <f>VLOOKUP($D585,metadata!$B$2:$S$451,4,0)</f>
        <v>10.2307/2390287</v>
      </c>
      <c r="H585" t="str">
        <f>VLOOKUP($D585,metadata!$B$2:$S$451,5,0)</f>
        <v>y</v>
      </c>
      <c r="I585" t="str">
        <f>VLOOKUP($D585,metadata!$B$2:$S$451,6,0)</f>
        <v>a</v>
      </c>
      <c r="J585" t="str">
        <f>VLOOKUP($D585,metadata!$B$2:$S$451,7,0)</f>
        <v>i</v>
      </c>
      <c r="K585">
        <f>VLOOKUP($D585,metadata!$B$2:$S$451,8,0)</f>
        <v>7</v>
      </c>
      <c r="L585">
        <f>VLOOKUP($D585,metadata!$B$2:$S$451,9,0)</f>
        <v>4</v>
      </c>
      <c r="M585" t="str">
        <f>VLOOKUP($D585,metadata!$B$2:$S$451,10,0)</f>
        <v/>
      </c>
      <c r="N585" t="str">
        <f>VLOOKUP($D585,metadata!$B$2:$S$451,11,0)</f>
        <v>Hyphantria cunea</v>
      </c>
      <c r="O585" t="str">
        <f>VLOOKUP($D585,metadata!$B$2:$S$451,12,0)</f>
        <v>lepidoptera</v>
      </c>
      <c r="P585" t="str">
        <f>VLOOKUP($D585,metadata!$B$2:$S$451,13,0)</f>
        <v>FI</v>
      </c>
      <c r="Q585">
        <f>VLOOKUP($D585,metadata!$B$2:$S$451,14,0)</f>
        <v>36.1</v>
      </c>
      <c r="R585">
        <f>VLOOKUP($D585,metadata!$B$2:$S$451,15,0)</f>
        <v>136.19999999999999</v>
      </c>
      <c r="S585">
        <f>VLOOKUP($D585,metadata!$B$2:$S$451,16,0)</f>
        <v>0.01</v>
      </c>
      <c r="T585">
        <f>VLOOKUP($D585,metadata!$B$2:$S$451,17,0)</f>
        <v>9.1</v>
      </c>
      <c r="U585" t="str">
        <f>VLOOKUP($D585,metadata!$B$2:$S$451,18,0)</f>
        <v/>
      </c>
      <c r="V585">
        <f>VLOOKUP($D585,metadata!$B$2:$Z$451,19,0)</f>
        <v>770</v>
      </c>
      <c r="W585" t="str">
        <f>VLOOKUP($D585,metadata!$B$2:$Z$451,20,0)</f>
        <v>global average</v>
      </c>
      <c r="X585" t="str">
        <f>VLOOKUP($D585,metadata!$B$2:$Z$451,21,0)</f>
        <v/>
      </c>
      <c r="Y585">
        <f>VLOOKUP($D585,metadata!$B$2:$Z$451,22,0)</f>
        <v>9</v>
      </c>
      <c r="Z585" t="str">
        <f>VLOOKUP($D585,metadata!$B$2:$Z$451,23,0)</f>
        <v/>
      </c>
      <c r="AA585" t="str">
        <f>VLOOKUP($D585,metadata!$B$2:$Z$451,24,0)</f>
        <v>pupal</v>
      </c>
      <c r="AB585" t="str">
        <f>VLOOKUP($D585,metadata!$B$2:$Z$451,25,0)</f>
        <v/>
      </c>
      <c r="AC585">
        <v>14.2672540381791</v>
      </c>
      <c r="AD585">
        <v>100.830564784053</v>
      </c>
      <c r="AF585">
        <f t="shared" si="34"/>
        <v>770</v>
      </c>
      <c r="AG585">
        <v>14.25</v>
      </c>
      <c r="AH585">
        <v>1996</v>
      </c>
      <c r="AI585" t="s">
        <v>37</v>
      </c>
      <c r="AJ585" t="s">
        <v>37</v>
      </c>
    </row>
    <row r="586" spans="3:36" x14ac:dyDescent="0.3">
      <c r="C586">
        <v>585</v>
      </c>
      <c r="D586" t="str">
        <f t="shared" si="33"/>
        <v>9-FI</v>
      </c>
      <c r="E586" t="str">
        <f>VLOOKUP($D586,metadata!$B$2:$S$451,2,0)</f>
        <v>Gomi, T; Takeda, M</v>
      </c>
      <c r="F586" t="str">
        <f>VLOOKUP($D586,metadata!$B$2:$S$451,3,0)</f>
        <v>Changes in life-history traits in the Fall Webworm within half a century of introduction to Japan</v>
      </c>
      <c r="G586" t="str">
        <f>VLOOKUP($D586,metadata!$B$2:$S$451,4,0)</f>
        <v>10.2307/2390287</v>
      </c>
      <c r="H586" t="str">
        <f>VLOOKUP($D586,metadata!$B$2:$S$451,5,0)</f>
        <v>y</v>
      </c>
      <c r="I586" t="str">
        <f>VLOOKUP($D586,metadata!$B$2:$S$451,6,0)</f>
        <v>a</v>
      </c>
      <c r="J586" t="str">
        <f>VLOOKUP($D586,metadata!$B$2:$S$451,7,0)</f>
        <v>i</v>
      </c>
      <c r="K586">
        <f>VLOOKUP($D586,metadata!$B$2:$S$451,8,0)</f>
        <v>7</v>
      </c>
      <c r="L586">
        <f>VLOOKUP($D586,metadata!$B$2:$S$451,9,0)</f>
        <v>4</v>
      </c>
      <c r="M586" t="str">
        <f>VLOOKUP($D586,metadata!$B$2:$S$451,10,0)</f>
        <v/>
      </c>
      <c r="N586" t="str">
        <f>VLOOKUP($D586,metadata!$B$2:$S$451,11,0)</f>
        <v>Hyphantria cunea</v>
      </c>
      <c r="O586" t="str">
        <f>VLOOKUP($D586,metadata!$B$2:$S$451,12,0)</f>
        <v>lepidoptera</v>
      </c>
      <c r="P586" t="str">
        <f>VLOOKUP($D586,metadata!$B$2:$S$451,13,0)</f>
        <v>FI</v>
      </c>
      <c r="Q586">
        <f>VLOOKUP($D586,metadata!$B$2:$S$451,14,0)</f>
        <v>36.1</v>
      </c>
      <c r="R586">
        <f>VLOOKUP($D586,metadata!$B$2:$S$451,15,0)</f>
        <v>136.19999999999999</v>
      </c>
      <c r="S586">
        <f>VLOOKUP($D586,metadata!$B$2:$S$451,16,0)</f>
        <v>0.01</v>
      </c>
      <c r="T586">
        <f>VLOOKUP($D586,metadata!$B$2:$S$451,17,0)</f>
        <v>9.1</v>
      </c>
      <c r="U586" t="str">
        <f>VLOOKUP($D586,metadata!$B$2:$S$451,18,0)</f>
        <v/>
      </c>
      <c r="V586">
        <f>VLOOKUP($D586,metadata!$B$2:$Z$451,19,0)</f>
        <v>770</v>
      </c>
      <c r="W586" t="str">
        <f>VLOOKUP($D586,metadata!$B$2:$Z$451,20,0)</f>
        <v>global average</v>
      </c>
      <c r="X586" t="str">
        <f>VLOOKUP($D586,metadata!$B$2:$Z$451,21,0)</f>
        <v/>
      </c>
      <c r="Y586">
        <f>VLOOKUP($D586,metadata!$B$2:$Z$451,22,0)</f>
        <v>9</v>
      </c>
      <c r="Z586" t="str">
        <f>VLOOKUP($D586,metadata!$B$2:$Z$451,23,0)</f>
        <v/>
      </c>
      <c r="AA586" t="str">
        <f>VLOOKUP($D586,metadata!$B$2:$Z$451,24,0)</f>
        <v>pupal</v>
      </c>
      <c r="AB586" t="str">
        <f>VLOOKUP($D586,metadata!$B$2:$Z$451,25,0)</f>
        <v/>
      </c>
      <c r="AC586">
        <v>14.4963289280469</v>
      </c>
      <c r="AD586">
        <v>84.385382059800605</v>
      </c>
      <c r="AF586">
        <f t="shared" si="34"/>
        <v>770</v>
      </c>
      <c r="AG586">
        <f>ROUND(AC586,1)</f>
        <v>14.5</v>
      </c>
      <c r="AH586">
        <v>1996</v>
      </c>
      <c r="AI586" t="s">
        <v>37</v>
      </c>
      <c r="AJ586" t="s">
        <v>37</v>
      </c>
    </row>
    <row r="587" spans="3:36" x14ac:dyDescent="0.3">
      <c r="C587">
        <v>586</v>
      </c>
      <c r="D587" t="str">
        <f t="shared" si="33"/>
        <v>9-FI</v>
      </c>
      <c r="E587" t="str">
        <f>VLOOKUP($D587,metadata!$B$2:$S$451,2,0)</f>
        <v>Gomi, T; Takeda, M</v>
      </c>
      <c r="F587" t="str">
        <f>VLOOKUP($D587,metadata!$B$2:$S$451,3,0)</f>
        <v>Changes in life-history traits in the Fall Webworm within half a century of introduction to Japan</v>
      </c>
      <c r="G587" t="str">
        <f>VLOOKUP($D587,metadata!$B$2:$S$451,4,0)</f>
        <v>10.2307/2390287</v>
      </c>
      <c r="H587" t="str">
        <f>VLOOKUP($D587,metadata!$B$2:$S$451,5,0)</f>
        <v>y</v>
      </c>
      <c r="I587" t="str">
        <f>VLOOKUP($D587,metadata!$B$2:$S$451,6,0)</f>
        <v>a</v>
      </c>
      <c r="J587" t="str">
        <f>VLOOKUP($D587,metadata!$B$2:$S$451,7,0)</f>
        <v>i</v>
      </c>
      <c r="K587">
        <f>VLOOKUP($D587,metadata!$B$2:$S$451,8,0)</f>
        <v>7</v>
      </c>
      <c r="L587">
        <f>VLOOKUP($D587,metadata!$B$2:$S$451,9,0)</f>
        <v>4</v>
      </c>
      <c r="M587" t="str">
        <f>VLOOKUP($D587,metadata!$B$2:$S$451,10,0)</f>
        <v/>
      </c>
      <c r="N587" t="str">
        <f>VLOOKUP($D587,metadata!$B$2:$S$451,11,0)</f>
        <v>Hyphantria cunea</v>
      </c>
      <c r="O587" t="str">
        <f>VLOOKUP($D587,metadata!$B$2:$S$451,12,0)</f>
        <v>lepidoptera</v>
      </c>
      <c r="P587" t="str">
        <f>VLOOKUP($D587,metadata!$B$2:$S$451,13,0)</f>
        <v>FI</v>
      </c>
      <c r="Q587">
        <f>VLOOKUP($D587,metadata!$B$2:$S$451,14,0)</f>
        <v>36.1</v>
      </c>
      <c r="R587">
        <f>VLOOKUP($D587,metadata!$B$2:$S$451,15,0)</f>
        <v>136.19999999999999</v>
      </c>
      <c r="S587">
        <f>VLOOKUP($D587,metadata!$B$2:$S$451,16,0)</f>
        <v>0.01</v>
      </c>
      <c r="T587">
        <f>VLOOKUP($D587,metadata!$B$2:$S$451,17,0)</f>
        <v>9.1</v>
      </c>
      <c r="U587" t="str">
        <f>VLOOKUP($D587,metadata!$B$2:$S$451,18,0)</f>
        <v/>
      </c>
      <c r="V587">
        <f>VLOOKUP($D587,metadata!$B$2:$Z$451,19,0)</f>
        <v>770</v>
      </c>
      <c r="W587" t="str">
        <f>VLOOKUP($D587,metadata!$B$2:$Z$451,20,0)</f>
        <v>global average</v>
      </c>
      <c r="X587" t="str">
        <f>VLOOKUP($D587,metadata!$B$2:$Z$451,21,0)</f>
        <v/>
      </c>
      <c r="Y587">
        <f>VLOOKUP($D587,metadata!$B$2:$Z$451,22,0)</f>
        <v>9</v>
      </c>
      <c r="Z587" t="str">
        <f>VLOOKUP($D587,metadata!$B$2:$Z$451,23,0)</f>
        <v/>
      </c>
      <c r="AA587" t="str">
        <f>VLOOKUP($D587,metadata!$B$2:$Z$451,24,0)</f>
        <v>pupal</v>
      </c>
      <c r="AB587" t="str">
        <f>VLOOKUP($D587,metadata!$B$2:$Z$451,25,0)</f>
        <v/>
      </c>
      <c r="AC587">
        <v>14.748898678413999</v>
      </c>
      <c r="AD587">
        <v>12.126245847176</v>
      </c>
      <c r="AF587">
        <f t="shared" si="34"/>
        <v>770</v>
      </c>
      <c r="AG587">
        <v>14.75</v>
      </c>
      <c r="AH587">
        <v>1996</v>
      </c>
      <c r="AI587" t="s">
        <v>37</v>
      </c>
      <c r="AJ587" t="s">
        <v>37</v>
      </c>
    </row>
    <row r="588" spans="3:36" x14ac:dyDescent="0.3">
      <c r="C588">
        <v>587</v>
      </c>
      <c r="D588" t="str">
        <f t="shared" si="33"/>
        <v>9-FI</v>
      </c>
      <c r="E588" t="str">
        <f>VLOOKUP($D588,metadata!$B$2:$S$451,2,0)</f>
        <v>Gomi, T; Takeda, M</v>
      </c>
      <c r="F588" t="str">
        <f>VLOOKUP($D588,metadata!$B$2:$S$451,3,0)</f>
        <v>Changes in life-history traits in the Fall Webworm within half a century of introduction to Japan</v>
      </c>
      <c r="G588" t="str">
        <f>VLOOKUP($D588,metadata!$B$2:$S$451,4,0)</f>
        <v>10.2307/2390287</v>
      </c>
      <c r="H588" t="str">
        <f>VLOOKUP($D588,metadata!$B$2:$S$451,5,0)</f>
        <v>y</v>
      </c>
      <c r="I588" t="str">
        <f>VLOOKUP($D588,metadata!$B$2:$S$451,6,0)</f>
        <v>a</v>
      </c>
      <c r="J588" t="str">
        <f>VLOOKUP($D588,metadata!$B$2:$S$451,7,0)</f>
        <v>i</v>
      </c>
      <c r="K588">
        <f>VLOOKUP($D588,metadata!$B$2:$S$451,8,0)</f>
        <v>7</v>
      </c>
      <c r="L588">
        <f>VLOOKUP($D588,metadata!$B$2:$S$451,9,0)</f>
        <v>4</v>
      </c>
      <c r="M588" t="str">
        <f>VLOOKUP($D588,metadata!$B$2:$S$451,10,0)</f>
        <v/>
      </c>
      <c r="N588" t="str">
        <f>VLOOKUP($D588,metadata!$B$2:$S$451,11,0)</f>
        <v>Hyphantria cunea</v>
      </c>
      <c r="O588" t="str">
        <f>VLOOKUP($D588,metadata!$B$2:$S$451,12,0)</f>
        <v>lepidoptera</v>
      </c>
      <c r="P588" t="str">
        <f>VLOOKUP($D588,metadata!$B$2:$S$451,13,0)</f>
        <v>FI</v>
      </c>
      <c r="Q588">
        <f>VLOOKUP($D588,metadata!$B$2:$S$451,14,0)</f>
        <v>36.1</v>
      </c>
      <c r="R588">
        <f>VLOOKUP($D588,metadata!$B$2:$S$451,15,0)</f>
        <v>136.19999999999999</v>
      </c>
      <c r="S588">
        <f>VLOOKUP($D588,metadata!$B$2:$S$451,16,0)</f>
        <v>0.01</v>
      </c>
      <c r="T588">
        <f>VLOOKUP($D588,metadata!$B$2:$S$451,17,0)</f>
        <v>9.1</v>
      </c>
      <c r="U588" t="str">
        <f>VLOOKUP($D588,metadata!$B$2:$S$451,18,0)</f>
        <v/>
      </c>
      <c r="V588">
        <f>VLOOKUP($D588,metadata!$B$2:$Z$451,19,0)</f>
        <v>770</v>
      </c>
      <c r="W588" t="str">
        <f>VLOOKUP($D588,metadata!$B$2:$Z$451,20,0)</f>
        <v>global average</v>
      </c>
      <c r="X588" t="str">
        <f>VLOOKUP($D588,metadata!$B$2:$Z$451,21,0)</f>
        <v/>
      </c>
      <c r="Y588">
        <f>VLOOKUP($D588,metadata!$B$2:$Z$451,22,0)</f>
        <v>9</v>
      </c>
      <c r="Z588" t="str">
        <f>VLOOKUP($D588,metadata!$B$2:$Z$451,23,0)</f>
        <v/>
      </c>
      <c r="AA588" t="str">
        <f>VLOOKUP($D588,metadata!$B$2:$Z$451,24,0)</f>
        <v>pupal</v>
      </c>
      <c r="AB588" t="str">
        <f>VLOOKUP($D588,metadata!$B$2:$Z$451,25,0)</f>
        <v/>
      </c>
      <c r="AC588">
        <v>14.972099853157101</v>
      </c>
      <c r="AD588">
        <v>-0.99667774086377303</v>
      </c>
      <c r="AF588">
        <f t="shared" si="34"/>
        <v>770</v>
      </c>
      <c r="AG588">
        <f>ROUND(AC588,1)</f>
        <v>15</v>
      </c>
      <c r="AH588">
        <v>1996</v>
      </c>
      <c r="AI588" t="s">
        <v>37</v>
      </c>
      <c r="AJ588" t="s">
        <v>37</v>
      </c>
    </row>
    <row r="589" spans="3:36" x14ac:dyDescent="0.3">
      <c r="C589">
        <v>588</v>
      </c>
      <c r="D589" t="str">
        <f t="shared" si="33"/>
        <v>9-UW</v>
      </c>
      <c r="E589" t="str">
        <f>VLOOKUP($D589,metadata!$B$2:$S$451,2,0)</f>
        <v>Gomi, T; Takeda, M</v>
      </c>
      <c r="F589" t="str">
        <f>VLOOKUP($D589,metadata!$B$2:$S$451,3,0)</f>
        <v>Changes in life-history traits in the Fall Webworm within half a century of introduction to Japan</v>
      </c>
      <c r="G589" t="str">
        <f>VLOOKUP($D589,metadata!$B$2:$S$451,4,0)</f>
        <v>10.2307/2390287</v>
      </c>
      <c r="H589" t="str">
        <f>VLOOKUP($D589,metadata!$B$2:$S$451,5,0)</f>
        <v>y</v>
      </c>
      <c r="I589" t="str">
        <f>VLOOKUP($D589,metadata!$B$2:$S$451,6,0)</f>
        <v>a</v>
      </c>
      <c r="J589" t="str">
        <f>VLOOKUP($D589,metadata!$B$2:$S$451,7,0)</f>
        <v>i</v>
      </c>
      <c r="K589">
        <f>VLOOKUP($D589,metadata!$B$2:$S$451,8,0)</f>
        <v>7</v>
      </c>
      <c r="L589">
        <f>VLOOKUP($D589,metadata!$B$2:$S$451,9,0)</f>
        <v>4</v>
      </c>
      <c r="M589" t="str">
        <f>VLOOKUP($D589,metadata!$B$2:$S$451,10,0)</f>
        <v/>
      </c>
      <c r="N589" t="str">
        <f>VLOOKUP($D589,metadata!$B$2:$S$451,11,0)</f>
        <v>Hyphantria cunea</v>
      </c>
      <c r="O589" t="str">
        <f>VLOOKUP($D589,metadata!$B$2:$S$451,12,0)</f>
        <v>lepidoptera</v>
      </c>
      <c r="P589" t="str">
        <f>VLOOKUP($D589,metadata!$B$2:$S$451,13,0)</f>
        <v>UW</v>
      </c>
      <c r="Q589">
        <f>VLOOKUP($D589,metadata!$B$2:$S$451,14,0)</f>
        <v>35.9</v>
      </c>
      <c r="R589">
        <f>VLOOKUP($D589,metadata!$B$2:$S$451,15,0)</f>
        <v>139.69999999999999</v>
      </c>
      <c r="S589">
        <f>VLOOKUP($D589,metadata!$B$2:$S$451,16,0)</f>
        <v>0.01</v>
      </c>
      <c r="T589">
        <f>VLOOKUP($D589,metadata!$B$2:$S$451,17,0)</f>
        <v>8</v>
      </c>
      <c r="U589" t="str">
        <f>VLOOKUP($D589,metadata!$B$2:$S$451,18,0)</f>
        <v/>
      </c>
      <c r="V589">
        <f>VLOOKUP($D589,metadata!$B$2:$Z$451,19,0)</f>
        <v>770</v>
      </c>
      <c r="W589" t="str">
        <f>VLOOKUP($D589,metadata!$B$2:$Z$451,20,0)</f>
        <v>global average</v>
      </c>
      <c r="X589" t="str">
        <f>VLOOKUP($D589,metadata!$B$2:$Z$451,21,0)</f>
        <v/>
      </c>
      <c r="Y589">
        <f>VLOOKUP($D589,metadata!$B$2:$Z$451,22,0)</f>
        <v>9</v>
      </c>
      <c r="Z589" t="str">
        <f>VLOOKUP($D589,metadata!$B$2:$Z$451,23,0)</f>
        <v/>
      </c>
      <c r="AA589" t="str">
        <f>VLOOKUP($D589,metadata!$B$2:$Z$451,24,0)</f>
        <v>pupal</v>
      </c>
      <c r="AB589" t="str">
        <f>VLOOKUP($D589,metadata!$B$2:$Z$451,25,0)</f>
        <v/>
      </c>
      <c r="AC589">
        <v>13.995594713656301</v>
      </c>
      <c r="AD589">
        <v>100.16611295681</v>
      </c>
      <c r="AF589">
        <f t="shared" si="34"/>
        <v>770</v>
      </c>
      <c r="AG589">
        <f>ROUND(AC589,1)</f>
        <v>14</v>
      </c>
      <c r="AH589">
        <v>1996</v>
      </c>
      <c r="AI589" t="s">
        <v>37</v>
      </c>
      <c r="AJ589" t="s">
        <v>37</v>
      </c>
    </row>
    <row r="590" spans="3:36" x14ac:dyDescent="0.3">
      <c r="C590">
        <v>589</v>
      </c>
      <c r="D590" t="str">
        <f t="shared" si="33"/>
        <v>9-UW</v>
      </c>
      <c r="E590" t="str">
        <f>VLOOKUP($D590,metadata!$B$2:$S$451,2,0)</f>
        <v>Gomi, T; Takeda, M</v>
      </c>
      <c r="F590" t="str">
        <f>VLOOKUP($D590,metadata!$B$2:$S$451,3,0)</f>
        <v>Changes in life-history traits in the Fall Webworm within half a century of introduction to Japan</v>
      </c>
      <c r="G590" t="str">
        <f>VLOOKUP($D590,metadata!$B$2:$S$451,4,0)</f>
        <v>10.2307/2390287</v>
      </c>
      <c r="H590" t="str">
        <f>VLOOKUP($D590,metadata!$B$2:$S$451,5,0)</f>
        <v>y</v>
      </c>
      <c r="I590" t="str">
        <f>VLOOKUP($D590,metadata!$B$2:$S$451,6,0)</f>
        <v>a</v>
      </c>
      <c r="J590" t="str">
        <f>VLOOKUP($D590,metadata!$B$2:$S$451,7,0)</f>
        <v>i</v>
      </c>
      <c r="K590">
        <f>VLOOKUP($D590,metadata!$B$2:$S$451,8,0)</f>
        <v>7</v>
      </c>
      <c r="L590">
        <f>VLOOKUP($D590,metadata!$B$2:$S$451,9,0)</f>
        <v>4</v>
      </c>
      <c r="M590" t="str">
        <f>VLOOKUP($D590,metadata!$B$2:$S$451,10,0)</f>
        <v/>
      </c>
      <c r="N590" t="str">
        <f>VLOOKUP($D590,metadata!$B$2:$S$451,11,0)</f>
        <v>Hyphantria cunea</v>
      </c>
      <c r="O590" t="str">
        <f>VLOOKUP($D590,metadata!$B$2:$S$451,12,0)</f>
        <v>lepidoptera</v>
      </c>
      <c r="P590" t="str">
        <f>VLOOKUP($D590,metadata!$B$2:$S$451,13,0)</f>
        <v>UW</v>
      </c>
      <c r="Q590">
        <f>VLOOKUP($D590,metadata!$B$2:$S$451,14,0)</f>
        <v>35.9</v>
      </c>
      <c r="R590">
        <f>VLOOKUP($D590,metadata!$B$2:$S$451,15,0)</f>
        <v>139.69999999999999</v>
      </c>
      <c r="S590">
        <f>VLOOKUP($D590,metadata!$B$2:$S$451,16,0)</f>
        <v>0.01</v>
      </c>
      <c r="T590">
        <f>VLOOKUP($D590,metadata!$B$2:$S$451,17,0)</f>
        <v>8</v>
      </c>
      <c r="U590" t="str">
        <f>VLOOKUP($D590,metadata!$B$2:$S$451,18,0)</f>
        <v/>
      </c>
      <c r="V590">
        <f>VLOOKUP($D590,metadata!$B$2:$Z$451,19,0)</f>
        <v>770</v>
      </c>
      <c r="W590" t="str">
        <f>VLOOKUP($D590,metadata!$B$2:$Z$451,20,0)</f>
        <v>global average</v>
      </c>
      <c r="X590" t="str">
        <f>VLOOKUP($D590,metadata!$B$2:$Z$451,21,0)</f>
        <v/>
      </c>
      <c r="Y590">
        <f>VLOOKUP($D590,metadata!$B$2:$Z$451,22,0)</f>
        <v>9</v>
      </c>
      <c r="Z590" t="str">
        <f>VLOOKUP($D590,metadata!$B$2:$Z$451,23,0)</f>
        <v/>
      </c>
      <c r="AA590" t="str">
        <f>VLOOKUP($D590,metadata!$B$2:$Z$451,24,0)</f>
        <v>pupal</v>
      </c>
      <c r="AB590" t="str">
        <f>VLOOKUP($D590,metadata!$B$2:$Z$451,25,0)</f>
        <v/>
      </c>
      <c r="AC590">
        <v>14.242290748898601</v>
      </c>
      <c r="AD590">
        <v>44.1860465116279</v>
      </c>
      <c r="AF590">
        <f t="shared" si="34"/>
        <v>770</v>
      </c>
      <c r="AG590">
        <v>14.25</v>
      </c>
      <c r="AH590">
        <v>1996</v>
      </c>
      <c r="AI590" t="s">
        <v>37</v>
      </c>
      <c r="AJ590" t="s">
        <v>37</v>
      </c>
    </row>
    <row r="591" spans="3:36" x14ac:dyDescent="0.3">
      <c r="C591">
        <v>590</v>
      </c>
      <c r="D591" t="str">
        <f t="shared" si="33"/>
        <v>9-UW</v>
      </c>
      <c r="E591" t="str">
        <f>VLOOKUP($D591,metadata!$B$2:$S$451,2,0)</f>
        <v>Gomi, T; Takeda, M</v>
      </c>
      <c r="F591" t="str">
        <f>VLOOKUP($D591,metadata!$B$2:$S$451,3,0)</f>
        <v>Changes in life-history traits in the Fall Webworm within half a century of introduction to Japan</v>
      </c>
      <c r="G591" t="str">
        <f>VLOOKUP($D591,metadata!$B$2:$S$451,4,0)</f>
        <v>10.2307/2390287</v>
      </c>
      <c r="H591" t="str">
        <f>VLOOKUP($D591,metadata!$B$2:$S$451,5,0)</f>
        <v>y</v>
      </c>
      <c r="I591" t="str">
        <f>VLOOKUP($D591,metadata!$B$2:$S$451,6,0)</f>
        <v>a</v>
      </c>
      <c r="J591" t="str">
        <f>VLOOKUP($D591,metadata!$B$2:$S$451,7,0)</f>
        <v>i</v>
      </c>
      <c r="K591">
        <f>VLOOKUP($D591,metadata!$B$2:$S$451,8,0)</f>
        <v>7</v>
      </c>
      <c r="L591">
        <f>VLOOKUP($D591,metadata!$B$2:$S$451,9,0)</f>
        <v>4</v>
      </c>
      <c r="M591" t="str">
        <f>VLOOKUP($D591,metadata!$B$2:$S$451,10,0)</f>
        <v/>
      </c>
      <c r="N591" t="str">
        <f>VLOOKUP($D591,metadata!$B$2:$S$451,11,0)</f>
        <v>Hyphantria cunea</v>
      </c>
      <c r="O591" t="str">
        <f>VLOOKUP($D591,metadata!$B$2:$S$451,12,0)</f>
        <v>lepidoptera</v>
      </c>
      <c r="P591" t="str">
        <f>VLOOKUP($D591,metadata!$B$2:$S$451,13,0)</f>
        <v>UW</v>
      </c>
      <c r="Q591">
        <f>VLOOKUP($D591,metadata!$B$2:$S$451,14,0)</f>
        <v>35.9</v>
      </c>
      <c r="R591">
        <f>VLOOKUP($D591,metadata!$B$2:$S$451,15,0)</f>
        <v>139.69999999999999</v>
      </c>
      <c r="S591">
        <f>VLOOKUP($D591,metadata!$B$2:$S$451,16,0)</f>
        <v>0.01</v>
      </c>
      <c r="T591">
        <f>VLOOKUP($D591,metadata!$B$2:$S$451,17,0)</f>
        <v>8</v>
      </c>
      <c r="U591" t="str">
        <f>VLOOKUP($D591,metadata!$B$2:$S$451,18,0)</f>
        <v/>
      </c>
      <c r="V591">
        <f>VLOOKUP($D591,metadata!$B$2:$Z$451,19,0)</f>
        <v>770</v>
      </c>
      <c r="W591" t="str">
        <f>VLOOKUP($D591,metadata!$B$2:$Z$451,20,0)</f>
        <v>global average</v>
      </c>
      <c r="X591" t="str">
        <f>VLOOKUP($D591,metadata!$B$2:$Z$451,21,0)</f>
        <v/>
      </c>
      <c r="Y591">
        <f>VLOOKUP($D591,metadata!$B$2:$Z$451,22,0)</f>
        <v>9</v>
      </c>
      <c r="Z591" t="str">
        <f>VLOOKUP($D591,metadata!$B$2:$Z$451,23,0)</f>
        <v/>
      </c>
      <c r="AA591" t="str">
        <f>VLOOKUP($D591,metadata!$B$2:$Z$451,24,0)</f>
        <v>pupal</v>
      </c>
      <c r="AB591" t="str">
        <f>VLOOKUP($D591,metadata!$B$2:$Z$451,25,0)</f>
        <v/>
      </c>
      <c r="AC591">
        <v>14.4977973568281</v>
      </c>
      <c r="AD591">
        <v>9.1362126245847293</v>
      </c>
      <c r="AF591">
        <f t="shared" si="34"/>
        <v>770</v>
      </c>
      <c r="AG591">
        <f>ROUND(AC591,1)</f>
        <v>14.5</v>
      </c>
      <c r="AH591">
        <v>1996</v>
      </c>
      <c r="AI591" t="s">
        <v>37</v>
      </c>
      <c r="AJ591" t="s">
        <v>37</v>
      </c>
    </row>
    <row r="592" spans="3:36" x14ac:dyDescent="0.3">
      <c r="C592">
        <v>591</v>
      </c>
      <c r="D592" t="str">
        <f t="shared" si="33"/>
        <v>9-UW</v>
      </c>
      <c r="E592" t="str">
        <f>VLOOKUP($D592,metadata!$B$2:$S$451,2,0)</f>
        <v>Gomi, T; Takeda, M</v>
      </c>
      <c r="F592" t="str">
        <f>VLOOKUP($D592,metadata!$B$2:$S$451,3,0)</f>
        <v>Changes in life-history traits in the Fall Webworm within half a century of introduction to Japan</v>
      </c>
      <c r="G592" t="str">
        <f>VLOOKUP($D592,metadata!$B$2:$S$451,4,0)</f>
        <v>10.2307/2390287</v>
      </c>
      <c r="H592" t="str">
        <f>VLOOKUP($D592,metadata!$B$2:$S$451,5,0)</f>
        <v>y</v>
      </c>
      <c r="I592" t="str">
        <f>VLOOKUP($D592,metadata!$B$2:$S$451,6,0)</f>
        <v>a</v>
      </c>
      <c r="J592" t="str">
        <f>VLOOKUP($D592,metadata!$B$2:$S$451,7,0)</f>
        <v>i</v>
      </c>
      <c r="K592">
        <f>VLOOKUP($D592,metadata!$B$2:$S$451,8,0)</f>
        <v>7</v>
      </c>
      <c r="L592">
        <f>VLOOKUP($D592,metadata!$B$2:$S$451,9,0)</f>
        <v>4</v>
      </c>
      <c r="M592" t="str">
        <f>VLOOKUP($D592,metadata!$B$2:$S$451,10,0)</f>
        <v/>
      </c>
      <c r="N592" t="str">
        <f>VLOOKUP($D592,metadata!$B$2:$S$451,11,0)</f>
        <v>Hyphantria cunea</v>
      </c>
      <c r="O592" t="str">
        <f>VLOOKUP($D592,metadata!$B$2:$S$451,12,0)</f>
        <v>lepidoptera</v>
      </c>
      <c r="P592" t="str">
        <f>VLOOKUP($D592,metadata!$B$2:$S$451,13,0)</f>
        <v>UW</v>
      </c>
      <c r="Q592">
        <f>VLOOKUP($D592,metadata!$B$2:$S$451,14,0)</f>
        <v>35.9</v>
      </c>
      <c r="R592">
        <f>VLOOKUP($D592,metadata!$B$2:$S$451,15,0)</f>
        <v>139.69999999999999</v>
      </c>
      <c r="S592">
        <f>VLOOKUP($D592,metadata!$B$2:$S$451,16,0)</f>
        <v>0.01</v>
      </c>
      <c r="T592">
        <f>VLOOKUP($D592,metadata!$B$2:$S$451,17,0)</f>
        <v>8</v>
      </c>
      <c r="U592" t="str">
        <f>VLOOKUP($D592,metadata!$B$2:$S$451,18,0)</f>
        <v/>
      </c>
      <c r="V592">
        <f>VLOOKUP($D592,metadata!$B$2:$Z$451,19,0)</f>
        <v>770</v>
      </c>
      <c r="W592" t="str">
        <f>VLOOKUP($D592,metadata!$B$2:$Z$451,20,0)</f>
        <v>global average</v>
      </c>
      <c r="X592" t="str">
        <f>VLOOKUP($D592,metadata!$B$2:$Z$451,21,0)</f>
        <v/>
      </c>
      <c r="Y592">
        <f>VLOOKUP($D592,metadata!$B$2:$Z$451,22,0)</f>
        <v>9</v>
      </c>
      <c r="Z592" t="str">
        <f>VLOOKUP($D592,metadata!$B$2:$Z$451,23,0)</f>
        <v/>
      </c>
      <c r="AA592" t="str">
        <f>VLOOKUP($D592,metadata!$B$2:$Z$451,24,0)</f>
        <v>pupal</v>
      </c>
      <c r="AB592" t="str">
        <f>VLOOKUP($D592,metadata!$B$2:$Z$451,25,0)</f>
        <v/>
      </c>
      <c r="AC592">
        <v>14.748898678413999</v>
      </c>
      <c r="AD592">
        <v>-0.49833887043187902</v>
      </c>
      <c r="AF592">
        <f t="shared" si="34"/>
        <v>770</v>
      </c>
      <c r="AG592">
        <v>14.75</v>
      </c>
      <c r="AH592">
        <v>1996</v>
      </c>
      <c r="AI592" t="s">
        <v>37</v>
      </c>
      <c r="AJ592" t="s">
        <v>37</v>
      </c>
    </row>
    <row r="593" spans="3:36" x14ac:dyDescent="0.3">
      <c r="C593">
        <v>592</v>
      </c>
      <c r="D593" t="str">
        <f t="shared" si="33"/>
        <v>9-KT</v>
      </c>
      <c r="E593" t="str">
        <f>VLOOKUP($D593,metadata!$B$2:$S$451,2,0)</f>
        <v>Gomi, T; Takeda, M</v>
      </c>
      <c r="F593" t="str">
        <f>VLOOKUP($D593,metadata!$B$2:$S$451,3,0)</f>
        <v>Changes in life-history traits in the Fall Webworm within half a century of introduction to Japan</v>
      </c>
      <c r="G593" t="str">
        <f>VLOOKUP($D593,metadata!$B$2:$S$451,4,0)</f>
        <v>10.2307/2390287</v>
      </c>
      <c r="H593" t="str">
        <f>VLOOKUP($D593,metadata!$B$2:$S$451,5,0)</f>
        <v>y</v>
      </c>
      <c r="I593" t="str">
        <f>VLOOKUP($D593,metadata!$B$2:$S$451,6,0)</f>
        <v>a</v>
      </c>
      <c r="J593" t="str">
        <f>VLOOKUP($D593,metadata!$B$2:$S$451,7,0)</f>
        <v>i</v>
      </c>
      <c r="K593">
        <f>VLOOKUP($D593,metadata!$B$2:$S$451,8,0)</f>
        <v>7</v>
      </c>
      <c r="L593">
        <f>VLOOKUP($D593,metadata!$B$2:$S$451,9,0)</f>
        <v>3</v>
      </c>
      <c r="M593" t="str">
        <f>VLOOKUP($D593,metadata!$B$2:$S$451,10,0)</f>
        <v/>
      </c>
      <c r="N593" t="str">
        <f>VLOOKUP($D593,metadata!$B$2:$S$451,11,0)</f>
        <v>Hyphantria cunea</v>
      </c>
      <c r="O593" t="str">
        <f>VLOOKUP($D593,metadata!$B$2:$S$451,12,0)</f>
        <v>lepidoptera</v>
      </c>
      <c r="P593" t="str">
        <f>VLOOKUP($D593,metadata!$B$2:$S$451,13,0)</f>
        <v>KT</v>
      </c>
      <c r="Q593">
        <f>VLOOKUP($D593,metadata!$B$2:$S$451,14,0)</f>
        <v>35</v>
      </c>
      <c r="R593">
        <f>VLOOKUP($D593,metadata!$B$2:$S$451,15,0)</f>
        <v>135.80000000000001</v>
      </c>
      <c r="S593">
        <f>VLOOKUP($D593,metadata!$B$2:$S$451,16,0)</f>
        <v>0.01</v>
      </c>
      <c r="T593">
        <f>VLOOKUP($D593,metadata!$B$2:$S$451,17,0)</f>
        <v>41.4</v>
      </c>
      <c r="U593" t="str">
        <f>VLOOKUP($D593,metadata!$B$2:$S$451,18,0)</f>
        <v/>
      </c>
      <c r="V593">
        <f>VLOOKUP($D593,metadata!$B$2:$Z$451,19,0)</f>
        <v>770</v>
      </c>
      <c r="W593" t="str">
        <f>VLOOKUP($D593,metadata!$B$2:$Z$451,20,0)</f>
        <v>global average</v>
      </c>
      <c r="X593" t="str">
        <f>VLOOKUP($D593,metadata!$B$2:$Z$451,21,0)</f>
        <v/>
      </c>
      <c r="Y593">
        <f>VLOOKUP($D593,metadata!$B$2:$Z$451,22,0)</f>
        <v>9</v>
      </c>
      <c r="Z593" t="str">
        <f>VLOOKUP($D593,metadata!$B$2:$Z$451,23,0)</f>
        <v/>
      </c>
      <c r="AA593" t="str">
        <f>VLOOKUP($D593,metadata!$B$2:$Z$451,24,0)</f>
        <v>pupal</v>
      </c>
      <c r="AB593" t="str">
        <f>VLOOKUP($D593,metadata!$B$2:$Z$451,25,0)</f>
        <v/>
      </c>
      <c r="AC593">
        <v>14.236417033773799</v>
      </c>
      <c r="AD593">
        <v>57.475083056478397</v>
      </c>
      <c r="AF593">
        <f t="shared" si="34"/>
        <v>770</v>
      </c>
      <c r="AG593">
        <v>14.25</v>
      </c>
      <c r="AH593">
        <v>1996</v>
      </c>
      <c r="AI593" t="s">
        <v>38</v>
      </c>
      <c r="AJ593" t="s">
        <v>38</v>
      </c>
    </row>
    <row r="594" spans="3:36" x14ac:dyDescent="0.3">
      <c r="C594">
        <v>593</v>
      </c>
      <c r="D594" t="str">
        <f t="shared" si="33"/>
        <v>9-KT</v>
      </c>
      <c r="E594" t="str">
        <f>VLOOKUP($D594,metadata!$B$2:$S$451,2,0)</f>
        <v>Gomi, T; Takeda, M</v>
      </c>
      <c r="F594" t="str">
        <f>VLOOKUP($D594,metadata!$B$2:$S$451,3,0)</f>
        <v>Changes in life-history traits in the Fall Webworm within half a century of introduction to Japan</v>
      </c>
      <c r="G594" t="str">
        <f>VLOOKUP($D594,metadata!$B$2:$S$451,4,0)</f>
        <v>10.2307/2390287</v>
      </c>
      <c r="H594" t="str">
        <f>VLOOKUP($D594,metadata!$B$2:$S$451,5,0)</f>
        <v>y</v>
      </c>
      <c r="I594" t="str">
        <f>VLOOKUP($D594,metadata!$B$2:$S$451,6,0)</f>
        <v>a</v>
      </c>
      <c r="J594" t="str">
        <f>VLOOKUP($D594,metadata!$B$2:$S$451,7,0)</f>
        <v>i</v>
      </c>
      <c r="K594">
        <f>VLOOKUP($D594,metadata!$B$2:$S$451,8,0)</f>
        <v>7</v>
      </c>
      <c r="L594">
        <f>VLOOKUP($D594,metadata!$B$2:$S$451,9,0)</f>
        <v>3</v>
      </c>
      <c r="M594" t="str">
        <f>VLOOKUP($D594,metadata!$B$2:$S$451,10,0)</f>
        <v/>
      </c>
      <c r="N594" t="str">
        <f>VLOOKUP($D594,metadata!$B$2:$S$451,11,0)</f>
        <v>Hyphantria cunea</v>
      </c>
      <c r="O594" t="str">
        <f>VLOOKUP($D594,metadata!$B$2:$S$451,12,0)</f>
        <v>lepidoptera</v>
      </c>
      <c r="P594" t="str">
        <f>VLOOKUP($D594,metadata!$B$2:$S$451,13,0)</f>
        <v>KT</v>
      </c>
      <c r="Q594">
        <f>VLOOKUP($D594,metadata!$B$2:$S$451,14,0)</f>
        <v>35</v>
      </c>
      <c r="R594">
        <f>VLOOKUP($D594,metadata!$B$2:$S$451,15,0)</f>
        <v>135.80000000000001</v>
      </c>
      <c r="S594">
        <f>VLOOKUP($D594,metadata!$B$2:$S$451,16,0)</f>
        <v>0.01</v>
      </c>
      <c r="T594">
        <f>VLOOKUP($D594,metadata!$B$2:$S$451,17,0)</f>
        <v>41.4</v>
      </c>
      <c r="U594" t="str">
        <f>VLOOKUP($D594,metadata!$B$2:$S$451,18,0)</f>
        <v/>
      </c>
      <c r="V594">
        <f>VLOOKUP($D594,metadata!$B$2:$Z$451,19,0)</f>
        <v>770</v>
      </c>
      <c r="W594" t="str">
        <f>VLOOKUP($D594,metadata!$B$2:$Z$451,20,0)</f>
        <v>global average</v>
      </c>
      <c r="X594" t="str">
        <f>VLOOKUP($D594,metadata!$B$2:$Z$451,21,0)</f>
        <v/>
      </c>
      <c r="Y594">
        <f>VLOOKUP($D594,metadata!$B$2:$Z$451,22,0)</f>
        <v>9</v>
      </c>
      <c r="Z594" t="str">
        <f>VLOOKUP($D594,metadata!$B$2:$Z$451,23,0)</f>
        <v/>
      </c>
      <c r="AA594" t="str">
        <f>VLOOKUP($D594,metadata!$B$2:$Z$451,24,0)</f>
        <v>pupal</v>
      </c>
      <c r="AB594" t="str">
        <f>VLOOKUP($D594,metadata!$B$2:$Z$451,25,0)</f>
        <v/>
      </c>
      <c r="AC594">
        <v>14.4948604992657</v>
      </c>
      <c r="AD594">
        <v>0.99667774086380201</v>
      </c>
      <c r="AF594">
        <f t="shared" si="34"/>
        <v>770</v>
      </c>
      <c r="AG594">
        <f>ROUND(AC594,1)</f>
        <v>14.5</v>
      </c>
      <c r="AH594">
        <v>1996</v>
      </c>
      <c r="AI594" t="s">
        <v>38</v>
      </c>
      <c r="AJ594" t="s">
        <v>38</v>
      </c>
    </row>
    <row r="595" spans="3:36" x14ac:dyDescent="0.3">
      <c r="C595">
        <v>594</v>
      </c>
      <c r="D595" t="str">
        <f t="shared" si="33"/>
        <v>9-KT</v>
      </c>
      <c r="E595" t="str">
        <f>VLOOKUP($D595,metadata!$B$2:$S$451,2,0)</f>
        <v>Gomi, T; Takeda, M</v>
      </c>
      <c r="F595" t="str">
        <f>VLOOKUP($D595,metadata!$B$2:$S$451,3,0)</f>
        <v>Changes in life-history traits in the Fall Webworm within half a century of introduction to Japan</v>
      </c>
      <c r="G595" t="str">
        <f>VLOOKUP($D595,metadata!$B$2:$S$451,4,0)</f>
        <v>10.2307/2390287</v>
      </c>
      <c r="H595" t="str">
        <f>VLOOKUP($D595,metadata!$B$2:$S$451,5,0)</f>
        <v>y</v>
      </c>
      <c r="I595" t="str">
        <f>VLOOKUP($D595,metadata!$B$2:$S$451,6,0)</f>
        <v>a</v>
      </c>
      <c r="J595" t="str">
        <f>VLOOKUP($D595,metadata!$B$2:$S$451,7,0)</f>
        <v>i</v>
      </c>
      <c r="K595">
        <f>VLOOKUP($D595,metadata!$B$2:$S$451,8,0)</f>
        <v>7</v>
      </c>
      <c r="L595">
        <f>VLOOKUP($D595,metadata!$B$2:$S$451,9,0)</f>
        <v>3</v>
      </c>
      <c r="M595" t="str">
        <f>VLOOKUP($D595,metadata!$B$2:$S$451,10,0)</f>
        <v/>
      </c>
      <c r="N595" t="str">
        <f>VLOOKUP($D595,metadata!$B$2:$S$451,11,0)</f>
        <v>Hyphantria cunea</v>
      </c>
      <c r="O595" t="str">
        <f>VLOOKUP($D595,metadata!$B$2:$S$451,12,0)</f>
        <v>lepidoptera</v>
      </c>
      <c r="P595" t="str">
        <f>VLOOKUP($D595,metadata!$B$2:$S$451,13,0)</f>
        <v>KT</v>
      </c>
      <c r="Q595">
        <f>VLOOKUP($D595,metadata!$B$2:$S$451,14,0)</f>
        <v>35</v>
      </c>
      <c r="R595">
        <f>VLOOKUP($D595,metadata!$B$2:$S$451,15,0)</f>
        <v>135.80000000000001</v>
      </c>
      <c r="S595">
        <f>VLOOKUP($D595,metadata!$B$2:$S$451,16,0)</f>
        <v>0.01</v>
      </c>
      <c r="T595">
        <f>VLOOKUP($D595,metadata!$B$2:$S$451,17,0)</f>
        <v>41.4</v>
      </c>
      <c r="U595" t="str">
        <f>VLOOKUP($D595,metadata!$B$2:$S$451,18,0)</f>
        <v/>
      </c>
      <c r="V595">
        <f>VLOOKUP($D595,metadata!$B$2:$Z$451,19,0)</f>
        <v>770</v>
      </c>
      <c r="W595" t="str">
        <f>VLOOKUP($D595,metadata!$B$2:$Z$451,20,0)</f>
        <v>global average</v>
      </c>
      <c r="X595" t="str">
        <f>VLOOKUP($D595,metadata!$B$2:$Z$451,21,0)</f>
        <v/>
      </c>
      <c r="Y595">
        <f>VLOOKUP($D595,metadata!$B$2:$Z$451,22,0)</f>
        <v>9</v>
      </c>
      <c r="Z595" t="str">
        <f>VLOOKUP($D595,metadata!$B$2:$Z$451,23,0)</f>
        <v/>
      </c>
      <c r="AA595" t="str">
        <f>VLOOKUP($D595,metadata!$B$2:$Z$451,24,0)</f>
        <v>pupal</v>
      </c>
      <c r="AB595" t="str">
        <f>VLOOKUP($D595,metadata!$B$2:$Z$451,25,0)</f>
        <v/>
      </c>
      <c r="AC595">
        <v>14.7165932452276</v>
      </c>
      <c r="AD595">
        <v>-0.33222591362124299</v>
      </c>
      <c r="AF595">
        <f t="shared" si="34"/>
        <v>770</v>
      </c>
      <c r="AG595">
        <v>14.75</v>
      </c>
      <c r="AH595">
        <v>1996</v>
      </c>
      <c r="AI595" t="s">
        <v>38</v>
      </c>
      <c r="AJ595" t="s">
        <v>38</v>
      </c>
    </row>
    <row r="596" spans="3:36" x14ac:dyDescent="0.3">
      <c r="C596">
        <v>595</v>
      </c>
      <c r="D596" t="str">
        <f t="shared" si="33"/>
        <v>9-SO</v>
      </c>
      <c r="E596" t="str">
        <f>VLOOKUP($D596,metadata!$B$2:$S$451,2,0)</f>
        <v>Gomi, T; Takeda, M</v>
      </c>
      <c r="F596" t="str">
        <f>VLOOKUP($D596,metadata!$B$2:$S$451,3,0)</f>
        <v>Changes in life-history traits in the Fall Webworm within half a century of introduction to Japan</v>
      </c>
      <c r="G596" t="str">
        <f>VLOOKUP($D596,metadata!$B$2:$S$451,4,0)</f>
        <v>10.2307/2390287</v>
      </c>
      <c r="H596" t="str">
        <f>VLOOKUP($D596,metadata!$B$2:$S$451,5,0)</f>
        <v>y</v>
      </c>
      <c r="I596" t="str">
        <f>VLOOKUP($D596,metadata!$B$2:$S$451,6,0)</f>
        <v>a</v>
      </c>
      <c r="J596" t="str">
        <f>VLOOKUP($D596,metadata!$B$2:$S$451,7,0)</f>
        <v>i</v>
      </c>
      <c r="K596">
        <f>VLOOKUP($D596,metadata!$B$2:$S$451,8,0)</f>
        <v>7</v>
      </c>
      <c r="L596">
        <f>VLOOKUP($D596,metadata!$B$2:$S$451,9,0)</f>
        <v>3</v>
      </c>
      <c r="M596" t="str">
        <f>VLOOKUP($D596,metadata!$B$2:$S$451,10,0)</f>
        <v/>
      </c>
      <c r="N596" t="str">
        <f>VLOOKUP($D596,metadata!$B$2:$S$451,11,0)</f>
        <v>Hyphantria cunea</v>
      </c>
      <c r="O596" t="str">
        <f>VLOOKUP($D596,metadata!$B$2:$S$451,12,0)</f>
        <v>lepidoptera</v>
      </c>
      <c r="P596" t="str">
        <f>VLOOKUP($D596,metadata!$B$2:$S$451,13,0)</f>
        <v>SO</v>
      </c>
      <c r="Q596">
        <f>VLOOKUP($D596,metadata!$B$2:$S$451,14,0)</f>
        <v>35</v>
      </c>
      <c r="R596">
        <f>VLOOKUP($D596,metadata!$B$2:$S$451,15,0)</f>
        <v>138.4</v>
      </c>
      <c r="S596">
        <f>VLOOKUP($D596,metadata!$B$2:$S$451,16,0)</f>
        <v>0.01</v>
      </c>
      <c r="T596">
        <f>VLOOKUP($D596,metadata!$B$2:$S$451,17,0)</f>
        <v>14.1</v>
      </c>
      <c r="U596" t="str">
        <f>VLOOKUP($D596,metadata!$B$2:$S$451,18,0)</f>
        <v/>
      </c>
      <c r="V596">
        <f>VLOOKUP($D596,metadata!$B$2:$Z$451,19,0)</f>
        <v>770</v>
      </c>
      <c r="W596" t="str">
        <f>VLOOKUP($D596,metadata!$B$2:$Z$451,20,0)</f>
        <v>global average</v>
      </c>
      <c r="X596" t="str">
        <f>VLOOKUP($D596,metadata!$B$2:$Z$451,21,0)</f>
        <v/>
      </c>
      <c r="Y596">
        <f>VLOOKUP($D596,metadata!$B$2:$Z$451,22,0)</f>
        <v>9</v>
      </c>
      <c r="Z596" t="str">
        <f>VLOOKUP($D596,metadata!$B$2:$Z$451,23,0)</f>
        <v/>
      </c>
      <c r="AA596" t="str">
        <f>VLOOKUP($D596,metadata!$B$2:$Z$451,24,0)</f>
        <v>pupal</v>
      </c>
      <c r="AB596" t="str">
        <f>VLOOKUP($D596,metadata!$B$2:$Z$451,25,0)</f>
        <v/>
      </c>
      <c r="AC596">
        <v>14.239353891336201</v>
      </c>
      <c r="AD596">
        <v>92.691029900332197</v>
      </c>
      <c r="AF596">
        <f t="shared" si="34"/>
        <v>770</v>
      </c>
      <c r="AG596">
        <v>14.25</v>
      </c>
      <c r="AH596">
        <v>1996</v>
      </c>
      <c r="AI596" t="s">
        <v>38</v>
      </c>
      <c r="AJ596" t="s">
        <v>38</v>
      </c>
    </row>
    <row r="597" spans="3:36" x14ac:dyDescent="0.3">
      <c r="C597">
        <v>596</v>
      </c>
      <c r="D597" t="str">
        <f t="shared" si="33"/>
        <v>9-SO</v>
      </c>
      <c r="E597" t="str">
        <f>VLOOKUP($D597,metadata!$B$2:$S$451,2,0)</f>
        <v>Gomi, T; Takeda, M</v>
      </c>
      <c r="F597" t="str">
        <f>VLOOKUP($D597,metadata!$B$2:$S$451,3,0)</f>
        <v>Changes in life-history traits in the Fall Webworm within half a century of introduction to Japan</v>
      </c>
      <c r="G597" t="str">
        <f>VLOOKUP($D597,metadata!$B$2:$S$451,4,0)</f>
        <v>10.2307/2390287</v>
      </c>
      <c r="H597" t="str">
        <f>VLOOKUP($D597,metadata!$B$2:$S$451,5,0)</f>
        <v>y</v>
      </c>
      <c r="I597" t="str">
        <f>VLOOKUP($D597,metadata!$B$2:$S$451,6,0)</f>
        <v>a</v>
      </c>
      <c r="J597" t="str">
        <f>VLOOKUP($D597,metadata!$B$2:$S$451,7,0)</f>
        <v>i</v>
      </c>
      <c r="K597">
        <f>VLOOKUP($D597,metadata!$B$2:$S$451,8,0)</f>
        <v>7</v>
      </c>
      <c r="L597">
        <f>VLOOKUP($D597,metadata!$B$2:$S$451,9,0)</f>
        <v>3</v>
      </c>
      <c r="M597" t="str">
        <f>VLOOKUP($D597,metadata!$B$2:$S$451,10,0)</f>
        <v/>
      </c>
      <c r="N597" t="str">
        <f>VLOOKUP($D597,metadata!$B$2:$S$451,11,0)</f>
        <v>Hyphantria cunea</v>
      </c>
      <c r="O597" t="str">
        <f>VLOOKUP($D597,metadata!$B$2:$S$451,12,0)</f>
        <v>lepidoptera</v>
      </c>
      <c r="P597" t="str">
        <f>VLOOKUP($D597,metadata!$B$2:$S$451,13,0)</f>
        <v>SO</v>
      </c>
      <c r="Q597">
        <f>VLOOKUP($D597,metadata!$B$2:$S$451,14,0)</f>
        <v>35</v>
      </c>
      <c r="R597">
        <f>VLOOKUP($D597,metadata!$B$2:$S$451,15,0)</f>
        <v>138.4</v>
      </c>
      <c r="S597">
        <f>VLOOKUP($D597,metadata!$B$2:$S$451,16,0)</f>
        <v>0.01</v>
      </c>
      <c r="T597">
        <f>VLOOKUP($D597,metadata!$B$2:$S$451,17,0)</f>
        <v>14.1</v>
      </c>
      <c r="U597" t="str">
        <f>VLOOKUP($D597,metadata!$B$2:$S$451,18,0)</f>
        <v/>
      </c>
      <c r="V597">
        <f>VLOOKUP($D597,metadata!$B$2:$Z$451,19,0)</f>
        <v>770</v>
      </c>
      <c r="W597" t="str">
        <f>VLOOKUP($D597,metadata!$B$2:$Z$451,20,0)</f>
        <v>global average</v>
      </c>
      <c r="X597" t="str">
        <f>VLOOKUP($D597,metadata!$B$2:$Z$451,21,0)</f>
        <v/>
      </c>
      <c r="Y597">
        <f>VLOOKUP($D597,metadata!$B$2:$Z$451,22,0)</f>
        <v>9</v>
      </c>
      <c r="Z597" t="str">
        <f>VLOOKUP($D597,metadata!$B$2:$Z$451,23,0)</f>
        <v/>
      </c>
      <c r="AA597" t="str">
        <f>VLOOKUP($D597,metadata!$B$2:$Z$451,24,0)</f>
        <v>pupal</v>
      </c>
      <c r="AB597" t="str">
        <f>VLOOKUP($D597,metadata!$B$2:$Z$451,25,0)</f>
        <v/>
      </c>
      <c r="AC597">
        <v>14.499265785609399</v>
      </c>
      <c r="AD597">
        <v>22.425249169435201</v>
      </c>
      <c r="AF597">
        <f t="shared" si="34"/>
        <v>770</v>
      </c>
      <c r="AG597">
        <f>ROUND(AC597,1)</f>
        <v>14.5</v>
      </c>
      <c r="AH597">
        <v>1996</v>
      </c>
      <c r="AI597" t="s">
        <v>38</v>
      </c>
      <c r="AJ597" t="s">
        <v>38</v>
      </c>
    </row>
    <row r="598" spans="3:36" x14ac:dyDescent="0.3">
      <c r="C598">
        <v>597</v>
      </c>
      <c r="D598" t="str">
        <f t="shared" si="33"/>
        <v>9-SO</v>
      </c>
      <c r="E598" t="str">
        <f>VLOOKUP($D598,metadata!$B$2:$S$451,2,0)</f>
        <v>Gomi, T; Takeda, M</v>
      </c>
      <c r="F598" t="str">
        <f>VLOOKUP($D598,metadata!$B$2:$S$451,3,0)</f>
        <v>Changes in life-history traits in the Fall Webworm within half a century of introduction to Japan</v>
      </c>
      <c r="G598" t="str">
        <f>VLOOKUP($D598,metadata!$B$2:$S$451,4,0)</f>
        <v>10.2307/2390287</v>
      </c>
      <c r="H598" t="str">
        <f>VLOOKUP($D598,metadata!$B$2:$S$451,5,0)</f>
        <v>y</v>
      </c>
      <c r="I598" t="str">
        <f>VLOOKUP($D598,metadata!$B$2:$S$451,6,0)</f>
        <v>a</v>
      </c>
      <c r="J598" t="str">
        <f>VLOOKUP($D598,metadata!$B$2:$S$451,7,0)</f>
        <v>i</v>
      </c>
      <c r="K598">
        <f>VLOOKUP($D598,metadata!$B$2:$S$451,8,0)</f>
        <v>7</v>
      </c>
      <c r="L598">
        <f>VLOOKUP($D598,metadata!$B$2:$S$451,9,0)</f>
        <v>3</v>
      </c>
      <c r="M598" t="str">
        <f>VLOOKUP($D598,metadata!$B$2:$S$451,10,0)</f>
        <v/>
      </c>
      <c r="N598" t="str">
        <f>VLOOKUP($D598,metadata!$B$2:$S$451,11,0)</f>
        <v>Hyphantria cunea</v>
      </c>
      <c r="O598" t="str">
        <f>VLOOKUP($D598,metadata!$B$2:$S$451,12,0)</f>
        <v>lepidoptera</v>
      </c>
      <c r="P598" t="str">
        <f>VLOOKUP($D598,metadata!$B$2:$S$451,13,0)</f>
        <v>SO</v>
      </c>
      <c r="Q598">
        <f>VLOOKUP($D598,metadata!$B$2:$S$451,14,0)</f>
        <v>35</v>
      </c>
      <c r="R598">
        <f>VLOOKUP($D598,metadata!$B$2:$S$451,15,0)</f>
        <v>138.4</v>
      </c>
      <c r="S598">
        <f>VLOOKUP($D598,metadata!$B$2:$S$451,16,0)</f>
        <v>0.01</v>
      </c>
      <c r="T598">
        <f>VLOOKUP($D598,metadata!$B$2:$S$451,17,0)</f>
        <v>14.1</v>
      </c>
      <c r="U598" t="str">
        <f>VLOOKUP($D598,metadata!$B$2:$S$451,18,0)</f>
        <v/>
      </c>
      <c r="V598">
        <f>VLOOKUP($D598,metadata!$B$2:$Z$451,19,0)</f>
        <v>770</v>
      </c>
      <c r="W598" t="str">
        <f>VLOOKUP($D598,metadata!$B$2:$Z$451,20,0)</f>
        <v>global average</v>
      </c>
      <c r="X598" t="str">
        <f>VLOOKUP($D598,metadata!$B$2:$Z$451,21,0)</f>
        <v/>
      </c>
      <c r="Y598">
        <f>VLOOKUP($D598,metadata!$B$2:$Z$451,22,0)</f>
        <v>9</v>
      </c>
      <c r="Z598" t="str">
        <f>VLOOKUP($D598,metadata!$B$2:$Z$451,23,0)</f>
        <v/>
      </c>
      <c r="AA598" t="str">
        <f>VLOOKUP($D598,metadata!$B$2:$Z$451,24,0)</f>
        <v>pupal</v>
      </c>
      <c r="AB598" t="str">
        <f>VLOOKUP($D598,metadata!$B$2:$Z$451,25,0)</f>
        <v/>
      </c>
      <c r="AC598">
        <v>14.773861967694501</v>
      </c>
      <c r="AD598">
        <v>0</v>
      </c>
      <c r="AF598">
        <f t="shared" si="34"/>
        <v>770</v>
      </c>
      <c r="AG598">
        <v>14.75</v>
      </c>
      <c r="AH598">
        <v>1996</v>
      </c>
      <c r="AI598" t="s">
        <v>38</v>
      </c>
      <c r="AJ598" t="s">
        <v>38</v>
      </c>
    </row>
    <row r="599" spans="3:36" x14ac:dyDescent="0.3">
      <c r="C599">
        <v>598</v>
      </c>
      <c r="D599" t="str">
        <f t="shared" si="33"/>
        <v>10-SD</v>
      </c>
      <c r="E599" t="str">
        <f>VLOOKUP($D599,metadata!$B$2:$S$451,2,0)</f>
        <v>GOMI, T; TAKEDA, M</v>
      </c>
      <c r="F599" t="str">
        <f>VLOOKUP($D599,metadata!$B$2:$S$451,3,0)</f>
        <v>GEOGRAPHIC-VARIATION IN PHOTOPERIODIC RESPONSES IN AN INTRODUCED INSECT, HYPHANTRIA-CUNEA DRURY (LEPIDOPTERA, ARCTIIDAE) IN JAPAN</v>
      </c>
      <c r="G599" t="str">
        <f>VLOOKUP($D599,metadata!$B$2:$S$451,4,0)</f>
        <v>10.1303/aez.26.357</v>
      </c>
      <c r="H599" t="str">
        <f>VLOOKUP($D599,metadata!$B$2:$S$451,5,0)</f>
        <v>y</v>
      </c>
      <c r="I599" t="str">
        <f>VLOOKUP($D599,metadata!$B$2:$S$451,6,0)</f>
        <v>a</v>
      </c>
      <c r="J599" t="str">
        <f>VLOOKUP($D599,metadata!$B$2:$S$451,7,0)</f>
        <v>i</v>
      </c>
      <c r="K599">
        <f>VLOOKUP($D599,metadata!$B$2:$S$451,8,0)</f>
        <v>6</v>
      </c>
      <c r="L599">
        <f>VLOOKUP($D599,metadata!$B$2:$S$451,9,0)</f>
        <v>3</v>
      </c>
      <c r="M599" t="str">
        <f>VLOOKUP($D599,metadata!$B$2:$S$451,10,0)</f>
        <v/>
      </c>
      <c r="N599" t="str">
        <f>VLOOKUP($D599,metadata!$B$2:$S$451,11,0)</f>
        <v>Hyphantria cunea</v>
      </c>
      <c r="O599" t="str">
        <f>VLOOKUP($D599,metadata!$B$2:$S$451,12,0)</f>
        <v>lepidoptera</v>
      </c>
      <c r="P599" t="str">
        <f>VLOOKUP($D599,metadata!$B$2:$S$451,13,0)</f>
        <v>SD</v>
      </c>
      <c r="Q599">
        <f>VLOOKUP($D599,metadata!$B$2:$S$451,14,0)</f>
        <v>38.266666666666701</v>
      </c>
      <c r="R599">
        <f>VLOOKUP($D599,metadata!$B$2:$S$451,15,0)</f>
        <v>140.9</v>
      </c>
      <c r="S599">
        <f>VLOOKUP($D599,metadata!$B$2:$S$451,16,0)</f>
        <v>0.01</v>
      </c>
      <c r="T599">
        <f>VLOOKUP($D599,metadata!$B$2:$S$451,17,0)</f>
        <v>38.9</v>
      </c>
      <c r="U599" t="str">
        <f>VLOOKUP($D599,metadata!$B$2:$S$451,18,0)</f>
        <v/>
      </c>
      <c r="V599">
        <f>VLOOKUP($D599,metadata!$B$2:$Z$451,19,0)</f>
        <v>179.5</v>
      </c>
      <c r="W599" t="str">
        <f>VLOOKUP($D599,metadata!$B$2:$Z$451,20,0)</f>
        <v>acc</v>
      </c>
      <c r="X599" t="str">
        <f>VLOOKUP($D599,metadata!$B$2:$Z$451,21,0)</f>
        <v/>
      </c>
      <c r="Y599">
        <f>VLOOKUP($D599,metadata!$B$2:$Z$451,22,0)</f>
        <v>10</v>
      </c>
      <c r="Z599" t="str">
        <f>VLOOKUP($D599,metadata!$B$2:$Z$451,23,0)</f>
        <v/>
      </c>
      <c r="AA599" t="str">
        <f>VLOOKUP($D599,metadata!$B$2:$Z$451,24,0)</f>
        <v>pupal</v>
      </c>
      <c r="AB599" t="str">
        <f>VLOOKUP($D599,metadata!$B$2:$Z$451,25,0)</f>
        <v/>
      </c>
      <c r="AC599">
        <v>13.995275699162001</v>
      </c>
      <c r="AD599">
        <v>99.646539535846003</v>
      </c>
      <c r="AE599">
        <v>99</v>
      </c>
      <c r="AF599">
        <f t="shared" si="34"/>
        <v>99</v>
      </c>
      <c r="AG599">
        <f t="shared" ref="AG599:AG611" si="35">ROUND(AC599,1)</f>
        <v>14</v>
      </c>
      <c r="AH599">
        <v>1996</v>
      </c>
      <c r="AI599" t="s">
        <v>38</v>
      </c>
      <c r="AJ599" t="s">
        <v>38</v>
      </c>
    </row>
    <row r="600" spans="3:36" x14ac:dyDescent="0.3">
      <c r="C600">
        <v>599</v>
      </c>
      <c r="D600" t="str">
        <f t="shared" si="33"/>
        <v>10-SD</v>
      </c>
      <c r="E600" t="str">
        <f>VLOOKUP($D600,metadata!$B$2:$S$451,2,0)</f>
        <v>GOMI, T; TAKEDA, M</v>
      </c>
      <c r="F600" t="str">
        <f>VLOOKUP($D600,metadata!$B$2:$S$451,3,0)</f>
        <v>GEOGRAPHIC-VARIATION IN PHOTOPERIODIC RESPONSES IN AN INTRODUCED INSECT, HYPHANTRIA-CUNEA DRURY (LEPIDOPTERA, ARCTIIDAE) IN JAPAN</v>
      </c>
      <c r="G600" t="str">
        <f>VLOOKUP($D600,metadata!$B$2:$S$451,4,0)</f>
        <v>10.1303/aez.26.357</v>
      </c>
      <c r="H600" t="str">
        <f>VLOOKUP($D600,metadata!$B$2:$S$451,5,0)</f>
        <v>y</v>
      </c>
      <c r="I600" t="str">
        <f>VLOOKUP($D600,metadata!$B$2:$S$451,6,0)</f>
        <v>a</v>
      </c>
      <c r="J600" t="str">
        <f>VLOOKUP($D600,metadata!$B$2:$S$451,7,0)</f>
        <v>i</v>
      </c>
      <c r="K600">
        <f>VLOOKUP($D600,metadata!$B$2:$S$451,8,0)</f>
        <v>6</v>
      </c>
      <c r="L600">
        <f>VLOOKUP($D600,metadata!$B$2:$S$451,9,0)</f>
        <v>3</v>
      </c>
      <c r="M600" t="str">
        <f>VLOOKUP($D600,metadata!$B$2:$S$451,10,0)</f>
        <v/>
      </c>
      <c r="N600" t="str">
        <f>VLOOKUP($D600,metadata!$B$2:$S$451,11,0)</f>
        <v>Hyphantria cunea</v>
      </c>
      <c r="O600" t="str">
        <f>VLOOKUP($D600,metadata!$B$2:$S$451,12,0)</f>
        <v>lepidoptera</v>
      </c>
      <c r="P600" t="str">
        <f>VLOOKUP($D600,metadata!$B$2:$S$451,13,0)</f>
        <v>SD</v>
      </c>
      <c r="Q600">
        <f>VLOOKUP($D600,metadata!$B$2:$S$451,14,0)</f>
        <v>38.266666666666701</v>
      </c>
      <c r="R600">
        <f>VLOOKUP($D600,metadata!$B$2:$S$451,15,0)</f>
        <v>140.9</v>
      </c>
      <c r="S600">
        <f>VLOOKUP($D600,metadata!$B$2:$S$451,16,0)</f>
        <v>0.01</v>
      </c>
      <c r="T600">
        <f>VLOOKUP($D600,metadata!$B$2:$S$451,17,0)</f>
        <v>38.9</v>
      </c>
      <c r="U600" t="str">
        <f>VLOOKUP($D600,metadata!$B$2:$S$451,18,0)</f>
        <v/>
      </c>
      <c r="V600">
        <f>VLOOKUP($D600,metadata!$B$2:$Z$451,19,0)</f>
        <v>179.5</v>
      </c>
      <c r="W600" t="str">
        <f>VLOOKUP($D600,metadata!$B$2:$Z$451,20,0)</f>
        <v>acc</v>
      </c>
      <c r="X600" t="str">
        <f>VLOOKUP($D600,metadata!$B$2:$Z$451,21,0)</f>
        <v/>
      </c>
      <c r="Y600">
        <f>VLOOKUP($D600,metadata!$B$2:$Z$451,22,0)</f>
        <v>10</v>
      </c>
      <c r="Z600" t="str">
        <f>VLOOKUP($D600,metadata!$B$2:$Z$451,23,0)</f>
        <v/>
      </c>
      <c r="AA600" t="str">
        <f>VLOOKUP($D600,metadata!$B$2:$Z$451,24,0)</f>
        <v>pupal</v>
      </c>
      <c r="AB600" t="str">
        <f>VLOOKUP($D600,metadata!$B$2:$Z$451,25,0)</f>
        <v/>
      </c>
      <c r="AC600">
        <v>14.4900168971343</v>
      </c>
      <c r="AD600">
        <v>85.006379530328601</v>
      </c>
      <c r="AE600">
        <f>64+12</f>
        <v>76</v>
      </c>
      <c r="AF600">
        <f t="shared" si="34"/>
        <v>76</v>
      </c>
      <c r="AG600">
        <f t="shared" si="35"/>
        <v>14.5</v>
      </c>
      <c r="AH600">
        <v>1996</v>
      </c>
      <c r="AI600" t="s">
        <v>38</v>
      </c>
      <c r="AJ600" t="s">
        <v>38</v>
      </c>
    </row>
    <row r="601" spans="3:36" x14ac:dyDescent="0.3">
      <c r="C601">
        <v>600</v>
      </c>
      <c r="D601" t="str">
        <f t="shared" si="33"/>
        <v>10-SD</v>
      </c>
      <c r="E601" t="str">
        <f>VLOOKUP($D601,metadata!$B$2:$S$451,2,0)</f>
        <v>GOMI, T; TAKEDA, M</v>
      </c>
      <c r="F601" t="str">
        <f>VLOOKUP($D601,metadata!$B$2:$S$451,3,0)</f>
        <v>GEOGRAPHIC-VARIATION IN PHOTOPERIODIC RESPONSES IN AN INTRODUCED INSECT, HYPHANTRIA-CUNEA DRURY (LEPIDOPTERA, ARCTIIDAE) IN JAPAN</v>
      </c>
      <c r="G601" t="str">
        <f>VLOOKUP($D601,metadata!$B$2:$S$451,4,0)</f>
        <v>10.1303/aez.26.357</v>
      </c>
      <c r="H601" t="str">
        <f>VLOOKUP($D601,metadata!$B$2:$S$451,5,0)</f>
        <v>y</v>
      </c>
      <c r="I601" t="str">
        <f>VLOOKUP($D601,metadata!$B$2:$S$451,6,0)</f>
        <v>a</v>
      </c>
      <c r="J601" t="str">
        <f>VLOOKUP($D601,metadata!$B$2:$S$451,7,0)</f>
        <v>i</v>
      </c>
      <c r="K601">
        <f>VLOOKUP($D601,metadata!$B$2:$S$451,8,0)</f>
        <v>6</v>
      </c>
      <c r="L601">
        <f>VLOOKUP($D601,metadata!$B$2:$S$451,9,0)</f>
        <v>3</v>
      </c>
      <c r="M601" t="str">
        <f>VLOOKUP($D601,metadata!$B$2:$S$451,10,0)</f>
        <v/>
      </c>
      <c r="N601" t="str">
        <f>VLOOKUP($D601,metadata!$B$2:$S$451,11,0)</f>
        <v>Hyphantria cunea</v>
      </c>
      <c r="O601" t="str">
        <f>VLOOKUP($D601,metadata!$B$2:$S$451,12,0)</f>
        <v>lepidoptera</v>
      </c>
      <c r="P601" t="str">
        <f>VLOOKUP($D601,metadata!$B$2:$S$451,13,0)</f>
        <v>SD</v>
      </c>
      <c r="Q601">
        <f>VLOOKUP($D601,metadata!$B$2:$S$451,14,0)</f>
        <v>38.266666666666701</v>
      </c>
      <c r="R601">
        <f>VLOOKUP($D601,metadata!$B$2:$S$451,15,0)</f>
        <v>140.9</v>
      </c>
      <c r="S601">
        <f>VLOOKUP($D601,metadata!$B$2:$S$451,16,0)</f>
        <v>0.01</v>
      </c>
      <c r="T601">
        <f>VLOOKUP($D601,metadata!$B$2:$S$451,17,0)</f>
        <v>38.9</v>
      </c>
      <c r="U601" t="str">
        <f>VLOOKUP($D601,metadata!$B$2:$S$451,18,0)</f>
        <v/>
      </c>
      <c r="V601">
        <f>VLOOKUP($D601,metadata!$B$2:$Z$451,19,0)</f>
        <v>179.5</v>
      </c>
      <c r="W601" t="str">
        <f>VLOOKUP($D601,metadata!$B$2:$Z$451,20,0)</f>
        <v>acc</v>
      </c>
      <c r="X601" t="str">
        <f>VLOOKUP($D601,metadata!$B$2:$Z$451,21,0)</f>
        <v/>
      </c>
      <c r="Y601">
        <f>VLOOKUP($D601,metadata!$B$2:$Z$451,22,0)</f>
        <v>10</v>
      </c>
      <c r="Z601" t="str">
        <f>VLOOKUP($D601,metadata!$B$2:$Z$451,23,0)</f>
        <v/>
      </c>
      <c r="AA601" t="str">
        <f>VLOOKUP($D601,metadata!$B$2:$Z$451,24,0)</f>
        <v>pupal</v>
      </c>
      <c r="AB601" t="str">
        <f>VLOOKUP($D601,metadata!$B$2:$Z$451,25,0)</f>
        <v/>
      </c>
      <c r="AC601">
        <v>14.9998275802613</v>
      </c>
      <c r="AD601">
        <v>0.67933377012999996</v>
      </c>
      <c r="AE601">
        <v>347</v>
      </c>
      <c r="AF601">
        <f t="shared" si="34"/>
        <v>347</v>
      </c>
      <c r="AG601">
        <f t="shared" si="35"/>
        <v>15</v>
      </c>
      <c r="AH601">
        <v>1996</v>
      </c>
      <c r="AI601" t="s">
        <v>38</v>
      </c>
      <c r="AJ601" t="s">
        <v>38</v>
      </c>
    </row>
    <row r="602" spans="3:36" x14ac:dyDescent="0.3">
      <c r="C602">
        <v>601</v>
      </c>
      <c r="D602" t="str">
        <f t="shared" si="33"/>
        <v>10-NG</v>
      </c>
      <c r="E602" t="str">
        <f>VLOOKUP($D602,metadata!$B$2:$S$451,2,0)</f>
        <v>GOMI, T; TAKEDA, M</v>
      </c>
      <c r="F602" t="str">
        <f>VLOOKUP($D602,metadata!$B$2:$S$451,3,0)</f>
        <v>GEOGRAPHIC-VARIATION IN PHOTOPERIODIC RESPONSES IN AN INTRODUCED INSECT, HYPHANTRIA-CUNEA DRURY (LEPIDOPTERA, ARCTIIDAE) IN JAPAN</v>
      </c>
      <c r="G602" t="str">
        <f>VLOOKUP($D602,metadata!$B$2:$S$451,4,0)</f>
        <v>10.1303/aez.26.357</v>
      </c>
      <c r="H602" t="str">
        <f>VLOOKUP($D602,metadata!$B$2:$S$451,5,0)</f>
        <v>y</v>
      </c>
      <c r="I602" t="str">
        <f>VLOOKUP($D602,metadata!$B$2:$S$451,6,0)</f>
        <v>a</v>
      </c>
      <c r="J602" t="str">
        <f>VLOOKUP($D602,metadata!$B$2:$S$451,7,0)</f>
        <v>i</v>
      </c>
      <c r="K602">
        <f>VLOOKUP($D602,metadata!$B$2:$S$451,8,0)</f>
        <v>6</v>
      </c>
      <c r="L602">
        <f>VLOOKUP($D602,metadata!$B$2:$S$451,9,0)</f>
        <v>3</v>
      </c>
      <c r="M602" t="str">
        <f>VLOOKUP($D602,metadata!$B$2:$S$451,10,0)</f>
        <v/>
      </c>
      <c r="N602" t="str">
        <f>VLOOKUP($D602,metadata!$B$2:$S$451,11,0)</f>
        <v>Hyphantria cunea</v>
      </c>
      <c r="O602" t="str">
        <f>VLOOKUP($D602,metadata!$B$2:$S$451,12,0)</f>
        <v>lepidoptera</v>
      </c>
      <c r="P602" t="str">
        <f>VLOOKUP($D602,metadata!$B$2:$S$451,13,0)</f>
        <v>NG</v>
      </c>
      <c r="Q602">
        <f>VLOOKUP($D602,metadata!$B$2:$S$451,14,0)</f>
        <v>37.9166666666667</v>
      </c>
      <c r="R602">
        <f>VLOOKUP($D602,metadata!$B$2:$S$451,15,0)</f>
        <v>139.05000000000001</v>
      </c>
      <c r="S602">
        <f>VLOOKUP($D602,metadata!$B$2:$S$451,16,0)</f>
        <v>0.01</v>
      </c>
      <c r="T602">
        <f>VLOOKUP($D602,metadata!$B$2:$S$451,17,0)</f>
        <v>1.9</v>
      </c>
      <c r="U602" t="str">
        <f>VLOOKUP($D602,metadata!$B$2:$S$451,18,0)</f>
        <v/>
      </c>
      <c r="V602">
        <f>VLOOKUP($D602,metadata!$B$2:$Z$451,19,0)</f>
        <v>289</v>
      </c>
      <c r="W602" t="str">
        <f>VLOOKUP($D602,metadata!$B$2:$Z$451,20,0)</f>
        <v>acc</v>
      </c>
      <c r="X602" t="str">
        <f>VLOOKUP($D602,metadata!$B$2:$Z$451,21,0)</f>
        <v/>
      </c>
      <c r="Y602">
        <f>VLOOKUP($D602,metadata!$B$2:$Z$451,22,0)</f>
        <v>10</v>
      </c>
      <c r="Z602" t="str">
        <f>VLOOKUP($D602,metadata!$B$2:$Z$451,23,0)</f>
        <v/>
      </c>
      <c r="AA602" t="str">
        <f>VLOOKUP($D602,metadata!$B$2:$Z$451,24,0)</f>
        <v>pupal</v>
      </c>
      <c r="AB602" t="str">
        <f>VLOOKUP($D602,metadata!$B$2:$Z$451,25,0)</f>
        <v/>
      </c>
      <c r="AC602">
        <v>14.000311980033199</v>
      </c>
      <c r="AD602">
        <v>99.660288408208501</v>
      </c>
      <c r="AE602">
        <v>301</v>
      </c>
      <c r="AF602">
        <f t="shared" si="34"/>
        <v>301</v>
      </c>
      <c r="AG602">
        <f t="shared" si="35"/>
        <v>14</v>
      </c>
      <c r="AH602">
        <v>1996</v>
      </c>
      <c r="AI602" t="s">
        <v>38</v>
      </c>
      <c r="AJ602" t="s">
        <v>38</v>
      </c>
    </row>
    <row r="603" spans="3:36" x14ac:dyDescent="0.3">
      <c r="C603">
        <v>602</v>
      </c>
      <c r="D603" t="str">
        <f t="shared" si="33"/>
        <v>10-NG</v>
      </c>
      <c r="E603" t="str">
        <f>VLOOKUP($D603,metadata!$B$2:$S$451,2,0)</f>
        <v>GOMI, T; TAKEDA, M</v>
      </c>
      <c r="F603" t="str">
        <f>VLOOKUP($D603,metadata!$B$2:$S$451,3,0)</f>
        <v>GEOGRAPHIC-VARIATION IN PHOTOPERIODIC RESPONSES IN AN INTRODUCED INSECT, HYPHANTRIA-CUNEA DRURY (LEPIDOPTERA, ARCTIIDAE) IN JAPAN</v>
      </c>
      <c r="G603" t="str">
        <f>VLOOKUP($D603,metadata!$B$2:$S$451,4,0)</f>
        <v>10.1303/aez.26.357</v>
      </c>
      <c r="H603" t="str">
        <f>VLOOKUP($D603,metadata!$B$2:$S$451,5,0)</f>
        <v>y</v>
      </c>
      <c r="I603" t="str">
        <f>VLOOKUP($D603,metadata!$B$2:$S$451,6,0)</f>
        <v>a</v>
      </c>
      <c r="J603" t="str">
        <f>VLOOKUP($D603,metadata!$B$2:$S$451,7,0)</f>
        <v>i</v>
      </c>
      <c r="K603">
        <f>VLOOKUP($D603,metadata!$B$2:$S$451,8,0)</f>
        <v>6</v>
      </c>
      <c r="L603">
        <f>VLOOKUP($D603,metadata!$B$2:$S$451,9,0)</f>
        <v>3</v>
      </c>
      <c r="M603" t="str">
        <f>VLOOKUP($D603,metadata!$B$2:$S$451,10,0)</f>
        <v/>
      </c>
      <c r="N603" t="str">
        <f>VLOOKUP($D603,metadata!$B$2:$S$451,11,0)</f>
        <v>Hyphantria cunea</v>
      </c>
      <c r="O603" t="str">
        <f>VLOOKUP($D603,metadata!$B$2:$S$451,12,0)</f>
        <v>lepidoptera</v>
      </c>
      <c r="P603" t="str">
        <f>VLOOKUP($D603,metadata!$B$2:$S$451,13,0)</f>
        <v>NG</v>
      </c>
      <c r="Q603">
        <f>VLOOKUP($D603,metadata!$B$2:$S$451,14,0)</f>
        <v>37.9166666666667</v>
      </c>
      <c r="R603">
        <f>VLOOKUP($D603,metadata!$B$2:$S$451,15,0)</f>
        <v>139.05000000000001</v>
      </c>
      <c r="S603">
        <f>VLOOKUP($D603,metadata!$B$2:$S$451,16,0)</f>
        <v>0.01</v>
      </c>
      <c r="T603">
        <f>VLOOKUP($D603,metadata!$B$2:$S$451,17,0)</f>
        <v>1.9</v>
      </c>
      <c r="U603" t="str">
        <f>VLOOKUP($D603,metadata!$B$2:$S$451,18,0)</f>
        <v/>
      </c>
      <c r="V603">
        <f>VLOOKUP($D603,metadata!$B$2:$Z$451,19,0)</f>
        <v>289</v>
      </c>
      <c r="W603" t="str">
        <f>VLOOKUP($D603,metadata!$B$2:$Z$451,20,0)</f>
        <v>acc</v>
      </c>
      <c r="X603" t="str">
        <f>VLOOKUP($D603,metadata!$B$2:$Z$451,21,0)</f>
        <v/>
      </c>
      <c r="Y603">
        <f>VLOOKUP($D603,metadata!$B$2:$Z$451,22,0)</f>
        <v>10</v>
      </c>
      <c r="Z603" t="str">
        <f>VLOOKUP($D603,metadata!$B$2:$Z$451,23,0)</f>
        <v/>
      </c>
      <c r="AA603" t="str">
        <f>VLOOKUP($D603,metadata!$B$2:$Z$451,24,0)</f>
        <v>pupal</v>
      </c>
      <c r="AB603" t="str">
        <f>VLOOKUP($D603,metadata!$B$2:$Z$451,25,0)</f>
        <v/>
      </c>
      <c r="AC603">
        <v>14.4972961730449</v>
      </c>
      <c r="AD603">
        <v>84.005823627287796</v>
      </c>
      <c r="AE603">
        <f>59+12</f>
        <v>71</v>
      </c>
      <c r="AF603">
        <f t="shared" si="34"/>
        <v>71</v>
      </c>
      <c r="AG603">
        <f t="shared" si="35"/>
        <v>14.5</v>
      </c>
      <c r="AH603">
        <v>1996</v>
      </c>
      <c r="AI603" t="s">
        <v>38</v>
      </c>
      <c r="AJ603" t="s">
        <v>38</v>
      </c>
    </row>
    <row r="604" spans="3:36" x14ac:dyDescent="0.3">
      <c r="C604">
        <v>603</v>
      </c>
      <c r="D604" t="str">
        <f t="shared" si="33"/>
        <v>10-NG</v>
      </c>
      <c r="E604" t="str">
        <f>VLOOKUP($D604,metadata!$B$2:$S$451,2,0)</f>
        <v>GOMI, T; TAKEDA, M</v>
      </c>
      <c r="F604" t="str">
        <f>VLOOKUP($D604,metadata!$B$2:$S$451,3,0)</f>
        <v>GEOGRAPHIC-VARIATION IN PHOTOPERIODIC RESPONSES IN AN INTRODUCED INSECT, HYPHANTRIA-CUNEA DRURY (LEPIDOPTERA, ARCTIIDAE) IN JAPAN</v>
      </c>
      <c r="G604" t="str">
        <f>VLOOKUP($D604,metadata!$B$2:$S$451,4,0)</f>
        <v>10.1303/aez.26.357</v>
      </c>
      <c r="H604" t="str">
        <f>VLOOKUP($D604,metadata!$B$2:$S$451,5,0)</f>
        <v>y</v>
      </c>
      <c r="I604" t="str">
        <f>VLOOKUP($D604,metadata!$B$2:$S$451,6,0)</f>
        <v>a</v>
      </c>
      <c r="J604" t="str">
        <f>VLOOKUP($D604,metadata!$B$2:$S$451,7,0)</f>
        <v>i</v>
      </c>
      <c r="K604">
        <f>VLOOKUP($D604,metadata!$B$2:$S$451,8,0)</f>
        <v>6</v>
      </c>
      <c r="L604">
        <f>VLOOKUP($D604,metadata!$B$2:$S$451,9,0)</f>
        <v>3</v>
      </c>
      <c r="M604" t="str">
        <f>VLOOKUP($D604,metadata!$B$2:$S$451,10,0)</f>
        <v/>
      </c>
      <c r="N604" t="str">
        <f>VLOOKUP($D604,metadata!$B$2:$S$451,11,0)</f>
        <v>Hyphantria cunea</v>
      </c>
      <c r="O604" t="str">
        <f>VLOOKUP($D604,metadata!$B$2:$S$451,12,0)</f>
        <v>lepidoptera</v>
      </c>
      <c r="P604" t="str">
        <f>VLOOKUP($D604,metadata!$B$2:$S$451,13,0)</f>
        <v>NG</v>
      </c>
      <c r="Q604">
        <f>VLOOKUP($D604,metadata!$B$2:$S$451,14,0)</f>
        <v>37.9166666666667</v>
      </c>
      <c r="R604">
        <f>VLOOKUP($D604,metadata!$B$2:$S$451,15,0)</f>
        <v>139.05000000000001</v>
      </c>
      <c r="S604">
        <f>VLOOKUP($D604,metadata!$B$2:$S$451,16,0)</f>
        <v>0.01</v>
      </c>
      <c r="T604">
        <f>VLOOKUP($D604,metadata!$B$2:$S$451,17,0)</f>
        <v>1.9</v>
      </c>
      <c r="U604" t="str">
        <f>VLOOKUP($D604,metadata!$B$2:$S$451,18,0)</f>
        <v/>
      </c>
      <c r="V604">
        <f>VLOOKUP($D604,metadata!$B$2:$Z$451,19,0)</f>
        <v>289</v>
      </c>
      <c r="W604" t="str">
        <f>VLOOKUP($D604,metadata!$B$2:$Z$451,20,0)</f>
        <v>acc</v>
      </c>
      <c r="X604" t="str">
        <f>VLOOKUP($D604,metadata!$B$2:$Z$451,21,0)</f>
        <v/>
      </c>
      <c r="Y604">
        <f>VLOOKUP($D604,metadata!$B$2:$Z$451,22,0)</f>
        <v>10</v>
      </c>
      <c r="Z604" t="str">
        <f>VLOOKUP($D604,metadata!$B$2:$Z$451,23,0)</f>
        <v/>
      </c>
      <c r="AA604" t="str">
        <f>VLOOKUP($D604,metadata!$B$2:$Z$451,24,0)</f>
        <v>pupal</v>
      </c>
      <c r="AB604" t="str">
        <f>VLOOKUP($D604,metadata!$B$2:$Z$451,25,0)</f>
        <v/>
      </c>
      <c r="AC604">
        <v>15.0052516638935</v>
      </c>
      <c r="AD604">
        <v>1.3865779256789701E-2</v>
      </c>
      <c r="AE604">
        <v>268</v>
      </c>
      <c r="AF604">
        <f t="shared" si="34"/>
        <v>268</v>
      </c>
      <c r="AG604">
        <f t="shared" si="35"/>
        <v>15</v>
      </c>
      <c r="AH604">
        <v>1996</v>
      </c>
      <c r="AI604" t="s">
        <v>38</v>
      </c>
      <c r="AJ604" t="s">
        <v>38</v>
      </c>
    </row>
    <row r="605" spans="3:36" x14ac:dyDescent="0.3">
      <c r="C605">
        <v>604</v>
      </c>
      <c r="D605" t="str">
        <f t="shared" si="33"/>
        <v>10-FS</v>
      </c>
      <c r="E605" t="str">
        <f>VLOOKUP($D605,metadata!$B$2:$S$451,2,0)</f>
        <v>GOMI, T; TAKEDA, M</v>
      </c>
      <c r="F605" t="str">
        <f>VLOOKUP($D605,metadata!$B$2:$S$451,3,0)</f>
        <v>GEOGRAPHIC-VARIATION IN PHOTOPERIODIC RESPONSES IN AN INTRODUCED INSECT, HYPHANTRIA-CUNEA DRURY (LEPIDOPTERA, ARCTIIDAE) IN JAPAN</v>
      </c>
      <c r="G605" t="str">
        <f>VLOOKUP($D605,metadata!$B$2:$S$451,4,0)</f>
        <v>10.1303/aez.26.357</v>
      </c>
      <c r="H605" t="str">
        <f>VLOOKUP($D605,metadata!$B$2:$S$451,5,0)</f>
        <v>y</v>
      </c>
      <c r="I605" t="str">
        <f>VLOOKUP($D605,metadata!$B$2:$S$451,6,0)</f>
        <v>a</v>
      </c>
      <c r="J605" t="str">
        <f>VLOOKUP($D605,metadata!$B$2:$S$451,7,0)</f>
        <v>i</v>
      </c>
      <c r="K605">
        <f>VLOOKUP($D605,metadata!$B$2:$S$451,8,0)</f>
        <v>6</v>
      </c>
      <c r="L605">
        <f>VLOOKUP($D605,metadata!$B$2:$S$451,9,0)</f>
        <v>3</v>
      </c>
      <c r="M605" t="str">
        <f>VLOOKUP($D605,metadata!$B$2:$S$451,10,0)</f>
        <v/>
      </c>
      <c r="N605" t="str">
        <f>VLOOKUP($D605,metadata!$B$2:$S$451,11,0)</f>
        <v>Hyphantria cunea</v>
      </c>
      <c r="O605" t="str">
        <f>VLOOKUP($D605,metadata!$B$2:$S$451,12,0)</f>
        <v>lepidoptera</v>
      </c>
      <c r="P605" t="str">
        <f>VLOOKUP($D605,metadata!$B$2:$S$451,13,0)</f>
        <v>FS</v>
      </c>
      <c r="Q605">
        <f>VLOOKUP($D605,metadata!$B$2:$S$451,14,0)</f>
        <v>37.75</v>
      </c>
      <c r="R605">
        <f>VLOOKUP($D605,metadata!$B$2:$S$451,15,0)</f>
        <v>140.46666666666701</v>
      </c>
      <c r="S605">
        <f>VLOOKUP($D605,metadata!$B$2:$S$451,16,0)</f>
        <v>0.01</v>
      </c>
      <c r="T605">
        <f>VLOOKUP($D605,metadata!$B$2:$S$451,17,0)</f>
        <v>67.400000000000006</v>
      </c>
      <c r="U605" t="str">
        <f>VLOOKUP($D605,metadata!$B$2:$S$451,18,0)</f>
        <v/>
      </c>
      <c r="V605">
        <f>VLOOKUP($D605,metadata!$B$2:$Z$451,19,0)</f>
        <v>30</v>
      </c>
      <c r="W605" t="str">
        <f>VLOOKUP($D605,metadata!$B$2:$Z$451,20,0)</f>
        <v>acc</v>
      </c>
      <c r="X605" t="str">
        <f>VLOOKUP($D605,metadata!$B$2:$Z$451,21,0)</f>
        <v/>
      </c>
      <c r="Y605">
        <f>VLOOKUP($D605,metadata!$B$2:$Z$451,22,0)</f>
        <v>10</v>
      </c>
      <c r="Z605" t="str">
        <f>VLOOKUP($D605,metadata!$B$2:$Z$451,23,0)</f>
        <v/>
      </c>
      <c r="AA605" t="str">
        <f>VLOOKUP($D605,metadata!$B$2:$Z$451,24,0)</f>
        <v>pupal</v>
      </c>
      <c r="AB605" t="str">
        <f>VLOOKUP($D605,metadata!$B$2:$Z$451,25,0)</f>
        <v/>
      </c>
      <c r="AC605">
        <v>13.999893940465199</v>
      </c>
      <c r="AD605">
        <v>100</v>
      </c>
      <c r="AE605">
        <v>35</v>
      </c>
      <c r="AF605">
        <f t="shared" si="34"/>
        <v>35</v>
      </c>
      <c r="AG605">
        <f t="shared" si="35"/>
        <v>14</v>
      </c>
      <c r="AH605">
        <v>1996</v>
      </c>
      <c r="AI605" t="s">
        <v>38</v>
      </c>
      <c r="AJ605" t="s">
        <v>38</v>
      </c>
    </row>
    <row r="606" spans="3:36" x14ac:dyDescent="0.3">
      <c r="C606">
        <v>605</v>
      </c>
      <c r="D606" t="str">
        <f t="shared" si="33"/>
        <v>10-FS</v>
      </c>
      <c r="E606" t="str">
        <f>VLOOKUP($D606,metadata!$B$2:$S$451,2,0)</f>
        <v>GOMI, T; TAKEDA, M</v>
      </c>
      <c r="F606" t="str">
        <f>VLOOKUP($D606,metadata!$B$2:$S$451,3,0)</f>
        <v>GEOGRAPHIC-VARIATION IN PHOTOPERIODIC RESPONSES IN AN INTRODUCED INSECT, HYPHANTRIA-CUNEA DRURY (LEPIDOPTERA, ARCTIIDAE) IN JAPAN</v>
      </c>
      <c r="G606" t="str">
        <f>VLOOKUP($D606,metadata!$B$2:$S$451,4,0)</f>
        <v>10.1303/aez.26.357</v>
      </c>
      <c r="H606" t="str">
        <f>VLOOKUP($D606,metadata!$B$2:$S$451,5,0)</f>
        <v>y</v>
      </c>
      <c r="I606" t="str">
        <f>VLOOKUP($D606,metadata!$B$2:$S$451,6,0)</f>
        <v>a</v>
      </c>
      <c r="J606" t="str">
        <f>VLOOKUP($D606,metadata!$B$2:$S$451,7,0)</f>
        <v>i</v>
      </c>
      <c r="K606">
        <f>VLOOKUP($D606,metadata!$B$2:$S$451,8,0)</f>
        <v>6</v>
      </c>
      <c r="L606">
        <f>VLOOKUP($D606,metadata!$B$2:$S$451,9,0)</f>
        <v>3</v>
      </c>
      <c r="M606" t="str">
        <f>VLOOKUP($D606,metadata!$B$2:$S$451,10,0)</f>
        <v/>
      </c>
      <c r="N606" t="str">
        <f>VLOOKUP($D606,metadata!$B$2:$S$451,11,0)</f>
        <v>Hyphantria cunea</v>
      </c>
      <c r="O606" t="str">
        <f>VLOOKUP($D606,metadata!$B$2:$S$451,12,0)</f>
        <v>lepidoptera</v>
      </c>
      <c r="P606" t="str">
        <f>VLOOKUP($D606,metadata!$B$2:$S$451,13,0)</f>
        <v>FS</v>
      </c>
      <c r="Q606">
        <f>VLOOKUP($D606,metadata!$B$2:$S$451,14,0)</f>
        <v>37.75</v>
      </c>
      <c r="R606">
        <f>VLOOKUP($D606,metadata!$B$2:$S$451,15,0)</f>
        <v>140.46666666666701</v>
      </c>
      <c r="S606">
        <f>VLOOKUP($D606,metadata!$B$2:$S$451,16,0)</f>
        <v>0.01</v>
      </c>
      <c r="T606">
        <f>VLOOKUP($D606,metadata!$B$2:$S$451,17,0)</f>
        <v>67.400000000000006</v>
      </c>
      <c r="U606" t="str">
        <f>VLOOKUP($D606,metadata!$B$2:$S$451,18,0)</f>
        <v/>
      </c>
      <c r="V606">
        <f>VLOOKUP($D606,metadata!$B$2:$Z$451,19,0)</f>
        <v>30</v>
      </c>
      <c r="W606" t="str">
        <f>VLOOKUP($D606,metadata!$B$2:$Z$451,20,0)</f>
        <v>acc</v>
      </c>
      <c r="X606" t="str">
        <f>VLOOKUP($D606,metadata!$B$2:$Z$451,21,0)</f>
        <v/>
      </c>
      <c r="Y606">
        <f>VLOOKUP($D606,metadata!$B$2:$Z$451,22,0)</f>
        <v>10</v>
      </c>
      <c r="Z606" t="str">
        <f>VLOOKUP($D606,metadata!$B$2:$Z$451,23,0)</f>
        <v/>
      </c>
      <c r="AA606" t="str">
        <f>VLOOKUP($D606,metadata!$B$2:$Z$451,24,0)</f>
        <v>pupal</v>
      </c>
      <c r="AB606" t="str">
        <f>VLOOKUP($D606,metadata!$B$2:$Z$451,25,0)</f>
        <v/>
      </c>
      <c r="AC606">
        <v>14.5066463975111</v>
      </c>
      <c r="AD606">
        <v>86.838011737255201</v>
      </c>
      <c r="AE606">
        <f>52+8</f>
        <v>60</v>
      </c>
      <c r="AF606">
        <f t="shared" si="34"/>
        <v>60</v>
      </c>
      <c r="AG606">
        <f t="shared" si="35"/>
        <v>14.5</v>
      </c>
      <c r="AH606">
        <v>1996</v>
      </c>
      <c r="AI606" t="s">
        <v>38</v>
      </c>
      <c r="AJ606" t="s">
        <v>38</v>
      </c>
    </row>
    <row r="607" spans="3:36" x14ac:dyDescent="0.3">
      <c r="C607">
        <v>606</v>
      </c>
      <c r="D607" t="str">
        <f t="shared" si="33"/>
        <v>10-FS</v>
      </c>
      <c r="E607" t="str">
        <f>VLOOKUP($D607,metadata!$B$2:$S$451,2,0)</f>
        <v>GOMI, T; TAKEDA, M</v>
      </c>
      <c r="F607" t="str">
        <f>VLOOKUP($D607,metadata!$B$2:$S$451,3,0)</f>
        <v>GEOGRAPHIC-VARIATION IN PHOTOPERIODIC RESPONSES IN AN INTRODUCED INSECT, HYPHANTRIA-CUNEA DRURY (LEPIDOPTERA, ARCTIIDAE) IN JAPAN</v>
      </c>
      <c r="G607" t="str">
        <f>VLOOKUP($D607,metadata!$B$2:$S$451,4,0)</f>
        <v>10.1303/aez.26.357</v>
      </c>
      <c r="H607" t="str">
        <f>VLOOKUP($D607,metadata!$B$2:$S$451,5,0)</f>
        <v>y</v>
      </c>
      <c r="I607" t="str">
        <f>VLOOKUP($D607,metadata!$B$2:$S$451,6,0)</f>
        <v>a</v>
      </c>
      <c r="J607" t="str">
        <f>VLOOKUP($D607,metadata!$B$2:$S$451,7,0)</f>
        <v>i</v>
      </c>
      <c r="K607">
        <f>VLOOKUP($D607,metadata!$B$2:$S$451,8,0)</f>
        <v>6</v>
      </c>
      <c r="L607">
        <f>VLOOKUP($D607,metadata!$B$2:$S$451,9,0)</f>
        <v>3</v>
      </c>
      <c r="M607" t="str">
        <f>VLOOKUP($D607,metadata!$B$2:$S$451,10,0)</f>
        <v/>
      </c>
      <c r="N607" t="str">
        <f>VLOOKUP($D607,metadata!$B$2:$S$451,11,0)</f>
        <v>Hyphantria cunea</v>
      </c>
      <c r="O607" t="str">
        <f>VLOOKUP($D607,metadata!$B$2:$S$451,12,0)</f>
        <v>lepidoptera</v>
      </c>
      <c r="P607" t="str">
        <f>VLOOKUP($D607,metadata!$B$2:$S$451,13,0)</f>
        <v>FS</v>
      </c>
      <c r="Q607">
        <f>VLOOKUP($D607,metadata!$B$2:$S$451,14,0)</f>
        <v>37.75</v>
      </c>
      <c r="R607">
        <f>VLOOKUP($D607,metadata!$B$2:$S$451,15,0)</f>
        <v>140.46666666666701</v>
      </c>
      <c r="S607">
        <f>VLOOKUP($D607,metadata!$B$2:$S$451,16,0)</f>
        <v>0.01</v>
      </c>
      <c r="T607">
        <f>VLOOKUP($D607,metadata!$B$2:$S$451,17,0)</f>
        <v>67.400000000000006</v>
      </c>
      <c r="U607" t="str">
        <f>VLOOKUP($D607,metadata!$B$2:$S$451,18,0)</f>
        <v/>
      </c>
      <c r="V607">
        <f>VLOOKUP($D607,metadata!$B$2:$Z$451,19,0)</f>
        <v>30</v>
      </c>
      <c r="W607" t="str">
        <f>VLOOKUP($D607,metadata!$B$2:$Z$451,20,0)</f>
        <v>acc</v>
      </c>
      <c r="X607" t="str">
        <f>VLOOKUP($D607,metadata!$B$2:$Z$451,21,0)</f>
        <v/>
      </c>
      <c r="Y607">
        <f>VLOOKUP($D607,metadata!$B$2:$Z$451,22,0)</f>
        <v>10</v>
      </c>
      <c r="Z607" t="str">
        <f>VLOOKUP($D607,metadata!$B$2:$Z$451,23,0)</f>
        <v/>
      </c>
      <c r="AA607" t="str">
        <f>VLOOKUP($D607,metadata!$B$2:$Z$451,24,0)</f>
        <v>pupal</v>
      </c>
      <c r="AB607" t="str">
        <f>VLOOKUP($D607,metadata!$B$2:$Z$451,25,0)</f>
        <v/>
      </c>
      <c r="AC607">
        <v>15.0001060595347</v>
      </c>
      <c r="AD607">
        <v>-0.67524570458883204</v>
      </c>
      <c r="AE607">
        <v>46</v>
      </c>
      <c r="AF607">
        <f t="shared" si="34"/>
        <v>46</v>
      </c>
      <c r="AG607">
        <f t="shared" si="35"/>
        <v>15</v>
      </c>
      <c r="AH607">
        <v>1996</v>
      </c>
      <c r="AI607" t="s">
        <v>38</v>
      </c>
      <c r="AJ607" t="s">
        <v>38</v>
      </c>
    </row>
    <row r="608" spans="3:36" x14ac:dyDescent="0.3">
      <c r="C608">
        <v>607</v>
      </c>
      <c r="D608" t="str">
        <f t="shared" si="33"/>
        <v>10-MM</v>
      </c>
      <c r="E608" t="str">
        <f>VLOOKUP($D608,metadata!$B$2:$S$451,2,0)</f>
        <v>GOMI, T; TAKEDA, M</v>
      </c>
      <c r="F608" t="str">
        <f>VLOOKUP($D608,metadata!$B$2:$S$451,3,0)</f>
        <v>GEOGRAPHIC-VARIATION IN PHOTOPERIODIC RESPONSES IN AN INTRODUCED INSECT, HYPHANTRIA-CUNEA DRURY (LEPIDOPTERA, ARCTIIDAE) IN JAPAN</v>
      </c>
      <c r="G608" t="str">
        <f>VLOOKUP($D608,metadata!$B$2:$S$451,4,0)</f>
        <v>10.1303/aez.26.357</v>
      </c>
      <c r="H608" t="str">
        <f>VLOOKUP($D608,metadata!$B$2:$S$451,5,0)</f>
        <v>y</v>
      </c>
      <c r="I608" t="str">
        <f>VLOOKUP($D608,metadata!$B$2:$S$451,6,0)</f>
        <v>a</v>
      </c>
      <c r="J608" t="str">
        <f>VLOOKUP($D608,metadata!$B$2:$S$451,7,0)</f>
        <v>i</v>
      </c>
      <c r="K608">
        <f>VLOOKUP($D608,metadata!$B$2:$S$451,8,0)</f>
        <v>6</v>
      </c>
      <c r="L608">
        <f>VLOOKUP($D608,metadata!$B$2:$S$451,9,0)</f>
        <v>3</v>
      </c>
      <c r="M608" t="str">
        <f>VLOOKUP($D608,metadata!$B$2:$S$451,10,0)</f>
        <v/>
      </c>
      <c r="N608" t="str">
        <f>VLOOKUP($D608,metadata!$B$2:$S$451,11,0)</f>
        <v>Hyphantria cunea</v>
      </c>
      <c r="O608" t="str">
        <f>VLOOKUP($D608,metadata!$B$2:$S$451,12,0)</f>
        <v>lepidoptera</v>
      </c>
      <c r="P608" t="str">
        <f>VLOOKUP($D608,metadata!$B$2:$S$451,13,0)</f>
        <v>MM</v>
      </c>
      <c r="Q608">
        <f>VLOOKUP($D608,metadata!$B$2:$S$451,14,0)</f>
        <v>36.25</v>
      </c>
      <c r="R608">
        <f>VLOOKUP($D608,metadata!$B$2:$S$451,15,0)</f>
        <v>137.96666666666701</v>
      </c>
      <c r="S608">
        <f>VLOOKUP($D608,metadata!$B$2:$S$451,16,0)</f>
        <v>0.01</v>
      </c>
      <c r="T608">
        <f>VLOOKUP($D608,metadata!$B$2:$S$451,17,0)</f>
        <v>610</v>
      </c>
      <c r="U608" t="str">
        <f>VLOOKUP($D608,metadata!$B$2:$S$451,18,0)</f>
        <v/>
      </c>
      <c r="V608">
        <f>VLOOKUP($D608,metadata!$B$2:$Z$451,19,0)</f>
        <v>66.5</v>
      </c>
      <c r="W608" t="str">
        <f>VLOOKUP($D608,metadata!$B$2:$Z$451,20,0)</f>
        <v>acc</v>
      </c>
      <c r="X608" t="str">
        <f>VLOOKUP($D608,metadata!$B$2:$Z$451,21,0)</f>
        <v/>
      </c>
      <c r="Y608">
        <f>VLOOKUP($D608,metadata!$B$2:$Z$451,22,0)</f>
        <v>10</v>
      </c>
      <c r="Z608" t="str">
        <f>VLOOKUP($D608,metadata!$B$2:$Z$451,23,0)</f>
        <v/>
      </c>
      <c r="AA608" t="str">
        <f>VLOOKUP($D608,metadata!$B$2:$Z$451,24,0)</f>
        <v>pupal</v>
      </c>
      <c r="AB608" t="str">
        <f>VLOOKUP($D608,metadata!$B$2:$Z$451,25,0)</f>
        <v/>
      </c>
      <c r="AC608">
        <v>14.0103505551184</v>
      </c>
      <c r="AD608">
        <v>100.03496809161599</v>
      </c>
      <c r="AE608">
        <v>52</v>
      </c>
      <c r="AF608">
        <f t="shared" si="34"/>
        <v>52</v>
      </c>
      <c r="AG608">
        <f t="shared" si="35"/>
        <v>14</v>
      </c>
      <c r="AH608">
        <v>1996</v>
      </c>
      <c r="AI608" t="s">
        <v>38</v>
      </c>
      <c r="AJ608" t="s">
        <v>38</v>
      </c>
    </row>
    <row r="609" spans="3:36" x14ac:dyDescent="0.3">
      <c r="C609">
        <v>608</v>
      </c>
      <c r="D609" t="str">
        <f t="shared" si="33"/>
        <v>10-MM</v>
      </c>
      <c r="E609" t="str">
        <f>VLOOKUP($D609,metadata!$B$2:$S$451,2,0)</f>
        <v>GOMI, T; TAKEDA, M</v>
      </c>
      <c r="F609" t="str">
        <f>VLOOKUP($D609,metadata!$B$2:$S$451,3,0)</f>
        <v>GEOGRAPHIC-VARIATION IN PHOTOPERIODIC RESPONSES IN AN INTRODUCED INSECT, HYPHANTRIA-CUNEA DRURY (LEPIDOPTERA, ARCTIIDAE) IN JAPAN</v>
      </c>
      <c r="G609" t="str">
        <f>VLOOKUP($D609,metadata!$B$2:$S$451,4,0)</f>
        <v>10.1303/aez.26.357</v>
      </c>
      <c r="H609" t="str">
        <f>VLOOKUP($D609,metadata!$B$2:$S$451,5,0)</f>
        <v>y</v>
      </c>
      <c r="I609" t="str">
        <f>VLOOKUP($D609,metadata!$B$2:$S$451,6,0)</f>
        <v>a</v>
      </c>
      <c r="J609" t="str">
        <f>VLOOKUP($D609,metadata!$B$2:$S$451,7,0)</f>
        <v>i</v>
      </c>
      <c r="K609">
        <f>VLOOKUP($D609,metadata!$B$2:$S$451,8,0)</f>
        <v>6</v>
      </c>
      <c r="L609">
        <f>VLOOKUP($D609,metadata!$B$2:$S$451,9,0)</f>
        <v>3</v>
      </c>
      <c r="M609" t="str">
        <f>VLOOKUP($D609,metadata!$B$2:$S$451,10,0)</f>
        <v/>
      </c>
      <c r="N609" t="str">
        <f>VLOOKUP($D609,metadata!$B$2:$S$451,11,0)</f>
        <v>Hyphantria cunea</v>
      </c>
      <c r="O609" t="str">
        <f>VLOOKUP($D609,metadata!$B$2:$S$451,12,0)</f>
        <v>lepidoptera</v>
      </c>
      <c r="P609" t="str">
        <f>VLOOKUP($D609,metadata!$B$2:$S$451,13,0)</f>
        <v>MM</v>
      </c>
      <c r="Q609">
        <f>VLOOKUP($D609,metadata!$B$2:$S$451,14,0)</f>
        <v>36.25</v>
      </c>
      <c r="R609">
        <f>VLOOKUP($D609,metadata!$B$2:$S$451,15,0)</f>
        <v>137.96666666666701</v>
      </c>
      <c r="S609">
        <f>VLOOKUP($D609,metadata!$B$2:$S$451,16,0)</f>
        <v>0.01</v>
      </c>
      <c r="T609">
        <f>VLOOKUP($D609,metadata!$B$2:$S$451,17,0)</f>
        <v>610</v>
      </c>
      <c r="U609" t="str">
        <f>VLOOKUP($D609,metadata!$B$2:$S$451,18,0)</f>
        <v/>
      </c>
      <c r="V609">
        <f>VLOOKUP($D609,metadata!$B$2:$Z$451,19,0)</f>
        <v>66.5</v>
      </c>
      <c r="W609" t="str">
        <f>VLOOKUP($D609,metadata!$B$2:$Z$451,20,0)</f>
        <v>acc</v>
      </c>
      <c r="X609" t="str">
        <f>VLOOKUP($D609,metadata!$B$2:$Z$451,21,0)</f>
        <v/>
      </c>
      <c r="Y609">
        <f>VLOOKUP($D609,metadata!$B$2:$Z$451,22,0)</f>
        <v>10</v>
      </c>
      <c r="Z609" t="str">
        <f>VLOOKUP($D609,metadata!$B$2:$Z$451,23,0)</f>
        <v/>
      </c>
      <c r="AA609" t="str">
        <f>VLOOKUP($D609,metadata!$B$2:$Z$451,24,0)</f>
        <v>pupal</v>
      </c>
      <c r="AB609" t="str">
        <f>VLOOKUP($D609,metadata!$B$2:$Z$451,25,0)</f>
        <v/>
      </c>
      <c r="AC609">
        <v>14.501966955153399</v>
      </c>
      <c r="AD609">
        <v>68.948334644636702</v>
      </c>
      <c r="AE609">
        <f>55+25</f>
        <v>80</v>
      </c>
      <c r="AF609">
        <f t="shared" si="34"/>
        <v>80</v>
      </c>
      <c r="AG609">
        <f t="shared" si="35"/>
        <v>14.5</v>
      </c>
      <c r="AH609">
        <v>1996</v>
      </c>
      <c r="AI609" t="s">
        <v>38</v>
      </c>
      <c r="AJ609" t="s">
        <v>38</v>
      </c>
    </row>
    <row r="610" spans="3:36" x14ac:dyDescent="0.3">
      <c r="C610">
        <v>609</v>
      </c>
      <c r="D610" t="str">
        <f t="shared" si="33"/>
        <v>10-MM</v>
      </c>
      <c r="E610" t="str">
        <f>VLOOKUP($D610,metadata!$B$2:$S$451,2,0)</f>
        <v>GOMI, T; TAKEDA, M</v>
      </c>
      <c r="F610" t="str">
        <f>VLOOKUP($D610,metadata!$B$2:$S$451,3,0)</f>
        <v>GEOGRAPHIC-VARIATION IN PHOTOPERIODIC RESPONSES IN AN INTRODUCED INSECT, HYPHANTRIA-CUNEA DRURY (LEPIDOPTERA, ARCTIIDAE) IN JAPAN</v>
      </c>
      <c r="G610" t="str">
        <f>VLOOKUP($D610,metadata!$B$2:$S$451,4,0)</f>
        <v>10.1303/aez.26.357</v>
      </c>
      <c r="H610" t="str">
        <f>VLOOKUP($D610,metadata!$B$2:$S$451,5,0)</f>
        <v>y</v>
      </c>
      <c r="I610" t="str">
        <f>VLOOKUP($D610,metadata!$B$2:$S$451,6,0)</f>
        <v>a</v>
      </c>
      <c r="J610" t="str">
        <f>VLOOKUP($D610,metadata!$B$2:$S$451,7,0)</f>
        <v>i</v>
      </c>
      <c r="K610">
        <f>VLOOKUP($D610,metadata!$B$2:$S$451,8,0)</f>
        <v>6</v>
      </c>
      <c r="L610">
        <f>VLOOKUP($D610,metadata!$B$2:$S$451,9,0)</f>
        <v>3</v>
      </c>
      <c r="M610" t="str">
        <f>VLOOKUP($D610,metadata!$B$2:$S$451,10,0)</f>
        <v/>
      </c>
      <c r="N610" t="str">
        <f>VLOOKUP($D610,metadata!$B$2:$S$451,11,0)</f>
        <v>Hyphantria cunea</v>
      </c>
      <c r="O610" t="str">
        <f>VLOOKUP($D610,metadata!$B$2:$S$451,12,0)</f>
        <v>lepidoptera</v>
      </c>
      <c r="P610" t="str">
        <f>VLOOKUP($D610,metadata!$B$2:$S$451,13,0)</f>
        <v>MM</v>
      </c>
      <c r="Q610">
        <f>VLOOKUP($D610,metadata!$B$2:$S$451,14,0)</f>
        <v>36.25</v>
      </c>
      <c r="R610">
        <f>VLOOKUP($D610,metadata!$B$2:$S$451,15,0)</f>
        <v>137.96666666666701</v>
      </c>
      <c r="S610">
        <f>VLOOKUP($D610,metadata!$B$2:$S$451,16,0)</f>
        <v>0.01</v>
      </c>
      <c r="T610">
        <f>VLOOKUP($D610,metadata!$B$2:$S$451,17,0)</f>
        <v>610</v>
      </c>
      <c r="U610" t="str">
        <f>VLOOKUP($D610,metadata!$B$2:$S$451,18,0)</f>
        <v/>
      </c>
      <c r="V610">
        <f>VLOOKUP($D610,metadata!$B$2:$Z$451,19,0)</f>
        <v>66.5</v>
      </c>
      <c r="W610" t="str">
        <f>VLOOKUP($D610,metadata!$B$2:$Z$451,20,0)</f>
        <v>acc</v>
      </c>
      <c r="X610" t="str">
        <f>VLOOKUP($D610,metadata!$B$2:$Z$451,21,0)</f>
        <v/>
      </c>
      <c r="Y610">
        <f>VLOOKUP($D610,metadata!$B$2:$Z$451,22,0)</f>
        <v>10</v>
      </c>
      <c r="Z610" t="str">
        <f>VLOOKUP($D610,metadata!$B$2:$Z$451,23,0)</f>
        <v/>
      </c>
      <c r="AA610" t="str">
        <f>VLOOKUP($D610,metadata!$B$2:$Z$451,24,0)</f>
        <v>pupal</v>
      </c>
      <c r="AB610" t="str">
        <f>VLOOKUP($D610,metadata!$B$2:$Z$451,25,0)</f>
        <v/>
      </c>
      <c r="AC610">
        <v>14.999999999999901</v>
      </c>
      <c r="AD610">
        <v>0.34093889325990201</v>
      </c>
      <c r="AE610">
        <v>95</v>
      </c>
      <c r="AF610">
        <f t="shared" si="34"/>
        <v>95</v>
      </c>
      <c r="AG610">
        <f t="shared" si="35"/>
        <v>15</v>
      </c>
      <c r="AH610">
        <v>1996</v>
      </c>
      <c r="AI610" t="s">
        <v>38</v>
      </c>
      <c r="AJ610" t="s">
        <v>38</v>
      </c>
    </row>
    <row r="611" spans="3:36" x14ac:dyDescent="0.3">
      <c r="C611">
        <v>610</v>
      </c>
      <c r="D611" t="str">
        <f t="shared" si="33"/>
        <v>10-KB</v>
      </c>
      <c r="E611" t="str">
        <f>VLOOKUP($D611,metadata!$B$2:$S$451,2,0)</f>
        <v>GOMI, T; TAKEDA, M</v>
      </c>
      <c r="F611" t="str">
        <f>VLOOKUP($D611,metadata!$B$2:$S$451,3,0)</f>
        <v>GEOGRAPHIC-VARIATION IN PHOTOPERIODIC RESPONSES IN AN INTRODUCED INSECT, HYPHANTRIA-CUNEA DRURY (LEPIDOPTERA, ARCTIIDAE) IN JAPAN</v>
      </c>
      <c r="G611" t="str">
        <f>VLOOKUP($D611,metadata!$B$2:$S$451,4,0)</f>
        <v>10.1303/aez.26.357</v>
      </c>
      <c r="H611" t="str">
        <f>VLOOKUP($D611,metadata!$B$2:$S$451,5,0)</f>
        <v>y</v>
      </c>
      <c r="I611" t="str">
        <f>VLOOKUP($D611,metadata!$B$2:$S$451,6,0)</f>
        <v>a</v>
      </c>
      <c r="J611" t="str">
        <f>VLOOKUP($D611,metadata!$B$2:$S$451,7,0)</f>
        <v>i</v>
      </c>
      <c r="K611">
        <f>VLOOKUP($D611,metadata!$B$2:$S$451,8,0)</f>
        <v>6</v>
      </c>
      <c r="L611">
        <f>VLOOKUP($D611,metadata!$B$2:$S$451,9,0)</f>
        <v>5</v>
      </c>
      <c r="M611" t="str">
        <f>VLOOKUP($D611,metadata!$B$2:$S$451,10,0)</f>
        <v/>
      </c>
      <c r="N611" t="str">
        <f>VLOOKUP($D611,metadata!$B$2:$S$451,11,0)</f>
        <v>Hyphantria cunea</v>
      </c>
      <c r="O611" t="str">
        <f>VLOOKUP($D611,metadata!$B$2:$S$451,12,0)</f>
        <v>lepidoptera</v>
      </c>
      <c r="P611" t="str">
        <f>VLOOKUP($D611,metadata!$B$2:$S$451,13,0)</f>
        <v>KB</v>
      </c>
      <c r="Q611">
        <f>VLOOKUP($D611,metadata!$B$2:$S$451,14,0)</f>
        <v>34.683333333333302</v>
      </c>
      <c r="R611">
        <f>VLOOKUP($D611,metadata!$B$2:$S$451,15,0)</f>
        <v>136.183333333333</v>
      </c>
      <c r="S611">
        <f>VLOOKUP($D611,metadata!$B$2:$S$451,16,0)</f>
        <v>0.01</v>
      </c>
      <c r="T611">
        <f>VLOOKUP($D611,metadata!$B$2:$S$451,17,0)</f>
        <v>57.5</v>
      </c>
      <c r="U611" t="str">
        <f>VLOOKUP($D611,metadata!$B$2:$S$451,18,0)</f>
        <v/>
      </c>
      <c r="V611">
        <f>VLOOKUP($D611,metadata!$B$2:$Z$451,19,0)</f>
        <v>162.5</v>
      </c>
      <c r="W611" t="str">
        <f>VLOOKUP($D611,metadata!$B$2:$Z$451,20,0)</f>
        <v>acc</v>
      </c>
      <c r="X611" t="str">
        <f>VLOOKUP($D611,metadata!$B$2:$Z$451,21,0)</f>
        <v/>
      </c>
      <c r="Y611">
        <f>VLOOKUP($D611,metadata!$B$2:$Z$451,22,0)</f>
        <v>10</v>
      </c>
      <c r="Z611" t="str">
        <f>VLOOKUP($D611,metadata!$B$2:$Z$451,23,0)</f>
        <v/>
      </c>
      <c r="AA611" t="str">
        <f>VLOOKUP($D611,metadata!$B$2:$Z$451,24,0)</f>
        <v>pupal</v>
      </c>
      <c r="AB611" t="str">
        <f>VLOOKUP($D611,metadata!$B$2:$Z$451,25,0)</f>
        <v/>
      </c>
      <c r="AC611">
        <v>13.9953564364949</v>
      </c>
      <c r="AD611">
        <v>99.329263049273294</v>
      </c>
      <c r="AE611">
        <v>49</v>
      </c>
      <c r="AF611">
        <f t="shared" si="34"/>
        <v>49</v>
      </c>
      <c r="AG611">
        <f t="shared" si="35"/>
        <v>14</v>
      </c>
      <c r="AH611">
        <v>1996</v>
      </c>
      <c r="AI611" t="s">
        <v>38</v>
      </c>
      <c r="AJ611" t="s">
        <v>37</v>
      </c>
    </row>
    <row r="612" spans="3:36" x14ac:dyDescent="0.3">
      <c r="C612">
        <v>611</v>
      </c>
      <c r="D612" t="str">
        <f t="shared" si="33"/>
        <v>10-KB</v>
      </c>
      <c r="E612" t="str">
        <f>VLOOKUP($D612,metadata!$B$2:$S$451,2,0)</f>
        <v>GOMI, T; TAKEDA, M</v>
      </c>
      <c r="F612" t="str">
        <f>VLOOKUP($D612,metadata!$B$2:$S$451,3,0)</f>
        <v>GEOGRAPHIC-VARIATION IN PHOTOPERIODIC RESPONSES IN AN INTRODUCED INSECT, HYPHANTRIA-CUNEA DRURY (LEPIDOPTERA, ARCTIIDAE) IN JAPAN</v>
      </c>
      <c r="G612" t="str">
        <f>VLOOKUP($D612,metadata!$B$2:$S$451,4,0)</f>
        <v>10.1303/aez.26.357</v>
      </c>
      <c r="H612" t="str">
        <f>VLOOKUP($D612,metadata!$B$2:$S$451,5,0)</f>
        <v>y</v>
      </c>
      <c r="I612" t="str">
        <f>VLOOKUP($D612,metadata!$B$2:$S$451,6,0)</f>
        <v>a</v>
      </c>
      <c r="J612" t="str">
        <f>VLOOKUP($D612,metadata!$B$2:$S$451,7,0)</f>
        <v>i</v>
      </c>
      <c r="K612">
        <f>VLOOKUP($D612,metadata!$B$2:$S$451,8,0)</f>
        <v>6</v>
      </c>
      <c r="L612">
        <f>VLOOKUP($D612,metadata!$B$2:$S$451,9,0)</f>
        <v>5</v>
      </c>
      <c r="M612" t="str">
        <f>VLOOKUP($D612,metadata!$B$2:$S$451,10,0)</f>
        <v/>
      </c>
      <c r="N612" t="str">
        <f>VLOOKUP($D612,metadata!$B$2:$S$451,11,0)</f>
        <v>Hyphantria cunea</v>
      </c>
      <c r="O612" t="str">
        <f>VLOOKUP($D612,metadata!$B$2:$S$451,12,0)</f>
        <v>lepidoptera</v>
      </c>
      <c r="P612" t="str">
        <f>VLOOKUP($D612,metadata!$B$2:$S$451,13,0)</f>
        <v>KB</v>
      </c>
      <c r="Q612">
        <f>VLOOKUP($D612,metadata!$B$2:$S$451,14,0)</f>
        <v>34.683333333333302</v>
      </c>
      <c r="R612">
        <f>VLOOKUP($D612,metadata!$B$2:$S$451,15,0)</f>
        <v>136.183333333333</v>
      </c>
      <c r="S612">
        <f>VLOOKUP($D612,metadata!$B$2:$S$451,16,0)</f>
        <v>0.01</v>
      </c>
      <c r="T612">
        <f>VLOOKUP($D612,metadata!$B$2:$S$451,17,0)</f>
        <v>57.5</v>
      </c>
      <c r="U612" t="str">
        <f>VLOOKUP($D612,metadata!$B$2:$S$451,18,0)</f>
        <v/>
      </c>
      <c r="V612">
        <f>VLOOKUP($D612,metadata!$B$2:$Z$451,19,0)</f>
        <v>162.5</v>
      </c>
      <c r="W612" t="str">
        <f>VLOOKUP($D612,metadata!$B$2:$Z$451,20,0)</f>
        <v>acc</v>
      </c>
      <c r="X612" t="str">
        <f>VLOOKUP($D612,metadata!$B$2:$Z$451,21,0)</f>
        <v/>
      </c>
      <c r="Y612">
        <f>VLOOKUP($D612,metadata!$B$2:$Z$451,22,0)</f>
        <v>10</v>
      </c>
      <c r="Z612" t="str">
        <f>VLOOKUP($D612,metadata!$B$2:$Z$451,23,0)</f>
        <v/>
      </c>
      <c r="AA612" t="str">
        <f>VLOOKUP($D612,metadata!$B$2:$Z$451,24,0)</f>
        <v>pupal</v>
      </c>
      <c r="AB612" t="str">
        <f>VLOOKUP($D612,metadata!$B$2:$Z$451,25,0)</f>
        <v/>
      </c>
      <c r="AC612">
        <v>14.243821480780801</v>
      </c>
      <c r="AD612">
        <v>78.605211110155594</v>
      </c>
      <c r="AE612">
        <v>98</v>
      </c>
      <c r="AF612">
        <f t="shared" si="34"/>
        <v>98</v>
      </c>
      <c r="AG612">
        <v>14.25</v>
      </c>
      <c r="AH612">
        <v>1996</v>
      </c>
      <c r="AI612" t="s">
        <v>38</v>
      </c>
      <c r="AJ612" t="s">
        <v>37</v>
      </c>
    </row>
    <row r="613" spans="3:36" x14ac:dyDescent="0.3">
      <c r="C613">
        <v>612</v>
      </c>
      <c r="D613" t="str">
        <f t="shared" si="33"/>
        <v>10-KB</v>
      </c>
      <c r="E613" t="str">
        <f>VLOOKUP($D613,metadata!$B$2:$S$451,2,0)</f>
        <v>GOMI, T; TAKEDA, M</v>
      </c>
      <c r="F613" t="str">
        <f>VLOOKUP($D613,metadata!$B$2:$S$451,3,0)</f>
        <v>GEOGRAPHIC-VARIATION IN PHOTOPERIODIC RESPONSES IN AN INTRODUCED INSECT, HYPHANTRIA-CUNEA DRURY (LEPIDOPTERA, ARCTIIDAE) IN JAPAN</v>
      </c>
      <c r="G613" t="str">
        <f>VLOOKUP($D613,metadata!$B$2:$S$451,4,0)</f>
        <v>10.1303/aez.26.357</v>
      </c>
      <c r="H613" t="str">
        <f>VLOOKUP($D613,metadata!$B$2:$S$451,5,0)</f>
        <v>y</v>
      </c>
      <c r="I613" t="str">
        <f>VLOOKUP($D613,metadata!$B$2:$S$451,6,0)</f>
        <v>a</v>
      </c>
      <c r="J613" t="str">
        <f>VLOOKUP($D613,metadata!$B$2:$S$451,7,0)</f>
        <v>i</v>
      </c>
      <c r="K613">
        <f>VLOOKUP($D613,metadata!$B$2:$S$451,8,0)</f>
        <v>6</v>
      </c>
      <c r="L613">
        <f>VLOOKUP($D613,metadata!$B$2:$S$451,9,0)</f>
        <v>5</v>
      </c>
      <c r="M613" t="str">
        <f>VLOOKUP($D613,metadata!$B$2:$S$451,10,0)</f>
        <v/>
      </c>
      <c r="N613" t="str">
        <f>VLOOKUP($D613,metadata!$B$2:$S$451,11,0)</f>
        <v>Hyphantria cunea</v>
      </c>
      <c r="O613" t="str">
        <f>VLOOKUP($D613,metadata!$B$2:$S$451,12,0)</f>
        <v>lepidoptera</v>
      </c>
      <c r="P613" t="str">
        <f>VLOOKUP($D613,metadata!$B$2:$S$451,13,0)</f>
        <v>KB</v>
      </c>
      <c r="Q613">
        <f>VLOOKUP($D613,metadata!$B$2:$S$451,14,0)</f>
        <v>34.683333333333302</v>
      </c>
      <c r="R613">
        <f>VLOOKUP($D613,metadata!$B$2:$S$451,15,0)</f>
        <v>136.183333333333</v>
      </c>
      <c r="S613">
        <f>VLOOKUP($D613,metadata!$B$2:$S$451,16,0)</f>
        <v>0.01</v>
      </c>
      <c r="T613">
        <f>VLOOKUP($D613,metadata!$B$2:$S$451,17,0)</f>
        <v>57.5</v>
      </c>
      <c r="U613" t="str">
        <f>VLOOKUP($D613,metadata!$B$2:$S$451,18,0)</f>
        <v/>
      </c>
      <c r="V613">
        <f>VLOOKUP($D613,metadata!$B$2:$Z$451,19,0)</f>
        <v>162.5</v>
      </c>
      <c r="W613" t="str">
        <f>VLOOKUP($D613,metadata!$B$2:$Z$451,20,0)</f>
        <v>acc</v>
      </c>
      <c r="X613" t="str">
        <f>VLOOKUP($D613,metadata!$B$2:$Z$451,21,0)</f>
        <v/>
      </c>
      <c r="Y613">
        <f>VLOOKUP($D613,metadata!$B$2:$Z$451,22,0)</f>
        <v>10</v>
      </c>
      <c r="Z613" t="str">
        <f>VLOOKUP($D613,metadata!$B$2:$Z$451,23,0)</f>
        <v/>
      </c>
      <c r="AA613" t="str">
        <f>VLOOKUP($D613,metadata!$B$2:$Z$451,24,0)</f>
        <v>pupal</v>
      </c>
      <c r="AB613" t="str">
        <f>VLOOKUP($D613,metadata!$B$2:$Z$451,25,0)</f>
        <v/>
      </c>
      <c r="AC613">
        <v>14.496070169404</v>
      </c>
      <c r="AD613">
        <v>33.055292802476501</v>
      </c>
      <c r="AE613">
        <f>16+51</f>
        <v>67</v>
      </c>
      <c r="AF613">
        <f t="shared" si="34"/>
        <v>67</v>
      </c>
      <c r="AG613">
        <f>ROUND(AC613,1)</f>
        <v>14.5</v>
      </c>
      <c r="AH613">
        <v>1996</v>
      </c>
      <c r="AI613" t="s">
        <v>38</v>
      </c>
      <c r="AJ613" t="s">
        <v>37</v>
      </c>
    </row>
    <row r="614" spans="3:36" x14ac:dyDescent="0.3">
      <c r="C614">
        <v>613</v>
      </c>
      <c r="D614" t="str">
        <f t="shared" si="33"/>
        <v>10-KB</v>
      </c>
      <c r="E614" t="str">
        <f>VLOOKUP($D614,metadata!$B$2:$S$451,2,0)</f>
        <v>GOMI, T; TAKEDA, M</v>
      </c>
      <c r="F614" t="str">
        <f>VLOOKUP($D614,metadata!$B$2:$S$451,3,0)</f>
        <v>GEOGRAPHIC-VARIATION IN PHOTOPERIODIC RESPONSES IN AN INTRODUCED INSECT, HYPHANTRIA-CUNEA DRURY (LEPIDOPTERA, ARCTIIDAE) IN JAPAN</v>
      </c>
      <c r="G614" t="str">
        <f>VLOOKUP($D614,metadata!$B$2:$S$451,4,0)</f>
        <v>10.1303/aez.26.357</v>
      </c>
      <c r="H614" t="str">
        <f>VLOOKUP($D614,metadata!$B$2:$S$451,5,0)</f>
        <v>y</v>
      </c>
      <c r="I614" t="str">
        <f>VLOOKUP($D614,metadata!$B$2:$S$451,6,0)</f>
        <v>a</v>
      </c>
      <c r="J614" t="str">
        <f>VLOOKUP($D614,metadata!$B$2:$S$451,7,0)</f>
        <v>i</v>
      </c>
      <c r="K614">
        <f>VLOOKUP($D614,metadata!$B$2:$S$451,8,0)</f>
        <v>6</v>
      </c>
      <c r="L614">
        <f>VLOOKUP($D614,metadata!$B$2:$S$451,9,0)</f>
        <v>5</v>
      </c>
      <c r="M614" t="str">
        <f>VLOOKUP($D614,metadata!$B$2:$S$451,10,0)</f>
        <v/>
      </c>
      <c r="N614" t="str">
        <f>VLOOKUP($D614,metadata!$B$2:$S$451,11,0)</f>
        <v>Hyphantria cunea</v>
      </c>
      <c r="O614" t="str">
        <f>VLOOKUP($D614,metadata!$B$2:$S$451,12,0)</f>
        <v>lepidoptera</v>
      </c>
      <c r="P614" t="str">
        <f>VLOOKUP($D614,metadata!$B$2:$S$451,13,0)</f>
        <v>KB</v>
      </c>
      <c r="Q614">
        <f>VLOOKUP($D614,metadata!$B$2:$S$451,14,0)</f>
        <v>34.683333333333302</v>
      </c>
      <c r="R614">
        <f>VLOOKUP($D614,metadata!$B$2:$S$451,15,0)</f>
        <v>136.183333333333</v>
      </c>
      <c r="S614">
        <f>VLOOKUP($D614,metadata!$B$2:$S$451,16,0)</f>
        <v>0.01</v>
      </c>
      <c r="T614">
        <f>VLOOKUP($D614,metadata!$B$2:$S$451,17,0)</f>
        <v>57.5</v>
      </c>
      <c r="U614" t="str">
        <f>VLOOKUP($D614,metadata!$B$2:$S$451,18,0)</f>
        <v/>
      </c>
      <c r="V614">
        <f>VLOOKUP($D614,metadata!$B$2:$Z$451,19,0)</f>
        <v>162.5</v>
      </c>
      <c r="W614" t="str">
        <f>VLOOKUP($D614,metadata!$B$2:$Z$451,20,0)</f>
        <v>acc</v>
      </c>
      <c r="X614" t="str">
        <f>VLOOKUP($D614,metadata!$B$2:$Z$451,21,0)</f>
        <v/>
      </c>
      <c r="Y614">
        <f>VLOOKUP($D614,metadata!$B$2:$Z$451,22,0)</f>
        <v>10</v>
      </c>
      <c r="Z614" t="str">
        <f>VLOOKUP($D614,metadata!$B$2:$Z$451,23,0)</f>
        <v/>
      </c>
      <c r="AA614" t="str">
        <f>VLOOKUP($D614,metadata!$B$2:$Z$451,24,0)</f>
        <v>pupal</v>
      </c>
      <c r="AB614" t="str">
        <f>VLOOKUP($D614,metadata!$B$2:$Z$451,25,0)</f>
        <v/>
      </c>
      <c r="AC614">
        <v>14.753873935850001</v>
      </c>
      <c r="AD614">
        <v>0.60194341731875001</v>
      </c>
      <c r="AE614">
        <v>73</v>
      </c>
      <c r="AF614">
        <f t="shared" si="34"/>
        <v>73</v>
      </c>
      <c r="AG614">
        <v>14.75</v>
      </c>
      <c r="AH614">
        <v>1996</v>
      </c>
      <c r="AI614" t="s">
        <v>38</v>
      </c>
      <c r="AJ614" t="s">
        <v>37</v>
      </c>
    </row>
    <row r="615" spans="3:36" x14ac:dyDescent="0.3">
      <c r="C615">
        <v>614</v>
      </c>
      <c r="D615" t="str">
        <f t="shared" si="33"/>
        <v>10-KB</v>
      </c>
      <c r="E615" t="str">
        <f>VLOOKUP($D615,metadata!$B$2:$S$451,2,0)</f>
        <v>GOMI, T; TAKEDA, M</v>
      </c>
      <c r="F615" t="str">
        <f>VLOOKUP($D615,metadata!$B$2:$S$451,3,0)</f>
        <v>GEOGRAPHIC-VARIATION IN PHOTOPERIODIC RESPONSES IN AN INTRODUCED INSECT, HYPHANTRIA-CUNEA DRURY (LEPIDOPTERA, ARCTIIDAE) IN JAPAN</v>
      </c>
      <c r="G615" t="str">
        <f>VLOOKUP($D615,metadata!$B$2:$S$451,4,0)</f>
        <v>10.1303/aez.26.357</v>
      </c>
      <c r="H615" t="str">
        <f>VLOOKUP($D615,metadata!$B$2:$S$451,5,0)</f>
        <v>y</v>
      </c>
      <c r="I615" t="str">
        <f>VLOOKUP($D615,metadata!$B$2:$S$451,6,0)</f>
        <v>a</v>
      </c>
      <c r="J615" t="str">
        <f>VLOOKUP($D615,metadata!$B$2:$S$451,7,0)</f>
        <v>i</v>
      </c>
      <c r="K615">
        <f>VLOOKUP($D615,metadata!$B$2:$S$451,8,0)</f>
        <v>6</v>
      </c>
      <c r="L615">
        <f>VLOOKUP($D615,metadata!$B$2:$S$451,9,0)</f>
        <v>5</v>
      </c>
      <c r="M615" t="str">
        <f>VLOOKUP($D615,metadata!$B$2:$S$451,10,0)</f>
        <v/>
      </c>
      <c r="N615" t="str">
        <f>VLOOKUP($D615,metadata!$B$2:$S$451,11,0)</f>
        <v>Hyphantria cunea</v>
      </c>
      <c r="O615" t="str">
        <f>VLOOKUP($D615,metadata!$B$2:$S$451,12,0)</f>
        <v>lepidoptera</v>
      </c>
      <c r="P615" t="str">
        <f>VLOOKUP($D615,metadata!$B$2:$S$451,13,0)</f>
        <v>KB</v>
      </c>
      <c r="Q615">
        <f>VLOOKUP($D615,metadata!$B$2:$S$451,14,0)</f>
        <v>34.683333333333302</v>
      </c>
      <c r="R615">
        <f>VLOOKUP($D615,metadata!$B$2:$S$451,15,0)</f>
        <v>136.183333333333</v>
      </c>
      <c r="S615">
        <f>VLOOKUP($D615,metadata!$B$2:$S$451,16,0)</f>
        <v>0.01</v>
      </c>
      <c r="T615">
        <f>VLOOKUP($D615,metadata!$B$2:$S$451,17,0)</f>
        <v>57.5</v>
      </c>
      <c r="U615" t="str">
        <f>VLOOKUP($D615,metadata!$B$2:$S$451,18,0)</f>
        <v/>
      </c>
      <c r="V615">
        <f>VLOOKUP($D615,metadata!$B$2:$Z$451,19,0)</f>
        <v>162.5</v>
      </c>
      <c r="W615" t="str">
        <f>VLOOKUP($D615,metadata!$B$2:$Z$451,20,0)</f>
        <v>acc</v>
      </c>
      <c r="X615" t="str">
        <f>VLOOKUP($D615,metadata!$B$2:$Z$451,21,0)</f>
        <v/>
      </c>
      <c r="Y615">
        <f>VLOOKUP($D615,metadata!$B$2:$Z$451,22,0)</f>
        <v>10</v>
      </c>
      <c r="Z615" t="str">
        <f>VLOOKUP($D615,metadata!$B$2:$Z$451,23,0)</f>
        <v/>
      </c>
      <c r="AA615" t="str">
        <f>VLOOKUP($D615,metadata!$B$2:$Z$451,24,0)</f>
        <v>pupal</v>
      </c>
      <c r="AB615" t="str">
        <f>VLOOKUP($D615,metadata!$B$2:$Z$451,25,0)</f>
        <v/>
      </c>
      <c r="AC615">
        <v>15</v>
      </c>
      <c r="AD615">
        <v>0.67933614240260398</v>
      </c>
      <c r="AE615">
        <v>81</v>
      </c>
      <c r="AF615">
        <f t="shared" si="34"/>
        <v>81</v>
      </c>
      <c r="AG615">
        <f>ROUND(AC615,1)</f>
        <v>15</v>
      </c>
      <c r="AH615">
        <v>1996</v>
      </c>
      <c r="AI615" t="s">
        <v>37</v>
      </c>
      <c r="AJ615" t="s">
        <v>37</v>
      </c>
    </row>
    <row r="616" spans="3:36" x14ac:dyDescent="0.3">
      <c r="C616">
        <v>615</v>
      </c>
      <c r="D616" t="str">
        <f t="shared" si="33"/>
        <v>10-WY</v>
      </c>
      <c r="E616" t="str">
        <f>VLOOKUP($D616,metadata!$B$2:$S$451,2,0)</f>
        <v>GOMI, T; TAKEDA, M</v>
      </c>
      <c r="F616" t="str">
        <f>VLOOKUP($D616,metadata!$B$2:$S$451,3,0)</f>
        <v>GEOGRAPHIC-VARIATION IN PHOTOPERIODIC RESPONSES IN AN INTRODUCED INSECT, HYPHANTRIA-CUNEA DRURY (LEPIDOPTERA, ARCTIIDAE) IN JAPAN</v>
      </c>
      <c r="G616" t="str">
        <f>VLOOKUP($D616,metadata!$B$2:$S$451,4,0)</f>
        <v>10.1303/aez.26.357</v>
      </c>
      <c r="H616" t="str">
        <f>VLOOKUP($D616,metadata!$B$2:$S$451,5,0)</f>
        <v>y</v>
      </c>
      <c r="I616" t="str">
        <f>VLOOKUP($D616,metadata!$B$2:$S$451,6,0)</f>
        <v>a</v>
      </c>
      <c r="J616" t="str">
        <f>VLOOKUP($D616,metadata!$B$2:$S$451,7,0)</f>
        <v>i</v>
      </c>
      <c r="K616">
        <f>VLOOKUP($D616,metadata!$B$2:$S$451,8,0)</f>
        <v>6</v>
      </c>
      <c r="L616">
        <f>VLOOKUP($D616,metadata!$B$2:$S$451,9,0)</f>
        <v>3</v>
      </c>
      <c r="M616" t="str">
        <f>VLOOKUP($D616,metadata!$B$2:$S$451,10,0)</f>
        <v/>
      </c>
      <c r="N616" t="str">
        <f>VLOOKUP($D616,metadata!$B$2:$S$451,11,0)</f>
        <v>Hyphantria cunea</v>
      </c>
      <c r="O616" t="str">
        <f>VLOOKUP($D616,metadata!$B$2:$S$451,12,0)</f>
        <v>lepidoptera</v>
      </c>
      <c r="P616" t="str">
        <f>VLOOKUP($D616,metadata!$B$2:$S$451,13,0)</f>
        <v>WY</v>
      </c>
      <c r="Q616">
        <f>VLOOKUP($D616,metadata!$B$2:$S$451,14,0)</f>
        <v>34.233333333333299</v>
      </c>
      <c r="R616">
        <f>VLOOKUP($D616,metadata!$B$2:$S$451,15,0)</f>
        <v>135.166666666667</v>
      </c>
      <c r="S616">
        <f>VLOOKUP($D616,metadata!$B$2:$S$451,16,0)</f>
        <v>0.01</v>
      </c>
      <c r="T616">
        <f>VLOOKUP($D616,metadata!$B$2:$S$451,17,0)</f>
        <v>13.9</v>
      </c>
      <c r="U616" t="str">
        <f>VLOOKUP($D616,metadata!$B$2:$S$451,18,0)</f>
        <v/>
      </c>
      <c r="V616">
        <f>VLOOKUP($D616,metadata!$B$2:$Z$451,19,0)</f>
        <v>28.5</v>
      </c>
      <c r="W616" t="str">
        <f>VLOOKUP($D616,metadata!$B$2:$Z$451,20,0)</f>
        <v>acc</v>
      </c>
      <c r="X616" t="str">
        <f>VLOOKUP($D616,metadata!$B$2:$Z$451,21,0)</f>
        <v/>
      </c>
      <c r="Y616">
        <f>VLOOKUP($D616,metadata!$B$2:$Z$451,22,0)</f>
        <v>10</v>
      </c>
      <c r="Z616" t="str">
        <f>VLOOKUP($D616,metadata!$B$2:$Z$451,23,0)</f>
        <v/>
      </c>
      <c r="AA616" t="str">
        <f>VLOOKUP($D616,metadata!$B$2:$Z$451,24,0)</f>
        <v>pupal</v>
      </c>
      <c r="AB616" t="str">
        <f>VLOOKUP($D616,metadata!$B$2:$Z$451,25,0)</f>
        <v/>
      </c>
      <c r="AC616">
        <v>14.267936356637399</v>
      </c>
      <c r="AD616">
        <v>100.77721157018701</v>
      </c>
      <c r="AE616">
        <v>62</v>
      </c>
      <c r="AF616">
        <f t="shared" si="34"/>
        <v>62</v>
      </c>
      <c r="AG616">
        <v>14.25</v>
      </c>
      <c r="AH616">
        <v>1996</v>
      </c>
      <c r="AI616" t="s">
        <v>38</v>
      </c>
      <c r="AJ616" t="s">
        <v>38</v>
      </c>
    </row>
    <row r="617" spans="3:36" x14ac:dyDescent="0.3">
      <c r="C617">
        <v>616</v>
      </c>
      <c r="D617" t="str">
        <f t="shared" si="33"/>
        <v>10-WY</v>
      </c>
      <c r="E617" t="str">
        <f>VLOOKUP($D617,metadata!$B$2:$S$451,2,0)</f>
        <v>GOMI, T; TAKEDA, M</v>
      </c>
      <c r="F617" t="str">
        <f>VLOOKUP($D617,metadata!$B$2:$S$451,3,0)</f>
        <v>GEOGRAPHIC-VARIATION IN PHOTOPERIODIC RESPONSES IN AN INTRODUCED INSECT, HYPHANTRIA-CUNEA DRURY (LEPIDOPTERA, ARCTIIDAE) IN JAPAN</v>
      </c>
      <c r="G617" t="str">
        <f>VLOOKUP($D617,metadata!$B$2:$S$451,4,0)</f>
        <v>10.1303/aez.26.357</v>
      </c>
      <c r="H617" t="str">
        <f>VLOOKUP($D617,metadata!$B$2:$S$451,5,0)</f>
        <v>y</v>
      </c>
      <c r="I617" t="str">
        <f>VLOOKUP($D617,metadata!$B$2:$S$451,6,0)</f>
        <v>a</v>
      </c>
      <c r="J617" t="str">
        <f>VLOOKUP($D617,metadata!$B$2:$S$451,7,0)</f>
        <v>i</v>
      </c>
      <c r="K617">
        <f>VLOOKUP($D617,metadata!$B$2:$S$451,8,0)</f>
        <v>6</v>
      </c>
      <c r="L617">
        <f>VLOOKUP($D617,metadata!$B$2:$S$451,9,0)</f>
        <v>3</v>
      </c>
      <c r="M617" t="str">
        <f>VLOOKUP($D617,metadata!$B$2:$S$451,10,0)</f>
        <v/>
      </c>
      <c r="N617" t="str">
        <f>VLOOKUP($D617,metadata!$B$2:$S$451,11,0)</f>
        <v>Hyphantria cunea</v>
      </c>
      <c r="O617" t="str">
        <f>VLOOKUP($D617,metadata!$B$2:$S$451,12,0)</f>
        <v>lepidoptera</v>
      </c>
      <c r="P617" t="str">
        <f>VLOOKUP($D617,metadata!$B$2:$S$451,13,0)</f>
        <v>WY</v>
      </c>
      <c r="Q617">
        <f>VLOOKUP($D617,metadata!$B$2:$S$451,14,0)</f>
        <v>34.233333333333299</v>
      </c>
      <c r="R617">
        <f>VLOOKUP($D617,metadata!$B$2:$S$451,15,0)</f>
        <v>135.166666666667</v>
      </c>
      <c r="S617">
        <f>VLOOKUP($D617,metadata!$B$2:$S$451,16,0)</f>
        <v>0.01</v>
      </c>
      <c r="T617">
        <f>VLOOKUP($D617,metadata!$B$2:$S$451,17,0)</f>
        <v>13.9</v>
      </c>
      <c r="U617" t="str">
        <f>VLOOKUP($D617,metadata!$B$2:$S$451,18,0)</f>
        <v/>
      </c>
      <c r="V617">
        <f>VLOOKUP($D617,metadata!$B$2:$Z$451,19,0)</f>
        <v>28.5</v>
      </c>
      <c r="W617" t="str">
        <f>VLOOKUP($D617,metadata!$B$2:$Z$451,20,0)</f>
        <v>acc</v>
      </c>
      <c r="X617" t="str">
        <f>VLOOKUP($D617,metadata!$B$2:$Z$451,21,0)</f>
        <v/>
      </c>
      <c r="Y617">
        <f>VLOOKUP($D617,metadata!$B$2:$Z$451,22,0)</f>
        <v>10</v>
      </c>
      <c r="Z617" t="str">
        <f>VLOOKUP($D617,metadata!$B$2:$Z$451,23,0)</f>
        <v/>
      </c>
      <c r="AA617" t="str">
        <f>VLOOKUP($D617,metadata!$B$2:$Z$451,24,0)</f>
        <v>pupal</v>
      </c>
      <c r="AB617" t="str">
        <f>VLOOKUP($D617,metadata!$B$2:$Z$451,25,0)</f>
        <v/>
      </c>
      <c r="AC617">
        <v>14.520438464640501</v>
      </c>
      <c r="AD617">
        <v>21.069032518238799</v>
      </c>
      <c r="AE617">
        <f>12+55</f>
        <v>67</v>
      </c>
      <c r="AF617">
        <f t="shared" si="34"/>
        <v>67</v>
      </c>
      <c r="AG617">
        <f>ROUND(AC617,1)</f>
        <v>14.5</v>
      </c>
      <c r="AH617">
        <v>1996</v>
      </c>
      <c r="AI617" t="s">
        <v>38</v>
      </c>
      <c r="AJ617" t="s">
        <v>38</v>
      </c>
    </row>
    <row r="618" spans="3:36" x14ac:dyDescent="0.3">
      <c r="C618">
        <v>617</v>
      </c>
      <c r="D618" t="str">
        <f t="shared" si="33"/>
        <v>10-WY</v>
      </c>
      <c r="E618" t="str">
        <f>VLOOKUP($D618,metadata!$B$2:$S$451,2,0)</f>
        <v>GOMI, T; TAKEDA, M</v>
      </c>
      <c r="F618" t="str">
        <f>VLOOKUP($D618,metadata!$B$2:$S$451,3,0)</f>
        <v>GEOGRAPHIC-VARIATION IN PHOTOPERIODIC RESPONSES IN AN INTRODUCED INSECT, HYPHANTRIA-CUNEA DRURY (LEPIDOPTERA, ARCTIIDAE) IN JAPAN</v>
      </c>
      <c r="G618" t="str">
        <f>VLOOKUP($D618,metadata!$B$2:$S$451,4,0)</f>
        <v>10.1303/aez.26.357</v>
      </c>
      <c r="H618" t="str">
        <f>VLOOKUP($D618,metadata!$B$2:$S$451,5,0)</f>
        <v>y</v>
      </c>
      <c r="I618" t="str">
        <f>VLOOKUP($D618,metadata!$B$2:$S$451,6,0)</f>
        <v>a</v>
      </c>
      <c r="J618" t="str">
        <f>VLOOKUP($D618,metadata!$B$2:$S$451,7,0)</f>
        <v>i</v>
      </c>
      <c r="K618">
        <f>VLOOKUP($D618,metadata!$B$2:$S$451,8,0)</f>
        <v>6</v>
      </c>
      <c r="L618">
        <f>VLOOKUP($D618,metadata!$B$2:$S$451,9,0)</f>
        <v>3</v>
      </c>
      <c r="M618" t="str">
        <f>VLOOKUP($D618,metadata!$B$2:$S$451,10,0)</f>
        <v/>
      </c>
      <c r="N618" t="str">
        <f>VLOOKUP($D618,metadata!$B$2:$S$451,11,0)</f>
        <v>Hyphantria cunea</v>
      </c>
      <c r="O618" t="str">
        <f>VLOOKUP($D618,metadata!$B$2:$S$451,12,0)</f>
        <v>lepidoptera</v>
      </c>
      <c r="P618" t="str">
        <f>VLOOKUP($D618,metadata!$B$2:$S$451,13,0)</f>
        <v>WY</v>
      </c>
      <c r="Q618">
        <f>VLOOKUP($D618,metadata!$B$2:$S$451,14,0)</f>
        <v>34.233333333333299</v>
      </c>
      <c r="R618">
        <f>VLOOKUP($D618,metadata!$B$2:$S$451,15,0)</f>
        <v>135.166666666667</v>
      </c>
      <c r="S618">
        <f>VLOOKUP($D618,metadata!$B$2:$S$451,16,0)</f>
        <v>0.01</v>
      </c>
      <c r="T618">
        <f>VLOOKUP($D618,metadata!$B$2:$S$451,17,0)</f>
        <v>13.9</v>
      </c>
      <c r="U618" t="str">
        <f>VLOOKUP($D618,metadata!$B$2:$S$451,18,0)</f>
        <v/>
      </c>
      <c r="V618">
        <f>VLOOKUP($D618,metadata!$B$2:$Z$451,19,0)</f>
        <v>28.5</v>
      </c>
      <c r="W618" t="str">
        <f>VLOOKUP($D618,metadata!$B$2:$Z$451,20,0)</f>
        <v>acc</v>
      </c>
      <c r="X618" t="str">
        <f>VLOOKUP($D618,metadata!$B$2:$Z$451,21,0)</f>
        <v/>
      </c>
      <c r="Y618">
        <f>VLOOKUP($D618,metadata!$B$2:$Z$451,22,0)</f>
        <v>10</v>
      </c>
      <c r="Z618" t="str">
        <f>VLOOKUP($D618,metadata!$B$2:$Z$451,23,0)</f>
        <v/>
      </c>
      <c r="AA618" t="str">
        <f>VLOOKUP($D618,metadata!$B$2:$Z$451,24,0)</f>
        <v>pupal</v>
      </c>
      <c r="AB618" t="str">
        <f>VLOOKUP($D618,metadata!$B$2:$Z$451,25,0)</f>
        <v/>
      </c>
      <c r="AC618">
        <v>14.752208820618099</v>
      </c>
      <c r="AD618">
        <v>1.80005132529237</v>
      </c>
      <c r="AE618">
        <v>29</v>
      </c>
      <c r="AF618">
        <f t="shared" si="34"/>
        <v>29</v>
      </c>
      <c r="AG618">
        <v>14.75</v>
      </c>
      <c r="AH618">
        <v>1996</v>
      </c>
      <c r="AI618" t="s">
        <v>38</v>
      </c>
      <c r="AJ618" t="s">
        <v>38</v>
      </c>
    </row>
    <row r="619" spans="3:36" x14ac:dyDescent="0.3">
      <c r="C619">
        <v>618</v>
      </c>
      <c r="D619" t="str">
        <f t="shared" si="33"/>
        <v>11-Iwamizawa</v>
      </c>
      <c r="E619" t="str">
        <f>VLOOKUP($D619,metadata!$B$2:$S$451,2,0)</f>
        <v>Hashimoto, K; Iijima, K; Ogawa, K</v>
      </c>
      <c r="F619" t="str">
        <f>VLOOKUP($D619,metadata!$B$2:$S$451,3,0)</f>
        <v>Geographic Variation in Photoperiodic Response for the Induction of Pupal Diapause in the White Cabbage Butterfly, Pieris rapae crucivora Boisuduval (Lepidoptera: Pieridae)</v>
      </c>
      <c r="G619" t="str">
        <f>VLOOKUP($D619,metadata!$B$2:$S$451,4,0)</f>
        <v>10.1303/jjaez.2008.201</v>
      </c>
      <c r="H619" t="str">
        <f>VLOOKUP($D619,metadata!$B$2:$S$451,5,0)</f>
        <v>y</v>
      </c>
      <c r="I619" t="str">
        <f>VLOOKUP($D619,metadata!$B$2:$S$451,6,0)</f>
        <v>a</v>
      </c>
      <c r="J619" t="str">
        <f>VLOOKUP($D619,metadata!$B$2:$S$451,7,0)</f>
        <v>i</v>
      </c>
      <c r="K619">
        <f>VLOOKUP($D619,metadata!$B$2:$S$451,8,0)</f>
        <v>7</v>
      </c>
      <c r="L619">
        <f>VLOOKUP($D619,metadata!$B$2:$S$451,9,0)</f>
        <v>8</v>
      </c>
      <c r="M619" t="str">
        <f>VLOOKUP($D619,metadata!$B$2:$S$451,10,0)</f>
        <v/>
      </c>
      <c r="N619" t="str">
        <f>VLOOKUP($D619,metadata!$B$2:$S$451,11,0)</f>
        <v>Pieris rapae</v>
      </c>
      <c r="O619" t="str">
        <f>VLOOKUP($D619,metadata!$B$2:$S$451,12,0)</f>
        <v>lepidoptera</v>
      </c>
      <c r="P619" t="str">
        <f>VLOOKUP($D619,metadata!$B$2:$S$451,13,0)</f>
        <v>Iwamizawa</v>
      </c>
      <c r="Q619">
        <f>VLOOKUP($D619,metadata!$B$2:$S$451,14,0)</f>
        <v>43.1666666666667</v>
      </c>
      <c r="R619">
        <f>VLOOKUP($D619,metadata!$B$2:$S$451,15,0)</f>
        <v>141.77574999999999</v>
      </c>
      <c r="S619">
        <f>VLOOKUP($D619,metadata!$B$2:$S$451,16,0)</f>
        <v>0.05</v>
      </c>
      <c r="T619" t="str">
        <f>VLOOKUP($D619,metadata!$B$2:$S$451,17,0)</f>
        <v/>
      </c>
      <c r="U619" t="str">
        <f>VLOOKUP($D619,metadata!$B$2:$S$451,18,0)</f>
        <v/>
      </c>
      <c r="V619">
        <f>VLOOKUP($D619,metadata!$B$2:$Z$451,19,0)</f>
        <v>37.5</v>
      </c>
      <c r="W619" t="str">
        <f>VLOOKUP($D619,metadata!$B$2:$Z$451,20,0)</f>
        <v>global average</v>
      </c>
      <c r="X619" t="str">
        <f>VLOOKUP($D619,metadata!$B$2:$Z$451,21,0)</f>
        <v/>
      </c>
      <c r="Y619" t="str">
        <f>VLOOKUP($D619,metadata!$B$2:$Z$451,22,0)</f>
        <v>11_1</v>
      </c>
      <c r="Z619" t="str">
        <f>VLOOKUP($D619,metadata!$B$2:$Z$451,23,0)</f>
        <v/>
      </c>
      <c r="AA619" t="str">
        <f>VLOOKUP($D619,metadata!$B$2:$Z$451,24,0)</f>
        <v/>
      </c>
      <c r="AB619" t="str">
        <f>VLOOKUP($D619,metadata!$B$2:$Z$451,25,0)</f>
        <v/>
      </c>
      <c r="AC619">
        <v>9.9372381590393193</v>
      </c>
      <c r="AD619">
        <v>99.846519952406098</v>
      </c>
      <c r="AF619">
        <f t="shared" si="34"/>
        <v>37.5</v>
      </c>
      <c r="AG619">
        <v>10</v>
      </c>
      <c r="AH619">
        <v>2008</v>
      </c>
      <c r="AI619" t="s">
        <v>37</v>
      </c>
      <c r="AJ619" t="s">
        <v>37</v>
      </c>
    </row>
    <row r="620" spans="3:36" x14ac:dyDescent="0.3">
      <c r="C620">
        <v>619</v>
      </c>
      <c r="D620" t="str">
        <f t="shared" si="33"/>
        <v>11-Iwamizawa</v>
      </c>
      <c r="E620" t="str">
        <f>VLOOKUP($D620,metadata!$B$2:$S$451,2,0)</f>
        <v>Hashimoto, K; Iijima, K; Ogawa, K</v>
      </c>
      <c r="F620" t="str">
        <f>VLOOKUP($D620,metadata!$B$2:$S$451,3,0)</f>
        <v>Geographic Variation in Photoperiodic Response for the Induction of Pupal Diapause in the White Cabbage Butterfly, Pieris rapae crucivora Boisuduval (Lepidoptera: Pieridae)</v>
      </c>
      <c r="G620" t="str">
        <f>VLOOKUP($D620,metadata!$B$2:$S$451,4,0)</f>
        <v>10.1303/jjaez.2008.201</v>
      </c>
      <c r="H620" t="str">
        <f>VLOOKUP($D620,metadata!$B$2:$S$451,5,0)</f>
        <v>y</v>
      </c>
      <c r="I620" t="str">
        <f>VLOOKUP($D620,metadata!$B$2:$S$451,6,0)</f>
        <v>a</v>
      </c>
      <c r="J620" t="str">
        <f>VLOOKUP($D620,metadata!$B$2:$S$451,7,0)</f>
        <v>i</v>
      </c>
      <c r="K620">
        <f>VLOOKUP($D620,metadata!$B$2:$S$451,8,0)</f>
        <v>7</v>
      </c>
      <c r="L620">
        <f>VLOOKUP($D620,metadata!$B$2:$S$451,9,0)</f>
        <v>8</v>
      </c>
      <c r="M620" t="str">
        <f>VLOOKUP($D620,metadata!$B$2:$S$451,10,0)</f>
        <v/>
      </c>
      <c r="N620" t="str">
        <f>VLOOKUP($D620,metadata!$B$2:$S$451,11,0)</f>
        <v>Pieris rapae</v>
      </c>
      <c r="O620" t="str">
        <f>VLOOKUP($D620,metadata!$B$2:$S$451,12,0)</f>
        <v>lepidoptera</v>
      </c>
      <c r="P620" t="str">
        <f>VLOOKUP($D620,metadata!$B$2:$S$451,13,0)</f>
        <v>Iwamizawa</v>
      </c>
      <c r="Q620">
        <f>VLOOKUP($D620,metadata!$B$2:$S$451,14,0)</f>
        <v>43.1666666666667</v>
      </c>
      <c r="R620">
        <f>VLOOKUP($D620,metadata!$B$2:$S$451,15,0)</f>
        <v>141.77574999999999</v>
      </c>
      <c r="S620">
        <f>VLOOKUP($D620,metadata!$B$2:$S$451,16,0)</f>
        <v>0.05</v>
      </c>
      <c r="T620" t="str">
        <f>VLOOKUP($D620,metadata!$B$2:$S$451,17,0)</f>
        <v/>
      </c>
      <c r="U620" t="str">
        <f>VLOOKUP($D620,metadata!$B$2:$S$451,18,0)</f>
        <v/>
      </c>
      <c r="V620">
        <f>VLOOKUP($D620,metadata!$B$2:$Z$451,19,0)</f>
        <v>37.5</v>
      </c>
      <c r="W620" t="str">
        <f>VLOOKUP($D620,metadata!$B$2:$Z$451,20,0)</f>
        <v>global average</v>
      </c>
      <c r="X620" t="str">
        <f>VLOOKUP($D620,metadata!$B$2:$Z$451,21,0)</f>
        <v/>
      </c>
      <c r="Y620" t="str">
        <f>VLOOKUP($D620,metadata!$B$2:$Z$451,22,0)</f>
        <v>11_1</v>
      </c>
      <c r="Z620" t="str">
        <f>VLOOKUP($D620,metadata!$B$2:$Z$451,23,0)</f>
        <v/>
      </c>
      <c r="AA620" t="str">
        <f>VLOOKUP($D620,metadata!$B$2:$Z$451,24,0)</f>
        <v/>
      </c>
      <c r="AB620" t="str">
        <f>VLOOKUP($D620,metadata!$B$2:$Z$451,25,0)</f>
        <v/>
      </c>
      <c r="AC620">
        <v>10.965804445422</v>
      </c>
      <c r="AD620">
        <v>99.869017027786299</v>
      </c>
      <c r="AF620">
        <f t="shared" si="34"/>
        <v>37.5</v>
      </c>
      <c r="AG620">
        <f t="shared" ref="AG620:AG631" si="36">ROUND(AC620,1)</f>
        <v>11</v>
      </c>
      <c r="AH620">
        <v>2008</v>
      </c>
      <c r="AI620" t="s">
        <v>37</v>
      </c>
      <c r="AJ620" t="s">
        <v>37</v>
      </c>
    </row>
    <row r="621" spans="3:36" x14ac:dyDescent="0.3">
      <c r="C621">
        <v>620</v>
      </c>
      <c r="D621" t="str">
        <f t="shared" si="33"/>
        <v>11-Iwamizawa</v>
      </c>
      <c r="E621" t="str">
        <f>VLOOKUP($D621,metadata!$B$2:$S$451,2,0)</f>
        <v>Hashimoto, K; Iijima, K; Ogawa, K</v>
      </c>
      <c r="F621" t="str">
        <f>VLOOKUP($D621,metadata!$B$2:$S$451,3,0)</f>
        <v>Geographic Variation in Photoperiodic Response for the Induction of Pupal Diapause in the White Cabbage Butterfly, Pieris rapae crucivora Boisuduval (Lepidoptera: Pieridae)</v>
      </c>
      <c r="G621" t="str">
        <f>VLOOKUP($D621,metadata!$B$2:$S$451,4,0)</f>
        <v>10.1303/jjaez.2008.201</v>
      </c>
      <c r="H621" t="str">
        <f>VLOOKUP($D621,metadata!$B$2:$S$451,5,0)</f>
        <v>y</v>
      </c>
      <c r="I621" t="str">
        <f>VLOOKUP($D621,metadata!$B$2:$S$451,6,0)</f>
        <v>a</v>
      </c>
      <c r="J621" t="str">
        <f>VLOOKUP($D621,metadata!$B$2:$S$451,7,0)</f>
        <v>i</v>
      </c>
      <c r="K621">
        <f>VLOOKUP($D621,metadata!$B$2:$S$451,8,0)</f>
        <v>7</v>
      </c>
      <c r="L621">
        <f>VLOOKUP($D621,metadata!$B$2:$S$451,9,0)</f>
        <v>8</v>
      </c>
      <c r="M621" t="str">
        <f>VLOOKUP($D621,metadata!$B$2:$S$451,10,0)</f>
        <v/>
      </c>
      <c r="N621" t="str">
        <f>VLOOKUP($D621,metadata!$B$2:$S$451,11,0)</f>
        <v>Pieris rapae</v>
      </c>
      <c r="O621" t="str">
        <f>VLOOKUP($D621,metadata!$B$2:$S$451,12,0)</f>
        <v>lepidoptera</v>
      </c>
      <c r="P621" t="str">
        <f>VLOOKUP($D621,metadata!$B$2:$S$451,13,0)</f>
        <v>Iwamizawa</v>
      </c>
      <c r="Q621">
        <f>VLOOKUP($D621,metadata!$B$2:$S$451,14,0)</f>
        <v>43.1666666666667</v>
      </c>
      <c r="R621">
        <f>VLOOKUP($D621,metadata!$B$2:$S$451,15,0)</f>
        <v>141.77574999999999</v>
      </c>
      <c r="S621">
        <f>VLOOKUP($D621,metadata!$B$2:$S$451,16,0)</f>
        <v>0.05</v>
      </c>
      <c r="T621" t="str">
        <f>VLOOKUP($D621,metadata!$B$2:$S$451,17,0)</f>
        <v/>
      </c>
      <c r="U621" t="str">
        <f>VLOOKUP($D621,metadata!$B$2:$S$451,18,0)</f>
        <v/>
      </c>
      <c r="V621">
        <f>VLOOKUP($D621,metadata!$B$2:$Z$451,19,0)</f>
        <v>37.5</v>
      </c>
      <c r="W621" t="str">
        <f>VLOOKUP($D621,metadata!$B$2:$Z$451,20,0)</f>
        <v>global average</v>
      </c>
      <c r="X621" t="str">
        <f>VLOOKUP($D621,metadata!$B$2:$Z$451,21,0)</f>
        <v/>
      </c>
      <c r="Y621" t="str">
        <f>VLOOKUP($D621,metadata!$B$2:$Z$451,22,0)</f>
        <v>11_1</v>
      </c>
      <c r="Z621" t="str">
        <f>VLOOKUP($D621,metadata!$B$2:$Z$451,23,0)</f>
        <v/>
      </c>
      <c r="AA621" t="str">
        <f>VLOOKUP($D621,metadata!$B$2:$Z$451,24,0)</f>
        <v/>
      </c>
      <c r="AB621" t="str">
        <f>VLOOKUP($D621,metadata!$B$2:$Z$451,25,0)</f>
        <v/>
      </c>
      <c r="AC621">
        <v>11.9713937188165</v>
      </c>
      <c r="AD621">
        <v>100.415945927029</v>
      </c>
      <c r="AF621">
        <f t="shared" si="34"/>
        <v>37.5</v>
      </c>
      <c r="AG621">
        <f t="shared" si="36"/>
        <v>12</v>
      </c>
      <c r="AH621">
        <v>2008</v>
      </c>
      <c r="AI621" t="s">
        <v>37</v>
      </c>
      <c r="AJ621" t="s">
        <v>37</v>
      </c>
    </row>
    <row r="622" spans="3:36" x14ac:dyDescent="0.3">
      <c r="C622">
        <v>621</v>
      </c>
      <c r="D622" t="str">
        <f t="shared" si="33"/>
        <v>11-Iwamizawa</v>
      </c>
      <c r="E622" t="str">
        <f>VLOOKUP($D622,metadata!$B$2:$S$451,2,0)</f>
        <v>Hashimoto, K; Iijima, K; Ogawa, K</v>
      </c>
      <c r="F622" t="str">
        <f>VLOOKUP($D622,metadata!$B$2:$S$451,3,0)</f>
        <v>Geographic Variation in Photoperiodic Response for the Induction of Pupal Diapause in the White Cabbage Butterfly, Pieris rapae crucivora Boisuduval (Lepidoptera: Pieridae)</v>
      </c>
      <c r="G622" t="str">
        <f>VLOOKUP($D622,metadata!$B$2:$S$451,4,0)</f>
        <v>10.1303/jjaez.2008.201</v>
      </c>
      <c r="H622" t="str">
        <f>VLOOKUP($D622,metadata!$B$2:$S$451,5,0)</f>
        <v>y</v>
      </c>
      <c r="I622" t="str">
        <f>VLOOKUP($D622,metadata!$B$2:$S$451,6,0)</f>
        <v>a</v>
      </c>
      <c r="J622" t="str">
        <f>VLOOKUP($D622,metadata!$B$2:$S$451,7,0)</f>
        <v>i</v>
      </c>
      <c r="K622">
        <f>VLOOKUP($D622,metadata!$B$2:$S$451,8,0)</f>
        <v>7</v>
      </c>
      <c r="L622">
        <f>VLOOKUP($D622,metadata!$B$2:$S$451,9,0)</f>
        <v>8</v>
      </c>
      <c r="M622" t="str">
        <f>VLOOKUP($D622,metadata!$B$2:$S$451,10,0)</f>
        <v/>
      </c>
      <c r="N622" t="str">
        <f>VLOOKUP($D622,metadata!$B$2:$S$451,11,0)</f>
        <v>Pieris rapae</v>
      </c>
      <c r="O622" t="str">
        <f>VLOOKUP($D622,metadata!$B$2:$S$451,12,0)</f>
        <v>lepidoptera</v>
      </c>
      <c r="P622" t="str">
        <f>VLOOKUP($D622,metadata!$B$2:$S$451,13,0)</f>
        <v>Iwamizawa</v>
      </c>
      <c r="Q622">
        <f>VLOOKUP($D622,metadata!$B$2:$S$451,14,0)</f>
        <v>43.1666666666667</v>
      </c>
      <c r="R622">
        <f>VLOOKUP($D622,metadata!$B$2:$S$451,15,0)</f>
        <v>141.77574999999999</v>
      </c>
      <c r="S622">
        <f>VLOOKUP($D622,metadata!$B$2:$S$451,16,0)</f>
        <v>0.05</v>
      </c>
      <c r="T622" t="str">
        <f>VLOOKUP($D622,metadata!$B$2:$S$451,17,0)</f>
        <v/>
      </c>
      <c r="U622" t="str">
        <f>VLOOKUP($D622,metadata!$B$2:$S$451,18,0)</f>
        <v/>
      </c>
      <c r="V622">
        <f>VLOOKUP($D622,metadata!$B$2:$Z$451,19,0)</f>
        <v>37.5</v>
      </c>
      <c r="W622" t="str">
        <f>VLOOKUP($D622,metadata!$B$2:$Z$451,20,0)</f>
        <v>global average</v>
      </c>
      <c r="X622" t="str">
        <f>VLOOKUP($D622,metadata!$B$2:$Z$451,21,0)</f>
        <v/>
      </c>
      <c r="Y622" t="str">
        <f>VLOOKUP($D622,metadata!$B$2:$Z$451,22,0)</f>
        <v>11_1</v>
      </c>
      <c r="Z622" t="str">
        <f>VLOOKUP($D622,metadata!$B$2:$Z$451,23,0)</f>
        <v/>
      </c>
      <c r="AA622" t="str">
        <f>VLOOKUP($D622,metadata!$B$2:$Z$451,24,0)</f>
        <v/>
      </c>
      <c r="AB622" t="str">
        <f>VLOOKUP($D622,metadata!$B$2:$Z$451,25,0)</f>
        <v/>
      </c>
      <c r="AC622">
        <v>12.977822883025199</v>
      </c>
      <c r="AD622">
        <v>97.288352514173098</v>
      </c>
      <c r="AF622">
        <f t="shared" si="34"/>
        <v>37.5</v>
      </c>
      <c r="AG622">
        <f t="shared" si="36"/>
        <v>13</v>
      </c>
      <c r="AH622">
        <v>2008</v>
      </c>
      <c r="AI622" t="s">
        <v>37</v>
      </c>
      <c r="AJ622" t="s">
        <v>37</v>
      </c>
    </row>
    <row r="623" spans="3:36" x14ac:dyDescent="0.3">
      <c r="C623">
        <v>622</v>
      </c>
      <c r="D623" t="str">
        <f t="shared" si="33"/>
        <v>11-Iwamizawa</v>
      </c>
      <c r="E623" t="str">
        <f>VLOOKUP($D623,metadata!$B$2:$S$451,2,0)</f>
        <v>Hashimoto, K; Iijima, K; Ogawa, K</v>
      </c>
      <c r="F623" t="str">
        <f>VLOOKUP($D623,metadata!$B$2:$S$451,3,0)</f>
        <v>Geographic Variation in Photoperiodic Response for the Induction of Pupal Diapause in the White Cabbage Butterfly, Pieris rapae crucivora Boisuduval (Lepidoptera: Pieridae)</v>
      </c>
      <c r="G623" t="str">
        <f>VLOOKUP($D623,metadata!$B$2:$S$451,4,0)</f>
        <v>10.1303/jjaez.2008.201</v>
      </c>
      <c r="H623" t="str">
        <f>VLOOKUP($D623,metadata!$B$2:$S$451,5,0)</f>
        <v>y</v>
      </c>
      <c r="I623" t="str">
        <f>VLOOKUP($D623,metadata!$B$2:$S$451,6,0)</f>
        <v>a</v>
      </c>
      <c r="J623" t="str">
        <f>VLOOKUP($D623,metadata!$B$2:$S$451,7,0)</f>
        <v>i</v>
      </c>
      <c r="K623">
        <f>VLOOKUP($D623,metadata!$B$2:$S$451,8,0)</f>
        <v>7</v>
      </c>
      <c r="L623">
        <f>VLOOKUP($D623,metadata!$B$2:$S$451,9,0)</f>
        <v>8</v>
      </c>
      <c r="M623" t="str">
        <f>VLOOKUP($D623,metadata!$B$2:$S$451,10,0)</f>
        <v/>
      </c>
      <c r="N623" t="str">
        <f>VLOOKUP($D623,metadata!$B$2:$S$451,11,0)</f>
        <v>Pieris rapae</v>
      </c>
      <c r="O623" t="str">
        <f>VLOOKUP($D623,metadata!$B$2:$S$451,12,0)</f>
        <v>lepidoptera</v>
      </c>
      <c r="P623" t="str">
        <f>VLOOKUP($D623,metadata!$B$2:$S$451,13,0)</f>
        <v>Iwamizawa</v>
      </c>
      <c r="Q623">
        <f>VLOOKUP($D623,metadata!$B$2:$S$451,14,0)</f>
        <v>43.1666666666667</v>
      </c>
      <c r="R623">
        <f>VLOOKUP($D623,metadata!$B$2:$S$451,15,0)</f>
        <v>141.77574999999999</v>
      </c>
      <c r="S623">
        <f>VLOOKUP($D623,metadata!$B$2:$S$451,16,0)</f>
        <v>0.05</v>
      </c>
      <c r="T623" t="str">
        <f>VLOOKUP($D623,metadata!$B$2:$S$451,17,0)</f>
        <v/>
      </c>
      <c r="U623" t="str">
        <f>VLOOKUP($D623,metadata!$B$2:$S$451,18,0)</f>
        <v/>
      </c>
      <c r="V623">
        <f>VLOOKUP($D623,metadata!$B$2:$Z$451,19,0)</f>
        <v>37.5</v>
      </c>
      <c r="W623" t="str">
        <f>VLOOKUP($D623,metadata!$B$2:$Z$451,20,0)</f>
        <v>global average</v>
      </c>
      <c r="X623" t="str">
        <f>VLOOKUP($D623,metadata!$B$2:$Z$451,21,0)</f>
        <v/>
      </c>
      <c r="Y623" t="str">
        <f>VLOOKUP($D623,metadata!$B$2:$Z$451,22,0)</f>
        <v>11_1</v>
      </c>
      <c r="Z623" t="str">
        <f>VLOOKUP($D623,metadata!$B$2:$Z$451,23,0)</f>
        <v/>
      </c>
      <c r="AA623" t="str">
        <f>VLOOKUP($D623,metadata!$B$2:$Z$451,24,0)</f>
        <v/>
      </c>
      <c r="AB623" t="str">
        <f>VLOOKUP($D623,metadata!$B$2:$Z$451,25,0)</f>
        <v/>
      </c>
      <c r="AC623">
        <v>13.9618149640546</v>
      </c>
      <c r="AD623">
        <v>92.322998010258601</v>
      </c>
      <c r="AF623">
        <f t="shared" si="34"/>
        <v>37.5</v>
      </c>
      <c r="AG623">
        <f t="shared" si="36"/>
        <v>14</v>
      </c>
      <c r="AH623">
        <v>2008</v>
      </c>
      <c r="AI623" t="s">
        <v>37</v>
      </c>
      <c r="AJ623" t="s">
        <v>37</v>
      </c>
    </row>
    <row r="624" spans="3:36" x14ac:dyDescent="0.3">
      <c r="C624">
        <v>623</v>
      </c>
      <c r="D624" t="str">
        <f t="shared" si="33"/>
        <v>11-Iwamizawa</v>
      </c>
      <c r="E624" t="str">
        <f>VLOOKUP($D624,metadata!$B$2:$S$451,2,0)</f>
        <v>Hashimoto, K; Iijima, K; Ogawa, K</v>
      </c>
      <c r="F624" t="str">
        <f>VLOOKUP($D624,metadata!$B$2:$S$451,3,0)</f>
        <v>Geographic Variation in Photoperiodic Response for the Induction of Pupal Diapause in the White Cabbage Butterfly, Pieris rapae crucivora Boisuduval (Lepidoptera: Pieridae)</v>
      </c>
      <c r="G624" t="str">
        <f>VLOOKUP($D624,metadata!$B$2:$S$451,4,0)</f>
        <v>10.1303/jjaez.2008.201</v>
      </c>
      <c r="H624" t="str">
        <f>VLOOKUP($D624,metadata!$B$2:$S$451,5,0)</f>
        <v>y</v>
      </c>
      <c r="I624" t="str">
        <f>VLOOKUP($D624,metadata!$B$2:$S$451,6,0)</f>
        <v>a</v>
      </c>
      <c r="J624" t="str">
        <f>VLOOKUP($D624,metadata!$B$2:$S$451,7,0)</f>
        <v>i</v>
      </c>
      <c r="K624">
        <f>VLOOKUP($D624,metadata!$B$2:$S$451,8,0)</f>
        <v>7</v>
      </c>
      <c r="L624">
        <f>VLOOKUP($D624,metadata!$B$2:$S$451,9,0)</f>
        <v>8</v>
      </c>
      <c r="M624" t="str">
        <f>VLOOKUP($D624,metadata!$B$2:$S$451,10,0)</f>
        <v/>
      </c>
      <c r="N624" t="str">
        <f>VLOOKUP($D624,metadata!$B$2:$S$451,11,0)</f>
        <v>Pieris rapae</v>
      </c>
      <c r="O624" t="str">
        <f>VLOOKUP($D624,metadata!$B$2:$S$451,12,0)</f>
        <v>lepidoptera</v>
      </c>
      <c r="P624" t="str">
        <f>VLOOKUP($D624,metadata!$B$2:$S$451,13,0)</f>
        <v>Iwamizawa</v>
      </c>
      <c r="Q624">
        <f>VLOOKUP($D624,metadata!$B$2:$S$451,14,0)</f>
        <v>43.1666666666667</v>
      </c>
      <c r="R624">
        <f>VLOOKUP($D624,metadata!$B$2:$S$451,15,0)</f>
        <v>141.77574999999999</v>
      </c>
      <c r="S624">
        <f>VLOOKUP($D624,metadata!$B$2:$S$451,16,0)</f>
        <v>0.05</v>
      </c>
      <c r="T624" t="str">
        <f>VLOOKUP($D624,metadata!$B$2:$S$451,17,0)</f>
        <v/>
      </c>
      <c r="U624" t="str">
        <f>VLOOKUP($D624,metadata!$B$2:$S$451,18,0)</f>
        <v/>
      </c>
      <c r="V624">
        <f>VLOOKUP($D624,metadata!$B$2:$Z$451,19,0)</f>
        <v>37.5</v>
      </c>
      <c r="W624" t="str">
        <f>VLOOKUP($D624,metadata!$B$2:$Z$451,20,0)</f>
        <v>global average</v>
      </c>
      <c r="X624" t="str">
        <f>VLOOKUP($D624,metadata!$B$2:$Z$451,21,0)</f>
        <v/>
      </c>
      <c r="Y624" t="str">
        <f>VLOOKUP($D624,metadata!$B$2:$Z$451,22,0)</f>
        <v>11_1</v>
      </c>
      <c r="Z624" t="str">
        <f>VLOOKUP($D624,metadata!$B$2:$Z$451,23,0)</f>
        <v/>
      </c>
      <c r="AA624" t="str">
        <f>VLOOKUP($D624,metadata!$B$2:$Z$451,24,0)</f>
        <v/>
      </c>
      <c r="AB624" t="str">
        <f>VLOOKUP($D624,metadata!$B$2:$Z$451,25,0)</f>
        <v/>
      </c>
      <c r="AC624">
        <v>14.495325607671001</v>
      </c>
      <c r="AD624">
        <v>58.213932188815399</v>
      </c>
      <c r="AF624">
        <f t="shared" si="34"/>
        <v>37.5</v>
      </c>
      <c r="AG624">
        <f t="shared" si="36"/>
        <v>14.5</v>
      </c>
      <c r="AH624">
        <v>2008</v>
      </c>
      <c r="AI624" t="s">
        <v>37</v>
      </c>
      <c r="AJ624" t="s">
        <v>37</v>
      </c>
    </row>
    <row r="625" spans="3:36" x14ac:dyDescent="0.3">
      <c r="C625">
        <v>624</v>
      </c>
      <c r="D625" t="str">
        <f t="shared" si="33"/>
        <v>11-Iwamizawa</v>
      </c>
      <c r="E625" t="str">
        <f>VLOOKUP($D625,metadata!$B$2:$S$451,2,0)</f>
        <v>Hashimoto, K; Iijima, K; Ogawa, K</v>
      </c>
      <c r="F625" t="str">
        <f>VLOOKUP($D625,metadata!$B$2:$S$451,3,0)</f>
        <v>Geographic Variation in Photoperiodic Response for the Induction of Pupal Diapause in the White Cabbage Butterfly, Pieris rapae crucivora Boisuduval (Lepidoptera: Pieridae)</v>
      </c>
      <c r="G625" t="str">
        <f>VLOOKUP($D625,metadata!$B$2:$S$451,4,0)</f>
        <v>10.1303/jjaez.2008.201</v>
      </c>
      <c r="H625" t="str">
        <f>VLOOKUP($D625,metadata!$B$2:$S$451,5,0)</f>
        <v>y</v>
      </c>
      <c r="I625" t="str">
        <f>VLOOKUP($D625,metadata!$B$2:$S$451,6,0)</f>
        <v>a</v>
      </c>
      <c r="J625" t="str">
        <f>VLOOKUP($D625,metadata!$B$2:$S$451,7,0)</f>
        <v>i</v>
      </c>
      <c r="K625">
        <f>VLOOKUP($D625,metadata!$B$2:$S$451,8,0)</f>
        <v>7</v>
      </c>
      <c r="L625">
        <f>VLOOKUP($D625,metadata!$B$2:$S$451,9,0)</f>
        <v>8</v>
      </c>
      <c r="M625" t="str">
        <f>VLOOKUP($D625,metadata!$B$2:$S$451,10,0)</f>
        <v/>
      </c>
      <c r="N625" t="str">
        <f>VLOOKUP($D625,metadata!$B$2:$S$451,11,0)</f>
        <v>Pieris rapae</v>
      </c>
      <c r="O625" t="str">
        <f>VLOOKUP($D625,metadata!$B$2:$S$451,12,0)</f>
        <v>lepidoptera</v>
      </c>
      <c r="P625" t="str">
        <f>VLOOKUP($D625,metadata!$B$2:$S$451,13,0)</f>
        <v>Iwamizawa</v>
      </c>
      <c r="Q625">
        <f>VLOOKUP($D625,metadata!$B$2:$S$451,14,0)</f>
        <v>43.1666666666667</v>
      </c>
      <c r="R625">
        <f>VLOOKUP($D625,metadata!$B$2:$S$451,15,0)</f>
        <v>141.77574999999999</v>
      </c>
      <c r="S625">
        <f>VLOOKUP($D625,metadata!$B$2:$S$451,16,0)</f>
        <v>0.05</v>
      </c>
      <c r="T625" t="str">
        <f>VLOOKUP($D625,metadata!$B$2:$S$451,17,0)</f>
        <v/>
      </c>
      <c r="U625" t="str">
        <f>VLOOKUP($D625,metadata!$B$2:$S$451,18,0)</f>
        <v/>
      </c>
      <c r="V625">
        <f>VLOOKUP($D625,metadata!$B$2:$Z$451,19,0)</f>
        <v>37.5</v>
      </c>
      <c r="W625" t="str">
        <f>VLOOKUP($D625,metadata!$B$2:$Z$451,20,0)</f>
        <v>global average</v>
      </c>
      <c r="X625" t="str">
        <f>VLOOKUP($D625,metadata!$B$2:$Z$451,21,0)</f>
        <v/>
      </c>
      <c r="Y625" t="str">
        <f>VLOOKUP($D625,metadata!$B$2:$Z$451,22,0)</f>
        <v>11_1</v>
      </c>
      <c r="Z625" t="str">
        <f>VLOOKUP($D625,metadata!$B$2:$Z$451,23,0)</f>
        <v/>
      </c>
      <c r="AA625" t="str">
        <f>VLOOKUP($D625,metadata!$B$2:$Z$451,24,0)</f>
        <v/>
      </c>
      <c r="AB625" t="str">
        <f>VLOOKUP($D625,metadata!$B$2:$Z$451,25,0)</f>
        <v/>
      </c>
      <c r="AC625">
        <v>15.031175947126799</v>
      </c>
      <c r="AD625">
        <v>13.8686970693809</v>
      </c>
      <c r="AF625">
        <f t="shared" si="34"/>
        <v>37.5</v>
      </c>
      <c r="AG625">
        <f t="shared" si="36"/>
        <v>15</v>
      </c>
      <c r="AH625">
        <v>2008</v>
      </c>
      <c r="AI625" t="s">
        <v>37</v>
      </c>
      <c r="AJ625" t="s">
        <v>37</v>
      </c>
    </row>
    <row r="626" spans="3:36" x14ac:dyDescent="0.3">
      <c r="C626">
        <v>625</v>
      </c>
      <c r="D626" t="str">
        <f t="shared" si="33"/>
        <v>11-Iwamizawa</v>
      </c>
      <c r="E626" t="str">
        <f>VLOOKUP($D626,metadata!$B$2:$S$451,2,0)</f>
        <v>Hashimoto, K; Iijima, K; Ogawa, K</v>
      </c>
      <c r="F626" t="str">
        <f>VLOOKUP($D626,metadata!$B$2:$S$451,3,0)</f>
        <v>Geographic Variation in Photoperiodic Response for the Induction of Pupal Diapause in the White Cabbage Butterfly, Pieris rapae crucivora Boisuduval (Lepidoptera: Pieridae)</v>
      </c>
      <c r="G626" t="str">
        <f>VLOOKUP($D626,metadata!$B$2:$S$451,4,0)</f>
        <v>10.1303/jjaez.2008.201</v>
      </c>
      <c r="H626" t="str">
        <f>VLOOKUP($D626,metadata!$B$2:$S$451,5,0)</f>
        <v>y</v>
      </c>
      <c r="I626" t="str">
        <f>VLOOKUP($D626,metadata!$B$2:$S$451,6,0)</f>
        <v>a</v>
      </c>
      <c r="J626" t="str">
        <f>VLOOKUP($D626,metadata!$B$2:$S$451,7,0)</f>
        <v>i</v>
      </c>
      <c r="K626">
        <f>VLOOKUP($D626,metadata!$B$2:$S$451,8,0)</f>
        <v>7</v>
      </c>
      <c r="L626">
        <f>VLOOKUP($D626,metadata!$B$2:$S$451,9,0)</f>
        <v>8</v>
      </c>
      <c r="M626" t="str">
        <f>VLOOKUP($D626,metadata!$B$2:$S$451,10,0)</f>
        <v/>
      </c>
      <c r="N626" t="str">
        <f>VLOOKUP($D626,metadata!$B$2:$S$451,11,0)</f>
        <v>Pieris rapae</v>
      </c>
      <c r="O626" t="str">
        <f>VLOOKUP($D626,metadata!$B$2:$S$451,12,0)</f>
        <v>lepidoptera</v>
      </c>
      <c r="P626" t="str">
        <f>VLOOKUP($D626,metadata!$B$2:$S$451,13,0)</f>
        <v>Iwamizawa</v>
      </c>
      <c r="Q626">
        <f>VLOOKUP($D626,metadata!$B$2:$S$451,14,0)</f>
        <v>43.1666666666667</v>
      </c>
      <c r="R626">
        <f>VLOOKUP($D626,metadata!$B$2:$S$451,15,0)</f>
        <v>141.77574999999999</v>
      </c>
      <c r="S626">
        <f>VLOOKUP($D626,metadata!$B$2:$S$451,16,0)</f>
        <v>0.05</v>
      </c>
      <c r="T626" t="str">
        <f>VLOOKUP($D626,metadata!$B$2:$S$451,17,0)</f>
        <v/>
      </c>
      <c r="U626" t="str">
        <f>VLOOKUP($D626,metadata!$B$2:$S$451,18,0)</f>
        <v/>
      </c>
      <c r="V626">
        <f>VLOOKUP($D626,metadata!$B$2:$Z$451,19,0)</f>
        <v>37.5</v>
      </c>
      <c r="W626" t="str">
        <f>VLOOKUP($D626,metadata!$B$2:$Z$451,20,0)</f>
        <v>global average</v>
      </c>
      <c r="X626" t="str">
        <f>VLOOKUP($D626,metadata!$B$2:$Z$451,21,0)</f>
        <v/>
      </c>
      <c r="Y626" t="str">
        <f>VLOOKUP($D626,metadata!$B$2:$Z$451,22,0)</f>
        <v>11_1</v>
      </c>
      <c r="Z626" t="str">
        <f>VLOOKUP($D626,metadata!$B$2:$Z$451,23,0)</f>
        <v/>
      </c>
      <c r="AA626" t="str">
        <f>VLOOKUP($D626,metadata!$B$2:$Z$451,24,0)</f>
        <v/>
      </c>
      <c r="AB626" t="str">
        <f>VLOOKUP($D626,metadata!$B$2:$Z$451,25,0)</f>
        <v/>
      </c>
      <c r="AC626">
        <v>16.039884814973998</v>
      </c>
      <c r="AD626">
        <v>0.76740023796909895</v>
      </c>
      <c r="AF626">
        <f t="shared" si="34"/>
        <v>37.5</v>
      </c>
      <c r="AG626">
        <f t="shared" si="36"/>
        <v>16</v>
      </c>
      <c r="AH626">
        <v>2008</v>
      </c>
      <c r="AI626" t="s">
        <v>37</v>
      </c>
      <c r="AJ626" t="s">
        <v>37</v>
      </c>
    </row>
    <row r="627" spans="3:36" x14ac:dyDescent="0.3">
      <c r="C627">
        <v>626</v>
      </c>
      <c r="D627" t="str">
        <f t="shared" si="33"/>
        <v>11-Sendai</v>
      </c>
      <c r="E627" t="str">
        <f>VLOOKUP($D627,metadata!$B$2:$S$451,2,0)</f>
        <v>Hashimoto, K; Iijima, K; Ogawa, K</v>
      </c>
      <c r="F627" t="str">
        <f>VLOOKUP($D627,metadata!$B$2:$S$451,3,0)</f>
        <v>Geographic Variation in Photoperiodic Response for the Induction of Pupal Diapause in the White Cabbage Butterfly, Pieris rapae crucivora Boisuduval (Lepidoptera: Pieridae)</v>
      </c>
      <c r="G627" t="str">
        <f>VLOOKUP($D627,metadata!$B$2:$S$451,4,0)</f>
        <v>10.1303/jjaez.2008.202</v>
      </c>
      <c r="H627" t="str">
        <f>VLOOKUP($D627,metadata!$B$2:$S$451,5,0)</f>
        <v>y</v>
      </c>
      <c r="I627" t="str">
        <f>VLOOKUP($D627,metadata!$B$2:$S$451,6,0)</f>
        <v>a</v>
      </c>
      <c r="J627" t="str">
        <f>VLOOKUP($D627,metadata!$B$2:$S$451,7,0)</f>
        <v>i</v>
      </c>
      <c r="K627">
        <f>VLOOKUP($D627,metadata!$B$2:$S$451,8,0)</f>
        <v>7</v>
      </c>
      <c r="L627">
        <f>VLOOKUP($D627,metadata!$B$2:$S$451,9,0)</f>
        <v>5</v>
      </c>
      <c r="M627" t="str">
        <f>VLOOKUP($D627,metadata!$B$2:$S$451,10,0)</f>
        <v/>
      </c>
      <c r="N627" t="str">
        <f>VLOOKUP($D627,metadata!$B$2:$S$451,11,0)</f>
        <v>Pieris rapae</v>
      </c>
      <c r="O627" t="str">
        <f>VLOOKUP($D627,metadata!$B$2:$S$451,12,0)</f>
        <v>lepidoptera</v>
      </c>
      <c r="P627" t="str">
        <f>VLOOKUP($D627,metadata!$B$2:$S$451,13,0)</f>
        <v>Sendai</v>
      </c>
      <c r="Q627">
        <f>VLOOKUP($D627,metadata!$B$2:$S$451,14,0)</f>
        <v>38.25</v>
      </c>
      <c r="R627">
        <f>VLOOKUP($D627,metadata!$B$2:$S$451,15,0)</f>
        <v>140.86944399999999</v>
      </c>
      <c r="S627">
        <f>VLOOKUP($D627,metadata!$B$2:$S$451,16,0)</f>
        <v>0.05</v>
      </c>
      <c r="T627" t="str">
        <f>VLOOKUP($D627,metadata!$B$2:$S$451,17,0)</f>
        <v/>
      </c>
      <c r="U627" t="str">
        <f>VLOOKUP($D627,metadata!$B$2:$S$451,18,0)</f>
        <v/>
      </c>
      <c r="V627">
        <f>VLOOKUP($D627,metadata!$B$2:$Z$451,19,0)</f>
        <v>37.5</v>
      </c>
      <c r="W627" t="str">
        <f>VLOOKUP($D627,metadata!$B$2:$Z$451,20,0)</f>
        <v>global average</v>
      </c>
      <c r="X627" t="str">
        <f>VLOOKUP($D627,metadata!$B$2:$Z$451,21,0)</f>
        <v/>
      </c>
      <c r="Y627" t="str">
        <f>VLOOKUP($D627,metadata!$B$2:$Z$451,22,0)</f>
        <v>11_2</v>
      </c>
      <c r="Z627" t="str">
        <f>VLOOKUP($D627,metadata!$B$2:$Z$451,23,0)</f>
        <v/>
      </c>
      <c r="AA627" t="str">
        <f>VLOOKUP($D627,metadata!$B$2:$Z$451,24,0)</f>
        <v/>
      </c>
      <c r="AB627" t="str">
        <f>VLOOKUP($D627,metadata!$B$2:$Z$451,25,0)</f>
        <v/>
      </c>
      <c r="AC627">
        <v>9.9882940746858502</v>
      </c>
      <c r="AD627">
        <v>100.718054427433</v>
      </c>
      <c r="AF627">
        <f t="shared" si="34"/>
        <v>37.5</v>
      </c>
      <c r="AG627">
        <f t="shared" si="36"/>
        <v>10</v>
      </c>
      <c r="AH627">
        <v>2008</v>
      </c>
      <c r="AI627" t="s">
        <v>37</v>
      </c>
      <c r="AJ627" t="s">
        <v>37</v>
      </c>
    </row>
    <row r="628" spans="3:36" x14ac:dyDescent="0.3">
      <c r="C628">
        <v>627</v>
      </c>
      <c r="D628" t="str">
        <f t="shared" si="33"/>
        <v>11-Sendai</v>
      </c>
      <c r="E628" t="str">
        <f>VLOOKUP($D628,metadata!$B$2:$S$451,2,0)</f>
        <v>Hashimoto, K; Iijima, K; Ogawa, K</v>
      </c>
      <c r="F628" t="str">
        <f>VLOOKUP($D628,metadata!$B$2:$S$451,3,0)</f>
        <v>Geographic Variation in Photoperiodic Response for the Induction of Pupal Diapause in the White Cabbage Butterfly, Pieris rapae crucivora Boisuduval (Lepidoptera: Pieridae)</v>
      </c>
      <c r="G628" t="str">
        <f>VLOOKUP($D628,metadata!$B$2:$S$451,4,0)</f>
        <v>10.1303/jjaez.2008.202</v>
      </c>
      <c r="H628" t="str">
        <f>VLOOKUP($D628,metadata!$B$2:$S$451,5,0)</f>
        <v>y</v>
      </c>
      <c r="I628" t="str">
        <f>VLOOKUP($D628,metadata!$B$2:$S$451,6,0)</f>
        <v>a</v>
      </c>
      <c r="J628" t="str">
        <f>VLOOKUP($D628,metadata!$B$2:$S$451,7,0)</f>
        <v>i</v>
      </c>
      <c r="K628">
        <f>VLOOKUP($D628,metadata!$B$2:$S$451,8,0)</f>
        <v>7</v>
      </c>
      <c r="L628">
        <f>VLOOKUP($D628,metadata!$B$2:$S$451,9,0)</f>
        <v>5</v>
      </c>
      <c r="M628" t="str">
        <f>VLOOKUP($D628,metadata!$B$2:$S$451,10,0)</f>
        <v/>
      </c>
      <c r="N628" t="str">
        <f>VLOOKUP($D628,metadata!$B$2:$S$451,11,0)</f>
        <v>Pieris rapae</v>
      </c>
      <c r="O628" t="str">
        <f>VLOOKUP($D628,metadata!$B$2:$S$451,12,0)</f>
        <v>lepidoptera</v>
      </c>
      <c r="P628" t="str">
        <f>VLOOKUP($D628,metadata!$B$2:$S$451,13,0)</f>
        <v>Sendai</v>
      </c>
      <c r="Q628">
        <f>VLOOKUP($D628,metadata!$B$2:$S$451,14,0)</f>
        <v>38.25</v>
      </c>
      <c r="R628">
        <f>VLOOKUP($D628,metadata!$B$2:$S$451,15,0)</f>
        <v>140.86944399999999</v>
      </c>
      <c r="S628">
        <f>VLOOKUP($D628,metadata!$B$2:$S$451,16,0)</f>
        <v>0.05</v>
      </c>
      <c r="T628" t="str">
        <f>VLOOKUP($D628,metadata!$B$2:$S$451,17,0)</f>
        <v/>
      </c>
      <c r="U628" t="str">
        <f>VLOOKUP($D628,metadata!$B$2:$S$451,18,0)</f>
        <v/>
      </c>
      <c r="V628">
        <f>VLOOKUP($D628,metadata!$B$2:$Z$451,19,0)</f>
        <v>37.5</v>
      </c>
      <c r="W628" t="str">
        <f>VLOOKUP($D628,metadata!$B$2:$Z$451,20,0)</f>
        <v>global average</v>
      </c>
      <c r="X628" t="str">
        <f>VLOOKUP($D628,metadata!$B$2:$Z$451,21,0)</f>
        <v/>
      </c>
      <c r="Y628" t="str">
        <f>VLOOKUP($D628,metadata!$B$2:$Z$451,22,0)</f>
        <v>11_2</v>
      </c>
      <c r="Z628" t="str">
        <f>VLOOKUP($D628,metadata!$B$2:$Z$451,23,0)</f>
        <v/>
      </c>
      <c r="AA628" t="str">
        <f>VLOOKUP($D628,metadata!$B$2:$Z$451,24,0)</f>
        <v/>
      </c>
      <c r="AB628" t="str">
        <f>VLOOKUP($D628,metadata!$B$2:$Z$451,25,0)</f>
        <v/>
      </c>
      <c r="AC628">
        <v>11.983488843536399</v>
      </c>
      <c r="AD628">
        <v>100.488031288607</v>
      </c>
      <c r="AF628">
        <f t="shared" si="34"/>
        <v>37.5</v>
      </c>
      <c r="AG628">
        <f t="shared" si="36"/>
        <v>12</v>
      </c>
      <c r="AH628">
        <v>2008</v>
      </c>
      <c r="AI628" t="s">
        <v>37</v>
      </c>
      <c r="AJ628" t="s">
        <v>37</v>
      </c>
    </row>
    <row r="629" spans="3:36" x14ac:dyDescent="0.3">
      <c r="C629">
        <v>628</v>
      </c>
      <c r="D629" t="str">
        <f t="shared" si="33"/>
        <v>11-Sendai</v>
      </c>
      <c r="E629" t="str">
        <f>VLOOKUP($D629,metadata!$B$2:$S$451,2,0)</f>
        <v>Hashimoto, K; Iijima, K; Ogawa, K</v>
      </c>
      <c r="F629" t="str">
        <f>VLOOKUP($D629,metadata!$B$2:$S$451,3,0)</f>
        <v>Geographic Variation in Photoperiodic Response for the Induction of Pupal Diapause in the White Cabbage Butterfly, Pieris rapae crucivora Boisuduval (Lepidoptera: Pieridae)</v>
      </c>
      <c r="G629" t="str">
        <f>VLOOKUP($D629,metadata!$B$2:$S$451,4,0)</f>
        <v>10.1303/jjaez.2008.202</v>
      </c>
      <c r="H629" t="str">
        <f>VLOOKUP($D629,metadata!$B$2:$S$451,5,0)</f>
        <v>y</v>
      </c>
      <c r="I629" t="str">
        <f>VLOOKUP($D629,metadata!$B$2:$S$451,6,0)</f>
        <v>a</v>
      </c>
      <c r="J629" t="str">
        <f>VLOOKUP($D629,metadata!$B$2:$S$451,7,0)</f>
        <v>i</v>
      </c>
      <c r="K629">
        <f>VLOOKUP($D629,metadata!$B$2:$S$451,8,0)</f>
        <v>7</v>
      </c>
      <c r="L629">
        <f>VLOOKUP($D629,metadata!$B$2:$S$451,9,0)</f>
        <v>5</v>
      </c>
      <c r="M629" t="str">
        <f>VLOOKUP($D629,metadata!$B$2:$S$451,10,0)</f>
        <v/>
      </c>
      <c r="N629" t="str">
        <f>VLOOKUP($D629,metadata!$B$2:$S$451,11,0)</f>
        <v>Pieris rapae</v>
      </c>
      <c r="O629" t="str">
        <f>VLOOKUP($D629,metadata!$B$2:$S$451,12,0)</f>
        <v>lepidoptera</v>
      </c>
      <c r="P629" t="str">
        <f>VLOOKUP($D629,metadata!$B$2:$S$451,13,0)</f>
        <v>Sendai</v>
      </c>
      <c r="Q629">
        <f>VLOOKUP($D629,metadata!$B$2:$S$451,14,0)</f>
        <v>38.25</v>
      </c>
      <c r="R629">
        <f>VLOOKUP($D629,metadata!$B$2:$S$451,15,0)</f>
        <v>140.86944399999999</v>
      </c>
      <c r="S629">
        <f>VLOOKUP($D629,metadata!$B$2:$S$451,16,0)</f>
        <v>0.05</v>
      </c>
      <c r="T629" t="str">
        <f>VLOOKUP($D629,metadata!$B$2:$S$451,17,0)</f>
        <v/>
      </c>
      <c r="U629" t="str">
        <f>VLOOKUP($D629,metadata!$B$2:$S$451,18,0)</f>
        <v/>
      </c>
      <c r="V629">
        <f>VLOOKUP($D629,metadata!$B$2:$Z$451,19,0)</f>
        <v>37.5</v>
      </c>
      <c r="W629" t="str">
        <f>VLOOKUP($D629,metadata!$B$2:$Z$451,20,0)</f>
        <v>global average</v>
      </c>
      <c r="X629" t="str">
        <f>VLOOKUP($D629,metadata!$B$2:$Z$451,21,0)</f>
        <v/>
      </c>
      <c r="Y629" t="str">
        <f>VLOOKUP($D629,metadata!$B$2:$Z$451,22,0)</f>
        <v>11_2</v>
      </c>
      <c r="Z629" t="str">
        <f>VLOOKUP($D629,metadata!$B$2:$Z$451,23,0)</f>
        <v/>
      </c>
      <c r="AA629" t="str">
        <f>VLOOKUP($D629,metadata!$B$2:$Z$451,24,0)</f>
        <v/>
      </c>
      <c r="AB629" t="str">
        <f>VLOOKUP($D629,metadata!$B$2:$Z$451,25,0)</f>
        <v/>
      </c>
      <c r="AC629">
        <v>13.0222787989652</v>
      </c>
      <c r="AD629">
        <v>73.793743643648398</v>
      </c>
      <c r="AF629">
        <f t="shared" si="34"/>
        <v>37.5</v>
      </c>
      <c r="AG629">
        <f t="shared" si="36"/>
        <v>13</v>
      </c>
      <c r="AH629">
        <v>2008</v>
      </c>
      <c r="AI629" t="s">
        <v>37</v>
      </c>
      <c r="AJ629" t="s">
        <v>37</v>
      </c>
    </row>
    <row r="630" spans="3:36" x14ac:dyDescent="0.3">
      <c r="C630">
        <v>629</v>
      </c>
      <c r="D630" t="str">
        <f t="shared" si="33"/>
        <v>11-Sendai</v>
      </c>
      <c r="E630" t="str">
        <f>VLOOKUP($D630,metadata!$B$2:$S$451,2,0)</f>
        <v>Hashimoto, K; Iijima, K; Ogawa, K</v>
      </c>
      <c r="F630" t="str">
        <f>VLOOKUP($D630,metadata!$B$2:$S$451,3,0)</f>
        <v>Geographic Variation in Photoperiodic Response for the Induction of Pupal Diapause in the White Cabbage Butterfly, Pieris rapae crucivora Boisuduval (Lepidoptera: Pieridae)</v>
      </c>
      <c r="G630" t="str">
        <f>VLOOKUP($D630,metadata!$B$2:$S$451,4,0)</f>
        <v>10.1303/jjaez.2008.202</v>
      </c>
      <c r="H630" t="str">
        <f>VLOOKUP($D630,metadata!$B$2:$S$451,5,0)</f>
        <v>y</v>
      </c>
      <c r="I630" t="str">
        <f>VLOOKUP($D630,metadata!$B$2:$S$451,6,0)</f>
        <v>a</v>
      </c>
      <c r="J630" t="str">
        <f>VLOOKUP($D630,metadata!$B$2:$S$451,7,0)</f>
        <v>i</v>
      </c>
      <c r="K630">
        <f>VLOOKUP($D630,metadata!$B$2:$S$451,8,0)</f>
        <v>7</v>
      </c>
      <c r="L630">
        <f>VLOOKUP($D630,metadata!$B$2:$S$451,9,0)</f>
        <v>5</v>
      </c>
      <c r="M630" t="str">
        <f>VLOOKUP($D630,metadata!$B$2:$S$451,10,0)</f>
        <v/>
      </c>
      <c r="N630" t="str">
        <f>VLOOKUP($D630,metadata!$B$2:$S$451,11,0)</f>
        <v>Pieris rapae</v>
      </c>
      <c r="O630" t="str">
        <f>VLOOKUP($D630,metadata!$B$2:$S$451,12,0)</f>
        <v>lepidoptera</v>
      </c>
      <c r="P630" t="str">
        <f>VLOOKUP($D630,metadata!$B$2:$S$451,13,0)</f>
        <v>Sendai</v>
      </c>
      <c r="Q630">
        <f>VLOOKUP($D630,metadata!$B$2:$S$451,14,0)</f>
        <v>38.25</v>
      </c>
      <c r="R630">
        <f>VLOOKUP($D630,metadata!$B$2:$S$451,15,0)</f>
        <v>140.86944399999999</v>
      </c>
      <c r="S630">
        <f>VLOOKUP($D630,metadata!$B$2:$S$451,16,0)</f>
        <v>0.05</v>
      </c>
      <c r="T630" t="str">
        <f>VLOOKUP($D630,metadata!$B$2:$S$451,17,0)</f>
        <v/>
      </c>
      <c r="U630" t="str">
        <f>VLOOKUP($D630,metadata!$B$2:$S$451,18,0)</f>
        <v/>
      </c>
      <c r="V630">
        <f>VLOOKUP($D630,metadata!$B$2:$Z$451,19,0)</f>
        <v>37.5</v>
      </c>
      <c r="W630" t="str">
        <f>VLOOKUP($D630,metadata!$B$2:$Z$451,20,0)</f>
        <v>global average</v>
      </c>
      <c r="X630" t="str">
        <f>VLOOKUP($D630,metadata!$B$2:$Z$451,21,0)</f>
        <v/>
      </c>
      <c r="Y630" t="str">
        <f>VLOOKUP($D630,metadata!$B$2:$Z$451,22,0)</f>
        <v>11_2</v>
      </c>
      <c r="Z630" t="str">
        <f>VLOOKUP($D630,metadata!$B$2:$Z$451,23,0)</f>
        <v/>
      </c>
      <c r="AA630" t="str">
        <f>VLOOKUP($D630,metadata!$B$2:$Z$451,24,0)</f>
        <v/>
      </c>
      <c r="AB630" t="str">
        <f>VLOOKUP($D630,metadata!$B$2:$Z$451,25,0)</f>
        <v/>
      </c>
      <c r="AC630">
        <v>13.484645784843</v>
      </c>
      <c r="AD630">
        <v>20.358754189219599</v>
      </c>
      <c r="AF630">
        <f t="shared" si="34"/>
        <v>37.5</v>
      </c>
      <c r="AG630">
        <f t="shared" si="36"/>
        <v>13.5</v>
      </c>
      <c r="AH630">
        <v>2008</v>
      </c>
      <c r="AI630" t="s">
        <v>37</v>
      </c>
      <c r="AJ630" t="s">
        <v>37</v>
      </c>
    </row>
    <row r="631" spans="3:36" x14ac:dyDescent="0.3">
      <c r="C631">
        <v>630</v>
      </c>
      <c r="D631" t="str">
        <f t="shared" si="33"/>
        <v>11-Sendai</v>
      </c>
      <c r="E631" t="str">
        <f>VLOOKUP($D631,metadata!$B$2:$S$451,2,0)</f>
        <v>Hashimoto, K; Iijima, K; Ogawa, K</v>
      </c>
      <c r="F631" t="str">
        <f>VLOOKUP($D631,metadata!$B$2:$S$451,3,0)</f>
        <v>Geographic Variation in Photoperiodic Response for the Induction of Pupal Diapause in the White Cabbage Butterfly, Pieris rapae crucivora Boisuduval (Lepidoptera: Pieridae)</v>
      </c>
      <c r="G631" t="str">
        <f>VLOOKUP($D631,metadata!$B$2:$S$451,4,0)</f>
        <v>10.1303/jjaez.2008.202</v>
      </c>
      <c r="H631" t="str">
        <f>VLOOKUP($D631,metadata!$B$2:$S$451,5,0)</f>
        <v>y</v>
      </c>
      <c r="I631" t="str">
        <f>VLOOKUP($D631,metadata!$B$2:$S$451,6,0)</f>
        <v>a</v>
      </c>
      <c r="J631" t="str">
        <f>VLOOKUP($D631,metadata!$B$2:$S$451,7,0)</f>
        <v>i</v>
      </c>
      <c r="K631">
        <f>VLOOKUP($D631,metadata!$B$2:$S$451,8,0)</f>
        <v>7</v>
      </c>
      <c r="L631">
        <f>VLOOKUP($D631,metadata!$B$2:$S$451,9,0)</f>
        <v>5</v>
      </c>
      <c r="M631" t="str">
        <f>VLOOKUP($D631,metadata!$B$2:$S$451,10,0)</f>
        <v/>
      </c>
      <c r="N631" t="str">
        <f>VLOOKUP($D631,metadata!$B$2:$S$451,11,0)</f>
        <v>Pieris rapae</v>
      </c>
      <c r="O631" t="str">
        <f>VLOOKUP($D631,metadata!$B$2:$S$451,12,0)</f>
        <v>lepidoptera</v>
      </c>
      <c r="P631" t="str">
        <f>VLOOKUP($D631,metadata!$B$2:$S$451,13,0)</f>
        <v>Sendai</v>
      </c>
      <c r="Q631">
        <f>VLOOKUP($D631,metadata!$B$2:$S$451,14,0)</f>
        <v>38.25</v>
      </c>
      <c r="R631">
        <f>VLOOKUP($D631,metadata!$B$2:$S$451,15,0)</f>
        <v>140.86944399999999</v>
      </c>
      <c r="S631">
        <f>VLOOKUP($D631,metadata!$B$2:$S$451,16,0)</f>
        <v>0.05</v>
      </c>
      <c r="T631" t="str">
        <f>VLOOKUP($D631,metadata!$B$2:$S$451,17,0)</f>
        <v/>
      </c>
      <c r="U631" t="str">
        <f>VLOOKUP($D631,metadata!$B$2:$S$451,18,0)</f>
        <v/>
      </c>
      <c r="V631">
        <f>VLOOKUP($D631,metadata!$B$2:$Z$451,19,0)</f>
        <v>37.5</v>
      </c>
      <c r="W631" t="str">
        <f>VLOOKUP($D631,metadata!$B$2:$Z$451,20,0)</f>
        <v>global average</v>
      </c>
      <c r="X631" t="str">
        <f>VLOOKUP($D631,metadata!$B$2:$Z$451,21,0)</f>
        <v/>
      </c>
      <c r="Y631" t="str">
        <f>VLOOKUP($D631,metadata!$B$2:$Z$451,22,0)</f>
        <v>11_2</v>
      </c>
      <c r="Z631" t="str">
        <f>VLOOKUP($D631,metadata!$B$2:$Z$451,23,0)</f>
        <v/>
      </c>
      <c r="AA631" t="str">
        <f>VLOOKUP($D631,metadata!$B$2:$Z$451,24,0)</f>
        <v/>
      </c>
      <c r="AB631" t="str">
        <f>VLOOKUP($D631,metadata!$B$2:$Z$451,25,0)</f>
        <v/>
      </c>
      <c r="AC631">
        <v>13.978751868511401</v>
      </c>
      <c r="AD631">
        <v>0.54536643300320897</v>
      </c>
      <c r="AF631">
        <f t="shared" si="34"/>
        <v>37.5</v>
      </c>
      <c r="AG631">
        <f t="shared" si="36"/>
        <v>14</v>
      </c>
      <c r="AH631">
        <v>2008</v>
      </c>
      <c r="AI631" t="s">
        <v>37</v>
      </c>
      <c r="AJ631" t="s">
        <v>37</v>
      </c>
    </row>
    <row r="632" spans="3:36" x14ac:dyDescent="0.3">
      <c r="C632">
        <v>631</v>
      </c>
      <c r="D632" t="str">
        <f t="shared" si="33"/>
        <v>11-Nagaoka</v>
      </c>
      <c r="E632" t="str">
        <f>VLOOKUP($D632,metadata!$B$2:$S$451,2,0)</f>
        <v>Hashimoto, K; Iijima, K; Ogawa, K</v>
      </c>
      <c r="F632" t="str">
        <f>VLOOKUP($D632,metadata!$B$2:$S$451,3,0)</f>
        <v>Geographic Variation in Photoperiodic Response for the Induction of Pupal Diapause in the White Cabbage Butterfly, Pieris rapae crucivora Boisuduval (Lepidoptera: Pieridae)</v>
      </c>
      <c r="G632" t="str">
        <f>VLOOKUP($D632,metadata!$B$2:$S$451,4,0)</f>
        <v>10.1303/jjaez.2008.203</v>
      </c>
      <c r="H632" t="str">
        <f>VLOOKUP($D632,metadata!$B$2:$S$451,5,0)</f>
        <v>y</v>
      </c>
      <c r="I632" t="str">
        <f>VLOOKUP($D632,metadata!$B$2:$S$451,6,0)</f>
        <v>a</v>
      </c>
      <c r="J632" t="str">
        <f>VLOOKUP($D632,metadata!$B$2:$S$451,7,0)</f>
        <v>i</v>
      </c>
      <c r="K632">
        <f>VLOOKUP($D632,metadata!$B$2:$S$451,8,0)</f>
        <v>7</v>
      </c>
      <c r="L632">
        <f>VLOOKUP($D632,metadata!$B$2:$S$451,9,0)</f>
        <v>5</v>
      </c>
      <c r="M632" t="str">
        <f>VLOOKUP($D632,metadata!$B$2:$S$451,10,0)</f>
        <v/>
      </c>
      <c r="N632" t="str">
        <f>VLOOKUP($D632,metadata!$B$2:$S$451,11,0)</f>
        <v>Pieris rapae</v>
      </c>
      <c r="O632" t="str">
        <f>VLOOKUP($D632,metadata!$B$2:$S$451,12,0)</f>
        <v>lepidoptera</v>
      </c>
      <c r="P632" t="str">
        <f>VLOOKUP($D632,metadata!$B$2:$S$451,13,0)</f>
        <v>Nagaoka</v>
      </c>
      <c r="Q632">
        <f>VLOOKUP($D632,metadata!$B$2:$S$451,14,0)</f>
        <v>37.383333333333297</v>
      </c>
      <c r="R632">
        <f>VLOOKUP($D632,metadata!$B$2:$S$451,15,0)</f>
        <v>138.83888899999999</v>
      </c>
      <c r="S632">
        <f>VLOOKUP($D632,metadata!$B$2:$S$451,16,0)</f>
        <v>0.05</v>
      </c>
      <c r="T632" t="str">
        <f>VLOOKUP($D632,metadata!$B$2:$S$451,17,0)</f>
        <v/>
      </c>
      <c r="U632" t="str">
        <f>VLOOKUP($D632,metadata!$B$2:$S$451,18,0)</f>
        <v/>
      </c>
      <c r="V632">
        <f>VLOOKUP($D632,metadata!$B$2:$Z$451,19,0)</f>
        <v>37.5</v>
      </c>
      <c r="W632" t="str">
        <f>VLOOKUP($D632,metadata!$B$2:$Z$451,20,0)</f>
        <v>global average</v>
      </c>
      <c r="X632" t="str">
        <f>VLOOKUP($D632,metadata!$B$2:$Z$451,21,0)</f>
        <v/>
      </c>
      <c r="Y632" t="str">
        <f>VLOOKUP($D632,metadata!$B$2:$Z$451,22,0)</f>
        <v>11_3</v>
      </c>
      <c r="Z632" t="str">
        <f>VLOOKUP($D632,metadata!$B$2:$Z$451,23,0)</f>
        <v/>
      </c>
      <c r="AA632" t="str">
        <f>VLOOKUP($D632,metadata!$B$2:$Z$451,24,0)</f>
        <v/>
      </c>
      <c r="AB632" t="str">
        <f>VLOOKUP($D632,metadata!$B$2:$Z$451,25,0)</f>
        <v/>
      </c>
      <c r="AC632">
        <v>9.9438202247191008</v>
      </c>
      <c r="AD632">
        <v>100</v>
      </c>
      <c r="AF632">
        <f t="shared" si="34"/>
        <v>37.5</v>
      </c>
      <c r="AG632">
        <v>10</v>
      </c>
      <c r="AH632">
        <v>2008</v>
      </c>
      <c r="AI632" t="s">
        <v>37</v>
      </c>
      <c r="AJ632" t="s">
        <v>37</v>
      </c>
    </row>
    <row r="633" spans="3:36" x14ac:dyDescent="0.3">
      <c r="C633">
        <v>632</v>
      </c>
      <c r="D633" t="str">
        <f t="shared" si="33"/>
        <v>11-Nagaoka</v>
      </c>
      <c r="E633" t="str">
        <f>VLOOKUP($D633,metadata!$B$2:$S$451,2,0)</f>
        <v>Hashimoto, K; Iijima, K; Ogawa, K</v>
      </c>
      <c r="F633" t="str">
        <f>VLOOKUP($D633,metadata!$B$2:$S$451,3,0)</f>
        <v>Geographic Variation in Photoperiodic Response for the Induction of Pupal Diapause in the White Cabbage Butterfly, Pieris rapae crucivora Boisuduval (Lepidoptera: Pieridae)</v>
      </c>
      <c r="G633" t="str">
        <f>VLOOKUP($D633,metadata!$B$2:$S$451,4,0)</f>
        <v>10.1303/jjaez.2008.203</v>
      </c>
      <c r="H633" t="str">
        <f>VLOOKUP($D633,metadata!$B$2:$S$451,5,0)</f>
        <v>y</v>
      </c>
      <c r="I633" t="str">
        <f>VLOOKUP($D633,metadata!$B$2:$S$451,6,0)</f>
        <v>a</v>
      </c>
      <c r="J633" t="str">
        <f>VLOOKUP($D633,metadata!$B$2:$S$451,7,0)</f>
        <v>i</v>
      </c>
      <c r="K633">
        <f>VLOOKUP($D633,metadata!$B$2:$S$451,8,0)</f>
        <v>7</v>
      </c>
      <c r="L633">
        <f>VLOOKUP($D633,metadata!$B$2:$S$451,9,0)</f>
        <v>5</v>
      </c>
      <c r="M633" t="str">
        <f>VLOOKUP($D633,metadata!$B$2:$S$451,10,0)</f>
        <v/>
      </c>
      <c r="N633" t="str">
        <f>VLOOKUP($D633,metadata!$B$2:$S$451,11,0)</f>
        <v>Pieris rapae</v>
      </c>
      <c r="O633" t="str">
        <f>VLOOKUP($D633,metadata!$B$2:$S$451,12,0)</f>
        <v>lepidoptera</v>
      </c>
      <c r="P633" t="str">
        <f>VLOOKUP($D633,metadata!$B$2:$S$451,13,0)</f>
        <v>Nagaoka</v>
      </c>
      <c r="Q633">
        <f>VLOOKUP($D633,metadata!$B$2:$S$451,14,0)</f>
        <v>37.383333333333297</v>
      </c>
      <c r="R633">
        <f>VLOOKUP($D633,metadata!$B$2:$S$451,15,0)</f>
        <v>138.83888899999999</v>
      </c>
      <c r="S633">
        <f>VLOOKUP($D633,metadata!$B$2:$S$451,16,0)</f>
        <v>0.05</v>
      </c>
      <c r="T633" t="str">
        <f>VLOOKUP($D633,metadata!$B$2:$S$451,17,0)</f>
        <v/>
      </c>
      <c r="U633" t="str">
        <f>VLOOKUP($D633,metadata!$B$2:$S$451,18,0)</f>
        <v/>
      </c>
      <c r="V633">
        <f>VLOOKUP($D633,metadata!$B$2:$Z$451,19,0)</f>
        <v>37.5</v>
      </c>
      <c r="W633" t="str">
        <f>VLOOKUP($D633,metadata!$B$2:$Z$451,20,0)</f>
        <v>global average</v>
      </c>
      <c r="X633" t="str">
        <f>VLOOKUP($D633,metadata!$B$2:$Z$451,21,0)</f>
        <v/>
      </c>
      <c r="Y633" t="str">
        <f>VLOOKUP($D633,metadata!$B$2:$Z$451,22,0)</f>
        <v>11_3</v>
      </c>
      <c r="Z633" t="str">
        <f>VLOOKUP($D633,metadata!$B$2:$Z$451,23,0)</f>
        <v/>
      </c>
      <c r="AA633" t="str">
        <f>VLOOKUP($D633,metadata!$B$2:$Z$451,24,0)</f>
        <v/>
      </c>
      <c r="AB633" t="str">
        <f>VLOOKUP($D633,metadata!$B$2:$Z$451,25,0)</f>
        <v/>
      </c>
      <c r="AC633">
        <v>11.891385767790201</v>
      </c>
      <c r="AD633">
        <v>84.803921568627402</v>
      </c>
      <c r="AF633">
        <f t="shared" si="34"/>
        <v>37.5</v>
      </c>
      <c r="AG633">
        <v>12</v>
      </c>
      <c r="AH633">
        <v>2008</v>
      </c>
      <c r="AI633" t="s">
        <v>37</v>
      </c>
      <c r="AJ633" t="s">
        <v>37</v>
      </c>
    </row>
    <row r="634" spans="3:36" x14ac:dyDescent="0.3">
      <c r="C634">
        <v>633</v>
      </c>
      <c r="D634" t="str">
        <f t="shared" si="33"/>
        <v>11-Nagaoka</v>
      </c>
      <c r="E634" t="str">
        <f>VLOOKUP($D634,metadata!$B$2:$S$451,2,0)</f>
        <v>Hashimoto, K; Iijima, K; Ogawa, K</v>
      </c>
      <c r="F634" t="str">
        <f>VLOOKUP($D634,metadata!$B$2:$S$451,3,0)</f>
        <v>Geographic Variation in Photoperiodic Response for the Induction of Pupal Diapause in the White Cabbage Butterfly, Pieris rapae crucivora Boisuduval (Lepidoptera: Pieridae)</v>
      </c>
      <c r="G634" t="str">
        <f>VLOOKUP($D634,metadata!$B$2:$S$451,4,0)</f>
        <v>10.1303/jjaez.2008.203</v>
      </c>
      <c r="H634" t="str">
        <f>VLOOKUP($D634,metadata!$B$2:$S$451,5,0)</f>
        <v>y</v>
      </c>
      <c r="I634" t="str">
        <f>VLOOKUP($D634,metadata!$B$2:$S$451,6,0)</f>
        <v>a</v>
      </c>
      <c r="J634" t="str">
        <f>VLOOKUP($D634,metadata!$B$2:$S$451,7,0)</f>
        <v>i</v>
      </c>
      <c r="K634">
        <f>VLOOKUP($D634,metadata!$B$2:$S$451,8,0)</f>
        <v>7</v>
      </c>
      <c r="L634">
        <f>VLOOKUP($D634,metadata!$B$2:$S$451,9,0)</f>
        <v>5</v>
      </c>
      <c r="M634" t="str">
        <f>VLOOKUP($D634,metadata!$B$2:$S$451,10,0)</f>
        <v/>
      </c>
      <c r="N634" t="str">
        <f>VLOOKUP($D634,metadata!$B$2:$S$451,11,0)</f>
        <v>Pieris rapae</v>
      </c>
      <c r="O634" t="str">
        <f>VLOOKUP($D634,metadata!$B$2:$S$451,12,0)</f>
        <v>lepidoptera</v>
      </c>
      <c r="P634" t="str">
        <f>VLOOKUP($D634,metadata!$B$2:$S$451,13,0)</f>
        <v>Nagaoka</v>
      </c>
      <c r="Q634">
        <f>VLOOKUP($D634,metadata!$B$2:$S$451,14,0)</f>
        <v>37.383333333333297</v>
      </c>
      <c r="R634">
        <f>VLOOKUP($D634,metadata!$B$2:$S$451,15,0)</f>
        <v>138.83888899999999</v>
      </c>
      <c r="S634">
        <f>VLOOKUP($D634,metadata!$B$2:$S$451,16,0)</f>
        <v>0.05</v>
      </c>
      <c r="T634" t="str">
        <f>VLOOKUP($D634,metadata!$B$2:$S$451,17,0)</f>
        <v/>
      </c>
      <c r="U634" t="str">
        <f>VLOOKUP($D634,metadata!$B$2:$S$451,18,0)</f>
        <v/>
      </c>
      <c r="V634">
        <f>VLOOKUP($D634,metadata!$B$2:$Z$451,19,0)</f>
        <v>37.5</v>
      </c>
      <c r="W634" t="str">
        <f>VLOOKUP($D634,metadata!$B$2:$Z$451,20,0)</f>
        <v>global average</v>
      </c>
      <c r="X634" t="str">
        <f>VLOOKUP($D634,metadata!$B$2:$Z$451,21,0)</f>
        <v/>
      </c>
      <c r="Y634" t="str">
        <f>VLOOKUP($D634,metadata!$B$2:$Z$451,22,0)</f>
        <v>11_3</v>
      </c>
      <c r="Z634" t="str">
        <f>VLOOKUP($D634,metadata!$B$2:$Z$451,23,0)</f>
        <v/>
      </c>
      <c r="AA634" t="str">
        <f>VLOOKUP($D634,metadata!$B$2:$Z$451,24,0)</f>
        <v/>
      </c>
      <c r="AB634" t="str">
        <f>VLOOKUP($D634,metadata!$B$2:$Z$451,25,0)</f>
        <v/>
      </c>
      <c r="AC634">
        <v>12.9026217228464</v>
      </c>
      <c r="AD634">
        <v>74.509803921568604</v>
      </c>
      <c r="AF634">
        <f t="shared" si="34"/>
        <v>37.5</v>
      </c>
      <c r="AG634">
        <v>13</v>
      </c>
      <c r="AH634">
        <v>2008</v>
      </c>
      <c r="AI634" t="s">
        <v>37</v>
      </c>
      <c r="AJ634" t="s">
        <v>37</v>
      </c>
    </row>
    <row r="635" spans="3:36" x14ac:dyDescent="0.3">
      <c r="C635">
        <v>634</v>
      </c>
      <c r="D635" t="str">
        <f t="shared" si="33"/>
        <v>11-Nagaoka</v>
      </c>
      <c r="E635" t="str">
        <f>VLOOKUP($D635,metadata!$B$2:$S$451,2,0)</f>
        <v>Hashimoto, K; Iijima, K; Ogawa, K</v>
      </c>
      <c r="F635" t="str">
        <f>VLOOKUP($D635,metadata!$B$2:$S$451,3,0)</f>
        <v>Geographic Variation in Photoperiodic Response for the Induction of Pupal Diapause in the White Cabbage Butterfly, Pieris rapae crucivora Boisuduval (Lepidoptera: Pieridae)</v>
      </c>
      <c r="G635" t="str">
        <f>VLOOKUP($D635,metadata!$B$2:$S$451,4,0)</f>
        <v>10.1303/jjaez.2008.203</v>
      </c>
      <c r="H635" t="str">
        <f>VLOOKUP($D635,metadata!$B$2:$S$451,5,0)</f>
        <v>y</v>
      </c>
      <c r="I635" t="str">
        <f>VLOOKUP($D635,metadata!$B$2:$S$451,6,0)</f>
        <v>a</v>
      </c>
      <c r="J635" t="str">
        <f>VLOOKUP($D635,metadata!$B$2:$S$451,7,0)</f>
        <v>i</v>
      </c>
      <c r="K635">
        <f>VLOOKUP($D635,metadata!$B$2:$S$451,8,0)</f>
        <v>7</v>
      </c>
      <c r="L635">
        <f>VLOOKUP($D635,metadata!$B$2:$S$451,9,0)</f>
        <v>5</v>
      </c>
      <c r="M635" t="str">
        <f>VLOOKUP($D635,metadata!$B$2:$S$451,10,0)</f>
        <v/>
      </c>
      <c r="N635" t="str">
        <f>VLOOKUP($D635,metadata!$B$2:$S$451,11,0)</f>
        <v>Pieris rapae</v>
      </c>
      <c r="O635" t="str">
        <f>VLOOKUP($D635,metadata!$B$2:$S$451,12,0)</f>
        <v>lepidoptera</v>
      </c>
      <c r="P635" t="str">
        <f>VLOOKUP($D635,metadata!$B$2:$S$451,13,0)</f>
        <v>Nagaoka</v>
      </c>
      <c r="Q635">
        <f>VLOOKUP($D635,metadata!$B$2:$S$451,14,0)</f>
        <v>37.383333333333297</v>
      </c>
      <c r="R635">
        <f>VLOOKUP($D635,metadata!$B$2:$S$451,15,0)</f>
        <v>138.83888899999999</v>
      </c>
      <c r="S635">
        <f>VLOOKUP($D635,metadata!$B$2:$S$451,16,0)</f>
        <v>0.05</v>
      </c>
      <c r="T635" t="str">
        <f>VLOOKUP($D635,metadata!$B$2:$S$451,17,0)</f>
        <v/>
      </c>
      <c r="U635" t="str">
        <f>VLOOKUP($D635,metadata!$B$2:$S$451,18,0)</f>
        <v/>
      </c>
      <c r="V635">
        <f>VLOOKUP($D635,metadata!$B$2:$Z$451,19,0)</f>
        <v>37.5</v>
      </c>
      <c r="W635" t="str">
        <f>VLOOKUP($D635,metadata!$B$2:$Z$451,20,0)</f>
        <v>global average</v>
      </c>
      <c r="X635" t="str">
        <f>VLOOKUP($D635,metadata!$B$2:$Z$451,21,0)</f>
        <v/>
      </c>
      <c r="Y635" t="str">
        <f>VLOOKUP($D635,metadata!$B$2:$Z$451,22,0)</f>
        <v>11_3</v>
      </c>
      <c r="Z635" t="str">
        <f>VLOOKUP($D635,metadata!$B$2:$Z$451,23,0)</f>
        <v/>
      </c>
      <c r="AA635" t="str">
        <f>VLOOKUP($D635,metadata!$B$2:$Z$451,24,0)</f>
        <v/>
      </c>
      <c r="AB635" t="str">
        <f>VLOOKUP($D635,metadata!$B$2:$Z$451,25,0)</f>
        <v/>
      </c>
      <c r="AC635">
        <v>13.389513108614199</v>
      </c>
      <c r="AD635">
        <v>0</v>
      </c>
      <c r="AF635">
        <f t="shared" si="34"/>
        <v>37.5</v>
      </c>
      <c r="AG635">
        <v>13.5</v>
      </c>
      <c r="AH635">
        <v>2008</v>
      </c>
      <c r="AI635" t="s">
        <v>37</v>
      </c>
      <c r="AJ635" t="s">
        <v>37</v>
      </c>
    </row>
    <row r="636" spans="3:36" x14ac:dyDescent="0.3">
      <c r="C636">
        <v>635</v>
      </c>
      <c r="D636" t="str">
        <f t="shared" si="33"/>
        <v>11-Nagaoka</v>
      </c>
      <c r="E636" t="str">
        <f>VLOOKUP($D636,metadata!$B$2:$S$451,2,0)</f>
        <v>Hashimoto, K; Iijima, K; Ogawa, K</v>
      </c>
      <c r="F636" t="str">
        <f>VLOOKUP($D636,metadata!$B$2:$S$451,3,0)</f>
        <v>Geographic Variation in Photoperiodic Response for the Induction of Pupal Diapause in the White Cabbage Butterfly, Pieris rapae crucivora Boisuduval (Lepidoptera: Pieridae)</v>
      </c>
      <c r="G636" t="str">
        <f>VLOOKUP($D636,metadata!$B$2:$S$451,4,0)</f>
        <v>10.1303/jjaez.2008.203</v>
      </c>
      <c r="H636" t="str">
        <f>VLOOKUP($D636,metadata!$B$2:$S$451,5,0)</f>
        <v>y</v>
      </c>
      <c r="I636" t="str">
        <f>VLOOKUP($D636,metadata!$B$2:$S$451,6,0)</f>
        <v>a</v>
      </c>
      <c r="J636" t="str">
        <f>VLOOKUP($D636,metadata!$B$2:$S$451,7,0)</f>
        <v>i</v>
      </c>
      <c r="K636">
        <f>VLOOKUP($D636,metadata!$B$2:$S$451,8,0)</f>
        <v>7</v>
      </c>
      <c r="L636">
        <f>VLOOKUP($D636,metadata!$B$2:$S$451,9,0)</f>
        <v>5</v>
      </c>
      <c r="M636" t="str">
        <f>VLOOKUP($D636,metadata!$B$2:$S$451,10,0)</f>
        <v/>
      </c>
      <c r="N636" t="str">
        <f>VLOOKUP($D636,metadata!$B$2:$S$451,11,0)</f>
        <v>Pieris rapae</v>
      </c>
      <c r="O636" t="str">
        <f>VLOOKUP($D636,metadata!$B$2:$S$451,12,0)</f>
        <v>lepidoptera</v>
      </c>
      <c r="P636" t="str">
        <f>VLOOKUP($D636,metadata!$B$2:$S$451,13,0)</f>
        <v>Nagaoka</v>
      </c>
      <c r="Q636">
        <f>VLOOKUP($D636,metadata!$B$2:$S$451,14,0)</f>
        <v>37.383333333333297</v>
      </c>
      <c r="R636">
        <f>VLOOKUP($D636,metadata!$B$2:$S$451,15,0)</f>
        <v>138.83888899999999</v>
      </c>
      <c r="S636">
        <f>VLOOKUP($D636,metadata!$B$2:$S$451,16,0)</f>
        <v>0.05</v>
      </c>
      <c r="T636" t="str">
        <f>VLOOKUP($D636,metadata!$B$2:$S$451,17,0)</f>
        <v/>
      </c>
      <c r="U636" t="str">
        <f>VLOOKUP($D636,metadata!$B$2:$S$451,18,0)</f>
        <v/>
      </c>
      <c r="V636">
        <f>VLOOKUP($D636,metadata!$B$2:$Z$451,19,0)</f>
        <v>37.5</v>
      </c>
      <c r="W636" t="str">
        <f>VLOOKUP($D636,metadata!$B$2:$Z$451,20,0)</f>
        <v>global average</v>
      </c>
      <c r="X636" t="str">
        <f>VLOOKUP($D636,metadata!$B$2:$Z$451,21,0)</f>
        <v/>
      </c>
      <c r="Y636" t="str">
        <f>VLOOKUP($D636,metadata!$B$2:$Z$451,22,0)</f>
        <v>11_3</v>
      </c>
      <c r="Z636" t="str">
        <f>VLOOKUP($D636,metadata!$B$2:$Z$451,23,0)</f>
        <v/>
      </c>
      <c r="AA636" t="str">
        <f>VLOOKUP($D636,metadata!$B$2:$Z$451,24,0)</f>
        <v/>
      </c>
      <c r="AB636" t="str">
        <f>VLOOKUP($D636,metadata!$B$2:$Z$451,25,0)</f>
        <v/>
      </c>
      <c r="AC636">
        <v>13.876404494381999</v>
      </c>
      <c r="AD636">
        <v>0.490196078431409</v>
      </c>
      <c r="AF636">
        <f t="shared" si="34"/>
        <v>37.5</v>
      </c>
      <c r="AG636">
        <v>14</v>
      </c>
      <c r="AH636">
        <v>2008</v>
      </c>
      <c r="AI636" t="s">
        <v>37</v>
      </c>
      <c r="AJ636" t="s">
        <v>37</v>
      </c>
    </row>
    <row r="637" spans="3:36" x14ac:dyDescent="0.3">
      <c r="C637">
        <v>636</v>
      </c>
      <c r="D637" t="str">
        <f t="shared" si="33"/>
        <v>11-Okayama</v>
      </c>
      <c r="E637" t="str">
        <f>VLOOKUP($D637,metadata!$B$2:$S$451,2,0)</f>
        <v>Hashimoto, K; Iijima, K; Ogawa, K</v>
      </c>
      <c r="F637" t="str">
        <f>VLOOKUP($D637,metadata!$B$2:$S$451,3,0)</f>
        <v>Geographic Variation in Photoperiodic Response for the Induction of Pupal Diapause in the White Cabbage Butterfly, Pieris rapae crucivora Boisuduval (Lepidoptera: Pieridae)</v>
      </c>
      <c r="G637" t="str">
        <f>VLOOKUP($D637,metadata!$B$2:$S$451,4,0)</f>
        <v>10.1303/jjaez.2008.204</v>
      </c>
      <c r="H637" t="str">
        <f>VLOOKUP($D637,metadata!$B$2:$S$451,5,0)</f>
        <v>y</v>
      </c>
      <c r="I637" t="str">
        <f>VLOOKUP($D637,metadata!$B$2:$S$451,6,0)</f>
        <v>a</v>
      </c>
      <c r="J637" t="str">
        <f>VLOOKUP($D637,metadata!$B$2:$S$451,7,0)</f>
        <v>i</v>
      </c>
      <c r="K637">
        <f>VLOOKUP($D637,metadata!$B$2:$S$451,8,0)</f>
        <v>7</v>
      </c>
      <c r="L637">
        <f>VLOOKUP($D637,metadata!$B$2:$S$451,9,0)</f>
        <v>5</v>
      </c>
      <c r="M637" t="str">
        <f>VLOOKUP($D637,metadata!$B$2:$S$451,10,0)</f>
        <v/>
      </c>
      <c r="N637" t="str">
        <f>VLOOKUP($D637,metadata!$B$2:$S$451,11,0)</f>
        <v>Pieris rapae</v>
      </c>
      <c r="O637" t="str">
        <f>VLOOKUP($D637,metadata!$B$2:$S$451,12,0)</f>
        <v>lepidoptera</v>
      </c>
      <c r="P637" t="str">
        <f>VLOOKUP($D637,metadata!$B$2:$S$451,13,0)</f>
        <v>Okayama</v>
      </c>
      <c r="Q637">
        <f>VLOOKUP($D637,metadata!$B$2:$S$451,14,0)</f>
        <v>34.655278000000003</v>
      </c>
      <c r="R637">
        <f>VLOOKUP($D637,metadata!$B$2:$S$451,15,0)</f>
        <v>133.919444</v>
      </c>
      <c r="S637">
        <f>VLOOKUP($D637,metadata!$B$2:$S$451,16,0)</f>
        <v>0.05</v>
      </c>
      <c r="T637" t="str">
        <f>VLOOKUP($D637,metadata!$B$2:$S$451,17,0)</f>
        <v/>
      </c>
      <c r="U637" t="str">
        <f>VLOOKUP($D637,metadata!$B$2:$S$451,18,0)</f>
        <v/>
      </c>
      <c r="V637">
        <f>VLOOKUP($D637,metadata!$B$2:$Z$451,19,0)</f>
        <v>37.5</v>
      </c>
      <c r="W637" t="str">
        <f>VLOOKUP($D637,metadata!$B$2:$Z$451,20,0)</f>
        <v>global average</v>
      </c>
      <c r="X637" t="str">
        <f>VLOOKUP($D637,metadata!$B$2:$Z$451,21,0)</f>
        <v/>
      </c>
      <c r="Y637" t="str">
        <f>VLOOKUP($D637,metadata!$B$2:$Z$451,22,0)</f>
        <v>11_3</v>
      </c>
      <c r="Z637" t="str">
        <f>VLOOKUP($D637,metadata!$B$2:$Z$451,23,0)</f>
        <v/>
      </c>
      <c r="AA637" t="str">
        <f>VLOOKUP($D637,metadata!$B$2:$Z$451,24,0)</f>
        <v/>
      </c>
      <c r="AB637" t="str">
        <f>VLOOKUP($D637,metadata!$B$2:$Z$451,25,0)</f>
        <v/>
      </c>
      <c r="AC637">
        <v>9.9809885931558906</v>
      </c>
      <c r="AD637">
        <v>99.502487562189103</v>
      </c>
      <c r="AF637">
        <f t="shared" si="34"/>
        <v>37.5</v>
      </c>
      <c r="AG637">
        <f>ROUND(AC637,1)</f>
        <v>10</v>
      </c>
      <c r="AH637">
        <v>2008</v>
      </c>
      <c r="AI637" t="s">
        <v>37</v>
      </c>
      <c r="AJ637" t="s">
        <v>37</v>
      </c>
    </row>
    <row r="638" spans="3:36" x14ac:dyDescent="0.3">
      <c r="C638">
        <v>637</v>
      </c>
      <c r="D638" t="str">
        <f t="shared" si="33"/>
        <v>11-Okayama</v>
      </c>
      <c r="E638" t="str">
        <f>VLOOKUP($D638,metadata!$B$2:$S$451,2,0)</f>
        <v>Hashimoto, K; Iijima, K; Ogawa, K</v>
      </c>
      <c r="F638" t="str">
        <f>VLOOKUP($D638,metadata!$B$2:$S$451,3,0)</f>
        <v>Geographic Variation in Photoperiodic Response for the Induction of Pupal Diapause in the White Cabbage Butterfly, Pieris rapae crucivora Boisuduval (Lepidoptera: Pieridae)</v>
      </c>
      <c r="G638" t="str">
        <f>VLOOKUP($D638,metadata!$B$2:$S$451,4,0)</f>
        <v>10.1303/jjaez.2008.204</v>
      </c>
      <c r="H638" t="str">
        <f>VLOOKUP($D638,metadata!$B$2:$S$451,5,0)</f>
        <v>y</v>
      </c>
      <c r="I638" t="str">
        <f>VLOOKUP($D638,metadata!$B$2:$S$451,6,0)</f>
        <v>a</v>
      </c>
      <c r="J638" t="str">
        <f>VLOOKUP($D638,metadata!$B$2:$S$451,7,0)</f>
        <v>i</v>
      </c>
      <c r="K638">
        <f>VLOOKUP($D638,metadata!$B$2:$S$451,8,0)</f>
        <v>7</v>
      </c>
      <c r="L638">
        <f>VLOOKUP($D638,metadata!$B$2:$S$451,9,0)</f>
        <v>5</v>
      </c>
      <c r="M638" t="str">
        <f>VLOOKUP($D638,metadata!$B$2:$S$451,10,0)</f>
        <v/>
      </c>
      <c r="N638" t="str">
        <f>VLOOKUP($D638,metadata!$B$2:$S$451,11,0)</f>
        <v>Pieris rapae</v>
      </c>
      <c r="O638" t="str">
        <f>VLOOKUP($D638,metadata!$B$2:$S$451,12,0)</f>
        <v>lepidoptera</v>
      </c>
      <c r="P638" t="str">
        <f>VLOOKUP($D638,metadata!$B$2:$S$451,13,0)</f>
        <v>Okayama</v>
      </c>
      <c r="Q638">
        <f>VLOOKUP($D638,metadata!$B$2:$S$451,14,0)</f>
        <v>34.655278000000003</v>
      </c>
      <c r="R638">
        <f>VLOOKUP($D638,metadata!$B$2:$S$451,15,0)</f>
        <v>133.919444</v>
      </c>
      <c r="S638">
        <f>VLOOKUP($D638,metadata!$B$2:$S$451,16,0)</f>
        <v>0.05</v>
      </c>
      <c r="T638" t="str">
        <f>VLOOKUP($D638,metadata!$B$2:$S$451,17,0)</f>
        <v/>
      </c>
      <c r="U638" t="str">
        <f>VLOOKUP($D638,metadata!$B$2:$S$451,18,0)</f>
        <v/>
      </c>
      <c r="V638">
        <f>VLOOKUP($D638,metadata!$B$2:$Z$451,19,0)</f>
        <v>37.5</v>
      </c>
      <c r="W638" t="str">
        <f>VLOOKUP($D638,metadata!$B$2:$Z$451,20,0)</f>
        <v>global average</v>
      </c>
      <c r="X638" t="str">
        <f>VLOOKUP($D638,metadata!$B$2:$Z$451,21,0)</f>
        <v/>
      </c>
      <c r="Y638" t="str">
        <f>VLOOKUP($D638,metadata!$B$2:$Z$451,22,0)</f>
        <v>11_3</v>
      </c>
      <c r="Z638" t="str">
        <f>VLOOKUP($D638,metadata!$B$2:$Z$451,23,0)</f>
        <v/>
      </c>
      <c r="AA638" t="str">
        <f>VLOOKUP($D638,metadata!$B$2:$Z$451,24,0)</f>
        <v/>
      </c>
      <c r="AB638" t="str">
        <f>VLOOKUP($D638,metadata!$B$2:$Z$451,25,0)</f>
        <v/>
      </c>
      <c r="AC638">
        <v>10.9695817490494</v>
      </c>
      <c r="AD638">
        <v>95.522388059701498</v>
      </c>
      <c r="AF638">
        <f t="shared" si="34"/>
        <v>37.5</v>
      </c>
      <c r="AG638">
        <f>ROUND(AC638,1)</f>
        <v>11</v>
      </c>
      <c r="AH638">
        <v>2008</v>
      </c>
      <c r="AI638" t="s">
        <v>37</v>
      </c>
      <c r="AJ638" t="s">
        <v>37</v>
      </c>
    </row>
    <row r="639" spans="3:36" x14ac:dyDescent="0.3">
      <c r="C639">
        <v>638</v>
      </c>
      <c r="D639" t="str">
        <f t="shared" si="33"/>
        <v>11-Okayama</v>
      </c>
      <c r="E639" t="str">
        <f>VLOOKUP($D639,metadata!$B$2:$S$451,2,0)</f>
        <v>Hashimoto, K; Iijima, K; Ogawa, K</v>
      </c>
      <c r="F639" t="str">
        <f>VLOOKUP($D639,metadata!$B$2:$S$451,3,0)</f>
        <v>Geographic Variation in Photoperiodic Response for the Induction of Pupal Diapause in the White Cabbage Butterfly, Pieris rapae crucivora Boisuduval (Lepidoptera: Pieridae)</v>
      </c>
      <c r="G639" t="str">
        <f>VLOOKUP($D639,metadata!$B$2:$S$451,4,0)</f>
        <v>10.1303/jjaez.2008.204</v>
      </c>
      <c r="H639" t="str">
        <f>VLOOKUP($D639,metadata!$B$2:$S$451,5,0)</f>
        <v>y</v>
      </c>
      <c r="I639" t="str">
        <f>VLOOKUP($D639,metadata!$B$2:$S$451,6,0)</f>
        <v>a</v>
      </c>
      <c r="J639" t="str">
        <f>VLOOKUP($D639,metadata!$B$2:$S$451,7,0)</f>
        <v>i</v>
      </c>
      <c r="K639">
        <f>VLOOKUP($D639,metadata!$B$2:$S$451,8,0)</f>
        <v>7</v>
      </c>
      <c r="L639">
        <f>VLOOKUP($D639,metadata!$B$2:$S$451,9,0)</f>
        <v>5</v>
      </c>
      <c r="M639" t="str">
        <f>VLOOKUP($D639,metadata!$B$2:$S$451,10,0)</f>
        <v/>
      </c>
      <c r="N639" t="str">
        <f>VLOOKUP($D639,metadata!$B$2:$S$451,11,0)</f>
        <v>Pieris rapae</v>
      </c>
      <c r="O639" t="str">
        <f>VLOOKUP($D639,metadata!$B$2:$S$451,12,0)</f>
        <v>lepidoptera</v>
      </c>
      <c r="P639" t="str">
        <f>VLOOKUP($D639,metadata!$B$2:$S$451,13,0)</f>
        <v>Okayama</v>
      </c>
      <c r="Q639">
        <f>VLOOKUP($D639,metadata!$B$2:$S$451,14,0)</f>
        <v>34.655278000000003</v>
      </c>
      <c r="R639">
        <f>VLOOKUP($D639,metadata!$B$2:$S$451,15,0)</f>
        <v>133.919444</v>
      </c>
      <c r="S639">
        <f>VLOOKUP($D639,metadata!$B$2:$S$451,16,0)</f>
        <v>0.05</v>
      </c>
      <c r="T639" t="str">
        <f>VLOOKUP($D639,metadata!$B$2:$S$451,17,0)</f>
        <v/>
      </c>
      <c r="U639" t="str">
        <f>VLOOKUP($D639,metadata!$B$2:$S$451,18,0)</f>
        <v/>
      </c>
      <c r="V639">
        <f>VLOOKUP($D639,metadata!$B$2:$Z$451,19,0)</f>
        <v>37.5</v>
      </c>
      <c r="W639" t="str">
        <f>VLOOKUP($D639,metadata!$B$2:$Z$451,20,0)</f>
        <v>global average</v>
      </c>
      <c r="X639" t="str">
        <f>VLOOKUP($D639,metadata!$B$2:$Z$451,21,0)</f>
        <v/>
      </c>
      <c r="Y639" t="str">
        <f>VLOOKUP($D639,metadata!$B$2:$Z$451,22,0)</f>
        <v>11_3</v>
      </c>
      <c r="Z639" t="str">
        <f>VLOOKUP($D639,metadata!$B$2:$Z$451,23,0)</f>
        <v/>
      </c>
      <c r="AA639" t="str">
        <f>VLOOKUP($D639,metadata!$B$2:$Z$451,24,0)</f>
        <v/>
      </c>
      <c r="AB639" t="str">
        <f>VLOOKUP($D639,metadata!$B$2:$Z$451,25,0)</f>
        <v/>
      </c>
      <c r="AC639">
        <v>11.9961977186311</v>
      </c>
      <c r="AD639">
        <v>55.721393034825901</v>
      </c>
      <c r="AF639">
        <f t="shared" si="34"/>
        <v>37.5</v>
      </c>
      <c r="AG639">
        <f>ROUND(AC639,1)</f>
        <v>12</v>
      </c>
      <c r="AH639">
        <v>2008</v>
      </c>
      <c r="AI639" t="s">
        <v>37</v>
      </c>
      <c r="AJ639" t="s">
        <v>37</v>
      </c>
    </row>
    <row r="640" spans="3:36" x14ac:dyDescent="0.3">
      <c r="C640">
        <v>639</v>
      </c>
      <c r="D640" t="str">
        <f t="shared" si="33"/>
        <v>11-Okayama</v>
      </c>
      <c r="E640" t="str">
        <f>VLOOKUP($D640,metadata!$B$2:$S$451,2,0)</f>
        <v>Hashimoto, K; Iijima, K; Ogawa, K</v>
      </c>
      <c r="F640" t="str">
        <f>VLOOKUP($D640,metadata!$B$2:$S$451,3,0)</f>
        <v>Geographic Variation in Photoperiodic Response for the Induction of Pupal Diapause in the White Cabbage Butterfly, Pieris rapae crucivora Boisuduval (Lepidoptera: Pieridae)</v>
      </c>
      <c r="G640" t="str">
        <f>VLOOKUP($D640,metadata!$B$2:$S$451,4,0)</f>
        <v>10.1303/jjaez.2008.204</v>
      </c>
      <c r="H640" t="str">
        <f>VLOOKUP($D640,metadata!$B$2:$S$451,5,0)</f>
        <v>y</v>
      </c>
      <c r="I640" t="str">
        <f>VLOOKUP($D640,metadata!$B$2:$S$451,6,0)</f>
        <v>a</v>
      </c>
      <c r="J640" t="str">
        <f>VLOOKUP($D640,metadata!$B$2:$S$451,7,0)</f>
        <v>i</v>
      </c>
      <c r="K640">
        <f>VLOOKUP($D640,metadata!$B$2:$S$451,8,0)</f>
        <v>7</v>
      </c>
      <c r="L640">
        <f>VLOOKUP($D640,metadata!$B$2:$S$451,9,0)</f>
        <v>5</v>
      </c>
      <c r="M640" t="str">
        <f>VLOOKUP($D640,metadata!$B$2:$S$451,10,0)</f>
        <v/>
      </c>
      <c r="N640" t="str">
        <f>VLOOKUP($D640,metadata!$B$2:$S$451,11,0)</f>
        <v>Pieris rapae</v>
      </c>
      <c r="O640" t="str">
        <f>VLOOKUP($D640,metadata!$B$2:$S$451,12,0)</f>
        <v>lepidoptera</v>
      </c>
      <c r="P640" t="str">
        <f>VLOOKUP($D640,metadata!$B$2:$S$451,13,0)</f>
        <v>Okayama</v>
      </c>
      <c r="Q640">
        <f>VLOOKUP($D640,metadata!$B$2:$S$451,14,0)</f>
        <v>34.655278000000003</v>
      </c>
      <c r="R640">
        <f>VLOOKUP($D640,metadata!$B$2:$S$451,15,0)</f>
        <v>133.919444</v>
      </c>
      <c r="S640">
        <f>VLOOKUP($D640,metadata!$B$2:$S$451,16,0)</f>
        <v>0.05</v>
      </c>
      <c r="T640" t="str">
        <f>VLOOKUP($D640,metadata!$B$2:$S$451,17,0)</f>
        <v/>
      </c>
      <c r="U640" t="str">
        <f>VLOOKUP($D640,metadata!$B$2:$S$451,18,0)</f>
        <v/>
      </c>
      <c r="V640">
        <f>VLOOKUP($D640,metadata!$B$2:$Z$451,19,0)</f>
        <v>37.5</v>
      </c>
      <c r="W640" t="str">
        <f>VLOOKUP($D640,metadata!$B$2:$Z$451,20,0)</f>
        <v>global average</v>
      </c>
      <c r="X640" t="str">
        <f>VLOOKUP($D640,metadata!$B$2:$Z$451,21,0)</f>
        <v/>
      </c>
      <c r="Y640" t="str">
        <f>VLOOKUP($D640,metadata!$B$2:$Z$451,22,0)</f>
        <v>11_3</v>
      </c>
      <c r="Z640" t="str">
        <f>VLOOKUP($D640,metadata!$B$2:$Z$451,23,0)</f>
        <v/>
      </c>
      <c r="AA640" t="str">
        <f>VLOOKUP($D640,metadata!$B$2:$Z$451,24,0)</f>
        <v/>
      </c>
      <c r="AB640" t="str">
        <f>VLOOKUP($D640,metadata!$B$2:$Z$451,25,0)</f>
        <v/>
      </c>
      <c r="AC640">
        <v>12.9847908745247</v>
      </c>
      <c r="AD640">
        <v>2.4875621890547501</v>
      </c>
      <c r="AF640">
        <f t="shared" si="34"/>
        <v>37.5</v>
      </c>
      <c r="AG640">
        <f>ROUND(AC640,1)</f>
        <v>13</v>
      </c>
      <c r="AH640">
        <v>2008</v>
      </c>
      <c r="AI640" t="s">
        <v>37</v>
      </c>
      <c r="AJ640" t="s">
        <v>37</v>
      </c>
    </row>
    <row r="641" spans="3:36" x14ac:dyDescent="0.3">
      <c r="C641">
        <v>640</v>
      </c>
      <c r="D641" t="str">
        <f t="shared" si="33"/>
        <v>11-Okayama</v>
      </c>
      <c r="E641" t="str">
        <f>VLOOKUP($D641,metadata!$B$2:$S$451,2,0)</f>
        <v>Hashimoto, K; Iijima, K; Ogawa, K</v>
      </c>
      <c r="F641" t="str">
        <f>VLOOKUP($D641,metadata!$B$2:$S$451,3,0)</f>
        <v>Geographic Variation in Photoperiodic Response for the Induction of Pupal Diapause in the White Cabbage Butterfly, Pieris rapae crucivora Boisuduval (Lepidoptera: Pieridae)</v>
      </c>
      <c r="G641" t="str">
        <f>VLOOKUP($D641,metadata!$B$2:$S$451,4,0)</f>
        <v>10.1303/jjaez.2008.204</v>
      </c>
      <c r="H641" t="str">
        <f>VLOOKUP($D641,metadata!$B$2:$S$451,5,0)</f>
        <v>y</v>
      </c>
      <c r="I641" t="str">
        <f>VLOOKUP($D641,metadata!$B$2:$S$451,6,0)</f>
        <v>a</v>
      </c>
      <c r="J641" t="str">
        <f>VLOOKUP($D641,metadata!$B$2:$S$451,7,0)</f>
        <v>i</v>
      </c>
      <c r="K641">
        <f>VLOOKUP($D641,metadata!$B$2:$S$451,8,0)</f>
        <v>7</v>
      </c>
      <c r="L641">
        <f>VLOOKUP($D641,metadata!$B$2:$S$451,9,0)</f>
        <v>5</v>
      </c>
      <c r="M641" t="str">
        <f>VLOOKUP($D641,metadata!$B$2:$S$451,10,0)</f>
        <v/>
      </c>
      <c r="N641" t="str">
        <f>VLOOKUP($D641,metadata!$B$2:$S$451,11,0)</f>
        <v>Pieris rapae</v>
      </c>
      <c r="O641" t="str">
        <f>VLOOKUP($D641,metadata!$B$2:$S$451,12,0)</f>
        <v>lepidoptera</v>
      </c>
      <c r="P641" t="str">
        <f>VLOOKUP($D641,metadata!$B$2:$S$451,13,0)</f>
        <v>Okayama</v>
      </c>
      <c r="Q641">
        <f>VLOOKUP($D641,metadata!$B$2:$S$451,14,0)</f>
        <v>34.655278000000003</v>
      </c>
      <c r="R641">
        <f>VLOOKUP($D641,metadata!$B$2:$S$451,15,0)</f>
        <v>133.919444</v>
      </c>
      <c r="S641">
        <f>VLOOKUP($D641,metadata!$B$2:$S$451,16,0)</f>
        <v>0.05</v>
      </c>
      <c r="T641" t="str">
        <f>VLOOKUP($D641,metadata!$B$2:$S$451,17,0)</f>
        <v/>
      </c>
      <c r="U641" t="str">
        <f>VLOOKUP($D641,metadata!$B$2:$S$451,18,0)</f>
        <v/>
      </c>
      <c r="V641">
        <f>VLOOKUP($D641,metadata!$B$2:$Z$451,19,0)</f>
        <v>37.5</v>
      </c>
      <c r="W641" t="str">
        <f>VLOOKUP($D641,metadata!$B$2:$Z$451,20,0)</f>
        <v>global average</v>
      </c>
      <c r="X641" t="str">
        <f>VLOOKUP($D641,metadata!$B$2:$Z$451,21,0)</f>
        <v/>
      </c>
      <c r="Y641" t="str">
        <f>VLOOKUP($D641,metadata!$B$2:$Z$451,22,0)</f>
        <v>11_3</v>
      </c>
      <c r="Z641" t="str">
        <f>VLOOKUP($D641,metadata!$B$2:$Z$451,23,0)</f>
        <v/>
      </c>
      <c r="AA641" t="str">
        <f>VLOOKUP($D641,metadata!$B$2:$Z$451,24,0)</f>
        <v/>
      </c>
      <c r="AB641" t="str">
        <f>VLOOKUP($D641,metadata!$B$2:$Z$451,25,0)</f>
        <v/>
      </c>
      <c r="AC641">
        <v>13.973384030418201</v>
      </c>
      <c r="AD641">
        <v>0</v>
      </c>
      <c r="AF641">
        <f t="shared" si="34"/>
        <v>37.5</v>
      </c>
      <c r="AG641">
        <f>ROUND(AC641,1)</f>
        <v>14</v>
      </c>
      <c r="AH641">
        <v>2008</v>
      </c>
      <c r="AI641" t="s">
        <v>37</v>
      </c>
      <c r="AJ641" t="s">
        <v>37</v>
      </c>
    </row>
    <row r="642" spans="3:36" x14ac:dyDescent="0.3">
      <c r="C642">
        <v>641</v>
      </c>
      <c r="D642" t="str">
        <f t="shared" ref="D642:D705" si="37">VLOOKUP(C642,$A$1:$B$451,2)</f>
        <v>11-Matsuyama</v>
      </c>
      <c r="E642" t="str">
        <f>VLOOKUP($D642,metadata!$B$2:$S$451,2,0)</f>
        <v>Hashimoto, K; Iijima, K; Ogawa, K</v>
      </c>
      <c r="F642" t="str">
        <f>VLOOKUP($D642,metadata!$B$2:$S$451,3,0)</f>
        <v>Geographic Variation in Photoperiodic Response for the Induction of Pupal Diapause in the White Cabbage Butterfly, Pieris rapae crucivora Boisuduval (Lepidoptera: Pieridae)</v>
      </c>
      <c r="G642" t="str">
        <f>VLOOKUP($D642,metadata!$B$2:$S$451,4,0)</f>
        <v>10.1303/jjaez.2008.205</v>
      </c>
      <c r="H642" t="str">
        <f>VLOOKUP($D642,metadata!$B$2:$S$451,5,0)</f>
        <v>y</v>
      </c>
      <c r="I642" t="str">
        <f>VLOOKUP($D642,metadata!$B$2:$S$451,6,0)</f>
        <v>a</v>
      </c>
      <c r="J642" t="str">
        <f>VLOOKUP($D642,metadata!$B$2:$S$451,7,0)</f>
        <v>i</v>
      </c>
      <c r="K642">
        <f>VLOOKUP($D642,metadata!$B$2:$S$451,8,0)</f>
        <v>7</v>
      </c>
      <c r="L642">
        <f>VLOOKUP($D642,metadata!$B$2:$S$451,9,0)</f>
        <v>6</v>
      </c>
      <c r="M642" t="str">
        <f>VLOOKUP($D642,metadata!$B$2:$S$451,10,0)</f>
        <v/>
      </c>
      <c r="N642" t="str">
        <f>VLOOKUP($D642,metadata!$B$2:$S$451,11,0)</f>
        <v>Pieris rapae</v>
      </c>
      <c r="O642" t="str">
        <f>VLOOKUP($D642,metadata!$B$2:$S$451,12,0)</f>
        <v>lepidoptera</v>
      </c>
      <c r="P642" t="str">
        <f>VLOOKUP($D642,metadata!$B$2:$S$451,13,0)</f>
        <v>Matsuyama</v>
      </c>
      <c r="Q642">
        <f>VLOOKUP($D642,metadata!$B$2:$S$451,14,0)</f>
        <v>33.839167000000003</v>
      </c>
      <c r="R642">
        <f>VLOOKUP($D642,metadata!$B$2:$S$451,15,0)</f>
        <v>132.765556</v>
      </c>
      <c r="S642">
        <f>VLOOKUP($D642,metadata!$B$2:$S$451,16,0)</f>
        <v>0.05</v>
      </c>
      <c r="T642" t="str">
        <f>VLOOKUP($D642,metadata!$B$2:$S$451,17,0)</f>
        <v/>
      </c>
      <c r="U642" t="str">
        <f>VLOOKUP($D642,metadata!$B$2:$S$451,18,0)</f>
        <v/>
      </c>
      <c r="V642">
        <f>VLOOKUP($D642,metadata!$B$2:$Z$451,19,0)</f>
        <v>37.5</v>
      </c>
      <c r="W642" t="str">
        <f>VLOOKUP($D642,metadata!$B$2:$Z$451,20,0)</f>
        <v>global average</v>
      </c>
      <c r="X642" t="str">
        <f>VLOOKUP($D642,metadata!$B$2:$Z$451,21,0)</f>
        <v/>
      </c>
      <c r="Y642" t="str">
        <f>VLOOKUP($D642,metadata!$B$2:$Z$451,22,0)</f>
        <v>11_1</v>
      </c>
      <c r="Z642" t="str">
        <f>VLOOKUP($D642,metadata!$B$2:$Z$451,23,0)</f>
        <v/>
      </c>
      <c r="AA642" t="str">
        <f>VLOOKUP($D642,metadata!$B$2:$Z$451,24,0)</f>
        <v/>
      </c>
      <c r="AB642" t="str">
        <f>VLOOKUP($D642,metadata!$B$2:$Z$451,25,0)</f>
        <v/>
      </c>
      <c r="AC642">
        <v>7.8759512089227304</v>
      </c>
      <c r="AD642">
        <v>100.412459443443</v>
      </c>
      <c r="AF642">
        <f t="shared" ref="AF642:AF705" si="38">IF(AE642="",V642,AE642)</f>
        <v>37.5</v>
      </c>
      <c r="AG642">
        <v>8</v>
      </c>
      <c r="AH642">
        <v>2008</v>
      </c>
      <c r="AI642" t="s">
        <v>37</v>
      </c>
      <c r="AJ642" t="s">
        <v>37</v>
      </c>
    </row>
    <row r="643" spans="3:36" x14ac:dyDescent="0.3">
      <c r="C643">
        <v>642</v>
      </c>
      <c r="D643" t="str">
        <f t="shared" si="37"/>
        <v>11-Matsuyama</v>
      </c>
      <c r="E643" t="str">
        <f>VLOOKUP($D643,metadata!$B$2:$S$451,2,0)</f>
        <v>Hashimoto, K; Iijima, K; Ogawa, K</v>
      </c>
      <c r="F643" t="str">
        <f>VLOOKUP($D643,metadata!$B$2:$S$451,3,0)</f>
        <v>Geographic Variation in Photoperiodic Response for the Induction of Pupal Diapause in the White Cabbage Butterfly, Pieris rapae crucivora Boisuduval (Lepidoptera: Pieridae)</v>
      </c>
      <c r="G643" t="str">
        <f>VLOOKUP($D643,metadata!$B$2:$S$451,4,0)</f>
        <v>10.1303/jjaez.2008.205</v>
      </c>
      <c r="H643" t="str">
        <f>VLOOKUP($D643,metadata!$B$2:$S$451,5,0)</f>
        <v>y</v>
      </c>
      <c r="I643" t="str">
        <f>VLOOKUP($D643,metadata!$B$2:$S$451,6,0)</f>
        <v>a</v>
      </c>
      <c r="J643" t="str">
        <f>VLOOKUP($D643,metadata!$B$2:$S$451,7,0)</f>
        <v>i</v>
      </c>
      <c r="K643">
        <f>VLOOKUP($D643,metadata!$B$2:$S$451,8,0)</f>
        <v>7</v>
      </c>
      <c r="L643">
        <f>VLOOKUP($D643,metadata!$B$2:$S$451,9,0)</f>
        <v>6</v>
      </c>
      <c r="M643" t="str">
        <f>VLOOKUP($D643,metadata!$B$2:$S$451,10,0)</f>
        <v/>
      </c>
      <c r="N643" t="str">
        <f>VLOOKUP($D643,metadata!$B$2:$S$451,11,0)</f>
        <v>Pieris rapae</v>
      </c>
      <c r="O643" t="str">
        <f>VLOOKUP($D643,metadata!$B$2:$S$451,12,0)</f>
        <v>lepidoptera</v>
      </c>
      <c r="P643" t="str">
        <f>VLOOKUP($D643,metadata!$B$2:$S$451,13,0)</f>
        <v>Matsuyama</v>
      </c>
      <c r="Q643">
        <f>VLOOKUP($D643,metadata!$B$2:$S$451,14,0)</f>
        <v>33.839167000000003</v>
      </c>
      <c r="R643">
        <f>VLOOKUP($D643,metadata!$B$2:$S$451,15,0)</f>
        <v>132.765556</v>
      </c>
      <c r="S643">
        <f>VLOOKUP($D643,metadata!$B$2:$S$451,16,0)</f>
        <v>0.05</v>
      </c>
      <c r="T643" t="str">
        <f>VLOOKUP($D643,metadata!$B$2:$S$451,17,0)</f>
        <v/>
      </c>
      <c r="U643" t="str">
        <f>VLOOKUP($D643,metadata!$B$2:$S$451,18,0)</f>
        <v/>
      </c>
      <c r="V643">
        <f>VLOOKUP($D643,metadata!$B$2:$Z$451,19,0)</f>
        <v>37.5</v>
      </c>
      <c r="W643" t="str">
        <f>VLOOKUP($D643,metadata!$B$2:$Z$451,20,0)</f>
        <v>global average</v>
      </c>
      <c r="X643" t="str">
        <f>VLOOKUP($D643,metadata!$B$2:$Z$451,21,0)</f>
        <v/>
      </c>
      <c r="Y643" t="str">
        <f>VLOOKUP($D643,metadata!$B$2:$Z$451,22,0)</f>
        <v>11_1</v>
      </c>
      <c r="Z643" t="str">
        <f>VLOOKUP($D643,metadata!$B$2:$Z$451,23,0)</f>
        <v/>
      </c>
      <c r="AA643" t="str">
        <f>VLOOKUP($D643,metadata!$B$2:$Z$451,24,0)</f>
        <v/>
      </c>
      <c r="AB643" t="str">
        <f>VLOOKUP($D643,metadata!$B$2:$Z$451,25,0)</f>
        <v/>
      </c>
      <c r="AC643">
        <v>9.9213510833660798</v>
      </c>
      <c r="AD643">
        <v>99.735979019132699</v>
      </c>
      <c r="AF643">
        <f t="shared" si="38"/>
        <v>37.5</v>
      </c>
      <c r="AG643">
        <v>10</v>
      </c>
      <c r="AH643">
        <v>2008</v>
      </c>
      <c r="AI643" t="s">
        <v>37</v>
      </c>
      <c r="AJ643" t="s">
        <v>37</v>
      </c>
    </row>
    <row r="644" spans="3:36" x14ac:dyDescent="0.3">
      <c r="C644">
        <v>643</v>
      </c>
      <c r="D644" t="str">
        <f t="shared" si="37"/>
        <v>11-Matsuyama</v>
      </c>
      <c r="E644" t="str">
        <f>VLOOKUP($D644,metadata!$B$2:$S$451,2,0)</f>
        <v>Hashimoto, K; Iijima, K; Ogawa, K</v>
      </c>
      <c r="F644" t="str">
        <f>VLOOKUP($D644,metadata!$B$2:$S$451,3,0)</f>
        <v>Geographic Variation in Photoperiodic Response for the Induction of Pupal Diapause in the White Cabbage Butterfly, Pieris rapae crucivora Boisuduval (Lepidoptera: Pieridae)</v>
      </c>
      <c r="G644" t="str">
        <f>VLOOKUP($D644,metadata!$B$2:$S$451,4,0)</f>
        <v>10.1303/jjaez.2008.205</v>
      </c>
      <c r="H644" t="str">
        <f>VLOOKUP($D644,metadata!$B$2:$S$451,5,0)</f>
        <v>y</v>
      </c>
      <c r="I644" t="str">
        <f>VLOOKUP($D644,metadata!$B$2:$S$451,6,0)</f>
        <v>a</v>
      </c>
      <c r="J644" t="str">
        <f>VLOOKUP($D644,metadata!$B$2:$S$451,7,0)</f>
        <v>i</v>
      </c>
      <c r="K644">
        <f>VLOOKUP($D644,metadata!$B$2:$S$451,8,0)</f>
        <v>7</v>
      </c>
      <c r="L644">
        <f>VLOOKUP($D644,metadata!$B$2:$S$451,9,0)</f>
        <v>6</v>
      </c>
      <c r="M644" t="str">
        <f>VLOOKUP($D644,metadata!$B$2:$S$451,10,0)</f>
        <v/>
      </c>
      <c r="N644" t="str">
        <f>VLOOKUP($D644,metadata!$B$2:$S$451,11,0)</f>
        <v>Pieris rapae</v>
      </c>
      <c r="O644" t="str">
        <f>VLOOKUP($D644,metadata!$B$2:$S$451,12,0)</f>
        <v>lepidoptera</v>
      </c>
      <c r="P644" t="str">
        <f>VLOOKUP($D644,metadata!$B$2:$S$451,13,0)</f>
        <v>Matsuyama</v>
      </c>
      <c r="Q644">
        <f>VLOOKUP($D644,metadata!$B$2:$S$451,14,0)</f>
        <v>33.839167000000003</v>
      </c>
      <c r="R644">
        <f>VLOOKUP($D644,metadata!$B$2:$S$451,15,0)</f>
        <v>132.765556</v>
      </c>
      <c r="S644">
        <f>VLOOKUP($D644,metadata!$B$2:$S$451,16,0)</f>
        <v>0.05</v>
      </c>
      <c r="T644" t="str">
        <f>VLOOKUP($D644,metadata!$B$2:$S$451,17,0)</f>
        <v/>
      </c>
      <c r="U644" t="str">
        <f>VLOOKUP($D644,metadata!$B$2:$S$451,18,0)</f>
        <v/>
      </c>
      <c r="V644">
        <f>VLOOKUP($D644,metadata!$B$2:$Z$451,19,0)</f>
        <v>37.5</v>
      </c>
      <c r="W644" t="str">
        <f>VLOOKUP($D644,metadata!$B$2:$Z$451,20,0)</f>
        <v>global average</v>
      </c>
      <c r="X644" t="str">
        <f>VLOOKUP($D644,metadata!$B$2:$Z$451,21,0)</f>
        <v/>
      </c>
      <c r="Y644" t="str">
        <f>VLOOKUP($D644,metadata!$B$2:$Z$451,22,0)</f>
        <v>11_1</v>
      </c>
      <c r="Z644" t="str">
        <f>VLOOKUP($D644,metadata!$B$2:$Z$451,23,0)</f>
        <v/>
      </c>
      <c r="AA644" t="str">
        <f>VLOOKUP($D644,metadata!$B$2:$Z$451,24,0)</f>
        <v/>
      </c>
      <c r="AB644" t="str">
        <f>VLOOKUP($D644,metadata!$B$2:$Z$451,25,0)</f>
        <v/>
      </c>
      <c r="AC644">
        <v>10.9260975938887</v>
      </c>
      <c r="AD644">
        <v>76.028655077123403</v>
      </c>
      <c r="AF644">
        <f t="shared" si="38"/>
        <v>37.5</v>
      </c>
      <c r="AG644">
        <v>11</v>
      </c>
      <c r="AH644">
        <v>2008</v>
      </c>
      <c r="AI644" t="s">
        <v>37</v>
      </c>
      <c r="AJ644" t="s">
        <v>37</v>
      </c>
    </row>
    <row r="645" spans="3:36" x14ac:dyDescent="0.3">
      <c r="C645">
        <v>644</v>
      </c>
      <c r="D645" t="str">
        <f t="shared" si="37"/>
        <v>11-Matsuyama</v>
      </c>
      <c r="E645" t="str">
        <f>VLOOKUP($D645,metadata!$B$2:$S$451,2,0)</f>
        <v>Hashimoto, K; Iijima, K; Ogawa, K</v>
      </c>
      <c r="F645" t="str">
        <f>VLOOKUP($D645,metadata!$B$2:$S$451,3,0)</f>
        <v>Geographic Variation in Photoperiodic Response for the Induction of Pupal Diapause in the White Cabbage Butterfly, Pieris rapae crucivora Boisuduval (Lepidoptera: Pieridae)</v>
      </c>
      <c r="G645" t="str">
        <f>VLOOKUP($D645,metadata!$B$2:$S$451,4,0)</f>
        <v>10.1303/jjaez.2008.205</v>
      </c>
      <c r="H645" t="str">
        <f>VLOOKUP($D645,metadata!$B$2:$S$451,5,0)</f>
        <v>y</v>
      </c>
      <c r="I645" t="str">
        <f>VLOOKUP($D645,metadata!$B$2:$S$451,6,0)</f>
        <v>a</v>
      </c>
      <c r="J645" t="str">
        <f>VLOOKUP($D645,metadata!$B$2:$S$451,7,0)</f>
        <v>i</v>
      </c>
      <c r="K645">
        <f>VLOOKUP($D645,metadata!$B$2:$S$451,8,0)</f>
        <v>7</v>
      </c>
      <c r="L645">
        <f>VLOOKUP($D645,metadata!$B$2:$S$451,9,0)</f>
        <v>6</v>
      </c>
      <c r="M645" t="str">
        <f>VLOOKUP($D645,metadata!$B$2:$S$451,10,0)</f>
        <v/>
      </c>
      <c r="N645" t="str">
        <f>VLOOKUP($D645,metadata!$B$2:$S$451,11,0)</f>
        <v>Pieris rapae</v>
      </c>
      <c r="O645" t="str">
        <f>VLOOKUP($D645,metadata!$B$2:$S$451,12,0)</f>
        <v>lepidoptera</v>
      </c>
      <c r="P645" t="str">
        <f>VLOOKUP($D645,metadata!$B$2:$S$451,13,0)</f>
        <v>Matsuyama</v>
      </c>
      <c r="Q645">
        <f>VLOOKUP($D645,metadata!$B$2:$S$451,14,0)</f>
        <v>33.839167000000003</v>
      </c>
      <c r="R645">
        <f>VLOOKUP($D645,metadata!$B$2:$S$451,15,0)</f>
        <v>132.765556</v>
      </c>
      <c r="S645">
        <f>VLOOKUP($D645,metadata!$B$2:$S$451,16,0)</f>
        <v>0.05</v>
      </c>
      <c r="T645" t="str">
        <f>VLOOKUP($D645,metadata!$B$2:$S$451,17,0)</f>
        <v/>
      </c>
      <c r="U645" t="str">
        <f>VLOOKUP($D645,metadata!$B$2:$S$451,18,0)</f>
        <v/>
      </c>
      <c r="V645">
        <f>VLOOKUP($D645,metadata!$B$2:$Z$451,19,0)</f>
        <v>37.5</v>
      </c>
      <c r="W645" t="str">
        <f>VLOOKUP($D645,metadata!$B$2:$Z$451,20,0)</f>
        <v>global average</v>
      </c>
      <c r="X645" t="str">
        <f>VLOOKUP($D645,metadata!$B$2:$Z$451,21,0)</f>
        <v/>
      </c>
      <c r="Y645" t="str">
        <f>VLOOKUP($D645,metadata!$B$2:$Z$451,22,0)</f>
        <v>11_1</v>
      </c>
      <c r="Z645" t="str">
        <f>VLOOKUP($D645,metadata!$B$2:$Z$451,23,0)</f>
        <v/>
      </c>
      <c r="AA645" t="str">
        <f>VLOOKUP($D645,metadata!$B$2:$Z$451,24,0)</f>
        <v/>
      </c>
      <c r="AB645" t="str">
        <f>VLOOKUP($D645,metadata!$B$2:$Z$451,25,0)</f>
        <v/>
      </c>
      <c r="AC645">
        <v>11.9373566219395</v>
      </c>
      <c r="AD645">
        <v>42.661096801825799</v>
      </c>
      <c r="AF645">
        <f t="shared" si="38"/>
        <v>37.5</v>
      </c>
      <c r="AG645">
        <v>12</v>
      </c>
      <c r="AH645">
        <v>2008</v>
      </c>
      <c r="AI645" t="s">
        <v>37</v>
      </c>
      <c r="AJ645" t="s">
        <v>37</v>
      </c>
    </row>
    <row r="646" spans="3:36" x14ac:dyDescent="0.3">
      <c r="C646">
        <v>645</v>
      </c>
      <c r="D646" t="str">
        <f t="shared" si="37"/>
        <v>11-Matsuyama</v>
      </c>
      <c r="E646" t="str">
        <f>VLOOKUP($D646,metadata!$B$2:$S$451,2,0)</f>
        <v>Hashimoto, K; Iijima, K; Ogawa, K</v>
      </c>
      <c r="F646" t="str">
        <f>VLOOKUP($D646,metadata!$B$2:$S$451,3,0)</f>
        <v>Geographic Variation in Photoperiodic Response for the Induction of Pupal Diapause in the White Cabbage Butterfly, Pieris rapae crucivora Boisuduval (Lepidoptera: Pieridae)</v>
      </c>
      <c r="G646" t="str">
        <f>VLOOKUP($D646,metadata!$B$2:$S$451,4,0)</f>
        <v>10.1303/jjaez.2008.205</v>
      </c>
      <c r="H646" t="str">
        <f>VLOOKUP($D646,metadata!$B$2:$S$451,5,0)</f>
        <v>y</v>
      </c>
      <c r="I646" t="str">
        <f>VLOOKUP($D646,metadata!$B$2:$S$451,6,0)</f>
        <v>a</v>
      </c>
      <c r="J646" t="str">
        <f>VLOOKUP($D646,metadata!$B$2:$S$451,7,0)</f>
        <v>i</v>
      </c>
      <c r="K646">
        <f>VLOOKUP($D646,metadata!$B$2:$S$451,8,0)</f>
        <v>7</v>
      </c>
      <c r="L646">
        <f>VLOOKUP($D646,metadata!$B$2:$S$451,9,0)</f>
        <v>6</v>
      </c>
      <c r="M646" t="str">
        <f>VLOOKUP($D646,metadata!$B$2:$S$451,10,0)</f>
        <v/>
      </c>
      <c r="N646" t="str">
        <f>VLOOKUP($D646,metadata!$B$2:$S$451,11,0)</f>
        <v>Pieris rapae</v>
      </c>
      <c r="O646" t="str">
        <f>VLOOKUP($D646,metadata!$B$2:$S$451,12,0)</f>
        <v>lepidoptera</v>
      </c>
      <c r="P646" t="str">
        <f>VLOOKUP($D646,metadata!$B$2:$S$451,13,0)</f>
        <v>Matsuyama</v>
      </c>
      <c r="Q646">
        <f>VLOOKUP($D646,metadata!$B$2:$S$451,14,0)</f>
        <v>33.839167000000003</v>
      </c>
      <c r="R646">
        <f>VLOOKUP($D646,metadata!$B$2:$S$451,15,0)</f>
        <v>132.765556</v>
      </c>
      <c r="S646">
        <f>VLOOKUP($D646,metadata!$B$2:$S$451,16,0)</f>
        <v>0.05</v>
      </c>
      <c r="T646" t="str">
        <f>VLOOKUP($D646,metadata!$B$2:$S$451,17,0)</f>
        <v/>
      </c>
      <c r="U646" t="str">
        <f>VLOOKUP($D646,metadata!$B$2:$S$451,18,0)</f>
        <v/>
      </c>
      <c r="V646">
        <f>VLOOKUP($D646,metadata!$B$2:$Z$451,19,0)</f>
        <v>37.5</v>
      </c>
      <c r="W646" t="str">
        <f>VLOOKUP($D646,metadata!$B$2:$Z$451,20,0)</f>
        <v>global average</v>
      </c>
      <c r="X646" t="str">
        <f>VLOOKUP($D646,metadata!$B$2:$Z$451,21,0)</f>
        <v/>
      </c>
      <c r="Y646" t="str">
        <f>VLOOKUP($D646,metadata!$B$2:$Z$451,22,0)</f>
        <v>11_1</v>
      </c>
      <c r="Z646" t="str">
        <f>VLOOKUP($D646,metadata!$B$2:$Z$451,23,0)</f>
        <v/>
      </c>
      <c r="AA646" t="str">
        <f>VLOOKUP($D646,metadata!$B$2:$Z$451,24,0)</f>
        <v/>
      </c>
      <c r="AB646" t="str">
        <f>VLOOKUP($D646,metadata!$B$2:$Z$451,25,0)</f>
        <v/>
      </c>
      <c r="AC646">
        <v>12.9321290065183</v>
      </c>
      <c r="AD646">
        <v>0.41539300989785399</v>
      </c>
      <c r="AF646">
        <f t="shared" si="38"/>
        <v>37.5</v>
      </c>
      <c r="AG646">
        <v>13</v>
      </c>
      <c r="AH646">
        <v>2008</v>
      </c>
      <c r="AI646" t="s">
        <v>37</v>
      </c>
      <c r="AJ646" t="s">
        <v>37</v>
      </c>
    </row>
    <row r="647" spans="3:36" x14ac:dyDescent="0.3">
      <c r="C647">
        <v>646</v>
      </c>
      <c r="D647" t="str">
        <f t="shared" si="37"/>
        <v>11-Matsuyama</v>
      </c>
      <c r="E647" t="str">
        <f>VLOOKUP($D647,metadata!$B$2:$S$451,2,0)</f>
        <v>Hashimoto, K; Iijima, K; Ogawa, K</v>
      </c>
      <c r="F647" t="str">
        <f>VLOOKUP($D647,metadata!$B$2:$S$451,3,0)</f>
        <v>Geographic Variation in Photoperiodic Response for the Induction of Pupal Diapause in the White Cabbage Butterfly, Pieris rapae crucivora Boisuduval (Lepidoptera: Pieridae)</v>
      </c>
      <c r="G647" t="str">
        <f>VLOOKUP($D647,metadata!$B$2:$S$451,4,0)</f>
        <v>10.1303/jjaez.2008.205</v>
      </c>
      <c r="H647" t="str">
        <f>VLOOKUP($D647,metadata!$B$2:$S$451,5,0)</f>
        <v>y</v>
      </c>
      <c r="I647" t="str">
        <f>VLOOKUP($D647,metadata!$B$2:$S$451,6,0)</f>
        <v>a</v>
      </c>
      <c r="J647" t="str">
        <f>VLOOKUP($D647,metadata!$B$2:$S$451,7,0)</f>
        <v>i</v>
      </c>
      <c r="K647">
        <f>VLOOKUP($D647,metadata!$B$2:$S$451,8,0)</f>
        <v>7</v>
      </c>
      <c r="L647">
        <f>VLOOKUP($D647,metadata!$B$2:$S$451,9,0)</f>
        <v>6</v>
      </c>
      <c r="M647" t="str">
        <f>VLOOKUP($D647,metadata!$B$2:$S$451,10,0)</f>
        <v/>
      </c>
      <c r="N647" t="str">
        <f>VLOOKUP($D647,metadata!$B$2:$S$451,11,0)</f>
        <v>Pieris rapae</v>
      </c>
      <c r="O647" t="str">
        <f>VLOOKUP($D647,metadata!$B$2:$S$451,12,0)</f>
        <v>lepidoptera</v>
      </c>
      <c r="P647" t="str">
        <f>VLOOKUP($D647,metadata!$B$2:$S$451,13,0)</f>
        <v>Matsuyama</v>
      </c>
      <c r="Q647">
        <f>VLOOKUP($D647,metadata!$B$2:$S$451,14,0)</f>
        <v>33.839167000000003</v>
      </c>
      <c r="R647">
        <f>VLOOKUP($D647,metadata!$B$2:$S$451,15,0)</f>
        <v>132.765556</v>
      </c>
      <c r="S647">
        <f>VLOOKUP($D647,metadata!$B$2:$S$451,16,0)</f>
        <v>0.05</v>
      </c>
      <c r="T647" t="str">
        <f>VLOOKUP($D647,metadata!$B$2:$S$451,17,0)</f>
        <v/>
      </c>
      <c r="U647" t="str">
        <f>VLOOKUP($D647,metadata!$B$2:$S$451,18,0)</f>
        <v/>
      </c>
      <c r="V647">
        <f>VLOOKUP($D647,metadata!$B$2:$Z$451,19,0)</f>
        <v>37.5</v>
      </c>
      <c r="W647" t="str">
        <f>VLOOKUP($D647,metadata!$B$2:$Z$451,20,0)</f>
        <v>global average</v>
      </c>
      <c r="X647" t="str">
        <f>VLOOKUP($D647,metadata!$B$2:$Z$451,21,0)</f>
        <v/>
      </c>
      <c r="Y647" t="str">
        <f>VLOOKUP($D647,metadata!$B$2:$Z$451,22,0)</f>
        <v>11_1</v>
      </c>
      <c r="Z647" t="str">
        <f>VLOOKUP($D647,metadata!$B$2:$Z$451,23,0)</f>
        <v/>
      </c>
      <c r="AA647" t="str">
        <f>VLOOKUP($D647,metadata!$B$2:$Z$451,24,0)</f>
        <v/>
      </c>
      <c r="AB647" t="str">
        <f>VLOOKUP($D647,metadata!$B$2:$Z$451,25,0)</f>
        <v/>
      </c>
      <c r="AC647">
        <v>13.9213862861635</v>
      </c>
      <c r="AD647">
        <v>-0.316238463749897</v>
      </c>
      <c r="AF647">
        <f t="shared" si="38"/>
        <v>37.5</v>
      </c>
      <c r="AG647">
        <v>14</v>
      </c>
      <c r="AH647">
        <v>2008</v>
      </c>
      <c r="AI647" t="s">
        <v>37</v>
      </c>
      <c r="AJ647" t="s">
        <v>37</v>
      </c>
    </row>
    <row r="648" spans="3:36" x14ac:dyDescent="0.3">
      <c r="C648">
        <v>647</v>
      </c>
      <c r="D648" t="str">
        <f t="shared" si="37"/>
        <v>11-Kagoshima</v>
      </c>
      <c r="E648" t="str">
        <f>VLOOKUP($D648,metadata!$B$2:$S$451,2,0)</f>
        <v>Hashimoto, K; Iijima, K; Ogawa, K</v>
      </c>
      <c r="F648" t="str">
        <f>VLOOKUP($D648,metadata!$B$2:$S$451,3,0)</f>
        <v>Geographic Variation in Photoperiodic Response for the Induction of Pupal Diapause in the White Cabbage Butterfly, Pieris rapae crucivora Boisuduval (Lepidoptera: Pieridae)</v>
      </c>
      <c r="G648" t="str">
        <f>VLOOKUP($D648,metadata!$B$2:$S$451,4,0)</f>
        <v>10.1303/jjaez.2008.206</v>
      </c>
      <c r="H648" t="str">
        <f>VLOOKUP($D648,metadata!$B$2:$S$451,5,0)</f>
        <v>y</v>
      </c>
      <c r="I648" t="str">
        <f>VLOOKUP($D648,metadata!$B$2:$S$451,6,0)</f>
        <v>a</v>
      </c>
      <c r="J648" t="str">
        <f>VLOOKUP($D648,metadata!$B$2:$S$451,7,0)</f>
        <v>i</v>
      </c>
      <c r="K648">
        <f>VLOOKUP($D648,metadata!$B$2:$S$451,8,0)</f>
        <v>7</v>
      </c>
      <c r="L648">
        <f>VLOOKUP($D648,metadata!$B$2:$S$451,9,0)</f>
        <v>6</v>
      </c>
      <c r="M648" t="str">
        <f>VLOOKUP($D648,metadata!$B$2:$S$451,10,0)</f>
        <v/>
      </c>
      <c r="N648" t="str">
        <f>VLOOKUP($D648,metadata!$B$2:$S$451,11,0)</f>
        <v>Pieris rapae</v>
      </c>
      <c r="O648" t="str">
        <f>VLOOKUP($D648,metadata!$B$2:$S$451,12,0)</f>
        <v>lepidoptera</v>
      </c>
      <c r="P648" t="str">
        <f>VLOOKUP($D648,metadata!$B$2:$S$451,13,0)</f>
        <v>Kagoshima</v>
      </c>
      <c r="Q648">
        <f>VLOOKUP($D648,metadata!$B$2:$S$451,14,0)</f>
        <v>31.596536</v>
      </c>
      <c r="R648">
        <f>VLOOKUP($D648,metadata!$B$2:$S$451,15,0)</f>
        <v>130.55711700000001</v>
      </c>
      <c r="S648">
        <f>VLOOKUP($D648,metadata!$B$2:$S$451,16,0)</f>
        <v>0.05</v>
      </c>
      <c r="T648" t="str">
        <f>VLOOKUP($D648,metadata!$B$2:$S$451,17,0)</f>
        <v/>
      </c>
      <c r="U648" t="str">
        <f>VLOOKUP($D648,metadata!$B$2:$S$451,18,0)</f>
        <v/>
      </c>
      <c r="V648">
        <f>VLOOKUP($D648,metadata!$B$2:$Z$451,19,0)</f>
        <v>37.5</v>
      </c>
      <c r="W648" t="str">
        <f>VLOOKUP($D648,metadata!$B$2:$Z$451,20,0)</f>
        <v>global average</v>
      </c>
      <c r="X648" t="str">
        <f>VLOOKUP($D648,metadata!$B$2:$Z$451,21,0)</f>
        <v/>
      </c>
      <c r="Y648" t="str">
        <f>VLOOKUP($D648,metadata!$B$2:$Z$451,22,0)</f>
        <v>11_2</v>
      </c>
      <c r="Z648" t="str">
        <f>VLOOKUP($D648,metadata!$B$2:$Z$451,23,0)</f>
        <v/>
      </c>
      <c r="AA648" t="str">
        <f>VLOOKUP($D648,metadata!$B$2:$Z$451,24,0)</f>
        <v/>
      </c>
      <c r="AB648" t="str">
        <f>VLOOKUP($D648,metadata!$B$2:$Z$451,25,0)</f>
        <v/>
      </c>
      <c r="AC648">
        <v>8</v>
      </c>
      <c r="AD648">
        <v>99.999999999999901</v>
      </c>
      <c r="AF648">
        <f t="shared" si="38"/>
        <v>37.5</v>
      </c>
      <c r="AG648">
        <f t="shared" ref="AG648:AG653" si="39">ROUND(AC648,1)</f>
        <v>8</v>
      </c>
      <c r="AH648">
        <v>2008</v>
      </c>
      <c r="AI648" t="s">
        <v>37</v>
      </c>
      <c r="AJ648" t="s">
        <v>37</v>
      </c>
    </row>
    <row r="649" spans="3:36" x14ac:dyDescent="0.3">
      <c r="C649">
        <v>648</v>
      </c>
      <c r="D649" t="str">
        <f t="shared" si="37"/>
        <v>11-Kagoshima</v>
      </c>
      <c r="E649" t="str">
        <f>VLOOKUP($D649,metadata!$B$2:$S$451,2,0)</f>
        <v>Hashimoto, K; Iijima, K; Ogawa, K</v>
      </c>
      <c r="F649" t="str">
        <f>VLOOKUP($D649,metadata!$B$2:$S$451,3,0)</f>
        <v>Geographic Variation in Photoperiodic Response for the Induction of Pupal Diapause in the White Cabbage Butterfly, Pieris rapae crucivora Boisuduval (Lepidoptera: Pieridae)</v>
      </c>
      <c r="G649" t="str">
        <f>VLOOKUP($D649,metadata!$B$2:$S$451,4,0)</f>
        <v>10.1303/jjaez.2008.206</v>
      </c>
      <c r="H649" t="str">
        <f>VLOOKUP($D649,metadata!$B$2:$S$451,5,0)</f>
        <v>y</v>
      </c>
      <c r="I649" t="str">
        <f>VLOOKUP($D649,metadata!$B$2:$S$451,6,0)</f>
        <v>a</v>
      </c>
      <c r="J649" t="str">
        <f>VLOOKUP($D649,metadata!$B$2:$S$451,7,0)</f>
        <v>i</v>
      </c>
      <c r="K649">
        <f>VLOOKUP($D649,metadata!$B$2:$S$451,8,0)</f>
        <v>7</v>
      </c>
      <c r="L649">
        <f>VLOOKUP($D649,metadata!$B$2:$S$451,9,0)</f>
        <v>6</v>
      </c>
      <c r="M649" t="str">
        <f>VLOOKUP($D649,metadata!$B$2:$S$451,10,0)</f>
        <v/>
      </c>
      <c r="N649" t="str">
        <f>VLOOKUP($D649,metadata!$B$2:$S$451,11,0)</f>
        <v>Pieris rapae</v>
      </c>
      <c r="O649" t="str">
        <f>VLOOKUP($D649,metadata!$B$2:$S$451,12,0)</f>
        <v>lepidoptera</v>
      </c>
      <c r="P649" t="str">
        <f>VLOOKUP($D649,metadata!$B$2:$S$451,13,0)</f>
        <v>Kagoshima</v>
      </c>
      <c r="Q649">
        <f>VLOOKUP($D649,metadata!$B$2:$S$451,14,0)</f>
        <v>31.596536</v>
      </c>
      <c r="R649">
        <f>VLOOKUP($D649,metadata!$B$2:$S$451,15,0)</f>
        <v>130.55711700000001</v>
      </c>
      <c r="S649">
        <f>VLOOKUP($D649,metadata!$B$2:$S$451,16,0)</f>
        <v>0.05</v>
      </c>
      <c r="T649" t="str">
        <f>VLOOKUP($D649,metadata!$B$2:$S$451,17,0)</f>
        <v/>
      </c>
      <c r="U649" t="str">
        <f>VLOOKUP($D649,metadata!$B$2:$S$451,18,0)</f>
        <v/>
      </c>
      <c r="V649">
        <f>VLOOKUP($D649,metadata!$B$2:$Z$451,19,0)</f>
        <v>37.5</v>
      </c>
      <c r="W649" t="str">
        <f>VLOOKUP($D649,metadata!$B$2:$Z$451,20,0)</f>
        <v>global average</v>
      </c>
      <c r="X649" t="str">
        <f>VLOOKUP($D649,metadata!$B$2:$Z$451,21,0)</f>
        <v/>
      </c>
      <c r="Y649" t="str">
        <f>VLOOKUP($D649,metadata!$B$2:$Z$451,22,0)</f>
        <v>11_2</v>
      </c>
      <c r="Z649" t="str">
        <f>VLOOKUP($D649,metadata!$B$2:$Z$451,23,0)</f>
        <v/>
      </c>
      <c r="AA649" t="str">
        <f>VLOOKUP($D649,metadata!$B$2:$Z$451,24,0)</f>
        <v/>
      </c>
      <c r="AB649" t="str">
        <f>VLOOKUP($D649,metadata!$B$2:$Z$451,25,0)</f>
        <v/>
      </c>
      <c r="AC649">
        <v>10.047619047618999</v>
      </c>
      <c r="AD649">
        <v>99.999999999999901</v>
      </c>
      <c r="AF649">
        <f t="shared" si="38"/>
        <v>37.5</v>
      </c>
      <c r="AG649">
        <f t="shared" si="39"/>
        <v>10</v>
      </c>
      <c r="AH649">
        <v>2008</v>
      </c>
      <c r="AI649" t="s">
        <v>37</v>
      </c>
      <c r="AJ649" t="s">
        <v>37</v>
      </c>
    </row>
    <row r="650" spans="3:36" x14ac:dyDescent="0.3">
      <c r="C650">
        <v>649</v>
      </c>
      <c r="D650" t="str">
        <f t="shared" si="37"/>
        <v>11-Kagoshima</v>
      </c>
      <c r="E650" t="str">
        <f>VLOOKUP($D650,metadata!$B$2:$S$451,2,0)</f>
        <v>Hashimoto, K; Iijima, K; Ogawa, K</v>
      </c>
      <c r="F650" t="str">
        <f>VLOOKUP($D650,metadata!$B$2:$S$451,3,0)</f>
        <v>Geographic Variation in Photoperiodic Response for the Induction of Pupal Diapause in the White Cabbage Butterfly, Pieris rapae crucivora Boisuduval (Lepidoptera: Pieridae)</v>
      </c>
      <c r="G650" t="str">
        <f>VLOOKUP($D650,metadata!$B$2:$S$451,4,0)</f>
        <v>10.1303/jjaez.2008.206</v>
      </c>
      <c r="H650" t="str">
        <f>VLOOKUP($D650,metadata!$B$2:$S$451,5,0)</f>
        <v>y</v>
      </c>
      <c r="I650" t="str">
        <f>VLOOKUP($D650,metadata!$B$2:$S$451,6,0)</f>
        <v>a</v>
      </c>
      <c r="J650" t="str">
        <f>VLOOKUP($D650,metadata!$B$2:$S$451,7,0)</f>
        <v>i</v>
      </c>
      <c r="K650">
        <f>VLOOKUP($D650,metadata!$B$2:$S$451,8,0)</f>
        <v>7</v>
      </c>
      <c r="L650">
        <f>VLOOKUP($D650,metadata!$B$2:$S$451,9,0)</f>
        <v>6</v>
      </c>
      <c r="M650" t="str">
        <f>VLOOKUP($D650,metadata!$B$2:$S$451,10,0)</f>
        <v/>
      </c>
      <c r="N650" t="str">
        <f>VLOOKUP($D650,metadata!$B$2:$S$451,11,0)</f>
        <v>Pieris rapae</v>
      </c>
      <c r="O650" t="str">
        <f>VLOOKUP($D650,metadata!$B$2:$S$451,12,0)</f>
        <v>lepidoptera</v>
      </c>
      <c r="P650" t="str">
        <f>VLOOKUP($D650,metadata!$B$2:$S$451,13,0)</f>
        <v>Kagoshima</v>
      </c>
      <c r="Q650">
        <f>VLOOKUP($D650,metadata!$B$2:$S$451,14,0)</f>
        <v>31.596536</v>
      </c>
      <c r="R650">
        <f>VLOOKUP($D650,metadata!$B$2:$S$451,15,0)</f>
        <v>130.55711700000001</v>
      </c>
      <c r="S650">
        <f>VLOOKUP($D650,metadata!$B$2:$S$451,16,0)</f>
        <v>0.05</v>
      </c>
      <c r="T650" t="str">
        <f>VLOOKUP($D650,metadata!$B$2:$S$451,17,0)</f>
        <v/>
      </c>
      <c r="U650" t="str">
        <f>VLOOKUP($D650,metadata!$B$2:$S$451,18,0)</f>
        <v/>
      </c>
      <c r="V650">
        <f>VLOOKUP($D650,metadata!$B$2:$Z$451,19,0)</f>
        <v>37.5</v>
      </c>
      <c r="W650" t="str">
        <f>VLOOKUP($D650,metadata!$B$2:$Z$451,20,0)</f>
        <v>global average</v>
      </c>
      <c r="X650" t="str">
        <f>VLOOKUP($D650,metadata!$B$2:$Z$451,21,0)</f>
        <v/>
      </c>
      <c r="Y650" t="str">
        <f>VLOOKUP($D650,metadata!$B$2:$Z$451,22,0)</f>
        <v>11_2</v>
      </c>
      <c r="Z650" t="str">
        <f>VLOOKUP($D650,metadata!$B$2:$Z$451,23,0)</f>
        <v/>
      </c>
      <c r="AA650" t="str">
        <f>VLOOKUP($D650,metadata!$B$2:$Z$451,24,0)</f>
        <v/>
      </c>
      <c r="AB650" t="str">
        <f>VLOOKUP($D650,metadata!$B$2:$Z$451,25,0)</f>
        <v/>
      </c>
      <c r="AC650">
        <v>11</v>
      </c>
      <c r="AD650">
        <v>99.999999999999901</v>
      </c>
      <c r="AF650">
        <f t="shared" si="38"/>
        <v>37.5</v>
      </c>
      <c r="AG650">
        <f t="shared" si="39"/>
        <v>11</v>
      </c>
      <c r="AH650">
        <v>2008</v>
      </c>
      <c r="AI650" t="s">
        <v>37</v>
      </c>
      <c r="AJ650" t="s">
        <v>37</v>
      </c>
    </row>
    <row r="651" spans="3:36" x14ac:dyDescent="0.3">
      <c r="C651">
        <v>650</v>
      </c>
      <c r="D651" t="str">
        <f t="shared" si="37"/>
        <v>11-Kagoshima</v>
      </c>
      <c r="E651" t="str">
        <f>VLOOKUP($D651,metadata!$B$2:$S$451,2,0)</f>
        <v>Hashimoto, K; Iijima, K; Ogawa, K</v>
      </c>
      <c r="F651" t="str">
        <f>VLOOKUP($D651,metadata!$B$2:$S$451,3,0)</f>
        <v>Geographic Variation in Photoperiodic Response for the Induction of Pupal Diapause in the White Cabbage Butterfly, Pieris rapae crucivora Boisuduval (Lepidoptera: Pieridae)</v>
      </c>
      <c r="G651" t="str">
        <f>VLOOKUP($D651,metadata!$B$2:$S$451,4,0)</f>
        <v>10.1303/jjaez.2008.206</v>
      </c>
      <c r="H651" t="str">
        <f>VLOOKUP($D651,metadata!$B$2:$S$451,5,0)</f>
        <v>y</v>
      </c>
      <c r="I651" t="str">
        <f>VLOOKUP($D651,metadata!$B$2:$S$451,6,0)</f>
        <v>a</v>
      </c>
      <c r="J651" t="str">
        <f>VLOOKUP($D651,metadata!$B$2:$S$451,7,0)</f>
        <v>i</v>
      </c>
      <c r="K651">
        <f>VLOOKUP($D651,metadata!$B$2:$S$451,8,0)</f>
        <v>7</v>
      </c>
      <c r="L651">
        <f>VLOOKUP($D651,metadata!$B$2:$S$451,9,0)</f>
        <v>6</v>
      </c>
      <c r="M651" t="str">
        <f>VLOOKUP($D651,metadata!$B$2:$S$451,10,0)</f>
        <v/>
      </c>
      <c r="N651" t="str">
        <f>VLOOKUP($D651,metadata!$B$2:$S$451,11,0)</f>
        <v>Pieris rapae</v>
      </c>
      <c r="O651" t="str">
        <f>VLOOKUP($D651,metadata!$B$2:$S$451,12,0)</f>
        <v>lepidoptera</v>
      </c>
      <c r="P651" t="str">
        <f>VLOOKUP($D651,metadata!$B$2:$S$451,13,0)</f>
        <v>Kagoshima</v>
      </c>
      <c r="Q651">
        <f>VLOOKUP($D651,metadata!$B$2:$S$451,14,0)</f>
        <v>31.596536</v>
      </c>
      <c r="R651">
        <f>VLOOKUP($D651,metadata!$B$2:$S$451,15,0)</f>
        <v>130.55711700000001</v>
      </c>
      <c r="S651">
        <f>VLOOKUP($D651,metadata!$B$2:$S$451,16,0)</f>
        <v>0.05</v>
      </c>
      <c r="T651" t="str">
        <f>VLOOKUP($D651,metadata!$B$2:$S$451,17,0)</f>
        <v/>
      </c>
      <c r="U651" t="str">
        <f>VLOOKUP($D651,metadata!$B$2:$S$451,18,0)</f>
        <v/>
      </c>
      <c r="V651">
        <f>VLOOKUP($D651,metadata!$B$2:$Z$451,19,0)</f>
        <v>37.5</v>
      </c>
      <c r="W651" t="str">
        <f>VLOOKUP($D651,metadata!$B$2:$Z$451,20,0)</f>
        <v>global average</v>
      </c>
      <c r="X651" t="str">
        <f>VLOOKUP($D651,metadata!$B$2:$Z$451,21,0)</f>
        <v/>
      </c>
      <c r="Y651" t="str">
        <f>VLOOKUP($D651,metadata!$B$2:$Z$451,22,0)</f>
        <v>11_2</v>
      </c>
      <c r="Z651" t="str">
        <f>VLOOKUP($D651,metadata!$B$2:$Z$451,23,0)</f>
        <v/>
      </c>
      <c r="AA651" t="str">
        <f>VLOOKUP($D651,metadata!$B$2:$Z$451,24,0)</f>
        <v/>
      </c>
      <c r="AB651" t="str">
        <f>VLOOKUP($D651,metadata!$B$2:$Z$451,25,0)</f>
        <v/>
      </c>
      <c r="AC651">
        <v>12.047619047618999</v>
      </c>
      <c r="AD651">
        <v>37.078651685393197</v>
      </c>
      <c r="AF651">
        <f t="shared" si="38"/>
        <v>37.5</v>
      </c>
      <c r="AG651">
        <f t="shared" si="39"/>
        <v>12</v>
      </c>
      <c r="AH651">
        <v>2008</v>
      </c>
      <c r="AI651" t="s">
        <v>37</v>
      </c>
      <c r="AJ651" t="s">
        <v>37</v>
      </c>
    </row>
    <row r="652" spans="3:36" x14ac:dyDescent="0.3">
      <c r="C652">
        <v>651</v>
      </c>
      <c r="D652" t="str">
        <f t="shared" si="37"/>
        <v>11-Kagoshima</v>
      </c>
      <c r="E652" t="str">
        <f>VLOOKUP($D652,metadata!$B$2:$S$451,2,0)</f>
        <v>Hashimoto, K; Iijima, K; Ogawa, K</v>
      </c>
      <c r="F652" t="str">
        <f>VLOOKUP($D652,metadata!$B$2:$S$451,3,0)</f>
        <v>Geographic Variation in Photoperiodic Response for the Induction of Pupal Diapause in the White Cabbage Butterfly, Pieris rapae crucivora Boisuduval (Lepidoptera: Pieridae)</v>
      </c>
      <c r="G652" t="str">
        <f>VLOOKUP($D652,metadata!$B$2:$S$451,4,0)</f>
        <v>10.1303/jjaez.2008.206</v>
      </c>
      <c r="H652" t="str">
        <f>VLOOKUP($D652,metadata!$B$2:$S$451,5,0)</f>
        <v>y</v>
      </c>
      <c r="I652" t="str">
        <f>VLOOKUP($D652,metadata!$B$2:$S$451,6,0)</f>
        <v>a</v>
      </c>
      <c r="J652" t="str">
        <f>VLOOKUP($D652,metadata!$B$2:$S$451,7,0)</f>
        <v>i</v>
      </c>
      <c r="K652">
        <f>VLOOKUP($D652,metadata!$B$2:$S$451,8,0)</f>
        <v>7</v>
      </c>
      <c r="L652">
        <f>VLOOKUP($D652,metadata!$B$2:$S$451,9,0)</f>
        <v>6</v>
      </c>
      <c r="M652" t="str">
        <f>VLOOKUP($D652,metadata!$B$2:$S$451,10,0)</f>
        <v/>
      </c>
      <c r="N652" t="str">
        <f>VLOOKUP($D652,metadata!$B$2:$S$451,11,0)</f>
        <v>Pieris rapae</v>
      </c>
      <c r="O652" t="str">
        <f>VLOOKUP($D652,metadata!$B$2:$S$451,12,0)</f>
        <v>lepidoptera</v>
      </c>
      <c r="P652" t="str">
        <f>VLOOKUP($D652,metadata!$B$2:$S$451,13,0)</f>
        <v>Kagoshima</v>
      </c>
      <c r="Q652">
        <f>VLOOKUP($D652,metadata!$B$2:$S$451,14,0)</f>
        <v>31.596536</v>
      </c>
      <c r="R652">
        <f>VLOOKUP($D652,metadata!$B$2:$S$451,15,0)</f>
        <v>130.55711700000001</v>
      </c>
      <c r="S652">
        <f>VLOOKUP($D652,metadata!$B$2:$S$451,16,0)</f>
        <v>0.05</v>
      </c>
      <c r="T652" t="str">
        <f>VLOOKUP($D652,metadata!$B$2:$S$451,17,0)</f>
        <v/>
      </c>
      <c r="U652" t="str">
        <f>VLOOKUP($D652,metadata!$B$2:$S$451,18,0)</f>
        <v/>
      </c>
      <c r="V652">
        <f>VLOOKUP($D652,metadata!$B$2:$Z$451,19,0)</f>
        <v>37.5</v>
      </c>
      <c r="W652" t="str">
        <f>VLOOKUP($D652,metadata!$B$2:$Z$451,20,0)</f>
        <v>global average</v>
      </c>
      <c r="X652" t="str">
        <f>VLOOKUP($D652,metadata!$B$2:$Z$451,21,0)</f>
        <v/>
      </c>
      <c r="Y652" t="str">
        <f>VLOOKUP($D652,metadata!$B$2:$Z$451,22,0)</f>
        <v>11_2</v>
      </c>
      <c r="Z652" t="str">
        <f>VLOOKUP($D652,metadata!$B$2:$Z$451,23,0)</f>
        <v/>
      </c>
      <c r="AA652" t="str">
        <f>VLOOKUP($D652,metadata!$B$2:$Z$451,24,0)</f>
        <v/>
      </c>
      <c r="AB652" t="str">
        <f>VLOOKUP($D652,metadata!$B$2:$Z$451,25,0)</f>
        <v/>
      </c>
      <c r="AC652">
        <v>13</v>
      </c>
      <c r="AD652">
        <v>0.56179775280898503</v>
      </c>
      <c r="AF652">
        <f t="shared" si="38"/>
        <v>37.5</v>
      </c>
      <c r="AG652">
        <f t="shared" si="39"/>
        <v>13</v>
      </c>
      <c r="AH652">
        <v>2008</v>
      </c>
      <c r="AI652" t="s">
        <v>37</v>
      </c>
      <c r="AJ652" t="s">
        <v>37</v>
      </c>
    </row>
    <row r="653" spans="3:36" x14ac:dyDescent="0.3">
      <c r="C653">
        <v>652</v>
      </c>
      <c r="D653" t="str">
        <f t="shared" si="37"/>
        <v>11-Kagoshima</v>
      </c>
      <c r="E653" t="str">
        <f>VLOOKUP($D653,metadata!$B$2:$S$451,2,0)</f>
        <v>Hashimoto, K; Iijima, K; Ogawa, K</v>
      </c>
      <c r="F653" t="str">
        <f>VLOOKUP($D653,metadata!$B$2:$S$451,3,0)</f>
        <v>Geographic Variation in Photoperiodic Response for the Induction of Pupal Diapause in the White Cabbage Butterfly, Pieris rapae crucivora Boisuduval (Lepidoptera: Pieridae)</v>
      </c>
      <c r="G653" t="str">
        <f>VLOOKUP($D653,metadata!$B$2:$S$451,4,0)</f>
        <v>10.1303/jjaez.2008.206</v>
      </c>
      <c r="H653" t="str">
        <f>VLOOKUP($D653,metadata!$B$2:$S$451,5,0)</f>
        <v>y</v>
      </c>
      <c r="I653" t="str">
        <f>VLOOKUP($D653,metadata!$B$2:$S$451,6,0)</f>
        <v>a</v>
      </c>
      <c r="J653" t="str">
        <f>VLOOKUP($D653,metadata!$B$2:$S$451,7,0)</f>
        <v>i</v>
      </c>
      <c r="K653">
        <f>VLOOKUP($D653,metadata!$B$2:$S$451,8,0)</f>
        <v>7</v>
      </c>
      <c r="L653">
        <f>VLOOKUP($D653,metadata!$B$2:$S$451,9,0)</f>
        <v>6</v>
      </c>
      <c r="M653" t="str">
        <f>VLOOKUP($D653,metadata!$B$2:$S$451,10,0)</f>
        <v/>
      </c>
      <c r="N653" t="str">
        <f>VLOOKUP($D653,metadata!$B$2:$S$451,11,0)</f>
        <v>Pieris rapae</v>
      </c>
      <c r="O653" t="str">
        <f>VLOOKUP($D653,metadata!$B$2:$S$451,12,0)</f>
        <v>lepidoptera</v>
      </c>
      <c r="P653" t="str">
        <f>VLOOKUP($D653,metadata!$B$2:$S$451,13,0)</f>
        <v>Kagoshima</v>
      </c>
      <c r="Q653">
        <f>VLOOKUP($D653,metadata!$B$2:$S$451,14,0)</f>
        <v>31.596536</v>
      </c>
      <c r="R653">
        <f>VLOOKUP($D653,metadata!$B$2:$S$451,15,0)</f>
        <v>130.55711700000001</v>
      </c>
      <c r="S653">
        <f>VLOOKUP($D653,metadata!$B$2:$S$451,16,0)</f>
        <v>0.05</v>
      </c>
      <c r="T653" t="str">
        <f>VLOOKUP($D653,metadata!$B$2:$S$451,17,0)</f>
        <v/>
      </c>
      <c r="U653" t="str">
        <f>VLOOKUP($D653,metadata!$B$2:$S$451,18,0)</f>
        <v/>
      </c>
      <c r="V653">
        <f>VLOOKUP($D653,metadata!$B$2:$Z$451,19,0)</f>
        <v>37.5</v>
      </c>
      <c r="W653" t="str">
        <f>VLOOKUP($D653,metadata!$B$2:$Z$451,20,0)</f>
        <v>global average</v>
      </c>
      <c r="X653" t="str">
        <f>VLOOKUP($D653,metadata!$B$2:$Z$451,21,0)</f>
        <v/>
      </c>
      <c r="Y653" t="str">
        <f>VLOOKUP($D653,metadata!$B$2:$Z$451,22,0)</f>
        <v>11_2</v>
      </c>
      <c r="Z653" t="str">
        <f>VLOOKUP($D653,metadata!$B$2:$Z$451,23,0)</f>
        <v/>
      </c>
      <c r="AA653" t="str">
        <f>VLOOKUP($D653,metadata!$B$2:$Z$451,24,0)</f>
        <v/>
      </c>
      <c r="AB653" t="str">
        <f>VLOOKUP($D653,metadata!$B$2:$Z$451,25,0)</f>
        <v/>
      </c>
      <c r="AC653">
        <v>14</v>
      </c>
      <c r="AD653">
        <v>0</v>
      </c>
      <c r="AF653">
        <f t="shared" si="38"/>
        <v>37.5</v>
      </c>
      <c r="AG653">
        <f t="shared" si="39"/>
        <v>14</v>
      </c>
      <c r="AH653">
        <v>2008</v>
      </c>
      <c r="AI653" t="s">
        <v>37</v>
      </c>
      <c r="AJ653" t="s">
        <v>37</v>
      </c>
    </row>
    <row r="654" spans="3:36" x14ac:dyDescent="0.3">
      <c r="C654">
        <v>653</v>
      </c>
      <c r="D654" t="str">
        <f t="shared" si="37"/>
        <v>11-Naze</v>
      </c>
      <c r="E654" t="str">
        <f>VLOOKUP($D654,metadata!$B$2:$S$451,2,0)</f>
        <v>Hashimoto, K; Iijima, K; Ogawa, K</v>
      </c>
      <c r="F654" t="str">
        <f>VLOOKUP($D654,metadata!$B$2:$S$451,3,0)</f>
        <v>Geographic Variation in Photoperiodic Response for the Induction of Pupal Diapause in the White Cabbage Butterfly, Pieris rapae crucivora Boisuduval (Lepidoptera: Pieridae)</v>
      </c>
      <c r="G654" t="str">
        <f>VLOOKUP($D654,metadata!$B$2:$S$451,4,0)</f>
        <v>10.1303/jjaez.2008.207</v>
      </c>
      <c r="H654" t="str">
        <f>VLOOKUP($D654,metadata!$B$2:$S$451,5,0)</f>
        <v>y</v>
      </c>
      <c r="I654" t="str">
        <f>VLOOKUP($D654,metadata!$B$2:$S$451,6,0)</f>
        <v>a</v>
      </c>
      <c r="J654" t="str">
        <f>VLOOKUP($D654,metadata!$B$2:$S$451,7,0)</f>
        <v>i</v>
      </c>
      <c r="K654">
        <f>VLOOKUP($D654,metadata!$B$2:$S$451,8,0)</f>
        <v>7</v>
      </c>
      <c r="L654">
        <f>VLOOKUP($D654,metadata!$B$2:$S$451,9,0)</f>
        <v>5</v>
      </c>
      <c r="M654" t="str">
        <f>VLOOKUP($D654,metadata!$B$2:$S$451,10,0)</f>
        <v/>
      </c>
      <c r="N654" t="str">
        <f>VLOOKUP($D654,metadata!$B$2:$S$451,11,0)</f>
        <v>Pieris rapae</v>
      </c>
      <c r="O654" t="str">
        <f>VLOOKUP($D654,metadata!$B$2:$S$451,12,0)</f>
        <v>lepidoptera</v>
      </c>
      <c r="P654" t="str">
        <f>VLOOKUP($D654,metadata!$B$2:$S$451,13,0)</f>
        <v>Naze</v>
      </c>
      <c r="Q654">
        <f>VLOOKUP($D654,metadata!$B$2:$S$451,14,0)</f>
        <v>28.377247000000001</v>
      </c>
      <c r="R654">
        <f>VLOOKUP($D654,metadata!$B$2:$S$451,15,0)</f>
        <v>129.493742</v>
      </c>
      <c r="S654">
        <f>VLOOKUP($D654,metadata!$B$2:$S$451,16,0)</f>
        <v>0.05</v>
      </c>
      <c r="T654" t="str">
        <f>VLOOKUP($D654,metadata!$B$2:$S$451,17,0)</f>
        <v/>
      </c>
      <c r="U654" t="str">
        <f>VLOOKUP($D654,metadata!$B$2:$S$451,18,0)</f>
        <v/>
      </c>
      <c r="V654">
        <f>VLOOKUP($D654,metadata!$B$2:$Z$451,19,0)</f>
        <v>37.5</v>
      </c>
      <c r="W654" t="str">
        <f>VLOOKUP($D654,metadata!$B$2:$Z$451,20,0)</f>
        <v>global average</v>
      </c>
      <c r="X654" t="str">
        <f>VLOOKUP($D654,metadata!$B$2:$Z$451,21,0)</f>
        <v/>
      </c>
      <c r="Y654" t="str">
        <f>VLOOKUP($D654,metadata!$B$2:$Z$451,22,0)</f>
        <v>11_3</v>
      </c>
      <c r="Z654" t="str">
        <f>VLOOKUP($D654,metadata!$B$2:$Z$451,23,0)</f>
        <v/>
      </c>
      <c r="AA654" t="str">
        <f>VLOOKUP($D654,metadata!$B$2:$Z$451,24,0)</f>
        <v/>
      </c>
      <c r="AB654" t="str">
        <f>VLOOKUP($D654,metadata!$B$2:$Z$451,25,0)</f>
        <v/>
      </c>
      <c r="AC654">
        <v>7.8897338403041797</v>
      </c>
      <c r="AD654">
        <v>99</v>
      </c>
      <c r="AF654">
        <f t="shared" si="38"/>
        <v>37.5</v>
      </c>
      <c r="AG654">
        <v>8</v>
      </c>
      <c r="AH654">
        <v>2008</v>
      </c>
      <c r="AI654" t="s">
        <v>37</v>
      </c>
      <c r="AJ654" t="s">
        <v>37</v>
      </c>
    </row>
    <row r="655" spans="3:36" x14ac:dyDescent="0.3">
      <c r="C655">
        <v>654</v>
      </c>
      <c r="D655" t="str">
        <f t="shared" si="37"/>
        <v>11-Naze</v>
      </c>
      <c r="E655" t="str">
        <f>VLOOKUP($D655,metadata!$B$2:$S$451,2,0)</f>
        <v>Hashimoto, K; Iijima, K; Ogawa, K</v>
      </c>
      <c r="F655" t="str">
        <f>VLOOKUP($D655,metadata!$B$2:$S$451,3,0)</f>
        <v>Geographic Variation in Photoperiodic Response for the Induction of Pupal Diapause in the White Cabbage Butterfly, Pieris rapae crucivora Boisuduval (Lepidoptera: Pieridae)</v>
      </c>
      <c r="G655" t="str">
        <f>VLOOKUP($D655,metadata!$B$2:$S$451,4,0)</f>
        <v>10.1303/jjaez.2008.207</v>
      </c>
      <c r="H655" t="str">
        <f>VLOOKUP($D655,metadata!$B$2:$S$451,5,0)</f>
        <v>y</v>
      </c>
      <c r="I655" t="str">
        <f>VLOOKUP($D655,metadata!$B$2:$S$451,6,0)</f>
        <v>a</v>
      </c>
      <c r="J655" t="str">
        <f>VLOOKUP($D655,metadata!$B$2:$S$451,7,0)</f>
        <v>i</v>
      </c>
      <c r="K655">
        <f>VLOOKUP($D655,metadata!$B$2:$S$451,8,0)</f>
        <v>7</v>
      </c>
      <c r="L655">
        <f>VLOOKUP($D655,metadata!$B$2:$S$451,9,0)</f>
        <v>5</v>
      </c>
      <c r="M655" t="str">
        <f>VLOOKUP($D655,metadata!$B$2:$S$451,10,0)</f>
        <v/>
      </c>
      <c r="N655" t="str">
        <f>VLOOKUP($D655,metadata!$B$2:$S$451,11,0)</f>
        <v>Pieris rapae</v>
      </c>
      <c r="O655" t="str">
        <f>VLOOKUP($D655,metadata!$B$2:$S$451,12,0)</f>
        <v>lepidoptera</v>
      </c>
      <c r="P655" t="str">
        <f>VLOOKUP($D655,metadata!$B$2:$S$451,13,0)</f>
        <v>Naze</v>
      </c>
      <c r="Q655">
        <f>VLOOKUP($D655,metadata!$B$2:$S$451,14,0)</f>
        <v>28.377247000000001</v>
      </c>
      <c r="R655">
        <f>VLOOKUP($D655,metadata!$B$2:$S$451,15,0)</f>
        <v>129.493742</v>
      </c>
      <c r="S655">
        <f>VLOOKUP($D655,metadata!$B$2:$S$451,16,0)</f>
        <v>0.05</v>
      </c>
      <c r="T655" t="str">
        <f>VLOOKUP($D655,metadata!$B$2:$S$451,17,0)</f>
        <v/>
      </c>
      <c r="U655" t="str">
        <f>VLOOKUP($D655,metadata!$B$2:$S$451,18,0)</f>
        <v/>
      </c>
      <c r="V655">
        <f>VLOOKUP($D655,metadata!$B$2:$Z$451,19,0)</f>
        <v>37.5</v>
      </c>
      <c r="W655" t="str">
        <f>VLOOKUP($D655,metadata!$B$2:$Z$451,20,0)</f>
        <v>global average</v>
      </c>
      <c r="X655" t="str">
        <f>VLOOKUP($D655,metadata!$B$2:$Z$451,21,0)</f>
        <v/>
      </c>
      <c r="Y655" t="str">
        <f>VLOOKUP($D655,metadata!$B$2:$Z$451,22,0)</f>
        <v>11_3</v>
      </c>
      <c r="Z655" t="str">
        <f>VLOOKUP($D655,metadata!$B$2:$Z$451,23,0)</f>
        <v/>
      </c>
      <c r="AA655" t="str">
        <f>VLOOKUP($D655,metadata!$B$2:$Z$451,24,0)</f>
        <v/>
      </c>
      <c r="AB655" t="str">
        <f>VLOOKUP($D655,metadata!$B$2:$Z$451,25,0)</f>
        <v/>
      </c>
      <c r="AC655">
        <v>9.9809885931558906</v>
      </c>
      <c r="AD655">
        <v>96</v>
      </c>
      <c r="AF655">
        <f t="shared" si="38"/>
        <v>37.5</v>
      </c>
      <c r="AG655">
        <f>ROUND(AC655,1)</f>
        <v>10</v>
      </c>
      <c r="AH655">
        <v>2008</v>
      </c>
      <c r="AI655" t="s">
        <v>37</v>
      </c>
      <c r="AJ655" t="s">
        <v>37</v>
      </c>
    </row>
    <row r="656" spans="3:36" x14ac:dyDescent="0.3">
      <c r="C656">
        <v>655</v>
      </c>
      <c r="D656" t="str">
        <f t="shared" si="37"/>
        <v>11-Naze</v>
      </c>
      <c r="E656" t="str">
        <f>VLOOKUP($D656,metadata!$B$2:$S$451,2,0)</f>
        <v>Hashimoto, K; Iijima, K; Ogawa, K</v>
      </c>
      <c r="F656" t="str">
        <f>VLOOKUP($D656,metadata!$B$2:$S$451,3,0)</f>
        <v>Geographic Variation in Photoperiodic Response for the Induction of Pupal Diapause in the White Cabbage Butterfly, Pieris rapae crucivora Boisuduval (Lepidoptera: Pieridae)</v>
      </c>
      <c r="G656" t="str">
        <f>VLOOKUP($D656,metadata!$B$2:$S$451,4,0)</f>
        <v>10.1303/jjaez.2008.207</v>
      </c>
      <c r="H656" t="str">
        <f>VLOOKUP($D656,metadata!$B$2:$S$451,5,0)</f>
        <v>y</v>
      </c>
      <c r="I656" t="str">
        <f>VLOOKUP($D656,metadata!$B$2:$S$451,6,0)</f>
        <v>a</v>
      </c>
      <c r="J656" t="str">
        <f>VLOOKUP($D656,metadata!$B$2:$S$451,7,0)</f>
        <v>i</v>
      </c>
      <c r="K656">
        <f>VLOOKUP($D656,metadata!$B$2:$S$451,8,0)</f>
        <v>7</v>
      </c>
      <c r="L656">
        <f>VLOOKUP($D656,metadata!$B$2:$S$451,9,0)</f>
        <v>5</v>
      </c>
      <c r="M656" t="str">
        <f>VLOOKUP($D656,metadata!$B$2:$S$451,10,0)</f>
        <v/>
      </c>
      <c r="N656" t="str">
        <f>VLOOKUP($D656,metadata!$B$2:$S$451,11,0)</f>
        <v>Pieris rapae</v>
      </c>
      <c r="O656" t="str">
        <f>VLOOKUP($D656,metadata!$B$2:$S$451,12,0)</f>
        <v>lepidoptera</v>
      </c>
      <c r="P656" t="str">
        <f>VLOOKUP($D656,metadata!$B$2:$S$451,13,0)</f>
        <v>Naze</v>
      </c>
      <c r="Q656">
        <f>VLOOKUP($D656,metadata!$B$2:$S$451,14,0)</f>
        <v>28.377247000000001</v>
      </c>
      <c r="R656">
        <f>VLOOKUP($D656,metadata!$B$2:$S$451,15,0)</f>
        <v>129.493742</v>
      </c>
      <c r="S656">
        <f>VLOOKUP($D656,metadata!$B$2:$S$451,16,0)</f>
        <v>0.05</v>
      </c>
      <c r="T656" t="str">
        <f>VLOOKUP($D656,metadata!$B$2:$S$451,17,0)</f>
        <v/>
      </c>
      <c r="U656" t="str">
        <f>VLOOKUP($D656,metadata!$B$2:$S$451,18,0)</f>
        <v/>
      </c>
      <c r="V656">
        <f>VLOOKUP($D656,metadata!$B$2:$Z$451,19,0)</f>
        <v>37.5</v>
      </c>
      <c r="W656" t="str">
        <f>VLOOKUP($D656,metadata!$B$2:$Z$451,20,0)</f>
        <v>global average</v>
      </c>
      <c r="X656" t="str">
        <f>VLOOKUP($D656,metadata!$B$2:$Z$451,21,0)</f>
        <v/>
      </c>
      <c r="Y656" t="str">
        <f>VLOOKUP($D656,metadata!$B$2:$Z$451,22,0)</f>
        <v>11_3</v>
      </c>
      <c r="Z656" t="str">
        <f>VLOOKUP($D656,metadata!$B$2:$Z$451,23,0)</f>
        <v/>
      </c>
      <c r="AA656" t="str">
        <f>VLOOKUP($D656,metadata!$B$2:$Z$451,24,0)</f>
        <v/>
      </c>
      <c r="AB656" t="str">
        <f>VLOOKUP($D656,metadata!$B$2:$Z$451,25,0)</f>
        <v/>
      </c>
      <c r="AC656">
        <v>11.007604562737599</v>
      </c>
      <c r="AD656">
        <v>64</v>
      </c>
      <c r="AF656">
        <f t="shared" si="38"/>
        <v>37.5</v>
      </c>
      <c r="AG656">
        <f>ROUND(AC656,1)</f>
        <v>11</v>
      </c>
      <c r="AH656">
        <v>2008</v>
      </c>
      <c r="AI656" t="s">
        <v>37</v>
      </c>
      <c r="AJ656" t="s">
        <v>37</v>
      </c>
    </row>
    <row r="657" spans="3:36" x14ac:dyDescent="0.3">
      <c r="C657">
        <v>656</v>
      </c>
      <c r="D657" t="str">
        <f t="shared" si="37"/>
        <v>11-Naze</v>
      </c>
      <c r="E657" t="str">
        <f>VLOOKUP($D657,metadata!$B$2:$S$451,2,0)</f>
        <v>Hashimoto, K; Iijima, K; Ogawa, K</v>
      </c>
      <c r="F657" t="str">
        <f>VLOOKUP($D657,metadata!$B$2:$S$451,3,0)</f>
        <v>Geographic Variation in Photoperiodic Response for the Induction of Pupal Diapause in the White Cabbage Butterfly, Pieris rapae crucivora Boisuduval (Lepidoptera: Pieridae)</v>
      </c>
      <c r="G657" t="str">
        <f>VLOOKUP($D657,metadata!$B$2:$S$451,4,0)</f>
        <v>10.1303/jjaez.2008.207</v>
      </c>
      <c r="H657" t="str">
        <f>VLOOKUP($D657,metadata!$B$2:$S$451,5,0)</f>
        <v>y</v>
      </c>
      <c r="I657" t="str">
        <f>VLOOKUP($D657,metadata!$B$2:$S$451,6,0)</f>
        <v>a</v>
      </c>
      <c r="J657" t="str">
        <f>VLOOKUP($D657,metadata!$B$2:$S$451,7,0)</f>
        <v>i</v>
      </c>
      <c r="K657">
        <f>VLOOKUP($D657,metadata!$B$2:$S$451,8,0)</f>
        <v>7</v>
      </c>
      <c r="L657">
        <f>VLOOKUP($D657,metadata!$B$2:$S$451,9,0)</f>
        <v>5</v>
      </c>
      <c r="M657" t="str">
        <f>VLOOKUP($D657,metadata!$B$2:$S$451,10,0)</f>
        <v/>
      </c>
      <c r="N657" t="str">
        <f>VLOOKUP($D657,metadata!$B$2:$S$451,11,0)</f>
        <v>Pieris rapae</v>
      </c>
      <c r="O657" t="str">
        <f>VLOOKUP($D657,metadata!$B$2:$S$451,12,0)</f>
        <v>lepidoptera</v>
      </c>
      <c r="P657" t="str">
        <f>VLOOKUP($D657,metadata!$B$2:$S$451,13,0)</f>
        <v>Naze</v>
      </c>
      <c r="Q657">
        <f>VLOOKUP($D657,metadata!$B$2:$S$451,14,0)</f>
        <v>28.377247000000001</v>
      </c>
      <c r="R657">
        <f>VLOOKUP($D657,metadata!$B$2:$S$451,15,0)</f>
        <v>129.493742</v>
      </c>
      <c r="S657">
        <f>VLOOKUP($D657,metadata!$B$2:$S$451,16,0)</f>
        <v>0.05</v>
      </c>
      <c r="T657" t="str">
        <f>VLOOKUP($D657,metadata!$B$2:$S$451,17,0)</f>
        <v/>
      </c>
      <c r="U657" t="str">
        <f>VLOOKUP($D657,metadata!$B$2:$S$451,18,0)</f>
        <v/>
      </c>
      <c r="V657">
        <f>VLOOKUP($D657,metadata!$B$2:$Z$451,19,0)</f>
        <v>37.5</v>
      </c>
      <c r="W657" t="str">
        <f>VLOOKUP($D657,metadata!$B$2:$Z$451,20,0)</f>
        <v>global average</v>
      </c>
      <c r="X657" t="str">
        <f>VLOOKUP($D657,metadata!$B$2:$Z$451,21,0)</f>
        <v/>
      </c>
      <c r="Y657" t="str">
        <f>VLOOKUP($D657,metadata!$B$2:$Z$451,22,0)</f>
        <v>11_3</v>
      </c>
      <c r="Z657" t="str">
        <f>VLOOKUP($D657,metadata!$B$2:$Z$451,23,0)</f>
        <v/>
      </c>
      <c r="AA657" t="str">
        <f>VLOOKUP($D657,metadata!$B$2:$Z$451,24,0)</f>
        <v/>
      </c>
      <c r="AB657" t="str">
        <f>VLOOKUP($D657,metadata!$B$2:$Z$451,25,0)</f>
        <v/>
      </c>
      <c r="AC657">
        <v>11.9961977186311</v>
      </c>
      <c r="AD657">
        <v>9.9999999999999698</v>
      </c>
      <c r="AF657">
        <f t="shared" si="38"/>
        <v>37.5</v>
      </c>
      <c r="AG657">
        <f>ROUND(AC657,1)</f>
        <v>12</v>
      </c>
      <c r="AH657">
        <v>2008</v>
      </c>
      <c r="AI657" t="s">
        <v>37</v>
      </c>
      <c r="AJ657" t="s">
        <v>37</v>
      </c>
    </row>
    <row r="658" spans="3:36" x14ac:dyDescent="0.3">
      <c r="C658">
        <v>657</v>
      </c>
      <c r="D658" t="str">
        <f t="shared" si="37"/>
        <v>11-Naze</v>
      </c>
      <c r="E658" t="str">
        <f>VLOOKUP($D658,metadata!$B$2:$S$451,2,0)</f>
        <v>Hashimoto, K; Iijima, K; Ogawa, K</v>
      </c>
      <c r="F658" t="str">
        <f>VLOOKUP($D658,metadata!$B$2:$S$451,3,0)</f>
        <v>Geographic Variation in Photoperiodic Response for the Induction of Pupal Diapause in the White Cabbage Butterfly, Pieris rapae crucivora Boisuduval (Lepidoptera: Pieridae)</v>
      </c>
      <c r="G658" t="str">
        <f>VLOOKUP($D658,metadata!$B$2:$S$451,4,0)</f>
        <v>10.1303/jjaez.2008.207</v>
      </c>
      <c r="H658" t="str">
        <f>VLOOKUP($D658,metadata!$B$2:$S$451,5,0)</f>
        <v>y</v>
      </c>
      <c r="I658" t="str">
        <f>VLOOKUP($D658,metadata!$B$2:$S$451,6,0)</f>
        <v>a</v>
      </c>
      <c r="J658" t="str">
        <f>VLOOKUP($D658,metadata!$B$2:$S$451,7,0)</f>
        <v>i</v>
      </c>
      <c r="K658">
        <f>VLOOKUP($D658,metadata!$B$2:$S$451,8,0)</f>
        <v>7</v>
      </c>
      <c r="L658">
        <f>VLOOKUP($D658,metadata!$B$2:$S$451,9,0)</f>
        <v>5</v>
      </c>
      <c r="M658" t="str">
        <f>VLOOKUP($D658,metadata!$B$2:$S$451,10,0)</f>
        <v/>
      </c>
      <c r="N658" t="str">
        <f>VLOOKUP($D658,metadata!$B$2:$S$451,11,0)</f>
        <v>Pieris rapae</v>
      </c>
      <c r="O658" t="str">
        <f>VLOOKUP($D658,metadata!$B$2:$S$451,12,0)</f>
        <v>lepidoptera</v>
      </c>
      <c r="P658" t="str">
        <f>VLOOKUP($D658,metadata!$B$2:$S$451,13,0)</f>
        <v>Naze</v>
      </c>
      <c r="Q658">
        <f>VLOOKUP($D658,metadata!$B$2:$S$451,14,0)</f>
        <v>28.377247000000001</v>
      </c>
      <c r="R658">
        <f>VLOOKUP($D658,metadata!$B$2:$S$451,15,0)</f>
        <v>129.493742</v>
      </c>
      <c r="S658">
        <f>VLOOKUP($D658,metadata!$B$2:$S$451,16,0)</f>
        <v>0.05</v>
      </c>
      <c r="T658" t="str">
        <f>VLOOKUP($D658,metadata!$B$2:$S$451,17,0)</f>
        <v/>
      </c>
      <c r="U658" t="str">
        <f>VLOOKUP($D658,metadata!$B$2:$S$451,18,0)</f>
        <v/>
      </c>
      <c r="V658">
        <f>VLOOKUP($D658,metadata!$B$2:$Z$451,19,0)</f>
        <v>37.5</v>
      </c>
      <c r="W658" t="str">
        <f>VLOOKUP($D658,metadata!$B$2:$Z$451,20,0)</f>
        <v>global average</v>
      </c>
      <c r="X658" t="str">
        <f>VLOOKUP($D658,metadata!$B$2:$Z$451,21,0)</f>
        <v/>
      </c>
      <c r="Y658" t="str">
        <f>VLOOKUP($D658,metadata!$B$2:$Z$451,22,0)</f>
        <v>11_3</v>
      </c>
      <c r="Z658" t="str">
        <f>VLOOKUP($D658,metadata!$B$2:$Z$451,23,0)</f>
        <v/>
      </c>
      <c r="AA658" t="str">
        <f>VLOOKUP($D658,metadata!$B$2:$Z$451,24,0)</f>
        <v/>
      </c>
      <c r="AB658" t="str">
        <f>VLOOKUP($D658,metadata!$B$2:$Z$451,25,0)</f>
        <v/>
      </c>
      <c r="AC658">
        <v>13.93536121673</v>
      </c>
      <c r="AD658">
        <v>0</v>
      </c>
      <c r="AF658">
        <f t="shared" si="38"/>
        <v>37.5</v>
      </c>
      <c r="AG658">
        <v>14</v>
      </c>
      <c r="AH658">
        <v>2008</v>
      </c>
      <c r="AI658" t="s">
        <v>37</v>
      </c>
      <c r="AJ658" t="s">
        <v>37</v>
      </c>
    </row>
    <row r="659" spans="3:36" x14ac:dyDescent="0.3">
      <c r="C659">
        <v>658</v>
      </c>
      <c r="D659" t="str">
        <f t="shared" si="37"/>
        <v>14-AH</v>
      </c>
      <c r="E659" t="str">
        <f>VLOOKUP($D659,metadata!$B$2:$S$451,2,0)</f>
        <v>Zeng, Y; Zhu, DH</v>
      </c>
      <c r="F659" t="str">
        <f>VLOOKUP($D659,metadata!$B$2:$S$451,3,0)</f>
        <v>Geographical Variation in Body Size, Development Time, and Wing Dimorphism in the Cricket Velarifictorus micado (Orthoptera: Gryllidae)</v>
      </c>
      <c r="G659" t="str">
        <f>VLOOKUP($D659,metadata!$B$2:$S$451,4,0)</f>
        <v>10.1603/AN14040</v>
      </c>
      <c r="H659" t="str">
        <f>VLOOKUP($D659,metadata!$B$2:$S$451,5,0)</f>
        <v>y-askcoordinates</v>
      </c>
      <c r="I659" t="str">
        <f>VLOOKUP($D659,metadata!$B$2:$S$451,6,0)</f>
        <v>a</v>
      </c>
      <c r="J659" t="str">
        <f>VLOOKUP($D659,metadata!$B$2:$S$451,7,0)</f>
        <v>i</v>
      </c>
      <c r="K659">
        <f>VLOOKUP($D659,metadata!$B$2:$S$451,8,0)</f>
        <v>5</v>
      </c>
      <c r="L659">
        <f>VLOOKUP($D659,metadata!$B$2:$S$451,9,0)</f>
        <v>4</v>
      </c>
      <c r="M659" t="str">
        <f>VLOOKUP($D659,metadata!$B$2:$S$451,10,0)</f>
        <v>n</v>
      </c>
      <c r="N659" t="str">
        <f>VLOOKUP($D659,metadata!$B$2:$S$451,11,0)</f>
        <v>Velarifictorus micado</v>
      </c>
      <c r="O659" t="str">
        <f>VLOOKUP($D659,metadata!$B$2:$S$451,12,0)</f>
        <v>orthoptera</v>
      </c>
      <c r="P659" t="str">
        <f>VLOOKUP($D659,metadata!$B$2:$S$451,13,0)</f>
        <v>AH</v>
      </c>
      <c r="Q659" t="str">
        <f>VLOOKUP($D659,metadata!$B$2:$S$451,14,0)</f>
        <v/>
      </c>
      <c r="R659" t="str">
        <f>VLOOKUP($D659,metadata!$B$2:$S$451,15,0)</f>
        <v/>
      </c>
      <c r="S659" t="str">
        <f>VLOOKUP($D659,metadata!$B$2:$S$451,16,0)</f>
        <v/>
      </c>
      <c r="T659" t="str">
        <f>VLOOKUP($D659,metadata!$B$2:$S$451,17,0)</f>
        <v/>
      </c>
      <c r="U659" t="str">
        <f>VLOOKUP($D659,metadata!$B$2:$S$451,18,0)</f>
        <v/>
      </c>
      <c r="V659">
        <f>VLOOKUP($D659,metadata!$B$2:$Z$451,19,0)</f>
        <v>85.5</v>
      </c>
      <c r="W659" t="str">
        <f>VLOOKUP($D659,metadata!$B$2:$Z$451,20,0)</f>
        <v>global average</v>
      </c>
      <c r="X659" t="str">
        <f>VLOOKUP($D659,metadata!$B$2:$Z$451,21,0)</f>
        <v/>
      </c>
      <c r="Y659">
        <f>VLOOKUP($D659,metadata!$B$2:$Z$451,22,0)</f>
        <v>14</v>
      </c>
      <c r="Z659" t="str">
        <f>VLOOKUP($D659,metadata!$B$2:$Z$451,23,0)</f>
        <v/>
      </c>
      <c r="AA659" t="str">
        <f>VLOOKUP($D659,metadata!$B$2:$Z$451,24,0)</f>
        <v>macroptery</v>
      </c>
      <c r="AB659" t="str">
        <f>VLOOKUP($D659,metadata!$B$2:$Z$451,25,0)</f>
        <v/>
      </c>
      <c r="AC659">
        <v>10</v>
      </c>
      <c r="AD659">
        <v>15.410958904109499</v>
      </c>
      <c r="AF659">
        <f t="shared" si="38"/>
        <v>85.5</v>
      </c>
      <c r="AG659">
        <f t="shared" ref="AG659:AG690" si="40">ROUND(AC659,1)</f>
        <v>10</v>
      </c>
      <c r="AI659" t="s">
        <v>38</v>
      </c>
      <c r="AJ659" t="s">
        <v>38</v>
      </c>
    </row>
    <row r="660" spans="3:36" x14ac:dyDescent="0.3">
      <c r="C660">
        <v>659</v>
      </c>
      <c r="D660" t="str">
        <f t="shared" si="37"/>
        <v>14-AH</v>
      </c>
      <c r="E660" t="str">
        <f>VLOOKUP($D660,metadata!$B$2:$S$451,2,0)</f>
        <v>Zeng, Y; Zhu, DH</v>
      </c>
      <c r="F660" t="str">
        <f>VLOOKUP($D660,metadata!$B$2:$S$451,3,0)</f>
        <v>Geographical Variation in Body Size, Development Time, and Wing Dimorphism in the Cricket Velarifictorus micado (Orthoptera: Gryllidae)</v>
      </c>
      <c r="G660" t="str">
        <f>VLOOKUP($D660,metadata!$B$2:$S$451,4,0)</f>
        <v>10.1603/AN14040</v>
      </c>
      <c r="H660" t="str">
        <f>VLOOKUP($D660,metadata!$B$2:$S$451,5,0)</f>
        <v>y-askcoordinates</v>
      </c>
      <c r="I660" t="str">
        <f>VLOOKUP($D660,metadata!$B$2:$S$451,6,0)</f>
        <v>a</v>
      </c>
      <c r="J660" t="str">
        <f>VLOOKUP($D660,metadata!$B$2:$S$451,7,0)</f>
        <v>i</v>
      </c>
      <c r="K660">
        <f>VLOOKUP($D660,metadata!$B$2:$S$451,8,0)</f>
        <v>5</v>
      </c>
      <c r="L660">
        <f>VLOOKUP($D660,metadata!$B$2:$S$451,9,0)</f>
        <v>4</v>
      </c>
      <c r="M660" t="str">
        <f>VLOOKUP($D660,metadata!$B$2:$S$451,10,0)</f>
        <v>n</v>
      </c>
      <c r="N660" t="str">
        <f>VLOOKUP($D660,metadata!$B$2:$S$451,11,0)</f>
        <v>Velarifictorus micado</v>
      </c>
      <c r="O660" t="str">
        <f>VLOOKUP($D660,metadata!$B$2:$S$451,12,0)</f>
        <v>orthoptera</v>
      </c>
      <c r="P660" t="str">
        <f>VLOOKUP($D660,metadata!$B$2:$S$451,13,0)</f>
        <v>AH</v>
      </c>
      <c r="Q660" t="str">
        <f>VLOOKUP($D660,metadata!$B$2:$S$451,14,0)</f>
        <v/>
      </c>
      <c r="R660" t="str">
        <f>VLOOKUP($D660,metadata!$B$2:$S$451,15,0)</f>
        <v/>
      </c>
      <c r="S660" t="str">
        <f>VLOOKUP($D660,metadata!$B$2:$S$451,16,0)</f>
        <v/>
      </c>
      <c r="T660" t="str">
        <f>VLOOKUP($D660,metadata!$B$2:$S$451,17,0)</f>
        <v/>
      </c>
      <c r="U660" t="str">
        <f>VLOOKUP($D660,metadata!$B$2:$S$451,18,0)</f>
        <v/>
      </c>
      <c r="V660">
        <f>VLOOKUP($D660,metadata!$B$2:$Z$451,19,0)</f>
        <v>85.5</v>
      </c>
      <c r="W660" t="str">
        <f>VLOOKUP($D660,metadata!$B$2:$Z$451,20,0)</f>
        <v>global average</v>
      </c>
      <c r="X660" t="str">
        <f>VLOOKUP($D660,metadata!$B$2:$Z$451,21,0)</f>
        <v/>
      </c>
      <c r="Y660">
        <f>VLOOKUP($D660,metadata!$B$2:$Z$451,22,0)</f>
        <v>14</v>
      </c>
      <c r="Z660" t="str">
        <f>VLOOKUP($D660,metadata!$B$2:$Z$451,23,0)</f>
        <v/>
      </c>
      <c r="AA660" t="str">
        <f>VLOOKUP($D660,metadata!$B$2:$Z$451,24,0)</f>
        <v>macroptery</v>
      </c>
      <c r="AB660" t="str">
        <f>VLOOKUP($D660,metadata!$B$2:$Z$451,25,0)</f>
        <v/>
      </c>
      <c r="AC660">
        <v>12.005970149253701</v>
      </c>
      <c r="AD660">
        <v>10.2739726027397</v>
      </c>
      <c r="AF660">
        <f t="shared" si="38"/>
        <v>85.5</v>
      </c>
      <c r="AG660">
        <f t="shared" si="40"/>
        <v>12</v>
      </c>
      <c r="AI660" t="s">
        <v>38</v>
      </c>
      <c r="AJ660" t="s">
        <v>38</v>
      </c>
    </row>
    <row r="661" spans="3:36" x14ac:dyDescent="0.3">
      <c r="C661">
        <v>660</v>
      </c>
      <c r="D661" t="str">
        <f t="shared" si="37"/>
        <v>14-AH</v>
      </c>
      <c r="E661" t="str">
        <f>VLOOKUP($D661,metadata!$B$2:$S$451,2,0)</f>
        <v>Zeng, Y; Zhu, DH</v>
      </c>
      <c r="F661" t="str">
        <f>VLOOKUP($D661,metadata!$B$2:$S$451,3,0)</f>
        <v>Geographical Variation in Body Size, Development Time, and Wing Dimorphism in the Cricket Velarifictorus micado (Orthoptera: Gryllidae)</v>
      </c>
      <c r="G661" t="str">
        <f>VLOOKUP($D661,metadata!$B$2:$S$451,4,0)</f>
        <v>10.1603/AN14040</v>
      </c>
      <c r="H661" t="str">
        <f>VLOOKUP($D661,metadata!$B$2:$S$451,5,0)</f>
        <v>y-askcoordinates</v>
      </c>
      <c r="I661" t="str">
        <f>VLOOKUP($D661,metadata!$B$2:$S$451,6,0)</f>
        <v>a</v>
      </c>
      <c r="J661" t="str">
        <f>VLOOKUP($D661,metadata!$B$2:$S$451,7,0)</f>
        <v>i</v>
      </c>
      <c r="K661">
        <f>VLOOKUP($D661,metadata!$B$2:$S$451,8,0)</f>
        <v>5</v>
      </c>
      <c r="L661">
        <f>VLOOKUP($D661,metadata!$B$2:$S$451,9,0)</f>
        <v>4</v>
      </c>
      <c r="M661" t="str">
        <f>VLOOKUP($D661,metadata!$B$2:$S$451,10,0)</f>
        <v>n</v>
      </c>
      <c r="N661" t="str">
        <f>VLOOKUP($D661,metadata!$B$2:$S$451,11,0)</f>
        <v>Velarifictorus micado</v>
      </c>
      <c r="O661" t="str">
        <f>VLOOKUP($D661,metadata!$B$2:$S$451,12,0)</f>
        <v>orthoptera</v>
      </c>
      <c r="P661" t="str">
        <f>VLOOKUP($D661,metadata!$B$2:$S$451,13,0)</f>
        <v>AH</v>
      </c>
      <c r="Q661" t="str">
        <f>VLOOKUP($D661,metadata!$B$2:$S$451,14,0)</f>
        <v/>
      </c>
      <c r="R661" t="str">
        <f>VLOOKUP($D661,metadata!$B$2:$S$451,15,0)</f>
        <v/>
      </c>
      <c r="S661" t="str">
        <f>VLOOKUP($D661,metadata!$B$2:$S$451,16,0)</f>
        <v/>
      </c>
      <c r="T661" t="str">
        <f>VLOOKUP($D661,metadata!$B$2:$S$451,17,0)</f>
        <v/>
      </c>
      <c r="U661" t="str">
        <f>VLOOKUP($D661,metadata!$B$2:$S$451,18,0)</f>
        <v/>
      </c>
      <c r="V661">
        <f>VLOOKUP($D661,metadata!$B$2:$Z$451,19,0)</f>
        <v>85.5</v>
      </c>
      <c r="W661" t="str">
        <f>VLOOKUP($D661,metadata!$B$2:$Z$451,20,0)</f>
        <v>global average</v>
      </c>
      <c r="X661" t="str">
        <f>VLOOKUP($D661,metadata!$B$2:$Z$451,21,0)</f>
        <v/>
      </c>
      <c r="Y661">
        <f>VLOOKUP($D661,metadata!$B$2:$Z$451,22,0)</f>
        <v>14</v>
      </c>
      <c r="Z661" t="str">
        <f>VLOOKUP($D661,metadata!$B$2:$Z$451,23,0)</f>
        <v/>
      </c>
      <c r="AA661" t="str">
        <f>VLOOKUP($D661,metadata!$B$2:$Z$451,24,0)</f>
        <v>macroptery</v>
      </c>
      <c r="AB661" t="str">
        <f>VLOOKUP($D661,metadata!$B$2:$Z$451,25,0)</f>
        <v/>
      </c>
      <c r="AC661">
        <v>14.011940298507399</v>
      </c>
      <c r="AD661">
        <v>75</v>
      </c>
      <c r="AF661">
        <f t="shared" si="38"/>
        <v>85.5</v>
      </c>
      <c r="AG661">
        <f t="shared" si="40"/>
        <v>14</v>
      </c>
      <c r="AI661" t="s">
        <v>38</v>
      </c>
      <c r="AJ661" t="s">
        <v>38</v>
      </c>
    </row>
    <row r="662" spans="3:36" x14ac:dyDescent="0.3">
      <c r="C662">
        <v>661</v>
      </c>
      <c r="D662" t="str">
        <f t="shared" si="37"/>
        <v>14-AH</v>
      </c>
      <c r="E662" t="str">
        <f>VLOOKUP($D662,metadata!$B$2:$S$451,2,0)</f>
        <v>Zeng, Y; Zhu, DH</v>
      </c>
      <c r="F662" t="str">
        <f>VLOOKUP($D662,metadata!$B$2:$S$451,3,0)</f>
        <v>Geographical Variation in Body Size, Development Time, and Wing Dimorphism in the Cricket Velarifictorus micado (Orthoptera: Gryllidae)</v>
      </c>
      <c r="G662" t="str">
        <f>VLOOKUP($D662,metadata!$B$2:$S$451,4,0)</f>
        <v>10.1603/AN14040</v>
      </c>
      <c r="H662" t="str">
        <f>VLOOKUP($D662,metadata!$B$2:$S$451,5,0)</f>
        <v>y-askcoordinates</v>
      </c>
      <c r="I662" t="str">
        <f>VLOOKUP($D662,metadata!$B$2:$S$451,6,0)</f>
        <v>a</v>
      </c>
      <c r="J662" t="str">
        <f>VLOOKUP($D662,metadata!$B$2:$S$451,7,0)</f>
        <v>i</v>
      </c>
      <c r="K662">
        <f>VLOOKUP($D662,metadata!$B$2:$S$451,8,0)</f>
        <v>5</v>
      </c>
      <c r="L662">
        <f>VLOOKUP($D662,metadata!$B$2:$S$451,9,0)</f>
        <v>4</v>
      </c>
      <c r="M662" t="str">
        <f>VLOOKUP($D662,metadata!$B$2:$S$451,10,0)</f>
        <v>n</v>
      </c>
      <c r="N662" t="str">
        <f>VLOOKUP($D662,metadata!$B$2:$S$451,11,0)</f>
        <v>Velarifictorus micado</v>
      </c>
      <c r="O662" t="str">
        <f>VLOOKUP($D662,metadata!$B$2:$S$451,12,0)</f>
        <v>orthoptera</v>
      </c>
      <c r="P662" t="str">
        <f>VLOOKUP($D662,metadata!$B$2:$S$451,13,0)</f>
        <v>AH</v>
      </c>
      <c r="Q662" t="str">
        <f>VLOOKUP($D662,metadata!$B$2:$S$451,14,0)</f>
        <v/>
      </c>
      <c r="R662" t="str">
        <f>VLOOKUP($D662,metadata!$B$2:$S$451,15,0)</f>
        <v/>
      </c>
      <c r="S662" t="str">
        <f>VLOOKUP($D662,metadata!$B$2:$S$451,16,0)</f>
        <v/>
      </c>
      <c r="T662" t="str">
        <f>VLOOKUP($D662,metadata!$B$2:$S$451,17,0)</f>
        <v/>
      </c>
      <c r="U662" t="str">
        <f>VLOOKUP($D662,metadata!$B$2:$S$451,18,0)</f>
        <v/>
      </c>
      <c r="V662">
        <f>VLOOKUP($D662,metadata!$B$2:$Z$451,19,0)</f>
        <v>85.5</v>
      </c>
      <c r="W662" t="str">
        <f>VLOOKUP($D662,metadata!$B$2:$Z$451,20,0)</f>
        <v>global average</v>
      </c>
      <c r="X662" t="str">
        <f>VLOOKUP($D662,metadata!$B$2:$Z$451,21,0)</f>
        <v/>
      </c>
      <c r="Y662">
        <f>VLOOKUP($D662,metadata!$B$2:$Z$451,22,0)</f>
        <v>14</v>
      </c>
      <c r="Z662" t="str">
        <f>VLOOKUP($D662,metadata!$B$2:$Z$451,23,0)</f>
        <v/>
      </c>
      <c r="AA662" t="str">
        <f>VLOOKUP($D662,metadata!$B$2:$Z$451,24,0)</f>
        <v>macroptery</v>
      </c>
      <c r="AB662" t="str">
        <f>VLOOKUP($D662,metadata!$B$2:$Z$451,25,0)</f>
        <v/>
      </c>
      <c r="AC662">
        <v>16</v>
      </c>
      <c r="AD662">
        <v>86.301369863013704</v>
      </c>
      <c r="AF662">
        <f t="shared" si="38"/>
        <v>85.5</v>
      </c>
      <c r="AG662">
        <f t="shared" si="40"/>
        <v>16</v>
      </c>
      <c r="AI662" t="s">
        <v>38</v>
      </c>
      <c r="AJ662" t="s">
        <v>38</v>
      </c>
    </row>
    <row r="663" spans="3:36" x14ac:dyDescent="0.3">
      <c r="C663">
        <v>662</v>
      </c>
      <c r="D663" t="str">
        <f t="shared" si="37"/>
        <v>14-SD</v>
      </c>
      <c r="E663" t="str">
        <f>VLOOKUP($D663,metadata!$B$2:$S$451,2,0)</f>
        <v>Zeng, Y; Zhu, DH</v>
      </c>
      <c r="F663" t="str">
        <f>VLOOKUP($D663,metadata!$B$2:$S$451,3,0)</f>
        <v>Geographical Variation in Body Size, Development Time, and Wing Dimorphism in the Cricket Velarifictorus micado (Orthoptera: Gryllidae)</v>
      </c>
      <c r="G663" t="str">
        <f>VLOOKUP($D663,metadata!$B$2:$S$451,4,0)</f>
        <v>10.1603/AN14040</v>
      </c>
      <c r="H663" t="str">
        <f>VLOOKUP($D663,metadata!$B$2:$S$451,5,0)</f>
        <v>y-askcoordinates</v>
      </c>
      <c r="I663" t="str">
        <f>VLOOKUP($D663,metadata!$B$2:$S$451,6,0)</f>
        <v>a</v>
      </c>
      <c r="J663" t="str">
        <f>VLOOKUP($D663,metadata!$B$2:$S$451,7,0)</f>
        <v>i</v>
      </c>
      <c r="K663">
        <f>VLOOKUP($D663,metadata!$B$2:$S$451,8,0)</f>
        <v>5</v>
      </c>
      <c r="L663">
        <f>VLOOKUP($D663,metadata!$B$2:$S$451,9,0)</f>
        <v>4</v>
      </c>
      <c r="M663" t="str">
        <f>VLOOKUP($D663,metadata!$B$2:$S$451,10,0)</f>
        <v>n</v>
      </c>
      <c r="N663" t="str">
        <f>VLOOKUP($D663,metadata!$B$2:$S$451,11,0)</f>
        <v>Velarifictorus micado</v>
      </c>
      <c r="O663" t="str">
        <f>VLOOKUP($D663,metadata!$B$2:$S$451,12,0)</f>
        <v>orthoptera</v>
      </c>
      <c r="P663" t="str">
        <f>VLOOKUP($D663,metadata!$B$2:$S$451,13,0)</f>
        <v>SD</v>
      </c>
      <c r="Q663" t="str">
        <f>VLOOKUP($D663,metadata!$B$2:$S$451,14,0)</f>
        <v/>
      </c>
      <c r="R663" t="str">
        <f>VLOOKUP($D663,metadata!$B$2:$S$451,15,0)</f>
        <v/>
      </c>
      <c r="S663" t="str">
        <f>VLOOKUP($D663,metadata!$B$2:$S$451,16,0)</f>
        <v/>
      </c>
      <c r="T663" t="str">
        <f>VLOOKUP($D663,metadata!$B$2:$S$451,17,0)</f>
        <v/>
      </c>
      <c r="U663" t="str">
        <f>VLOOKUP($D663,metadata!$B$2:$S$451,18,0)</f>
        <v/>
      </c>
      <c r="V663">
        <f>VLOOKUP($D663,metadata!$B$2:$Z$451,19,0)</f>
        <v>85.5</v>
      </c>
      <c r="W663" t="str">
        <f>VLOOKUP($D663,metadata!$B$2:$Z$451,20,0)</f>
        <v>global average</v>
      </c>
      <c r="X663" t="str">
        <f>VLOOKUP($D663,metadata!$B$2:$Z$451,21,0)</f>
        <v/>
      </c>
      <c r="Y663">
        <f>VLOOKUP($D663,metadata!$B$2:$Z$451,22,0)</f>
        <v>14</v>
      </c>
      <c r="Z663" t="str">
        <f>VLOOKUP($D663,metadata!$B$2:$Z$451,23,0)</f>
        <v/>
      </c>
      <c r="AA663" t="str">
        <f>VLOOKUP($D663,metadata!$B$2:$Z$451,24,0)</f>
        <v>macroptery</v>
      </c>
      <c r="AB663" t="str">
        <f>VLOOKUP($D663,metadata!$B$2:$Z$451,25,0)</f>
        <v/>
      </c>
      <c r="AC663">
        <v>10</v>
      </c>
      <c r="AD663">
        <v>5.8219178082191796</v>
      </c>
      <c r="AF663">
        <f t="shared" si="38"/>
        <v>85.5</v>
      </c>
      <c r="AG663">
        <f t="shared" si="40"/>
        <v>10</v>
      </c>
      <c r="AI663" t="s">
        <v>38</v>
      </c>
      <c r="AJ663" t="s">
        <v>38</v>
      </c>
    </row>
    <row r="664" spans="3:36" x14ac:dyDescent="0.3">
      <c r="C664">
        <v>663</v>
      </c>
      <c r="D664" t="str">
        <f t="shared" si="37"/>
        <v>14-SD</v>
      </c>
      <c r="E664" t="str">
        <f>VLOOKUP($D664,metadata!$B$2:$S$451,2,0)</f>
        <v>Zeng, Y; Zhu, DH</v>
      </c>
      <c r="F664" t="str">
        <f>VLOOKUP($D664,metadata!$B$2:$S$451,3,0)</f>
        <v>Geographical Variation in Body Size, Development Time, and Wing Dimorphism in the Cricket Velarifictorus micado (Orthoptera: Gryllidae)</v>
      </c>
      <c r="G664" t="str">
        <f>VLOOKUP($D664,metadata!$B$2:$S$451,4,0)</f>
        <v>10.1603/AN14040</v>
      </c>
      <c r="H664" t="str">
        <f>VLOOKUP($D664,metadata!$B$2:$S$451,5,0)</f>
        <v>y-askcoordinates</v>
      </c>
      <c r="I664" t="str">
        <f>VLOOKUP($D664,metadata!$B$2:$S$451,6,0)</f>
        <v>a</v>
      </c>
      <c r="J664" t="str">
        <f>VLOOKUP($D664,metadata!$B$2:$S$451,7,0)</f>
        <v>i</v>
      </c>
      <c r="K664">
        <f>VLOOKUP($D664,metadata!$B$2:$S$451,8,0)</f>
        <v>5</v>
      </c>
      <c r="L664">
        <f>VLOOKUP($D664,metadata!$B$2:$S$451,9,0)</f>
        <v>4</v>
      </c>
      <c r="M664" t="str">
        <f>VLOOKUP($D664,metadata!$B$2:$S$451,10,0)</f>
        <v>n</v>
      </c>
      <c r="N664" t="str">
        <f>VLOOKUP($D664,metadata!$B$2:$S$451,11,0)</f>
        <v>Velarifictorus micado</v>
      </c>
      <c r="O664" t="str">
        <f>VLOOKUP($D664,metadata!$B$2:$S$451,12,0)</f>
        <v>orthoptera</v>
      </c>
      <c r="P664" t="str">
        <f>VLOOKUP($D664,metadata!$B$2:$S$451,13,0)</f>
        <v>SD</v>
      </c>
      <c r="Q664" t="str">
        <f>VLOOKUP($D664,metadata!$B$2:$S$451,14,0)</f>
        <v/>
      </c>
      <c r="R664" t="str">
        <f>VLOOKUP($D664,metadata!$B$2:$S$451,15,0)</f>
        <v/>
      </c>
      <c r="S664" t="str">
        <f>VLOOKUP($D664,metadata!$B$2:$S$451,16,0)</f>
        <v/>
      </c>
      <c r="T664" t="str">
        <f>VLOOKUP($D664,metadata!$B$2:$S$451,17,0)</f>
        <v/>
      </c>
      <c r="U664" t="str">
        <f>VLOOKUP($D664,metadata!$B$2:$S$451,18,0)</f>
        <v/>
      </c>
      <c r="V664">
        <f>VLOOKUP($D664,metadata!$B$2:$Z$451,19,0)</f>
        <v>85.5</v>
      </c>
      <c r="W664" t="str">
        <f>VLOOKUP($D664,metadata!$B$2:$Z$451,20,0)</f>
        <v>global average</v>
      </c>
      <c r="X664" t="str">
        <f>VLOOKUP($D664,metadata!$B$2:$Z$451,21,0)</f>
        <v/>
      </c>
      <c r="Y664">
        <f>VLOOKUP($D664,metadata!$B$2:$Z$451,22,0)</f>
        <v>14</v>
      </c>
      <c r="Z664" t="str">
        <f>VLOOKUP($D664,metadata!$B$2:$Z$451,23,0)</f>
        <v/>
      </c>
      <c r="AA664" t="str">
        <f>VLOOKUP($D664,metadata!$B$2:$Z$451,24,0)</f>
        <v>macroptery</v>
      </c>
      <c r="AB664" t="str">
        <f>VLOOKUP($D664,metadata!$B$2:$Z$451,25,0)</f>
        <v/>
      </c>
      <c r="AC664">
        <v>12.005970149253701</v>
      </c>
      <c r="AD664">
        <v>2.0547945205479499</v>
      </c>
      <c r="AF664">
        <f t="shared" si="38"/>
        <v>85.5</v>
      </c>
      <c r="AG664">
        <f t="shared" si="40"/>
        <v>12</v>
      </c>
      <c r="AI664" t="s">
        <v>38</v>
      </c>
      <c r="AJ664" t="s">
        <v>38</v>
      </c>
    </row>
    <row r="665" spans="3:36" x14ac:dyDescent="0.3">
      <c r="C665">
        <v>664</v>
      </c>
      <c r="D665" t="str">
        <f t="shared" si="37"/>
        <v>14-SD</v>
      </c>
      <c r="E665" t="str">
        <f>VLOOKUP($D665,metadata!$B$2:$S$451,2,0)</f>
        <v>Zeng, Y; Zhu, DH</v>
      </c>
      <c r="F665" t="str">
        <f>VLOOKUP($D665,metadata!$B$2:$S$451,3,0)</f>
        <v>Geographical Variation in Body Size, Development Time, and Wing Dimorphism in the Cricket Velarifictorus micado (Orthoptera: Gryllidae)</v>
      </c>
      <c r="G665" t="str">
        <f>VLOOKUP($D665,metadata!$B$2:$S$451,4,0)</f>
        <v>10.1603/AN14040</v>
      </c>
      <c r="H665" t="str">
        <f>VLOOKUP($D665,metadata!$B$2:$S$451,5,0)</f>
        <v>y-askcoordinates</v>
      </c>
      <c r="I665" t="str">
        <f>VLOOKUP($D665,metadata!$B$2:$S$451,6,0)</f>
        <v>a</v>
      </c>
      <c r="J665" t="str">
        <f>VLOOKUP($D665,metadata!$B$2:$S$451,7,0)</f>
        <v>i</v>
      </c>
      <c r="K665">
        <f>VLOOKUP($D665,metadata!$B$2:$S$451,8,0)</f>
        <v>5</v>
      </c>
      <c r="L665">
        <f>VLOOKUP($D665,metadata!$B$2:$S$451,9,0)</f>
        <v>4</v>
      </c>
      <c r="M665" t="str">
        <f>VLOOKUP($D665,metadata!$B$2:$S$451,10,0)</f>
        <v>n</v>
      </c>
      <c r="N665" t="str">
        <f>VLOOKUP($D665,metadata!$B$2:$S$451,11,0)</f>
        <v>Velarifictorus micado</v>
      </c>
      <c r="O665" t="str">
        <f>VLOOKUP($D665,metadata!$B$2:$S$451,12,0)</f>
        <v>orthoptera</v>
      </c>
      <c r="P665" t="str">
        <f>VLOOKUP($D665,metadata!$B$2:$S$451,13,0)</f>
        <v>SD</v>
      </c>
      <c r="Q665" t="str">
        <f>VLOOKUP($D665,metadata!$B$2:$S$451,14,0)</f>
        <v/>
      </c>
      <c r="R665" t="str">
        <f>VLOOKUP($D665,metadata!$B$2:$S$451,15,0)</f>
        <v/>
      </c>
      <c r="S665" t="str">
        <f>VLOOKUP($D665,metadata!$B$2:$S$451,16,0)</f>
        <v/>
      </c>
      <c r="T665" t="str">
        <f>VLOOKUP($D665,metadata!$B$2:$S$451,17,0)</f>
        <v/>
      </c>
      <c r="U665" t="str">
        <f>VLOOKUP($D665,metadata!$B$2:$S$451,18,0)</f>
        <v/>
      </c>
      <c r="V665">
        <f>VLOOKUP($D665,metadata!$B$2:$Z$451,19,0)</f>
        <v>85.5</v>
      </c>
      <c r="W665" t="str">
        <f>VLOOKUP($D665,metadata!$B$2:$Z$451,20,0)</f>
        <v>global average</v>
      </c>
      <c r="X665" t="str">
        <f>VLOOKUP($D665,metadata!$B$2:$Z$451,21,0)</f>
        <v/>
      </c>
      <c r="Y665">
        <f>VLOOKUP($D665,metadata!$B$2:$Z$451,22,0)</f>
        <v>14</v>
      </c>
      <c r="Z665" t="str">
        <f>VLOOKUP($D665,metadata!$B$2:$Z$451,23,0)</f>
        <v/>
      </c>
      <c r="AA665" t="str">
        <f>VLOOKUP($D665,metadata!$B$2:$Z$451,24,0)</f>
        <v>macroptery</v>
      </c>
      <c r="AB665" t="str">
        <f>VLOOKUP($D665,metadata!$B$2:$Z$451,25,0)</f>
        <v/>
      </c>
      <c r="AC665">
        <v>14.011940298507399</v>
      </c>
      <c r="AD665">
        <v>9.2465753424657606</v>
      </c>
      <c r="AF665">
        <f t="shared" si="38"/>
        <v>85.5</v>
      </c>
      <c r="AG665">
        <f t="shared" si="40"/>
        <v>14</v>
      </c>
      <c r="AI665" t="s">
        <v>38</v>
      </c>
      <c r="AJ665" t="s">
        <v>38</v>
      </c>
    </row>
    <row r="666" spans="3:36" x14ac:dyDescent="0.3">
      <c r="C666">
        <v>665</v>
      </c>
      <c r="D666" t="str">
        <f t="shared" si="37"/>
        <v>14-SD</v>
      </c>
      <c r="E666" t="str">
        <f>VLOOKUP($D666,metadata!$B$2:$S$451,2,0)</f>
        <v>Zeng, Y; Zhu, DH</v>
      </c>
      <c r="F666" t="str">
        <f>VLOOKUP($D666,metadata!$B$2:$S$451,3,0)</f>
        <v>Geographical Variation in Body Size, Development Time, and Wing Dimorphism in the Cricket Velarifictorus micado (Orthoptera: Gryllidae)</v>
      </c>
      <c r="G666" t="str">
        <f>VLOOKUP($D666,metadata!$B$2:$S$451,4,0)</f>
        <v>10.1603/AN14040</v>
      </c>
      <c r="H666" t="str">
        <f>VLOOKUP($D666,metadata!$B$2:$S$451,5,0)</f>
        <v>y-askcoordinates</v>
      </c>
      <c r="I666" t="str">
        <f>VLOOKUP($D666,metadata!$B$2:$S$451,6,0)</f>
        <v>a</v>
      </c>
      <c r="J666" t="str">
        <f>VLOOKUP($D666,metadata!$B$2:$S$451,7,0)</f>
        <v>i</v>
      </c>
      <c r="K666">
        <f>VLOOKUP($D666,metadata!$B$2:$S$451,8,0)</f>
        <v>5</v>
      </c>
      <c r="L666">
        <f>VLOOKUP($D666,metadata!$B$2:$S$451,9,0)</f>
        <v>4</v>
      </c>
      <c r="M666" t="str">
        <f>VLOOKUP($D666,metadata!$B$2:$S$451,10,0)</f>
        <v>n</v>
      </c>
      <c r="N666" t="str">
        <f>VLOOKUP($D666,metadata!$B$2:$S$451,11,0)</f>
        <v>Velarifictorus micado</v>
      </c>
      <c r="O666" t="str">
        <f>VLOOKUP($D666,metadata!$B$2:$S$451,12,0)</f>
        <v>orthoptera</v>
      </c>
      <c r="P666" t="str">
        <f>VLOOKUP($D666,metadata!$B$2:$S$451,13,0)</f>
        <v>SD</v>
      </c>
      <c r="Q666" t="str">
        <f>VLOOKUP($D666,metadata!$B$2:$S$451,14,0)</f>
        <v/>
      </c>
      <c r="R666" t="str">
        <f>VLOOKUP($D666,metadata!$B$2:$S$451,15,0)</f>
        <v/>
      </c>
      <c r="S666" t="str">
        <f>VLOOKUP($D666,metadata!$B$2:$S$451,16,0)</f>
        <v/>
      </c>
      <c r="T666" t="str">
        <f>VLOOKUP($D666,metadata!$B$2:$S$451,17,0)</f>
        <v/>
      </c>
      <c r="U666" t="str">
        <f>VLOOKUP($D666,metadata!$B$2:$S$451,18,0)</f>
        <v/>
      </c>
      <c r="V666">
        <f>VLOOKUP($D666,metadata!$B$2:$Z$451,19,0)</f>
        <v>85.5</v>
      </c>
      <c r="W666" t="str">
        <f>VLOOKUP($D666,metadata!$B$2:$Z$451,20,0)</f>
        <v>global average</v>
      </c>
      <c r="X666" t="str">
        <f>VLOOKUP($D666,metadata!$B$2:$Z$451,21,0)</f>
        <v/>
      </c>
      <c r="Y666">
        <f>VLOOKUP($D666,metadata!$B$2:$Z$451,22,0)</f>
        <v>14</v>
      </c>
      <c r="Z666" t="str">
        <f>VLOOKUP($D666,metadata!$B$2:$Z$451,23,0)</f>
        <v/>
      </c>
      <c r="AA666" t="str">
        <f>VLOOKUP($D666,metadata!$B$2:$Z$451,24,0)</f>
        <v>macroptery</v>
      </c>
      <c r="AB666" t="str">
        <f>VLOOKUP($D666,metadata!$B$2:$Z$451,25,0)</f>
        <v/>
      </c>
      <c r="AC666">
        <v>16</v>
      </c>
      <c r="AD666">
        <v>64.726027397260196</v>
      </c>
      <c r="AF666">
        <f t="shared" si="38"/>
        <v>85.5</v>
      </c>
      <c r="AG666">
        <f t="shared" si="40"/>
        <v>16</v>
      </c>
      <c r="AI666" t="s">
        <v>38</v>
      </c>
      <c r="AJ666" t="s">
        <v>38</v>
      </c>
    </row>
    <row r="667" spans="3:36" x14ac:dyDescent="0.3">
      <c r="C667">
        <v>666</v>
      </c>
      <c r="D667" t="str">
        <f t="shared" si="37"/>
        <v>14-HB</v>
      </c>
      <c r="E667" t="str">
        <f>VLOOKUP($D667,metadata!$B$2:$S$451,2,0)</f>
        <v>Zeng, Y; Zhu, DH</v>
      </c>
      <c r="F667" t="str">
        <f>VLOOKUP($D667,metadata!$B$2:$S$451,3,0)</f>
        <v>Geographical Variation in Body Size, Development Time, and Wing Dimorphism in the Cricket Velarifictorus micado (Orthoptera: Gryllidae)</v>
      </c>
      <c r="G667" t="str">
        <f>VLOOKUP($D667,metadata!$B$2:$S$451,4,0)</f>
        <v>10.1603/AN14040</v>
      </c>
      <c r="H667" t="str">
        <f>VLOOKUP($D667,metadata!$B$2:$S$451,5,0)</f>
        <v>y-askcoordinates</v>
      </c>
      <c r="I667" t="str">
        <f>VLOOKUP($D667,metadata!$B$2:$S$451,6,0)</f>
        <v>a</v>
      </c>
      <c r="J667" t="str">
        <f>VLOOKUP($D667,metadata!$B$2:$S$451,7,0)</f>
        <v>i</v>
      </c>
      <c r="K667">
        <f>VLOOKUP($D667,metadata!$B$2:$S$451,8,0)</f>
        <v>5</v>
      </c>
      <c r="L667">
        <f>VLOOKUP($D667,metadata!$B$2:$S$451,9,0)</f>
        <v>4</v>
      </c>
      <c r="M667" t="str">
        <f>VLOOKUP($D667,metadata!$B$2:$S$451,10,0)</f>
        <v>n</v>
      </c>
      <c r="N667" t="str">
        <f>VLOOKUP($D667,metadata!$B$2:$S$451,11,0)</f>
        <v>Velarifictorus micado</v>
      </c>
      <c r="O667" t="str">
        <f>VLOOKUP($D667,metadata!$B$2:$S$451,12,0)</f>
        <v>orthoptera</v>
      </c>
      <c r="P667" t="str">
        <f>VLOOKUP($D667,metadata!$B$2:$S$451,13,0)</f>
        <v>HB</v>
      </c>
      <c r="Q667" t="str">
        <f>VLOOKUP($D667,metadata!$B$2:$S$451,14,0)</f>
        <v/>
      </c>
      <c r="R667" t="str">
        <f>VLOOKUP($D667,metadata!$B$2:$S$451,15,0)</f>
        <v/>
      </c>
      <c r="S667" t="str">
        <f>VLOOKUP($D667,metadata!$B$2:$S$451,16,0)</f>
        <v/>
      </c>
      <c r="T667" t="str">
        <f>VLOOKUP($D667,metadata!$B$2:$S$451,17,0)</f>
        <v/>
      </c>
      <c r="U667" t="str">
        <f>VLOOKUP($D667,metadata!$B$2:$S$451,18,0)</f>
        <v/>
      </c>
      <c r="V667">
        <f>VLOOKUP($D667,metadata!$B$2:$Z$451,19,0)</f>
        <v>85.5</v>
      </c>
      <c r="W667" t="str">
        <f>VLOOKUP($D667,metadata!$B$2:$Z$451,20,0)</f>
        <v>global average</v>
      </c>
      <c r="X667" t="str">
        <f>VLOOKUP($D667,metadata!$B$2:$Z$451,21,0)</f>
        <v/>
      </c>
      <c r="Y667">
        <f>VLOOKUP($D667,metadata!$B$2:$Z$451,22,0)</f>
        <v>14</v>
      </c>
      <c r="Z667" t="str">
        <f>VLOOKUP($D667,metadata!$B$2:$Z$451,23,0)</f>
        <v/>
      </c>
      <c r="AA667" t="str">
        <f>VLOOKUP($D667,metadata!$B$2:$Z$451,24,0)</f>
        <v>macroptery</v>
      </c>
      <c r="AB667" t="str">
        <f>VLOOKUP($D667,metadata!$B$2:$Z$451,25,0)</f>
        <v/>
      </c>
      <c r="AC667">
        <v>10</v>
      </c>
      <c r="AD667">
        <v>1.7123287671232901</v>
      </c>
      <c r="AF667">
        <f t="shared" si="38"/>
        <v>85.5</v>
      </c>
      <c r="AG667">
        <f t="shared" si="40"/>
        <v>10</v>
      </c>
      <c r="AI667" t="s">
        <v>38</v>
      </c>
      <c r="AJ667" t="s">
        <v>38</v>
      </c>
    </row>
    <row r="668" spans="3:36" x14ac:dyDescent="0.3">
      <c r="C668">
        <v>667</v>
      </c>
      <c r="D668" t="str">
        <f t="shared" si="37"/>
        <v>14-HB</v>
      </c>
      <c r="E668" t="str">
        <f>VLOOKUP($D668,metadata!$B$2:$S$451,2,0)</f>
        <v>Zeng, Y; Zhu, DH</v>
      </c>
      <c r="F668" t="str">
        <f>VLOOKUP($D668,metadata!$B$2:$S$451,3,0)</f>
        <v>Geographical Variation in Body Size, Development Time, and Wing Dimorphism in the Cricket Velarifictorus micado (Orthoptera: Gryllidae)</v>
      </c>
      <c r="G668" t="str">
        <f>VLOOKUP($D668,metadata!$B$2:$S$451,4,0)</f>
        <v>10.1603/AN14040</v>
      </c>
      <c r="H668" t="str">
        <f>VLOOKUP($D668,metadata!$B$2:$S$451,5,0)</f>
        <v>y-askcoordinates</v>
      </c>
      <c r="I668" t="str">
        <f>VLOOKUP($D668,metadata!$B$2:$S$451,6,0)</f>
        <v>a</v>
      </c>
      <c r="J668" t="str">
        <f>VLOOKUP($D668,metadata!$B$2:$S$451,7,0)</f>
        <v>i</v>
      </c>
      <c r="K668">
        <f>VLOOKUP($D668,metadata!$B$2:$S$451,8,0)</f>
        <v>5</v>
      </c>
      <c r="L668">
        <f>VLOOKUP($D668,metadata!$B$2:$S$451,9,0)</f>
        <v>4</v>
      </c>
      <c r="M668" t="str">
        <f>VLOOKUP($D668,metadata!$B$2:$S$451,10,0)</f>
        <v>n</v>
      </c>
      <c r="N668" t="str">
        <f>VLOOKUP($D668,metadata!$B$2:$S$451,11,0)</f>
        <v>Velarifictorus micado</v>
      </c>
      <c r="O668" t="str">
        <f>VLOOKUP($D668,metadata!$B$2:$S$451,12,0)</f>
        <v>orthoptera</v>
      </c>
      <c r="P668" t="str">
        <f>VLOOKUP($D668,metadata!$B$2:$S$451,13,0)</f>
        <v>HB</v>
      </c>
      <c r="Q668" t="str">
        <f>VLOOKUP($D668,metadata!$B$2:$S$451,14,0)</f>
        <v/>
      </c>
      <c r="R668" t="str">
        <f>VLOOKUP($D668,metadata!$B$2:$S$451,15,0)</f>
        <v/>
      </c>
      <c r="S668" t="str">
        <f>VLOOKUP($D668,metadata!$B$2:$S$451,16,0)</f>
        <v/>
      </c>
      <c r="T668" t="str">
        <f>VLOOKUP($D668,metadata!$B$2:$S$451,17,0)</f>
        <v/>
      </c>
      <c r="U668" t="str">
        <f>VLOOKUP($D668,metadata!$B$2:$S$451,18,0)</f>
        <v/>
      </c>
      <c r="V668">
        <f>VLOOKUP($D668,metadata!$B$2:$Z$451,19,0)</f>
        <v>85.5</v>
      </c>
      <c r="W668" t="str">
        <f>VLOOKUP($D668,metadata!$B$2:$Z$451,20,0)</f>
        <v>global average</v>
      </c>
      <c r="X668" t="str">
        <f>VLOOKUP($D668,metadata!$B$2:$Z$451,21,0)</f>
        <v/>
      </c>
      <c r="Y668">
        <f>VLOOKUP($D668,metadata!$B$2:$Z$451,22,0)</f>
        <v>14</v>
      </c>
      <c r="Z668" t="str">
        <f>VLOOKUP($D668,metadata!$B$2:$Z$451,23,0)</f>
        <v/>
      </c>
      <c r="AA668" t="str">
        <f>VLOOKUP($D668,metadata!$B$2:$Z$451,24,0)</f>
        <v>macroptery</v>
      </c>
      <c r="AB668" t="str">
        <f>VLOOKUP($D668,metadata!$B$2:$Z$451,25,0)</f>
        <v/>
      </c>
      <c r="AC668">
        <v>12.005970149253701</v>
      </c>
      <c r="AD668">
        <v>6.1643835616438398</v>
      </c>
      <c r="AF668">
        <f t="shared" si="38"/>
        <v>85.5</v>
      </c>
      <c r="AG668">
        <f t="shared" si="40"/>
        <v>12</v>
      </c>
      <c r="AI668" t="s">
        <v>38</v>
      </c>
      <c r="AJ668" t="s">
        <v>38</v>
      </c>
    </row>
    <row r="669" spans="3:36" x14ac:dyDescent="0.3">
      <c r="C669">
        <v>668</v>
      </c>
      <c r="D669" t="str">
        <f t="shared" si="37"/>
        <v>14-HB</v>
      </c>
      <c r="E669" t="str">
        <f>VLOOKUP($D669,metadata!$B$2:$S$451,2,0)</f>
        <v>Zeng, Y; Zhu, DH</v>
      </c>
      <c r="F669" t="str">
        <f>VLOOKUP($D669,metadata!$B$2:$S$451,3,0)</f>
        <v>Geographical Variation in Body Size, Development Time, and Wing Dimorphism in the Cricket Velarifictorus micado (Orthoptera: Gryllidae)</v>
      </c>
      <c r="G669" t="str">
        <f>VLOOKUP($D669,metadata!$B$2:$S$451,4,0)</f>
        <v>10.1603/AN14040</v>
      </c>
      <c r="H669" t="str">
        <f>VLOOKUP($D669,metadata!$B$2:$S$451,5,0)</f>
        <v>y-askcoordinates</v>
      </c>
      <c r="I669" t="str">
        <f>VLOOKUP($D669,metadata!$B$2:$S$451,6,0)</f>
        <v>a</v>
      </c>
      <c r="J669" t="str">
        <f>VLOOKUP($D669,metadata!$B$2:$S$451,7,0)</f>
        <v>i</v>
      </c>
      <c r="K669">
        <f>VLOOKUP($D669,metadata!$B$2:$S$451,8,0)</f>
        <v>5</v>
      </c>
      <c r="L669">
        <f>VLOOKUP($D669,metadata!$B$2:$S$451,9,0)</f>
        <v>4</v>
      </c>
      <c r="M669" t="str">
        <f>VLOOKUP($D669,metadata!$B$2:$S$451,10,0)</f>
        <v>n</v>
      </c>
      <c r="N669" t="str">
        <f>VLOOKUP($D669,metadata!$B$2:$S$451,11,0)</f>
        <v>Velarifictorus micado</v>
      </c>
      <c r="O669" t="str">
        <f>VLOOKUP($D669,metadata!$B$2:$S$451,12,0)</f>
        <v>orthoptera</v>
      </c>
      <c r="P669" t="str">
        <f>VLOOKUP($D669,metadata!$B$2:$S$451,13,0)</f>
        <v>HB</v>
      </c>
      <c r="Q669" t="str">
        <f>VLOOKUP($D669,metadata!$B$2:$S$451,14,0)</f>
        <v/>
      </c>
      <c r="R669" t="str">
        <f>VLOOKUP($D669,metadata!$B$2:$S$451,15,0)</f>
        <v/>
      </c>
      <c r="S669" t="str">
        <f>VLOOKUP($D669,metadata!$B$2:$S$451,16,0)</f>
        <v/>
      </c>
      <c r="T669" t="str">
        <f>VLOOKUP($D669,metadata!$B$2:$S$451,17,0)</f>
        <v/>
      </c>
      <c r="U669" t="str">
        <f>VLOOKUP($D669,metadata!$B$2:$S$451,18,0)</f>
        <v/>
      </c>
      <c r="V669">
        <f>VLOOKUP($D669,metadata!$B$2:$Z$451,19,0)</f>
        <v>85.5</v>
      </c>
      <c r="W669" t="str">
        <f>VLOOKUP($D669,metadata!$B$2:$Z$451,20,0)</f>
        <v>global average</v>
      </c>
      <c r="X669" t="str">
        <f>VLOOKUP($D669,metadata!$B$2:$Z$451,21,0)</f>
        <v/>
      </c>
      <c r="Y669">
        <f>VLOOKUP($D669,metadata!$B$2:$Z$451,22,0)</f>
        <v>14</v>
      </c>
      <c r="Z669" t="str">
        <f>VLOOKUP($D669,metadata!$B$2:$Z$451,23,0)</f>
        <v/>
      </c>
      <c r="AA669" t="str">
        <f>VLOOKUP($D669,metadata!$B$2:$Z$451,24,0)</f>
        <v>macroptery</v>
      </c>
      <c r="AB669" t="str">
        <f>VLOOKUP($D669,metadata!$B$2:$Z$451,25,0)</f>
        <v/>
      </c>
      <c r="AC669">
        <v>13.9940298507462</v>
      </c>
      <c r="AD669">
        <v>5.1369863013698698</v>
      </c>
      <c r="AF669">
        <f t="shared" si="38"/>
        <v>85.5</v>
      </c>
      <c r="AG669">
        <f t="shared" si="40"/>
        <v>14</v>
      </c>
      <c r="AI669" t="s">
        <v>38</v>
      </c>
      <c r="AJ669" t="s">
        <v>38</v>
      </c>
    </row>
    <row r="670" spans="3:36" x14ac:dyDescent="0.3">
      <c r="C670">
        <v>669</v>
      </c>
      <c r="D670" t="str">
        <f t="shared" si="37"/>
        <v>14-HB</v>
      </c>
      <c r="E670" t="str">
        <f>VLOOKUP($D670,metadata!$B$2:$S$451,2,0)</f>
        <v>Zeng, Y; Zhu, DH</v>
      </c>
      <c r="F670" t="str">
        <f>VLOOKUP($D670,metadata!$B$2:$S$451,3,0)</f>
        <v>Geographical Variation in Body Size, Development Time, and Wing Dimorphism in the Cricket Velarifictorus micado (Orthoptera: Gryllidae)</v>
      </c>
      <c r="G670" t="str">
        <f>VLOOKUP($D670,metadata!$B$2:$S$451,4,0)</f>
        <v>10.1603/AN14040</v>
      </c>
      <c r="H670" t="str">
        <f>VLOOKUP($D670,metadata!$B$2:$S$451,5,0)</f>
        <v>y-askcoordinates</v>
      </c>
      <c r="I670" t="str">
        <f>VLOOKUP($D670,metadata!$B$2:$S$451,6,0)</f>
        <v>a</v>
      </c>
      <c r="J670" t="str">
        <f>VLOOKUP($D670,metadata!$B$2:$S$451,7,0)</f>
        <v>i</v>
      </c>
      <c r="K670">
        <f>VLOOKUP($D670,metadata!$B$2:$S$451,8,0)</f>
        <v>5</v>
      </c>
      <c r="L670">
        <f>VLOOKUP($D670,metadata!$B$2:$S$451,9,0)</f>
        <v>4</v>
      </c>
      <c r="M670" t="str">
        <f>VLOOKUP($D670,metadata!$B$2:$S$451,10,0)</f>
        <v>n</v>
      </c>
      <c r="N670" t="str">
        <f>VLOOKUP($D670,metadata!$B$2:$S$451,11,0)</f>
        <v>Velarifictorus micado</v>
      </c>
      <c r="O670" t="str">
        <f>VLOOKUP($D670,metadata!$B$2:$S$451,12,0)</f>
        <v>orthoptera</v>
      </c>
      <c r="P670" t="str">
        <f>VLOOKUP($D670,metadata!$B$2:$S$451,13,0)</f>
        <v>HB</v>
      </c>
      <c r="Q670" t="str">
        <f>VLOOKUP($D670,metadata!$B$2:$S$451,14,0)</f>
        <v/>
      </c>
      <c r="R670" t="str">
        <f>VLOOKUP($D670,metadata!$B$2:$S$451,15,0)</f>
        <v/>
      </c>
      <c r="S670" t="str">
        <f>VLOOKUP($D670,metadata!$B$2:$S$451,16,0)</f>
        <v/>
      </c>
      <c r="T670" t="str">
        <f>VLOOKUP($D670,metadata!$B$2:$S$451,17,0)</f>
        <v/>
      </c>
      <c r="U670" t="str">
        <f>VLOOKUP($D670,metadata!$B$2:$S$451,18,0)</f>
        <v/>
      </c>
      <c r="V670">
        <f>VLOOKUP($D670,metadata!$B$2:$Z$451,19,0)</f>
        <v>85.5</v>
      </c>
      <c r="W670" t="str">
        <f>VLOOKUP($D670,metadata!$B$2:$Z$451,20,0)</f>
        <v>global average</v>
      </c>
      <c r="X670" t="str">
        <f>VLOOKUP($D670,metadata!$B$2:$Z$451,21,0)</f>
        <v/>
      </c>
      <c r="Y670">
        <f>VLOOKUP($D670,metadata!$B$2:$Z$451,22,0)</f>
        <v>14</v>
      </c>
      <c r="Z670" t="str">
        <f>VLOOKUP($D670,metadata!$B$2:$Z$451,23,0)</f>
        <v/>
      </c>
      <c r="AA670" t="str">
        <f>VLOOKUP($D670,metadata!$B$2:$Z$451,24,0)</f>
        <v>macroptery</v>
      </c>
      <c r="AB670" t="str">
        <f>VLOOKUP($D670,metadata!$B$2:$Z$451,25,0)</f>
        <v/>
      </c>
      <c r="AC670">
        <v>16</v>
      </c>
      <c r="AD670">
        <v>57.191780821917803</v>
      </c>
      <c r="AF670">
        <f t="shared" si="38"/>
        <v>85.5</v>
      </c>
      <c r="AG670">
        <f t="shared" si="40"/>
        <v>16</v>
      </c>
      <c r="AI670" t="s">
        <v>38</v>
      </c>
      <c r="AJ670" t="s">
        <v>38</v>
      </c>
    </row>
    <row r="671" spans="3:36" x14ac:dyDescent="0.3">
      <c r="C671">
        <v>670</v>
      </c>
      <c r="D671" t="str">
        <f t="shared" si="37"/>
        <v>14-LN</v>
      </c>
      <c r="E671" t="str">
        <f>VLOOKUP($D671,metadata!$B$2:$S$451,2,0)</f>
        <v>Zeng, Y; Zhu, DH</v>
      </c>
      <c r="F671" t="str">
        <f>VLOOKUP($D671,metadata!$B$2:$S$451,3,0)</f>
        <v>Geographical Variation in Body Size, Development Time, and Wing Dimorphism in the Cricket Velarifictorus micado (Orthoptera: Gryllidae)</v>
      </c>
      <c r="G671" t="str">
        <f>VLOOKUP($D671,metadata!$B$2:$S$451,4,0)</f>
        <v>10.1603/AN14040</v>
      </c>
      <c r="H671" t="str">
        <f>VLOOKUP($D671,metadata!$B$2:$S$451,5,0)</f>
        <v>y-askcoordinates</v>
      </c>
      <c r="I671" t="str">
        <f>VLOOKUP($D671,metadata!$B$2:$S$451,6,0)</f>
        <v>a</v>
      </c>
      <c r="J671" t="str">
        <f>VLOOKUP($D671,metadata!$B$2:$S$451,7,0)</f>
        <v>i</v>
      </c>
      <c r="K671">
        <f>VLOOKUP($D671,metadata!$B$2:$S$451,8,0)</f>
        <v>5</v>
      </c>
      <c r="L671">
        <f>VLOOKUP($D671,metadata!$B$2:$S$451,9,0)</f>
        <v>4</v>
      </c>
      <c r="M671" t="str">
        <f>VLOOKUP($D671,metadata!$B$2:$S$451,10,0)</f>
        <v>n</v>
      </c>
      <c r="N671" t="str">
        <f>VLOOKUP($D671,metadata!$B$2:$S$451,11,0)</f>
        <v>Velarifictorus micado</v>
      </c>
      <c r="O671" t="str">
        <f>VLOOKUP($D671,metadata!$B$2:$S$451,12,0)</f>
        <v>orthoptera</v>
      </c>
      <c r="P671" t="str">
        <f>VLOOKUP($D671,metadata!$B$2:$S$451,13,0)</f>
        <v>LN</v>
      </c>
      <c r="Q671" t="str">
        <f>VLOOKUP($D671,metadata!$B$2:$S$451,14,0)</f>
        <v/>
      </c>
      <c r="R671" t="str">
        <f>VLOOKUP($D671,metadata!$B$2:$S$451,15,0)</f>
        <v/>
      </c>
      <c r="S671" t="str">
        <f>VLOOKUP($D671,metadata!$B$2:$S$451,16,0)</f>
        <v/>
      </c>
      <c r="T671" t="str">
        <f>VLOOKUP($D671,metadata!$B$2:$S$451,17,0)</f>
        <v/>
      </c>
      <c r="U671" t="str">
        <f>VLOOKUP($D671,metadata!$B$2:$S$451,18,0)</f>
        <v/>
      </c>
      <c r="V671">
        <f>VLOOKUP($D671,metadata!$B$2:$Z$451,19,0)</f>
        <v>85.5</v>
      </c>
      <c r="W671" t="str">
        <f>VLOOKUP($D671,metadata!$B$2:$Z$451,20,0)</f>
        <v>global average</v>
      </c>
      <c r="X671" t="str">
        <f>VLOOKUP($D671,metadata!$B$2:$Z$451,21,0)</f>
        <v/>
      </c>
      <c r="Y671">
        <f>VLOOKUP($D671,metadata!$B$2:$Z$451,22,0)</f>
        <v>14</v>
      </c>
      <c r="Z671" t="str">
        <f>VLOOKUP($D671,metadata!$B$2:$Z$451,23,0)</f>
        <v/>
      </c>
      <c r="AA671" t="str">
        <f>VLOOKUP($D671,metadata!$B$2:$Z$451,24,0)</f>
        <v>macroptery</v>
      </c>
      <c r="AB671" t="str">
        <f>VLOOKUP($D671,metadata!$B$2:$Z$451,25,0)</f>
        <v/>
      </c>
      <c r="AC671">
        <v>10</v>
      </c>
      <c r="AD671">
        <v>4.1095890410958802</v>
      </c>
      <c r="AF671">
        <f t="shared" si="38"/>
        <v>85.5</v>
      </c>
      <c r="AG671">
        <f t="shared" si="40"/>
        <v>10</v>
      </c>
      <c r="AI671" t="s">
        <v>38</v>
      </c>
      <c r="AJ671" t="s">
        <v>38</v>
      </c>
    </row>
    <row r="672" spans="3:36" x14ac:dyDescent="0.3">
      <c r="C672">
        <v>671</v>
      </c>
      <c r="D672" t="str">
        <f t="shared" si="37"/>
        <v>14-LN</v>
      </c>
      <c r="E672" t="str">
        <f>VLOOKUP($D672,metadata!$B$2:$S$451,2,0)</f>
        <v>Zeng, Y; Zhu, DH</v>
      </c>
      <c r="F672" t="str">
        <f>VLOOKUP($D672,metadata!$B$2:$S$451,3,0)</f>
        <v>Geographical Variation in Body Size, Development Time, and Wing Dimorphism in the Cricket Velarifictorus micado (Orthoptera: Gryllidae)</v>
      </c>
      <c r="G672" t="str">
        <f>VLOOKUP($D672,metadata!$B$2:$S$451,4,0)</f>
        <v>10.1603/AN14040</v>
      </c>
      <c r="H672" t="str">
        <f>VLOOKUP($D672,metadata!$B$2:$S$451,5,0)</f>
        <v>y-askcoordinates</v>
      </c>
      <c r="I672" t="str">
        <f>VLOOKUP($D672,metadata!$B$2:$S$451,6,0)</f>
        <v>a</v>
      </c>
      <c r="J672" t="str">
        <f>VLOOKUP($D672,metadata!$B$2:$S$451,7,0)</f>
        <v>i</v>
      </c>
      <c r="K672">
        <f>VLOOKUP($D672,metadata!$B$2:$S$451,8,0)</f>
        <v>5</v>
      </c>
      <c r="L672">
        <f>VLOOKUP($D672,metadata!$B$2:$S$451,9,0)</f>
        <v>4</v>
      </c>
      <c r="M672" t="str">
        <f>VLOOKUP($D672,metadata!$B$2:$S$451,10,0)</f>
        <v>n</v>
      </c>
      <c r="N672" t="str">
        <f>VLOOKUP($D672,metadata!$B$2:$S$451,11,0)</f>
        <v>Velarifictorus micado</v>
      </c>
      <c r="O672" t="str">
        <f>VLOOKUP($D672,metadata!$B$2:$S$451,12,0)</f>
        <v>orthoptera</v>
      </c>
      <c r="P672" t="str">
        <f>VLOOKUP($D672,metadata!$B$2:$S$451,13,0)</f>
        <v>LN</v>
      </c>
      <c r="Q672" t="str">
        <f>VLOOKUP($D672,metadata!$B$2:$S$451,14,0)</f>
        <v/>
      </c>
      <c r="R672" t="str">
        <f>VLOOKUP($D672,metadata!$B$2:$S$451,15,0)</f>
        <v/>
      </c>
      <c r="S672" t="str">
        <f>VLOOKUP($D672,metadata!$B$2:$S$451,16,0)</f>
        <v/>
      </c>
      <c r="T672" t="str">
        <f>VLOOKUP($D672,metadata!$B$2:$S$451,17,0)</f>
        <v/>
      </c>
      <c r="U672" t="str">
        <f>VLOOKUP($D672,metadata!$B$2:$S$451,18,0)</f>
        <v/>
      </c>
      <c r="V672">
        <f>VLOOKUP($D672,metadata!$B$2:$Z$451,19,0)</f>
        <v>85.5</v>
      </c>
      <c r="W672" t="str">
        <f>VLOOKUP($D672,metadata!$B$2:$Z$451,20,0)</f>
        <v>global average</v>
      </c>
      <c r="X672" t="str">
        <f>VLOOKUP($D672,metadata!$B$2:$Z$451,21,0)</f>
        <v/>
      </c>
      <c r="Y672">
        <f>VLOOKUP($D672,metadata!$B$2:$Z$451,22,0)</f>
        <v>14</v>
      </c>
      <c r="Z672" t="str">
        <f>VLOOKUP($D672,metadata!$B$2:$Z$451,23,0)</f>
        <v/>
      </c>
      <c r="AA672" t="str">
        <f>VLOOKUP($D672,metadata!$B$2:$Z$451,24,0)</f>
        <v>macroptery</v>
      </c>
      <c r="AB672" t="str">
        <f>VLOOKUP($D672,metadata!$B$2:$Z$451,25,0)</f>
        <v/>
      </c>
      <c r="AC672">
        <v>12.005970149253701</v>
      </c>
      <c r="AD672">
        <v>5.4794520547945202</v>
      </c>
      <c r="AF672">
        <f t="shared" si="38"/>
        <v>85.5</v>
      </c>
      <c r="AG672">
        <f t="shared" si="40"/>
        <v>12</v>
      </c>
      <c r="AI672" t="s">
        <v>38</v>
      </c>
      <c r="AJ672" t="s">
        <v>38</v>
      </c>
    </row>
    <row r="673" spans="3:36" x14ac:dyDescent="0.3">
      <c r="C673">
        <v>672</v>
      </c>
      <c r="D673" t="str">
        <f t="shared" si="37"/>
        <v>14-LN</v>
      </c>
      <c r="E673" t="str">
        <f>VLOOKUP($D673,metadata!$B$2:$S$451,2,0)</f>
        <v>Zeng, Y; Zhu, DH</v>
      </c>
      <c r="F673" t="str">
        <f>VLOOKUP($D673,metadata!$B$2:$S$451,3,0)</f>
        <v>Geographical Variation in Body Size, Development Time, and Wing Dimorphism in the Cricket Velarifictorus micado (Orthoptera: Gryllidae)</v>
      </c>
      <c r="G673" t="str">
        <f>VLOOKUP($D673,metadata!$B$2:$S$451,4,0)</f>
        <v>10.1603/AN14040</v>
      </c>
      <c r="H673" t="str">
        <f>VLOOKUP($D673,metadata!$B$2:$S$451,5,0)</f>
        <v>y-askcoordinates</v>
      </c>
      <c r="I673" t="str">
        <f>VLOOKUP($D673,metadata!$B$2:$S$451,6,0)</f>
        <v>a</v>
      </c>
      <c r="J673" t="str">
        <f>VLOOKUP($D673,metadata!$B$2:$S$451,7,0)</f>
        <v>i</v>
      </c>
      <c r="K673">
        <f>VLOOKUP($D673,metadata!$B$2:$S$451,8,0)</f>
        <v>5</v>
      </c>
      <c r="L673">
        <f>VLOOKUP($D673,metadata!$B$2:$S$451,9,0)</f>
        <v>4</v>
      </c>
      <c r="M673" t="str">
        <f>VLOOKUP($D673,metadata!$B$2:$S$451,10,0)</f>
        <v>n</v>
      </c>
      <c r="N673" t="str">
        <f>VLOOKUP($D673,metadata!$B$2:$S$451,11,0)</f>
        <v>Velarifictorus micado</v>
      </c>
      <c r="O673" t="str">
        <f>VLOOKUP($D673,metadata!$B$2:$S$451,12,0)</f>
        <v>orthoptera</v>
      </c>
      <c r="P673" t="str">
        <f>VLOOKUP($D673,metadata!$B$2:$S$451,13,0)</f>
        <v>LN</v>
      </c>
      <c r="Q673" t="str">
        <f>VLOOKUP($D673,metadata!$B$2:$S$451,14,0)</f>
        <v/>
      </c>
      <c r="R673" t="str">
        <f>VLOOKUP($D673,metadata!$B$2:$S$451,15,0)</f>
        <v/>
      </c>
      <c r="S673" t="str">
        <f>VLOOKUP($D673,metadata!$B$2:$S$451,16,0)</f>
        <v/>
      </c>
      <c r="T673" t="str">
        <f>VLOOKUP($D673,metadata!$B$2:$S$451,17,0)</f>
        <v/>
      </c>
      <c r="U673" t="str">
        <f>VLOOKUP($D673,metadata!$B$2:$S$451,18,0)</f>
        <v/>
      </c>
      <c r="V673">
        <f>VLOOKUP($D673,metadata!$B$2:$Z$451,19,0)</f>
        <v>85.5</v>
      </c>
      <c r="W673" t="str">
        <f>VLOOKUP($D673,metadata!$B$2:$Z$451,20,0)</f>
        <v>global average</v>
      </c>
      <c r="X673" t="str">
        <f>VLOOKUP($D673,metadata!$B$2:$Z$451,21,0)</f>
        <v/>
      </c>
      <c r="Y673">
        <f>VLOOKUP($D673,metadata!$B$2:$Z$451,22,0)</f>
        <v>14</v>
      </c>
      <c r="Z673" t="str">
        <f>VLOOKUP($D673,metadata!$B$2:$Z$451,23,0)</f>
        <v/>
      </c>
      <c r="AA673" t="str">
        <f>VLOOKUP($D673,metadata!$B$2:$Z$451,24,0)</f>
        <v>macroptery</v>
      </c>
      <c r="AB673" t="str">
        <f>VLOOKUP($D673,metadata!$B$2:$Z$451,25,0)</f>
        <v/>
      </c>
      <c r="AC673">
        <v>13.9940298507462</v>
      </c>
      <c r="AD673">
        <v>6.8493150684931496</v>
      </c>
      <c r="AF673">
        <f t="shared" si="38"/>
        <v>85.5</v>
      </c>
      <c r="AG673">
        <f t="shared" si="40"/>
        <v>14</v>
      </c>
      <c r="AI673" t="s">
        <v>38</v>
      </c>
      <c r="AJ673" t="s">
        <v>38</v>
      </c>
    </row>
    <row r="674" spans="3:36" x14ac:dyDescent="0.3">
      <c r="C674">
        <v>673</v>
      </c>
      <c r="D674" t="str">
        <f t="shared" si="37"/>
        <v>14-LN</v>
      </c>
      <c r="E674" t="str">
        <f>VLOOKUP($D674,metadata!$B$2:$S$451,2,0)</f>
        <v>Zeng, Y; Zhu, DH</v>
      </c>
      <c r="F674" t="str">
        <f>VLOOKUP($D674,metadata!$B$2:$S$451,3,0)</f>
        <v>Geographical Variation in Body Size, Development Time, and Wing Dimorphism in the Cricket Velarifictorus micado (Orthoptera: Gryllidae)</v>
      </c>
      <c r="G674" t="str">
        <f>VLOOKUP($D674,metadata!$B$2:$S$451,4,0)</f>
        <v>10.1603/AN14040</v>
      </c>
      <c r="H674" t="str">
        <f>VLOOKUP($D674,metadata!$B$2:$S$451,5,0)</f>
        <v>y-askcoordinates</v>
      </c>
      <c r="I674" t="str">
        <f>VLOOKUP($D674,metadata!$B$2:$S$451,6,0)</f>
        <v>a</v>
      </c>
      <c r="J674" t="str">
        <f>VLOOKUP($D674,metadata!$B$2:$S$451,7,0)</f>
        <v>i</v>
      </c>
      <c r="K674">
        <f>VLOOKUP($D674,metadata!$B$2:$S$451,8,0)</f>
        <v>5</v>
      </c>
      <c r="L674">
        <f>VLOOKUP($D674,metadata!$B$2:$S$451,9,0)</f>
        <v>4</v>
      </c>
      <c r="M674" t="str">
        <f>VLOOKUP($D674,metadata!$B$2:$S$451,10,0)</f>
        <v>n</v>
      </c>
      <c r="N674" t="str">
        <f>VLOOKUP($D674,metadata!$B$2:$S$451,11,0)</f>
        <v>Velarifictorus micado</v>
      </c>
      <c r="O674" t="str">
        <f>VLOOKUP($D674,metadata!$B$2:$S$451,12,0)</f>
        <v>orthoptera</v>
      </c>
      <c r="P674" t="str">
        <f>VLOOKUP($D674,metadata!$B$2:$S$451,13,0)</f>
        <v>LN</v>
      </c>
      <c r="Q674" t="str">
        <f>VLOOKUP($D674,metadata!$B$2:$S$451,14,0)</f>
        <v/>
      </c>
      <c r="R674" t="str">
        <f>VLOOKUP($D674,metadata!$B$2:$S$451,15,0)</f>
        <v/>
      </c>
      <c r="S674" t="str">
        <f>VLOOKUP($D674,metadata!$B$2:$S$451,16,0)</f>
        <v/>
      </c>
      <c r="T674" t="str">
        <f>VLOOKUP($D674,metadata!$B$2:$S$451,17,0)</f>
        <v/>
      </c>
      <c r="U674" t="str">
        <f>VLOOKUP($D674,metadata!$B$2:$S$451,18,0)</f>
        <v/>
      </c>
      <c r="V674">
        <f>VLOOKUP($D674,metadata!$B$2:$Z$451,19,0)</f>
        <v>85.5</v>
      </c>
      <c r="W674" t="str">
        <f>VLOOKUP($D674,metadata!$B$2:$Z$451,20,0)</f>
        <v>global average</v>
      </c>
      <c r="X674" t="str">
        <f>VLOOKUP($D674,metadata!$B$2:$Z$451,21,0)</f>
        <v/>
      </c>
      <c r="Y674">
        <f>VLOOKUP($D674,metadata!$B$2:$Z$451,22,0)</f>
        <v>14</v>
      </c>
      <c r="Z674" t="str">
        <f>VLOOKUP($D674,metadata!$B$2:$Z$451,23,0)</f>
        <v/>
      </c>
      <c r="AA674" t="str">
        <f>VLOOKUP($D674,metadata!$B$2:$Z$451,24,0)</f>
        <v>macroptery</v>
      </c>
      <c r="AB674" t="str">
        <f>VLOOKUP($D674,metadata!$B$2:$Z$451,25,0)</f>
        <v/>
      </c>
      <c r="AC674">
        <v>16.0179104477611</v>
      </c>
      <c r="AD674">
        <v>34.246575342465697</v>
      </c>
      <c r="AF674">
        <f t="shared" si="38"/>
        <v>85.5</v>
      </c>
      <c r="AG674">
        <f t="shared" si="40"/>
        <v>16</v>
      </c>
      <c r="AI674" t="s">
        <v>38</v>
      </c>
      <c r="AJ674" t="s">
        <v>38</v>
      </c>
    </row>
    <row r="675" spans="3:36" x14ac:dyDescent="0.3">
      <c r="C675">
        <v>674</v>
      </c>
      <c r="D675" t="str">
        <f t="shared" si="37"/>
        <v>14-JL</v>
      </c>
      <c r="E675" t="str">
        <f>VLOOKUP($D675,metadata!$B$2:$S$451,2,0)</f>
        <v>Zeng, Y; Zhu, DH</v>
      </c>
      <c r="F675" t="str">
        <f>VLOOKUP($D675,metadata!$B$2:$S$451,3,0)</f>
        <v>Geographical Variation in Body Size, Development Time, and Wing Dimorphism in the Cricket Velarifictorus micado (Orthoptera: Gryllidae)</v>
      </c>
      <c r="G675" t="str">
        <f>VLOOKUP($D675,metadata!$B$2:$S$451,4,0)</f>
        <v>10.1603/AN14040</v>
      </c>
      <c r="H675" t="str">
        <f>VLOOKUP($D675,metadata!$B$2:$S$451,5,0)</f>
        <v>y-askcoordinates</v>
      </c>
      <c r="I675" t="str">
        <f>VLOOKUP($D675,metadata!$B$2:$S$451,6,0)</f>
        <v>a</v>
      </c>
      <c r="J675" t="str">
        <f>VLOOKUP($D675,metadata!$B$2:$S$451,7,0)</f>
        <v>i</v>
      </c>
      <c r="K675">
        <f>VLOOKUP($D675,metadata!$B$2:$S$451,8,0)</f>
        <v>5</v>
      </c>
      <c r="L675">
        <f>VLOOKUP($D675,metadata!$B$2:$S$451,9,0)</f>
        <v>4</v>
      </c>
      <c r="M675" t="str">
        <f>VLOOKUP($D675,metadata!$B$2:$S$451,10,0)</f>
        <v>n</v>
      </c>
      <c r="N675" t="str">
        <f>VLOOKUP($D675,metadata!$B$2:$S$451,11,0)</f>
        <v>Velarifictorus micado</v>
      </c>
      <c r="O675" t="str">
        <f>VLOOKUP($D675,metadata!$B$2:$S$451,12,0)</f>
        <v>orthoptera</v>
      </c>
      <c r="P675" t="str">
        <f>VLOOKUP($D675,metadata!$B$2:$S$451,13,0)</f>
        <v>JL</v>
      </c>
      <c r="Q675" t="str">
        <f>VLOOKUP($D675,metadata!$B$2:$S$451,14,0)</f>
        <v>"43°88' "</v>
      </c>
      <c r="R675" t="str">
        <f>VLOOKUP($D675,metadata!$B$2:$S$451,15,0)</f>
        <v/>
      </c>
      <c r="S675" t="str">
        <f>VLOOKUP($D675,metadata!$B$2:$S$451,16,0)</f>
        <v/>
      </c>
      <c r="T675" t="str">
        <f>VLOOKUP($D675,metadata!$B$2:$S$451,17,0)</f>
        <v/>
      </c>
      <c r="U675" t="str">
        <f>VLOOKUP($D675,metadata!$B$2:$S$451,18,0)</f>
        <v/>
      </c>
      <c r="V675">
        <f>VLOOKUP($D675,metadata!$B$2:$Z$451,19,0)</f>
        <v>85.5</v>
      </c>
      <c r="W675" t="str">
        <f>VLOOKUP($D675,metadata!$B$2:$Z$451,20,0)</f>
        <v>global average</v>
      </c>
      <c r="X675" t="str">
        <f>VLOOKUP($D675,metadata!$B$2:$Z$451,21,0)</f>
        <v/>
      </c>
      <c r="Y675">
        <f>VLOOKUP($D675,metadata!$B$2:$Z$451,22,0)</f>
        <v>14</v>
      </c>
      <c r="Z675" t="str">
        <f>VLOOKUP($D675,metadata!$B$2:$Z$451,23,0)</f>
        <v/>
      </c>
      <c r="AA675" t="str">
        <f>VLOOKUP($D675,metadata!$B$2:$Z$451,24,0)</f>
        <v>macroptery</v>
      </c>
      <c r="AB675" t="str">
        <f>VLOOKUP($D675,metadata!$B$2:$Z$451,25,0)</f>
        <v/>
      </c>
      <c r="AC675">
        <v>10.0179104477611</v>
      </c>
      <c r="AD675">
        <v>7.1917808219178001</v>
      </c>
      <c r="AF675">
        <f t="shared" si="38"/>
        <v>85.5</v>
      </c>
      <c r="AG675">
        <f t="shared" si="40"/>
        <v>10</v>
      </c>
      <c r="AI675" t="s">
        <v>38</v>
      </c>
      <c r="AJ675" t="s">
        <v>38</v>
      </c>
    </row>
    <row r="676" spans="3:36" x14ac:dyDescent="0.3">
      <c r="C676">
        <v>675</v>
      </c>
      <c r="D676" t="str">
        <f t="shared" si="37"/>
        <v>14-JL</v>
      </c>
      <c r="E676" t="str">
        <f>VLOOKUP($D676,metadata!$B$2:$S$451,2,0)</f>
        <v>Zeng, Y; Zhu, DH</v>
      </c>
      <c r="F676" t="str">
        <f>VLOOKUP($D676,metadata!$B$2:$S$451,3,0)</f>
        <v>Geographical Variation in Body Size, Development Time, and Wing Dimorphism in the Cricket Velarifictorus micado (Orthoptera: Gryllidae)</v>
      </c>
      <c r="G676" t="str">
        <f>VLOOKUP($D676,metadata!$B$2:$S$451,4,0)</f>
        <v>10.1603/AN14040</v>
      </c>
      <c r="H676" t="str">
        <f>VLOOKUP($D676,metadata!$B$2:$S$451,5,0)</f>
        <v>y-askcoordinates</v>
      </c>
      <c r="I676" t="str">
        <f>VLOOKUP($D676,metadata!$B$2:$S$451,6,0)</f>
        <v>a</v>
      </c>
      <c r="J676" t="str">
        <f>VLOOKUP($D676,metadata!$B$2:$S$451,7,0)</f>
        <v>i</v>
      </c>
      <c r="K676">
        <f>VLOOKUP($D676,metadata!$B$2:$S$451,8,0)</f>
        <v>5</v>
      </c>
      <c r="L676">
        <f>VLOOKUP($D676,metadata!$B$2:$S$451,9,0)</f>
        <v>4</v>
      </c>
      <c r="M676" t="str">
        <f>VLOOKUP($D676,metadata!$B$2:$S$451,10,0)</f>
        <v>n</v>
      </c>
      <c r="N676" t="str">
        <f>VLOOKUP($D676,metadata!$B$2:$S$451,11,0)</f>
        <v>Velarifictorus micado</v>
      </c>
      <c r="O676" t="str">
        <f>VLOOKUP($D676,metadata!$B$2:$S$451,12,0)</f>
        <v>orthoptera</v>
      </c>
      <c r="P676" t="str">
        <f>VLOOKUP($D676,metadata!$B$2:$S$451,13,0)</f>
        <v>JL</v>
      </c>
      <c r="Q676" t="str">
        <f>VLOOKUP($D676,metadata!$B$2:$S$451,14,0)</f>
        <v>"43°88' "</v>
      </c>
      <c r="R676" t="str">
        <f>VLOOKUP($D676,metadata!$B$2:$S$451,15,0)</f>
        <v/>
      </c>
      <c r="S676" t="str">
        <f>VLOOKUP($D676,metadata!$B$2:$S$451,16,0)</f>
        <v/>
      </c>
      <c r="T676" t="str">
        <f>VLOOKUP($D676,metadata!$B$2:$S$451,17,0)</f>
        <v/>
      </c>
      <c r="U676" t="str">
        <f>VLOOKUP($D676,metadata!$B$2:$S$451,18,0)</f>
        <v/>
      </c>
      <c r="V676">
        <f>VLOOKUP($D676,metadata!$B$2:$Z$451,19,0)</f>
        <v>85.5</v>
      </c>
      <c r="W676" t="str">
        <f>VLOOKUP($D676,metadata!$B$2:$Z$451,20,0)</f>
        <v>global average</v>
      </c>
      <c r="X676" t="str">
        <f>VLOOKUP($D676,metadata!$B$2:$Z$451,21,0)</f>
        <v/>
      </c>
      <c r="Y676">
        <f>VLOOKUP($D676,metadata!$B$2:$Z$451,22,0)</f>
        <v>14</v>
      </c>
      <c r="Z676" t="str">
        <f>VLOOKUP($D676,metadata!$B$2:$Z$451,23,0)</f>
        <v/>
      </c>
      <c r="AA676" t="str">
        <f>VLOOKUP($D676,metadata!$B$2:$Z$451,24,0)</f>
        <v>macroptery</v>
      </c>
      <c r="AB676" t="str">
        <f>VLOOKUP($D676,metadata!$B$2:$Z$451,25,0)</f>
        <v/>
      </c>
      <c r="AC676">
        <v>12.005970149253701</v>
      </c>
      <c r="AD676">
        <v>4.45205479452056</v>
      </c>
      <c r="AF676">
        <f t="shared" si="38"/>
        <v>85.5</v>
      </c>
      <c r="AG676">
        <f t="shared" si="40"/>
        <v>12</v>
      </c>
      <c r="AI676" t="s">
        <v>38</v>
      </c>
      <c r="AJ676" t="s">
        <v>38</v>
      </c>
    </row>
    <row r="677" spans="3:36" x14ac:dyDescent="0.3">
      <c r="C677">
        <v>676</v>
      </c>
      <c r="D677" t="str">
        <f t="shared" si="37"/>
        <v>14-JL</v>
      </c>
      <c r="E677" t="str">
        <f>VLOOKUP($D677,metadata!$B$2:$S$451,2,0)</f>
        <v>Zeng, Y; Zhu, DH</v>
      </c>
      <c r="F677" t="str">
        <f>VLOOKUP($D677,metadata!$B$2:$S$451,3,0)</f>
        <v>Geographical Variation in Body Size, Development Time, and Wing Dimorphism in the Cricket Velarifictorus micado (Orthoptera: Gryllidae)</v>
      </c>
      <c r="G677" t="str">
        <f>VLOOKUP($D677,metadata!$B$2:$S$451,4,0)</f>
        <v>10.1603/AN14040</v>
      </c>
      <c r="H677" t="str">
        <f>VLOOKUP($D677,metadata!$B$2:$S$451,5,0)</f>
        <v>y-askcoordinates</v>
      </c>
      <c r="I677" t="str">
        <f>VLOOKUP($D677,metadata!$B$2:$S$451,6,0)</f>
        <v>a</v>
      </c>
      <c r="J677" t="str">
        <f>VLOOKUP($D677,metadata!$B$2:$S$451,7,0)</f>
        <v>i</v>
      </c>
      <c r="K677">
        <f>VLOOKUP($D677,metadata!$B$2:$S$451,8,0)</f>
        <v>5</v>
      </c>
      <c r="L677">
        <f>VLOOKUP($D677,metadata!$B$2:$S$451,9,0)</f>
        <v>4</v>
      </c>
      <c r="M677" t="str">
        <f>VLOOKUP($D677,metadata!$B$2:$S$451,10,0)</f>
        <v>n</v>
      </c>
      <c r="N677" t="str">
        <f>VLOOKUP($D677,metadata!$B$2:$S$451,11,0)</f>
        <v>Velarifictorus micado</v>
      </c>
      <c r="O677" t="str">
        <f>VLOOKUP($D677,metadata!$B$2:$S$451,12,0)</f>
        <v>orthoptera</v>
      </c>
      <c r="P677" t="str">
        <f>VLOOKUP($D677,metadata!$B$2:$S$451,13,0)</f>
        <v>JL</v>
      </c>
      <c r="Q677" t="str">
        <f>VLOOKUP($D677,metadata!$B$2:$S$451,14,0)</f>
        <v>"43°88' "</v>
      </c>
      <c r="R677" t="str">
        <f>VLOOKUP($D677,metadata!$B$2:$S$451,15,0)</f>
        <v/>
      </c>
      <c r="S677" t="str">
        <f>VLOOKUP($D677,metadata!$B$2:$S$451,16,0)</f>
        <v/>
      </c>
      <c r="T677" t="str">
        <f>VLOOKUP($D677,metadata!$B$2:$S$451,17,0)</f>
        <v/>
      </c>
      <c r="U677" t="str">
        <f>VLOOKUP($D677,metadata!$B$2:$S$451,18,0)</f>
        <v/>
      </c>
      <c r="V677">
        <f>VLOOKUP($D677,metadata!$B$2:$Z$451,19,0)</f>
        <v>85.5</v>
      </c>
      <c r="W677" t="str">
        <f>VLOOKUP($D677,metadata!$B$2:$Z$451,20,0)</f>
        <v>global average</v>
      </c>
      <c r="X677" t="str">
        <f>VLOOKUP($D677,metadata!$B$2:$Z$451,21,0)</f>
        <v/>
      </c>
      <c r="Y677">
        <f>VLOOKUP($D677,metadata!$B$2:$Z$451,22,0)</f>
        <v>14</v>
      </c>
      <c r="Z677" t="str">
        <f>VLOOKUP($D677,metadata!$B$2:$Z$451,23,0)</f>
        <v/>
      </c>
      <c r="AA677" t="str">
        <f>VLOOKUP($D677,metadata!$B$2:$Z$451,24,0)</f>
        <v>macroptery</v>
      </c>
      <c r="AB677" t="str">
        <f>VLOOKUP($D677,metadata!$B$2:$Z$451,25,0)</f>
        <v/>
      </c>
      <c r="AC677">
        <v>14.011940298507399</v>
      </c>
      <c r="AD677">
        <v>10.958904109589</v>
      </c>
      <c r="AF677">
        <f t="shared" si="38"/>
        <v>85.5</v>
      </c>
      <c r="AG677">
        <f t="shared" si="40"/>
        <v>14</v>
      </c>
      <c r="AI677" t="s">
        <v>38</v>
      </c>
      <c r="AJ677" t="s">
        <v>38</v>
      </c>
    </row>
    <row r="678" spans="3:36" x14ac:dyDescent="0.3">
      <c r="C678">
        <v>677</v>
      </c>
      <c r="D678" t="str">
        <f t="shared" si="37"/>
        <v>14-JL</v>
      </c>
      <c r="E678" t="str">
        <f>VLOOKUP($D678,metadata!$B$2:$S$451,2,0)</f>
        <v>Zeng, Y; Zhu, DH</v>
      </c>
      <c r="F678" t="str">
        <f>VLOOKUP($D678,metadata!$B$2:$S$451,3,0)</f>
        <v>Geographical Variation in Body Size, Development Time, and Wing Dimorphism in the Cricket Velarifictorus micado (Orthoptera: Gryllidae)</v>
      </c>
      <c r="G678" t="str">
        <f>VLOOKUP($D678,metadata!$B$2:$S$451,4,0)</f>
        <v>10.1603/AN14040</v>
      </c>
      <c r="H678" t="str">
        <f>VLOOKUP($D678,metadata!$B$2:$S$451,5,0)</f>
        <v>y-askcoordinates</v>
      </c>
      <c r="I678" t="str">
        <f>VLOOKUP($D678,metadata!$B$2:$S$451,6,0)</f>
        <v>a</v>
      </c>
      <c r="J678" t="str">
        <f>VLOOKUP($D678,metadata!$B$2:$S$451,7,0)</f>
        <v>i</v>
      </c>
      <c r="K678">
        <f>VLOOKUP($D678,metadata!$B$2:$S$451,8,0)</f>
        <v>5</v>
      </c>
      <c r="L678">
        <f>VLOOKUP($D678,metadata!$B$2:$S$451,9,0)</f>
        <v>4</v>
      </c>
      <c r="M678" t="str">
        <f>VLOOKUP($D678,metadata!$B$2:$S$451,10,0)</f>
        <v>n</v>
      </c>
      <c r="N678" t="str">
        <f>VLOOKUP($D678,metadata!$B$2:$S$451,11,0)</f>
        <v>Velarifictorus micado</v>
      </c>
      <c r="O678" t="str">
        <f>VLOOKUP($D678,metadata!$B$2:$S$451,12,0)</f>
        <v>orthoptera</v>
      </c>
      <c r="P678" t="str">
        <f>VLOOKUP($D678,metadata!$B$2:$S$451,13,0)</f>
        <v>JL</v>
      </c>
      <c r="Q678" t="str">
        <f>VLOOKUP($D678,metadata!$B$2:$S$451,14,0)</f>
        <v>"43°88' "</v>
      </c>
      <c r="R678" t="str">
        <f>VLOOKUP($D678,metadata!$B$2:$S$451,15,0)</f>
        <v/>
      </c>
      <c r="S678" t="str">
        <f>VLOOKUP($D678,metadata!$B$2:$S$451,16,0)</f>
        <v/>
      </c>
      <c r="T678" t="str">
        <f>VLOOKUP($D678,metadata!$B$2:$S$451,17,0)</f>
        <v/>
      </c>
      <c r="U678" t="str">
        <f>VLOOKUP($D678,metadata!$B$2:$S$451,18,0)</f>
        <v/>
      </c>
      <c r="V678">
        <f>VLOOKUP($D678,metadata!$B$2:$Z$451,19,0)</f>
        <v>85.5</v>
      </c>
      <c r="W678" t="str">
        <f>VLOOKUP($D678,metadata!$B$2:$Z$451,20,0)</f>
        <v>global average</v>
      </c>
      <c r="X678" t="str">
        <f>VLOOKUP($D678,metadata!$B$2:$Z$451,21,0)</f>
        <v/>
      </c>
      <c r="Y678">
        <f>VLOOKUP($D678,metadata!$B$2:$Z$451,22,0)</f>
        <v>14</v>
      </c>
      <c r="Z678" t="str">
        <f>VLOOKUP($D678,metadata!$B$2:$Z$451,23,0)</f>
        <v/>
      </c>
      <c r="AA678" t="str">
        <f>VLOOKUP($D678,metadata!$B$2:$Z$451,24,0)</f>
        <v>macroptery</v>
      </c>
      <c r="AB678" t="str">
        <f>VLOOKUP($D678,metadata!$B$2:$Z$451,25,0)</f>
        <v/>
      </c>
      <c r="AC678">
        <v>16</v>
      </c>
      <c r="AD678">
        <v>30.821917808219101</v>
      </c>
      <c r="AF678">
        <f t="shared" si="38"/>
        <v>85.5</v>
      </c>
      <c r="AG678">
        <f t="shared" si="40"/>
        <v>16</v>
      </c>
      <c r="AI678" t="s">
        <v>38</v>
      </c>
      <c r="AJ678" t="s">
        <v>38</v>
      </c>
    </row>
    <row r="679" spans="3:36" x14ac:dyDescent="0.3">
      <c r="C679">
        <v>678</v>
      </c>
      <c r="D679" t="str">
        <f t="shared" si="37"/>
        <v>15-HN</v>
      </c>
      <c r="E679" t="str">
        <f>VLOOKUP($D679,metadata!$B$2:$S$451,2,0)</f>
        <v>Hou, YY; Xu, LZ; Wu, Y; Wang, P; Shi, JJ; Zhai, BP</v>
      </c>
      <c r="F679" t="str">
        <f>VLOOKUP($D679,metadata!$B$2:$S$451,3,0)</f>
        <v>Geographic Variation of Diapause and Sensitive Stages of Photoperiodic Response in Laodelphax striatellus Fallen (Hemiptera: Delphacidae)</v>
      </c>
      <c r="G679" t="str">
        <f>VLOOKUP($D679,metadata!$B$2:$S$451,4,0)</f>
        <v>10.1093/jisesa/iev161</v>
      </c>
      <c r="H679" t="str">
        <f>VLOOKUP($D679,metadata!$B$2:$S$451,5,0)</f>
        <v>y</v>
      </c>
      <c r="I679" t="str">
        <f>VLOOKUP($D679,metadata!$B$2:$S$451,6,0)</f>
        <v>a</v>
      </c>
      <c r="J679" t="str">
        <f>VLOOKUP($D679,metadata!$B$2:$S$451,7,0)</f>
        <v>i</v>
      </c>
      <c r="K679">
        <f>VLOOKUP($D679,metadata!$B$2:$S$451,8,0)</f>
        <v>3</v>
      </c>
      <c r="L679">
        <f>VLOOKUP($D679,metadata!$B$2:$S$451,9,0)</f>
        <v>4</v>
      </c>
      <c r="M679" t="str">
        <f>VLOOKUP($D679,metadata!$B$2:$S$451,10,0)</f>
        <v/>
      </c>
      <c r="N679" t="str">
        <f>VLOOKUP($D679,metadata!$B$2:$S$451,11,0)</f>
        <v>Laodelphax striatellus</v>
      </c>
      <c r="O679" t="str">
        <f>VLOOKUP($D679,metadata!$B$2:$S$451,12,0)</f>
        <v>hemiptera</v>
      </c>
      <c r="P679" t="str">
        <f>VLOOKUP($D679,metadata!$B$2:$S$451,13,0)</f>
        <v>HN</v>
      </c>
      <c r="Q679">
        <f>VLOOKUP($D679,metadata!$B$2:$S$451,14,0)</f>
        <v>21.02</v>
      </c>
      <c r="R679">
        <f>VLOOKUP($D679,metadata!$B$2:$S$451,15,0)</f>
        <v>105.85</v>
      </c>
      <c r="S679">
        <f>VLOOKUP($D679,metadata!$B$2:$S$451,16,0)</f>
        <v>0.01</v>
      </c>
      <c r="T679">
        <f>VLOOKUP($D679,metadata!$B$2:$S$451,17,0)</f>
        <v>10</v>
      </c>
      <c r="U679" t="str">
        <f>VLOOKUP($D679,metadata!$B$2:$S$451,18,0)</f>
        <v/>
      </c>
      <c r="V679">
        <f>VLOOKUP($D679,metadata!$B$2:$Z$451,19,0)</f>
        <v>244.5</v>
      </c>
      <c r="W679" t="str">
        <f>VLOOKUP($D679,metadata!$B$2:$Z$451,20,0)</f>
        <v>global average</v>
      </c>
      <c r="X679" t="str">
        <f>VLOOKUP($D679,metadata!$B$2:$Z$451,21,0)</f>
        <v/>
      </c>
      <c r="Y679">
        <f>VLOOKUP($D679,metadata!$B$2:$Z$451,22,0)</f>
        <v>15</v>
      </c>
      <c r="Z679" t="str">
        <f>VLOOKUP($D679,metadata!$B$2:$Z$451,23,0)</f>
        <v/>
      </c>
      <c r="AA679" t="str">
        <f>VLOOKUP($D679,metadata!$B$2:$Z$451,24,0)</f>
        <v>nymph</v>
      </c>
      <c r="AB679" t="str">
        <f>VLOOKUP($D679,metadata!$B$2:$Z$451,25,0)</f>
        <v/>
      </c>
      <c r="AC679">
        <v>10</v>
      </c>
      <c r="AD679">
        <v>42.104221398495604</v>
      </c>
      <c r="AF679">
        <f t="shared" si="38"/>
        <v>244.5</v>
      </c>
      <c r="AG679">
        <f t="shared" si="40"/>
        <v>10</v>
      </c>
      <c r="AH679">
        <v>2016</v>
      </c>
      <c r="AI679" t="s">
        <v>38</v>
      </c>
      <c r="AJ679" t="s">
        <v>38</v>
      </c>
    </row>
    <row r="680" spans="3:36" x14ac:dyDescent="0.3">
      <c r="C680">
        <v>679</v>
      </c>
      <c r="D680" t="str">
        <f t="shared" si="37"/>
        <v>15-HN</v>
      </c>
      <c r="E680" t="str">
        <f>VLOOKUP($D680,metadata!$B$2:$S$451,2,0)</f>
        <v>Hou, YY; Xu, LZ; Wu, Y; Wang, P; Shi, JJ; Zhai, BP</v>
      </c>
      <c r="F680" t="str">
        <f>VLOOKUP($D680,metadata!$B$2:$S$451,3,0)</f>
        <v>Geographic Variation of Diapause and Sensitive Stages of Photoperiodic Response in Laodelphax striatellus Fallen (Hemiptera: Delphacidae)</v>
      </c>
      <c r="G680" t="str">
        <f>VLOOKUP($D680,metadata!$B$2:$S$451,4,0)</f>
        <v>10.1093/jisesa/iev161</v>
      </c>
      <c r="H680" t="str">
        <f>VLOOKUP($D680,metadata!$B$2:$S$451,5,0)</f>
        <v>y</v>
      </c>
      <c r="I680" t="str">
        <f>VLOOKUP($D680,metadata!$B$2:$S$451,6,0)</f>
        <v>a</v>
      </c>
      <c r="J680" t="str">
        <f>VLOOKUP($D680,metadata!$B$2:$S$451,7,0)</f>
        <v>i</v>
      </c>
      <c r="K680">
        <f>VLOOKUP($D680,metadata!$B$2:$S$451,8,0)</f>
        <v>3</v>
      </c>
      <c r="L680">
        <f>VLOOKUP($D680,metadata!$B$2:$S$451,9,0)</f>
        <v>4</v>
      </c>
      <c r="M680" t="str">
        <f>VLOOKUP($D680,metadata!$B$2:$S$451,10,0)</f>
        <v/>
      </c>
      <c r="N680" t="str">
        <f>VLOOKUP($D680,metadata!$B$2:$S$451,11,0)</f>
        <v>Laodelphax striatellus</v>
      </c>
      <c r="O680" t="str">
        <f>VLOOKUP($D680,metadata!$B$2:$S$451,12,0)</f>
        <v>hemiptera</v>
      </c>
      <c r="P680" t="str">
        <f>VLOOKUP($D680,metadata!$B$2:$S$451,13,0)</f>
        <v>HN</v>
      </c>
      <c r="Q680">
        <f>VLOOKUP($D680,metadata!$B$2:$S$451,14,0)</f>
        <v>21.02</v>
      </c>
      <c r="R680">
        <f>VLOOKUP($D680,metadata!$B$2:$S$451,15,0)</f>
        <v>105.85</v>
      </c>
      <c r="S680">
        <f>VLOOKUP($D680,metadata!$B$2:$S$451,16,0)</f>
        <v>0.01</v>
      </c>
      <c r="T680">
        <f>VLOOKUP($D680,metadata!$B$2:$S$451,17,0)</f>
        <v>10</v>
      </c>
      <c r="U680" t="str">
        <f>VLOOKUP($D680,metadata!$B$2:$S$451,18,0)</f>
        <v/>
      </c>
      <c r="V680">
        <f>VLOOKUP($D680,metadata!$B$2:$Z$451,19,0)</f>
        <v>244.5</v>
      </c>
      <c r="W680" t="str">
        <f>VLOOKUP($D680,metadata!$B$2:$Z$451,20,0)</f>
        <v>global average</v>
      </c>
      <c r="X680" t="str">
        <f>VLOOKUP($D680,metadata!$B$2:$Z$451,21,0)</f>
        <v/>
      </c>
      <c r="Y680">
        <f>VLOOKUP($D680,metadata!$B$2:$Z$451,22,0)</f>
        <v>15</v>
      </c>
      <c r="Z680" t="str">
        <f>VLOOKUP($D680,metadata!$B$2:$Z$451,23,0)</f>
        <v/>
      </c>
      <c r="AA680" t="str">
        <f>VLOOKUP($D680,metadata!$B$2:$Z$451,24,0)</f>
        <v>nymph</v>
      </c>
      <c r="AB680" t="str">
        <f>VLOOKUP($D680,metadata!$B$2:$Z$451,25,0)</f>
        <v/>
      </c>
      <c r="AC680">
        <v>12</v>
      </c>
      <c r="AD680">
        <v>24.473417682472199</v>
      </c>
      <c r="AF680">
        <f t="shared" si="38"/>
        <v>244.5</v>
      </c>
      <c r="AG680">
        <f t="shared" si="40"/>
        <v>12</v>
      </c>
      <c r="AH680">
        <v>2016</v>
      </c>
      <c r="AI680" t="s">
        <v>38</v>
      </c>
      <c r="AJ680" t="s">
        <v>38</v>
      </c>
    </row>
    <row r="681" spans="3:36" x14ac:dyDescent="0.3">
      <c r="C681">
        <v>680</v>
      </c>
      <c r="D681" t="str">
        <f t="shared" si="37"/>
        <v>15-HN</v>
      </c>
      <c r="E681" t="str">
        <f>VLOOKUP($D681,metadata!$B$2:$S$451,2,0)</f>
        <v>Hou, YY; Xu, LZ; Wu, Y; Wang, P; Shi, JJ; Zhai, BP</v>
      </c>
      <c r="F681" t="str">
        <f>VLOOKUP($D681,metadata!$B$2:$S$451,3,0)</f>
        <v>Geographic Variation of Diapause and Sensitive Stages of Photoperiodic Response in Laodelphax striatellus Fallen (Hemiptera: Delphacidae)</v>
      </c>
      <c r="G681" t="str">
        <f>VLOOKUP($D681,metadata!$B$2:$S$451,4,0)</f>
        <v>10.1093/jisesa/iev161</v>
      </c>
      <c r="H681" t="str">
        <f>VLOOKUP($D681,metadata!$B$2:$S$451,5,0)</f>
        <v>y</v>
      </c>
      <c r="I681" t="str">
        <f>VLOOKUP($D681,metadata!$B$2:$S$451,6,0)</f>
        <v>a</v>
      </c>
      <c r="J681" t="str">
        <f>VLOOKUP($D681,metadata!$B$2:$S$451,7,0)</f>
        <v>i</v>
      </c>
      <c r="K681">
        <f>VLOOKUP($D681,metadata!$B$2:$S$451,8,0)</f>
        <v>3</v>
      </c>
      <c r="L681">
        <f>VLOOKUP($D681,metadata!$B$2:$S$451,9,0)</f>
        <v>4</v>
      </c>
      <c r="M681" t="str">
        <f>VLOOKUP($D681,metadata!$B$2:$S$451,10,0)</f>
        <v/>
      </c>
      <c r="N681" t="str">
        <f>VLOOKUP($D681,metadata!$B$2:$S$451,11,0)</f>
        <v>Laodelphax striatellus</v>
      </c>
      <c r="O681" t="str">
        <f>VLOOKUP($D681,metadata!$B$2:$S$451,12,0)</f>
        <v>hemiptera</v>
      </c>
      <c r="P681" t="str">
        <f>VLOOKUP($D681,metadata!$B$2:$S$451,13,0)</f>
        <v>HN</v>
      </c>
      <c r="Q681">
        <f>VLOOKUP($D681,metadata!$B$2:$S$451,14,0)</f>
        <v>21.02</v>
      </c>
      <c r="R681">
        <f>VLOOKUP($D681,metadata!$B$2:$S$451,15,0)</f>
        <v>105.85</v>
      </c>
      <c r="S681">
        <f>VLOOKUP($D681,metadata!$B$2:$S$451,16,0)</f>
        <v>0.01</v>
      </c>
      <c r="T681">
        <f>VLOOKUP($D681,metadata!$B$2:$S$451,17,0)</f>
        <v>10</v>
      </c>
      <c r="U681" t="str">
        <f>VLOOKUP($D681,metadata!$B$2:$S$451,18,0)</f>
        <v/>
      </c>
      <c r="V681">
        <f>VLOOKUP($D681,metadata!$B$2:$Z$451,19,0)</f>
        <v>244.5</v>
      </c>
      <c r="W681" t="str">
        <f>VLOOKUP($D681,metadata!$B$2:$Z$451,20,0)</f>
        <v>global average</v>
      </c>
      <c r="X681" t="str">
        <f>VLOOKUP($D681,metadata!$B$2:$Z$451,21,0)</f>
        <v/>
      </c>
      <c r="Y681">
        <f>VLOOKUP($D681,metadata!$B$2:$Z$451,22,0)</f>
        <v>15</v>
      </c>
      <c r="Z681" t="str">
        <f>VLOOKUP($D681,metadata!$B$2:$Z$451,23,0)</f>
        <v/>
      </c>
      <c r="AA681" t="str">
        <f>VLOOKUP($D681,metadata!$B$2:$Z$451,24,0)</f>
        <v>nymph</v>
      </c>
      <c r="AB681" t="str">
        <f>VLOOKUP($D681,metadata!$B$2:$Z$451,25,0)</f>
        <v/>
      </c>
      <c r="AC681">
        <v>14</v>
      </c>
      <c r="AD681">
        <v>0.58557701700176701</v>
      </c>
      <c r="AF681">
        <f t="shared" si="38"/>
        <v>244.5</v>
      </c>
      <c r="AG681">
        <f t="shared" si="40"/>
        <v>14</v>
      </c>
      <c r="AH681">
        <v>2016</v>
      </c>
      <c r="AI681" t="s">
        <v>38</v>
      </c>
      <c r="AJ681" t="s">
        <v>38</v>
      </c>
    </row>
    <row r="682" spans="3:36" x14ac:dyDescent="0.3">
      <c r="C682">
        <v>681</v>
      </c>
      <c r="D682" t="str">
        <f t="shared" si="37"/>
        <v>15-HN</v>
      </c>
      <c r="E682" t="str">
        <f>VLOOKUP($D682,metadata!$B$2:$S$451,2,0)</f>
        <v>Hou, YY; Xu, LZ; Wu, Y; Wang, P; Shi, JJ; Zhai, BP</v>
      </c>
      <c r="F682" t="str">
        <f>VLOOKUP($D682,metadata!$B$2:$S$451,3,0)</f>
        <v>Geographic Variation of Diapause and Sensitive Stages of Photoperiodic Response in Laodelphax striatellus Fallen (Hemiptera: Delphacidae)</v>
      </c>
      <c r="G682" t="str">
        <f>VLOOKUP($D682,metadata!$B$2:$S$451,4,0)</f>
        <v>10.1093/jisesa/iev161</v>
      </c>
      <c r="H682" t="str">
        <f>VLOOKUP($D682,metadata!$B$2:$S$451,5,0)</f>
        <v>y</v>
      </c>
      <c r="I682" t="str">
        <f>VLOOKUP($D682,metadata!$B$2:$S$451,6,0)</f>
        <v>a</v>
      </c>
      <c r="J682" t="str">
        <f>VLOOKUP($D682,metadata!$B$2:$S$451,7,0)</f>
        <v>i</v>
      </c>
      <c r="K682">
        <f>VLOOKUP($D682,metadata!$B$2:$S$451,8,0)</f>
        <v>3</v>
      </c>
      <c r="L682">
        <f>VLOOKUP($D682,metadata!$B$2:$S$451,9,0)</f>
        <v>4</v>
      </c>
      <c r="M682" t="str">
        <f>VLOOKUP($D682,metadata!$B$2:$S$451,10,0)</f>
        <v/>
      </c>
      <c r="N682" t="str">
        <f>VLOOKUP($D682,metadata!$B$2:$S$451,11,0)</f>
        <v>Laodelphax striatellus</v>
      </c>
      <c r="O682" t="str">
        <f>VLOOKUP($D682,metadata!$B$2:$S$451,12,0)</f>
        <v>hemiptera</v>
      </c>
      <c r="P682" t="str">
        <f>VLOOKUP($D682,metadata!$B$2:$S$451,13,0)</f>
        <v>HN</v>
      </c>
      <c r="Q682">
        <f>VLOOKUP($D682,metadata!$B$2:$S$451,14,0)</f>
        <v>21.02</v>
      </c>
      <c r="R682">
        <f>VLOOKUP($D682,metadata!$B$2:$S$451,15,0)</f>
        <v>105.85</v>
      </c>
      <c r="S682">
        <f>VLOOKUP($D682,metadata!$B$2:$S$451,16,0)</f>
        <v>0.01</v>
      </c>
      <c r="T682">
        <f>VLOOKUP($D682,metadata!$B$2:$S$451,17,0)</f>
        <v>10</v>
      </c>
      <c r="U682" t="str">
        <f>VLOOKUP($D682,metadata!$B$2:$S$451,18,0)</f>
        <v/>
      </c>
      <c r="V682">
        <f>VLOOKUP($D682,metadata!$B$2:$Z$451,19,0)</f>
        <v>244.5</v>
      </c>
      <c r="W682" t="str">
        <f>VLOOKUP($D682,metadata!$B$2:$Z$451,20,0)</f>
        <v>global average</v>
      </c>
      <c r="X682" t="str">
        <f>VLOOKUP($D682,metadata!$B$2:$Z$451,21,0)</f>
        <v/>
      </c>
      <c r="Y682">
        <f>VLOOKUP($D682,metadata!$B$2:$Z$451,22,0)</f>
        <v>15</v>
      </c>
      <c r="Z682" t="str">
        <f>VLOOKUP($D682,metadata!$B$2:$Z$451,23,0)</f>
        <v/>
      </c>
      <c r="AA682" t="str">
        <f>VLOOKUP($D682,metadata!$B$2:$Z$451,24,0)</f>
        <v>nymph</v>
      </c>
      <c r="AB682" t="str">
        <f>VLOOKUP($D682,metadata!$B$2:$Z$451,25,0)</f>
        <v/>
      </c>
      <c r="AC682">
        <v>16</v>
      </c>
      <c r="AD682">
        <v>0.66577896138482995</v>
      </c>
      <c r="AF682">
        <f t="shared" si="38"/>
        <v>244.5</v>
      </c>
      <c r="AG682">
        <f t="shared" si="40"/>
        <v>16</v>
      </c>
      <c r="AH682">
        <v>2016</v>
      </c>
      <c r="AI682" t="s">
        <v>38</v>
      </c>
      <c r="AJ682" t="s">
        <v>38</v>
      </c>
    </row>
    <row r="683" spans="3:36" x14ac:dyDescent="0.3">
      <c r="C683">
        <v>682</v>
      </c>
      <c r="D683" t="str">
        <f t="shared" si="37"/>
        <v>15-JY</v>
      </c>
      <c r="E683" t="str">
        <f>VLOOKUP($D683,metadata!$B$2:$S$451,2,0)</f>
        <v>Hou, YY; Xu, LZ; Wu, Y; Wang, P; Shi, JJ; Zhai, BP</v>
      </c>
      <c r="F683" t="str">
        <f>VLOOKUP($D683,metadata!$B$2:$S$451,3,0)</f>
        <v>Geographic Variation of Diapause and Sensitive Stages of Photoperiodic Response in Laodelphax striatellus Fallen (Hemiptera: Delphacidae)</v>
      </c>
      <c r="G683" t="str">
        <f>VLOOKUP($D683,metadata!$B$2:$S$451,4,0)</f>
        <v>10.1093/jisesa/iev161</v>
      </c>
      <c r="H683" t="str">
        <f>VLOOKUP($D683,metadata!$B$2:$S$451,5,0)</f>
        <v>y</v>
      </c>
      <c r="I683" t="str">
        <f>VLOOKUP($D683,metadata!$B$2:$S$451,6,0)</f>
        <v>a</v>
      </c>
      <c r="J683" t="str">
        <f>VLOOKUP($D683,metadata!$B$2:$S$451,7,0)</f>
        <v>i</v>
      </c>
      <c r="K683">
        <f>VLOOKUP($D683,metadata!$B$2:$S$451,8,0)</f>
        <v>3</v>
      </c>
      <c r="L683">
        <f>VLOOKUP($D683,metadata!$B$2:$S$451,9,0)</f>
        <v>4</v>
      </c>
      <c r="M683" t="str">
        <f>VLOOKUP($D683,metadata!$B$2:$S$451,10,0)</f>
        <v/>
      </c>
      <c r="N683" t="str">
        <f>VLOOKUP($D683,metadata!$B$2:$S$451,11,0)</f>
        <v>Laodelphax striatellus</v>
      </c>
      <c r="O683" t="str">
        <f>VLOOKUP($D683,metadata!$B$2:$S$451,12,0)</f>
        <v>hemiptera</v>
      </c>
      <c r="P683" t="str">
        <f>VLOOKUP($D683,metadata!$B$2:$S$451,13,0)</f>
        <v>JY</v>
      </c>
      <c r="Q683">
        <f>VLOOKUP($D683,metadata!$B$2:$S$451,14,0)</f>
        <v>32.51</v>
      </c>
      <c r="R683">
        <f>VLOOKUP($D683,metadata!$B$2:$S$451,15,0)</f>
        <v>120.15</v>
      </c>
      <c r="S683">
        <f>VLOOKUP($D683,metadata!$B$2:$S$451,16,0)</f>
        <v>0.01</v>
      </c>
      <c r="T683">
        <f>VLOOKUP($D683,metadata!$B$2:$S$451,17,0)</f>
        <v>3</v>
      </c>
      <c r="U683" t="str">
        <f>VLOOKUP($D683,metadata!$B$2:$S$451,18,0)</f>
        <v/>
      </c>
      <c r="V683">
        <f>VLOOKUP($D683,metadata!$B$2:$Z$451,19,0)</f>
        <v>244.5</v>
      </c>
      <c r="W683" t="str">
        <f>VLOOKUP($D683,metadata!$B$2:$Z$451,20,0)</f>
        <v>global average</v>
      </c>
      <c r="X683" t="str">
        <f>VLOOKUP($D683,metadata!$B$2:$Z$451,21,0)</f>
        <v/>
      </c>
      <c r="Y683">
        <f>VLOOKUP($D683,metadata!$B$2:$Z$451,22,0)</f>
        <v>15</v>
      </c>
      <c r="Z683" t="str">
        <f>VLOOKUP($D683,metadata!$B$2:$Z$451,23,0)</f>
        <v/>
      </c>
      <c r="AA683" t="str">
        <f>VLOOKUP($D683,metadata!$B$2:$Z$451,24,0)</f>
        <v>nymph</v>
      </c>
      <c r="AB683" t="str">
        <f>VLOOKUP($D683,metadata!$B$2:$Z$451,25,0)</f>
        <v/>
      </c>
      <c r="AC683">
        <v>10</v>
      </c>
      <c r="AD683">
        <v>89.374527656817904</v>
      </c>
      <c r="AF683">
        <f t="shared" si="38"/>
        <v>244.5</v>
      </c>
      <c r="AG683">
        <f t="shared" si="40"/>
        <v>10</v>
      </c>
      <c r="AH683">
        <v>2016</v>
      </c>
      <c r="AI683" t="s">
        <v>38</v>
      </c>
      <c r="AJ683" t="s">
        <v>38</v>
      </c>
    </row>
    <row r="684" spans="3:36" x14ac:dyDescent="0.3">
      <c r="C684">
        <v>683</v>
      </c>
      <c r="D684" t="str">
        <f t="shared" si="37"/>
        <v>15-JY</v>
      </c>
      <c r="E684" t="str">
        <f>VLOOKUP($D684,metadata!$B$2:$S$451,2,0)</f>
        <v>Hou, YY; Xu, LZ; Wu, Y; Wang, P; Shi, JJ; Zhai, BP</v>
      </c>
      <c r="F684" t="str">
        <f>VLOOKUP($D684,metadata!$B$2:$S$451,3,0)</f>
        <v>Geographic Variation of Diapause and Sensitive Stages of Photoperiodic Response in Laodelphax striatellus Fallen (Hemiptera: Delphacidae)</v>
      </c>
      <c r="G684" t="str">
        <f>VLOOKUP($D684,metadata!$B$2:$S$451,4,0)</f>
        <v>10.1093/jisesa/iev161</v>
      </c>
      <c r="H684" t="str">
        <f>VLOOKUP($D684,metadata!$B$2:$S$451,5,0)</f>
        <v>y</v>
      </c>
      <c r="I684" t="str">
        <f>VLOOKUP($D684,metadata!$B$2:$S$451,6,0)</f>
        <v>a</v>
      </c>
      <c r="J684" t="str">
        <f>VLOOKUP($D684,metadata!$B$2:$S$451,7,0)</f>
        <v>i</v>
      </c>
      <c r="K684">
        <f>VLOOKUP($D684,metadata!$B$2:$S$451,8,0)</f>
        <v>3</v>
      </c>
      <c r="L684">
        <f>VLOOKUP($D684,metadata!$B$2:$S$451,9,0)</f>
        <v>4</v>
      </c>
      <c r="M684" t="str">
        <f>VLOOKUP($D684,metadata!$B$2:$S$451,10,0)</f>
        <v/>
      </c>
      <c r="N684" t="str">
        <f>VLOOKUP($D684,metadata!$B$2:$S$451,11,0)</f>
        <v>Laodelphax striatellus</v>
      </c>
      <c r="O684" t="str">
        <f>VLOOKUP($D684,metadata!$B$2:$S$451,12,0)</f>
        <v>hemiptera</v>
      </c>
      <c r="P684" t="str">
        <f>VLOOKUP($D684,metadata!$B$2:$S$451,13,0)</f>
        <v>JY</v>
      </c>
      <c r="Q684">
        <f>VLOOKUP($D684,metadata!$B$2:$S$451,14,0)</f>
        <v>32.51</v>
      </c>
      <c r="R684">
        <f>VLOOKUP($D684,metadata!$B$2:$S$451,15,0)</f>
        <v>120.15</v>
      </c>
      <c r="S684">
        <f>VLOOKUP($D684,metadata!$B$2:$S$451,16,0)</f>
        <v>0.01</v>
      </c>
      <c r="T684">
        <f>VLOOKUP($D684,metadata!$B$2:$S$451,17,0)</f>
        <v>3</v>
      </c>
      <c r="U684" t="str">
        <f>VLOOKUP($D684,metadata!$B$2:$S$451,18,0)</f>
        <v/>
      </c>
      <c r="V684">
        <f>VLOOKUP($D684,metadata!$B$2:$Z$451,19,0)</f>
        <v>244.5</v>
      </c>
      <c r="W684" t="str">
        <f>VLOOKUP($D684,metadata!$B$2:$Z$451,20,0)</f>
        <v>global average</v>
      </c>
      <c r="X684" t="str">
        <f>VLOOKUP($D684,metadata!$B$2:$Z$451,21,0)</f>
        <v/>
      </c>
      <c r="Y684">
        <f>VLOOKUP($D684,metadata!$B$2:$Z$451,22,0)</f>
        <v>15</v>
      </c>
      <c r="Z684" t="str">
        <f>VLOOKUP($D684,metadata!$B$2:$Z$451,23,0)</f>
        <v/>
      </c>
      <c r="AA684" t="str">
        <f>VLOOKUP($D684,metadata!$B$2:$Z$451,24,0)</f>
        <v>nymph</v>
      </c>
      <c r="AB684" t="str">
        <f>VLOOKUP($D684,metadata!$B$2:$Z$451,25,0)</f>
        <v/>
      </c>
      <c r="AC684">
        <v>12</v>
      </c>
      <c r="AD684">
        <v>65.619071611082205</v>
      </c>
      <c r="AF684">
        <f t="shared" si="38"/>
        <v>244.5</v>
      </c>
      <c r="AG684">
        <f t="shared" si="40"/>
        <v>12</v>
      </c>
      <c r="AH684">
        <v>2016</v>
      </c>
      <c r="AI684" t="s">
        <v>38</v>
      </c>
      <c r="AJ684" t="s">
        <v>38</v>
      </c>
    </row>
    <row r="685" spans="3:36" x14ac:dyDescent="0.3">
      <c r="C685">
        <v>684</v>
      </c>
      <c r="D685" t="str">
        <f t="shared" si="37"/>
        <v>15-JY</v>
      </c>
      <c r="E685" t="str">
        <f>VLOOKUP($D685,metadata!$B$2:$S$451,2,0)</f>
        <v>Hou, YY; Xu, LZ; Wu, Y; Wang, P; Shi, JJ; Zhai, BP</v>
      </c>
      <c r="F685" t="str">
        <f>VLOOKUP($D685,metadata!$B$2:$S$451,3,0)</f>
        <v>Geographic Variation of Diapause and Sensitive Stages of Photoperiodic Response in Laodelphax striatellus Fallen (Hemiptera: Delphacidae)</v>
      </c>
      <c r="G685" t="str">
        <f>VLOOKUP($D685,metadata!$B$2:$S$451,4,0)</f>
        <v>10.1093/jisesa/iev161</v>
      </c>
      <c r="H685" t="str">
        <f>VLOOKUP($D685,metadata!$B$2:$S$451,5,0)</f>
        <v>y</v>
      </c>
      <c r="I685" t="str">
        <f>VLOOKUP($D685,metadata!$B$2:$S$451,6,0)</f>
        <v>a</v>
      </c>
      <c r="J685" t="str">
        <f>VLOOKUP($D685,metadata!$B$2:$S$451,7,0)</f>
        <v>i</v>
      </c>
      <c r="K685">
        <f>VLOOKUP($D685,metadata!$B$2:$S$451,8,0)</f>
        <v>3</v>
      </c>
      <c r="L685">
        <f>VLOOKUP($D685,metadata!$B$2:$S$451,9,0)</f>
        <v>4</v>
      </c>
      <c r="M685" t="str">
        <f>VLOOKUP($D685,metadata!$B$2:$S$451,10,0)</f>
        <v/>
      </c>
      <c r="N685" t="str">
        <f>VLOOKUP($D685,metadata!$B$2:$S$451,11,0)</f>
        <v>Laodelphax striatellus</v>
      </c>
      <c r="O685" t="str">
        <f>VLOOKUP($D685,metadata!$B$2:$S$451,12,0)</f>
        <v>hemiptera</v>
      </c>
      <c r="P685" t="str">
        <f>VLOOKUP($D685,metadata!$B$2:$S$451,13,0)</f>
        <v>JY</v>
      </c>
      <c r="Q685">
        <f>VLOOKUP($D685,metadata!$B$2:$S$451,14,0)</f>
        <v>32.51</v>
      </c>
      <c r="R685">
        <f>VLOOKUP($D685,metadata!$B$2:$S$451,15,0)</f>
        <v>120.15</v>
      </c>
      <c r="S685">
        <f>VLOOKUP($D685,metadata!$B$2:$S$451,16,0)</f>
        <v>0.01</v>
      </c>
      <c r="T685">
        <f>VLOOKUP($D685,metadata!$B$2:$S$451,17,0)</f>
        <v>3</v>
      </c>
      <c r="U685" t="str">
        <f>VLOOKUP($D685,metadata!$B$2:$S$451,18,0)</f>
        <v/>
      </c>
      <c r="V685">
        <f>VLOOKUP($D685,metadata!$B$2:$Z$451,19,0)</f>
        <v>244.5</v>
      </c>
      <c r="W685" t="str">
        <f>VLOOKUP($D685,metadata!$B$2:$Z$451,20,0)</f>
        <v>global average</v>
      </c>
      <c r="X685" t="str">
        <f>VLOOKUP($D685,metadata!$B$2:$Z$451,21,0)</f>
        <v/>
      </c>
      <c r="Y685">
        <f>VLOOKUP($D685,metadata!$B$2:$Z$451,22,0)</f>
        <v>15</v>
      </c>
      <c r="Z685" t="str">
        <f>VLOOKUP($D685,metadata!$B$2:$Z$451,23,0)</f>
        <v/>
      </c>
      <c r="AA685" t="str">
        <f>VLOOKUP($D685,metadata!$B$2:$Z$451,24,0)</f>
        <v>nymph</v>
      </c>
      <c r="AB685" t="str">
        <f>VLOOKUP($D685,metadata!$B$2:$Z$451,25,0)</f>
        <v/>
      </c>
      <c r="AC685">
        <v>14</v>
      </c>
      <c r="AD685">
        <v>0.58609113202986396</v>
      </c>
      <c r="AF685">
        <f t="shared" si="38"/>
        <v>244.5</v>
      </c>
      <c r="AG685">
        <f t="shared" si="40"/>
        <v>14</v>
      </c>
      <c r="AH685">
        <v>2016</v>
      </c>
      <c r="AI685" t="s">
        <v>38</v>
      </c>
      <c r="AJ685" t="s">
        <v>38</v>
      </c>
    </row>
    <row r="686" spans="3:36" x14ac:dyDescent="0.3">
      <c r="C686">
        <v>685</v>
      </c>
      <c r="D686" t="str">
        <f t="shared" si="37"/>
        <v>15-JY</v>
      </c>
      <c r="E686" t="str">
        <f>VLOOKUP($D686,metadata!$B$2:$S$451,2,0)</f>
        <v>Hou, YY; Xu, LZ; Wu, Y; Wang, P; Shi, JJ; Zhai, BP</v>
      </c>
      <c r="F686" t="str">
        <f>VLOOKUP($D686,metadata!$B$2:$S$451,3,0)</f>
        <v>Geographic Variation of Diapause and Sensitive Stages of Photoperiodic Response in Laodelphax striatellus Fallen (Hemiptera: Delphacidae)</v>
      </c>
      <c r="G686" t="str">
        <f>VLOOKUP($D686,metadata!$B$2:$S$451,4,0)</f>
        <v>10.1093/jisesa/iev161</v>
      </c>
      <c r="H686" t="str">
        <f>VLOOKUP($D686,metadata!$B$2:$S$451,5,0)</f>
        <v>y</v>
      </c>
      <c r="I686" t="str">
        <f>VLOOKUP($D686,metadata!$B$2:$S$451,6,0)</f>
        <v>a</v>
      </c>
      <c r="J686" t="str">
        <f>VLOOKUP($D686,metadata!$B$2:$S$451,7,0)</f>
        <v>i</v>
      </c>
      <c r="K686">
        <f>VLOOKUP($D686,metadata!$B$2:$S$451,8,0)</f>
        <v>3</v>
      </c>
      <c r="L686">
        <f>VLOOKUP($D686,metadata!$B$2:$S$451,9,0)</f>
        <v>4</v>
      </c>
      <c r="M686" t="str">
        <f>VLOOKUP($D686,metadata!$B$2:$S$451,10,0)</f>
        <v/>
      </c>
      <c r="N686" t="str">
        <f>VLOOKUP($D686,metadata!$B$2:$S$451,11,0)</f>
        <v>Laodelphax striatellus</v>
      </c>
      <c r="O686" t="str">
        <f>VLOOKUP($D686,metadata!$B$2:$S$451,12,0)</f>
        <v>hemiptera</v>
      </c>
      <c r="P686" t="str">
        <f>VLOOKUP($D686,metadata!$B$2:$S$451,13,0)</f>
        <v>JY</v>
      </c>
      <c r="Q686">
        <f>VLOOKUP($D686,metadata!$B$2:$S$451,14,0)</f>
        <v>32.51</v>
      </c>
      <c r="R686">
        <f>VLOOKUP($D686,metadata!$B$2:$S$451,15,0)</f>
        <v>120.15</v>
      </c>
      <c r="S686">
        <f>VLOOKUP($D686,metadata!$B$2:$S$451,16,0)</f>
        <v>0.01</v>
      </c>
      <c r="T686">
        <f>VLOOKUP($D686,metadata!$B$2:$S$451,17,0)</f>
        <v>3</v>
      </c>
      <c r="U686" t="str">
        <f>VLOOKUP($D686,metadata!$B$2:$S$451,18,0)</f>
        <v/>
      </c>
      <c r="V686">
        <f>VLOOKUP($D686,metadata!$B$2:$Z$451,19,0)</f>
        <v>244.5</v>
      </c>
      <c r="W686" t="str">
        <f>VLOOKUP($D686,metadata!$B$2:$Z$451,20,0)</f>
        <v>global average</v>
      </c>
      <c r="X686" t="str">
        <f>VLOOKUP($D686,metadata!$B$2:$Z$451,21,0)</f>
        <v/>
      </c>
      <c r="Y686">
        <f>VLOOKUP($D686,metadata!$B$2:$Z$451,22,0)</f>
        <v>15</v>
      </c>
      <c r="Z686" t="str">
        <f>VLOOKUP($D686,metadata!$B$2:$Z$451,23,0)</f>
        <v/>
      </c>
      <c r="AA686" t="str">
        <f>VLOOKUP($D686,metadata!$B$2:$Z$451,24,0)</f>
        <v>nymph</v>
      </c>
      <c r="AB686" t="str">
        <f>VLOOKUP($D686,metadata!$B$2:$Z$451,25,0)</f>
        <v/>
      </c>
      <c r="AC686">
        <v>16</v>
      </c>
      <c r="AD686">
        <v>0.53313728413594597</v>
      </c>
      <c r="AF686">
        <f t="shared" si="38"/>
        <v>244.5</v>
      </c>
      <c r="AG686">
        <f t="shared" si="40"/>
        <v>16</v>
      </c>
      <c r="AH686">
        <v>2016</v>
      </c>
      <c r="AI686" t="s">
        <v>38</v>
      </c>
      <c r="AJ686" t="s">
        <v>38</v>
      </c>
    </row>
    <row r="687" spans="3:36" x14ac:dyDescent="0.3">
      <c r="C687">
        <v>686</v>
      </c>
      <c r="D687" t="str">
        <f t="shared" si="37"/>
        <v>15-CC</v>
      </c>
      <c r="E687" t="str">
        <f>VLOOKUP($D687,metadata!$B$2:$S$451,2,0)</f>
        <v>Hou, YY; Xu, LZ; Wu, Y; Wang, P; Shi, JJ; Zhai, BP</v>
      </c>
      <c r="F687" t="str">
        <f>VLOOKUP($D687,metadata!$B$2:$S$451,3,0)</f>
        <v>Geographic Variation of Diapause and Sensitive Stages of Photoperiodic Response in Laodelphax striatellus Fallen (Hemiptera: Delphacidae)</v>
      </c>
      <c r="G687" t="str">
        <f>VLOOKUP($D687,metadata!$B$2:$S$451,4,0)</f>
        <v>10.1093/jisesa/iev161</v>
      </c>
      <c r="H687" t="str">
        <f>VLOOKUP($D687,metadata!$B$2:$S$451,5,0)</f>
        <v>y</v>
      </c>
      <c r="I687" t="str">
        <f>VLOOKUP($D687,metadata!$B$2:$S$451,6,0)</f>
        <v>a</v>
      </c>
      <c r="J687" t="str">
        <f>VLOOKUP($D687,metadata!$B$2:$S$451,7,0)</f>
        <v>i</v>
      </c>
      <c r="K687">
        <f>VLOOKUP($D687,metadata!$B$2:$S$451,8,0)</f>
        <v>3</v>
      </c>
      <c r="L687">
        <f>VLOOKUP($D687,metadata!$B$2:$S$451,9,0)</f>
        <v>4</v>
      </c>
      <c r="M687" t="str">
        <f>VLOOKUP($D687,metadata!$B$2:$S$451,10,0)</f>
        <v/>
      </c>
      <c r="N687" t="str">
        <f>VLOOKUP($D687,metadata!$B$2:$S$451,11,0)</f>
        <v>Laodelphax striatellus</v>
      </c>
      <c r="O687" t="str">
        <f>VLOOKUP($D687,metadata!$B$2:$S$451,12,0)</f>
        <v>hemiptera</v>
      </c>
      <c r="P687" t="str">
        <f>VLOOKUP($D687,metadata!$B$2:$S$451,13,0)</f>
        <v>CC</v>
      </c>
      <c r="Q687">
        <f>VLOOKUP($D687,metadata!$B$2:$S$451,14,0)</f>
        <v>43.89</v>
      </c>
      <c r="R687">
        <f>VLOOKUP($D687,metadata!$B$2:$S$451,15,0)</f>
        <v>125.32</v>
      </c>
      <c r="S687">
        <f>VLOOKUP($D687,metadata!$B$2:$S$451,16,0)</f>
        <v>0.01</v>
      </c>
      <c r="T687">
        <f>VLOOKUP($D687,metadata!$B$2:$S$451,17,0)</f>
        <v>236</v>
      </c>
      <c r="U687" t="str">
        <f>VLOOKUP($D687,metadata!$B$2:$S$451,18,0)</f>
        <v/>
      </c>
      <c r="V687">
        <f>VLOOKUP($D687,metadata!$B$2:$Z$451,19,0)</f>
        <v>244.5</v>
      </c>
      <c r="W687" t="str">
        <f>VLOOKUP($D687,metadata!$B$2:$Z$451,20,0)</f>
        <v>global average</v>
      </c>
      <c r="X687" t="str">
        <f>VLOOKUP($D687,metadata!$B$2:$Z$451,21,0)</f>
        <v/>
      </c>
      <c r="Y687">
        <f>VLOOKUP($D687,metadata!$B$2:$Z$451,22,0)</f>
        <v>15</v>
      </c>
      <c r="Z687" t="str">
        <f>VLOOKUP($D687,metadata!$B$2:$Z$451,23,0)</f>
        <v/>
      </c>
      <c r="AA687" t="str">
        <f>VLOOKUP($D687,metadata!$B$2:$Z$451,24,0)</f>
        <v>nymph</v>
      </c>
      <c r="AB687" t="str">
        <f>VLOOKUP($D687,metadata!$B$2:$Z$451,25,0)</f>
        <v/>
      </c>
      <c r="AC687">
        <v>10</v>
      </c>
      <c r="AD687">
        <v>97.496516870684601</v>
      </c>
      <c r="AF687">
        <f t="shared" si="38"/>
        <v>244.5</v>
      </c>
      <c r="AG687">
        <f t="shared" si="40"/>
        <v>10</v>
      </c>
      <c r="AH687">
        <v>2016</v>
      </c>
      <c r="AI687" t="s">
        <v>38</v>
      </c>
      <c r="AJ687" t="s">
        <v>37</v>
      </c>
    </row>
    <row r="688" spans="3:36" x14ac:dyDescent="0.3">
      <c r="C688">
        <v>687</v>
      </c>
      <c r="D688" t="str">
        <f t="shared" si="37"/>
        <v>15-CC</v>
      </c>
      <c r="E688" t="str">
        <f>VLOOKUP($D688,metadata!$B$2:$S$451,2,0)</f>
        <v>Hou, YY; Xu, LZ; Wu, Y; Wang, P; Shi, JJ; Zhai, BP</v>
      </c>
      <c r="F688" t="str">
        <f>VLOOKUP($D688,metadata!$B$2:$S$451,3,0)</f>
        <v>Geographic Variation of Diapause and Sensitive Stages of Photoperiodic Response in Laodelphax striatellus Fallen (Hemiptera: Delphacidae)</v>
      </c>
      <c r="G688" t="str">
        <f>VLOOKUP($D688,metadata!$B$2:$S$451,4,0)</f>
        <v>10.1093/jisesa/iev161</v>
      </c>
      <c r="H688" t="str">
        <f>VLOOKUP($D688,metadata!$B$2:$S$451,5,0)</f>
        <v>y</v>
      </c>
      <c r="I688" t="str">
        <f>VLOOKUP($D688,metadata!$B$2:$S$451,6,0)</f>
        <v>a</v>
      </c>
      <c r="J688" t="str">
        <f>VLOOKUP($D688,metadata!$B$2:$S$451,7,0)</f>
        <v>i</v>
      </c>
      <c r="K688">
        <f>VLOOKUP($D688,metadata!$B$2:$S$451,8,0)</f>
        <v>3</v>
      </c>
      <c r="L688">
        <f>VLOOKUP($D688,metadata!$B$2:$S$451,9,0)</f>
        <v>4</v>
      </c>
      <c r="M688" t="str">
        <f>VLOOKUP($D688,metadata!$B$2:$S$451,10,0)</f>
        <v/>
      </c>
      <c r="N688" t="str">
        <f>VLOOKUP($D688,metadata!$B$2:$S$451,11,0)</f>
        <v>Laodelphax striatellus</v>
      </c>
      <c r="O688" t="str">
        <f>VLOOKUP($D688,metadata!$B$2:$S$451,12,0)</f>
        <v>hemiptera</v>
      </c>
      <c r="P688" t="str">
        <f>VLOOKUP($D688,metadata!$B$2:$S$451,13,0)</f>
        <v>CC</v>
      </c>
      <c r="Q688">
        <f>VLOOKUP($D688,metadata!$B$2:$S$451,14,0)</f>
        <v>43.89</v>
      </c>
      <c r="R688">
        <f>VLOOKUP($D688,metadata!$B$2:$S$451,15,0)</f>
        <v>125.32</v>
      </c>
      <c r="S688">
        <f>VLOOKUP($D688,metadata!$B$2:$S$451,16,0)</f>
        <v>0.01</v>
      </c>
      <c r="T688">
        <f>VLOOKUP($D688,metadata!$B$2:$S$451,17,0)</f>
        <v>236</v>
      </c>
      <c r="U688" t="str">
        <f>VLOOKUP($D688,metadata!$B$2:$S$451,18,0)</f>
        <v/>
      </c>
      <c r="V688">
        <f>VLOOKUP($D688,metadata!$B$2:$Z$451,19,0)</f>
        <v>244.5</v>
      </c>
      <c r="W688" t="str">
        <f>VLOOKUP($D688,metadata!$B$2:$Z$451,20,0)</f>
        <v>global average</v>
      </c>
      <c r="X688" t="str">
        <f>VLOOKUP($D688,metadata!$B$2:$Z$451,21,0)</f>
        <v/>
      </c>
      <c r="Y688">
        <f>VLOOKUP($D688,metadata!$B$2:$Z$451,22,0)</f>
        <v>15</v>
      </c>
      <c r="Z688" t="str">
        <f>VLOOKUP($D688,metadata!$B$2:$Z$451,23,0)</f>
        <v/>
      </c>
      <c r="AA688" t="str">
        <f>VLOOKUP($D688,metadata!$B$2:$Z$451,24,0)</f>
        <v>nymph</v>
      </c>
      <c r="AB688" t="str">
        <f>VLOOKUP($D688,metadata!$B$2:$Z$451,25,0)</f>
        <v/>
      </c>
      <c r="AC688">
        <v>12</v>
      </c>
      <c r="AD688">
        <v>91.451295312813301</v>
      </c>
      <c r="AF688">
        <f t="shared" si="38"/>
        <v>244.5</v>
      </c>
      <c r="AG688">
        <f t="shared" si="40"/>
        <v>12</v>
      </c>
      <c r="AH688">
        <v>2016</v>
      </c>
      <c r="AI688" t="s">
        <v>38</v>
      </c>
      <c r="AJ688" t="s">
        <v>37</v>
      </c>
    </row>
    <row r="689" spans="3:36" x14ac:dyDescent="0.3">
      <c r="C689">
        <v>688</v>
      </c>
      <c r="D689" t="str">
        <f t="shared" si="37"/>
        <v>15-CC</v>
      </c>
      <c r="E689" t="str">
        <f>VLOOKUP($D689,metadata!$B$2:$S$451,2,0)</f>
        <v>Hou, YY; Xu, LZ; Wu, Y; Wang, P; Shi, JJ; Zhai, BP</v>
      </c>
      <c r="F689" t="str">
        <f>VLOOKUP($D689,metadata!$B$2:$S$451,3,0)</f>
        <v>Geographic Variation of Diapause and Sensitive Stages of Photoperiodic Response in Laodelphax striatellus Fallen (Hemiptera: Delphacidae)</v>
      </c>
      <c r="G689" t="str">
        <f>VLOOKUP($D689,metadata!$B$2:$S$451,4,0)</f>
        <v>10.1093/jisesa/iev161</v>
      </c>
      <c r="H689" t="str">
        <f>VLOOKUP($D689,metadata!$B$2:$S$451,5,0)</f>
        <v>y</v>
      </c>
      <c r="I689" t="str">
        <f>VLOOKUP($D689,metadata!$B$2:$S$451,6,0)</f>
        <v>a</v>
      </c>
      <c r="J689" t="str">
        <f>VLOOKUP($D689,metadata!$B$2:$S$451,7,0)</f>
        <v>i</v>
      </c>
      <c r="K689">
        <f>VLOOKUP($D689,metadata!$B$2:$S$451,8,0)</f>
        <v>3</v>
      </c>
      <c r="L689">
        <f>VLOOKUP($D689,metadata!$B$2:$S$451,9,0)</f>
        <v>4</v>
      </c>
      <c r="M689" t="str">
        <f>VLOOKUP($D689,metadata!$B$2:$S$451,10,0)</f>
        <v/>
      </c>
      <c r="N689" t="str">
        <f>VLOOKUP($D689,metadata!$B$2:$S$451,11,0)</f>
        <v>Laodelphax striatellus</v>
      </c>
      <c r="O689" t="str">
        <f>VLOOKUP($D689,metadata!$B$2:$S$451,12,0)</f>
        <v>hemiptera</v>
      </c>
      <c r="P689" t="str">
        <f>VLOOKUP($D689,metadata!$B$2:$S$451,13,0)</f>
        <v>CC</v>
      </c>
      <c r="Q689">
        <f>VLOOKUP($D689,metadata!$B$2:$S$451,14,0)</f>
        <v>43.89</v>
      </c>
      <c r="R689">
        <f>VLOOKUP($D689,metadata!$B$2:$S$451,15,0)</f>
        <v>125.32</v>
      </c>
      <c r="S689">
        <f>VLOOKUP($D689,metadata!$B$2:$S$451,16,0)</f>
        <v>0.01</v>
      </c>
      <c r="T689">
        <f>VLOOKUP($D689,metadata!$B$2:$S$451,17,0)</f>
        <v>236</v>
      </c>
      <c r="U689" t="str">
        <f>VLOOKUP($D689,metadata!$B$2:$S$451,18,0)</f>
        <v/>
      </c>
      <c r="V689">
        <f>VLOOKUP($D689,metadata!$B$2:$Z$451,19,0)</f>
        <v>244.5</v>
      </c>
      <c r="W689" t="str">
        <f>VLOOKUP($D689,metadata!$B$2:$Z$451,20,0)</f>
        <v>global average</v>
      </c>
      <c r="X689" t="str">
        <f>VLOOKUP($D689,metadata!$B$2:$Z$451,21,0)</f>
        <v/>
      </c>
      <c r="Y689">
        <f>VLOOKUP($D689,metadata!$B$2:$Z$451,22,0)</f>
        <v>15</v>
      </c>
      <c r="Z689" t="str">
        <f>VLOOKUP($D689,metadata!$B$2:$Z$451,23,0)</f>
        <v/>
      </c>
      <c r="AA689" t="str">
        <f>VLOOKUP($D689,metadata!$B$2:$Z$451,24,0)</f>
        <v>nymph</v>
      </c>
      <c r="AB689" t="str">
        <f>VLOOKUP($D689,metadata!$B$2:$Z$451,25,0)</f>
        <v/>
      </c>
      <c r="AC689">
        <v>14</v>
      </c>
      <c r="AD689">
        <v>4.3141962582708198</v>
      </c>
      <c r="AF689">
        <f t="shared" si="38"/>
        <v>244.5</v>
      </c>
      <c r="AG689">
        <f t="shared" si="40"/>
        <v>14</v>
      </c>
      <c r="AH689">
        <v>2016</v>
      </c>
      <c r="AI689" t="s">
        <v>38</v>
      </c>
      <c r="AJ689" t="s">
        <v>37</v>
      </c>
    </row>
    <row r="690" spans="3:36" x14ac:dyDescent="0.3">
      <c r="C690">
        <v>689</v>
      </c>
      <c r="D690" t="str">
        <f t="shared" si="37"/>
        <v>15-CC</v>
      </c>
      <c r="E690" t="str">
        <f>VLOOKUP($D690,metadata!$B$2:$S$451,2,0)</f>
        <v>Hou, YY; Xu, LZ; Wu, Y; Wang, P; Shi, JJ; Zhai, BP</v>
      </c>
      <c r="F690" t="str">
        <f>VLOOKUP($D690,metadata!$B$2:$S$451,3,0)</f>
        <v>Geographic Variation of Diapause and Sensitive Stages of Photoperiodic Response in Laodelphax striatellus Fallen (Hemiptera: Delphacidae)</v>
      </c>
      <c r="G690" t="str">
        <f>VLOOKUP($D690,metadata!$B$2:$S$451,4,0)</f>
        <v>10.1093/jisesa/iev161</v>
      </c>
      <c r="H690" t="str">
        <f>VLOOKUP($D690,metadata!$B$2:$S$451,5,0)</f>
        <v>y</v>
      </c>
      <c r="I690" t="str">
        <f>VLOOKUP($D690,metadata!$B$2:$S$451,6,0)</f>
        <v>a</v>
      </c>
      <c r="J690" t="str">
        <f>VLOOKUP($D690,metadata!$B$2:$S$451,7,0)</f>
        <v>i</v>
      </c>
      <c r="K690">
        <f>VLOOKUP($D690,metadata!$B$2:$S$451,8,0)</f>
        <v>3</v>
      </c>
      <c r="L690">
        <f>VLOOKUP($D690,metadata!$B$2:$S$451,9,0)</f>
        <v>4</v>
      </c>
      <c r="M690" t="str">
        <f>VLOOKUP($D690,metadata!$B$2:$S$451,10,0)</f>
        <v/>
      </c>
      <c r="N690" t="str">
        <f>VLOOKUP($D690,metadata!$B$2:$S$451,11,0)</f>
        <v>Laodelphax striatellus</v>
      </c>
      <c r="O690" t="str">
        <f>VLOOKUP($D690,metadata!$B$2:$S$451,12,0)</f>
        <v>hemiptera</v>
      </c>
      <c r="P690" t="str">
        <f>VLOOKUP($D690,metadata!$B$2:$S$451,13,0)</f>
        <v>CC</v>
      </c>
      <c r="Q690">
        <f>VLOOKUP($D690,metadata!$B$2:$S$451,14,0)</f>
        <v>43.89</v>
      </c>
      <c r="R690">
        <f>VLOOKUP($D690,metadata!$B$2:$S$451,15,0)</f>
        <v>125.32</v>
      </c>
      <c r="S690">
        <f>VLOOKUP($D690,metadata!$B$2:$S$451,16,0)</f>
        <v>0.01</v>
      </c>
      <c r="T690">
        <f>VLOOKUP($D690,metadata!$B$2:$S$451,17,0)</f>
        <v>236</v>
      </c>
      <c r="U690" t="str">
        <f>VLOOKUP($D690,metadata!$B$2:$S$451,18,0)</f>
        <v/>
      </c>
      <c r="V690">
        <f>VLOOKUP($D690,metadata!$B$2:$Z$451,19,0)</f>
        <v>244.5</v>
      </c>
      <c r="W690" t="str">
        <f>VLOOKUP($D690,metadata!$B$2:$Z$451,20,0)</f>
        <v>global average</v>
      </c>
      <c r="X690" t="str">
        <f>VLOOKUP($D690,metadata!$B$2:$Z$451,21,0)</f>
        <v/>
      </c>
      <c r="Y690">
        <f>VLOOKUP($D690,metadata!$B$2:$Z$451,22,0)</f>
        <v>15</v>
      </c>
      <c r="Z690" t="str">
        <f>VLOOKUP($D690,metadata!$B$2:$Z$451,23,0)</f>
        <v/>
      </c>
      <c r="AA690" t="str">
        <f>VLOOKUP($D690,metadata!$B$2:$Z$451,24,0)</f>
        <v>nymph</v>
      </c>
      <c r="AB690" t="str">
        <f>VLOOKUP($D690,metadata!$B$2:$Z$451,25,0)</f>
        <v/>
      </c>
      <c r="AC690">
        <v>16</v>
      </c>
      <c r="AD690">
        <v>0.26708275709609097</v>
      </c>
      <c r="AF690">
        <f t="shared" si="38"/>
        <v>244.5</v>
      </c>
      <c r="AG690">
        <f t="shared" si="40"/>
        <v>16</v>
      </c>
      <c r="AH690">
        <v>2016</v>
      </c>
      <c r="AI690" t="s">
        <v>38</v>
      </c>
      <c r="AJ690" t="s">
        <v>37</v>
      </c>
    </row>
    <row r="691" spans="3:36" x14ac:dyDescent="0.3">
      <c r="C691">
        <v>690</v>
      </c>
      <c r="D691" t="str">
        <f t="shared" si="37"/>
        <v>16-Aomori</v>
      </c>
      <c r="E691" t="str">
        <f>VLOOKUP($D691,metadata!$B$2:$S$451,2,0)</f>
        <v>Ishihara, M; Shimada, M</v>
      </c>
      <c r="F691" t="str">
        <f>VLOOKUP($D691,metadata!$B$2:$S$451,3,0)</f>
        <v>Geographical variation in photoperiodic response for diapause induction between univoltine and multivoltine populations of Kytorhinus sharpianus (Coleoptera : Bruchidae)</v>
      </c>
      <c r="G691" t="str">
        <f>VLOOKUP($D691,metadata!$B$2:$S$451,4,0)</f>
        <v>10.1093/ee/28.2.195</v>
      </c>
      <c r="H691" t="str">
        <f>VLOOKUP($D691,metadata!$B$2:$S$451,5,0)</f>
        <v>y</v>
      </c>
      <c r="I691" t="str">
        <f>VLOOKUP($D691,metadata!$B$2:$S$451,6,0)</f>
        <v>a</v>
      </c>
      <c r="J691" t="str">
        <f>VLOOKUP($D691,metadata!$B$2:$S$451,7,0)</f>
        <v>i</v>
      </c>
      <c r="K691">
        <f>VLOOKUP($D691,metadata!$B$2:$S$451,8,0)</f>
        <v>4</v>
      </c>
      <c r="L691">
        <f>VLOOKUP($D691,metadata!$B$2:$S$451,9,0)</f>
        <v>3</v>
      </c>
      <c r="M691" t="str">
        <f>VLOOKUP($D691,metadata!$B$2:$S$451,10,0)</f>
        <v>n</v>
      </c>
      <c r="N691" t="str">
        <f>VLOOKUP($D691,metadata!$B$2:$S$451,11,0)</f>
        <v>Kytorhinus sharpianus</v>
      </c>
      <c r="O691" t="str">
        <f>VLOOKUP($D691,metadata!$B$2:$S$451,12,0)</f>
        <v>coleoptera</v>
      </c>
      <c r="P691" t="str">
        <f>VLOOKUP($D691,metadata!$B$2:$S$451,13,0)</f>
        <v>Aomori</v>
      </c>
      <c r="Q691">
        <f>VLOOKUP($D691,metadata!$B$2:$S$451,14,0)</f>
        <v>40.822228000000003</v>
      </c>
      <c r="R691">
        <f>VLOOKUP($D691,metadata!$B$2:$S$451,15,0)</f>
        <v>140.74742499999999</v>
      </c>
      <c r="S691">
        <f>VLOOKUP($D691,metadata!$B$2:$S$451,16,0)</f>
        <v>0.05</v>
      </c>
      <c r="T691" t="str">
        <f>VLOOKUP($D691,metadata!$B$2:$S$451,17,0)</f>
        <v/>
      </c>
      <c r="U691" t="str">
        <f>VLOOKUP($D691,metadata!$B$2:$S$451,18,0)</f>
        <v/>
      </c>
      <c r="V691">
        <f>VLOOKUP($D691,metadata!$B$2:$Z$451,19,0)</f>
        <v>84</v>
      </c>
      <c r="W691" t="str">
        <f>VLOOKUP($D691,metadata!$B$2:$Z$451,20,0)</f>
        <v>global average</v>
      </c>
      <c r="X691" t="str">
        <f>VLOOKUP($D691,metadata!$B$2:$Z$451,21,0)</f>
        <v/>
      </c>
      <c r="Y691">
        <f>VLOOKUP($D691,metadata!$B$2:$Z$451,22,0)</f>
        <v>16</v>
      </c>
      <c r="Z691" t="str">
        <f>VLOOKUP($D691,metadata!$B$2:$Z$451,23,0)</f>
        <v/>
      </c>
      <c r="AA691" t="str">
        <f>VLOOKUP($D691,metadata!$B$2:$Z$451,24,0)</f>
        <v>larval</v>
      </c>
      <c r="AB691" t="str">
        <f>VLOOKUP($D691,metadata!$B$2:$Z$451,25,0)</f>
        <v/>
      </c>
      <c r="AC691">
        <v>14.0121814706169</v>
      </c>
      <c r="AD691">
        <v>98.707225644234398</v>
      </c>
      <c r="AF691">
        <f t="shared" si="38"/>
        <v>84</v>
      </c>
      <c r="AG691">
        <f t="shared" ref="AG691:AG722" si="41">ROUND(AC691,1)</f>
        <v>14</v>
      </c>
      <c r="AH691">
        <v>1999</v>
      </c>
      <c r="AI691" t="s">
        <v>38</v>
      </c>
      <c r="AJ691" t="s">
        <v>38</v>
      </c>
    </row>
    <row r="692" spans="3:36" x14ac:dyDescent="0.3">
      <c r="C692">
        <v>691</v>
      </c>
      <c r="D692" t="str">
        <f t="shared" si="37"/>
        <v>16-Aomori</v>
      </c>
      <c r="E692" t="str">
        <f>VLOOKUP($D692,metadata!$B$2:$S$451,2,0)</f>
        <v>Ishihara, M; Shimada, M</v>
      </c>
      <c r="F692" t="str">
        <f>VLOOKUP($D692,metadata!$B$2:$S$451,3,0)</f>
        <v>Geographical variation in photoperiodic response for diapause induction between univoltine and multivoltine populations of Kytorhinus sharpianus (Coleoptera : Bruchidae)</v>
      </c>
      <c r="G692" t="str">
        <f>VLOOKUP($D692,metadata!$B$2:$S$451,4,0)</f>
        <v>10.1093/ee/28.2.195</v>
      </c>
      <c r="H692" t="str">
        <f>VLOOKUP($D692,metadata!$B$2:$S$451,5,0)</f>
        <v>y</v>
      </c>
      <c r="I692" t="str">
        <f>VLOOKUP($D692,metadata!$B$2:$S$451,6,0)</f>
        <v>a</v>
      </c>
      <c r="J692" t="str">
        <f>VLOOKUP($D692,metadata!$B$2:$S$451,7,0)</f>
        <v>i</v>
      </c>
      <c r="K692">
        <f>VLOOKUP($D692,metadata!$B$2:$S$451,8,0)</f>
        <v>4</v>
      </c>
      <c r="L692">
        <f>VLOOKUP($D692,metadata!$B$2:$S$451,9,0)</f>
        <v>3</v>
      </c>
      <c r="M692" t="str">
        <f>VLOOKUP($D692,metadata!$B$2:$S$451,10,0)</f>
        <v>n</v>
      </c>
      <c r="N692" t="str">
        <f>VLOOKUP($D692,metadata!$B$2:$S$451,11,0)</f>
        <v>Kytorhinus sharpianus</v>
      </c>
      <c r="O692" t="str">
        <f>VLOOKUP($D692,metadata!$B$2:$S$451,12,0)</f>
        <v>coleoptera</v>
      </c>
      <c r="P692" t="str">
        <f>VLOOKUP($D692,metadata!$B$2:$S$451,13,0)</f>
        <v>Aomori</v>
      </c>
      <c r="Q692">
        <f>VLOOKUP($D692,metadata!$B$2:$S$451,14,0)</f>
        <v>40.822228000000003</v>
      </c>
      <c r="R692">
        <f>VLOOKUP($D692,metadata!$B$2:$S$451,15,0)</f>
        <v>140.74742499999999</v>
      </c>
      <c r="S692">
        <f>VLOOKUP($D692,metadata!$B$2:$S$451,16,0)</f>
        <v>0.05</v>
      </c>
      <c r="T692" t="str">
        <f>VLOOKUP($D692,metadata!$B$2:$S$451,17,0)</f>
        <v/>
      </c>
      <c r="U692" t="str">
        <f>VLOOKUP($D692,metadata!$B$2:$S$451,18,0)</f>
        <v/>
      </c>
      <c r="V692">
        <f>VLOOKUP($D692,metadata!$B$2:$Z$451,19,0)</f>
        <v>84</v>
      </c>
      <c r="W692" t="str">
        <f>VLOOKUP($D692,metadata!$B$2:$Z$451,20,0)</f>
        <v>global average</v>
      </c>
      <c r="X692" t="str">
        <f>VLOOKUP($D692,metadata!$B$2:$Z$451,21,0)</f>
        <v/>
      </c>
      <c r="Y692">
        <f>VLOOKUP($D692,metadata!$B$2:$Z$451,22,0)</f>
        <v>16</v>
      </c>
      <c r="Z692" t="str">
        <f>VLOOKUP($D692,metadata!$B$2:$Z$451,23,0)</f>
        <v/>
      </c>
      <c r="AA692" t="str">
        <f>VLOOKUP($D692,metadata!$B$2:$Z$451,24,0)</f>
        <v>larval</v>
      </c>
      <c r="AB692" t="str">
        <f>VLOOKUP($D692,metadata!$B$2:$Z$451,25,0)</f>
        <v/>
      </c>
      <c r="AC692">
        <v>15.0054822358337</v>
      </c>
      <c r="AD692">
        <v>62.754665641019699</v>
      </c>
      <c r="AF692">
        <f t="shared" si="38"/>
        <v>84</v>
      </c>
      <c r="AG692">
        <f t="shared" si="41"/>
        <v>15</v>
      </c>
      <c r="AH692">
        <v>1999</v>
      </c>
      <c r="AI692" t="s">
        <v>38</v>
      </c>
      <c r="AJ692" t="s">
        <v>38</v>
      </c>
    </row>
    <row r="693" spans="3:36" x14ac:dyDescent="0.3">
      <c r="C693">
        <v>692</v>
      </c>
      <c r="D693" t="str">
        <f t="shared" si="37"/>
        <v>16-Aomori</v>
      </c>
      <c r="E693" t="str">
        <f>VLOOKUP($D693,metadata!$B$2:$S$451,2,0)</f>
        <v>Ishihara, M; Shimada, M</v>
      </c>
      <c r="F693" t="str">
        <f>VLOOKUP($D693,metadata!$B$2:$S$451,3,0)</f>
        <v>Geographical variation in photoperiodic response for diapause induction between univoltine and multivoltine populations of Kytorhinus sharpianus (Coleoptera : Bruchidae)</v>
      </c>
      <c r="G693" t="str">
        <f>VLOOKUP($D693,metadata!$B$2:$S$451,4,0)</f>
        <v>10.1093/ee/28.2.195</v>
      </c>
      <c r="H693" t="str">
        <f>VLOOKUP($D693,metadata!$B$2:$S$451,5,0)</f>
        <v>y</v>
      </c>
      <c r="I693" t="str">
        <f>VLOOKUP($D693,metadata!$B$2:$S$451,6,0)</f>
        <v>a</v>
      </c>
      <c r="J693" t="str">
        <f>VLOOKUP($D693,metadata!$B$2:$S$451,7,0)</f>
        <v>i</v>
      </c>
      <c r="K693">
        <f>VLOOKUP($D693,metadata!$B$2:$S$451,8,0)</f>
        <v>4</v>
      </c>
      <c r="L693">
        <f>VLOOKUP($D693,metadata!$B$2:$S$451,9,0)</f>
        <v>3</v>
      </c>
      <c r="M693" t="str">
        <f>VLOOKUP($D693,metadata!$B$2:$S$451,10,0)</f>
        <v>n</v>
      </c>
      <c r="N693" t="str">
        <f>VLOOKUP($D693,metadata!$B$2:$S$451,11,0)</f>
        <v>Kytorhinus sharpianus</v>
      </c>
      <c r="O693" t="str">
        <f>VLOOKUP($D693,metadata!$B$2:$S$451,12,0)</f>
        <v>coleoptera</v>
      </c>
      <c r="P693" t="str">
        <f>VLOOKUP($D693,metadata!$B$2:$S$451,13,0)</f>
        <v>Aomori</v>
      </c>
      <c r="Q693">
        <f>VLOOKUP($D693,metadata!$B$2:$S$451,14,0)</f>
        <v>40.822228000000003</v>
      </c>
      <c r="R693">
        <f>VLOOKUP($D693,metadata!$B$2:$S$451,15,0)</f>
        <v>140.74742499999999</v>
      </c>
      <c r="S693">
        <f>VLOOKUP($D693,metadata!$B$2:$S$451,16,0)</f>
        <v>0.05</v>
      </c>
      <c r="T693" t="str">
        <f>VLOOKUP($D693,metadata!$B$2:$S$451,17,0)</f>
        <v/>
      </c>
      <c r="U693" t="str">
        <f>VLOOKUP($D693,metadata!$B$2:$S$451,18,0)</f>
        <v/>
      </c>
      <c r="V693">
        <f>VLOOKUP($D693,metadata!$B$2:$Z$451,19,0)</f>
        <v>84</v>
      </c>
      <c r="W693" t="str">
        <f>VLOOKUP($D693,metadata!$B$2:$Z$451,20,0)</f>
        <v>global average</v>
      </c>
      <c r="X693" t="str">
        <f>VLOOKUP($D693,metadata!$B$2:$Z$451,21,0)</f>
        <v/>
      </c>
      <c r="Y693">
        <f>VLOOKUP($D693,metadata!$B$2:$Z$451,22,0)</f>
        <v>16</v>
      </c>
      <c r="Z693" t="str">
        <f>VLOOKUP($D693,metadata!$B$2:$Z$451,23,0)</f>
        <v/>
      </c>
      <c r="AA693" t="str">
        <f>VLOOKUP($D693,metadata!$B$2:$Z$451,24,0)</f>
        <v>larval</v>
      </c>
      <c r="AB693" t="str">
        <f>VLOOKUP($D693,metadata!$B$2:$Z$451,25,0)</f>
        <v/>
      </c>
      <c r="AC693">
        <v>15.9947531271706</v>
      </c>
      <c r="AD693">
        <v>5.1751158158198196</v>
      </c>
      <c r="AF693">
        <f t="shared" si="38"/>
        <v>84</v>
      </c>
      <c r="AG693">
        <f t="shared" si="41"/>
        <v>16</v>
      </c>
      <c r="AH693">
        <v>1999</v>
      </c>
      <c r="AI693" t="s">
        <v>38</v>
      </c>
      <c r="AJ693" t="s">
        <v>38</v>
      </c>
    </row>
    <row r="694" spans="3:36" x14ac:dyDescent="0.3">
      <c r="C694">
        <v>693</v>
      </c>
      <c r="D694" t="str">
        <f t="shared" si="37"/>
        <v>16-Obanazawa</v>
      </c>
      <c r="E694" t="str">
        <f>VLOOKUP($D694,metadata!$B$2:$S$451,2,0)</f>
        <v>Ishihara, M; Shimada, M</v>
      </c>
      <c r="F694" t="str">
        <f>VLOOKUP($D694,metadata!$B$2:$S$451,3,0)</f>
        <v>Geographical variation in photoperiodic response for diapause induction between univoltine and multivoltine populations of Kytorhinus sharpianus (Coleoptera : Bruchidae)</v>
      </c>
      <c r="G694" t="str">
        <f>VLOOKUP($D694,metadata!$B$2:$S$451,4,0)</f>
        <v>10.1093/ee/28.2.195</v>
      </c>
      <c r="H694" t="str">
        <f>VLOOKUP($D694,metadata!$B$2:$S$451,5,0)</f>
        <v>y</v>
      </c>
      <c r="I694" t="str">
        <f>VLOOKUP($D694,metadata!$B$2:$S$451,6,0)</f>
        <v>a</v>
      </c>
      <c r="J694" t="str">
        <f>VLOOKUP($D694,metadata!$B$2:$S$451,7,0)</f>
        <v>i</v>
      </c>
      <c r="K694">
        <f>VLOOKUP($D694,metadata!$B$2:$S$451,8,0)</f>
        <v>4</v>
      </c>
      <c r="L694">
        <f>VLOOKUP($D694,metadata!$B$2:$S$451,9,0)</f>
        <v>3</v>
      </c>
      <c r="M694" t="str">
        <f>VLOOKUP($D694,metadata!$B$2:$S$451,10,0)</f>
        <v>n</v>
      </c>
      <c r="N694" t="str">
        <f>VLOOKUP($D694,metadata!$B$2:$S$451,11,0)</f>
        <v>Kytorhinus sharpianus</v>
      </c>
      <c r="O694" t="str">
        <f>VLOOKUP($D694,metadata!$B$2:$S$451,12,0)</f>
        <v>coleoptera</v>
      </c>
      <c r="P694" t="str">
        <f>VLOOKUP($D694,metadata!$B$2:$S$451,13,0)</f>
        <v>Obanazawa</v>
      </c>
      <c r="Q694">
        <f>VLOOKUP($D694,metadata!$B$2:$S$451,14,0)</f>
        <v>38.600619000000002</v>
      </c>
      <c r="R694">
        <f>VLOOKUP($D694,metadata!$B$2:$S$451,15,0)</f>
        <v>140.405689</v>
      </c>
      <c r="S694">
        <f>VLOOKUP($D694,metadata!$B$2:$S$451,16,0)</f>
        <v>0.05</v>
      </c>
      <c r="T694" t="str">
        <f>VLOOKUP($D694,metadata!$B$2:$S$451,17,0)</f>
        <v/>
      </c>
      <c r="U694" t="str">
        <f>VLOOKUP($D694,metadata!$B$2:$S$451,18,0)</f>
        <v/>
      </c>
      <c r="V694">
        <f>VLOOKUP($D694,metadata!$B$2:$Z$451,19,0)</f>
        <v>84</v>
      </c>
      <c r="W694" t="str">
        <f>VLOOKUP($D694,metadata!$B$2:$Z$451,20,0)</f>
        <v>global average</v>
      </c>
      <c r="X694" t="str">
        <f>VLOOKUP($D694,metadata!$B$2:$Z$451,21,0)</f>
        <v/>
      </c>
      <c r="Y694">
        <f>VLOOKUP($D694,metadata!$B$2:$Z$451,22,0)</f>
        <v>16</v>
      </c>
      <c r="Z694" t="str">
        <f>VLOOKUP($D694,metadata!$B$2:$Z$451,23,0)</f>
        <v/>
      </c>
      <c r="AA694" t="str">
        <f>VLOOKUP($D694,metadata!$B$2:$Z$451,24,0)</f>
        <v>larval</v>
      </c>
      <c r="AB694" t="str">
        <f>VLOOKUP($D694,metadata!$B$2:$Z$451,25,0)</f>
        <v/>
      </c>
      <c r="AC694">
        <v>14.0062457304576</v>
      </c>
      <c r="AD694">
        <v>100.185420122962</v>
      </c>
      <c r="AF694">
        <f t="shared" si="38"/>
        <v>84</v>
      </c>
      <c r="AG694">
        <f t="shared" si="41"/>
        <v>14</v>
      </c>
      <c r="AH694">
        <v>1999</v>
      </c>
      <c r="AI694" t="s">
        <v>38</v>
      </c>
      <c r="AJ694" t="s">
        <v>38</v>
      </c>
    </row>
    <row r="695" spans="3:36" x14ac:dyDescent="0.3">
      <c r="C695">
        <v>694</v>
      </c>
      <c r="D695" t="str">
        <f t="shared" si="37"/>
        <v>16-Obanazawa</v>
      </c>
      <c r="E695" t="str">
        <f>VLOOKUP($D695,metadata!$B$2:$S$451,2,0)</f>
        <v>Ishihara, M; Shimada, M</v>
      </c>
      <c r="F695" t="str">
        <f>VLOOKUP($D695,metadata!$B$2:$S$451,3,0)</f>
        <v>Geographical variation in photoperiodic response for diapause induction between univoltine and multivoltine populations of Kytorhinus sharpianus (Coleoptera : Bruchidae)</v>
      </c>
      <c r="G695" t="str">
        <f>VLOOKUP($D695,metadata!$B$2:$S$451,4,0)</f>
        <v>10.1093/ee/28.2.195</v>
      </c>
      <c r="H695" t="str">
        <f>VLOOKUP($D695,metadata!$B$2:$S$451,5,0)</f>
        <v>y</v>
      </c>
      <c r="I695" t="str">
        <f>VLOOKUP($D695,metadata!$B$2:$S$451,6,0)</f>
        <v>a</v>
      </c>
      <c r="J695" t="str">
        <f>VLOOKUP($D695,metadata!$B$2:$S$451,7,0)</f>
        <v>i</v>
      </c>
      <c r="K695">
        <f>VLOOKUP($D695,metadata!$B$2:$S$451,8,0)</f>
        <v>4</v>
      </c>
      <c r="L695">
        <f>VLOOKUP($D695,metadata!$B$2:$S$451,9,0)</f>
        <v>3</v>
      </c>
      <c r="M695" t="str">
        <f>VLOOKUP($D695,metadata!$B$2:$S$451,10,0)</f>
        <v>n</v>
      </c>
      <c r="N695" t="str">
        <f>VLOOKUP($D695,metadata!$B$2:$S$451,11,0)</f>
        <v>Kytorhinus sharpianus</v>
      </c>
      <c r="O695" t="str">
        <f>VLOOKUP($D695,metadata!$B$2:$S$451,12,0)</f>
        <v>coleoptera</v>
      </c>
      <c r="P695" t="str">
        <f>VLOOKUP($D695,metadata!$B$2:$S$451,13,0)</f>
        <v>Obanazawa</v>
      </c>
      <c r="Q695">
        <f>VLOOKUP($D695,metadata!$B$2:$S$451,14,0)</f>
        <v>38.600619000000002</v>
      </c>
      <c r="R695">
        <f>VLOOKUP($D695,metadata!$B$2:$S$451,15,0)</f>
        <v>140.405689</v>
      </c>
      <c r="S695">
        <f>VLOOKUP($D695,metadata!$B$2:$S$451,16,0)</f>
        <v>0.05</v>
      </c>
      <c r="T695" t="str">
        <f>VLOOKUP($D695,metadata!$B$2:$S$451,17,0)</f>
        <v/>
      </c>
      <c r="U695" t="str">
        <f>VLOOKUP($D695,metadata!$B$2:$S$451,18,0)</f>
        <v/>
      </c>
      <c r="V695">
        <f>VLOOKUP($D695,metadata!$B$2:$Z$451,19,0)</f>
        <v>84</v>
      </c>
      <c r="W695" t="str">
        <f>VLOOKUP($D695,metadata!$B$2:$Z$451,20,0)</f>
        <v>global average</v>
      </c>
      <c r="X695" t="str">
        <f>VLOOKUP($D695,metadata!$B$2:$Z$451,21,0)</f>
        <v/>
      </c>
      <c r="Y695">
        <f>VLOOKUP($D695,metadata!$B$2:$Z$451,22,0)</f>
        <v>16</v>
      </c>
      <c r="Z695" t="str">
        <f>VLOOKUP($D695,metadata!$B$2:$Z$451,23,0)</f>
        <v/>
      </c>
      <c r="AA695" t="str">
        <f>VLOOKUP($D695,metadata!$B$2:$Z$451,24,0)</f>
        <v>larval</v>
      </c>
      <c r="AB695" t="str">
        <f>VLOOKUP($D695,metadata!$B$2:$Z$451,25,0)</f>
        <v/>
      </c>
      <c r="AC695">
        <v>15.001842720107399</v>
      </c>
      <c r="AD695">
        <v>9.8892645767197092</v>
      </c>
      <c r="AF695">
        <f t="shared" si="38"/>
        <v>84</v>
      </c>
      <c r="AG695">
        <f t="shared" si="41"/>
        <v>15</v>
      </c>
      <c r="AH695">
        <v>1999</v>
      </c>
      <c r="AI695" t="s">
        <v>38</v>
      </c>
      <c r="AJ695" t="s">
        <v>38</v>
      </c>
    </row>
    <row r="696" spans="3:36" x14ac:dyDescent="0.3">
      <c r="C696">
        <v>695</v>
      </c>
      <c r="D696" t="str">
        <f t="shared" si="37"/>
        <v>16-Obanazawa</v>
      </c>
      <c r="E696" t="str">
        <f>VLOOKUP($D696,metadata!$B$2:$S$451,2,0)</f>
        <v>Ishihara, M; Shimada, M</v>
      </c>
      <c r="F696" t="str">
        <f>VLOOKUP($D696,metadata!$B$2:$S$451,3,0)</f>
        <v>Geographical variation in photoperiodic response for diapause induction between univoltine and multivoltine populations of Kytorhinus sharpianus (Coleoptera : Bruchidae)</v>
      </c>
      <c r="G696" t="str">
        <f>VLOOKUP($D696,metadata!$B$2:$S$451,4,0)</f>
        <v>10.1093/ee/28.2.195</v>
      </c>
      <c r="H696" t="str">
        <f>VLOOKUP($D696,metadata!$B$2:$S$451,5,0)</f>
        <v>y</v>
      </c>
      <c r="I696" t="str">
        <f>VLOOKUP($D696,metadata!$B$2:$S$451,6,0)</f>
        <v>a</v>
      </c>
      <c r="J696" t="str">
        <f>VLOOKUP($D696,metadata!$B$2:$S$451,7,0)</f>
        <v>i</v>
      </c>
      <c r="K696">
        <f>VLOOKUP($D696,metadata!$B$2:$S$451,8,0)</f>
        <v>4</v>
      </c>
      <c r="L696">
        <f>VLOOKUP($D696,metadata!$B$2:$S$451,9,0)</f>
        <v>3</v>
      </c>
      <c r="M696" t="str">
        <f>VLOOKUP($D696,metadata!$B$2:$S$451,10,0)</f>
        <v>n</v>
      </c>
      <c r="N696" t="str">
        <f>VLOOKUP($D696,metadata!$B$2:$S$451,11,0)</f>
        <v>Kytorhinus sharpianus</v>
      </c>
      <c r="O696" t="str">
        <f>VLOOKUP($D696,metadata!$B$2:$S$451,12,0)</f>
        <v>coleoptera</v>
      </c>
      <c r="P696" t="str">
        <f>VLOOKUP($D696,metadata!$B$2:$S$451,13,0)</f>
        <v>Obanazawa</v>
      </c>
      <c r="Q696">
        <f>VLOOKUP($D696,metadata!$B$2:$S$451,14,0)</f>
        <v>38.600619000000002</v>
      </c>
      <c r="R696">
        <f>VLOOKUP($D696,metadata!$B$2:$S$451,15,0)</f>
        <v>140.405689</v>
      </c>
      <c r="S696">
        <f>VLOOKUP($D696,metadata!$B$2:$S$451,16,0)</f>
        <v>0.05</v>
      </c>
      <c r="T696" t="str">
        <f>VLOOKUP($D696,metadata!$B$2:$S$451,17,0)</f>
        <v/>
      </c>
      <c r="U696" t="str">
        <f>VLOOKUP($D696,metadata!$B$2:$S$451,18,0)</f>
        <v/>
      </c>
      <c r="V696">
        <f>VLOOKUP($D696,metadata!$B$2:$Z$451,19,0)</f>
        <v>84</v>
      </c>
      <c r="W696" t="str">
        <f>VLOOKUP($D696,metadata!$B$2:$Z$451,20,0)</f>
        <v>global average</v>
      </c>
      <c r="X696" t="str">
        <f>VLOOKUP($D696,metadata!$B$2:$Z$451,21,0)</f>
        <v/>
      </c>
      <c r="Y696">
        <f>VLOOKUP($D696,metadata!$B$2:$Z$451,22,0)</f>
        <v>16</v>
      </c>
      <c r="Z696" t="str">
        <f>VLOOKUP($D696,metadata!$B$2:$Z$451,23,0)</f>
        <v/>
      </c>
      <c r="AA696" t="str">
        <f>VLOOKUP($D696,metadata!$B$2:$Z$451,24,0)</f>
        <v>larval</v>
      </c>
      <c r="AB696" t="str">
        <f>VLOOKUP($D696,metadata!$B$2:$Z$451,25,0)</f>
        <v/>
      </c>
      <c r="AC696">
        <v>15.98774964265</v>
      </c>
      <c r="AD696">
        <v>0.92308222205637902</v>
      </c>
      <c r="AF696">
        <f t="shared" si="38"/>
        <v>84</v>
      </c>
      <c r="AG696">
        <f t="shared" si="41"/>
        <v>16</v>
      </c>
      <c r="AH696">
        <v>1999</v>
      </c>
      <c r="AI696" t="s">
        <v>38</v>
      </c>
      <c r="AJ696" t="s">
        <v>38</v>
      </c>
    </row>
    <row r="697" spans="3:36" x14ac:dyDescent="0.3">
      <c r="C697">
        <v>696</v>
      </c>
      <c r="D697" t="str">
        <f t="shared" si="37"/>
        <v>16-Kujiranami</v>
      </c>
      <c r="E697" t="str">
        <f>VLOOKUP($D697,metadata!$B$2:$S$451,2,0)</f>
        <v>Ishihara, M; Shimada, M</v>
      </c>
      <c r="F697" t="str">
        <f>VLOOKUP($D697,metadata!$B$2:$S$451,3,0)</f>
        <v>Geographical variation in photoperiodic response for diapause induction between univoltine and multivoltine populations of Kytorhinus sharpianus (Coleoptera : Bruchidae)</v>
      </c>
      <c r="G697" t="str">
        <f>VLOOKUP($D697,metadata!$B$2:$S$451,4,0)</f>
        <v>10.1093/ee/28.2.195</v>
      </c>
      <c r="H697" t="str">
        <f>VLOOKUP($D697,metadata!$B$2:$S$451,5,0)</f>
        <v>y</v>
      </c>
      <c r="I697" t="str">
        <f>VLOOKUP($D697,metadata!$B$2:$S$451,6,0)</f>
        <v>a</v>
      </c>
      <c r="J697" t="str">
        <f>VLOOKUP($D697,metadata!$B$2:$S$451,7,0)</f>
        <v>i</v>
      </c>
      <c r="K697">
        <f>VLOOKUP($D697,metadata!$B$2:$S$451,8,0)</f>
        <v>4</v>
      </c>
      <c r="L697">
        <f>VLOOKUP($D697,metadata!$B$2:$S$451,9,0)</f>
        <v>3</v>
      </c>
      <c r="M697" t="str">
        <f>VLOOKUP($D697,metadata!$B$2:$S$451,10,0)</f>
        <v>n</v>
      </c>
      <c r="N697" t="str">
        <f>VLOOKUP($D697,metadata!$B$2:$S$451,11,0)</f>
        <v>Kytorhinus sharpianus</v>
      </c>
      <c r="O697" t="str">
        <f>VLOOKUP($D697,metadata!$B$2:$S$451,12,0)</f>
        <v>coleoptera</v>
      </c>
      <c r="P697" t="str">
        <f>VLOOKUP($D697,metadata!$B$2:$S$451,13,0)</f>
        <v>Kujiranami</v>
      </c>
      <c r="Q697">
        <f>VLOOKUP($D697,metadata!$B$2:$S$451,14,0)</f>
        <v>37.355800000000002</v>
      </c>
      <c r="R697">
        <f>VLOOKUP($D697,metadata!$B$2:$S$451,15,0)</f>
        <v>138.51740000000001</v>
      </c>
      <c r="S697">
        <f>VLOOKUP($D697,metadata!$B$2:$S$451,16,0)</f>
        <v>0.05</v>
      </c>
      <c r="T697" t="str">
        <f>VLOOKUP($D697,metadata!$B$2:$S$451,17,0)</f>
        <v/>
      </c>
      <c r="U697" t="str">
        <f>VLOOKUP($D697,metadata!$B$2:$S$451,18,0)</f>
        <v/>
      </c>
      <c r="V697">
        <f>VLOOKUP($D697,metadata!$B$2:$Z$451,19,0)</f>
        <v>84</v>
      </c>
      <c r="W697" t="str">
        <f>VLOOKUP($D697,metadata!$B$2:$Z$451,20,0)</f>
        <v>global average</v>
      </c>
      <c r="X697" t="str">
        <f>VLOOKUP($D697,metadata!$B$2:$Z$451,21,0)</f>
        <v/>
      </c>
      <c r="Y697">
        <f>VLOOKUP($D697,metadata!$B$2:$Z$451,22,0)</f>
        <v>16</v>
      </c>
      <c r="Z697" t="str">
        <f>VLOOKUP($D697,metadata!$B$2:$Z$451,23,0)</f>
        <v/>
      </c>
      <c r="AA697" t="str">
        <f>VLOOKUP($D697,metadata!$B$2:$Z$451,24,0)</f>
        <v>larval</v>
      </c>
      <c r="AB697" t="str">
        <f>VLOOKUP($D697,metadata!$B$2:$Z$451,25,0)</f>
        <v/>
      </c>
      <c r="AC697">
        <v>13.9991733592041</v>
      </c>
      <c r="AD697">
        <v>95.563694395490202</v>
      </c>
      <c r="AF697">
        <f t="shared" si="38"/>
        <v>84</v>
      </c>
      <c r="AG697">
        <f t="shared" si="41"/>
        <v>14</v>
      </c>
      <c r="AH697">
        <v>1999</v>
      </c>
      <c r="AI697" t="s">
        <v>38</v>
      </c>
      <c r="AJ697" t="s">
        <v>38</v>
      </c>
    </row>
    <row r="698" spans="3:36" x14ac:dyDescent="0.3">
      <c r="C698">
        <v>697</v>
      </c>
      <c r="D698" t="str">
        <f t="shared" si="37"/>
        <v>16-Kujiranami</v>
      </c>
      <c r="E698" t="str">
        <f>VLOOKUP($D698,metadata!$B$2:$S$451,2,0)</f>
        <v>Ishihara, M; Shimada, M</v>
      </c>
      <c r="F698" t="str">
        <f>VLOOKUP($D698,metadata!$B$2:$S$451,3,0)</f>
        <v>Geographical variation in photoperiodic response for diapause induction between univoltine and multivoltine populations of Kytorhinus sharpianus (Coleoptera : Bruchidae)</v>
      </c>
      <c r="G698" t="str">
        <f>VLOOKUP($D698,metadata!$B$2:$S$451,4,0)</f>
        <v>10.1093/ee/28.2.195</v>
      </c>
      <c r="H698" t="str">
        <f>VLOOKUP($D698,metadata!$B$2:$S$451,5,0)</f>
        <v>y</v>
      </c>
      <c r="I698" t="str">
        <f>VLOOKUP($D698,metadata!$B$2:$S$451,6,0)</f>
        <v>a</v>
      </c>
      <c r="J698" t="str">
        <f>VLOOKUP($D698,metadata!$B$2:$S$451,7,0)</f>
        <v>i</v>
      </c>
      <c r="K698">
        <f>VLOOKUP($D698,metadata!$B$2:$S$451,8,0)</f>
        <v>4</v>
      </c>
      <c r="L698">
        <f>VLOOKUP($D698,metadata!$B$2:$S$451,9,0)</f>
        <v>3</v>
      </c>
      <c r="M698" t="str">
        <f>VLOOKUP($D698,metadata!$B$2:$S$451,10,0)</f>
        <v>n</v>
      </c>
      <c r="N698" t="str">
        <f>VLOOKUP($D698,metadata!$B$2:$S$451,11,0)</f>
        <v>Kytorhinus sharpianus</v>
      </c>
      <c r="O698" t="str">
        <f>VLOOKUP($D698,metadata!$B$2:$S$451,12,0)</f>
        <v>coleoptera</v>
      </c>
      <c r="P698" t="str">
        <f>VLOOKUP($D698,metadata!$B$2:$S$451,13,0)</f>
        <v>Kujiranami</v>
      </c>
      <c r="Q698">
        <f>VLOOKUP($D698,metadata!$B$2:$S$451,14,0)</f>
        <v>37.355800000000002</v>
      </c>
      <c r="R698">
        <f>VLOOKUP($D698,metadata!$B$2:$S$451,15,0)</f>
        <v>138.51740000000001</v>
      </c>
      <c r="S698">
        <f>VLOOKUP($D698,metadata!$B$2:$S$451,16,0)</f>
        <v>0.05</v>
      </c>
      <c r="T698" t="str">
        <f>VLOOKUP($D698,metadata!$B$2:$S$451,17,0)</f>
        <v/>
      </c>
      <c r="U698" t="str">
        <f>VLOOKUP($D698,metadata!$B$2:$S$451,18,0)</f>
        <v/>
      </c>
      <c r="V698">
        <f>VLOOKUP($D698,metadata!$B$2:$Z$451,19,0)</f>
        <v>84</v>
      </c>
      <c r="W698" t="str">
        <f>VLOOKUP($D698,metadata!$B$2:$Z$451,20,0)</f>
        <v>global average</v>
      </c>
      <c r="X698" t="str">
        <f>VLOOKUP($D698,metadata!$B$2:$Z$451,21,0)</f>
        <v/>
      </c>
      <c r="Y698">
        <f>VLOOKUP($D698,metadata!$B$2:$Z$451,22,0)</f>
        <v>16</v>
      </c>
      <c r="Z698" t="str">
        <f>VLOOKUP($D698,metadata!$B$2:$Z$451,23,0)</f>
        <v/>
      </c>
      <c r="AA698" t="str">
        <f>VLOOKUP($D698,metadata!$B$2:$Z$451,24,0)</f>
        <v>larval</v>
      </c>
      <c r="AB698" t="str">
        <f>VLOOKUP($D698,metadata!$B$2:$Z$451,25,0)</f>
        <v/>
      </c>
      <c r="AC698">
        <v>14.9756198370828</v>
      </c>
      <c r="AD698">
        <v>2.4931256781037598</v>
      </c>
      <c r="AF698">
        <f t="shared" si="38"/>
        <v>84</v>
      </c>
      <c r="AG698">
        <f t="shared" si="41"/>
        <v>15</v>
      </c>
      <c r="AH698">
        <v>1999</v>
      </c>
      <c r="AI698" t="s">
        <v>38</v>
      </c>
      <c r="AJ698" t="s">
        <v>38</v>
      </c>
    </row>
    <row r="699" spans="3:36" x14ac:dyDescent="0.3">
      <c r="C699">
        <v>698</v>
      </c>
      <c r="D699" t="str">
        <f t="shared" si="37"/>
        <v>16-Kujiranami</v>
      </c>
      <c r="E699" t="str">
        <f>VLOOKUP($D699,metadata!$B$2:$S$451,2,0)</f>
        <v>Ishihara, M; Shimada, M</v>
      </c>
      <c r="F699" t="str">
        <f>VLOOKUP($D699,metadata!$B$2:$S$451,3,0)</f>
        <v>Geographical variation in photoperiodic response for diapause induction between univoltine and multivoltine populations of Kytorhinus sharpianus (Coleoptera : Bruchidae)</v>
      </c>
      <c r="G699" t="str">
        <f>VLOOKUP($D699,metadata!$B$2:$S$451,4,0)</f>
        <v>10.1093/ee/28.2.195</v>
      </c>
      <c r="H699" t="str">
        <f>VLOOKUP($D699,metadata!$B$2:$S$451,5,0)</f>
        <v>y</v>
      </c>
      <c r="I699" t="str">
        <f>VLOOKUP($D699,metadata!$B$2:$S$451,6,0)</f>
        <v>a</v>
      </c>
      <c r="J699" t="str">
        <f>VLOOKUP($D699,metadata!$B$2:$S$451,7,0)</f>
        <v>i</v>
      </c>
      <c r="K699">
        <f>VLOOKUP($D699,metadata!$B$2:$S$451,8,0)</f>
        <v>4</v>
      </c>
      <c r="L699">
        <f>VLOOKUP($D699,metadata!$B$2:$S$451,9,0)</f>
        <v>3</v>
      </c>
      <c r="M699" t="str">
        <f>VLOOKUP($D699,metadata!$B$2:$S$451,10,0)</f>
        <v>n</v>
      </c>
      <c r="N699" t="str">
        <f>VLOOKUP($D699,metadata!$B$2:$S$451,11,0)</f>
        <v>Kytorhinus sharpianus</v>
      </c>
      <c r="O699" t="str">
        <f>VLOOKUP($D699,metadata!$B$2:$S$451,12,0)</f>
        <v>coleoptera</v>
      </c>
      <c r="P699" t="str">
        <f>VLOOKUP($D699,metadata!$B$2:$S$451,13,0)</f>
        <v>Kujiranami</v>
      </c>
      <c r="Q699">
        <f>VLOOKUP($D699,metadata!$B$2:$S$451,14,0)</f>
        <v>37.355800000000002</v>
      </c>
      <c r="R699">
        <f>VLOOKUP($D699,metadata!$B$2:$S$451,15,0)</f>
        <v>138.51740000000001</v>
      </c>
      <c r="S699">
        <f>VLOOKUP($D699,metadata!$B$2:$S$451,16,0)</f>
        <v>0.05</v>
      </c>
      <c r="T699" t="str">
        <f>VLOOKUP($D699,metadata!$B$2:$S$451,17,0)</f>
        <v/>
      </c>
      <c r="U699" t="str">
        <f>VLOOKUP($D699,metadata!$B$2:$S$451,18,0)</f>
        <v/>
      </c>
      <c r="V699">
        <f>VLOOKUP($D699,metadata!$B$2:$Z$451,19,0)</f>
        <v>84</v>
      </c>
      <c r="W699" t="str">
        <f>VLOOKUP($D699,metadata!$B$2:$Z$451,20,0)</f>
        <v>global average</v>
      </c>
      <c r="X699" t="str">
        <f>VLOOKUP($D699,metadata!$B$2:$Z$451,21,0)</f>
        <v/>
      </c>
      <c r="Y699">
        <f>VLOOKUP($D699,metadata!$B$2:$Z$451,22,0)</f>
        <v>16</v>
      </c>
      <c r="Z699" t="str">
        <f>VLOOKUP($D699,metadata!$B$2:$Z$451,23,0)</f>
        <v/>
      </c>
      <c r="AA699" t="str">
        <f>VLOOKUP($D699,metadata!$B$2:$Z$451,24,0)</f>
        <v>larval</v>
      </c>
      <c r="AB699" t="str">
        <f>VLOOKUP($D699,metadata!$B$2:$Z$451,25,0)</f>
        <v/>
      </c>
      <c r="AC699">
        <v>15.981538355558801</v>
      </c>
      <c r="AD699">
        <v>0.92250816594813001</v>
      </c>
      <c r="AF699">
        <f t="shared" si="38"/>
        <v>84</v>
      </c>
      <c r="AG699">
        <f t="shared" si="41"/>
        <v>16</v>
      </c>
      <c r="AH699">
        <v>1999</v>
      </c>
      <c r="AI699" t="s">
        <v>38</v>
      </c>
      <c r="AJ699" t="s">
        <v>38</v>
      </c>
    </row>
    <row r="700" spans="3:36" x14ac:dyDescent="0.3">
      <c r="C700">
        <v>699</v>
      </c>
      <c r="D700" t="str">
        <f t="shared" si="37"/>
        <v>16-Mitsuma</v>
      </c>
      <c r="E700" t="str">
        <f>VLOOKUP($D700,metadata!$B$2:$S$451,2,0)</f>
        <v>Ishihara, M; Shimada, M</v>
      </c>
      <c r="F700" t="str">
        <f>VLOOKUP($D700,metadata!$B$2:$S$451,3,0)</f>
        <v>Geographical variation in photoperiodic response for diapause induction between univoltine and multivoltine populations of Kytorhinus sharpianus (Coleoptera : Bruchidae)</v>
      </c>
      <c r="G700" t="str">
        <f>VLOOKUP($D700,metadata!$B$2:$S$451,4,0)</f>
        <v>10.1093/ee/28.2.195</v>
      </c>
      <c r="H700" t="str">
        <f>VLOOKUP($D700,metadata!$B$2:$S$451,5,0)</f>
        <v>y</v>
      </c>
      <c r="I700" t="str">
        <f>VLOOKUP($D700,metadata!$B$2:$S$451,6,0)</f>
        <v>a</v>
      </c>
      <c r="J700" t="str">
        <f>VLOOKUP($D700,metadata!$B$2:$S$451,7,0)</f>
        <v>i</v>
      </c>
      <c r="K700">
        <f>VLOOKUP($D700,metadata!$B$2:$S$451,8,0)</f>
        <v>4</v>
      </c>
      <c r="L700">
        <f>VLOOKUP($D700,metadata!$B$2:$S$451,9,0)</f>
        <v>3</v>
      </c>
      <c r="M700" t="str">
        <f>VLOOKUP($D700,metadata!$B$2:$S$451,10,0)</f>
        <v>n</v>
      </c>
      <c r="N700" t="str">
        <f>VLOOKUP($D700,metadata!$B$2:$S$451,11,0)</f>
        <v>Kytorhinus sharpianus</v>
      </c>
      <c r="O700" t="str">
        <f>VLOOKUP($D700,metadata!$B$2:$S$451,12,0)</f>
        <v>coleoptera</v>
      </c>
      <c r="P700" t="str">
        <f>VLOOKUP($D700,metadata!$B$2:$S$451,13,0)</f>
        <v>Mitsuma</v>
      </c>
      <c r="Q700">
        <f>VLOOKUP($D700,metadata!$B$2:$S$451,14,0)</f>
        <v>36.073500000000003</v>
      </c>
      <c r="R700">
        <f>VLOOKUP($D700,metadata!$B$2:$S$451,15,0)</f>
        <v>139.98310000000001</v>
      </c>
      <c r="S700">
        <f>VLOOKUP($D700,metadata!$B$2:$S$451,16,0)</f>
        <v>0.01</v>
      </c>
      <c r="T700" t="str">
        <f>VLOOKUP($D700,metadata!$B$2:$S$451,17,0)</f>
        <v/>
      </c>
      <c r="U700" t="str">
        <f>VLOOKUP($D700,metadata!$B$2:$S$451,18,0)</f>
        <v/>
      </c>
      <c r="V700">
        <f>VLOOKUP($D700,metadata!$B$2:$Z$451,19,0)</f>
        <v>84</v>
      </c>
      <c r="W700" t="str">
        <f>VLOOKUP($D700,metadata!$B$2:$Z$451,20,0)</f>
        <v>global average</v>
      </c>
      <c r="X700" t="str">
        <f>VLOOKUP($D700,metadata!$B$2:$Z$451,21,0)</f>
        <v/>
      </c>
      <c r="Y700">
        <f>VLOOKUP($D700,metadata!$B$2:$Z$451,22,0)</f>
        <v>16</v>
      </c>
      <c r="Z700" t="str">
        <f>VLOOKUP($D700,metadata!$B$2:$Z$451,23,0)</f>
        <v/>
      </c>
      <c r="AA700" t="str">
        <f>VLOOKUP($D700,metadata!$B$2:$Z$451,24,0)</f>
        <v>larval</v>
      </c>
      <c r="AB700" t="str">
        <f>VLOOKUP($D700,metadata!$B$2:$Z$451,25,0)</f>
        <v/>
      </c>
      <c r="AC700">
        <v>13.999448906135999</v>
      </c>
      <c r="AD700">
        <v>97.042462930326806</v>
      </c>
      <c r="AF700">
        <f t="shared" si="38"/>
        <v>84</v>
      </c>
      <c r="AG700">
        <f t="shared" si="41"/>
        <v>14</v>
      </c>
      <c r="AH700">
        <v>1999</v>
      </c>
      <c r="AI700" t="s">
        <v>38</v>
      </c>
      <c r="AJ700" t="s">
        <v>38</v>
      </c>
    </row>
    <row r="701" spans="3:36" x14ac:dyDescent="0.3">
      <c r="C701">
        <v>700</v>
      </c>
      <c r="D701" t="str">
        <f t="shared" si="37"/>
        <v>16-Mitsuma</v>
      </c>
      <c r="E701" t="str">
        <f>VLOOKUP($D701,metadata!$B$2:$S$451,2,0)</f>
        <v>Ishihara, M; Shimada, M</v>
      </c>
      <c r="F701" t="str">
        <f>VLOOKUP($D701,metadata!$B$2:$S$451,3,0)</f>
        <v>Geographical variation in photoperiodic response for diapause induction between univoltine and multivoltine populations of Kytorhinus sharpianus (Coleoptera : Bruchidae)</v>
      </c>
      <c r="G701" t="str">
        <f>VLOOKUP($D701,metadata!$B$2:$S$451,4,0)</f>
        <v>10.1093/ee/28.2.195</v>
      </c>
      <c r="H701" t="str">
        <f>VLOOKUP($D701,metadata!$B$2:$S$451,5,0)</f>
        <v>y</v>
      </c>
      <c r="I701" t="str">
        <f>VLOOKUP($D701,metadata!$B$2:$S$451,6,0)</f>
        <v>a</v>
      </c>
      <c r="J701" t="str">
        <f>VLOOKUP($D701,metadata!$B$2:$S$451,7,0)</f>
        <v>i</v>
      </c>
      <c r="K701">
        <f>VLOOKUP($D701,metadata!$B$2:$S$451,8,0)</f>
        <v>4</v>
      </c>
      <c r="L701">
        <f>VLOOKUP($D701,metadata!$B$2:$S$451,9,0)</f>
        <v>3</v>
      </c>
      <c r="M701" t="str">
        <f>VLOOKUP($D701,metadata!$B$2:$S$451,10,0)</f>
        <v>n</v>
      </c>
      <c r="N701" t="str">
        <f>VLOOKUP($D701,metadata!$B$2:$S$451,11,0)</f>
        <v>Kytorhinus sharpianus</v>
      </c>
      <c r="O701" t="str">
        <f>VLOOKUP($D701,metadata!$B$2:$S$451,12,0)</f>
        <v>coleoptera</v>
      </c>
      <c r="P701" t="str">
        <f>VLOOKUP($D701,metadata!$B$2:$S$451,13,0)</f>
        <v>Mitsuma</v>
      </c>
      <c r="Q701">
        <f>VLOOKUP($D701,metadata!$B$2:$S$451,14,0)</f>
        <v>36.073500000000003</v>
      </c>
      <c r="R701">
        <f>VLOOKUP($D701,metadata!$B$2:$S$451,15,0)</f>
        <v>139.98310000000001</v>
      </c>
      <c r="S701">
        <f>VLOOKUP($D701,metadata!$B$2:$S$451,16,0)</f>
        <v>0.01</v>
      </c>
      <c r="T701" t="str">
        <f>VLOOKUP($D701,metadata!$B$2:$S$451,17,0)</f>
        <v/>
      </c>
      <c r="U701" t="str">
        <f>VLOOKUP($D701,metadata!$B$2:$S$451,18,0)</f>
        <v/>
      </c>
      <c r="V701">
        <f>VLOOKUP($D701,metadata!$B$2:$Z$451,19,0)</f>
        <v>84</v>
      </c>
      <c r="W701" t="str">
        <f>VLOOKUP($D701,metadata!$B$2:$Z$451,20,0)</f>
        <v>global average</v>
      </c>
      <c r="X701" t="str">
        <f>VLOOKUP($D701,metadata!$B$2:$Z$451,21,0)</f>
        <v/>
      </c>
      <c r="Y701">
        <f>VLOOKUP($D701,metadata!$B$2:$Z$451,22,0)</f>
        <v>16</v>
      </c>
      <c r="Z701" t="str">
        <f>VLOOKUP($D701,metadata!$B$2:$Z$451,23,0)</f>
        <v/>
      </c>
      <c r="AA701" t="str">
        <f>VLOOKUP($D701,metadata!$B$2:$Z$451,24,0)</f>
        <v>larval</v>
      </c>
      <c r="AB701" t="str">
        <f>VLOOKUP($D701,metadata!$B$2:$Z$451,25,0)</f>
        <v/>
      </c>
      <c r="AC701">
        <v>15</v>
      </c>
      <c r="AD701">
        <v>2.12056326385341</v>
      </c>
      <c r="AF701">
        <f t="shared" si="38"/>
        <v>84</v>
      </c>
      <c r="AG701">
        <f t="shared" si="41"/>
        <v>15</v>
      </c>
      <c r="AH701">
        <v>1999</v>
      </c>
      <c r="AI701" t="s">
        <v>38</v>
      </c>
      <c r="AJ701" t="s">
        <v>38</v>
      </c>
    </row>
    <row r="702" spans="3:36" x14ac:dyDescent="0.3">
      <c r="C702">
        <v>701</v>
      </c>
      <c r="D702" t="str">
        <f t="shared" si="37"/>
        <v>16-Mitsuma</v>
      </c>
      <c r="E702" t="str">
        <f>VLOOKUP($D702,metadata!$B$2:$S$451,2,0)</f>
        <v>Ishihara, M; Shimada, M</v>
      </c>
      <c r="F702" t="str">
        <f>VLOOKUP($D702,metadata!$B$2:$S$451,3,0)</f>
        <v>Geographical variation in photoperiodic response for diapause induction between univoltine and multivoltine populations of Kytorhinus sharpianus (Coleoptera : Bruchidae)</v>
      </c>
      <c r="G702" t="str">
        <f>VLOOKUP($D702,metadata!$B$2:$S$451,4,0)</f>
        <v>10.1093/ee/28.2.195</v>
      </c>
      <c r="H702" t="str">
        <f>VLOOKUP($D702,metadata!$B$2:$S$451,5,0)</f>
        <v>y</v>
      </c>
      <c r="I702" t="str">
        <f>VLOOKUP($D702,metadata!$B$2:$S$451,6,0)</f>
        <v>a</v>
      </c>
      <c r="J702" t="str">
        <f>VLOOKUP($D702,metadata!$B$2:$S$451,7,0)</f>
        <v>i</v>
      </c>
      <c r="K702">
        <f>VLOOKUP($D702,metadata!$B$2:$S$451,8,0)</f>
        <v>4</v>
      </c>
      <c r="L702">
        <f>VLOOKUP($D702,metadata!$B$2:$S$451,9,0)</f>
        <v>3</v>
      </c>
      <c r="M702" t="str">
        <f>VLOOKUP($D702,metadata!$B$2:$S$451,10,0)</f>
        <v>n</v>
      </c>
      <c r="N702" t="str">
        <f>VLOOKUP($D702,metadata!$B$2:$S$451,11,0)</f>
        <v>Kytorhinus sharpianus</v>
      </c>
      <c r="O702" t="str">
        <f>VLOOKUP($D702,metadata!$B$2:$S$451,12,0)</f>
        <v>coleoptera</v>
      </c>
      <c r="P702" t="str">
        <f>VLOOKUP($D702,metadata!$B$2:$S$451,13,0)</f>
        <v>Mitsuma</v>
      </c>
      <c r="Q702">
        <f>VLOOKUP($D702,metadata!$B$2:$S$451,14,0)</f>
        <v>36.073500000000003</v>
      </c>
      <c r="R702">
        <f>VLOOKUP($D702,metadata!$B$2:$S$451,15,0)</f>
        <v>139.98310000000001</v>
      </c>
      <c r="S702">
        <f>VLOOKUP($D702,metadata!$B$2:$S$451,16,0)</f>
        <v>0.01</v>
      </c>
      <c r="T702" t="str">
        <f>VLOOKUP($D702,metadata!$B$2:$S$451,17,0)</f>
        <v/>
      </c>
      <c r="U702" t="str">
        <f>VLOOKUP($D702,metadata!$B$2:$S$451,18,0)</f>
        <v/>
      </c>
      <c r="V702">
        <f>VLOOKUP($D702,metadata!$B$2:$Z$451,19,0)</f>
        <v>84</v>
      </c>
      <c r="W702" t="str">
        <f>VLOOKUP($D702,metadata!$B$2:$Z$451,20,0)</f>
        <v>global average</v>
      </c>
      <c r="X702" t="str">
        <f>VLOOKUP($D702,metadata!$B$2:$Z$451,21,0)</f>
        <v/>
      </c>
      <c r="Y702">
        <f>VLOOKUP($D702,metadata!$B$2:$Z$451,22,0)</f>
        <v>16</v>
      </c>
      <c r="Z702" t="str">
        <f>VLOOKUP($D702,metadata!$B$2:$Z$451,23,0)</f>
        <v/>
      </c>
      <c r="AA702" t="str">
        <f>VLOOKUP($D702,metadata!$B$2:$Z$451,24,0)</f>
        <v>larval</v>
      </c>
      <c r="AB702" t="str">
        <f>VLOOKUP($D702,metadata!$B$2:$Z$451,25,0)</f>
        <v/>
      </c>
      <c r="AC702">
        <v>15.981572798925299</v>
      </c>
      <c r="AD702">
        <v>1.1073542328027199</v>
      </c>
      <c r="AF702">
        <f t="shared" si="38"/>
        <v>84</v>
      </c>
      <c r="AG702">
        <f t="shared" si="41"/>
        <v>16</v>
      </c>
      <c r="AH702">
        <v>1999</v>
      </c>
      <c r="AI702" t="s">
        <v>38</v>
      </c>
      <c r="AJ702" t="s">
        <v>38</v>
      </c>
    </row>
    <row r="703" spans="3:36" x14ac:dyDescent="0.3">
      <c r="C703">
        <v>702</v>
      </c>
      <c r="D703" t="str">
        <f t="shared" si="37"/>
        <v>17-WA</v>
      </c>
      <c r="E703" t="str">
        <f>VLOOKUP($D703,metadata!$B$2:$S$451,2,0)</f>
        <v>Ito, K; Nakata, T</v>
      </c>
      <c r="F703" t="str">
        <f>VLOOKUP($D703,metadata!$B$2:$S$451,3,0)</f>
        <v>Geographical variation of photoperiodic response in the females of a predatory bug, Orius sauteri (Poppius) (Heteroptera : Anthocoridae) from northern Japan</v>
      </c>
      <c r="G703" t="str">
        <f>VLOOKUP($D703,metadata!$B$2:$S$451,4,0)</f>
        <v>10.1303/aez.2000.101</v>
      </c>
      <c r="H703" t="str">
        <f>VLOOKUP($D703,metadata!$B$2:$S$451,5,0)</f>
        <v>y</v>
      </c>
      <c r="I703" t="str">
        <f>VLOOKUP($D703,metadata!$B$2:$S$451,6,0)</f>
        <v>a</v>
      </c>
      <c r="J703" t="str">
        <f>VLOOKUP($D703,metadata!$B$2:$S$451,7,0)</f>
        <v>i</v>
      </c>
      <c r="K703">
        <f>VLOOKUP($D703,metadata!$B$2:$S$451,8,0)</f>
        <v>8</v>
      </c>
      <c r="L703">
        <f>VLOOKUP($D703,metadata!$B$2:$S$451,9,0)</f>
        <v>8</v>
      </c>
      <c r="M703" t="str">
        <f>VLOOKUP($D703,metadata!$B$2:$S$451,10,0)</f>
        <v/>
      </c>
      <c r="N703" t="str">
        <f>VLOOKUP($D703,metadata!$B$2:$S$451,11,0)</f>
        <v>Orius sauteri</v>
      </c>
      <c r="O703" t="str">
        <f>VLOOKUP($D703,metadata!$B$2:$S$451,12,0)</f>
        <v>heteroptera</v>
      </c>
      <c r="P703" t="str">
        <f>VLOOKUP($D703,metadata!$B$2:$S$451,13,0)</f>
        <v>WA</v>
      </c>
      <c r="Q703">
        <f>VLOOKUP($D703,metadata!$B$2:$S$451,14,0)</f>
        <v>45.397500000000001</v>
      </c>
      <c r="R703">
        <f>VLOOKUP($D703,metadata!$B$2:$S$451,15,0)</f>
        <v>141.70088100000001</v>
      </c>
      <c r="S703">
        <f>VLOOKUP($D703,metadata!$B$2:$S$451,16,0)</f>
        <v>0.05</v>
      </c>
      <c r="T703" t="str">
        <f>VLOOKUP($D703,metadata!$B$2:$S$451,17,0)</f>
        <v/>
      </c>
      <c r="U703" t="str">
        <f>VLOOKUP($D703,metadata!$B$2:$S$451,18,0)</f>
        <v/>
      </c>
      <c r="V703">
        <f>VLOOKUP($D703,metadata!$B$2:$Z$451,19,0)</f>
        <v>38.75</v>
      </c>
      <c r="W703" t="str">
        <f>VLOOKUP($D703,metadata!$B$2:$Z$451,20,0)</f>
        <v>acc</v>
      </c>
      <c r="X703" t="str">
        <f>VLOOKUP($D703,metadata!$B$2:$Z$451,21,0)</f>
        <v/>
      </c>
      <c r="Y703">
        <f>VLOOKUP($D703,metadata!$B$2:$Z$451,22,0)</f>
        <v>17</v>
      </c>
      <c r="Z703" t="str">
        <f>VLOOKUP($D703,metadata!$B$2:$Z$451,23,0)</f>
        <v/>
      </c>
      <c r="AA703" t="str">
        <f>VLOOKUP($D703,metadata!$B$2:$Z$451,24,0)</f>
        <v/>
      </c>
      <c r="AB703" t="str">
        <f>VLOOKUP($D703,metadata!$B$2:$Z$451,25,0)</f>
        <v/>
      </c>
      <c r="AC703">
        <v>11</v>
      </c>
      <c r="AD703">
        <v>99.997029555918601</v>
      </c>
      <c r="AF703">
        <f t="shared" si="38"/>
        <v>38.75</v>
      </c>
      <c r="AG703">
        <f t="shared" si="41"/>
        <v>11</v>
      </c>
      <c r="AH703">
        <v>2000</v>
      </c>
      <c r="AI703" t="s">
        <v>37</v>
      </c>
      <c r="AJ703" t="s">
        <v>37</v>
      </c>
    </row>
    <row r="704" spans="3:36" x14ac:dyDescent="0.3">
      <c r="C704">
        <v>703</v>
      </c>
      <c r="D704" t="str">
        <f t="shared" si="37"/>
        <v>17-WA</v>
      </c>
      <c r="E704" t="str">
        <f>VLOOKUP($D704,metadata!$B$2:$S$451,2,0)</f>
        <v>Ito, K; Nakata, T</v>
      </c>
      <c r="F704" t="str">
        <f>VLOOKUP($D704,metadata!$B$2:$S$451,3,0)</f>
        <v>Geographical variation of photoperiodic response in the females of a predatory bug, Orius sauteri (Poppius) (Heteroptera : Anthocoridae) from northern Japan</v>
      </c>
      <c r="G704" t="str">
        <f>VLOOKUP($D704,metadata!$B$2:$S$451,4,0)</f>
        <v>10.1303/aez.2000.101</v>
      </c>
      <c r="H704" t="str">
        <f>VLOOKUP($D704,metadata!$B$2:$S$451,5,0)</f>
        <v>y</v>
      </c>
      <c r="I704" t="str">
        <f>VLOOKUP($D704,metadata!$B$2:$S$451,6,0)</f>
        <v>a</v>
      </c>
      <c r="J704" t="str">
        <f>VLOOKUP($D704,metadata!$B$2:$S$451,7,0)</f>
        <v>i</v>
      </c>
      <c r="K704">
        <f>VLOOKUP($D704,metadata!$B$2:$S$451,8,0)</f>
        <v>8</v>
      </c>
      <c r="L704">
        <f>VLOOKUP($D704,metadata!$B$2:$S$451,9,0)</f>
        <v>8</v>
      </c>
      <c r="M704" t="str">
        <f>VLOOKUP($D704,metadata!$B$2:$S$451,10,0)</f>
        <v/>
      </c>
      <c r="N704" t="str">
        <f>VLOOKUP($D704,metadata!$B$2:$S$451,11,0)</f>
        <v>Orius sauteri</v>
      </c>
      <c r="O704" t="str">
        <f>VLOOKUP($D704,metadata!$B$2:$S$451,12,0)</f>
        <v>heteroptera</v>
      </c>
      <c r="P704" t="str">
        <f>VLOOKUP($D704,metadata!$B$2:$S$451,13,0)</f>
        <v>WA</v>
      </c>
      <c r="Q704">
        <f>VLOOKUP($D704,metadata!$B$2:$S$451,14,0)</f>
        <v>45.397500000000001</v>
      </c>
      <c r="R704">
        <f>VLOOKUP($D704,metadata!$B$2:$S$451,15,0)</f>
        <v>141.70088100000001</v>
      </c>
      <c r="S704">
        <f>VLOOKUP($D704,metadata!$B$2:$S$451,16,0)</f>
        <v>0.05</v>
      </c>
      <c r="T704" t="str">
        <f>VLOOKUP($D704,metadata!$B$2:$S$451,17,0)</f>
        <v/>
      </c>
      <c r="U704" t="str">
        <f>VLOOKUP($D704,metadata!$B$2:$S$451,18,0)</f>
        <v/>
      </c>
      <c r="V704">
        <f>VLOOKUP($D704,metadata!$B$2:$Z$451,19,0)</f>
        <v>38.75</v>
      </c>
      <c r="W704" t="str">
        <f>VLOOKUP($D704,metadata!$B$2:$Z$451,20,0)</f>
        <v>acc</v>
      </c>
      <c r="X704" t="str">
        <f>VLOOKUP($D704,metadata!$B$2:$Z$451,21,0)</f>
        <v/>
      </c>
      <c r="Y704">
        <f>VLOOKUP($D704,metadata!$B$2:$Z$451,22,0)</f>
        <v>17</v>
      </c>
      <c r="Z704" t="str">
        <f>VLOOKUP($D704,metadata!$B$2:$Z$451,23,0)</f>
        <v/>
      </c>
      <c r="AA704" t="str">
        <f>VLOOKUP($D704,metadata!$B$2:$Z$451,24,0)</f>
        <v/>
      </c>
      <c r="AB704" t="str">
        <f>VLOOKUP($D704,metadata!$B$2:$Z$451,25,0)</f>
        <v/>
      </c>
      <c r="AC704">
        <v>12.048418238526599</v>
      </c>
      <c r="AD704">
        <v>100.112876875092</v>
      </c>
      <c r="AF704">
        <f t="shared" si="38"/>
        <v>38.75</v>
      </c>
      <c r="AG704">
        <f t="shared" si="41"/>
        <v>12</v>
      </c>
      <c r="AH704">
        <v>2000</v>
      </c>
      <c r="AI704" t="s">
        <v>37</v>
      </c>
      <c r="AJ704" t="s">
        <v>37</v>
      </c>
    </row>
    <row r="705" spans="3:36" x14ac:dyDescent="0.3">
      <c r="C705">
        <v>704</v>
      </c>
      <c r="D705" t="str">
        <f t="shared" si="37"/>
        <v>17-WA</v>
      </c>
      <c r="E705" t="str">
        <f>VLOOKUP($D705,metadata!$B$2:$S$451,2,0)</f>
        <v>Ito, K; Nakata, T</v>
      </c>
      <c r="F705" t="str">
        <f>VLOOKUP($D705,metadata!$B$2:$S$451,3,0)</f>
        <v>Geographical variation of photoperiodic response in the females of a predatory bug, Orius sauteri (Poppius) (Heteroptera : Anthocoridae) from northern Japan</v>
      </c>
      <c r="G705" t="str">
        <f>VLOOKUP($D705,metadata!$B$2:$S$451,4,0)</f>
        <v>10.1303/aez.2000.101</v>
      </c>
      <c r="H705" t="str">
        <f>VLOOKUP($D705,metadata!$B$2:$S$451,5,0)</f>
        <v>y</v>
      </c>
      <c r="I705" t="str">
        <f>VLOOKUP($D705,metadata!$B$2:$S$451,6,0)</f>
        <v>a</v>
      </c>
      <c r="J705" t="str">
        <f>VLOOKUP($D705,metadata!$B$2:$S$451,7,0)</f>
        <v>i</v>
      </c>
      <c r="K705">
        <f>VLOOKUP($D705,metadata!$B$2:$S$451,8,0)</f>
        <v>8</v>
      </c>
      <c r="L705">
        <f>VLOOKUP($D705,metadata!$B$2:$S$451,9,0)</f>
        <v>8</v>
      </c>
      <c r="M705" t="str">
        <f>VLOOKUP($D705,metadata!$B$2:$S$451,10,0)</f>
        <v/>
      </c>
      <c r="N705" t="str">
        <f>VLOOKUP($D705,metadata!$B$2:$S$451,11,0)</f>
        <v>Orius sauteri</v>
      </c>
      <c r="O705" t="str">
        <f>VLOOKUP($D705,metadata!$B$2:$S$451,12,0)</f>
        <v>heteroptera</v>
      </c>
      <c r="P705" t="str">
        <f>VLOOKUP($D705,metadata!$B$2:$S$451,13,0)</f>
        <v>WA</v>
      </c>
      <c r="Q705">
        <f>VLOOKUP($D705,metadata!$B$2:$S$451,14,0)</f>
        <v>45.397500000000001</v>
      </c>
      <c r="R705">
        <f>VLOOKUP($D705,metadata!$B$2:$S$451,15,0)</f>
        <v>141.70088100000001</v>
      </c>
      <c r="S705">
        <f>VLOOKUP($D705,metadata!$B$2:$S$451,16,0)</f>
        <v>0.05</v>
      </c>
      <c r="T705" t="str">
        <f>VLOOKUP($D705,metadata!$B$2:$S$451,17,0)</f>
        <v/>
      </c>
      <c r="U705" t="str">
        <f>VLOOKUP($D705,metadata!$B$2:$S$451,18,0)</f>
        <v/>
      </c>
      <c r="V705">
        <f>VLOOKUP($D705,metadata!$B$2:$Z$451,19,0)</f>
        <v>38.75</v>
      </c>
      <c r="W705" t="str">
        <f>VLOOKUP($D705,metadata!$B$2:$Z$451,20,0)</f>
        <v>acc</v>
      </c>
      <c r="X705" t="str">
        <f>VLOOKUP($D705,metadata!$B$2:$Z$451,21,0)</f>
        <v/>
      </c>
      <c r="Y705">
        <f>VLOOKUP($D705,metadata!$B$2:$Z$451,22,0)</f>
        <v>17</v>
      </c>
      <c r="Z705" t="str">
        <f>VLOOKUP($D705,metadata!$B$2:$Z$451,23,0)</f>
        <v/>
      </c>
      <c r="AA705" t="str">
        <f>VLOOKUP($D705,metadata!$B$2:$Z$451,24,0)</f>
        <v/>
      </c>
      <c r="AB705" t="str">
        <f>VLOOKUP($D705,metadata!$B$2:$Z$451,25,0)</f>
        <v/>
      </c>
      <c r="AC705">
        <v>13.0430714391801</v>
      </c>
      <c r="AD705">
        <v>100.22278330610401</v>
      </c>
      <c r="AF705">
        <f t="shared" si="38"/>
        <v>38.75</v>
      </c>
      <c r="AG705">
        <f t="shared" si="41"/>
        <v>13</v>
      </c>
      <c r="AH705">
        <v>2000</v>
      </c>
      <c r="AI705" t="s">
        <v>37</v>
      </c>
      <c r="AJ705" t="s">
        <v>37</v>
      </c>
    </row>
    <row r="706" spans="3:36" x14ac:dyDescent="0.3">
      <c r="C706">
        <v>705</v>
      </c>
      <c r="D706" t="str">
        <f t="shared" ref="D706:D768" si="42">VLOOKUP(C706,$A$1:$B$451,2)</f>
        <v>17-WA</v>
      </c>
      <c r="E706" t="str">
        <f>VLOOKUP($D706,metadata!$B$2:$S$451,2,0)</f>
        <v>Ito, K; Nakata, T</v>
      </c>
      <c r="F706" t="str">
        <f>VLOOKUP($D706,metadata!$B$2:$S$451,3,0)</f>
        <v>Geographical variation of photoperiodic response in the females of a predatory bug, Orius sauteri (Poppius) (Heteroptera : Anthocoridae) from northern Japan</v>
      </c>
      <c r="G706" t="str">
        <f>VLOOKUP($D706,metadata!$B$2:$S$451,4,0)</f>
        <v>10.1303/aez.2000.101</v>
      </c>
      <c r="H706" t="str">
        <f>VLOOKUP($D706,metadata!$B$2:$S$451,5,0)</f>
        <v>y</v>
      </c>
      <c r="I706" t="str">
        <f>VLOOKUP($D706,metadata!$B$2:$S$451,6,0)</f>
        <v>a</v>
      </c>
      <c r="J706" t="str">
        <f>VLOOKUP($D706,metadata!$B$2:$S$451,7,0)</f>
        <v>i</v>
      </c>
      <c r="K706">
        <f>VLOOKUP($D706,metadata!$B$2:$S$451,8,0)</f>
        <v>8</v>
      </c>
      <c r="L706">
        <f>VLOOKUP($D706,metadata!$B$2:$S$451,9,0)</f>
        <v>8</v>
      </c>
      <c r="M706" t="str">
        <f>VLOOKUP($D706,metadata!$B$2:$S$451,10,0)</f>
        <v/>
      </c>
      <c r="N706" t="str">
        <f>VLOOKUP($D706,metadata!$B$2:$S$451,11,0)</f>
        <v>Orius sauteri</v>
      </c>
      <c r="O706" t="str">
        <f>VLOOKUP($D706,metadata!$B$2:$S$451,12,0)</f>
        <v>heteroptera</v>
      </c>
      <c r="P706" t="str">
        <f>VLOOKUP($D706,metadata!$B$2:$S$451,13,0)</f>
        <v>WA</v>
      </c>
      <c r="Q706">
        <f>VLOOKUP($D706,metadata!$B$2:$S$451,14,0)</f>
        <v>45.397500000000001</v>
      </c>
      <c r="R706">
        <f>VLOOKUP($D706,metadata!$B$2:$S$451,15,0)</f>
        <v>141.70088100000001</v>
      </c>
      <c r="S706">
        <f>VLOOKUP($D706,metadata!$B$2:$S$451,16,0)</f>
        <v>0.05</v>
      </c>
      <c r="T706" t="str">
        <f>VLOOKUP($D706,metadata!$B$2:$S$451,17,0)</f>
        <v/>
      </c>
      <c r="U706" t="str">
        <f>VLOOKUP($D706,metadata!$B$2:$S$451,18,0)</f>
        <v/>
      </c>
      <c r="V706">
        <f>VLOOKUP($D706,metadata!$B$2:$Z$451,19,0)</f>
        <v>38.75</v>
      </c>
      <c r="W706" t="str">
        <f>VLOOKUP($D706,metadata!$B$2:$Z$451,20,0)</f>
        <v>acc</v>
      </c>
      <c r="X706" t="str">
        <f>VLOOKUP($D706,metadata!$B$2:$Z$451,21,0)</f>
        <v/>
      </c>
      <c r="Y706">
        <f>VLOOKUP($D706,metadata!$B$2:$Z$451,22,0)</f>
        <v>17</v>
      </c>
      <c r="Z706" t="str">
        <f>VLOOKUP($D706,metadata!$B$2:$Z$451,23,0)</f>
        <v/>
      </c>
      <c r="AA706" t="str">
        <f>VLOOKUP($D706,metadata!$B$2:$Z$451,24,0)</f>
        <v/>
      </c>
      <c r="AB706" t="str">
        <f>VLOOKUP($D706,metadata!$B$2:$Z$451,25,0)</f>
        <v/>
      </c>
      <c r="AC706">
        <v>13.9839596019604</v>
      </c>
      <c r="AD706">
        <v>100.32674884895199</v>
      </c>
      <c r="AF706">
        <f t="shared" ref="AF706:AF761" si="43">IF(AE706="",V706,AE706)</f>
        <v>38.75</v>
      </c>
      <c r="AG706">
        <f t="shared" si="41"/>
        <v>14</v>
      </c>
      <c r="AH706">
        <v>2000</v>
      </c>
      <c r="AI706" t="s">
        <v>37</v>
      </c>
      <c r="AJ706" t="s">
        <v>37</v>
      </c>
    </row>
    <row r="707" spans="3:36" x14ac:dyDescent="0.3">
      <c r="C707">
        <v>706</v>
      </c>
      <c r="D707" t="str">
        <f t="shared" si="42"/>
        <v>17-WA</v>
      </c>
      <c r="E707" t="str">
        <f>VLOOKUP($D707,metadata!$B$2:$S$451,2,0)</f>
        <v>Ito, K; Nakata, T</v>
      </c>
      <c r="F707" t="str">
        <f>VLOOKUP($D707,metadata!$B$2:$S$451,3,0)</f>
        <v>Geographical variation of photoperiodic response in the females of a predatory bug, Orius sauteri (Poppius) (Heteroptera : Anthocoridae) from northern Japan</v>
      </c>
      <c r="G707" t="str">
        <f>VLOOKUP($D707,metadata!$B$2:$S$451,4,0)</f>
        <v>10.1303/aez.2000.101</v>
      </c>
      <c r="H707" t="str">
        <f>VLOOKUP($D707,metadata!$B$2:$S$451,5,0)</f>
        <v>y</v>
      </c>
      <c r="I707" t="str">
        <f>VLOOKUP($D707,metadata!$B$2:$S$451,6,0)</f>
        <v>a</v>
      </c>
      <c r="J707" t="str">
        <f>VLOOKUP($D707,metadata!$B$2:$S$451,7,0)</f>
        <v>i</v>
      </c>
      <c r="K707">
        <f>VLOOKUP($D707,metadata!$B$2:$S$451,8,0)</f>
        <v>8</v>
      </c>
      <c r="L707">
        <f>VLOOKUP($D707,metadata!$B$2:$S$451,9,0)</f>
        <v>8</v>
      </c>
      <c r="M707" t="str">
        <f>VLOOKUP($D707,metadata!$B$2:$S$451,10,0)</f>
        <v/>
      </c>
      <c r="N707" t="str">
        <f>VLOOKUP($D707,metadata!$B$2:$S$451,11,0)</f>
        <v>Orius sauteri</v>
      </c>
      <c r="O707" t="str">
        <f>VLOOKUP($D707,metadata!$B$2:$S$451,12,0)</f>
        <v>heteroptera</v>
      </c>
      <c r="P707" t="str">
        <f>VLOOKUP($D707,metadata!$B$2:$S$451,13,0)</f>
        <v>WA</v>
      </c>
      <c r="Q707">
        <f>VLOOKUP($D707,metadata!$B$2:$S$451,14,0)</f>
        <v>45.397500000000001</v>
      </c>
      <c r="R707">
        <f>VLOOKUP($D707,metadata!$B$2:$S$451,15,0)</f>
        <v>141.70088100000001</v>
      </c>
      <c r="S707">
        <f>VLOOKUP($D707,metadata!$B$2:$S$451,16,0)</f>
        <v>0.05</v>
      </c>
      <c r="T707" t="str">
        <f>VLOOKUP($D707,metadata!$B$2:$S$451,17,0)</f>
        <v/>
      </c>
      <c r="U707" t="str">
        <f>VLOOKUP($D707,metadata!$B$2:$S$451,18,0)</f>
        <v/>
      </c>
      <c r="V707">
        <f>VLOOKUP($D707,metadata!$B$2:$Z$451,19,0)</f>
        <v>38.75</v>
      </c>
      <c r="W707" t="str">
        <f>VLOOKUP($D707,metadata!$B$2:$Z$451,20,0)</f>
        <v>acc</v>
      </c>
      <c r="X707" t="str">
        <f>VLOOKUP($D707,metadata!$B$2:$Z$451,21,0)</f>
        <v/>
      </c>
      <c r="Y707">
        <f>VLOOKUP($D707,metadata!$B$2:$Z$451,22,0)</f>
        <v>17</v>
      </c>
      <c r="Z707" t="str">
        <f>VLOOKUP($D707,metadata!$B$2:$Z$451,23,0)</f>
        <v/>
      </c>
      <c r="AA707" t="str">
        <f>VLOOKUP($D707,metadata!$B$2:$Z$451,24,0)</f>
        <v/>
      </c>
      <c r="AB707" t="str">
        <f>VLOOKUP($D707,metadata!$B$2:$Z$451,25,0)</f>
        <v/>
      </c>
      <c r="AC707">
        <v>14.520273280855401</v>
      </c>
      <c r="AD707">
        <v>95.413634338333495</v>
      </c>
      <c r="AF707">
        <f t="shared" si="43"/>
        <v>38.75</v>
      </c>
      <c r="AG707">
        <f t="shared" si="41"/>
        <v>14.5</v>
      </c>
      <c r="AH707">
        <v>2000</v>
      </c>
      <c r="AI707" t="s">
        <v>37</v>
      </c>
      <c r="AJ707" t="s">
        <v>37</v>
      </c>
    </row>
    <row r="708" spans="3:36" x14ac:dyDescent="0.3">
      <c r="C708">
        <v>707</v>
      </c>
      <c r="D708" t="str">
        <f t="shared" si="42"/>
        <v>17-WA</v>
      </c>
      <c r="E708" t="str">
        <f>VLOOKUP($D708,metadata!$B$2:$S$451,2,0)</f>
        <v>Ito, K; Nakata, T</v>
      </c>
      <c r="F708" t="str">
        <f>VLOOKUP($D708,metadata!$B$2:$S$451,3,0)</f>
        <v>Geographical variation of photoperiodic response in the females of a predatory bug, Orius sauteri (Poppius) (Heteroptera : Anthocoridae) from northern Japan</v>
      </c>
      <c r="G708" t="str">
        <f>VLOOKUP($D708,metadata!$B$2:$S$451,4,0)</f>
        <v>10.1303/aez.2000.101</v>
      </c>
      <c r="H708" t="str">
        <f>VLOOKUP($D708,metadata!$B$2:$S$451,5,0)</f>
        <v>y</v>
      </c>
      <c r="I708" t="str">
        <f>VLOOKUP($D708,metadata!$B$2:$S$451,6,0)</f>
        <v>a</v>
      </c>
      <c r="J708" t="str">
        <f>VLOOKUP($D708,metadata!$B$2:$S$451,7,0)</f>
        <v>i</v>
      </c>
      <c r="K708">
        <f>VLOOKUP($D708,metadata!$B$2:$S$451,8,0)</f>
        <v>8</v>
      </c>
      <c r="L708">
        <f>VLOOKUP($D708,metadata!$B$2:$S$451,9,0)</f>
        <v>8</v>
      </c>
      <c r="M708" t="str">
        <f>VLOOKUP($D708,metadata!$B$2:$S$451,10,0)</f>
        <v/>
      </c>
      <c r="N708" t="str">
        <f>VLOOKUP($D708,metadata!$B$2:$S$451,11,0)</f>
        <v>Orius sauteri</v>
      </c>
      <c r="O708" t="str">
        <f>VLOOKUP($D708,metadata!$B$2:$S$451,12,0)</f>
        <v>heteroptera</v>
      </c>
      <c r="P708" t="str">
        <f>VLOOKUP($D708,metadata!$B$2:$S$451,13,0)</f>
        <v>WA</v>
      </c>
      <c r="Q708">
        <f>VLOOKUP($D708,metadata!$B$2:$S$451,14,0)</f>
        <v>45.397500000000001</v>
      </c>
      <c r="R708">
        <f>VLOOKUP($D708,metadata!$B$2:$S$451,15,0)</f>
        <v>141.70088100000001</v>
      </c>
      <c r="S708">
        <f>VLOOKUP($D708,metadata!$B$2:$S$451,16,0)</f>
        <v>0.05</v>
      </c>
      <c r="T708" t="str">
        <f>VLOOKUP($D708,metadata!$B$2:$S$451,17,0)</f>
        <v/>
      </c>
      <c r="U708" t="str">
        <f>VLOOKUP($D708,metadata!$B$2:$S$451,18,0)</f>
        <v/>
      </c>
      <c r="V708">
        <f>VLOOKUP($D708,metadata!$B$2:$Z$451,19,0)</f>
        <v>38.75</v>
      </c>
      <c r="W708" t="str">
        <f>VLOOKUP($D708,metadata!$B$2:$Z$451,20,0)</f>
        <v>acc</v>
      </c>
      <c r="X708" t="str">
        <f>VLOOKUP($D708,metadata!$B$2:$Z$451,21,0)</f>
        <v/>
      </c>
      <c r="Y708">
        <f>VLOOKUP($D708,metadata!$B$2:$Z$451,22,0)</f>
        <v>17</v>
      </c>
      <c r="Z708" t="str">
        <f>VLOOKUP($D708,metadata!$B$2:$Z$451,23,0)</f>
        <v/>
      </c>
      <c r="AA708" t="str">
        <f>VLOOKUP($D708,metadata!$B$2:$Z$451,24,0)</f>
        <v/>
      </c>
      <c r="AB708" t="str">
        <f>VLOOKUP($D708,metadata!$B$2:$Z$451,25,0)</f>
        <v/>
      </c>
      <c r="AC708">
        <v>15.0127729095499</v>
      </c>
      <c r="AD708">
        <v>27.512253081835699</v>
      </c>
      <c r="AF708">
        <f t="shared" si="43"/>
        <v>38.75</v>
      </c>
      <c r="AG708">
        <f t="shared" si="41"/>
        <v>15</v>
      </c>
      <c r="AH708">
        <v>2000</v>
      </c>
      <c r="AI708" t="s">
        <v>37</v>
      </c>
      <c r="AJ708" t="s">
        <v>37</v>
      </c>
    </row>
    <row r="709" spans="3:36" x14ac:dyDescent="0.3">
      <c r="C709">
        <v>708</v>
      </c>
      <c r="D709" t="str">
        <f t="shared" si="42"/>
        <v>17-WA</v>
      </c>
      <c r="E709" t="str">
        <f>VLOOKUP($D709,metadata!$B$2:$S$451,2,0)</f>
        <v>Ito, K; Nakata, T</v>
      </c>
      <c r="F709" t="str">
        <f>VLOOKUP($D709,metadata!$B$2:$S$451,3,0)</f>
        <v>Geographical variation of photoperiodic response in the females of a predatory bug, Orius sauteri (Poppius) (Heteroptera : Anthocoridae) from northern Japan</v>
      </c>
      <c r="G709" t="str">
        <f>VLOOKUP($D709,metadata!$B$2:$S$451,4,0)</f>
        <v>10.1303/aez.2000.101</v>
      </c>
      <c r="H709" t="str">
        <f>VLOOKUP($D709,metadata!$B$2:$S$451,5,0)</f>
        <v>y</v>
      </c>
      <c r="I709" t="str">
        <f>VLOOKUP($D709,metadata!$B$2:$S$451,6,0)</f>
        <v>a</v>
      </c>
      <c r="J709" t="str">
        <f>VLOOKUP($D709,metadata!$B$2:$S$451,7,0)</f>
        <v>i</v>
      </c>
      <c r="K709">
        <f>VLOOKUP($D709,metadata!$B$2:$S$451,8,0)</f>
        <v>8</v>
      </c>
      <c r="L709">
        <f>VLOOKUP($D709,metadata!$B$2:$S$451,9,0)</f>
        <v>8</v>
      </c>
      <c r="M709" t="str">
        <f>VLOOKUP($D709,metadata!$B$2:$S$451,10,0)</f>
        <v/>
      </c>
      <c r="N709" t="str">
        <f>VLOOKUP($D709,metadata!$B$2:$S$451,11,0)</f>
        <v>Orius sauteri</v>
      </c>
      <c r="O709" t="str">
        <f>VLOOKUP($D709,metadata!$B$2:$S$451,12,0)</f>
        <v>heteroptera</v>
      </c>
      <c r="P709" t="str">
        <f>VLOOKUP($D709,metadata!$B$2:$S$451,13,0)</f>
        <v>WA</v>
      </c>
      <c r="Q709">
        <f>VLOOKUP($D709,metadata!$B$2:$S$451,14,0)</f>
        <v>45.397500000000001</v>
      </c>
      <c r="R709">
        <f>VLOOKUP($D709,metadata!$B$2:$S$451,15,0)</f>
        <v>141.70088100000001</v>
      </c>
      <c r="S709">
        <f>VLOOKUP($D709,metadata!$B$2:$S$451,16,0)</f>
        <v>0.05</v>
      </c>
      <c r="T709" t="str">
        <f>VLOOKUP($D709,metadata!$B$2:$S$451,17,0)</f>
        <v/>
      </c>
      <c r="U709" t="str">
        <f>VLOOKUP($D709,metadata!$B$2:$S$451,18,0)</f>
        <v/>
      </c>
      <c r="V709">
        <f>VLOOKUP($D709,metadata!$B$2:$Z$451,19,0)</f>
        <v>38.75</v>
      </c>
      <c r="W709" t="str">
        <f>VLOOKUP($D709,metadata!$B$2:$Z$451,20,0)</f>
        <v>acc</v>
      </c>
      <c r="X709" t="str">
        <f>VLOOKUP($D709,metadata!$B$2:$Z$451,21,0)</f>
        <v/>
      </c>
      <c r="Y709">
        <f>VLOOKUP($D709,metadata!$B$2:$Z$451,22,0)</f>
        <v>17</v>
      </c>
      <c r="Z709" t="str">
        <f>VLOOKUP($D709,metadata!$B$2:$Z$451,23,0)</f>
        <v/>
      </c>
      <c r="AA709" t="str">
        <f>VLOOKUP($D709,metadata!$B$2:$Z$451,24,0)</f>
        <v/>
      </c>
      <c r="AB709" t="str">
        <f>VLOOKUP($D709,metadata!$B$2:$Z$451,25,0)</f>
        <v/>
      </c>
      <c r="AC709">
        <v>15.4622010990643</v>
      </c>
      <c r="AD709">
        <v>-0.61488192484774995</v>
      </c>
      <c r="AF709">
        <f t="shared" si="43"/>
        <v>38.75</v>
      </c>
      <c r="AG709">
        <f t="shared" si="41"/>
        <v>15.5</v>
      </c>
      <c r="AH709">
        <v>2000</v>
      </c>
      <c r="AI709" t="s">
        <v>37</v>
      </c>
      <c r="AJ709" t="s">
        <v>37</v>
      </c>
    </row>
    <row r="710" spans="3:36" x14ac:dyDescent="0.3">
      <c r="C710">
        <v>709</v>
      </c>
      <c r="D710" t="str">
        <f t="shared" si="42"/>
        <v>17-WA</v>
      </c>
      <c r="E710" t="str">
        <f>VLOOKUP($D710,metadata!$B$2:$S$451,2,0)</f>
        <v>Ito, K; Nakata, T</v>
      </c>
      <c r="F710" t="str">
        <f>VLOOKUP($D710,metadata!$B$2:$S$451,3,0)</f>
        <v>Geographical variation of photoperiodic response in the females of a predatory bug, Orius sauteri (Poppius) (Heteroptera : Anthocoridae) from northern Japan</v>
      </c>
      <c r="G710" t="str">
        <f>VLOOKUP($D710,metadata!$B$2:$S$451,4,0)</f>
        <v>10.1303/aez.2000.101</v>
      </c>
      <c r="H710" t="str">
        <f>VLOOKUP($D710,metadata!$B$2:$S$451,5,0)</f>
        <v>y</v>
      </c>
      <c r="I710" t="str">
        <f>VLOOKUP($D710,metadata!$B$2:$S$451,6,0)</f>
        <v>a</v>
      </c>
      <c r="J710" t="str">
        <f>VLOOKUP($D710,metadata!$B$2:$S$451,7,0)</f>
        <v>i</v>
      </c>
      <c r="K710">
        <f>VLOOKUP($D710,metadata!$B$2:$S$451,8,0)</f>
        <v>8</v>
      </c>
      <c r="L710">
        <f>VLOOKUP($D710,metadata!$B$2:$S$451,9,0)</f>
        <v>8</v>
      </c>
      <c r="M710" t="str">
        <f>VLOOKUP($D710,metadata!$B$2:$S$451,10,0)</f>
        <v/>
      </c>
      <c r="N710" t="str">
        <f>VLOOKUP($D710,metadata!$B$2:$S$451,11,0)</f>
        <v>Orius sauteri</v>
      </c>
      <c r="O710" t="str">
        <f>VLOOKUP($D710,metadata!$B$2:$S$451,12,0)</f>
        <v>heteroptera</v>
      </c>
      <c r="P710" t="str">
        <f>VLOOKUP($D710,metadata!$B$2:$S$451,13,0)</f>
        <v>WA</v>
      </c>
      <c r="Q710">
        <f>VLOOKUP($D710,metadata!$B$2:$S$451,14,0)</f>
        <v>45.397500000000001</v>
      </c>
      <c r="R710">
        <f>VLOOKUP($D710,metadata!$B$2:$S$451,15,0)</f>
        <v>141.70088100000001</v>
      </c>
      <c r="S710">
        <f>VLOOKUP($D710,metadata!$B$2:$S$451,16,0)</f>
        <v>0.05</v>
      </c>
      <c r="T710" t="str">
        <f>VLOOKUP($D710,metadata!$B$2:$S$451,17,0)</f>
        <v/>
      </c>
      <c r="U710" t="str">
        <f>VLOOKUP($D710,metadata!$B$2:$S$451,18,0)</f>
        <v/>
      </c>
      <c r="V710">
        <f>VLOOKUP($D710,metadata!$B$2:$Z$451,19,0)</f>
        <v>38.75</v>
      </c>
      <c r="W710" t="str">
        <f>VLOOKUP($D710,metadata!$B$2:$Z$451,20,0)</f>
        <v>acc</v>
      </c>
      <c r="X710" t="str">
        <f>VLOOKUP($D710,metadata!$B$2:$Z$451,21,0)</f>
        <v/>
      </c>
      <c r="Y710">
        <f>VLOOKUP($D710,metadata!$B$2:$Z$451,22,0)</f>
        <v>17</v>
      </c>
      <c r="Z710" t="str">
        <f>VLOOKUP($D710,metadata!$B$2:$Z$451,23,0)</f>
        <v/>
      </c>
      <c r="AA710" t="str">
        <f>VLOOKUP($D710,metadata!$B$2:$Z$451,24,0)</f>
        <v/>
      </c>
      <c r="AB710" t="str">
        <f>VLOOKUP($D710,metadata!$B$2:$Z$451,25,0)</f>
        <v/>
      </c>
      <c r="AC710">
        <v>15.973266003267399</v>
      </c>
      <c r="AD710">
        <v>0.54656171097579398</v>
      </c>
      <c r="AF710">
        <f t="shared" si="43"/>
        <v>38.75</v>
      </c>
      <c r="AG710">
        <f t="shared" si="41"/>
        <v>16</v>
      </c>
      <c r="AH710">
        <v>2000</v>
      </c>
      <c r="AI710" t="s">
        <v>37</v>
      </c>
      <c r="AJ710" t="s">
        <v>37</v>
      </c>
    </row>
    <row r="711" spans="3:36" x14ac:dyDescent="0.3">
      <c r="C711">
        <v>710</v>
      </c>
      <c r="D711" t="str">
        <f t="shared" si="42"/>
        <v>17-EN</v>
      </c>
      <c r="E711" t="str">
        <f>VLOOKUP($D711,metadata!$B$2:$S$451,2,0)</f>
        <v>Ito, K; Nakata, T</v>
      </c>
      <c r="F711" t="str">
        <f>VLOOKUP($D711,metadata!$B$2:$S$451,3,0)</f>
        <v>Geographical variation of photoperiodic response in the females of a predatory bug, Orius sauteri (Poppius) (Heteroptera : Anthocoridae) from northern Japan</v>
      </c>
      <c r="G711" t="str">
        <f>VLOOKUP($D711,metadata!$B$2:$S$451,4,0)</f>
        <v>10.1303/aez.2000.101</v>
      </c>
      <c r="H711" t="str">
        <f>VLOOKUP($D711,metadata!$B$2:$S$451,5,0)</f>
        <v>y</v>
      </c>
      <c r="I711" t="str">
        <f>VLOOKUP($D711,metadata!$B$2:$S$451,6,0)</f>
        <v>a</v>
      </c>
      <c r="J711" t="str">
        <f>VLOOKUP($D711,metadata!$B$2:$S$451,7,0)</f>
        <v>i</v>
      </c>
      <c r="K711">
        <f>VLOOKUP($D711,metadata!$B$2:$S$451,8,0)</f>
        <v>8</v>
      </c>
      <c r="L711">
        <f>VLOOKUP($D711,metadata!$B$2:$S$451,9,0)</f>
        <v>6</v>
      </c>
      <c r="M711" t="str">
        <f>VLOOKUP($D711,metadata!$B$2:$S$451,10,0)</f>
        <v/>
      </c>
      <c r="N711" t="str">
        <f>VLOOKUP($D711,metadata!$B$2:$S$451,11,0)</f>
        <v>Orius sauteri</v>
      </c>
      <c r="O711" t="str">
        <f>VLOOKUP($D711,metadata!$B$2:$S$451,12,0)</f>
        <v>heteroptera</v>
      </c>
      <c r="P711" t="str">
        <f>VLOOKUP($D711,metadata!$B$2:$S$451,13,0)</f>
        <v>EN</v>
      </c>
      <c r="Q711">
        <f>VLOOKUP($D711,metadata!$B$2:$S$451,14,0)</f>
        <v>44.066667000000002</v>
      </c>
      <c r="R711">
        <f>VLOOKUP($D711,metadata!$B$2:$S$451,15,0)</f>
        <v>143.533333</v>
      </c>
      <c r="S711">
        <f>VLOOKUP($D711,metadata!$B$2:$S$451,16,0)</f>
        <v>0.05</v>
      </c>
      <c r="T711" t="str">
        <f>VLOOKUP($D711,metadata!$B$2:$S$451,17,0)</f>
        <v/>
      </c>
      <c r="U711" t="str">
        <f>VLOOKUP($D711,metadata!$B$2:$S$451,18,0)</f>
        <v/>
      </c>
      <c r="V711">
        <f>VLOOKUP($D711,metadata!$B$2:$Z$451,19,0)</f>
        <v>39.299999999999997</v>
      </c>
      <c r="W711" t="str">
        <f>VLOOKUP($D711,metadata!$B$2:$Z$451,20,0)</f>
        <v>acc</v>
      </c>
      <c r="X711" t="str">
        <f>VLOOKUP($D711,metadata!$B$2:$Z$451,21,0)</f>
        <v/>
      </c>
      <c r="Y711">
        <f>VLOOKUP($D711,metadata!$B$2:$Z$451,22,0)</f>
        <v>17</v>
      </c>
      <c r="Z711" t="str">
        <f>VLOOKUP($D711,metadata!$B$2:$Z$451,23,0)</f>
        <v/>
      </c>
      <c r="AA711" t="str">
        <f>VLOOKUP($D711,metadata!$B$2:$Z$451,24,0)</f>
        <v/>
      </c>
      <c r="AB711" t="str">
        <f>VLOOKUP($D711,metadata!$B$2:$Z$451,25,0)</f>
        <v/>
      </c>
      <c r="AC711">
        <v>12.010722679200899</v>
      </c>
      <c r="AD711">
        <v>99.782608695652101</v>
      </c>
      <c r="AF711">
        <f t="shared" si="43"/>
        <v>39.299999999999997</v>
      </c>
      <c r="AG711">
        <f t="shared" si="41"/>
        <v>12</v>
      </c>
      <c r="AH711">
        <v>2000</v>
      </c>
      <c r="AI711" t="s">
        <v>38</v>
      </c>
      <c r="AJ711" t="s">
        <v>38</v>
      </c>
    </row>
    <row r="712" spans="3:36" x14ac:dyDescent="0.3">
      <c r="C712">
        <v>711</v>
      </c>
      <c r="D712" t="str">
        <f t="shared" si="42"/>
        <v>17-EN</v>
      </c>
      <c r="E712" t="str">
        <f>VLOOKUP($D712,metadata!$B$2:$S$451,2,0)</f>
        <v>Ito, K; Nakata, T</v>
      </c>
      <c r="F712" t="str">
        <f>VLOOKUP($D712,metadata!$B$2:$S$451,3,0)</f>
        <v>Geographical variation of photoperiodic response in the females of a predatory bug, Orius sauteri (Poppius) (Heteroptera : Anthocoridae) from northern Japan</v>
      </c>
      <c r="G712" t="str">
        <f>VLOOKUP($D712,metadata!$B$2:$S$451,4,0)</f>
        <v>10.1303/aez.2000.101</v>
      </c>
      <c r="H712" t="str">
        <f>VLOOKUP($D712,metadata!$B$2:$S$451,5,0)</f>
        <v>y</v>
      </c>
      <c r="I712" t="str">
        <f>VLOOKUP($D712,metadata!$B$2:$S$451,6,0)</f>
        <v>a</v>
      </c>
      <c r="J712" t="str">
        <f>VLOOKUP($D712,metadata!$B$2:$S$451,7,0)</f>
        <v>i</v>
      </c>
      <c r="K712">
        <f>VLOOKUP($D712,metadata!$B$2:$S$451,8,0)</f>
        <v>8</v>
      </c>
      <c r="L712">
        <f>VLOOKUP($D712,metadata!$B$2:$S$451,9,0)</f>
        <v>6</v>
      </c>
      <c r="M712" t="str">
        <f>VLOOKUP($D712,metadata!$B$2:$S$451,10,0)</f>
        <v/>
      </c>
      <c r="N712" t="str">
        <f>VLOOKUP($D712,metadata!$B$2:$S$451,11,0)</f>
        <v>Orius sauteri</v>
      </c>
      <c r="O712" t="str">
        <f>VLOOKUP($D712,metadata!$B$2:$S$451,12,0)</f>
        <v>heteroptera</v>
      </c>
      <c r="P712" t="str">
        <f>VLOOKUP($D712,metadata!$B$2:$S$451,13,0)</f>
        <v>EN</v>
      </c>
      <c r="Q712">
        <f>VLOOKUP($D712,metadata!$B$2:$S$451,14,0)</f>
        <v>44.066667000000002</v>
      </c>
      <c r="R712">
        <f>VLOOKUP($D712,metadata!$B$2:$S$451,15,0)</f>
        <v>143.533333</v>
      </c>
      <c r="S712">
        <f>VLOOKUP($D712,metadata!$B$2:$S$451,16,0)</f>
        <v>0.05</v>
      </c>
      <c r="T712" t="str">
        <f>VLOOKUP($D712,metadata!$B$2:$S$451,17,0)</f>
        <v/>
      </c>
      <c r="U712" t="str">
        <f>VLOOKUP($D712,metadata!$B$2:$S$451,18,0)</f>
        <v/>
      </c>
      <c r="V712">
        <f>VLOOKUP($D712,metadata!$B$2:$Z$451,19,0)</f>
        <v>39.299999999999997</v>
      </c>
      <c r="W712" t="str">
        <f>VLOOKUP($D712,metadata!$B$2:$Z$451,20,0)</f>
        <v>acc</v>
      </c>
      <c r="X712" t="str">
        <f>VLOOKUP($D712,metadata!$B$2:$Z$451,21,0)</f>
        <v/>
      </c>
      <c r="Y712">
        <f>VLOOKUP($D712,metadata!$B$2:$Z$451,22,0)</f>
        <v>17</v>
      </c>
      <c r="Z712" t="str">
        <f>VLOOKUP($D712,metadata!$B$2:$Z$451,23,0)</f>
        <v/>
      </c>
      <c r="AA712" t="str">
        <f>VLOOKUP($D712,metadata!$B$2:$Z$451,24,0)</f>
        <v/>
      </c>
      <c r="AB712" t="str">
        <f>VLOOKUP($D712,metadata!$B$2:$Z$451,25,0)</f>
        <v/>
      </c>
      <c r="AC712">
        <v>12.991627497062201</v>
      </c>
      <c r="AD712">
        <v>89.894242068155094</v>
      </c>
      <c r="AF712">
        <f t="shared" si="43"/>
        <v>39.299999999999997</v>
      </c>
      <c r="AG712">
        <f t="shared" si="41"/>
        <v>13</v>
      </c>
      <c r="AH712">
        <v>2000</v>
      </c>
      <c r="AI712" t="s">
        <v>38</v>
      </c>
      <c r="AJ712" t="s">
        <v>38</v>
      </c>
    </row>
    <row r="713" spans="3:36" x14ac:dyDescent="0.3">
      <c r="C713">
        <v>712</v>
      </c>
      <c r="D713" t="str">
        <f t="shared" si="42"/>
        <v>17-EN</v>
      </c>
      <c r="E713" t="str">
        <f>VLOOKUP($D713,metadata!$B$2:$S$451,2,0)</f>
        <v>Ito, K; Nakata, T</v>
      </c>
      <c r="F713" t="str">
        <f>VLOOKUP($D713,metadata!$B$2:$S$451,3,0)</f>
        <v>Geographical variation of photoperiodic response in the females of a predatory bug, Orius sauteri (Poppius) (Heteroptera : Anthocoridae) from northern Japan</v>
      </c>
      <c r="G713" t="str">
        <f>VLOOKUP($D713,metadata!$B$2:$S$451,4,0)</f>
        <v>10.1303/aez.2000.101</v>
      </c>
      <c r="H713" t="str">
        <f>VLOOKUP($D713,metadata!$B$2:$S$451,5,0)</f>
        <v>y</v>
      </c>
      <c r="I713" t="str">
        <f>VLOOKUP($D713,metadata!$B$2:$S$451,6,0)</f>
        <v>a</v>
      </c>
      <c r="J713" t="str">
        <f>VLOOKUP($D713,metadata!$B$2:$S$451,7,0)</f>
        <v>i</v>
      </c>
      <c r="K713">
        <f>VLOOKUP($D713,metadata!$B$2:$S$451,8,0)</f>
        <v>8</v>
      </c>
      <c r="L713">
        <f>VLOOKUP($D713,metadata!$B$2:$S$451,9,0)</f>
        <v>6</v>
      </c>
      <c r="M713" t="str">
        <f>VLOOKUP($D713,metadata!$B$2:$S$451,10,0)</f>
        <v/>
      </c>
      <c r="N713" t="str">
        <f>VLOOKUP($D713,metadata!$B$2:$S$451,11,0)</f>
        <v>Orius sauteri</v>
      </c>
      <c r="O713" t="str">
        <f>VLOOKUP($D713,metadata!$B$2:$S$451,12,0)</f>
        <v>heteroptera</v>
      </c>
      <c r="P713" t="str">
        <f>VLOOKUP($D713,metadata!$B$2:$S$451,13,0)</f>
        <v>EN</v>
      </c>
      <c r="Q713">
        <f>VLOOKUP($D713,metadata!$B$2:$S$451,14,0)</f>
        <v>44.066667000000002</v>
      </c>
      <c r="R713">
        <f>VLOOKUP($D713,metadata!$B$2:$S$451,15,0)</f>
        <v>143.533333</v>
      </c>
      <c r="S713">
        <f>VLOOKUP($D713,metadata!$B$2:$S$451,16,0)</f>
        <v>0.05</v>
      </c>
      <c r="T713" t="str">
        <f>VLOOKUP($D713,metadata!$B$2:$S$451,17,0)</f>
        <v/>
      </c>
      <c r="U713" t="str">
        <f>VLOOKUP($D713,metadata!$B$2:$S$451,18,0)</f>
        <v/>
      </c>
      <c r="V713">
        <f>VLOOKUP($D713,metadata!$B$2:$Z$451,19,0)</f>
        <v>39.299999999999997</v>
      </c>
      <c r="W713" t="str">
        <f>VLOOKUP($D713,metadata!$B$2:$Z$451,20,0)</f>
        <v>acc</v>
      </c>
      <c r="X713" t="str">
        <f>VLOOKUP($D713,metadata!$B$2:$Z$451,21,0)</f>
        <v/>
      </c>
      <c r="Y713">
        <f>VLOOKUP($D713,metadata!$B$2:$Z$451,22,0)</f>
        <v>17</v>
      </c>
      <c r="Z713" t="str">
        <f>VLOOKUP($D713,metadata!$B$2:$Z$451,23,0)</f>
        <v/>
      </c>
      <c r="AA713" t="str">
        <f>VLOOKUP($D713,metadata!$B$2:$Z$451,24,0)</f>
        <v/>
      </c>
      <c r="AB713" t="str">
        <f>VLOOKUP($D713,metadata!$B$2:$Z$451,25,0)</f>
        <v/>
      </c>
      <c r="AC713">
        <v>14.032608695652099</v>
      </c>
      <c r="AD713">
        <v>99.885428907168006</v>
      </c>
      <c r="AF713">
        <f t="shared" si="43"/>
        <v>39.299999999999997</v>
      </c>
      <c r="AG713">
        <f t="shared" si="41"/>
        <v>14</v>
      </c>
      <c r="AH713">
        <v>2000</v>
      </c>
      <c r="AI713" t="s">
        <v>38</v>
      </c>
      <c r="AJ713" t="s">
        <v>38</v>
      </c>
    </row>
    <row r="714" spans="3:36" x14ac:dyDescent="0.3">
      <c r="C714">
        <v>713</v>
      </c>
      <c r="D714" t="str">
        <f t="shared" si="42"/>
        <v>17-EN</v>
      </c>
      <c r="E714" t="str">
        <f>VLOOKUP($D714,metadata!$B$2:$S$451,2,0)</f>
        <v>Ito, K; Nakata, T</v>
      </c>
      <c r="F714" t="str">
        <f>VLOOKUP($D714,metadata!$B$2:$S$451,3,0)</f>
        <v>Geographical variation of photoperiodic response in the females of a predatory bug, Orius sauteri (Poppius) (Heteroptera : Anthocoridae) from northern Japan</v>
      </c>
      <c r="G714" t="str">
        <f>VLOOKUP($D714,metadata!$B$2:$S$451,4,0)</f>
        <v>10.1303/aez.2000.101</v>
      </c>
      <c r="H714" t="str">
        <f>VLOOKUP($D714,metadata!$B$2:$S$451,5,0)</f>
        <v>y</v>
      </c>
      <c r="I714" t="str">
        <f>VLOOKUP($D714,metadata!$B$2:$S$451,6,0)</f>
        <v>a</v>
      </c>
      <c r="J714" t="str">
        <f>VLOOKUP($D714,metadata!$B$2:$S$451,7,0)</f>
        <v>i</v>
      </c>
      <c r="K714">
        <f>VLOOKUP($D714,metadata!$B$2:$S$451,8,0)</f>
        <v>8</v>
      </c>
      <c r="L714">
        <f>VLOOKUP($D714,metadata!$B$2:$S$451,9,0)</f>
        <v>6</v>
      </c>
      <c r="M714" t="str">
        <f>VLOOKUP($D714,metadata!$B$2:$S$451,10,0)</f>
        <v/>
      </c>
      <c r="N714" t="str">
        <f>VLOOKUP($D714,metadata!$B$2:$S$451,11,0)</f>
        <v>Orius sauteri</v>
      </c>
      <c r="O714" t="str">
        <f>VLOOKUP($D714,metadata!$B$2:$S$451,12,0)</f>
        <v>heteroptera</v>
      </c>
      <c r="P714" t="str">
        <f>VLOOKUP($D714,metadata!$B$2:$S$451,13,0)</f>
        <v>EN</v>
      </c>
      <c r="Q714">
        <f>VLOOKUP($D714,metadata!$B$2:$S$451,14,0)</f>
        <v>44.066667000000002</v>
      </c>
      <c r="R714">
        <f>VLOOKUP($D714,metadata!$B$2:$S$451,15,0)</f>
        <v>143.533333</v>
      </c>
      <c r="S714">
        <f>VLOOKUP($D714,metadata!$B$2:$S$451,16,0)</f>
        <v>0.05</v>
      </c>
      <c r="T714" t="str">
        <f>VLOOKUP($D714,metadata!$B$2:$S$451,17,0)</f>
        <v/>
      </c>
      <c r="U714" t="str">
        <f>VLOOKUP($D714,metadata!$B$2:$S$451,18,0)</f>
        <v/>
      </c>
      <c r="V714">
        <f>VLOOKUP($D714,metadata!$B$2:$Z$451,19,0)</f>
        <v>39.299999999999997</v>
      </c>
      <c r="W714" t="str">
        <f>VLOOKUP($D714,metadata!$B$2:$Z$451,20,0)</f>
        <v>acc</v>
      </c>
      <c r="X714" t="str">
        <f>VLOOKUP($D714,metadata!$B$2:$Z$451,21,0)</f>
        <v/>
      </c>
      <c r="Y714">
        <f>VLOOKUP($D714,metadata!$B$2:$Z$451,22,0)</f>
        <v>17</v>
      </c>
      <c r="Z714" t="str">
        <f>VLOOKUP($D714,metadata!$B$2:$Z$451,23,0)</f>
        <v/>
      </c>
      <c r="AA714" t="str">
        <f>VLOOKUP($D714,metadata!$B$2:$Z$451,24,0)</f>
        <v/>
      </c>
      <c r="AB714" t="str">
        <f>VLOOKUP($D714,metadata!$B$2:$Z$451,25,0)</f>
        <v/>
      </c>
      <c r="AC714">
        <v>14.4806110458284</v>
      </c>
      <c r="AD714">
        <v>39.574030552291397</v>
      </c>
      <c r="AF714">
        <f t="shared" si="43"/>
        <v>39.299999999999997</v>
      </c>
      <c r="AG714">
        <f t="shared" si="41"/>
        <v>14.5</v>
      </c>
      <c r="AH714">
        <v>2000</v>
      </c>
      <c r="AI714" t="s">
        <v>38</v>
      </c>
      <c r="AJ714" t="s">
        <v>38</v>
      </c>
    </row>
    <row r="715" spans="3:36" x14ac:dyDescent="0.3">
      <c r="C715">
        <v>714</v>
      </c>
      <c r="D715" t="str">
        <f t="shared" si="42"/>
        <v>17-EN</v>
      </c>
      <c r="E715" t="str">
        <f>VLOOKUP($D715,metadata!$B$2:$S$451,2,0)</f>
        <v>Ito, K; Nakata, T</v>
      </c>
      <c r="F715" t="str">
        <f>VLOOKUP($D715,metadata!$B$2:$S$451,3,0)</f>
        <v>Geographical variation of photoperiodic response in the females of a predatory bug, Orius sauteri (Poppius) (Heteroptera : Anthocoridae) from northern Japan</v>
      </c>
      <c r="G715" t="str">
        <f>VLOOKUP($D715,metadata!$B$2:$S$451,4,0)</f>
        <v>10.1303/aez.2000.101</v>
      </c>
      <c r="H715" t="str">
        <f>VLOOKUP($D715,metadata!$B$2:$S$451,5,0)</f>
        <v>y</v>
      </c>
      <c r="I715" t="str">
        <f>VLOOKUP($D715,metadata!$B$2:$S$451,6,0)</f>
        <v>a</v>
      </c>
      <c r="J715" t="str">
        <f>VLOOKUP($D715,metadata!$B$2:$S$451,7,0)</f>
        <v>i</v>
      </c>
      <c r="K715">
        <f>VLOOKUP($D715,metadata!$B$2:$S$451,8,0)</f>
        <v>8</v>
      </c>
      <c r="L715">
        <f>VLOOKUP($D715,metadata!$B$2:$S$451,9,0)</f>
        <v>6</v>
      </c>
      <c r="M715" t="str">
        <f>VLOOKUP($D715,metadata!$B$2:$S$451,10,0)</f>
        <v/>
      </c>
      <c r="N715" t="str">
        <f>VLOOKUP($D715,metadata!$B$2:$S$451,11,0)</f>
        <v>Orius sauteri</v>
      </c>
      <c r="O715" t="str">
        <f>VLOOKUP($D715,metadata!$B$2:$S$451,12,0)</f>
        <v>heteroptera</v>
      </c>
      <c r="P715" t="str">
        <f>VLOOKUP($D715,metadata!$B$2:$S$451,13,0)</f>
        <v>EN</v>
      </c>
      <c r="Q715">
        <f>VLOOKUP($D715,metadata!$B$2:$S$451,14,0)</f>
        <v>44.066667000000002</v>
      </c>
      <c r="R715">
        <f>VLOOKUP($D715,metadata!$B$2:$S$451,15,0)</f>
        <v>143.533333</v>
      </c>
      <c r="S715">
        <f>VLOOKUP($D715,metadata!$B$2:$S$451,16,0)</f>
        <v>0.05</v>
      </c>
      <c r="T715" t="str">
        <f>VLOOKUP($D715,metadata!$B$2:$S$451,17,0)</f>
        <v/>
      </c>
      <c r="U715" t="str">
        <f>VLOOKUP($D715,metadata!$B$2:$S$451,18,0)</f>
        <v/>
      </c>
      <c r="V715">
        <f>VLOOKUP($D715,metadata!$B$2:$Z$451,19,0)</f>
        <v>39.299999999999997</v>
      </c>
      <c r="W715" t="str">
        <f>VLOOKUP($D715,metadata!$B$2:$Z$451,20,0)</f>
        <v>acc</v>
      </c>
      <c r="X715" t="str">
        <f>VLOOKUP($D715,metadata!$B$2:$Z$451,21,0)</f>
        <v/>
      </c>
      <c r="Y715">
        <f>VLOOKUP($D715,metadata!$B$2:$Z$451,22,0)</f>
        <v>17</v>
      </c>
      <c r="Z715" t="str">
        <f>VLOOKUP($D715,metadata!$B$2:$Z$451,23,0)</f>
        <v/>
      </c>
      <c r="AA715" t="str">
        <f>VLOOKUP($D715,metadata!$B$2:$Z$451,24,0)</f>
        <v/>
      </c>
      <c r="AB715" t="str">
        <f>VLOOKUP($D715,metadata!$B$2:$Z$451,25,0)</f>
        <v/>
      </c>
      <c r="AC715">
        <v>15.043625146886001</v>
      </c>
      <c r="AD715">
        <v>0.205640423031724</v>
      </c>
      <c r="AF715">
        <f t="shared" si="43"/>
        <v>39.299999999999997</v>
      </c>
      <c r="AG715">
        <f t="shared" si="41"/>
        <v>15</v>
      </c>
      <c r="AH715">
        <v>2000</v>
      </c>
      <c r="AI715" t="s">
        <v>38</v>
      </c>
      <c r="AJ715" t="s">
        <v>38</v>
      </c>
    </row>
    <row r="716" spans="3:36" x14ac:dyDescent="0.3">
      <c r="C716">
        <v>715</v>
      </c>
      <c r="D716" t="str">
        <f t="shared" si="42"/>
        <v>17-EN</v>
      </c>
      <c r="E716" t="str">
        <f>VLOOKUP($D716,metadata!$B$2:$S$451,2,0)</f>
        <v>Ito, K; Nakata, T</v>
      </c>
      <c r="F716" t="str">
        <f>VLOOKUP($D716,metadata!$B$2:$S$451,3,0)</f>
        <v>Geographical variation of photoperiodic response in the females of a predatory bug, Orius sauteri (Poppius) (Heteroptera : Anthocoridae) from northern Japan</v>
      </c>
      <c r="G716" t="str">
        <f>VLOOKUP($D716,metadata!$B$2:$S$451,4,0)</f>
        <v>10.1303/aez.2000.101</v>
      </c>
      <c r="H716" t="str">
        <f>VLOOKUP($D716,metadata!$B$2:$S$451,5,0)</f>
        <v>y</v>
      </c>
      <c r="I716" t="str">
        <f>VLOOKUP($D716,metadata!$B$2:$S$451,6,0)</f>
        <v>a</v>
      </c>
      <c r="J716" t="str">
        <f>VLOOKUP($D716,metadata!$B$2:$S$451,7,0)</f>
        <v>i</v>
      </c>
      <c r="K716">
        <f>VLOOKUP($D716,metadata!$B$2:$S$451,8,0)</f>
        <v>8</v>
      </c>
      <c r="L716">
        <f>VLOOKUP($D716,metadata!$B$2:$S$451,9,0)</f>
        <v>6</v>
      </c>
      <c r="M716" t="str">
        <f>VLOOKUP($D716,metadata!$B$2:$S$451,10,0)</f>
        <v/>
      </c>
      <c r="N716" t="str">
        <f>VLOOKUP($D716,metadata!$B$2:$S$451,11,0)</f>
        <v>Orius sauteri</v>
      </c>
      <c r="O716" t="str">
        <f>VLOOKUP($D716,metadata!$B$2:$S$451,12,0)</f>
        <v>heteroptera</v>
      </c>
      <c r="P716" t="str">
        <f>VLOOKUP($D716,metadata!$B$2:$S$451,13,0)</f>
        <v>EN</v>
      </c>
      <c r="Q716">
        <f>VLOOKUP($D716,metadata!$B$2:$S$451,14,0)</f>
        <v>44.066667000000002</v>
      </c>
      <c r="R716">
        <f>VLOOKUP($D716,metadata!$B$2:$S$451,15,0)</f>
        <v>143.533333</v>
      </c>
      <c r="S716">
        <f>VLOOKUP($D716,metadata!$B$2:$S$451,16,0)</f>
        <v>0.05</v>
      </c>
      <c r="T716" t="str">
        <f>VLOOKUP($D716,metadata!$B$2:$S$451,17,0)</f>
        <v/>
      </c>
      <c r="U716" t="str">
        <f>VLOOKUP($D716,metadata!$B$2:$S$451,18,0)</f>
        <v/>
      </c>
      <c r="V716">
        <f>VLOOKUP($D716,metadata!$B$2:$Z$451,19,0)</f>
        <v>39.299999999999997</v>
      </c>
      <c r="W716" t="str">
        <f>VLOOKUP($D716,metadata!$B$2:$Z$451,20,0)</f>
        <v>acc</v>
      </c>
      <c r="X716" t="str">
        <f>VLOOKUP($D716,metadata!$B$2:$Z$451,21,0)</f>
        <v/>
      </c>
      <c r="Y716">
        <f>VLOOKUP($D716,metadata!$B$2:$Z$451,22,0)</f>
        <v>17</v>
      </c>
      <c r="Z716" t="str">
        <f>VLOOKUP($D716,metadata!$B$2:$Z$451,23,0)</f>
        <v/>
      </c>
      <c r="AA716" t="str">
        <f>VLOOKUP($D716,metadata!$B$2:$Z$451,24,0)</f>
        <v/>
      </c>
      <c r="AB716" t="str">
        <f>VLOOKUP($D716,metadata!$B$2:$Z$451,25,0)</f>
        <v/>
      </c>
      <c r="AC716">
        <v>16</v>
      </c>
      <c r="AD716">
        <v>-0.555229142185652</v>
      </c>
      <c r="AF716">
        <f t="shared" si="43"/>
        <v>39.299999999999997</v>
      </c>
      <c r="AG716">
        <f t="shared" si="41"/>
        <v>16</v>
      </c>
      <c r="AH716">
        <v>2000</v>
      </c>
      <c r="AI716" t="s">
        <v>38</v>
      </c>
      <c r="AJ716" t="s">
        <v>38</v>
      </c>
    </row>
    <row r="717" spans="3:36" x14ac:dyDescent="0.3">
      <c r="C717">
        <v>716</v>
      </c>
      <c r="D717" t="str">
        <f t="shared" si="42"/>
        <v>17-KU</v>
      </c>
      <c r="E717" t="str">
        <f>VLOOKUP($D717,metadata!$B$2:$S$451,2,0)</f>
        <v>Ito, K; Nakata, T</v>
      </c>
      <c r="F717" t="str">
        <f>VLOOKUP($D717,metadata!$B$2:$S$451,3,0)</f>
        <v>Geographical variation of photoperiodic response in the females of a predatory bug, Orius sauteri (Poppius) (Heteroptera : Anthocoridae) from northern Japan</v>
      </c>
      <c r="G717" t="str">
        <f>VLOOKUP($D717,metadata!$B$2:$S$451,4,0)</f>
        <v>10.1303/aez.2000.101</v>
      </c>
      <c r="H717" t="str">
        <f>VLOOKUP($D717,metadata!$B$2:$S$451,5,0)</f>
        <v>y</v>
      </c>
      <c r="I717" t="str">
        <f>VLOOKUP($D717,metadata!$B$2:$S$451,6,0)</f>
        <v>a</v>
      </c>
      <c r="J717" t="str">
        <f>VLOOKUP($D717,metadata!$B$2:$S$451,7,0)</f>
        <v>i</v>
      </c>
      <c r="K717">
        <f>VLOOKUP($D717,metadata!$B$2:$S$451,8,0)</f>
        <v>8</v>
      </c>
      <c r="L717">
        <f>VLOOKUP($D717,metadata!$B$2:$S$451,9,0)</f>
        <v>6</v>
      </c>
      <c r="M717" t="str">
        <f>VLOOKUP($D717,metadata!$B$2:$S$451,10,0)</f>
        <v/>
      </c>
      <c r="N717" t="str">
        <f>VLOOKUP($D717,metadata!$B$2:$S$451,11,0)</f>
        <v>Orius sauteri</v>
      </c>
      <c r="O717" t="str">
        <f>VLOOKUP($D717,metadata!$B$2:$S$451,12,0)</f>
        <v>heteroptera</v>
      </c>
      <c r="P717" t="str">
        <f>VLOOKUP($D717,metadata!$B$2:$S$451,13,0)</f>
        <v>KU</v>
      </c>
      <c r="Q717">
        <f>VLOOKUP($D717,metadata!$B$2:$S$451,14,0)</f>
        <v>43.733333000000002</v>
      </c>
      <c r="R717">
        <f>VLOOKUP($D717,metadata!$B$2:$S$451,15,0)</f>
        <v>143.73333299999999</v>
      </c>
      <c r="S717">
        <f>VLOOKUP($D717,metadata!$B$2:$S$451,16,0)</f>
        <v>0.05</v>
      </c>
      <c r="T717" t="str">
        <f>VLOOKUP($D717,metadata!$B$2:$S$451,17,0)</f>
        <v/>
      </c>
      <c r="U717" t="str">
        <f>VLOOKUP($D717,metadata!$B$2:$S$451,18,0)</f>
        <v/>
      </c>
      <c r="V717">
        <f>VLOOKUP($D717,metadata!$B$2:$Z$451,19,0)</f>
        <v>34</v>
      </c>
      <c r="W717" t="str">
        <f>VLOOKUP($D717,metadata!$B$2:$Z$451,20,0)</f>
        <v>acc</v>
      </c>
      <c r="X717" t="str">
        <f>VLOOKUP($D717,metadata!$B$2:$Z$451,21,0)</f>
        <v/>
      </c>
      <c r="Y717">
        <f>VLOOKUP($D717,metadata!$B$2:$Z$451,22,0)</f>
        <v>17</v>
      </c>
      <c r="Z717" t="str">
        <f>VLOOKUP($D717,metadata!$B$2:$Z$451,23,0)</f>
        <v/>
      </c>
      <c r="AA717" t="str">
        <f>VLOOKUP($D717,metadata!$B$2:$Z$451,24,0)</f>
        <v/>
      </c>
      <c r="AB717" t="str">
        <f>VLOOKUP($D717,metadata!$B$2:$Z$451,25,0)</f>
        <v/>
      </c>
      <c r="AC717">
        <v>12.0002574297073</v>
      </c>
      <c r="AD717">
        <v>99.036068762335105</v>
      </c>
      <c r="AF717">
        <f t="shared" si="43"/>
        <v>34</v>
      </c>
      <c r="AG717">
        <f t="shared" si="41"/>
        <v>12</v>
      </c>
      <c r="AH717">
        <v>2000</v>
      </c>
      <c r="AI717" t="s">
        <v>38</v>
      </c>
      <c r="AJ717" t="s">
        <v>38</v>
      </c>
    </row>
    <row r="718" spans="3:36" x14ac:dyDescent="0.3">
      <c r="C718">
        <v>717</v>
      </c>
      <c r="D718" t="str">
        <f t="shared" si="42"/>
        <v>17-KU</v>
      </c>
      <c r="E718" t="str">
        <f>VLOOKUP($D718,metadata!$B$2:$S$451,2,0)</f>
        <v>Ito, K; Nakata, T</v>
      </c>
      <c r="F718" t="str">
        <f>VLOOKUP($D718,metadata!$B$2:$S$451,3,0)</f>
        <v>Geographical variation of photoperiodic response in the females of a predatory bug, Orius sauteri (Poppius) (Heteroptera : Anthocoridae) from northern Japan</v>
      </c>
      <c r="G718" t="str">
        <f>VLOOKUP($D718,metadata!$B$2:$S$451,4,0)</f>
        <v>10.1303/aez.2000.101</v>
      </c>
      <c r="H718" t="str">
        <f>VLOOKUP($D718,metadata!$B$2:$S$451,5,0)</f>
        <v>y</v>
      </c>
      <c r="I718" t="str">
        <f>VLOOKUP($D718,metadata!$B$2:$S$451,6,0)</f>
        <v>a</v>
      </c>
      <c r="J718" t="str">
        <f>VLOOKUP($D718,metadata!$B$2:$S$451,7,0)</f>
        <v>i</v>
      </c>
      <c r="K718">
        <f>VLOOKUP($D718,metadata!$B$2:$S$451,8,0)</f>
        <v>8</v>
      </c>
      <c r="L718">
        <f>VLOOKUP($D718,metadata!$B$2:$S$451,9,0)</f>
        <v>6</v>
      </c>
      <c r="M718" t="str">
        <f>VLOOKUP($D718,metadata!$B$2:$S$451,10,0)</f>
        <v/>
      </c>
      <c r="N718" t="str">
        <f>VLOOKUP($D718,metadata!$B$2:$S$451,11,0)</f>
        <v>Orius sauteri</v>
      </c>
      <c r="O718" t="str">
        <f>VLOOKUP($D718,metadata!$B$2:$S$451,12,0)</f>
        <v>heteroptera</v>
      </c>
      <c r="P718" t="str">
        <f>VLOOKUP($D718,metadata!$B$2:$S$451,13,0)</f>
        <v>KU</v>
      </c>
      <c r="Q718">
        <f>VLOOKUP($D718,metadata!$B$2:$S$451,14,0)</f>
        <v>43.733333000000002</v>
      </c>
      <c r="R718">
        <f>VLOOKUP($D718,metadata!$B$2:$S$451,15,0)</f>
        <v>143.73333299999999</v>
      </c>
      <c r="S718">
        <f>VLOOKUP($D718,metadata!$B$2:$S$451,16,0)</f>
        <v>0.05</v>
      </c>
      <c r="T718" t="str">
        <f>VLOOKUP($D718,metadata!$B$2:$S$451,17,0)</f>
        <v/>
      </c>
      <c r="U718" t="str">
        <f>VLOOKUP($D718,metadata!$B$2:$S$451,18,0)</f>
        <v/>
      </c>
      <c r="V718">
        <f>VLOOKUP($D718,metadata!$B$2:$Z$451,19,0)</f>
        <v>34</v>
      </c>
      <c r="W718" t="str">
        <f>VLOOKUP($D718,metadata!$B$2:$Z$451,20,0)</f>
        <v>acc</v>
      </c>
      <c r="X718" t="str">
        <f>VLOOKUP($D718,metadata!$B$2:$Z$451,21,0)</f>
        <v/>
      </c>
      <c r="Y718">
        <f>VLOOKUP($D718,metadata!$B$2:$Z$451,22,0)</f>
        <v>17</v>
      </c>
      <c r="Z718" t="str">
        <f>VLOOKUP($D718,metadata!$B$2:$Z$451,23,0)</f>
        <v/>
      </c>
      <c r="AA718" t="str">
        <f>VLOOKUP($D718,metadata!$B$2:$Z$451,24,0)</f>
        <v/>
      </c>
      <c r="AB718" t="str">
        <f>VLOOKUP($D718,metadata!$B$2:$Z$451,25,0)</f>
        <v/>
      </c>
      <c r="AC718">
        <v>13</v>
      </c>
      <c r="AD718">
        <v>99.164783616029197</v>
      </c>
      <c r="AF718">
        <f t="shared" si="43"/>
        <v>34</v>
      </c>
      <c r="AG718">
        <f t="shared" si="41"/>
        <v>13</v>
      </c>
      <c r="AH718">
        <v>2000</v>
      </c>
      <c r="AI718" t="s">
        <v>38</v>
      </c>
      <c r="AJ718" t="s">
        <v>38</v>
      </c>
    </row>
    <row r="719" spans="3:36" x14ac:dyDescent="0.3">
      <c r="C719">
        <v>718</v>
      </c>
      <c r="D719" t="str">
        <f t="shared" si="42"/>
        <v>17-KU</v>
      </c>
      <c r="E719" t="str">
        <f>VLOOKUP($D719,metadata!$B$2:$S$451,2,0)</f>
        <v>Ito, K; Nakata, T</v>
      </c>
      <c r="F719" t="str">
        <f>VLOOKUP($D719,metadata!$B$2:$S$451,3,0)</f>
        <v>Geographical variation of photoperiodic response in the females of a predatory bug, Orius sauteri (Poppius) (Heteroptera : Anthocoridae) from northern Japan</v>
      </c>
      <c r="G719" t="str">
        <f>VLOOKUP($D719,metadata!$B$2:$S$451,4,0)</f>
        <v>10.1303/aez.2000.101</v>
      </c>
      <c r="H719" t="str">
        <f>VLOOKUP($D719,metadata!$B$2:$S$451,5,0)</f>
        <v>y</v>
      </c>
      <c r="I719" t="str">
        <f>VLOOKUP($D719,metadata!$B$2:$S$451,6,0)</f>
        <v>a</v>
      </c>
      <c r="J719" t="str">
        <f>VLOOKUP($D719,metadata!$B$2:$S$451,7,0)</f>
        <v>i</v>
      </c>
      <c r="K719">
        <f>VLOOKUP($D719,metadata!$B$2:$S$451,8,0)</f>
        <v>8</v>
      </c>
      <c r="L719">
        <f>VLOOKUP($D719,metadata!$B$2:$S$451,9,0)</f>
        <v>6</v>
      </c>
      <c r="M719" t="str">
        <f>VLOOKUP($D719,metadata!$B$2:$S$451,10,0)</f>
        <v/>
      </c>
      <c r="N719" t="str">
        <f>VLOOKUP($D719,metadata!$B$2:$S$451,11,0)</f>
        <v>Orius sauteri</v>
      </c>
      <c r="O719" t="str">
        <f>VLOOKUP($D719,metadata!$B$2:$S$451,12,0)</f>
        <v>heteroptera</v>
      </c>
      <c r="P719" t="str">
        <f>VLOOKUP($D719,metadata!$B$2:$S$451,13,0)</f>
        <v>KU</v>
      </c>
      <c r="Q719">
        <f>VLOOKUP($D719,metadata!$B$2:$S$451,14,0)</f>
        <v>43.733333000000002</v>
      </c>
      <c r="R719">
        <f>VLOOKUP($D719,metadata!$B$2:$S$451,15,0)</f>
        <v>143.73333299999999</v>
      </c>
      <c r="S719">
        <f>VLOOKUP($D719,metadata!$B$2:$S$451,16,0)</f>
        <v>0.05</v>
      </c>
      <c r="T719" t="str">
        <f>VLOOKUP($D719,metadata!$B$2:$S$451,17,0)</f>
        <v/>
      </c>
      <c r="U719" t="str">
        <f>VLOOKUP($D719,metadata!$B$2:$S$451,18,0)</f>
        <v/>
      </c>
      <c r="V719">
        <f>VLOOKUP($D719,metadata!$B$2:$Z$451,19,0)</f>
        <v>34</v>
      </c>
      <c r="W719" t="str">
        <f>VLOOKUP($D719,metadata!$B$2:$Z$451,20,0)</f>
        <v>acc</v>
      </c>
      <c r="X719" t="str">
        <f>VLOOKUP($D719,metadata!$B$2:$Z$451,21,0)</f>
        <v/>
      </c>
      <c r="Y719">
        <f>VLOOKUP($D719,metadata!$B$2:$Z$451,22,0)</f>
        <v>17</v>
      </c>
      <c r="Z719" t="str">
        <f>VLOOKUP($D719,metadata!$B$2:$Z$451,23,0)</f>
        <v/>
      </c>
      <c r="AA719" t="str">
        <f>VLOOKUP($D719,metadata!$B$2:$Z$451,24,0)</f>
        <v/>
      </c>
      <c r="AB719" t="str">
        <f>VLOOKUP($D719,metadata!$B$2:$Z$451,25,0)</f>
        <v/>
      </c>
      <c r="AC719">
        <v>14</v>
      </c>
      <c r="AD719">
        <v>98.212293698692704</v>
      </c>
      <c r="AF719">
        <f t="shared" si="43"/>
        <v>34</v>
      </c>
      <c r="AG719">
        <f t="shared" si="41"/>
        <v>14</v>
      </c>
      <c r="AH719">
        <v>2000</v>
      </c>
      <c r="AI719" t="s">
        <v>38</v>
      </c>
      <c r="AJ719" t="s">
        <v>38</v>
      </c>
    </row>
    <row r="720" spans="3:36" x14ac:dyDescent="0.3">
      <c r="C720">
        <v>719</v>
      </c>
      <c r="D720" t="str">
        <f t="shared" si="42"/>
        <v>17-KU</v>
      </c>
      <c r="E720" t="str">
        <f>VLOOKUP($D720,metadata!$B$2:$S$451,2,0)</f>
        <v>Ito, K; Nakata, T</v>
      </c>
      <c r="F720" t="str">
        <f>VLOOKUP($D720,metadata!$B$2:$S$451,3,0)</f>
        <v>Geographical variation of photoperiodic response in the females of a predatory bug, Orius sauteri (Poppius) (Heteroptera : Anthocoridae) from northern Japan</v>
      </c>
      <c r="G720" t="str">
        <f>VLOOKUP($D720,metadata!$B$2:$S$451,4,0)</f>
        <v>10.1303/aez.2000.101</v>
      </c>
      <c r="H720" t="str">
        <f>VLOOKUP($D720,metadata!$B$2:$S$451,5,0)</f>
        <v>y</v>
      </c>
      <c r="I720" t="str">
        <f>VLOOKUP($D720,metadata!$B$2:$S$451,6,0)</f>
        <v>a</v>
      </c>
      <c r="J720" t="str">
        <f>VLOOKUP($D720,metadata!$B$2:$S$451,7,0)</f>
        <v>i</v>
      </c>
      <c r="K720">
        <f>VLOOKUP($D720,metadata!$B$2:$S$451,8,0)</f>
        <v>8</v>
      </c>
      <c r="L720">
        <f>VLOOKUP($D720,metadata!$B$2:$S$451,9,0)</f>
        <v>6</v>
      </c>
      <c r="M720" t="str">
        <f>VLOOKUP($D720,metadata!$B$2:$S$451,10,0)</f>
        <v/>
      </c>
      <c r="N720" t="str">
        <f>VLOOKUP($D720,metadata!$B$2:$S$451,11,0)</f>
        <v>Orius sauteri</v>
      </c>
      <c r="O720" t="str">
        <f>VLOOKUP($D720,metadata!$B$2:$S$451,12,0)</f>
        <v>heteroptera</v>
      </c>
      <c r="P720" t="str">
        <f>VLOOKUP($D720,metadata!$B$2:$S$451,13,0)</f>
        <v>KU</v>
      </c>
      <c r="Q720">
        <f>VLOOKUP($D720,metadata!$B$2:$S$451,14,0)</f>
        <v>43.733333000000002</v>
      </c>
      <c r="R720">
        <f>VLOOKUP($D720,metadata!$B$2:$S$451,15,0)</f>
        <v>143.73333299999999</v>
      </c>
      <c r="S720">
        <f>VLOOKUP($D720,metadata!$B$2:$S$451,16,0)</f>
        <v>0.05</v>
      </c>
      <c r="T720" t="str">
        <f>VLOOKUP($D720,metadata!$B$2:$S$451,17,0)</f>
        <v/>
      </c>
      <c r="U720" t="str">
        <f>VLOOKUP($D720,metadata!$B$2:$S$451,18,0)</f>
        <v/>
      </c>
      <c r="V720">
        <f>VLOOKUP($D720,metadata!$B$2:$Z$451,19,0)</f>
        <v>34</v>
      </c>
      <c r="W720" t="str">
        <f>VLOOKUP($D720,metadata!$B$2:$Z$451,20,0)</f>
        <v>acc</v>
      </c>
      <c r="X720" t="str">
        <f>VLOOKUP($D720,metadata!$B$2:$Z$451,21,0)</f>
        <v/>
      </c>
      <c r="Y720">
        <f>VLOOKUP($D720,metadata!$B$2:$Z$451,22,0)</f>
        <v>17</v>
      </c>
      <c r="Z720" t="str">
        <f>VLOOKUP($D720,metadata!$B$2:$Z$451,23,0)</f>
        <v/>
      </c>
      <c r="AA720" t="str">
        <f>VLOOKUP($D720,metadata!$B$2:$Z$451,24,0)</f>
        <v/>
      </c>
      <c r="AB720" t="str">
        <f>VLOOKUP($D720,metadata!$B$2:$Z$451,25,0)</f>
        <v/>
      </c>
      <c r="AC720">
        <v>14.5109121592631</v>
      </c>
      <c r="AD720">
        <v>9.6135694059094003</v>
      </c>
      <c r="AF720">
        <f t="shared" si="43"/>
        <v>34</v>
      </c>
      <c r="AG720">
        <f t="shared" si="41"/>
        <v>14.5</v>
      </c>
      <c r="AH720">
        <v>2000</v>
      </c>
      <c r="AI720" t="s">
        <v>38</v>
      </c>
      <c r="AJ720" t="s">
        <v>38</v>
      </c>
    </row>
    <row r="721" spans="3:36" x14ac:dyDescent="0.3">
      <c r="C721">
        <v>720</v>
      </c>
      <c r="D721" t="str">
        <f t="shared" si="42"/>
        <v>17-KU</v>
      </c>
      <c r="E721" t="str">
        <f>VLOOKUP($D721,metadata!$B$2:$S$451,2,0)</f>
        <v>Ito, K; Nakata, T</v>
      </c>
      <c r="F721" t="str">
        <f>VLOOKUP($D721,metadata!$B$2:$S$451,3,0)</f>
        <v>Geographical variation of photoperiodic response in the females of a predatory bug, Orius sauteri (Poppius) (Heteroptera : Anthocoridae) from northern Japan</v>
      </c>
      <c r="G721" t="str">
        <f>VLOOKUP($D721,metadata!$B$2:$S$451,4,0)</f>
        <v>10.1303/aez.2000.101</v>
      </c>
      <c r="H721" t="str">
        <f>VLOOKUP($D721,metadata!$B$2:$S$451,5,0)</f>
        <v>y</v>
      </c>
      <c r="I721" t="str">
        <f>VLOOKUP($D721,metadata!$B$2:$S$451,6,0)</f>
        <v>a</v>
      </c>
      <c r="J721" t="str">
        <f>VLOOKUP($D721,metadata!$B$2:$S$451,7,0)</f>
        <v>i</v>
      </c>
      <c r="K721">
        <f>VLOOKUP($D721,metadata!$B$2:$S$451,8,0)</f>
        <v>8</v>
      </c>
      <c r="L721">
        <f>VLOOKUP($D721,metadata!$B$2:$S$451,9,0)</f>
        <v>6</v>
      </c>
      <c r="M721" t="str">
        <f>VLOOKUP($D721,metadata!$B$2:$S$451,10,0)</f>
        <v/>
      </c>
      <c r="N721" t="str">
        <f>VLOOKUP($D721,metadata!$B$2:$S$451,11,0)</f>
        <v>Orius sauteri</v>
      </c>
      <c r="O721" t="str">
        <f>VLOOKUP($D721,metadata!$B$2:$S$451,12,0)</f>
        <v>heteroptera</v>
      </c>
      <c r="P721" t="str">
        <f>VLOOKUP($D721,metadata!$B$2:$S$451,13,0)</f>
        <v>KU</v>
      </c>
      <c r="Q721">
        <f>VLOOKUP($D721,metadata!$B$2:$S$451,14,0)</f>
        <v>43.733333000000002</v>
      </c>
      <c r="R721">
        <f>VLOOKUP($D721,metadata!$B$2:$S$451,15,0)</f>
        <v>143.73333299999999</v>
      </c>
      <c r="S721">
        <f>VLOOKUP($D721,metadata!$B$2:$S$451,16,0)</f>
        <v>0.05</v>
      </c>
      <c r="T721" t="str">
        <f>VLOOKUP($D721,metadata!$B$2:$S$451,17,0)</f>
        <v/>
      </c>
      <c r="U721" t="str">
        <f>VLOOKUP($D721,metadata!$B$2:$S$451,18,0)</f>
        <v/>
      </c>
      <c r="V721">
        <f>VLOOKUP($D721,metadata!$B$2:$Z$451,19,0)</f>
        <v>34</v>
      </c>
      <c r="W721" t="str">
        <f>VLOOKUP($D721,metadata!$B$2:$Z$451,20,0)</f>
        <v>acc</v>
      </c>
      <c r="X721" t="str">
        <f>VLOOKUP($D721,metadata!$B$2:$Z$451,21,0)</f>
        <v/>
      </c>
      <c r="Y721">
        <f>VLOOKUP($D721,metadata!$B$2:$Z$451,22,0)</f>
        <v>17</v>
      </c>
      <c r="Z721" t="str">
        <f>VLOOKUP($D721,metadata!$B$2:$Z$451,23,0)</f>
        <v/>
      </c>
      <c r="AA721" t="str">
        <f>VLOOKUP($D721,metadata!$B$2:$Z$451,24,0)</f>
        <v/>
      </c>
      <c r="AB721" t="str">
        <f>VLOOKUP($D721,metadata!$B$2:$Z$451,25,0)</f>
        <v/>
      </c>
      <c r="AC721">
        <v>15.000171619804901</v>
      </c>
      <c r="AD721">
        <v>-0.64643459855273</v>
      </c>
      <c r="AF721">
        <f t="shared" si="43"/>
        <v>34</v>
      </c>
      <c r="AG721">
        <f t="shared" si="41"/>
        <v>15</v>
      </c>
      <c r="AH721">
        <v>2000</v>
      </c>
      <c r="AI721" t="s">
        <v>38</v>
      </c>
      <c r="AJ721" t="s">
        <v>38</v>
      </c>
    </row>
    <row r="722" spans="3:36" x14ac:dyDescent="0.3">
      <c r="C722">
        <v>721</v>
      </c>
      <c r="D722" t="str">
        <f t="shared" si="42"/>
        <v>17-KU</v>
      </c>
      <c r="E722" t="str">
        <f>VLOOKUP($D722,metadata!$B$2:$S$451,2,0)</f>
        <v>Ito, K; Nakata, T</v>
      </c>
      <c r="F722" t="str">
        <f>VLOOKUP($D722,metadata!$B$2:$S$451,3,0)</f>
        <v>Geographical variation of photoperiodic response in the females of a predatory bug, Orius sauteri (Poppius) (Heteroptera : Anthocoridae) from northern Japan</v>
      </c>
      <c r="G722" t="str">
        <f>VLOOKUP($D722,metadata!$B$2:$S$451,4,0)</f>
        <v>10.1303/aez.2000.101</v>
      </c>
      <c r="H722" t="str">
        <f>VLOOKUP($D722,metadata!$B$2:$S$451,5,0)</f>
        <v>y</v>
      </c>
      <c r="I722" t="str">
        <f>VLOOKUP($D722,metadata!$B$2:$S$451,6,0)</f>
        <v>a</v>
      </c>
      <c r="J722" t="str">
        <f>VLOOKUP($D722,metadata!$B$2:$S$451,7,0)</f>
        <v>i</v>
      </c>
      <c r="K722">
        <f>VLOOKUP($D722,metadata!$B$2:$S$451,8,0)</f>
        <v>8</v>
      </c>
      <c r="L722">
        <f>VLOOKUP($D722,metadata!$B$2:$S$451,9,0)</f>
        <v>6</v>
      </c>
      <c r="M722" t="str">
        <f>VLOOKUP($D722,metadata!$B$2:$S$451,10,0)</f>
        <v/>
      </c>
      <c r="N722" t="str">
        <f>VLOOKUP($D722,metadata!$B$2:$S$451,11,0)</f>
        <v>Orius sauteri</v>
      </c>
      <c r="O722" t="str">
        <f>VLOOKUP($D722,metadata!$B$2:$S$451,12,0)</f>
        <v>heteroptera</v>
      </c>
      <c r="P722" t="str">
        <f>VLOOKUP($D722,metadata!$B$2:$S$451,13,0)</f>
        <v>KU</v>
      </c>
      <c r="Q722">
        <f>VLOOKUP($D722,metadata!$B$2:$S$451,14,0)</f>
        <v>43.733333000000002</v>
      </c>
      <c r="R722">
        <f>VLOOKUP($D722,metadata!$B$2:$S$451,15,0)</f>
        <v>143.73333299999999</v>
      </c>
      <c r="S722">
        <f>VLOOKUP($D722,metadata!$B$2:$S$451,16,0)</f>
        <v>0.05</v>
      </c>
      <c r="T722" t="str">
        <f>VLOOKUP($D722,metadata!$B$2:$S$451,17,0)</f>
        <v/>
      </c>
      <c r="U722" t="str">
        <f>VLOOKUP($D722,metadata!$B$2:$S$451,18,0)</f>
        <v/>
      </c>
      <c r="V722">
        <f>VLOOKUP($D722,metadata!$B$2:$Z$451,19,0)</f>
        <v>34</v>
      </c>
      <c r="W722" t="str">
        <f>VLOOKUP($D722,metadata!$B$2:$Z$451,20,0)</f>
        <v>acc</v>
      </c>
      <c r="X722" t="str">
        <f>VLOOKUP($D722,metadata!$B$2:$Z$451,21,0)</f>
        <v/>
      </c>
      <c r="Y722">
        <f>VLOOKUP($D722,metadata!$B$2:$Z$451,22,0)</f>
        <v>17</v>
      </c>
      <c r="Z722" t="str">
        <f>VLOOKUP($D722,metadata!$B$2:$Z$451,23,0)</f>
        <v/>
      </c>
      <c r="AA722" t="str">
        <f>VLOOKUP($D722,metadata!$B$2:$Z$451,24,0)</f>
        <v/>
      </c>
      <c r="AB722" t="str">
        <f>VLOOKUP($D722,metadata!$B$2:$Z$451,25,0)</f>
        <v/>
      </c>
      <c r="AC722">
        <v>16.000286033008202</v>
      </c>
      <c r="AD722">
        <v>-1.06976345070228</v>
      </c>
      <c r="AF722">
        <f t="shared" si="43"/>
        <v>34</v>
      </c>
      <c r="AG722">
        <f t="shared" si="41"/>
        <v>16</v>
      </c>
      <c r="AH722">
        <v>2000</v>
      </c>
      <c r="AI722" t="s">
        <v>38</v>
      </c>
      <c r="AJ722" t="s">
        <v>38</v>
      </c>
    </row>
    <row r="723" spans="3:36" x14ac:dyDescent="0.3">
      <c r="C723">
        <v>722</v>
      </c>
      <c r="D723" t="str">
        <f t="shared" si="42"/>
        <v>17-SA</v>
      </c>
      <c r="E723" t="str">
        <f>VLOOKUP($D723,metadata!$B$2:$S$451,2,0)</f>
        <v>Ito, K; Nakata, T</v>
      </c>
      <c r="F723" t="str">
        <f>VLOOKUP($D723,metadata!$B$2:$S$451,3,0)</f>
        <v>Geographical variation of photoperiodic response in the females of a predatory bug, Orius sauteri (Poppius) (Heteroptera : Anthocoridae) from northern Japan</v>
      </c>
      <c r="G723" t="str">
        <f>VLOOKUP($D723,metadata!$B$2:$S$451,4,0)</f>
        <v>10.1303/aez.2000.101</v>
      </c>
      <c r="H723" t="str">
        <f>VLOOKUP($D723,metadata!$B$2:$S$451,5,0)</f>
        <v>y</v>
      </c>
      <c r="I723" t="str">
        <f>VLOOKUP($D723,metadata!$B$2:$S$451,6,0)</f>
        <v>a</v>
      </c>
      <c r="J723" t="str">
        <f>VLOOKUP($D723,metadata!$B$2:$S$451,7,0)</f>
        <v>i</v>
      </c>
      <c r="K723">
        <f>VLOOKUP($D723,metadata!$B$2:$S$451,8,0)</f>
        <v>8</v>
      </c>
      <c r="L723">
        <f>VLOOKUP($D723,metadata!$B$2:$S$451,9,0)</f>
        <v>7</v>
      </c>
      <c r="M723" t="str">
        <f>VLOOKUP($D723,metadata!$B$2:$S$451,10,0)</f>
        <v/>
      </c>
      <c r="N723" t="str">
        <f>VLOOKUP($D723,metadata!$B$2:$S$451,11,0)</f>
        <v>Orius sauteri</v>
      </c>
      <c r="O723" t="str">
        <f>VLOOKUP($D723,metadata!$B$2:$S$451,12,0)</f>
        <v>heteroptera</v>
      </c>
      <c r="P723" t="str">
        <f>VLOOKUP($D723,metadata!$B$2:$S$451,13,0)</f>
        <v>SA</v>
      </c>
      <c r="Q723">
        <f>VLOOKUP($D723,metadata!$B$2:$S$451,14,0)</f>
        <v>43.061943999999997</v>
      </c>
      <c r="R723">
        <f>VLOOKUP($D723,metadata!$B$2:$S$451,15,0)</f>
        <v>141.35416699999999</v>
      </c>
      <c r="S723">
        <f>VLOOKUP($D723,metadata!$B$2:$S$451,16,0)</f>
        <v>0.05</v>
      </c>
      <c r="T723" t="str">
        <f>VLOOKUP($D723,metadata!$B$2:$S$451,17,0)</f>
        <v/>
      </c>
      <c r="U723" t="str">
        <f>VLOOKUP($D723,metadata!$B$2:$S$451,18,0)</f>
        <v/>
      </c>
      <c r="V723">
        <f>VLOOKUP($D723,metadata!$B$2:$Z$451,19,0)</f>
        <v>44.8</v>
      </c>
      <c r="W723" t="str">
        <f>VLOOKUP($D723,metadata!$B$2:$Z$451,20,0)</f>
        <v>acc</v>
      </c>
      <c r="X723" t="str">
        <f>VLOOKUP($D723,metadata!$B$2:$Z$451,21,0)</f>
        <v/>
      </c>
      <c r="Y723">
        <f>VLOOKUP($D723,metadata!$B$2:$Z$451,22,0)</f>
        <v>17</v>
      </c>
      <c r="Z723" t="str">
        <f>VLOOKUP($D723,metadata!$B$2:$Z$451,23,0)</f>
        <v/>
      </c>
      <c r="AA723" t="str">
        <f>VLOOKUP($D723,metadata!$B$2:$Z$451,24,0)</f>
        <v/>
      </c>
      <c r="AB723" t="str">
        <f>VLOOKUP($D723,metadata!$B$2:$Z$451,25,0)</f>
        <v/>
      </c>
      <c r="AC723">
        <v>11.027025421715299</v>
      </c>
      <c r="AD723">
        <v>100</v>
      </c>
      <c r="AF723">
        <f t="shared" si="43"/>
        <v>44.8</v>
      </c>
      <c r="AG723">
        <f t="shared" ref="AG723:AG755" si="44">ROUND(AC723,1)</f>
        <v>11</v>
      </c>
      <c r="AH723">
        <v>2000</v>
      </c>
      <c r="AI723" t="s">
        <v>37</v>
      </c>
      <c r="AJ723" t="s">
        <v>37</v>
      </c>
    </row>
    <row r="724" spans="3:36" x14ac:dyDescent="0.3">
      <c r="C724">
        <v>723</v>
      </c>
      <c r="D724" t="str">
        <f t="shared" si="42"/>
        <v>17-SA</v>
      </c>
      <c r="E724" t="str">
        <f>VLOOKUP($D724,metadata!$B$2:$S$451,2,0)</f>
        <v>Ito, K; Nakata, T</v>
      </c>
      <c r="F724" t="str">
        <f>VLOOKUP($D724,metadata!$B$2:$S$451,3,0)</f>
        <v>Geographical variation of photoperiodic response in the females of a predatory bug, Orius sauteri (Poppius) (Heteroptera : Anthocoridae) from northern Japan</v>
      </c>
      <c r="G724" t="str">
        <f>VLOOKUP($D724,metadata!$B$2:$S$451,4,0)</f>
        <v>10.1303/aez.2000.101</v>
      </c>
      <c r="H724" t="str">
        <f>VLOOKUP($D724,metadata!$B$2:$S$451,5,0)</f>
        <v>y</v>
      </c>
      <c r="I724" t="str">
        <f>VLOOKUP($D724,metadata!$B$2:$S$451,6,0)</f>
        <v>a</v>
      </c>
      <c r="J724" t="str">
        <f>VLOOKUP($D724,metadata!$B$2:$S$451,7,0)</f>
        <v>i</v>
      </c>
      <c r="K724">
        <f>VLOOKUP($D724,metadata!$B$2:$S$451,8,0)</f>
        <v>8</v>
      </c>
      <c r="L724">
        <f>VLOOKUP($D724,metadata!$B$2:$S$451,9,0)</f>
        <v>7</v>
      </c>
      <c r="M724" t="str">
        <f>VLOOKUP($D724,metadata!$B$2:$S$451,10,0)</f>
        <v/>
      </c>
      <c r="N724" t="str">
        <f>VLOOKUP($D724,metadata!$B$2:$S$451,11,0)</f>
        <v>Orius sauteri</v>
      </c>
      <c r="O724" t="str">
        <f>VLOOKUP($D724,metadata!$B$2:$S$451,12,0)</f>
        <v>heteroptera</v>
      </c>
      <c r="P724" t="str">
        <f>VLOOKUP($D724,metadata!$B$2:$S$451,13,0)</f>
        <v>SA</v>
      </c>
      <c r="Q724">
        <f>VLOOKUP($D724,metadata!$B$2:$S$451,14,0)</f>
        <v>43.061943999999997</v>
      </c>
      <c r="R724">
        <f>VLOOKUP($D724,metadata!$B$2:$S$451,15,0)</f>
        <v>141.35416699999999</v>
      </c>
      <c r="S724">
        <f>VLOOKUP($D724,metadata!$B$2:$S$451,16,0)</f>
        <v>0.05</v>
      </c>
      <c r="T724" t="str">
        <f>VLOOKUP($D724,metadata!$B$2:$S$451,17,0)</f>
        <v/>
      </c>
      <c r="U724" t="str">
        <f>VLOOKUP($D724,metadata!$B$2:$S$451,18,0)</f>
        <v/>
      </c>
      <c r="V724">
        <f>VLOOKUP($D724,metadata!$B$2:$Z$451,19,0)</f>
        <v>44.8</v>
      </c>
      <c r="W724" t="str">
        <f>VLOOKUP($D724,metadata!$B$2:$Z$451,20,0)</f>
        <v>acc</v>
      </c>
      <c r="X724" t="str">
        <f>VLOOKUP($D724,metadata!$B$2:$Z$451,21,0)</f>
        <v/>
      </c>
      <c r="Y724">
        <f>VLOOKUP($D724,metadata!$B$2:$Z$451,22,0)</f>
        <v>17</v>
      </c>
      <c r="Z724" t="str">
        <f>VLOOKUP($D724,metadata!$B$2:$Z$451,23,0)</f>
        <v/>
      </c>
      <c r="AA724" t="str">
        <f>VLOOKUP($D724,metadata!$B$2:$Z$451,24,0)</f>
        <v/>
      </c>
      <c r="AB724" t="str">
        <f>VLOOKUP($D724,metadata!$B$2:$Z$451,25,0)</f>
        <v/>
      </c>
      <c r="AC724">
        <v>11.9830125920646</v>
      </c>
      <c r="AD724">
        <v>99.456521739130494</v>
      </c>
      <c r="AF724">
        <f t="shared" si="43"/>
        <v>44.8</v>
      </c>
      <c r="AG724">
        <f t="shared" si="44"/>
        <v>12</v>
      </c>
      <c r="AH724">
        <v>2000</v>
      </c>
      <c r="AI724" t="s">
        <v>37</v>
      </c>
      <c r="AJ724" t="s">
        <v>37</v>
      </c>
    </row>
    <row r="725" spans="3:36" x14ac:dyDescent="0.3">
      <c r="C725">
        <v>724</v>
      </c>
      <c r="D725" t="str">
        <f t="shared" si="42"/>
        <v>17-SA</v>
      </c>
      <c r="E725" t="str">
        <f>VLOOKUP($D725,metadata!$B$2:$S$451,2,0)</f>
        <v>Ito, K; Nakata, T</v>
      </c>
      <c r="F725" t="str">
        <f>VLOOKUP($D725,metadata!$B$2:$S$451,3,0)</f>
        <v>Geographical variation of photoperiodic response in the females of a predatory bug, Orius sauteri (Poppius) (Heteroptera : Anthocoridae) from northern Japan</v>
      </c>
      <c r="G725" t="str">
        <f>VLOOKUP($D725,metadata!$B$2:$S$451,4,0)</f>
        <v>10.1303/aez.2000.101</v>
      </c>
      <c r="H725" t="str">
        <f>VLOOKUP($D725,metadata!$B$2:$S$451,5,0)</f>
        <v>y</v>
      </c>
      <c r="I725" t="str">
        <f>VLOOKUP($D725,metadata!$B$2:$S$451,6,0)</f>
        <v>a</v>
      </c>
      <c r="J725" t="str">
        <f>VLOOKUP($D725,metadata!$B$2:$S$451,7,0)</f>
        <v>i</v>
      </c>
      <c r="K725">
        <f>VLOOKUP($D725,metadata!$B$2:$S$451,8,0)</f>
        <v>8</v>
      </c>
      <c r="L725">
        <f>VLOOKUP($D725,metadata!$B$2:$S$451,9,0)</f>
        <v>7</v>
      </c>
      <c r="M725" t="str">
        <f>VLOOKUP($D725,metadata!$B$2:$S$451,10,0)</f>
        <v/>
      </c>
      <c r="N725" t="str">
        <f>VLOOKUP($D725,metadata!$B$2:$S$451,11,0)</f>
        <v>Orius sauteri</v>
      </c>
      <c r="O725" t="str">
        <f>VLOOKUP($D725,metadata!$B$2:$S$451,12,0)</f>
        <v>heteroptera</v>
      </c>
      <c r="P725" t="str">
        <f>VLOOKUP($D725,metadata!$B$2:$S$451,13,0)</f>
        <v>SA</v>
      </c>
      <c r="Q725">
        <f>VLOOKUP($D725,metadata!$B$2:$S$451,14,0)</f>
        <v>43.061943999999997</v>
      </c>
      <c r="R725">
        <f>VLOOKUP($D725,metadata!$B$2:$S$451,15,0)</f>
        <v>141.35416699999999</v>
      </c>
      <c r="S725">
        <f>VLOOKUP($D725,metadata!$B$2:$S$451,16,0)</f>
        <v>0.05</v>
      </c>
      <c r="T725" t="str">
        <f>VLOOKUP($D725,metadata!$B$2:$S$451,17,0)</f>
        <v/>
      </c>
      <c r="U725" t="str">
        <f>VLOOKUP($D725,metadata!$B$2:$S$451,18,0)</f>
        <v/>
      </c>
      <c r="V725">
        <f>VLOOKUP($D725,metadata!$B$2:$Z$451,19,0)</f>
        <v>44.8</v>
      </c>
      <c r="W725" t="str">
        <f>VLOOKUP($D725,metadata!$B$2:$Z$451,20,0)</f>
        <v>acc</v>
      </c>
      <c r="X725" t="str">
        <f>VLOOKUP($D725,metadata!$B$2:$Z$451,21,0)</f>
        <v/>
      </c>
      <c r="Y725">
        <f>VLOOKUP($D725,metadata!$B$2:$Z$451,22,0)</f>
        <v>17</v>
      </c>
      <c r="Z725" t="str">
        <f>VLOOKUP($D725,metadata!$B$2:$Z$451,23,0)</f>
        <v/>
      </c>
      <c r="AA725" t="str">
        <f>VLOOKUP($D725,metadata!$B$2:$Z$451,24,0)</f>
        <v/>
      </c>
      <c r="AB725" t="str">
        <f>VLOOKUP($D725,metadata!$B$2:$Z$451,25,0)</f>
        <v/>
      </c>
      <c r="AC725">
        <v>12.9930506058446</v>
      </c>
      <c r="AD725">
        <v>97.826086956521706</v>
      </c>
      <c r="AF725">
        <f t="shared" si="43"/>
        <v>44.8</v>
      </c>
      <c r="AG725">
        <f t="shared" si="44"/>
        <v>13</v>
      </c>
      <c r="AH725">
        <v>2000</v>
      </c>
      <c r="AI725" t="s">
        <v>37</v>
      </c>
      <c r="AJ725" t="s">
        <v>37</v>
      </c>
    </row>
    <row r="726" spans="3:36" x14ac:dyDescent="0.3">
      <c r="C726">
        <v>725</v>
      </c>
      <c r="D726" t="str">
        <f t="shared" si="42"/>
        <v>17-SA</v>
      </c>
      <c r="E726" t="str">
        <f>VLOOKUP($D726,metadata!$B$2:$S$451,2,0)</f>
        <v>Ito, K; Nakata, T</v>
      </c>
      <c r="F726" t="str">
        <f>VLOOKUP($D726,metadata!$B$2:$S$451,3,0)</f>
        <v>Geographical variation of photoperiodic response in the females of a predatory bug, Orius sauteri (Poppius) (Heteroptera : Anthocoridae) from northern Japan</v>
      </c>
      <c r="G726" t="str">
        <f>VLOOKUP($D726,metadata!$B$2:$S$451,4,0)</f>
        <v>10.1303/aez.2000.101</v>
      </c>
      <c r="H726" t="str">
        <f>VLOOKUP($D726,metadata!$B$2:$S$451,5,0)</f>
        <v>y</v>
      </c>
      <c r="I726" t="str">
        <f>VLOOKUP($D726,metadata!$B$2:$S$451,6,0)</f>
        <v>a</v>
      </c>
      <c r="J726" t="str">
        <f>VLOOKUP($D726,metadata!$B$2:$S$451,7,0)</f>
        <v>i</v>
      </c>
      <c r="K726">
        <f>VLOOKUP($D726,metadata!$B$2:$S$451,8,0)</f>
        <v>8</v>
      </c>
      <c r="L726">
        <f>VLOOKUP($D726,metadata!$B$2:$S$451,9,0)</f>
        <v>7</v>
      </c>
      <c r="M726" t="str">
        <f>VLOOKUP($D726,metadata!$B$2:$S$451,10,0)</f>
        <v/>
      </c>
      <c r="N726" t="str">
        <f>VLOOKUP($D726,metadata!$B$2:$S$451,11,0)</f>
        <v>Orius sauteri</v>
      </c>
      <c r="O726" t="str">
        <f>VLOOKUP($D726,metadata!$B$2:$S$451,12,0)</f>
        <v>heteroptera</v>
      </c>
      <c r="P726" t="str">
        <f>VLOOKUP($D726,metadata!$B$2:$S$451,13,0)</f>
        <v>SA</v>
      </c>
      <c r="Q726">
        <f>VLOOKUP($D726,metadata!$B$2:$S$451,14,0)</f>
        <v>43.061943999999997</v>
      </c>
      <c r="R726">
        <f>VLOOKUP($D726,metadata!$B$2:$S$451,15,0)</f>
        <v>141.35416699999999</v>
      </c>
      <c r="S726">
        <f>VLOOKUP($D726,metadata!$B$2:$S$451,16,0)</f>
        <v>0.05</v>
      </c>
      <c r="T726" t="str">
        <f>VLOOKUP($D726,metadata!$B$2:$S$451,17,0)</f>
        <v/>
      </c>
      <c r="U726" t="str">
        <f>VLOOKUP($D726,metadata!$B$2:$S$451,18,0)</f>
        <v/>
      </c>
      <c r="V726">
        <f>VLOOKUP($D726,metadata!$B$2:$Z$451,19,0)</f>
        <v>44.8</v>
      </c>
      <c r="W726" t="str">
        <f>VLOOKUP($D726,metadata!$B$2:$Z$451,20,0)</f>
        <v>acc</v>
      </c>
      <c r="X726" t="str">
        <f>VLOOKUP($D726,metadata!$B$2:$Z$451,21,0)</f>
        <v/>
      </c>
      <c r="Y726">
        <f>VLOOKUP($D726,metadata!$B$2:$Z$451,22,0)</f>
        <v>17</v>
      </c>
      <c r="Z726" t="str">
        <f>VLOOKUP($D726,metadata!$B$2:$Z$451,23,0)</f>
        <v/>
      </c>
      <c r="AA726" t="str">
        <f>VLOOKUP($D726,metadata!$B$2:$Z$451,24,0)</f>
        <v/>
      </c>
      <c r="AB726" t="str">
        <f>VLOOKUP($D726,metadata!$B$2:$Z$451,25,0)</f>
        <v/>
      </c>
      <c r="AC726">
        <v>14.0054644808743</v>
      </c>
      <c r="AD726">
        <v>100.54347826086899</v>
      </c>
      <c r="AF726">
        <f t="shared" si="43"/>
        <v>44.8</v>
      </c>
      <c r="AG726">
        <f t="shared" si="44"/>
        <v>14</v>
      </c>
      <c r="AH726">
        <v>2000</v>
      </c>
      <c r="AI726" t="s">
        <v>37</v>
      </c>
      <c r="AJ726" t="s">
        <v>37</v>
      </c>
    </row>
    <row r="727" spans="3:36" x14ac:dyDescent="0.3">
      <c r="C727">
        <v>726</v>
      </c>
      <c r="D727" t="str">
        <f t="shared" si="42"/>
        <v>17-SA</v>
      </c>
      <c r="E727" t="str">
        <f>VLOOKUP($D727,metadata!$B$2:$S$451,2,0)</f>
        <v>Ito, K; Nakata, T</v>
      </c>
      <c r="F727" t="str">
        <f>VLOOKUP($D727,metadata!$B$2:$S$451,3,0)</f>
        <v>Geographical variation of photoperiodic response in the females of a predatory bug, Orius sauteri (Poppius) (Heteroptera : Anthocoridae) from northern Japan</v>
      </c>
      <c r="G727" t="str">
        <f>VLOOKUP($D727,metadata!$B$2:$S$451,4,0)</f>
        <v>10.1303/aez.2000.101</v>
      </c>
      <c r="H727" t="str">
        <f>VLOOKUP($D727,metadata!$B$2:$S$451,5,0)</f>
        <v>y</v>
      </c>
      <c r="I727" t="str">
        <f>VLOOKUP($D727,metadata!$B$2:$S$451,6,0)</f>
        <v>a</v>
      </c>
      <c r="J727" t="str">
        <f>VLOOKUP($D727,metadata!$B$2:$S$451,7,0)</f>
        <v>i</v>
      </c>
      <c r="K727">
        <f>VLOOKUP($D727,metadata!$B$2:$S$451,8,0)</f>
        <v>8</v>
      </c>
      <c r="L727">
        <f>VLOOKUP($D727,metadata!$B$2:$S$451,9,0)</f>
        <v>7</v>
      </c>
      <c r="M727" t="str">
        <f>VLOOKUP($D727,metadata!$B$2:$S$451,10,0)</f>
        <v/>
      </c>
      <c r="N727" t="str">
        <f>VLOOKUP($D727,metadata!$B$2:$S$451,11,0)</f>
        <v>Orius sauteri</v>
      </c>
      <c r="O727" t="str">
        <f>VLOOKUP($D727,metadata!$B$2:$S$451,12,0)</f>
        <v>heteroptera</v>
      </c>
      <c r="P727" t="str">
        <f>VLOOKUP($D727,metadata!$B$2:$S$451,13,0)</f>
        <v>SA</v>
      </c>
      <c r="Q727">
        <f>VLOOKUP($D727,metadata!$B$2:$S$451,14,0)</f>
        <v>43.061943999999997</v>
      </c>
      <c r="R727">
        <f>VLOOKUP($D727,metadata!$B$2:$S$451,15,0)</f>
        <v>141.35416699999999</v>
      </c>
      <c r="S727">
        <f>VLOOKUP($D727,metadata!$B$2:$S$451,16,0)</f>
        <v>0.05</v>
      </c>
      <c r="T727" t="str">
        <f>VLOOKUP($D727,metadata!$B$2:$S$451,17,0)</f>
        <v/>
      </c>
      <c r="U727" t="str">
        <f>VLOOKUP($D727,metadata!$B$2:$S$451,18,0)</f>
        <v/>
      </c>
      <c r="V727">
        <f>VLOOKUP($D727,metadata!$B$2:$Z$451,19,0)</f>
        <v>44.8</v>
      </c>
      <c r="W727" t="str">
        <f>VLOOKUP($D727,metadata!$B$2:$Z$451,20,0)</f>
        <v>acc</v>
      </c>
      <c r="X727" t="str">
        <f>VLOOKUP($D727,metadata!$B$2:$Z$451,21,0)</f>
        <v/>
      </c>
      <c r="Y727">
        <f>VLOOKUP($D727,metadata!$B$2:$Z$451,22,0)</f>
        <v>17</v>
      </c>
      <c r="Z727" t="str">
        <f>VLOOKUP($D727,metadata!$B$2:$Z$451,23,0)</f>
        <v/>
      </c>
      <c r="AA727" t="str">
        <f>VLOOKUP($D727,metadata!$B$2:$Z$451,24,0)</f>
        <v/>
      </c>
      <c r="AB727" t="str">
        <f>VLOOKUP($D727,metadata!$B$2:$Z$451,25,0)</f>
        <v/>
      </c>
      <c r="AC727">
        <v>14.5005345687811</v>
      </c>
      <c r="AD727">
        <v>6.5217391304347503</v>
      </c>
      <c r="AF727">
        <f t="shared" si="43"/>
        <v>44.8</v>
      </c>
      <c r="AG727">
        <f t="shared" si="44"/>
        <v>14.5</v>
      </c>
      <c r="AH727">
        <v>2000</v>
      </c>
      <c r="AI727" t="s">
        <v>37</v>
      </c>
      <c r="AJ727" t="s">
        <v>37</v>
      </c>
    </row>
    <row r="728" spans="3:36" x14ac:dyDescent="0.3">
      <c r="C728">
        <v>727</v>
      </c>
      <c r="D728" t="str">
        <f t="shared" si="42"/>
        <v>17-SA</v>
      </c>
      <c r="E728" t="str">
        <f>VLOOKUP($D728,metadata!$B$2:$S$451,2,0)</f>
        <v>Ito, K; Nakata, T</v>
      </c>
      <c r="F728" t="str">
        <f>VLOOKUP($D728,metadata!$B$2:$S$451,3,0)</f>
        <v>Geographical variation of photoperiodic response in the females of a predatory bug, Orius sauteri (Poppius) (Heteroptera : Anthocoridae) from northern Japan</v>
      </c>
      <c r="G728" t="str">
        <f>VLOOKUP($D728,metadata!$B$2:$S$451,4,0)</f>
        <v>10.1303/aez.2000.101</v>
      </c>
      <c r="H728" t="str">
        <f>VLOOKUP($D728,metadata!$B$2:$S$451,5,0)</f>
        <v>y</v>
      </c>
      <c r="I728" t="str">
        <f>VLOOKUP($D728,metadata!$B$2:$S$451,6,0)</f>
        <v>a</v>
      </c>
      <c r="J728" t="str">
        <f>VLOOKUP($D728,metadata!$B$2:$S$451,7,0)</f>
        <v>i</v>
      </c>
      <c r="K728">
        <f>VLOOKUP($D728,metadata!$B$2:$S$451,8,0)</f>
        <v>8</v>
      </c>
      <c r="L728">
        <f>VLOOKUP($D728,metadata!$B$2:$S$451,9,0)</f>
        <v>7</v>
      </c>
      <c r="M728" t="str">
        <f>VLOOKUP($D728,metadata!$B$2:$S$451,10,0)</f>
        <v/>
      </c>
      <c r="N728" t="str">
        <f>VLOOKUP($D728,metadata!$B$2:$S$451,11,0)</f>
        <v>Orius sauteri</v>
      </c>
      <c r="O728" t="str">
        <f>VLOOKUP($D728,metadata!$B$2:$S$451,12,0)</f>
        <v>heteroptera</v>
      </c>
      <c r="P728" t="str">
        <f>VLOOKUP($D728,metadata!$B$2:$S$451,13,0)</f>
        <v>SA</v>
      </c>
      <c r="Q728">
        <f>VLOOKUP($D728,metadata!$B$2:$S$451,14,0)</f>
        <v>43.061943999999997</v>
      </c>
      <c r="R728">
        <f>VLOOKUP($D728,metadata!$B$2:$S$451,15,0)</f>
        <v>141.35416699999999</v>
      </c>
      <c r="S728">
        <f>VLOOKUP($D728,metadata!$B$2:$S$451,16,0)</f>
        <v>0.05</v>
      </c>
      <c r="T728" t="str">
        <f>VLOOKUP($D728,metadata!$B$2:$S$451,17,0)</f>
        <v/>
      </c>
      <c r="U728" t="str">
        <f>VLOOKUP($D728,metadata!$B$2:$S$451,18,0)</f>
        <v/>
      </c>
      <c r="V728">
        <f>VLOOKUP($D728,metadata!$B$2:$Z$451,19,0)</f>
        <v>44.8</v>
      </c>
      <c r="W728" t="str">
        <f>VLOOKUP($D728,metadata!$B$2:$Z$451,20,0)</f>
        <v>acc</v>
      </c>
      <c r="X728" t="str">
        <f>VLOOKUP($D728,metadata!$B$2:$Z$451,21,0)</f>
        <v/>
      </c>
      <c r="Y728">
        <f>VLOOKUP($D728,metadata!$B$2:$Z$451,22,0)</f>
        <v>17</v>
      </c>
      <c r="Z728" t="str">
        <f>VLOOKUP($D728,metadata!$B$2:$Z$451,23,0)</f>
        <v/>
      </c>
      <c r="AA728" t="str">
        <f>VLOOKUP($D728,metadata!$B$2:$Z$451,24,0)</f>
        <v/>
      </c>
      <c r="AB728" t="str">
        <f>VLOOKUP($D728,metadata!$B$2:$Z$451,25,0)</f>
        <v/>
      </c>
      <c r="AC728">
        <v>14.990852934188601</v>
      </c>
      <c r="AD728">
        <v>3.8043478260869299</v>
      </c>
      <c r="AF728">
        <f t="shared" si="43"/>
        <v>44.8</v>
      </c>
      <c r="AG728">
        <f t="shared" si="44"/>
        <v>15</v>
      </c>
      <c r="AH728">
        <v>2000</v>
      </c>
      <c r="AI728" t="s">
        <v>37</v>
      </c>
      <c r="AJ728" t="s">
        <v>37</v>
      </c>
    </row>
    <row r="729" spans="3:36" x14ac:dyDescent="0.3">
      <c r="C729">
        <v>728</v>
      </c>
      <c r="D729" t="str">
        <f t="shared" si="42"/>
        <v>17-SA</v>
      </c>
      <c r="E729" t="str">
        <f>VLOOKUP($D729,metadata!$B$2:$S$451,2,0)</f>
        <v>Ito, K; Nakata, T</v>
      </c>
      <c r="F729" t="str">
        <f>VLOOKUP($D729,metadata!$B$2:$S$451,3,0)</f>
        <v>Geographical variation of photoperiodic response in the females of a predatory bug, Orius sauteri (Poppius) (Heteroptera : Anthocoridae) from northern Japan</v>
      </c>
      <c r="G729" t="str">
        <f>VLOOKUP($D729,metadata!$B$2:$S$451,4,0)</f>
        <v>10.1303/aez.2000.101</v>
      </c>
      <c r="H729" t="str">
        <f>VLOOKUP($D729,metadata!$B$2:$S$451,5,0)</f>
        <v>y</v>
      </c>
      <c r="I729" t="str">
        <f>VLOOKUP($D729,metadata!$B$2:$S$451,6,0)</f>
        <v>a</v>
      </c>
      <c r="J729" t="str">
        <f>VLOOKUP($D729,metadata!$B$2:$S$451,7,0)</f>
        <v>i</v>
      </c>
      <c r="K729">
        <f>VLOOKUP($D729,metadata!$B$2:$S$451,8,0)</f>
        <v>8</v>
      </c>
      <c r="L729">
        <f>VLOOKUP($D729,metadata!$B$2:$S$451,9,0)</f>
        <v>7</v>
      </c>
      <c r="M729" t="str">
        <f>VLOOKUP($D729,metadata!$B$2:$S$451,10,0)</f>
        <v/>
      </c>
      <c r="N729" t="str">
        <f>VLOOKUP($D729,metadata!$B$2:$S$451,11,0)</f>
        <v>Orius sauteri</v>
      </c>
      <c r="O729" t="str">
        <f>VLOOKUP($D729,metadata!$B$2:$S$451,12,0)</f>
        <v>heteroptera</v>
      </c>
      <c r="P729" t="str">
        <f>VLOOKUP($D729,metadata!$B$2:$S$451,13,0)</f>
        <v>SA</v>
      </c>
      <c r="Q729">
        <f>VLOOKUP($D729,metadata!$B$2:$S$451,14,0)</f>
        <v>43.061943999999997</v>
      </c>
      <c r="R729">
        <f>VLOOKUP($D729,metadata!$B$2:$S$451,15,0)</f>
        <v>141.35416699999999</v>
      </c>
      <c r="S729">
        <f>VLOOKUP($D729,metadata!$B$2:$S$451,16,0)</f>
        <v>0.05</v>
      </c>
      <c r="T729" t="str">
        <f>VLOOKUP($D729,metadata!$B$2:$S$451,17,0)</f>
        <v/>
      </c>
      <c r="U729" t="str">
        <f>VLOOKUP($D729,metadata!$B$2:$S$451,18,0)</f>
        <v/>
      </c>
      <c r="V729">
        <f>VLOOKUP($D729,metadata!$B$2:$Z$451,19,0)</f>
        <v>44.8</v>
      </c>
      <c r="W729" t="str">
        <f>VLOOKUP($D729,metadata!$B$2:$Z$451,20,0)</f>
        <v>acc</v>
      </c>
      <c r="X729" t="str">
        <f>VLOOKUP($D729,metadata!$B$2:$Z$451,21,0)</f>
        <v/>
      </c>
      <c r="Y729">
        <f>VLOOKUP($D729,metadata!$B$2:$Z$451,22,0)</f>
        <v>17</v>
      </c>
      <c r="Z729" t="str">
        <f>VLOOKUP($D729,metadata!$B$2:$Z$451,23,0)</f>
        <v/>
      </c>
      <c r="AA729" t="str">
        <f>VLOOKUP($D729,metadata!$B$2:$Z$451,24,0)</f>
        <v/>
      </c>
      <c r="AB729" t="str">
        <f>VLOOKUP($D729,metadata!$B$2:$Z$451,25,0)</f>
        <v/>
      </c>
      <c r="AC729">
        <v>16</v>
      </c>
      <c r="AD729">
        <v>0.54347826086950501</v>
      </c>
      <c r="AF729">
        <f t="shared" si="43"/>
        <v>44.8</v>
      </c>
      <c r="AG729">
        <f t="shared" si="44"/>
        <v>16</v>
      </c>
      <c r="AH729">
        <v>2000</v>
      </c>
      <c r="AI729" t="s">
        <v>37</v>
      </c>
      <c r="AJ729" t="s">
        <v>37</v>
      </c>
    </row>
    <row r="730" spans="3:36" x14ac:dyDescent="0.3">
      <c r="C730">
        <v>729</v>
      </c>
      <c r="D730" t="str">
        <f t="shared" si="42"/>
        <v>17-ME</v>
      </c>
      <c r="E730" t="str">
        <f>VLOOKUP($D730,metadata!$B$2:$S$451,2,0)</f>
        <v>Ito, K; Nakata, T</v>
      </c>
      <c r="F730" t="str">
        <f>VLOOKUP($D730,metadata!$B$2:$S$451,3,0)</f>
        <v>Geographical variation of photoperiodic response in the females of a predatory bug, Orius sauteri (Poppius) (Heteroptera : Anthocoridae) from northern Japan</v>
      </c>
      <c r="G730" t="str">
        <f>VLOOKUP($D730,metadata!$B$2:$S$451,4,0)</f>
        <v>10.1303/aez.2000.101</v>
      </c>
      <c r="H730" t="str">
        <f>VLOOKUP($D730,metadata!$B$2:$S$451,5,0)</f>
        <v>y</v>
      </c>
      <c r="I730" t="str">
        <f>VLOOKUP($D730,metadata!$B$2:$S$451,6,0)</f>
        <v>a</v>
      </c>
      <c r="J730" t="str">
        <f>VLOOKUP($D730,metadata!$B$2:$S$451,7,0)</f>
        <v>i</v>
      </c>
      <c r="K730">
        <f>VLOOKUP($D730,metadata!$B$2:$S$451,8,0)</f>
        <v>8</v>
      </c>
      <c r="L730">
        <f>VLOOKUP($D730,metadata!$B$2:$S$451,9,0)</f>
        <v>6</v>
      </c>
      <c r="M730" t="str">
        <f>VLOOKUP($D730,metadata!$B$2:$S$451,10,0)</f>
        <v/>
      </c>
      <c r="N730" t="str">
        <f>VLOOKUP($D730,metadata!$B$2:$S$451,11,0)</f>
        <v>Orius sauteri</v>
      </c>
      <c r="O730" t="str">
        <f>VLOOKUP($D730,metadata!$B$2:$S$451,12,0)</f>
        <v>heteroptera</v>
      </c>
      <c r="P730" t="str">
        <f>VLOOKUP($D730,metadata!$B$2:$S$451,13,0)</f>
        <v>ME</v>
      </c>
      <c r="Q730">
        <f>VLOOKUP($D730,metadata!$B$2:$S$451,14,0)</f>
        <v>42.916666999999997</v>
      </c>
      <c r="R730">
        <f>VLOOKUP($D730,metadata!$B$2:$S$451,15,0)</f>
        <v>143.05000000000001</v>
      </c>
      <c r="S730">
        <f>VLOOKUP($D730,metadata!$B$2:$S$451,16,0)</f>
        <v>0.05</v>
      </c>
      <c r="T730" t="str">
        <f>VLOOKUP($D730,metadata!$B$2:$S$451,17,0)</f>
        <v/>
      </c>
      <c r="U730" t="str">
        <f>VLOOKUP($D730,metadata!$B$2:$S$451,18,0)</f>
        <v/>
      </c>
      <c r="V730">
        <f>VLOOKUP($D730,metadata!$B$2:$Z$451,19,0)</f>
        <v>38</v>
      </c>
      <c r="W730" t="str">
        <f>VLOOKUP($D730,metadata!$B$2:$Z$451,20,0)</f>
        <v>acc</v>
      </c>
      <c r="X730" t="str">
        <f>VLOOKUP($D730,metadata!$B$2:$Z$451,21,0)</f>
        <v/>
      </c>
      <c r="Y730">
        <f>VLOOKUP($D730,metadata!$B$2:$Z$451,22,0)</f>
        <v>17</v>
      </c>
      <c r="Z730" t="str">
        <f>VLOOKUP($D730,metadata!$B$2:$Z$451,23,0)</f>
        <v/>
      </c>
      <c r="AA730" t="str">
        <f>VLOOKUP($D730,metadata!$B$2:$Z$451,24,0)</f>
        <v/>
      </c>
      <c r="AB730" t="str">
        <f>VLOOKUP($D730,metadata!$B$2:$Z$451,25,0)</f>
        <v/>
      </c>
      <c r="AC730">
        <v>13.25</v>
      </c>
      <c r="AD730">
        <v>100.839409185073</v>
      </c>
      <c r="AF730">
        <f t="shared" si="43"/>
        <v>38</v>
      </c>
      <c r="AG730">
        <f t="shared" si="44"/>
        <v>13.3</v>
      </c>
      <c r="AH730">
        <v>2000</v>
      </c>
      <c r="AI730" t="s">
        <v>37</v>
      </c>
      <c r="AJ730" t="s">
        <v>37</v>
      </c>
    </row>
    <row r="731" spans="3:36" x14ac:dyDescent="0.3">
      <c r="C731">
        <v>730</v>
      </c>
      <c r="D731" t="str">
        <f t="shared" si="42"/>
        <v>17-ME</v>
      </c>
      <c r="E731" t="str">
        <f>VLOOKUP($D731,metadata!$B$2:$S$451,2,0)</f>
        <v>Ito, K; Nakata, T</v>
      </c>
      <c r="F731" t="str">
        <f>VLOOKUP($D731,metadata!$B$2:$S$451,3,0)</f>
        <v>Geographical variation of photoperiodic response in the females of a predatory bug, Orius sauteri (Poppius) (Heteroptera : Anthocoridae) from northern Japan</v>
      </c>
      <c r="G731" t="str">
        <f>VLOOKUP($D731,metadata!$B$2:$S$451,4,0)</f>
        <v>10.1303/aez.2000.101</v>
      </c>
      <c r="H731" t="str">
        <f>VLOOKUP($D731,metadata!$B$2:$S$451,5,0)</f>
        <v>y</v>
      </c>
      <c r="I731" t="str">
        <f>VLOOKUP($D731,metadata!$B$2:$S$451,6,0)</f>
        <v>a</v>
      </c>
      <c r="J731" t="str">
        <f>VLOOKUP($D731,metadata!$B$2:$S$451,7,0)</f>
        <v>i</v>
      </c>
      <c r="K731">
        <f>VLOOKUP($D731,metadata!$B$2:$S$451,8,0)</f>
        <v>8</v>
      </c>
      <c r="L731">
        <f>VLOOKUP($D731,metadata!$B$2:$S$451,9,0)</f>
        <v>6</v>
      </c>
      <c r="M731" t="str">
        <f>VLOOKUP($D731,metadata!$B$2:$S$451,10,0)</f>
        <v/>
      </c>
      <c r="N731" t="str">
        <f>VLOOKUP($D731,metadata!$B$2:$S$451,11,0)</f>
        <v>Orius sauteri</v>
      </c>
      <c r="O731" t="str">
        <f>VLOOKUP($D731,metadata!$B$2:$S$451,12,0)</f>
        <v>heteroptera</v>
      </c>
      <c r="P731" t="str">
        <f>VLOOKUP($D731,metadata!$B$2:$S$451,13,0)</f>
        <v>ME</v>
      </c>
      <c r="Q731">
        <f>VLOOKUP($D731,metadata!$B$2:$S$451,14,0)</f>
        <v>42.916666999999997</v>
      </c>
      <c r="R731">
        <f>VLOOKUP($D731,metadata!$B$2:$S$451,15,0)</f>
        <v>143.05000000000001</v>
      </c>
      <c r="S731">
        <f>VLOOKUP($D731,metadata!$B$2:$S$451,16,0)</f>
        <v>0.05</v>
      </c>
      <c r="T731" t="str">
        <f>VLOOKUP($D731,metadata!$B$2:$S$451,17,0)</f>
        <v/>
      </c>
      <c r="U731" t="str">
        <f>VLOOKUP($D731,metadata!$B$2:$S$451,18,0)</f>
        <v/>
      </c>
      <c r="V731">
        <f>VLOOKUP($D731,metadata!$B$2:$Z$451,19,0)</f>
        <v>38</v>
      </c>
      <c r="W731" t="str">
        <f>VLOOKUP($D731,metadata!$B$2:$Z$451,20,0)</f>
        <v>acc</v>
      </c>
      <c r="X731" t="str">
        <f>VLOOKUP($D731,metadata!$B$2:$Z$451,21,0)</f>
        <v/>
      </c>
      <c r="Y731">
        <f>VLOOKUP($D731,metadata!$B$2:$Z$451,22,0)</f>
        <v>17</v>
      </c>
      <c r="Z731" t="str">
        <f>VLOOKUP($D731,metadata!$B$2:$Z$451,23,0)</f>
        <v/>
      </c>
      <c r="AA731" t="str">
        <f>VLOOKUP($D731,metadata!$B$2:$Z$451,24,0)</f>
        <v/>
      </c>
      <c r="AB731" t="str">
        <f>VLOOKUP($D731,metadata!$B$2:$Z$451,25,0)</f>
        <v/>
      </c>
      <c r="AC731">
        <v>14.25</v>
      </c>
      <c r="AD731">
        <v>100.196400225994</v>
      </c>
      <c r="AF731">
        <f t="shared" si="43"/>
        <v>38</v>
      </c>
      <c r="AG731">
        <f t="shared" si="44"/>
        <v>14.3</v>
      </c>
      <c r="AH731">
        <v>2000</v>
      </c>
      <c r="AI731" t="s">
        <v>37</v>
      </c>
      <c r="AJ731" t="s">
        <v>37</v>
      </c>
    </row>
    <row r="732" spans="3:36" x14ac:dyDescent="0.3">
      <c r="C732">
        <v>731</v>
      </c>
      <c r="D732" t="str">
        <f t="shared" si="42"/>
        <v>17-ME</v>
      </c>
      <c r="E732" t="str">
        <f>VLOOKUP($D732,metadata!$B$2:$S$451,2,0)</f>
        <v>Ito, K; Nakata, T</v>
      </c>
      <c r="F732" t="str">
        <f>VLOOKUP($D732,metadata!$B$2:$S$451,3,0)</f>
        <v>Geographical variation of photoperiodic response in the females of a predatory bug, Orius sauteri (Poppius) (Heteroptera : Anthocoridae) from northern Japan</v>
      </c>
      <c r="G732" t="str">
        <f>VLOOKUP($D732,metadata!$B$2:$S$451,4,0)</f>
        <v>10.1303/aez.2000.101</v>
      </c>
      <c r="H732" t="str">
        <f>VLOOKUP($D732,metadata!$B$2:$S$451,5,0)</f>
        <v>y</v>
      </c>
      <c r="I732" t="str">
        <f>VLOOKUP($D732,metadata!$B$2:$S$451,6,0)</f>
        <v>a</v>
      </c>
      <c r="J732" t="str">
        <f>VLOOKUP($D732,metadata!$B$2:$S$451,7,0)</f>
        <v>i</v>
      </c>
      <c r="K732">
        <f>VLOOKUP($D732,metadata!$B$2:$S$451,8,0)</f>
        <v>8</v>
      </c>
      <c r="L732">
        <f>VLOOKUP($D732,metadata!$B$2:$S$451,9,0)</f>
        <v>6</v>
      </c>
      <c r="M732" t="str">
        <f>VLOOKUP($D732,metadata!$B$2:$S$451,10,0)</f>
        <v/>
      </c>
      <c r="N732" t="str">
        <f>VLOOKUP($D732,metadata!$B$2:$S$451,11,0)</f>
        <v>Orius sauteri</v>
      </c>
      <c r="O732" t="str">
        <f>VLOOKUP($D732,metadata!$B$2:$S$451,12,0)</f>
        <v>heteroptera</v>
      </c>
      <c r="P732" t="str">
        <f>VLOOKUP($D732,metadata!$B$2:$S$451,13,0)</f>
        <v>ME</v>
      </c>
      <c r="Q732">
        <f>VLOOKUP($D732,metadata!$B$2:$S$451,14,0)</f>
        <v>42.916666999999997</v>
      </c>
      <c r="R732">
        <f>VLOOKUP($D732,metadata!$B$2:$S$451,15,0)</f>
        <v>143.05000000000001</v>
      </c>
      <c r="S732">
        <f>VLOOKUP($D732,metadata!$B$2:$S$451,16,0)</f>
        <v>0.05</v>
      </c>
      <c r="T732" t="str">
        <f>VLOOKUP($D732,metadata!$B$2:$S$451,17,0)</f>
        <v/>
      </c>
      <c r="U732" t="str">
        <f>VLOOKUP($D732,metadata!$B$2:$S$451,18,0)</f>
        <v/>
      </c>
      <c r="V732">
        <f>VLOOKUP($D732,metadata!$B$2:$Z$451,19,0)</f>
        <v>38</v>
      </c>
      <c r="W732" t="str">
        <f>VLOOKUP($D732,metadata!$B$2:$Z$451,20,0)</f>
        <v>acc</v>
      </c>
      <c r="X732" t="str">
        <f>VLOOKUP($D732,metadata!$B$2:$Z$451,21,0)</f>
        <v/>
      </c>
      <c r="Y732">
        <f>VLOOKUP($D732,metadata!$B$2:$Z$451,22,0)</f>
        <v>17</v>
      </c>
      <c r="Z732" t="str">
        <f>VLOOKUP($D732,metadata!$B$2:$Z$451,23,0)</f>
        <v/>
      </c>
      <c r="AA732" t="str">
        <f>VLOOKUP($D732,metadata!$B$2:$Z$451,24,0)</f>
        <v/>
      </c>
      <c r="AB732" t="str">
        <f>VLOOKUP($D732,metadata!$B$2:$Z$451,25,0)</f>
        <v/>
      </c>
      <c r="AC732">
        <v>14.5</v>
      </c>
      <c r="AD732">
        <v>62.6489816782803</v>
      </c>
      <c r="AF732">
        <f t="shared" si="43"/>
        <v>38</v>
      </c>
      <c r="AG732">
        <f t="shared" si="44"/>
        <v>14.5</v>
      </c>
      <c r="AH732">
        <v>2000</v>
      </c>
      <c r="AI732" t="s">
        <v>37</v>
      </c>
      <c r="AJ732" t="s">
        <v>37</v>
      </c>
    </row>
    <row r="733" spans="3:36" x14ac:dyDescent="0.3">
      <c r="C733">
        <v>732</v>
      </c>
      <c r="D733" t="str">
        <f t="shared" si="42"/>
        <v>17-ME</v>
      </c>
      <c r="E733" t="str">
        <f>VLOOKUP($D733,metadata!$B$2:$S$451,2,0)</f>
        <v>Ito, K; Nakata, T</v>
      </c>
      <c r="F733" t="str">
        <f>VLOOKUP($D733,metadata!$B$2:$S$451,3,0)</f>
        <v>Geographical variation of photoperiodic response in the females of a predatory bug, Orius sauteri (Poppius) (Heteroptera : Anthocoridae) from northern Japan</v>
      </c>
      <c r="G733" t="str">
        <f>VLOOKUP($D733,metadata!$B$2:$S$451,4,0)</f>
        <v>10.1303/aez.2000.101</v>
      </c>
      <c r="H733" t="str">
        <f>VLOOKUP($D733,metadata!$B$2:$S$451,5,0)</f>
        <v>y</v>
      </c>
      <c r="I733" t="str">
        <f>VLOOKUP($D733,metadata!$B$2:$S$451,6,0)</f>
        <v>a</v>
      </c>
      <c r="J733" t="str">
        <f>VLOOKUP($D733,metadata!$B$2:$S$451,7,0)</f>
        <v>i</v>
      </c>
      <c r="K733">
        <f>VLOOKUP($D733,metadata!$B$2:$S$451,8,0)</f>
        <v>8</v>
      </c>
      <c r="L733">
        <f>VLOOKUP($D733,metadata!$B$2:$S$451,9,0)</f>
        <v>6</v>
      </c>
      <c r="M733" t="str">
        <f>VLOOKUP($D733,metadata!$B$2:$S$451,10,0)</f>
        <v/>
      </c>
      <c r="N733" t="str">
        <f>VLOOKUP($D733,metadata!$B$2:$S$451,11,0)</f>
        <v>Orius sauteri</v>
      </c>
      <c r="O733" t="str">
        <f>VLOOKUP($D733,metadata!$B$2:$S$451,12,0)</f>
        <v>heteroptera</v>
      </c>
      <c r="P733" t="str">
        <f>VLOOKUP($D733,metadata!$B$2:$S$451,13,0)</f>
        <v>ME</v>
      </c>
      <c r="Q733">
        <f>VLOOKUP($D733,metadata!$B$2:$S$451,14,0)</f>
        <v>42.916666999999997</v>
      </c>
      <c r="R733">
        <f>VLOOKUP($D733,metadata!$B$2:$S$451,15,0)</f>
        <v>143.05000000000001</v>
      </c>
      <c r="S733">
        <f>VLOOKUP($D733,metadata!$B$2:$S$451,16,0)</f>
        <v>0.05</v>
      </c>
      <c r="T733" t="str">
        <f>VLOOKUP($D733,metadata!$B$2:$S$451,17,0)</f>
        <v/>
      </c>
      <c r="U733" t="str">
        <f>VLOOKUP($D733,metadata!$B$2:$S$451,18,0)</f>
        <v/>
      </c>
      <c r="V733">
        <f>VLOOKUP($D733,metadata!$B$2:$Z$451,19,0)</f>
        <v>38</v>
      </c>
      <c r="W733" t="str">
        <f>VLOOKUP($D733,metadata!$B$2:$Z$451,20,0)</f>
        <v>acc</v>
      </c>
      <c r="X733" t="str">
        <f>VLOOKUP($D733,metadata!$B$2:$Z$451,21,0)</f>
        <v/>
      </c>
      <c r="Y733">
        <f>VLOOKUP($D733,metadata!$B$2:$Z$451,22,0)</f>
        <v>17</v>
      </c>
      <c r="Z733" t="str">
        <f>VLOOKUP($D733,metadata!$B$2:$Z$451,23,0)</f>
        <v/>
      </c>
      <c r="AA733" t="str">
        <f>VLOOKUP($D733,metadata!$B$2:$Z$451,24,0)</f>
        <v/>
      </c>
      <c r="AB733" t="str">
        <f>VLOOKUP($D733,metadata!$B$2:$Z$451,25,0)</f>
        <v/>
      </c>
      <c r="AC733">
        <v>15</v>
      </c>
      <c r="AD733">
        <v>4.9880276574564801</v>
      </c>
      <c r="AF733">
        <f t="shared" si="43"/>
        <v>38</v>
      </c>
      <c r="AG733">
        <f t="shared" si="44"/>
        <v>15</v>
      </c>
      <c r="AH733">
        <v>2000</v>
      </c>
      <c r="AI733" t="s">
        <v>37</v>
      </c>
      <c r="AJ733" t="s">
        <v>37</v>
      </c>
    </row>
    <row r="734" spans="3:36" x14ac:dyDescent="0.3">
      <c r="C734">
        <v>733</v>
      </c>
      <c r="D734" t="str">
        <f t="shared" si="42"/>
        <v>17-ME</v>
      </c>
      <c r="E734" t="str">
        <f>VLOOKUP($D734,metadata!$B$2:$S$451,2,0)</f>
        <v>Ito, K; Nakata, T</v>
      </c>
      <c r="F734" t="str">
        <f>VLOOKUP($D734,metadata!$B$2:$S$451,3,0)</f>
        <v>Geographical variation of photoperiodic response in the females of a predatory bug, Orius sauteri (Poppius) (Heteroptera : Anthocoridae) from northern Japan</v>
      </c>
      <c r="G734" t="str">
        <f>VLOOKUP($D734,metadata!$B$2:$S$451,4,0)</f>
        <v>10.1303/aez.2000.101</v>
      </c>
      <c r="H734" t="str">
        <f>VLOOKUP($D734,metadata!$B$2:$S$451,5,0)</f>
        <v>y</v>
      </c>
      <c r="I734" t="str">
        <f>VLOOKUP($D734,metadata!$B$2:$S$451,6,0)</f>
        <v>a</v>
      </c>
      <c r="J734" t="str">
        <f>VLOOKUP($D734,metadata!$B$2:$S$451,7,0)</f>
        <v>i</v>
      </c>
      <c r="K734">
        <f>VLOOKUP($D734,metadata!$B$2:$S$451,8,0)</f>
        <v>8</v>
      </c>
      <c r="L734">
        <f>VLOOKUP($D734,metadata!$B$2:$S$451,9,0)</f>
        <v>6</v>
      </c>
      <c r="M734" t="str">
        <f>VLOOKUP($D734,metadata!$B$2:$S$451,10,0)</f>
        <v/>
      </c>
      <c r="N734" t="str">
        <f>VLOOKUP($D734,metadata!$B$2:$S$451,11,0)</f>
        <v>Orius sauteri</v>
      </c>
      <c r="O734" t="str">
        <f>VLOOKUP($D734,metadata!$B$2:$S$451,12,0)</f>
        <v>heteroptera</v>
      </c>
      <c r="P734" t="str">
        <f>VLOOKUP($D734,metadata!$B$2:$S$451,13,0)</f>
        <v>ME</v>
      </c>
      <c r="Q734">
        <f>VLOOKUP($D734,metadata!$B$2:$S$451,14,0)</f>
        <v>42.916666999999997</v>
      </c>
      <c r="R734">
        <f>VLOOKUP($D734,metadata!$B$2:$S$451,15,0)</f>
        <v>143.05000000000001</v>
      </c>
      <c r="S734">
        <f>VLOOKUP($D734,metadata!$B$2:$S$451,16,0)</f>
        <v>0.05</v>
      </c>
      <c r="T734" t="str">
        <f>VLOOKUP($D734,metadata!$B$2:$S$451,17,0)</f>
        <v/>
      </c>
      <c r="U734" t="str">
        <f>VLOOKUP($D734,metadata!$B$2:$S$451,18,0)</f>
        <v/>
      </c>
      <c r="V734">
        <f>VLOOKUP($D734,metadata!$B$2:$Z$451,19,0)</f>
        <v>38</v>
      </c>
      <c r="W734" t="str">
        <f>VLOOKUP($D734,metadata!$B$2:$Z$451,20,0)</f>
        <v>acc</v>
      </c>
      <c r="X734" t="str">
        <f>VLOOKUP($D734,metadata!$B$2:$Z$451,21,0)</f>
        <v/>
      </c>
      <c r="Y734">
        <f>VLOOKUP($D734,metadata!$B$2:$Z$451,22,0)</f>
        <v>17</v>
      </c>
      <c r="Z734" t="str">
        <f>VLOOKUP($D734,metadata!$B$2:$Z$451,23,0)</f>
        <v/>
      </c>
      <c r="AA734" t="str">
        <f>VLOOKUP($D734,metadata!$B$2:$Z$451,24,0)</f>
        <v/>
      </c>
      <c r="AB734" t="str">
        <f>VLOOKUP($D734,metadata!$B$2:$Z$451,25,0)</f>
        <v/>
      </c>
      <c r="AC734">
        <v>15.5</v>
      </c>
      <c r="AD734">
        <v>0.59189109203906298</v>
      </c>
      <c r="AF734">
        <f t="shared" si="43"/>
        <v>38</v>
      </c>
      <c r="AG734">
        <f t="shared" si="44"/>
        <v>15.5</v>
      </c>
      <c r="AH734">
        <v>2000</v>
      </c>
      <c r="AI734" t="s">
        <v>37</v>
      </c>
      <c r="AJ734" t="s">
        <v>37</v>
      </c>
    </row>
    <row r="735" spans="3:36" x14ac:dyDescent="0.3">
      <c r="C735">
        <v>734</v>
      </c>
      <c r="D735" t="str">
        <f t="shared" si="42"/>
        <v>17-ME</v>
      </c>
      <c r="E735" t="str">
        <f>VLOOKUP($D735,metadata!$B$2:$S$451,2,0)</f>
        <v>Ito, K; Nakata, T</v>
      </c>
      <c r="F735" t="str">
        <f>VLOOKUP($D735,metadata!$B$2:$S$451,3,0)</f>
        <v>Geographical variation of photoperiodic response in the females of a predatory bug, Orius sauteri (Poppius) (Heteroptera : Anthocoridae) from northern Japan</v>
      </c>
      <c r="G735" t="str">
        <f>VLOOKUP($D735,metadata!$B$2:$S$451,4,0)</f>
        <v>10.1303/aez.2000.101</v>
      </c>
      <c r="H735" t="str">
        <f>VLOOKUP($D735,metadata!$B$2:$S$451,5,0)</f>
        <v>y</v>
      </c>
      <c r="I735" t="str">
        <f>VLOOKUP($D735,metadata!$B$2:$S$451,6,0)</f>
        <v>a</v>
      </c>
      <c r="J735" t="str">
        <f>VLOOKUP($D735,metadata!$B$2:$S$451,7,0)</f>
        <v>i</v>
      </c>
      <c r="K735">
        <f>VLOOKUP($D735,metadata!$B$2:$S$451,8,0)</f>
        <v>8</v>
      </c>
      <c r="L735">
        <f>VLOOKUP($D735,metadata!$B$2:$S$451,9,0)</f>
        <v>6</v>
      </c>
      <c r="M735" t="str">
        <f>VLOOKUP($D735,metadata!$B$2:$S$451,10,0)</f>
        <v/>
      </c>
      <c r="N735" t="str">
        <f>VLOOKUP($D735,metadata!$B$2:$S$451,11,0)</f>
        <v>Orius sauteri</v>
      </c>
      <c r="O735" t="str">
        <f>VLOOKUP($D735,metadata!$B$2:$S$451,12,0)</f>
        <v>heteroptera</v>
      </c>
      <c r="P735" t="str">
        <f>VLOOKUP($D735,metadata!$B$2:$S$451,13,0)</f>
        <v>ME</v>
      </c>
      <c r="Q735">
        <f>VLOOKUP($D735,metadata!$B$2:$S$451,14,0)</f>
        <v>42.916666999999997</v>
      </c>
      <c r="R735">
        <f>VLOOKUP($D735,metadata!$B$2:$S$451,15,0)</f>
        <v>143.05000000000001</v>
      </c>
      <c r="S735">
        <f>VLOOKUP($D735,metadata!$B$2:$S$451,16,0)</f>
        <v>0.05</v>
      </c>
      <c r="T735" t="str">
        <f>VLOOKUP($D735,metadata!$B$2:$S$451,17,0)</f>
        <v/>
      </c>
      <c r="U735" t="str">
        <f>VLOOKUP($D735,metadata!$B$2:$S$451,18,0)</f>
        <v/>
      </c>
      <c r="V735">
        <f>VLOOKUP($D735,metadata!$B$2:$Z$451,19,0)</f>
        <v>38</v>
      </c>
      <c r="W735" t="str">
        <f>VLOOKUP($D735,metadata!$B$2:$Z$451,20,0)</f>
        <v>acc</v>
      </c>
      <c r="X735" t="str">
        <f>VLOOKUP($D735,metadata!$B$2:$Z$451,21,0)</f>
        <v/>
      </c>
      <c r="Y735">
        <f>VLOOKUP($D735,metadata!$B$2:$Z$451,22,0)</f>
        <v>17</v>
      </c>
      <c r="Z735" t="str">
        <f>VLOOKUP($D735,metadata!$B$2:$Z$451,23,0)</f>
        <v/>
      </c>
      <c r="AA735" t="str">
        <f>VLOOKUP($D735,metadata!$B$2:$Z$451,24,0)</f>
        <v/>
      </c>
      <c r="AB735" t="str">
        <f>VLOOKUP($D735,metadata!$B$2:$Z$451,25,0)</f>
        <v/>
      </c>
      <c r="AC735">
        <v>16.025424412817099</v>
      </c>
      <c r="AD735">
        <v>3.2580914202695701</v>
      </c>
      <c r="AF735">
        <f t="shared" si="43"/>
        <v>38</v>
      </c>
      <c r="AG735">
        <f t="shared" si="44"/>
        <v>16</v>
      </c>
      <c r="AH735">
        <v>2000</v>
      </c>
      <c r="AI735" t="s">
        <v>37</v>
      </c>
      <c r="AJ735" t="s">
        <v>37</v>
      </c>
    </row>
    <row r="736" spans="3:36" x14ac:dyDescent="0.3">
      <c r="C736">
        <v>735</v>
      </c>
      <c r="D736" t="str">
        <f t="shared" si="42"/>
        <v>17-MO</v>
      </c>
      <c r="E736" t="str">
        <f>VLOOKUP($D736,metadata!$B$2:$S$451,2,0)</f>
        <v>Ito, K; Nakata, T</v>
      </c>
      <c r="F736" t="str">
        <f>VLOOKUP($D736,metadata!$B$2:$S$451,3,0)</f>
        <v>Geographical variation of photoperiodic response in the females of a predatory bug, Orius sauteri (Poppius) (Heteroptera : Anthocoridae) from northern Japan</v>
      </c>
      <c r="G736" t="str">
        <f>VLOOKUP($D736,metadata!$B$2:$S$451,4,0)</f>
        <v>10.1303/aez.2000.101</v>
      </c>
      <c r="H736" t="str">
        <f>VLOOKUP($D736,metadata!$B$2:$S$451,5,0)</f>
        <v>y</v>
      </c>
      <c r="I736" t="str">
        <f>VLOOKUP($D736,metadata!$B$2:$S$451,6,0)</f>
        <v>a</v>
      </c>
      <c r="J736" t="str">
        <f>VLOOKUP($D736,metadata!$B$2:$S$451,7,0)</f>
        <v>i</v>
      </c>
      <c r="K736">
        <f>VLOOKUP($D736,metadata!$B$2:$S$451,8,0)</f>
        <v>8</v>
      </c>
      <c r="L736">
        <f>VLOOKUP($D736,metadata!$B$2:$S$451,9,0)</f>
        <v>6</v>
      </c>
      <c r="M736" t="str">
        <f>VLOOKUP($D736,metadata!$B$2:$S$451,10,0)</f>
        <v/>
      </c>
      <c r="N736" t="str">
        <f>VLOOKUP($D736,metadata!$B$2:$S$451,11,0)</f>
        <v>Orius sauteri</v>
      </c>
      <c r="O736" t="str">
        <f>VLOOKUP($D736,metadata!$B$2:$S$451,12,0)</f>
        <v>heteroptera</v>
      </c>
      <c r="P736" t="str">
        <f>VLOOKUP($D736,metadata!$B$2:$S$451,13,0)</f>
        <v>MO</v>
      </c>
      <c r="Q736">
        <f>VLOOKUP($D736,metadata!$B$2:$S$451,14,0)</f>
        <v>42.1</v>
      </c>
      <c r="R736">
        <f>VLOOKUP($D736,metadata!$B$2:$S$451,15,0)</f>
        <v>140.58333300000001</v>
      </c>
      <c r="S736">
        <f>VLOOKUP($D736,metadata!$B$2:$S$451,16,0)</f>
        <v>0.05</v>
      </c>
      <c r="T736" t="str">
        <f>VLOOKUP($D736,metadata!$B$2:$S$451,17,0)</f>
        <v/>
      </c>
      <c r="U736" t="str">
        <f>VLOOKUP($D736,metadata!$B$2:$S$451,18,0)</f>
        <v/>
      </c>
      <c r="V736">
        <f>VLOOKUP($D736,metadata!$B$2:$Z$451,19,0)</f>
        <v>34.6</v>
      </c>
      <c r="W736" t="str">
        <f>VLOOKUP($D736,metadata!$B$2:$Z$451,20,0)</f>
        <v>acc</v>
      </c>
      <c r="X736" t="str">
        <f>VLOOKUP($D736,metadata!$B$2:$Z$451,21,0)</f>
        <v/>
      </c>
      <c r="Y736">
        <f>VLOOKUP($D736,metadata!$B$2:$Z$451,22,0)</f>
        <v>17</v>
      </c>
      <c r="Z736" t="str">
        <f>VLOOKUP($D736,metadata!$B$2:$Z$451,23,0)</f>
        <v/>
      </c>
      <c r="AA736" t="str">
        <f>VLOOKUP($D736,metadata!$B$2:$Z$451,24,0)</f>
        <v/>
      </c>
      <c r="AB736" t="str">
        <f>VLOOKUP($D736,metadata!$B$2:$Z$451,25,0)</f>
        <v/>
      </c>
      <c r="AC736">
        <v>12</v>
      </c>
      <c r="AD736">
        <v>99.645620459512102</v>
      </c>
      <c r="AF736">
        <f t="shared" si="43"/>
        <v>34.6</v>
      </c>
      <c r="AG736">
        <f t="shared" si="44"/>
        <v>12</v>
      </c>
      <c r="AH736">
        <v>2000</v>
      </c>
      <c r="AI736" t="s">
        <v>37</v>
      </c>
      <c r="AJ736" t="s">
        <v>37</v>
      </c>
    </row>
    <row r="737" spans="3:36" x14ac:dyDescent="0.3">
      <c r="C737">
        <v>736</v>
      </c>
      <c r="D737" t="str">
        <f t="shared" si="42"/>
        <v>17-MO</v>
      </c>
      <c r="E737" t="str">
        <f>VLOOKUP($D737,metadata!$B$2:$S$451,2,0)</f>
        <v>Ito, K; Nakata, T</v>
      </c>
      <c r="F737" t="str">
        <f>VLOOKUP($D737,metadata!$B$2:$S$451,3,0)</f>
        <v>Geographical variation of photoperiodic response in the females of a predatory bug, Orius sauteri (Poppius) (Heteroptera : Anthocoridae) from northern Japan</v>
      </c>
      <c r="G737" t="str">
        <f>VLOOKUP($D737,metadata!$B$2:$S$451,4,0)</f>
        <v>10.1303/aez.2000.101</v>
      </c>
      <c r="H737" t="str">
        <f>VLOOKUP($D737,metadata!$B$2:$S$451,5,0)</f>
        <v>y</v>
      </c>
      <c r="I737" t="str">
        <f>VLOOKUP($D737,metadata!$B$2:$S$451,6,0)</f>
        <v>a</v>
      </c>
      <c r="J737" t="str">
        <f>VLOOKUP($D737,metadata!$B$2:$S$451,7,0)</f>
        <v>i</v>
      </c>
      <c r="K737">
        <f>VLOOKUP($D737,metadata!$B$2:$S$451,8,0)</f>
        <v>8</v>
      </c>
      <c r="L737">
        <f>VLOOKUP($D737,metadata!$B$2:$S$451,9,0)</f>
        <v>6</v>
      </c>
      <c r="M737" t="str">
        <f>VLOOKUP($D737,metadata!$B$2:$S$451,10,0)</f>
        <v/>
      </c>
      <c r="N737" t="str">
        <f>VLOOKUP($D737,metadata!$B$2:$S$451,11,0)</f>
        <v>Orius sauteri</v>
      </c>
      <c r="O737" t="str">
        <f>VLOOKUP($D737,metadata!$B$2:$S$451,12,0)</f>
        <v>heteroptera</v>
      </c>
      <c r="P737" t="str">
        <f>VLOOKUP($D737,metadata!$B$2:$S$451,13,0)</f>
        <v>MO</v>
      </c>
      <c r="Q737">
        <f>VLOOKUP($D737,metadata!$B$2:$S$451,14,0)</f>
        <v>42.1</v>
      </c>
      <c r="R737">
        <f>VLOOKUP($D737,metadata!$B$2:$S$451,15,0)</f>
        <v>140.58333300000001</v>
      </c>
      <c r="S737">
        <f>VLOOKUP($D737,metadata!$B$2:$S$451,16,0)</f>
        <v>0.05</v>
      </c>
      <c r="T737" t="str">
        <f>VLOOKUP($D737,metadata!$B$2:$S$451,17,0)</f>
        <v/>
      </c>
      <c r="U737" t="str">
        <f>VLOOKUP($D737,metadata!$B$2:$S$451,18,0)</f>
        <v/>
      </c>
      <c r="V737">
        <f>VLOOKUP($D737,metadata!$B$2:$Z$451,19,0)</f>
        <v>34.6</v>
      </c>
      <c r="W737" t="str">
        <f>VLOOKUP($D737,metadata!$B$2:$Z$451,20,0)</f>
        <v>acc</v>
      </c>
      <c r="X737" t="str">
        <f>VLOOKUP($D737,metadata!$B$2:$Z$451,21,0)</f>
        <v/>
      </c>
      <c r="Y737">
        <f>VLOOKUP($D737,metadata!$B$2:$Z$451,22,0)</f>
        <v>17</v>
      </c>
      <c r="Z737" t="str">
        <f>VLOOKUP($D737,metadata!$B$2:$Z$451,23,0)</f>
        <v/>
      </c>
      <c r="AA737" t="str">
        <f>VLOOKUP($D737,metadata!$B$2:$Z$451,24,0)</f>
        <v/>
      </c>
      <c r="AB737" t="str">
        <f>VLOOKUP($D737,metadata!$B$2:$Z$451,25,0)</f>
        <v/>
      </c>
      <c r="AC737">
        <v>13.0359104601027</v>
      </c>
      <c r="AD737">
        <v>96.075246589096906</v>
      </c>
      <c r="AF737">
        <f t="shared" si="43"/>
        <v>34.6</v>
      </c>
      <c r="AG737">
        <f t="shared" si="44"/>
        <v>13</v>
      </c>
      <c r="AH737">
        <v>2000</v>
      </c>
      <c r="AI737" t="s">
        <v>37</v>
      </c>
      <c r="AJ737" t="s">
        <v>37</v>
      </c>
    </row>
    <row r="738" spans="3:36" x14ac:dyDescent="0.3">
      <c r="C738">
        <v>737</v>
      </c>
      <c r="D738" t="str">
        <f t="shared" si="42"/>
        <v>17-MO</v>
      </c>
      <c r="E738" t="str">
        <f>VLOOKUP($D738,metadata!$B$2:$S$451,2,0)</f>
        <v>Ito, K; Nakata, T</v>
      </c>
      <c r="F738" t="str">
        <f>VLOOKUP($D738,metadata!$B$2:$S$451,3,0)</f>
        <v>Geographical variation of photoperiodic response in the females of a predatory bug, Orius sauteri (Poppius) (Heteroptera : Anthocoridae) from northern Japan</v>
      </c>
      <c r="G738" t="str">
        <f>VLOOKUP($D738,metadata!$B$2:$S$451,4,0)</f>
        <v>10.1303/aez.2000.101</v>
      </c>
      <c r="H738" t="str">
        <f>VLOOKUP($D738,metadata!$B$2:$S$451,5,0)</f>
        <v>y</v>
      </c>
      <c r="I738" t="str">
        <f>VLOOKUP($D738,metadata!$B$2:$S$451,6,0)</f>
        <v>a</v>
      </c>
      <c r="J738" t="str">
        <f>VLOOKUP($D738,metadata!$B$2:$S$451,7,0)</f>
        <v>i</v>
      </c>
      <c r="K738">
        <f>VLOOKUP($D738,metadata!$B$2:$S$451,8,0)</f>
        <v>8</v>
      </c>
      <c r="L738">
        <f>VLOOKUP($D738,metadata!$B$2:$S$451,9,0)</f>
        <v>6</v>
      </c>
      <c r="M738" t="str">
        <f>VLOOKUP($D738,metadata!$B$2:$S$451,10,0)</f>
        <v/>
      </c>
      <c r="N738" t="str">
        <f>VLOOKUP($D738,metadata!$B$2:$S$451,11,0)</f>
        <v>Orius sauteri</v>
      </c>
      <c r="O738" t="str">
        <f>VLOOKUP($D738,metadata!$B$2:$S$451,12,0)</f>
        <v>heteroptera</v>
      </c>
      <c r="P738" t="str">
        <f>VLOOKUP($D738,metadata!$B$2:$S$451,13,0)</f>
        <v>MO</v>
      </c>
      <c r="Q738">
        <f>VLOOKUP($D738,metadata!$B$2:$S$451,14,0)</f>
        <v>42.1</v>
      </c>
      <c r="R738">
        <f>VLOOKUP($D738,metadata!$B$2:$S$451,15,0)</f>
        <v>140.58333300000001</v>
      </c>
      <c r="S738">
        <f>VLOOKUP($D738,metadata!$B$2:$S$451,16,0)</f>
        <v>0.05</v>
      </c>
      <c r="T738" t="str">
        <f>VLOOKUP($D738,metadata!$B$2:$S$451,17,0)</f>
        <v/>
      </c>
      <c r="U738" t="str">
        <f>VLOOKUP($D738,metadata!$B$2:$S$451,18,0)</f>
        <v/>
      </c>
      <c r="V738">
        <f>VLOOKUP($D738,metadata!$B$2:$Z$451,19,0)</f>
        <v>34.6</v>
      </c>
      <c r="W738" t="str">
        <f>VLOOKUP($D738,metadata!$B$2:$Z$451,20,0)</f>
        <v>acc</v>
      </c>
      <c r="X738" t="str">
        <f>VLOOKUP($D738,metadata!$B$2:$Z$451,21,0)</f>
        <v/>
      </c>
      <c r="Y738">
        <f>VLOOKUP($D738,metadata!$B$2:$Z$451,22,0)</f>
        <v>17</v>
      </c>
      <c r="Z738" t="str">
        <f>VLOOKUP($D738,metadata!$B$2:$Z$451,23,0)</f>
        <v/>
      </c>
      <c r="AA738" t="str">
        <f>VLOOKUP($D738,metadata!$B$2:$Z$451,24,0)</f>
        <v/>
      </c>
      <c r="AB738" t="str">
        <f>VLOOKUP($D738,metadata!$B$2:$Z$451,25,0)</f>
        <v/>
      </c>
      <c r="AC738">
        <v>14.0054338196208</v>
      </c>
      <c r="AD738">
        <v>79.998228102297503</v>
      </c>
      <c r="AF738">
        <f t="shared" si="43"/>
        <v>34.6</v>
      </c>
      <c r="AG738">
        <f t="shared" si="44"/>
        <v>14</v>
      </c>
      <c r="AH738">
        <v>2000</v>
      </c>
      <c r="AI738" t="s">
        <v>37</v>
      </c>
      <c r="AJ738" t="s">
        <v>37</v>
      </c>
    </row>
    <row r="739" spans="3:36" x14ac:dyDescent="0.3">
      <c r="C739">
        <v>738</v>
      </c>
      <c r="D739" t="str">
        <f t="shared" si="42"/>
        <v>17-MO</v>
      </c>
      <c r="E739" t="str">
        <f>VLOOKUP($D739,metadata!$B$2:$S$451,2,0)</f>
        <v>Ito, K; Nakata, T</v>
      </c>
      <c r="F739" t="str">
        <f>VLOOKUP($D739,metadata!$B$2:$S$451,3,0)</f>
        <v>Geographical variation of photoperiodic response in the females of a predatory bug, Orius sauteri (Poppius) (Heteroptera : Anthocoridae) from northern Japan</v>
      </c>
      <c r="G739" t="str">
        <f>VLOOKUP($D739,metadata!$B$2:$S$451,4,0)</f>
        <v>10.1303/aez.2000.101</v>
      </c>
      <c r="H739" t="str">
        <f>VLOOKUP($D739,metadata!$B$2:$S$451,5,0)</f>
        <v>y</v>
      </c>
      <c r="I739" t="str">
        <f>VLOOKUP($D739,metadata!$B$2:$S$451,6,0)</f>
        <v>a</v>
      </c>
      <c r="J739" t="str">
        <f>VLOOKUP($D739,metadata!$B$2:$S$451,7,0)</f>
        <v>i</v>
      </c>
      <c r="K739">
        <f>VLOOKUP($D739,metadata!$B$2:$S$451,8,0)</f>
        <v>8</v>
      </c>
      <c r="L739">
        <f>VLOOKUP($D739,metadata!$B$2:$S$451,9,0)</f>
        <v>6</v>
      </c>
      <c r="M739" t="str">
        <f>VLOOKUP($D739,metadata!$B$2:$S$451,10,0)</f>
        <v/>
      </c>
      <c r="N739" t="str">
        <f>VLOOKUP($D739,metadata!$B$2:$S$451,11,0)</f>
        <v>Orius sauteri</v>
      </c>
      <c r="O739" t="str">
        <f>VLOOKUP($D739,metadata!$B$2:$S$451,12,0)</f>
        <v>heteroptera</v>
      </c>
      <c r="P739" t="str">
        <f>VLOOKUP($D739,metadata!$B$2:$S$451,13,0)</f>
        <v>MO</v>
      </c>
      <c r="Q739">
        <f>VLOOKUP($D739,metadata!$B$2:$S$451,14,0)</f>
        <v>42.1</v>
      </c>
      <c r="R739">
        <f>VLOOKUP($D739,metadata!$B$2:$S$451,15,0)</f>
        <v>140.58333300000001</v>
      </c>
      <c r="S739">
        <f>VLOOKUP($D739,metadata!$B$2:$S$451,16,0)</f>
        <v>0.05</v>
      </c>
      <c r="T739" t="str">
        <f>VLOOKUP($D739,metadata!$B$2:$S$451,17,0)</f>
        <v/>
      </c>
      <c r="U739" t="str">
        <f>VLOOKUP($D739,metadata!$B$2:$S$451,18,0)</f>
        <v/>
      </c>
      <c r="V739">
        <f>VLOOKUP($D739,metadata!$B$2:$Z$451,19,0)</f>
        <v>34.6</v>
      </c>
      <c r="W739" t="str">
        <f>VLOOKUP($D739,metadata!$B$2:$Z$451,20,0)</f>
        <v>acc</v>
      </c>
      <c r="X739" t="str">
        <f>VLOOKUP($D739,metadata!$B$2:$Z$451,21,0)</f>
        <v/>
      </c>
      <c r="Y739">
        <f>VLOOKUP($D739,metadata!$B$2:$Z$451,22,0)</f>
        <v>17</v>
      </c>
      <c r="Z739" t="str">
        <f>VLOOKUP($D739,metadata!$B$2:$Z$451,23,0)</f>
        <v/>
      </c>
      <c r="AA739" t="str">
        <f>VLOOKUP($D739,metadata!$B$2:$Z$451,24,0)</f>
        <v/>
      </c>
      <c r="AB739" t="str">
        <f>VLOOKUP($D739,metadata!$B$2:$Z$451,25,0)</f>
        <v/>
      </c>
      <c r="AC739">
        <v>14.5116059299509</v>
      </c>
      <c r="AD739">
        <v>11.3549111097986</v>
      </c>
      <c r="AF739">
        <f t="shared" si="43"/>
        <v>34.6</v>
      </c>
      <c r="AG739">
        <f t="shared" si="44"/>
        <v>14.5</v>
      </c>
      <c r="AH739">
        <v>2000</v>
      </c>
      <c r="AI739" t="s">
        <v>37</v>
      </c>
      <c r="AJ739" t="s">
        <v>37</v>
      </c>
    </row>
    <row r="740" spans="3:36" x14ac:dyDescent="0.3">
      <c r="C740">
        <v>739</v>
      </c>
      <c r="D740" t="str">
        <f t="shared" si="42"/>
        <v>17-MO</v>
      </c>
      <c r="E740" t="str">
        <f>VLOOKUP($D740,metadata!$B$2:$S$451,2,0)</f>
        <v>Ito, K; Nakata, T</v>
      </c>
      <c r="F740" t="str">
        <f>VLOOKUP($D740,metadata!$B$2:$S$451,3,0)</f>
        <v>Geographical variation of photoperiodic response in the females of a predatory bug, Orius sauteri (Poppius) (Heteroptera : Anthocoridae) from northern Japan</v>
      </c>
      <c r="G740" t="str">
        <f>VLOOKUP($D740,metadata!$B$2:$S$451,4,0)</f>
        <v>10.1303/aez.2000.101</v>
      </c>
      <c r="H740" t="str">
        <f>VLOOKUP($D740,metadata!$B$2:$S$451,5,0)</f>
        <v>y</v>
      </c>
      <c r="I740" t="str">
        <f>VLOOKUP($D740,metadata!$B$2:$S$451,6,0)</f>
        <v>a</v>
      </c>
      <c r="J740" t="str">
        <f>VLOOKUP($D740,metadata!$B$2:$S$451,7,0)</f>
        <v>i</v>
      </c>
      <c r="K740">
        <f>VLOOKUP($D740,metadata!$B$2:$S$451,8,0)</f>
        <v>8</v>
      </c>
      <c r="L740">
        <f>VLOOKUP($D740,metadata!$B$2:$S$451,9,0)</f>
        <v>6</v>
      </c>
      <c r="M740" t="str">
        <f>VLOOKUP($D740,metadata!$B$2:$S$451,10,0)</f>
        <v/>
      </c>
      <c r="N740" t="str">
        <f>VLOOKUP($D740,metadata!$B$2:$S$451,11,0)</f>
        <v>Orius sauteri</v>
      </c>
      <c r="O740" t="str">
        <f>VLOOKUP($D740,metadata!$B$2:$S$451,12,0)</f>
        <v>heteroptera</v>
      </c>
      <c r="P740" t="str">
        <f>VLOOKUP($D740,metadata!$B$2:$S$451,13,0)</f>
        <v>MO</v>
      </c>
      <c r="Q740">
        <f>VLOOKUP($D740,metadata!$B$2:$S$451,14,0)</f>
        <v>42.1</v>
      </c>
      <c r="R740">
        <f>VLOOKUP($D740,metadata!$B$2:$S$451,15,0)</f>
        <v>140.58333300000001</v>
      </c>
      <c r="S740">
        <f>VLOOKUP($D740,metadata!$B$2:$S$451,16,0)</f>
        <v>0.05</v>
      </c>
      <c r="T740" t="str">
        <f>VLOOKUP($D740,metadata!$B$2:$S$451,17,0)</f>
        <v/>
      </c>
      <c r="U740" t="str">
        <f>VLOOKUP($D740,metadata!$B$2:$S$451,18,0)</f>
        <v/>
      </c>
      <c r="V740">
        <f>VLOOKUP($D740,metadata!$B$2:$Z$451,19,0)</f>
        <v>34.6</v>
      </c>
      <c r="W740" t="str">
        <f>VLOOKUP($D740,metadata!$B$2:$Z$451,20,0)</f>
        <v>acc</v>
      </c>
      <c r="X740" t="str">
        <f>VLOOKUP($D740,metadata!$B$2:$Z$451,21,0)</f>
        <v/>
      </c>
      <c r="Y740">
        <f>VLOOKUP($D740,metadata!$B$2:$Z$451,22,0)</f>
        <v>17</v>
      </c>
      <c r="Z740" t="str">
        <f>VLOOKUP($D740,metadata!$B$2:$Z$451,23,0)</f>
        <v/>
      </c>
      <c r="AA740" t="str">
        <f>VLOOKUP($D740,metadata!$B$2:$Z$451,24,0)</f>
        <v/>
      </c>
      <c r="AB740" t="str">
        <f>VLOOKUP($D740,metadata!$B$2:$Z$451,25,0)</f>
        <v/>
      </c>
      <c r="AC740">
        <v>14.996219951568101</v>
      </c>
      <c r="AD740">
        <v>3.0447108853582199</v>
      </c>
      <c r="AF740">
        <f t="shared" si="43"/>
        <v>34.6</v>
      </c>
      <c r="AG740">
        <f t="shared" si="44"/>
        <v>15</v>
      </c>
      <c r="AH740">
        <v>2000</v>
      </c>
      <c r="AI740" t="s">
        <v>37</v>
      </c>
      <c r="AJ740" t="s">
        <v>37</v>
      </c>
    </row>
    <row r="741" spans="3:36" x14ac:dyDescent="0.3">
      <c r="C741">
        <v>740</v>
      </c>
      <c r="D741" t="str">
        <f t="shared" si="42"/>
        <v>17-MO</v>
      </c>
      <c r="E741" t="str">
        <f>VLOOKUP($D741,metadata!$B$2:$S$451,2,0)</f>
        <v>Ito, K; Nakata, T</v>
      </c>
      <c r="F741" t="str">
        <f>VLOOKUP($D741,metadata!$B$2:$S$451,3,0)</f>
        <v>Geographical variation of photoperiodic response in the females of a predatory bug, Orius sauteri (Poppius) (Heteroptera : Anthocoridae) from northern Japan</v>
      </c>
      <c r="G741" t="str">
        <f>VLOOKUP($D741,metadata!$B$2:$S$451,4,0)</f>
        <v>10.1303/aez.2000.101</v>
      </c>
      <c r="H741" t="str">
        <f>VLOOKUP($D741,metadata!$B$2:$S$451,5,0)</f>
        <v>y</v>
      </c>
      <c r="I741" t="str">
        <f>VLOOKUP($D741,metadata!$B$2:$S$451,6,0)</f>
        <v>a</v>
      </c>
      <c r="J741" t="str">
        <f>VLOOKUP($D741,metadata!$B$2:$S$451,7,0)</f>
        <v>i</v>
      </c>
      <c r="K741">
        <f>VLOOKUP($D741,metadata!$B$2:$S$451,8,0)</f>
        <v>8</v>
      </c>
      <c r="L741">
        <f>VLOOKUP($D741,metadata!$B$2:$S$451,9,0)</f>
        <v>6</v>
      </c>
      <c r="M741" t="str">
        <f>VLOOKUP($D741,metadata!$B$2:$S$451,10,0)</f>
        <v/>
      </c>
      <c r="N741" t="str">
        <f>VLOOKUP($D741,metadata!$B$2:$S$451,11,0)</f>
        <v>Orius sauteri</v>
      </c>
      <c r="O741" t="str">
        <f>VLOOKUP($D741,metadata!$B$2:$S$451,12,0)</f>
        <v>heteroptera</v>
      </c>
      <c r="P741" t="str">
        <f>VLOOKUP($D741,metadata!$B$2:$S$451,13,0)</f>
        <v>MO</v>
      </c>
      <c r="Q741">
        <f>VLOOKUP($D741,metadata!$B$2:$S$451,14,0)</f>
        <v>42.1</v>
      </c>
      <c r="R741">
        <f>VLOOKUP($D741,metadata!$B$2:$S$451,15,0)</f>
        <v>140.58333300000001</v>
      </c>
      <c r="S741">
        <f>VLOOKUP($D741,metadata!$B$2:$S$451,16,0)</f>
        <v>0.05</v>
      </c>
      <c r="T741" t="str">
        <f>VLOOKUP($D741,metadata!$B$2:$S$451,17,0)</f>
        <v/>
      </c>
      <c r="U741" t="str">
        <f>VLOOKUP($D741,metadata!$B$2:$S$451,18,0)</f>
        <v/>
      </c>
      <c r="V741">
        <f>VLOOKUP($D741,metadata!$B$2:$Z$451,19,0)</f>
        <v>34.6</v>
      </c>
      <c r="W741" t="str">
        <f>VLOOKUP($D741,metadata!$B$2:$Z$451,20,0)</f>
        <v>acc</v>
      </c>
      <c r="X741" t="str">
        <f>VLOOKUP($D741,metadata!$B$2:$Z$451,21,0)</f>
        <v/>
      </c>
      <c r="Y741">
        <f>VLOOKUP($D741,metadata!$B$2:$Z$451,22,0)</f>
        <v>17</v>
      </c>
      <c r="Z741" t="str">
        <f>VLOOKUP($D741,metadata!$B$2:$Z$451,23,0)</f>
        <v/>
      </c>
      <c r="AA741" t="str">
        <f>VLOOKUP($D741,metadata!$B$2:$Z$451,24,0)</f>
        <v/>
      </c>
      <c r="AB741" t="str">
        <f>VLOOKUP($D741,metadata!$B$2:$Z$451,25,0)</f>
        <v/>
      </c>
      <c r="AC741">
        <v>16.001771897702401</v>
      </c>
      <c r="AD741">
        <v>3.2602917724883298</v>
      </c>
      <c r="AF741">
        <f t="shared" si="43"/>
        <v>34.6</v>
      </c>
      <c r="AG741">
        <f t="shared" si="44"/>
        <v>16</v>
      </c>
      <c r="AH741">
        <v>2000</v>
      </c>
      <c r="AI741" t="s">
        <v>37</v>
      </c>
      <c r="AJ741" t="s">
        <v>37</v>
      </c>
    </row>
    <row r="742" spans="3:36" x14ac:dyDescent="0.3">
      <c r="C742">
        <v>741</v>
      </c>
      <c r="D742" t="str">
        <f t="shared" si="42"/>
        <v>17-HA</v>
      </c>
      <c r="E742" t="str">
        <f>VLOOKUP($D742,metadata!$B$2:$S$451,2,0)</f>
        <v>Ito, K; Nakata, T</v>
      </c>
      <c r="F742" t="str">
        <f>VLOOKUP($D742,metadata!$B$2:$S$451,3,0)</f>
        <v>Geographical variation of photoperiodic response in the females of a predatory bug, Orius sauteri (Poppius) (Heteroptera : Anthocoridae) from northern Japan</v>
      </c>
      <c r="G742" t="str">
        <f>VLOOKUP($D742,metadata!$B$2:$S$451,4,0)</f>
        <v>10.1303/aez.2000.101</v>
      </c>
      <c r="H742" t="str">
        <f>VLOOKUP($D742,metadata!$B$2:$S$451,5,0)</f>
        <v>y</v>
      </c>
      <c r="I742" t="str">
        <f>VLOOKUP($D742,metadata!$B$2:$S$451,6,0)</f>
        <v>a</v>
      </c>
      <c r="J742" t="str">
        <f>VLOOKUP($D742,metadata!$B$2:$S$451,7,0)</f>
        <v>i</v>
      </c>
      <c r="K742">
        <f>VLOOKUP($D742,metadata!$B$2:$S$451,8,0)</f>
        <v>8</v>
      </c>
      <c r="L742">
        <f>VLOOKUP($D742,metadata!$B$2:$S$451,9,0)</f>
        <v>7</v>
      </c>
      <c r="M742" t="str">
        <f>VLOOKUP($D742,metadata!$B$2:$S$451,10,0)</f>
        <v/>
      </c>
      <c r="N742" t="str">
        <f>VLOOKUP($D742,metadata!$B$2:$S$451,11,0)</f>
        <v>Orius sauteri</v>
      </c>
      <c r="O742" t="str">
        <f>VLOOKUP($D742,metadata!$B$2:$S$451,12,0)</f>
        <v>heteroptera</v>
      </c>
      <c r="P742" t="str">
        <f>VLOOKUP($D742,metadata!$B$2:$S$451,13,0)</f>
        <v>HA</v>
      </c>
      <c r="Q742">
        <f>VLOOKUP($D742,metadata!$B$2:$S$451,14,0)</f>
        <v>39.388610999999997</v>
      </c>
      <c r="R742">
        <f>VLOOKUP($D742,metadata!$B$2:$S$451,15,0)</f>
        <v>141.11694399999999</v>
      </c>
      <c r="S742">
        <f>VLOOKUP($D742,metadata!$B$2:$S$451,16,0)</f>
        <v>0.05</v>
      </c>
      <c r="T742" t="str">
        <f>VLOOKUP($D742,metadata!$B$2:$S$451,17,0)</f>
        <v/>
      </c>
      <c r="U742" t="str">
        <f>VLOOKUP($D742,metadata!$B$2:$S$451,18,0)</f>
        <v/>
      </c>
      <c r="V742">
        <f>VLOOKUP($D742,metadata!$B$2:$Z$451,19,0)</f>
        <v>40.1</v>
      </c>
      <c r="W742" t="str">
        <f>VLOOKUP($D742,metadata!$B$2:$Z$451,20,0)</f>
        <v>acc</v>
      </c>
      <c r="X742" t="str">
        <f>VLOOKUP($D742,metadata!$B$2:$Z$451,21,0)</f>
        <v/>
      </c>
      <c r="Y742">
        <f>VLOOKUP($D742,metadata!$B$2:$Z$451,22,0)</f>
        <v>17</v>
      </c>
      <c r="Z742" t="str">
        <f>VLOOKUP($D742,metadata!$B$2:$Z$451,23,0)</f>
        <v/>
      </c>
      <c r="AA742" t="str">
        <f>VLOOKUP($D742,metadata!$B$2:$Z$451,24,0)</f>
        <v/>
      </c>
      <c r="AB742" t="str">
        <f>VLOOKUP($D742,metadata!$B$2:$Z$451,25,0)</f>
        <v/>
      </c>
      <c r="AC742">
        <v>11</v>
      </c>
      <c r="AD742">
        <v>99.462334675100607</v>
      </c>
      <c r="AF742">
        <f t="shared" si="43"/>
        <v>40.1</v>
      </c>
      <c r="AG742">
        <f t="shared" si="44"/>
        <v>11</v>
      </c>
      <c r="AH742">
        <v>2000</v>
      </c>
      <c r="AI742" t="s">
        <v>37</v>
      </c>
      <c r="AJ742" t="s">
        <v>37</v>
      </c>
    </row>
    <row r="743" spans="3:36" x14ac:dyDescent="0.3">
      <c r="C743">
        <v>742</v>
      </c>
      <c r="D743" t="str">
        <f t="shared" si="42"/>
        <v>17-HA</v>
      </c>
      <c r="E743" t="str">
        <f>VLOOKUP($D743,metadata!$B$2:$S$451,2,0)</f>
        <v>Ito, K; Nakata, T</v>
      </c>
      <c r="F743" t="str">
        <f>VLOOKUP($D743,metadata!$B$2:$S$451,3,0)</f>
        <v>Geographical variation of photoperiodic response in the females of a predatory bug, Orius sauteri (Poppius) (Heteroptera : Anthocoridae) from northern Japan</v>
      </c>
      <c r="G743" t="str">
        <f>VLOOKUP($D743,metadata!$B$2:$S$451,4,0)</f>
        <v>10.1303/aez.2000.101</v>
      </c>
      <c r="H743" t="str">
        <f>VLOOKUP($D743,metadata!$B$2:$S$451,5,0)</f>
        <v>y</v>
      </c>
      <c r="I743" t="str">
        <f>VLOOKUP($D743,metadata!$B$2:$S$451,6,0)</f>
        <v>a</v>
      </c>
      <c r="J743" t="str">
        <f>VLOOKUP($D743,metadata!$B$2:$S$451,7,0)</f>
        <v>i</v>
      </c>
      <c r="K743">
        <f>VLOOKUP($D743,metadata!$B$2:$S$451,8,0)</f>
        <v>8</v>
      </c>
      <c r="L743">
        <f>VLOOKUP($D743,metadata!$B$2:$S$451,9,0)</f>
        <v>7</v>
      </c>
      <c r="M743" t="str">
        <f>VLOOKUP($D743,metadata!$B$2:$S$451,10,0)</f>
        <v/>
      </c>
      <c r="N743" t="str">
        <f>VLOOKUP($D743,metadata!$B$2:$S$451,11,0)</f>
        <v>Orius sauteri</v>
      </c>
      <c r="O743" t="str">
        <f>VLOOKUP($D743,metadata!$B$2:$S$451,12,0)</f>
        <v>heteroptera</v>
      </c>
      <c r="P743" t="str">
        <f>VLOOKUP($D743,metadata!$B$2:$S$451,13,0)</f>
        <v>HA</v>
      </c>
      <c r="Q743">
        <f>VLOOKUP($D743,metadata!$B$2:$S$451,14,0)</f>
        <v>39.388610999999997</v>
      </c>
      <c r="R743">
        <f>VLOOKUP($D743,metadata!$B$2:$S$451,15,0)</f>
        <v>141.11694399999999</v>
      </c>
      <c r="S743">
        <f>VLOOKUP($D743,metadata!$B$2:$S$451,16,0)</f>
        <v>0.05</v>
      </c>
      <c r="T743" t="str">
        <f>VLOOKUP($D743,metadata!$B$2:$S$451,17,0)</f>
        <v/>
      </c>
      <c r="U743" t="str">
        <f>VLOOKUP($D743,metadata!$B$2:$S$451,18,0)</f>
        <v/>
      </c>
      <c r="V743">
        <f>VLOOKUP($D743,metadata!$B$2:$Z$451,19,0)</f>
        <v>40.1</v>
      </c>
      <c r="W743" t="str">
        <f>VLOOKUP($D743,metadata!$B$2:$Z$451,20,0)</f>
        <v>acc</v>
      </c>
      <c r="X743" t="str">
        <f>VLOOKUP($D743,metadata!$B$2:$Z$451,21,0)</f>
        <v/>
      </c>
      <c r="Y743">
        <f>VLOOKUP($D743,metadata!$B$2:$Z$451,22,0)</f>
        <v>17</v>
      </c>
      <c r="Z743" t="str">
        <f>VLOOKUP($D743,metadata!$B$2:$Z$451,23,0)</f>
        <v/>
      </c>
      <c r="AA743" t="str">
        <f>VLOOKUP($D743,metadata!$B$2:$Z$451,24,0)</f>
        <v/>
      </c>
      <c r="AB743" t="str">
        <f>VLOOKUP($D743,metadata!$B$2:$Z$451,25,0)</f>
        <v/>
      </c>
      <c r="AC743">
        <v>12.486486486486401</v>
      </c>
      <c r="AD743">
        <v>99.146060954571595</v>
      </c>
      <c r="AF743">
        <f t="shared" si="43"/>
        <v>40.1</v>
      </c>
      <c r="AG743">
        <f t="shared" si="44"/>
        <v>12.5</v>
      </c>
      <c r="AH743">
        <v>2000</v>
      </c>
      <c r="AI743" t="s">
        <v>37</v>
      </c>
      <c r="AJ743" t="s">
        <v>37</v>
      </c>
    </row>
    <row r="744" spans="3:36" x14ac:dyDescent="0.3">
      <c r="C744">
        <v>743</v>
      </c>
      <c r="D744" t="str">
        <f t="shared" si="42"/>
        <v>17-HA</v>
      </c>
      <c r="E744" t="str">
        <f>VLOOKUP($D744,metadata!$B$2:$S$451,2,0)</f>
        <v>Ito, K; Nakata, T</v>
      </c>
      <c r="F744" t="str">
        <f>VLOOKUP($D744,metadata!$B$2:$S$451,3,0)</f>
        <v>Geographical variation of photoperiodic response in the females of a predatory bug, Orius sauteri (Poppius) (Heteroptera : Anthocoridae) from northern Japan</v>
      </c>
      <c r="G744" t="str">
        <f>VLOOKUP($D744,metadata!$B$2:$S$451,4,0)</f>
        <v>10.1303/aez.2000.101</v>
      </c>
      <c r="H744" t="str">
        <f>VLOOKUP($D744,metadata!$B$2:$S$451,5,0)</f>
        <v>y</v>
      </c>
      <c r="I744" t="str">
        <f>VLOOKUP($D744,metadata!$B$2:$S$451,6,0)</f>
        <v>a</v>
      </c>
      <c r="J744" t="str">
        <f>VLOOKUP($D744,metadata!$B$2:$S$451,7,0)</f>
        <v>i</v>
      </c>
      <c r="K744">
        <f>VLOOKUP($D744,metadata!$B$2:$S$451,8,0)</f>
        <v>8</v>
      </c>
      <c r="L744">
        <f>VLOOKUP($D744,metadata!$B$2:$S$451,9,0)</f>
        <v>7</v>
      </c>
      <c r="M744" t="str">
        <f>VLOOKUP($D744,metadata!$B$2:$S$451,10,0)</f>
        <v/>
      </c>
      <c r="N744" t="str">
        <f>VLOOKUP($D744,metadata!$B$2:$S$451,11,0)</f>
        <v>Orius sauteri</v>
      </c>
      <c r="O744" t="str">
        <f>VLOOKUP($D744,metadata!$B$2:$S$451,12,0)</f>
        <v>heteroptera</v>
      </c>
      <c r="P744" t="str">
        <f>VLOOKUP($D744,metadata!$B$2:$S$451,13,0)</f>
        <v>HA</v>
      </c>
      <c r="Q744">
        <f>VLOOKUP($D744,metadata!$B$2:$S$451,14,0)</f>
        <v>39.388610999999997</v>
      </c>
      <c r="R744">
        <f>VLOOKUP($D744,metadata!$B$2:$S$451,15,0)</f>
        <v>141.11694399999999</v>
      </c>
      <c r="S744">
        <f>VLOOKUP($D744,metadata!$B$2:$S$451,16,0)</f>
        <v>0.05</v>
      </c>
      <c r="T744" t="str">
        <f>VLOOKUP($D744,metadata!$B$2:$S$451,17,0)</f>
        <v/>
      </c>
      <c r="U744" t="str">
        <f>VLOOKUP($D744,metadata!$B$2:$S$451,18,0)</f>
        <v/>
      </c>
      <c r="V744">
        <f>VLOOKUP($D744,metadata!$B$2:$Z$451,19,0)</f>
        <v>40.1</v>
      </c>
      <c r="W744" t="str">
        <f>VLOOKUP($D744,metadata!$B$2:$Z$451,20,0)</f>
        <v>acc</v>
      </c>
      <c r="X744" t="str">
        <f>VLOOKUP($D744,metadata!$B$2:$Z$451,21,0)</f>
        <v/>
      </c>
      <c r="Y744">
        <f>VLOOKUP($D744,metadata!$B$2:$Z$451,22,0)</f>
        <v>17</v>
      </c>
      <c r="Z744" t="str">
        <f>VLOOKUP($D744,metadata!$B$2:$Z$451,23,0)</f>
        <v/>
      </c>
      <c r="AA744" t="str">
        <f>VLOOKUP($D744,metadata!$B$2:$Z$451,24,0)</f>
        <v/>
      </c>
      <c r="AB744" t="str">
        <f>VLOOKUP($D744,metadata!$B$2:$Z$451,25,0)</f>
        <v/>
      </c>
      <c r="AC744">
        <v>12.972972972972901</v>
      </c>
      <c r="AD744">
        <v>88.404255319148803</v>
      </c>
      <c r="AF744">
        <f t="shared" si="43"/>
        <v>40.1</v>
      </c>
      <c r="AG744">
        <f t="shared" si="44"/>
        <v>13</v>
      </c>
      <c r="AH744">
        <v>2000</v>
      </c>
      <c r="AI744" t="s">
        <v>37</v>
      </c>
      <c r="AJ744" t="s">
        <v>37</v>
      </c>
    </row>
    <row r="745" spans="3:36" x14ac:dyDescent="0.3">
      <c r="C745">
        <v>744</v>
      </c>
      <c r="D745" t="str">
        <f t="shared" si="42"/>
        <v>17-HA</v>
      </c>
      <c r="E745" t="str">
        <f>VLOOKUP($D745,metadata!$B$2:$S$451,2,0)</f>
        <v>Ito, K; Nakata, T</v>
      </c>
      <c r="F745" t="str">
        <f>VLOOKUP($D745,metadata!$B$2:$S$451,3,0)</f>
        <v>Geographical variation of photoperiodic response in the females of a predatory bug, Orius sauteri (Poppius) (Heteroptera : Anthocoridae) from northern Japan</v>
      </c>
      <c r="G745" t="str">
        <f>VLOOKUP($D745,metadata!$B$2:$S$451,4,0)</f>
        <v>10.1303/aez.2000.101</v>
      </c>
      <c r="H745" t="str">
        <f>VLOOKUP($D745,metadata!$B$2:$S$451,5,0)</f>
        <v>y</v>
      </c>
      <c r="I745" t="str">
        <f>VLOOKUP($D745,metadata!$B$2:$S$451,6,0)</f>
        <v>a</v>
      </c>
      <c r="J745" t="str">
        <f>VLOOKUP($D745,metadata!$B$2:$S$451,7,0)</f>
        <v>i</v>
      </c>
      <c r="K745">
        <f>VLOOKUP($D745,metadata!$B$2:$S$451,8,0)</f>
        <v>8</v>
      </c>
      <c r="L745">
        <f>VLOOKUP($D745,metadata!$B$2:$S$451,9,0)</f>
        <v>7</v>
      </c>
      <c r="M745" t="str">
        <f>VLOOKUP($D745,metadata!$B$2:$S$451,10,0)</f>
        <v/>
      </c>
      <c r="N745" t="str">
        <f>VLOOKUP($D745,metadata!$B$2:$S$451,11,0)</f>
        <v>Orius sauteri</v>
      </c>
      <c r="O745" t="str">
        <f>VLOOKUP($D745,metadata!$B$2:$S$451,12,0)</f>
        <v>heteroptera</v>
      </c>
      <c r="P745" t="str">
        <f>VLOOKUP($D745,metadata!$B$2:$S$451,13,0)</f>
        <v>HA</v>
      </c>
      <c r="Q745">
        <f>VLOOKUP($D745,metadata!$B$2:$S$451,14,0)</f>
        <v>39.388610999999997</v>
      </c>
      <c r="R745">
        <f>VLOOKUP($D745,metadata!$B$2:$S$451,15,0)</f>
        <v>141.11694399999999</v>
      </c>
      <c r="S745">
        <f>VLOOKUP($D745,metadata!$B$2:$S$451,16,0)</f>
        <v>0.05</v>
      </c>
      <c r="T745" t="str">
        <f>VLOOKUP($D745,metadata!$B$2:$S$451,17,0)</f>
        <v/>
      </c>
      <c r="U745" t="str">
        <f>VLOOKUP($D745,metadata!$B$2:$S$451,18,0)</f>
        <v/>
      </c>
      <c r="V745">
        <f>VLOOKUP($D745,metadata!$B$2:$Z$451,19,0)</f>
        <v>40.1</v>
      </c>
      <c r="W745" t="str">
        <f>VLOOKUP($D745,metadata!$B$2:$Z$451,20,0)</f>
        <v>acc</v>
      </c>
      <c r="X745" t="str">
        <f>VLOOKUP($D745,metadata!$B$2:$Z$451,21,0)</f>
        <v/>
      </c>
      <c r="Y745">
        <f>VLOOKUP($D745,metadata!$B$2:$Z$451,22,0)</f>
        <v>17</v>
      </c>
      <c r="Z745" t="str">
        <f>VLOOKUP($D745,metadata!$B$2:$Z$451,23,0)</f>
        <v/>
      </c>
      <c r="AA745" t="str">
        <f>VLOOKUP($D745,metadata!$B$2:$Z$451,24,0)</f>
        <v/>
      </c>
      <c r="AB745" t="str">
        <f>VLOOKUP($D745,metadata!$B$2:$Z$451,25,0)</f>
        <v/>
      </c>
      <c r="AC745">
        <v>13.486486486486401</v>
      </c>
      <c r="AD745">
        <v>29.784358826911902</v>
      </c>
      <c r="AF745">
        <f t="shared" si="43"/>
        <v>40.1</v>
      </c>
      <c r="AG745">
        <f t="shared" si="44"/>
        <v>13.5</v>
      </c>
      <c r="AH745">
        <v>2000</v>
      </c>
      <c r="AI745" t="s">
        <v>37</v>
      </c>
      <c r="AJ745" t="s">
        <v>37</v>
      </c>
    </row>
    <row r="746" spans="3:36" x14ac:dyDescent="0.3">
      <c r="C746">
        <v>745</v>
      </c>
      <c r="D746" t="str">
        <f t="shared" si="42"/>
        <v>17-HA</v>
      </c>
      <c r="E746" t="str">
        <f>VLOOKUP($D746,metadata!$B$2:$S$451,2,0)</f>
        <v>Ito, K; Nakata, T</v>
      </c>
      <c r="F746" t="str">
        <f>VLOOKUP($D746,metadata!$B$2:$S$451,3,0)</f>
        <v>Geographical variation of photoperiodic response in the females of a predatory bug, Orius sauteri (Poppius) (Heteroptera : Anthocoridae) from northern Japan</v>
      </c>
      <c r="G746" t="str">
        <f>VLOOKUP($D746,metadata!$B$2:$S$451,4,0)</f>
        <v>10.1303/aez.2000.101</v>
      </c>
      <c r="H746" t="str">
        <f>VLOOKUP($D746,metadata!$B$2:$S$451,5,0)</f>
        <v>y</v>
      </c>
      <c r="I746" t="str">
        <f>VLOOKUP($D746,metadata!$B$2:$S$451,6,0)</f>
        <v>a</v>
      </c>
      <c r="J746" t="str">
        <f>VLOOKUP($D746,metadata!$B$2:$S$451,7,0)</f>
        <v>i</v>
      </c>
      <c r="K746">
        <f>VLOOKUP($D746,metadata!$B$2:$S$451,8,0)</f>
        <v>8</v>
      </c>
      <c r="L746">
        <f>VLOOKUP($D746,metadata!$B$2:$S$451,9,0)</f>
        <v>7</v>
      </c>
      <c r="M746" t="str">
        <f>VLOOKUP($D746,metadata!$B$2:$S$451,10,0)</f>
        <v/>
      </c>
      <c r="N746" t="str">
        <f>VLOOKUP($D746,metadata!$B$2:$S$451,11,0)</f>
        <v>Orius sauteri</v>
      </c>
      <c r="O746" t="str">
        <f>VLOOKUP($D746,metadata!$B$2:$S$451,12,0)</f>
        <v>heteroptera</v>
      </c>
      <c r="P746" t="str">
        <f>VLOOKUP($D746,metadata!$B$2:$S$451,13,0)</f>
        <v>HA</v>
      </c>
      <c r="Q746">
        <f>VLOOKUP($D746,metadata!$B$2:$S$451,14,0)</f>
        <v>39.388610999999997</v>
      </c>
      <c r="R746">
        <f>VLOOKUP($D746,metadata!$B$2:$S$451,15,0)</f>
        <v>141.11694399999999</v>
      </c>
      <c r="S746">
        <f>VLOOKUP($D746,metadata!$B$2:$S$451,16,0)</f>
        <v>0.05</v>
      </c>
      <c r="T746" t="str">
        <f>VLOOKUP($D746,metadata!$B$2:$S$451,17,0)</f>
        <v/>
      </c>
      <c r="U746" t="str">
        <f>VLOOKUP($D746,metadata!$B$2:$S$451,18,0)</f>
        <v/>
      </c>
      <c r="V746">
        <f>VLOOKUP($D746,metadata!$B$2:$Z$451,19,0)</f>
        <v>40.1</v>
      </c>
      <c r="W746" t="str">
        <f>VLOOKUP($D746,metadata!$B$2:$Z$451,20,0)</f>
        <v>acc</v>
      </c>
      <c r="X746" t="str">
        <f>VLOOKUP($D746,metadata!$B$2:$Z$451,21,0)</f>
        <v/>
      </c>
      <c r="Y746">
        <f>VLOOKUP($D746,metadata!$B$2:$Z$451,22,0)</f>
        <v>17</v>
      </c>
      <c r="Z746" t="str">
        <f>VLOOKUP($D746,metadata!$B$2:$Z$451,23,0)</f>
        <v/>
      </c>
      <c r="AA746" t="str">
        <f>VLOOKUP($D746,metadata!$B$2:$Z$451,24,0)</f>
        <v/>
      </c>
      <c r="AB746" t="str">
        <f>VLOOKUP($D746,metadata!$B$2:$Z$451,25,0)</f>
        <v/>
      </c>
      <c r="AC746">
        <v>13.972972972972901</v>
      </c>
      <c r="AD746">
        <v>8.4042553191488807</v>
      </c>
      <c r="AF746">
        <f t="shared" si="43"/>
        <v>40.1</v>
      </c>
      <c r="AG746">
        <f t="shared" si="44"/>
        <v>14</v>
      </c>
      <c r="AH746">
        <v>2000</v>
      </c>
      <c r="AI746" t="s">
        <v>37</v>
      </c>
      <c r="AJ746" t="s">
        <v>37</v>
      </c>
    </row>
    <row r="747" spans="3:36" x14ac:dyDescent="0.3">
      <c r="C747">
        <v>746</v>
      </c>
      <c r="D747" t="str">
        <f t="shared" si="42"/>
        <v>17-HA</v>
      </c>
      <c r="E747" t="str">
        <f>VLOOKUP($D747,metadata!$B$2:$S$451,2,0)</f>
        <v>Ito, K; Nakata, T</v>
      </c>
      <c r="F747" t="str">
        <f>VLOOKUP($D747,metadata!$B$2:$S$451,3,0)</f>
        <v>Geographical variation of photoperiodic response in the females of a predatory bug, Orius sauteri (Poppius) (Heteroptera : Anthocoridae) from northern Japan</v>
      </c>
      <c r="G747" t="str">
        <f>VLOOKUP($D747,metadata!$B$2:$S$451,4,0)</f>
        <v>10.1303/aez.2000.101</v>
      </c>
      <c r="H747" t="str">
        <f>VLOOKUP($D747,metadata!$B$2:$S$451,5,0)</f>
        <v>y</v>
      </c>
      <c r="I747" t="str">
        <f>VLOOKUP($D747,metadata!$B$2:$S$451,6,0)</f>
        <v>a</v>
      </c>
      <c r="J747" t="str">
        <f>VLOOKUP($D747,metadata!$B$2:$S$451,7,0)</f>
        <v>i</v>
      </c>
      <c r="K747">
        <f>VLOOKUP($D747,metadata!$B$2:$S$451,8,0)</f>
        <v>8</v>
      </c>
      <c r="L747">
        <f>VLOOKUP($D747,metadata!$B$2:$S$451,9,0)</f>
        <v>7</v>
      </c>
      <c r="M747" t="str">
        <f>VLOOKUP($D747,metadata!$B$2:$S$451,10,0)</f>
        <v/>
      </c>
      <c r="N747" t="str">
        <f>VLOOKUP($D747,metadata!$B$2:$S$451,11,0)</f>
        <v>Orius sauteri</v>
      </c>
      <c r="O747" t="str">
        <f>VLOOKUP($D747,metadata!$B$2:$S$451,12,0)</f>
        <v>heteroptera</v>
      </c>
      <c r="P747" t="str">
        <f>VLOOKUP($D747,metadata!$B$2:$S$451,13,0)</f>
        <v>HA</v>
      </c>
      <c r="Q747">
        <f>VLOOKUP($D747,metadata!$B$2:$S$451,14,0)</f>
        <v>39.388610999999997</v>
      </c>
      <c r="R747">
        <f>VLOOKUP($D747,metadata!$B$2:$S$451,15,0)</f>
        <v>141.11694399999999</v>
      </c>
      <c r="S747">
        <f>VLOOKUP($D747,metadata!$B$2:$S$451,16,0)</f>
        <v>0.05</v>
      </c>
      <c r="T747" t="str">
        <f>VLOOKUP($D747,metadata!$B$2:$S$451,17,0)</f>
        <v/>
      </c>
      <c r="U747" t="str">
        <f>VLOOKUP($D747,metadata!$B$2:$S$451,18,0)</f>
        <v/>
      </c>
      <c r="V747">
        <f>VLOOKUP($D747,metadata!$B$2:$Z$451,19,0)</f>
        <v>40.1</v>
      </c>
      <c r="W747" t="str">
        <f>VLOOKUP($D747,metadata!$B$2:$Z$451,20,0)</f>
        <v>acc</v>
      </c>
      <c r="X747" t="str">
        <f>VLOOKUP($D747,metadata!$B$2:$Z$451,21,0)</f>
        <v/>
      </c>
      <c r="Y747">
        <f>VLOOKUP($D747,metadata!$B$2:$Z$451,22,0)</f>
        <v>17</v>
      </c>
      <c r="Z747" t="str">
        <f>VLOOKUP($D747,metadata!$B$2:$Z$451,23,0)</f>
        <v/>
      </c>
      <c r="AA747" t="str">
        <f>VLOOKUP($D747,metadata!$B$2:$Z$451,24,0)</f>
        <v/>
      </c>
      <c r="AB747" t="str">
        <f>VLOOKUP($D747,metadata!$B$2:$Z$451,25,0)</f>
        <v/>
      </c>
      <c r="AC747">
        <v>15</v>
      </c>
      <c r="AD747">
        <v>0.75043128234614098</v>
      </c>
      <c r="AF747">
        <f t="shared" si="43"/>
        <v>40.1</v>
      </c>
      <c r="AG747">
        <f t="shared" si="44"/>
        <v>15</v>
      </c>
      <c r="AH747">
        <v>2000</v>
      </c>
      <c r="AI747" t="s">
        <v>37</v>
      </c>
      <c r="AJ747" t="s">
        <v>37</v>
      </c>
    </row>
    <row r="748" spans="3:36" x14ac:dyDescent="0.3">
      <c r="C748">
        <v>747</v>
      </c>
      <c r="D748" t="str">
        <f t="shared" si="42"/>
        <v>17-HA</v>
      </c>
      <c r="E748" t="str">
        <f>VLOOKUP($D748,metadata!$B$2:$S$451,2,0)</f>
        <v>Ito, K; Nakata, T</v>
      </c>
      <c r="F748" t="str">
        <f>VLOOKUP($D748,metadata!$B$2:$S$451,3,0)</f>
        <v>Geographical variation of photoperiodic response in the females of a predatory bug, Orius sauteri (Poppius) (Heteroptera : Anthocoridae) from northern Japan</v>
      </c>
      <c r="G748" t="str">
        <f>VLOOKUP($D748,metadata!$B$2:$S$451,4,0)</f>
        <v>10.1303/aez.2000.101</v>
      </c>
      <c r="H748" t="str">
        <f>VLOOKUP($D748,metadata!$B$2:$S$451,5,0)</f>
        <v>y</v>
      </c>
      <c r="I748" t="str">
        <f>VLOOKUP($D748,metadata!$B$2:$S$451,6,0)</f>
        <v>a</v>
      </c>
      <c r="J748" t="str">
        <f>VLOOKUP($D748,metadata!$B$2:$S$451,7,0)</f>
        <v>i</v>
      </c>
      <c r="K748">
        <f>VLOOKUP($D748,metadata!$B$2:$S$451,8,0)</f>
        <v>8</v>
      </c>
      <c r="L748">
        <f>VLOOKUP($D748,metadata!$B$2:$S$451,9,0)</f>
        <v>7</v>
      </c>
      <c r="M748" t="str">
        <f>VLOOKUP($D748,metadata!$B$2:$S$451,10,0)</f>
        <v/>
      </c>
      <c r="N748" t="str">
        <f>VLOOKUP($D748,metadata!$B$2:$S$451,11,0)</f>
        <v>Orius sauteri</v>
      </c>
      <c r="O748" t="str">
        <f>VLOOKUP($D748,metadata!$B$2:$S$451,12,0)</f>
        <v>heteroptera</v>
      </c>
      <c r="P748" t="str">
        <f>VLOOKUP($D748,metadata!$B$2:$S$451,13,0)</f>
        <v>HA</v>
      </c>
      <c r="Q748">
        <f>VLOOKUP($D748,metadata!$B$2:$S$451,14,0)</f>
        <v>39.388610999999997</v>
      </c>
      <c r="R748">
        <f>VLOOKUP($D748,metadata!$B$2:$S$451,15,0)</f>
        <v>141.11694399999999</v>
      </c>
      <c r="S748">
        <f>VLOOKUP($D748,metadata!$B$2:$S$451,16,0)</f>
        <v>0.05</v>
      </c>
      <c r="T748" t="str">
        <f>VLOOKUP($D748,metadata!$B$2:$S$451,17,0)</f>
        <v/>
      </c>
      <c r="U748" t="str">
        <f>VLOOKUP($D748,metadata!$B$2:$S$451,18,0)</f>
        <v/>
      </c>
      <c r="V748">
        <f>VLOOKUP($D748,metadata!$B$2:$Z$451,19,0)</f>
        <v>40.1</v>
      </c>
      <c r="W748" t="str">
        <f>VLOOKUP($D748,metadata!$B$2:$Z$451,20,0)</f>
        <v>acc</v>
      </c>
      <c r="X748" t="str">
        <f>VLOOKUP($D748,metadata!$B$2:$Z$451,21,0)</f>
        <v/>
      </c>
      <c r="Y748">
        <f>VLOOKUP($D748,metadata!$B$2:$Z$451,22,0)</f>
        <v>17</v>
      </c>
      <c r="Z748" t="str">
        <f>VLOOKUP($D748,metadata!$B$2:$Z$451,23,0)</f>
        <v/>
      </c>
      <c r="AA748" t="str">
        <f>VLOOKUP($D748,metadata!$B$2:$Z$451,24,0)</f>
        <v/>
      </c>
      <c r="AB748" t="str">
        <f>VLOOKUP($D748,metadata!$B$2:$Z$451,25,0)</f>
        <v/>
      </c>
      <c r="AC748">
        <v>16</v>
      </c>
      <c r="AD748">
        <v>4.2610695802184697</v>
      </c>
      <c r="AF748">
        <f t="shared" si="43"/>
        <v>40.1</v>
      </c>
      <c r="AG748">
        <f t="shared" si="44"/>
        <v>16</v>
      </c>
      <c r="AH748">
        <v>2000</v>
      </c>
      <c r="AI748" t="s">
        <v>37</v>
      </c>
      <c r="AJ748" t="s">
        <v>37</v>
      </c>
    </row>
    <row r="749" spans="3:36" x14ac:dyDescent="0.3">
      <c r="C749">
        <v>748</v>
      </c>
      <c r="D749" t="str">
        <f t="shared" si="42"/>
        <v>17-TU</v>
      </c>
      <c r="E749" t="str">
        <f>VLOOKUP($D749,metadata!$B$2:$S$451,2,0)</f>
        <v>Ito, K; Nakata, T</v>
      </c>
      <c r="F749" t="str">
        <f>VLOOKUP($D749,metadata!$B$2:$S$451,3,0)</f>
        <v>Geographical variation of photoperiodic response in the females of a predatory bug, Orius sauteri (Poppius) (Heteroptera : Anthocoridae) from northern Japan</v>
      </c>
      <c r="G749" t="str">
        <f>VLOOKUP($D749,metadata!$B$2:$S$451,4,0)</f>
        <v>10.1303/aez.2000.101</v>
      </c>
      <c r="H749" t="str">
        <f>VLOOKUP($D749,metadata!$B$2:$S$451,5,0)</f>
        <v>y</v>
      </c>
      <c r="I749" t="str">
        <f>VLOOKUP($D749,metadata!$B$2:$S$451,6,0)</f>
        <v>a</v>
      </c>
      <c r="J749" t="str">
        <f>VLOOKUP($D749,metadata!$B$2:$S$451,7,0)</f>
        <v>i</v>
      </c>
      <c r="K749">
        <f>VLOOKUP($D749,metadata!$B$2:$S$451,8,0)</f>
        <v>8</v>
      </c>
      <c r="L749">
        <f>VLOOKUP($D749,metadata!$B$2:$S$451,9,0)</f>
        <v>7</v>
      </c>
      <c r="M749" t="str">
        <f>VLOOKUP($D749,metadata!$B$2:$S$451,10,0)</f>
        <v/>
      </c>
      <c r="N749" t="str">
        <f>VLOOKUP($D749,metadata!$B$2:$S$451,11,0)</f>
        <v>Orius sauteri</v>
      </c>
      <c r="O749" t="str">
        <f>VLOOKUP($D749,metadata!$B$2:$S$451,12,0)</f>
        <v>heteroptera</v>
      </c>
      <c r="P749" t="str">
        <f>VLOOKUP($D749,metadata!$B$2:$S$451,13,0)</f>
        <v>TU</v>
      </c>
      <c r="Q749">
        <f>VLOOKUP($D749,metadata!$B$2:$S$451,14,0)</f>
        <v>36.080556000000001</v>
      </c>
      <c r="R749">
        <f>VLOOKUP($D749,metadata!$B$2:$S$451,15,0)</f>
        <v>140.114722</v>
      </c>
      <c r="S749">
        <f>VLOOKUP($D749,metadata!$B$2:$S$451,16,0)</f>
        <v>0.05</v>
      </c>
      <c r="T749" t="str">
        <f>VLOOKUP($D749,metadata!$B$2:$S$451,17,0)</f>
        <v/>
      </c>
      <c r="U749" t="str">
        <f>VLOOKUP($D749,metadata!$B$2:$S$451,18,0)</f>
        <v/>
      </c>
      <c r="V749">
        <f>VLOOKUP($D749,metadata!$B$2:$Z$451,19,0)</f>
        <v>43.3</v>
      </c>
      <c r="W749" t="str">
        <f>VLOOKUP($D749,metadata!$B$2:$Z$451,20,0)</f>
        <v>acc</v>
      </c>
      <c r="X749" t="str">
        <f>VLOOKUP($D749,metadata!$B$2:$Z$451,21,0)</f>
        <v/>
      </c>
      <c r="Y749">
        <f>VLOOKUP($D749,metadata!$B$2:$Z$451,22,0)</f>
        <v>17</v>
      </c>
      <c r="Z749" t="str">
        <f>VLOOKUP($D749,metadata!$B$2:$Z$451,23,0)</f>
        <v/>
      </c>
      <c r="AA749" t="str">
        <f>VLOOKUP($D749,metadata!$B$2:$Z$451,24,0)</f>
        <v/>
      </c>
      <c r="AB749" t="str">
        <f>VLOOKUP($D749,metadata!$B$2:$Z$451,25,0)</f>
        <v/>
      </c>
      <c r="AC749">
        <v>10.972972972972901</v>
      </c>
      <c r="AD749">
        <v>100.55248618784501</v>
      </c>
      <c r="AF749">
        <f t="shared" si="43"/>
        <v>43.3</v>
      </c>
      <c r="AG749">
        <f t="shared" si="44"/>
        <v>11</v>
      </c>
      <c r="AH749">
        <v>2000</v>
      </c>
      <c r="AI749" t="s">
        <v>37</v>
      </c>
      <c r="AJ749" t="s">
        <v>37</v>
      </c>
    </row>
    <row r="750" spans="3:36" x14ac:dyDescent="0.3">
      <c r="C750">
        <v>749</v>
      </c>
      <c r="D750" t="str">
        <f t="shared" si="42"/>
        <v>17-TU</v>
      </c>
      <c r="E750" t="str">
        <f>VLOOKUP($D750,metadata!$B$2:$S$451,2,0)</f>
        <v>Ito, K; Nakata, T</v>
      </c>
      <c r="F750" t="str">
        <f>VLOOKUP($D750,metadata!$B$2:$S$451,3,0)</f>
        <v>Geographical variation of photoperiodic response in the females of a predatory bug, Orius sauteri (Poppius) (Heteroptera : Anthocoridae) from northern Japan</v>
      </c>
      <c r="G750" t="str">
        <f>VLOOKUP($D750,metadata!$B$2:$S$451,4,0)</f>
        <v>10.1303/aez.2000.101</v>
      </c>
      <c r="H750" t="str">
        <f>VLOOKUP($D750,metadata!$B$2:$S$451,5,0)</f>
        <v>y</v>
      </c>
      <c r="I750" t="str">
        <f>VLOOKUP($D750,metadata!$B$2:$S$451,6,0)</f>
        <v>a</v>
      </c>
      <c r="J750" t="str">
        <f>VLOOKUP($D750,metadata!$B$2:$S$451,7,0)</f>
        <v>i</v>
      </c>
      <c r="K750">
        <f>VLOOKUP($D750,metadata!$B$2:$S$451,8,0)</f>
        <v>8</v>
      </c>
      <c r="L750">
        <f>VLOOKUP($D750,metadata!$B$2:$S$451,9,0)</f>
        <v>7</v>
      </c>
      <c r="M750" t="str">
        <f>VLOOKUP($D750,metadata!$B$2:$S$451,10,0)</f>
        <v/>
      </c>
      <c r="N750" t="str">
        <f>VLOOKUP($D750,metadata!$B$2:$S$451,11,0)</f>
        <v>Orius sauteri</v>
      </c>
      <c r="O750" t="str">
        <f>VLOOKUP($D750,metadata!$B$2:$S$451,12,0)</f>
        <v>heteroptera</v>
      </c>
      <c r="P750" t="str">
        <f>VLOOKUP($D750,metadata!$B$2:$S$451,13,0)</f>
        <v>TU</v>
      </c>
      <c r="Q750">
        <f>VLOOKUP($D750,metadata!$B$2:$S$451,14,0)</f>
        <v>36.080556000000001</v>
      </c>
      <c r="R750">
        <f>VLOOKUP($D750,metadata!$B$2:$S$451,15,0)</f>
        <v>140.114722</v>
      </c>
      <c r="S750">
        <f>VLOOKUP($D750,metadata!$B$2:$S$451,16,0)</f>
        <v>0.05</v>
      </c>
      <c r="T750" t="str">
        <f>VLOOKUP($D750,metadata!$B$2:$S$451,17,0)</f>
        <v/>
      </c>
      <c r="U750" t="str">
        <f>VLOOKUP($D750,metadata!$B$2:$S$451,18,0)</f>
        <v/>
      </c>
      <c r="V750">
        <f>VLOOKUP($D750,metadata!$B$2:$Z$451,19,0)</f>
        <v>43.3</v>
      </c>
      <c r="W750" t="str">
        <f>VLOOKUP($D750,metadata!$B$2:$Z$451,20,0)</f>
        <v>acc</v>
      </c>
      <c r="X750" t="str">
        <f>VLOOKUP($D750,metadata!$B$2:$Z$451,21,0)</f>
        <v/>
      </c>
      <c r="Y750">
        <f>VLOOKUP($D750,metadata!$B$2:$Z$451,22,0)</f>
        <v>17</v>
      </c>
      <c r="Z750" t="str">
        <f>VLOOKUP($D750,metadata!$B$2:$Z$451,23,0)</f>
        <v/>
      </c>
      <c r="AA750" t="str">
        <f>VLOOKUP($D750,metadata!$B$2:$Z$451,24,0)</f>
        <v/>
      </c>
      <c r="AB750" t="str">
        <f>VLOOKUP($D750,metadata!$B$2:$Z$451,25,0)</f>
        <v/>
      </c>
      <c r="AC750">
        <v>12</v>
      </c>
      <c r="AD750">
        <v>95.027624309392294</v>
      </c>
      <c r="AF750">
        <f t="shared" si="43"/>
        <v>43.3</v>
      </c>
      <c r="AG750">
        <f t="shared" si="44"/>
        <v>12</v>
      </c>
      <c r="AH750">
        <v>2000</v>
      </c>
      <c r="AI750" t="s">
        <v>37</v>
      </c>
      <c r="AJ750" t="s">
        <v>37</v>
      </c>
    </row>
    <row r="751" spans="3:36" x14ac:dyDescent="0.3">
      <c r="C751">
        <v>750</v>
      </c>
      <c r="D751" t="str">
        <f t="shared" si="42"/>
        <v>17-TU</v>
      </c>
      <c r="E751" t="str">
        <f>VLOOKUP($D751,metadata!$B$2:$S$451,2,0)</f>
        <v>Ito, K; Nakata, T</v>
      </c>
      <c r="F751" t="str">
        <f>VLOOKUP($D751,metadata!$B$2:$S$451,3,0)</f>
        <v>Geographical variation of photoperiodic response in the females of a predatory bug, Orius sauteri (Poppius) (Heteroptera : Anthocoridae) from northern Japan</v>
      </c>
      <c r="G751" t="str">
        <f>VLOOKUP($D751,metadata!$B$2:$S$451,4,0)</f>
        <v>10.1303/aez.2000.101</v>
      </c>
      <c r="H751" t="str">
        <f>VLOOKUP($D751,metadata!$B$2:$S$451,5,0)</f>
        <v>y</v>
      </c>
      <c r="I751" t="str">
        <f>VLOOKUP($D751,metadata!$B$2:$S$451,6,0)</f>
        <v>a</v>
      </c>
      <c r="J751" t="str">
        <f>VLOOKUP($D751,metadata!$B$2:$S$451,7,0)</f>
        <v>i</v>
      </c>
      <c r="K751">
        <f>VLOOKUP($D751,metadata!$B$2:$S$451,8,0)</f>
        <v>8</v>
      </c>
      <c r="L751">
        <f>VLOOKUP($D751,metadata!$B$2:$S$451,9,0)</f>
        <v>7</v>
      </c>
      <c r="M751" t="str">
        <f>VLOOKUP($D751,metadata!$B$2:$S$451,10,0)</f>
        <v/>
      </c>
      <c r="N751" t="str">
        <f>VLOOKUP($D751,metadata!$B$2:$S$451,11,0)</f>
        <v>Orius sauteri</v>
      </c>
      <c r="O751" t="str">
        <f>VLOOKUP($D751,metadata!$B$2:$S$451,12,0)</f>
        <v>heteroptera</v>
      </c>
      <c r="P751" t="str">
        <f>VLOOKUP($D751,metadata!$B$2:$S$451,13,0)</f>
        <v>TU</v>
      </c>
      <c r="Q751">
        <f>VLOOKUP($D751,metadata!$B$2:$S$451,14,0)</f>
        <v>36.080556000000001</v>
      </c>
      <c r="R751">
        <f>VLOOKUP($D751,metadata!$B$2:$S$451,15,0)</f>
        <v>140.114722</v>
      </c>
      <c r="S751">
        <f>VLOOKUP($D751,metadata!$B$2:$S$451,16,0)</f>
        <v>0.05</v>
      </c>
      <c r="T751" t="str">
        <f>VLOOKUP($D751,metadata!$B$2:$S$451,17,0)</f>
        <v/>
      </c>
      <c r="U751" t="str">
        <f>VLOOKUP($D751,metadata!$B$2:$S$451,18,0)</f>
        <v/>
      </c>
      <c r="V751">
        <f>VLOOKUP($D751,metadata!$B$2:$Z$451,19,0)</f>
        <v>43.3</v>
      </c>
      <c r="W751" t="str">
        <f>VLOOKUP($D751,metadata!$B$2:$Z$451,20,0)</f>
        <v>acc</v>
      </c>
      <c r="X751" t="str">
        <f>VLOOKUP($D751,metadata!$B$2:$Z$451,21,0)</f>
        <v/>
      </c>
      <c r="Y751">
        <f>VLOOKUP($D751,metadata!$B$2:$Z$451,22,0)</f>
        <v>17</v>
      </c>
      <c r="Z751" t="str">
        <f>VLOOKUP($D751,metadata!$B$2:$Z$451,23,0)</f>
        <v/>
      </c>
      <c r="AA751" t="str">
        <f>VLOOKUP($D751,metadata!$B$2:$Z$451,24,0)</f>
        <v/>
      </c>
      <c r="AB751" t="str">
        <f>VLOOKUP($D751,metadata!$B$2:$Z$451,25,0)</f>
        <v/>
      </c>
      <c r="AC751">
        <v>12.4699119008511</v>
      </c>
      <c r="AD751">
        <v>81.2154696132597</v>
      </c>
      <c r="AF751">
        <f t="shared" si="43"/>
        <v>43.3</v>
      </c>
      <c r="AG751">
        <f t="shared" si="44"/>
        <v>12.5</v>
      </c>
      <c r="AH751">
        <v>2000</v>
      </c>
      <c r="AI751" t="s">
        <v>37</v>
      </c>
      <c r="AJ751" t="s">
        <v>37</v>
      </c>
    </row>
    <row r="752" spans="3:36" x14ac:dyDescent="0.3">
      <c r="C752">
        <v>751</v>
      </c>
      <c r="D752" t="str">
        <f t="shared" si="42"/>
        <v>17-TU</v>
      </c>
      <c r="E752" t="str">
        <f>VLOOKUP($D752,metadata!$B$2:$S$451,2,0)</f>
        <v>Ito, K; Nakata, T</v>
      </c>
      <c r="F752" t="str">
        <f>VLOOKUP($D752,metadata!$B$2:$S$451,3,0)</f>
        <v>Geographical variation of photoperiodic response in the females of a predatory bug, Orius sauteri (Poppius) (Heteroptera : Anthocoridae) from northern Japan</v>
      </c>
      <c r="G752" t="str">
        <f>VLOOKUP($D752,metadata!$B$2:$S$451,4,0)</f>
        <v>10.1303/aez.2000.101</v>
      </c>
      <c r="H752" t="str">
        <f>VLOOKUP($D752,metadata!$B$2:$S$451,5,0)</f>
        <v>y</v>
      </c>
      <c r="I752" t="str">
        <f>VLOOKUP($D752,metadata!$B$2:$S$451,6,0)</f>
        <v>a</v>
      </c>
      <c r="J752" t="str">
        <f>VLOOKUP($D752,metadata!$B$2:$S$451,7,0)</f>
        <v>i</v>
      </c>
      <c r="K752">
        <f>VLOOKUP($D752,metadata!$B$2:$S$451,8,0)</f>
        <v>8</v>
      </c>
      <c r="L752">
        <f>VLOOKUP($D752,metadata!$B$2:$S$451,9,0)</f>
        <v>7</v>
      </c>
      <c r="M752" t="str">
        <f>VLOOKUP($D752,metadata!$B$2:$S$451,10,0)</f>
        <v/>
      </c>
      <c r="N752" t="str">
        <f>VLOOKUP($D752,metadata!$B$2:$S$451,11,0)</f>
        <v>Orius sauteri</v>
      </c>
      <c r="O752" t="str">
        <f>VLOOKUP($D752,metadata!$B$2:$S$451,12,0)</f>
        <v>heteroptera</v>
      </c>
      <c r="P752" t="str">
        <f>VLOOKUP($D752,metadata!$B$2:$S$451,13,0)</f>
        <v>TU</v>
      </c>
      <c r="Q752">
        <f>VLOOKUP($D752,metadata!$B$2:$S$451,14,0)</f>
        <v>36.080556000000001</v>
      </c>
      <c r="R752">
        <f>VLOOKUP($D752,metadata!$B$2:$S$451,15,0)</f>
        <v>140.114722</v>
      </c>
      <c r="S752">
        <f>VLOOKUP($D752,metadata!$B$2:$S$451,16,0)</f>
        <v>0.05</v>
      </c>
      <c r="T752" t="str">
        <f>VLOOKUP($D752,metadata!$B$2:$S$451,17,0)</f>
        <v/>
      </c>
      <c r="U752" t="str">
        <f>VLOOKUP($D752,metadata!$B$2:$S$451,18,0)</f>
        <v/>
      </c>
      <c r="V752">
        <f>VLOOKUP($D752,metadata!$B$2:$Z$451,19,0)</f>
        <v>43.3</v>
      </c>
      <c r="W752" t="str">
        <f>VLOOKUP($D752,metadata!$B$2:$Z$451,20,0)</f>
        <v>acc</v>
      </c>
      <c r="X752" t="str">
        <f>VLOOKUP($D752,metadata!$B$2:$Z$451,21,0)</f>
        <v/>
      </c>
      <c r="Y752">
        <f>VLOOKUP($D752,metadata!$B$2:$Z$451,22,0)</f>
        <v>17</v>
      </c>
      <c r="Z752" t="str">
        <f>VLOOKUP($D752,metadata!$B$2:$Z$451,23,0)</f>
        <v/>
      </c>
      <c r="AA752" t="str">
        <f>VLOOKUP($D752,metadata!$B$2:$Z$451,24,0)</f>
        <v/>
      </c>
      <c r="AB752" t="str">
        <f>VLOOKUP($D752,metadata!$B$2:$Z$451,25,0)</f>
        <v/>
      </c>
      <c r="AC752">
        <v>12.974316858294699</v>
      </c>
      <c r="AD752">
        <v>48.066298342541401</v>
      </c>
      <c r="AF752">
        <f t="shared" si="43"/>
        <v>43.3</v>
      </c>
      <c r="AG752">
        <f t="shared" si="44"/>
        <v>13</v>
      </c>
      <c r="AH752">
        <v>2000</v>
      </c>
      <c r="AI752" t="s">
        <v>37</v>
      </c>
      <c r="AJ752" t="s">
        <v>37</v>
      </c>
    </row>
    <row r="753" spans="3:36" x14ac:dyDescent="0.3">
      <c r="C753">
        <v>752</v>
      </c>
      <c r="D753" t="str">
        <f t="shared" si="42"/>
        <v>17-TU</v>
      </c>
      <c r="E753" t="str">
        <f>VLOOKUP($D753,metadata!$B$2:$S$451,2,0)</f>
        <v>Ito, K; Nakata, T</v>
      </c>
      <c r="F753" t="str">
        <f>VLOOKUP($D753,metadata!$B$2:$S$451,3,0)</f>
        <v>Geographical variation of photoperiodic response in the females of a predatory bug, Orius sauteri (Poppius) (Heteroptera : Anthocoridae) from northern Japan</v>
      </c>
      <c r="G753" t="str">
        <f>VLOOKUP($D753,metadata!$B$2:$S$451,4,0)</f>
        <v>10.1303/aez.2000.101</v>
      </c>
      <c r="H753" t="str">
        <f>VLOOKUP($D753,metadata!$B$2:$S$451,5,0)</f>
        <v>y</v>
      </c>
      <c r="I753" t="str">
        <f>VLOOKUP($D753,metadata!$B$2:$S$451,6,0)</f>
        <v>a</v>
      </c>
      <c r="J753" t="str">
        <f>VLOOKUP($D753,metadata!$B$2:$S$451,7,0)</f>
        <v>i</v>
      </c>
      <c r="K753">
        <f>VLOOKUP($D753,metadata!$B$2:$S$451,8,0)</f>
        <v>8</v>
      </c>
      <c r="L753">
        <f>VLOOKUP($D753,metadata!$B$2:$S$451,9,0)</f>
        <v>7</v>
      </c>
      <c r="M753" t="str">
        <f>VLOOKUP($D753,metadata!$B$2:$S$451,10,0)</f>
        <v/>
      </c>
      <c r="N753" t="str">
        <f>VLOOKUP($D753,metadata!$B$2:$S$451,11,0)</f>
        <v>Orius sauteri</v>
      </c>
      <c r="O753" t="str">
        <f>VLOOKUP($D753,metadata!$B$2:$S$451,12,0)</f>
        <v>heteroptera</v>
      </c>
      <c r="P753" t="str">
        <f>VLOOKUP($D753,metadata!$B$2:$S$451,13,0)</f>
        <v>TU</v>
      </c>
      <c r="Q753">
        <f>VLOOKUP($D753,metadata!$B$2:$S$451,14,0)</f>
        <v>36.080556000000001</v>
      </c>
      <c r="R753">
        <f>VLOOKUP($D753,metadata!$B$2:$S$451,15,0)</f>
        <v>140.114722</v>
      </c>
      <c r="S753">
        <f>VLOOKUP($D753,metadata!$B$2:$S$451,16,0)</f>
        <v>0.05</v>
      </c>
      <c r="T753" t="str">
        <f>VLOOKUP($D753,metadata!$B$2:$S$451,17,0)</f>
        <v/>
      </c>
      <c r="U753" t="str">
        <f>VLOOKUP($D753,metadata!$B$2:$S$451,18,0)</f>
        <v/>
      </c>
      <c r="V753">
        <f>VLOOKUP($D753,metadata!$B$2:$Z$451,19,0)</f>
        <v>43.3</v>
      </c>
      <c r="W753" t="str">
        <f>VLOOKUP($D753,metadata!$B$2:$Z$451,20,0)</f>
        <v>acc</v>
      </c>
      <c r="X753" t="str">
        <f>VLOOKUP($D753,metadata!$B$2:$Z$451,21,0)</f>
        <v/>
      </c>
      <c r="Y753">
        <f>VLOOKUP($D753,metadata!$B$2:$Z$451,22,0)</f>
        <v>17</v>
      </c>
      <c r="Z753" t="str">
        <f>VLOOKUP($D753,metadata!$B$2:$Z$451,23,0)</f>
        <v/>
      </c>
      <c r="AA753" t="str">
        <f>VLOOKUP($D753,metadata!$B$2:$Z$451,24,0)</f>
        <v/>
      </c>
      <c r="AB753" t="str">
        <f>VLOOKUP($D753,metadata!$B$2:$Z$451,25,0)</f>
        <v/>
      </c>
      <c r="AC753">
        <v>14.0174705091832</v>
      </c>
      <c r="AD753">
        <v>18.232044198895</v>
      </c>
      <c r="AF753">
        <f t="shared" si="43"/>
        <v>43.3</v>
      </c>
      <c r="AG753">
        <f t="shared" si="44"/>
        <v>14</v>
      </c>
      <c r="AH753">
        <v>2000</v>
      </c>
      <c r="AI753" t="s">
        <v>37</v>
      </c>
      <c r="AJ753" t="s">
        <v>37</v>
      </c>
    </row>
    <row r="754" spans="3:36" x14ac:dyDescent="0.3">
      <c r="C754">
        <v>753</v>
      </c>
      <c r="D754" t="str">
        <f t="shared" si="42"/>
        <v>17-TU</v>
      </c>
      <c r="E754" t="str">
        <f>VLOOKUP($D754,metadata!$B$2:$S$451,2,0)</f>
        <v>Ito, K; Nakata, T</v>
      </c>
      <c r="F754" t="str">
        <f>VLOOKUP($D754,metadata!$B$2:$S$451,3,0)</f>
        <v>Geographical variation of photoperiodic response in the females of a predatory bug, Orius sauteri (Poppius) (Heteroptera : Anthocoridae) from northern Japan</v>
      </c>
      <c r="G754" t="str">
        <f>VLOOKUP($D754,metadata!$B$2:$S$451,4,0)</f>
        <v>10.1303/aez.2000.101</v>
      </c>
      <c r="H754" t="str">
        <f>VLOOKUP($D754,metadata!$B$2:$S$451,5,0)</f>
        <v>y</v>
      </c>
      <c r="I754" t="str">
        <f>VLOOKUP($D754,metadata!$B$2:$S$451,6,0)</f>
        <v>a</v>
      </c>
      <c r="J754" t="str">
        <f>VLOOKUP($D754,metadata!$B$2:$S$451,7,0)</f>
        <v>i</v>
      </c>
      <c r="K754">
        <f>VLOOKUP($D754,metadata!$B$2:$S$451,8,0)</f>
        <v>8</v>
      </c>
      <c r="L754">
        <f>VLOOKUP($D754,metadata!$B$2:$S$451,9,0)</f>
        <v>7</v>
      </c>
      <c r="M754" t="str">
        <f>VLOOKUP($D754,metadata!$B$2:$S$451,10,0)</f>
        <v/>
      </c>
      <c r="N754" t="str">
        <f>VLOOKUP($D754,metadata!$B$2:$S$451,11,0)</f>
        <v>Orius sauteri</v>
      </c>
      <c r="O754" t="str">
        <f>VLOOKUP($D754,metadata!$B$2:$S$451,12,0)</f>
        <v>heteroptera</v>
      </c>
      <c r="P754" t="str">
        <f>VLOOKUP($D754,metadata!$B$2:$S$451,13,0)</f>
        <v>TU</v>
      </c>
      <c r="Q754">
        <f>VLOOKUP($D754,metadata!$B$2:$S$451,14,0)</f>
        <v>36.080556000000001</v>
      </c>
      <c r="R754">
        <f>VLOOKUP($D754,metadata!$B$2:$S$451,15,0)</f>
        <v>140.114722</v>
      </c>
      <c r="S754">
        <f>VLOOKUP($D754,metadata!$B$2:$S$451,16,0)</f>
        <v>0.05</v>
      </c>
      <c r="T754" t="str">
        <f>VLOOKUP($D754,metadata!$B$2:$S$451,17,0)</f>
        <v/>
      </c>
      <c r="U754" t="str">
        <f>VLOOKUP($D754,metadata!$B$2:$S$451,18,0)</f>
        <v/>
      </c>
      <c r="V754">
        <f>VLOOKUP($D754,metadata!$B$2:$Z$451,19,0)</f>
        <v>43.3</v>
      </c>
      <c r="W754" t="str">
        <f>VLOOKUP($D754,metadata!$B$2:$Z$451,20,0)</f>
        <v>acc</v>
      </c>
      <c r="X754" t="str">
        <f>VLOOKUP($D754,metadata!$B$2:$Z$451,21,0)</f>
        <v/>
      </c>
      <c r="Y754">
        <f>VLOOKUP($D754,metadata!$B$2:$Z$451,22,0)</f>
        <v>17</v>
      </c>
      <c r="Z754" t="str">
        <f>VLOOKUP($D754,metadata!$B$2:$Z$451,23,0)</f>
        <v/>
      </c>
      <c r="AA754" t="str">
        <f>VLOOKUP($D754,metadata!$B$2:$Z$451,24,0)</f>
        <v/>
      </c>
      <c r="AB754" t="str">
        <f>VLOOKUP($D754,metadata!$B$2:$Z$451,25,0)</f>
        <v/>
      </c>
      <c r="AC754">
        <v>15.0195609974615</v>
      </c>
      <c r="AD754">
        <v>14.3646408839779</v>
      </c>
      <c r="AF754">
        <f t="shared" si="43"/>
        <v>43.3</v>
      </c>
      <c r="AG754">
        <f t="shared" si="44"/>
        <v>15</v>
      </c>
      <c r="AH754">
        <v>2000</v>
      </c>
      <c r="AI754" t="s">
        <v>37</v>
      </c>
      <c r="AJ754" t="s">
        <v>37</v>
      </c>
    </row>
    <row r="755" spans="3:36" x14ac:dyDescent="0.3">
      <c r="C755">
        <v>754</v>
      </c>
      <c r="D755" t="str">
        <f t="shared" si="42"/>
        <v>17-TU</v>
      </c>
      <c r="E755" t="str">
        <f>VLOOKUP($D755,metadata!$B$2:$S$451,2,0)</f>
        <v>Ito, K; Nakata, T</v>
      </c>
      <c r="F755" t="str">
        <f>VLOOKUP($D755,metadata!$B$2:$S$451,3,0)</f>
        <v>Geographical variation of photoperiodic response in the females of a predatory bug, Orius sauteri (Poppius) (Heteroptera : Anthocoridae) from northern Japan</v>
      </c>
      <c r="G755" t="str">
        <f>VLOOKUP($D755,metadata!$B$2:$S$451,4,0)</f>
        <v>10.1303/aez.2000.101</v>
      </c>
      <c r="H755" t="str">
        <f>VLOOKUP($D755,metadata!$B$2:$S$451,5,0)</f>
        <v>y</v>
      </c>
      <c r="I755" t="str">
        <f>VLOOKUP($D755,metadata!$B$2:$S$451,6,0)</f>
        <v>a</v>
      </c>
      <c r="J755" t="str">
        <f>VLOOKUP($D755,metadata!$B$2:$S$451,7,0)</f>
        <v>i</v>
      </c>
      <c r="K755">
        <f>VLOOKUP($D755,metadata!$B$2:$S$451,8,0)</f>
        <v>8</v>
      </c>
      <c r="L755">
        <f>VLOOKUP($D755,metadata!$B$2:$S$451,9,0)</f>
        <v>7</v>
      </c>
      <c r="M755" t="str">
        <f>VLOOKUP($D755,metadata!$B$2:$S$451,10,0)</f>
        <v/>
      </c>
      <c r="N755" t="str">
        <f>VLOOKUP($D755,metadata!$B$2:$S$451,11,0)</f>
        <v>Orius sauteri</v>
      </c>
      <c r="O755" t="str">
        <f>VLOOKUP($D755,metadata!$B$2:$S$451,12,0)</f>
        <v>heteroptera</v>
      </c>
      <c r="P755" t="str">
        <f>VLOOKUP($D755,metadata!$B$2:$S$451,13,0)</f>
        <v>TU</v>
      </c>
      <c r="Q755">
        <f>VLOOKUP($D755,metadata!$B$2:$S$451,14,0)</f>
        <v>36.080556000000001</v>
      </c>
      <c r="R755">
        <f>VLOOKUP($D755,metadata!$B$2:$S$451,15,0)</f>
        <v>140.114722</v>
      </c>
      <c r="S755">
        <f>VLOOKUP($D755,metadata!$B$2:$S$451,16,0)</f>
        <v>0.05</v>
      </c>
      <c r="T755" t="str">
        <f>VLOOKUP($D755,metadata!$B$2:$S$451,17,0)</f>
        <v/>
      </c>
      <c r="U755" t="str">
        <f>VLOOKUP($D755,metadata!$B$2:$S$451,18,0)</f>
        <v/>
      </c>
      <c r="V755">
        <f>VLOOKUP($D755,metadata!$B$2:$Z$451,19,0)</f>
        <v>43.3</v>
      </c>
      <c r="W755" t="str">
        <f>VLOOKUP($D755,metadata!$B$2:$Z$451,20,0)</f>
        <v>acc</v>
      </c>
      <c r="X755" t="str">
        <f>VLOOKUP($D755,metadata!$B$2:$Z$451,21,0)</f>
        <v/>
      </c>
      <c r="Y755">
        <f>VLOOKUP($D755,metadata!$B$2:$Z$451,22,0)</f>
        <v>17</v>
      </c>
      <c r="Z755" t="str">
        <f>VLOOKUP($D755,metadata!$B$2:$Z$451,23,0)</f>
        <v/>
      </c>
      <c r="AA755" t="str">
        <f>VLOOKUP($D755,metadata!$B$2:$Z$451,24,0)</f>
        <v/>
      </c>
      <c r="AB755" t="str">
        <f>VLOOKUP($D755,metadata!$B$2:$Z$451,25,0)</f>
        <v/>
      </c>
      <c r="AC755">
        <v>15.993728535164999</v>
      </c>
      <c r="AD755">
        <v>12.154696132596699</v>
      </c>
      <c r="AF755">
        <f t="shared" si="43"/>
        <v>43.3</v>
      </c>
      <c r="AG755">
        <f t="shared" si="44"/>
        <v>16</v>
      </c>
      <c r="AH755">
        <v>2000</v>
      </c>
      <c r="AI755" t="s">
        <v>37</v>
      </c>
      <c r="AJ755" t="s">
        <v>37</v>
      </c>
    </row>
    <row r="756" spans="3:36" x14ac:dyDescent="0.3">
      <c r="C756">
        <v>755</v>
      </c>
      <c r="D756" t="str">
        <f t="shared" si="42"/>
        <v>18-Mt. Palomar</v>
      </c>
      <c r="E756" t="str">
        <f>VLOOKUP($D756,metadata!$B$2:$S$451,2,0)</f>
        <v>JORDAN, RG; BRADSHAW, WE</v>
      </c>
      <c r="F756" t="str">
        <f>VLOOKUP($D756,metadata!$B$2:$S$451,3,0)</f>
        <v>GEOGRAPHIC VARIATION IN PHOTOPERIODIC RESPONSE OF WESTERN TREE-HOLE MOSQUITO, AEDES-SIERRENSIS</v>
      </c>
      <c r="G756" t="str">
        <f>VLOOKUP($D756,metadata!$B$2:$S$451,4,0)</f>
        <v>10.1093/aesa/71.4.487</v>
      </c>
      <c r="H756" t="str">
        <f>VLOOKUP($D756,metadata!$B$2:$S$451,5,0)</f>
        <v>y</v>
      </c>
      <c r="I756" t="str">
        <f>VLOOKUP($D756,metadata!$B$2:$S$451,6,0)</f>
        <v>a</v>
      </c>
      <c r="J756" t="str">
        <f>VLOOKUP($D756,metadata!$B$2:$S$451,7,0)</f>
        <v>i</v>
      </c>
      <c r="K756">
        <f>VLOOKUP($D756,metadata!$B$2:$S$451,8,0)</f>
        <v>5</v>
      </c>
      <c r="L756">
        <f>VLOOKUP($D756,metadata!$B$2:$S$451,9,0)</f>
        <v>7</v>
      </c>
      <c r="M756" t="str">
        <f>VLOOKUP($D756,metadata!$B$2:$S$451,10,0)</f>
        <v>n</v>
      </c>
      <c r="N756" t="str">
        <f>VLOOKUP($D756,metadata!$B$2:$S$451,11,0)</f>
        <v>Aedes sierrensis</v>
      </c>
      <c r="O756" t="str">
        <f>VLOOKUP($D756,metadata!$B$2:$S$451,12,0)</f>
        <v>diptera</v>
      </c>
      <c r="P756" t="str">
        <f>VLOOKUP($D756,metadata!$B$2:$S$451,13,0)</f>
        <v>Mt. Palomar</v>
      </c>
      <c r="Q756">
        <f>VLOOKUP($D756,metadata!$B$2:$S$451,14,0)</f>
        <v>33.363484</v>
      </c>
      <c r="R756">
        <f>VLOOKUP($D756,metadata!$B$2:$S$451,15,0)</f>
        <v>-116.836394</v>
      </c>
      <c r="S756">
        <f>VLOOKUP($D756,metadata!$B$2:$S$451,16,0)</f>
        <v>0.1</v>
      </c>
      <c r="T756">
        <f>VLOOKUP($D756,metadata!$B$2:$S$451,17,0)</f>
        <v>1400</v>
      </c>
      <c r="U756">
        <f>VLOOKUP($D756,metadata!$B$2:$S$451,18,0)</f>
        <v>400</v>
      </c>
      <c r="V756">
        <f>VLOOKUP($D756,metadata!$B$2:$Z$451,19,0)</f>
        <v>20</v>
      </c>
      <c r="W756" t="str">
        <f>VLOOKUP($D756,metadata!$B$2:$Z$451,20,0)</f>
        <v>acc</v>
      </c>
      <c r="X756" t="str">
        <f>VLOOKUP($D756,metadata!$B$2:$Z$451,21,0)</f>
        <v/>
      </c>
      <c r="Y756">
        <f>VLOOKUP($D756,metadata!$B$2:$Z$451,22,0)</f>
        <v>18</v>
      </c>
      <c r="Z756" t="str">
        <f>VLOOKUP($D756,metadata!$B$2:$Z$451,23,0)</f>
        <v/>
      </c>
      <c r="AA756" t="str">
        <f>VLOOKUP($D756,metadata!$B$2:$Z$451,24,0)</f>
        <v/>
      </c>
      <c r="AB756" t="e">
        <f>VLOOKUP($D756,metadata!$B$2:$Z$451,25,0)</f>
        <v>#VALUE!</v>
      </c>
      <c r="AC756">
        <v>9.1529206625980795</v>
      </c>
      <c r="AD756">
        <v>65.523103748910103</v>
      </c>
      <c r="AF756">
        <f t="shared" si="43"/>
        <v>20</v>
      </c>
      <c r="AG756">
        <v>9</v>
      </c>
      <c r="AH756">
        <v>1978</v>
      </c>
      <c r="AI756" t="s">
        <v>37</v>
      </c>
      <c r="AJ756" t="s">
        <v>37</v>
      </c>
    </row>
    <row r="757" spans="3:36" x14ac:dyDescent="0.3">
      <c r="C757">
        <v>756</v>
      </c>
      <c r="D757" t="str">
        <f t="shared" si="42"/>
        <v>18-Mt. Palomar</v>
      </c>
      <c r="E757" t="str">
        <f>VLOOKUP($D757,metadata!$B$2:$S$451,2,0)</f>
        <v>JORDAN, RG; BRADSHAW, WE</v>
      </c>
      <c r="F757" t="str">
        <f>VLOOKUP($D757,metadata!$B$2:$S$451,3,0)</f>
        <v>GEOGRAPHIC VARIATION IN PHOTOPERIODIC RESPONSE OF WESTERN TREE-HOLE MOSQUITO, AEDES-SIERRENSIS</v>
      </c>
      <c r="G757" t="str">
        <f>VLOOKUP($D757,metadata!$B$2:$S$451,4,0)</f>
        <v>10.1093/aesa/71.4.487</v>
      </c>
      <c r="H757" t="str">
        <f>VLOOKUP($D757,metadata!$B$2:$S$451,5,0)</f>
        <v>y</v>
      </c>
      <c r="I757" t="str">
        <f>VLOOKUP($D757,metadata!$B$2:$S$451,6,0)</f>
        <v>a</v>
      </c>
      <c r="J757" t="str">
        <f>VLOOKUP($D757,metadata!$B$2:$S$451,7,0)</f>
        <v>i</v>
      </c>
      <c r="K757">
        <f>VLOOKUP($D757,metadata!$B$2:$S$451,8,0)</f>
        <v>5</v>
      </c>
      <c r="L757">
        <f>VLOOKUP($D757,metadata!$B$2:$S$451,9,0)</f>
        <v>7</v>
      </c>
      <c r="M757" t="str">
        <f>VLOOKUP($D757,metadata!$B$2:$S$451,10,0)</f>
        <v>n</v>
      </c>
      <c r="N757" t="str">
        <f>VLOOKUP($D757,metadata!$B$2:$S$451,11,0)</f>
        <v>Aedes sierrensis</v>
      </c>
      <c r="O757" t="str">
        <f>VLOOKUP($D757,metadata!$B$2:$S$451,12,0)</f>
        <v>diptera</v>
      </c>
      <c r="P757" t="str">
        <f>VLOOKUP($D757,metadata!$B$2:$S$451,13,0)</f>
        <v>Mt. Palomar</v>
      </c>
      <c r="Q757">
        <f>VLOOKUP($D757,metadata!$B$2:$S$451,14,0)</f>
        <v>33.363484</v>
      </c>
      <c r="R757">
        <f>VLOOKUP($D757,metadata!$B$2:$S$451,15,0)</f>
        <v>-116.836394</v>
      </c>
      <c r="S757">
        <f>VLOOKUP($D757,metadata!$B$2:$S$451,16,0)</f>
        <v>0.1</v>
      </c>
      <c r="T757">
        <f>VLOOKUP($D757,metadata!$B$2:$S$451,17,0)</f>
        <v>1400</v>
      </c>
      <c r="U757">
        <f>VLOOKUP($D757,metadata!$B$2:$S$451,18,0)</f>
        <v>400</v>
      </c>
      <c r="V757">
        <f>VLOOKUP($D757,metadata!$B$2:$Z$451,19,0)</f>
        <v>20</v>
      </c>
      <c r="W757" t="str">
        <f>VLOOKUP($D757,metadata!$B$2:$Z$451,20,0)</f>
        <v>acc</v>
      </c>
      <c r="X757" t="str">
        <f>VLOOKUP($D757,metadata!$B$2:$Z$451,21,0)</f>
        <v/>
      </c>
      <c r="Y757">
        <f>VLOOKUP($D757,metadata!$B$2:$Z$451,22,0)</f>
        <v>18</v>
      </c>
      <c r="Z757" t="str">
        <f>VLOOKUP($D757,metadata!$B$2:$Z$451,23,0)</f>
        <v/>
      </c>
      <c r="AA757" t="str">
        <f>VLOOKUP($D757,metadata!$B$2:$Z$451,24,0)</f>
        <v/>
      </c>
      <c r="AB757" t="e">
        <f>VLOOKUP($D757,metadata!$B$2:$Z$451,25,0)</f>
        <v>#VALUE!</v>
      </c>
      <c r="AC757">
        <v>9.9952920662598093</v>
      </c>
      <c r="AD757">
        <v>65.476605637895901</v>
      </c>
      <c r="AF757">
        <f t="shared" si="43"/>
        <v>20</v>
      </c>
      <c r="AG757">
        <v>10</v>
      </c>
      <c r="AH757">
        <v>1978</v>
      </c>
      <c r="AI757" t="s">
        <v>37</v>
      </c>
      <c r="AJ757" t="s">
        <v>37</v>
      </c>
    </row>
    <row r="758" spans="3:36" x14ac:dyDescent="0.3">
      <c r="C758">
        <v>757</v>
      </c>
      <c r="D758" t="str">
        <f t="shared" si="42"/>
        <v>18-Mt. Palomar</v>
      </c>
      <c r="E758" t="str">
        <f>VLOOKUP($D758,metadata!$B$2:$S$451,2,0)</f>
        <v>JORDAN, RG; BRADSHAW, WE</v>
      </c>
      <c r="F758" t="str">
        <f>VLOOKUP($D758,metadata!$B$2:$S$451,3,0)</f>
        <v>GEOGRAPHIC VARIATION IN PHOTOPERIODIC RESPONSE OF WESTERN TREE-HOLE MOSQUITO, AEDES-SIERRENSIS</v>
      </c>
      <c r="G758" t="str">
        <f>VLOOKUP($D758,metadata!$B$2:$S$451,4,0)</f>
        <v>10.1093/aesa/71.4.487</v>
      </c>
      <c r="H758" t="str">
        <f>VLOOKUP($D758,metadata!$B$2:$S$451,5,0)</f>
        <v>y</v>
      </c>
      <c r="I758" t="str">
        <f>VLOOKUP($D758,metadata!$B$2:$S$451,6,0)</f>
        <v>a</v>
      </c>
      <c r="J758" t="str">
        <f>VLOOKUP($D758,metadata!$B$2:$S$451,7,0)</f>
        <v>i</v>
      </c>
      <c r="K758">
        <f>VLOOKUP($D758,metadata!$B$2:$S$451,8,0)</f>
        <v>5</v>
      </c>
      <c r="L758">
        <f>VLOOKUP($D758,metadata!$B$2:$S$451,9,0)</f>
        <v>7</v>
      </c>
      <c r="M758" t="str">
        <f>VLOOKUP($D758,metadata!$B$2:$S$451,10,0)</f>
        <v>n</v>
      </c>
      <c r="N758" t="str">
        <f>VLOOKUP($D758,metadata!$B$2:$S$451,11,0)</f>
        <v>Aedes sierrensis</v>
      </c>
      <c r="O758" t="str">
        <f>VLOOKUP($D758,metadata!$B$2:$S$451,12,0)</f>
        <v>diptera</v>
      </c>
      <c r="P758" t="str">
        <f>VLOOKUP($D758,metadata!$B$2:$S$451,13,0)</f>
        <v>Mt. Palomar</v>
      </c>
      <c r="Q758">
        <f>VLOOKUP($D758,metadata!$B$2:$S$451,14,0)</f>
        <v>33.363484</v>
      </c>
      <c r="R758">
        <f>VLOOKUP($D758,metadata!$B$2:$S$451,15,0)</f>
        <v>-116.836394</v>
      </c>
      <c r="S758">
        <f>VLOOKUP($D758,metadata!$B$2:$S$451,16,0)</f>
        <v>0.1</v>
      </c>
      <c r="T758">
        <f>VLOOKUP($D758,metadata!$B$2:$S$451,17,0)</f>
        <v>1400</v>
      </c>
      <c r="U758">
        <f>VLOOKUP($D758,metadata!$B$2:$S$451,18,0)</f>
        <v>400</v>
      </c>
      <c r="V758">
        <f>VLOOKUP($D758,metadata!$B$2:$Z$451,19,0)</f>
        <v>20</v>
      </c>
      <c r="W758" t="str">
        <f>VLOOKUP($D758,metadata!$B$2:$Z$451,20,0)</f>
        <v>acc</v>
      </c>
      <c r="X758" t="str">
        <f>VLOOKUP($D758,metadata!$B$2:$Z$451,21,0)</f>
        <v/>
      </c>
      <c r="Y758">
        <f>VLOOKUP($D758,metadata!$B$2:$Z$451,22,0)</f>
        <v>18</v>
      </c>
      <c r="Z758" t="str">
        <f>VLOOKUP($D758,metadata!$B$2:$Z$451,23,0)</f>
        <v/>
      </c>
      <c r="AA758" t="str">
        <f>VLOOKUP($D758,metadata!$B$2:$Z$451,24,0)</f>
        <v/>
      </c>
      <c r="AB758" t="e">
        <f>VLOOKUP($D758,metadata!$B$2:$Z$451,25,0)</f>
        <v>#VALUE!</v>
      </c>
      <c r="AC758">
        <v>10.9374891020052</v>
      </c>
      <c r="AD758">
        <v>89.943330427201303</v>
      </c>
      <c r="AF758">
        <f t="shared" si="43"/>
        <v>20</v>
      </c>
      <c r="AG758">
        <v>11</v>
      </c>
      <c r="AH758">
        <v>1978</v>
      </c>
      <c r="AI758" t="s">
        <v>37</v>
      </c>
      <c r="AJ758" t="s">
        <v>37</v>
      </c>
    </row>
    <row r="759" spans="3:36" x14ac:dyDescent="0.3">
      <c r="C759">
        <v>758</v>
      </c>
      <c r="D759" t="str">
        <f t="shared" si="42"/>
        <v>18-Mt. Palomar</v>
      </c>
      <c r="E759" t="str">
        <f>VLOOKUP($D759,metadata!$B$2:$S$451,2,0)</f>
        <v>JORDAN, RG; BRADSHAW, WE</v>
      </c>
      <c r="F759" t="str">
        <f>VLOOKUP($D759,metadata!$B$2:$S$451,3,0)</f>
        <v>GEOGRAPHIC VARIATION IN PHOTOPERIODIC RESPONSE OF WESTERN TREE-HOLE MOSQUITO, AEDES-SIERRENSIS</v>
      </c>
      <c r="G759" t="str">
        <f>VLOOKUP($D759,metadata!$B$2:$S$451,4,0)</f>
        <v>10.1093/aesa/71.4.487</v>
      </c>
      <c r="H759" t="str">
        <f>VLOOKUP($D759,metadata!$B$2:$S$451,5,0)</f>
        <v>y</v>
      </c>
      <c r="I759" t="str">
        <f>VLOOKUP($D759,metadata!$B$2:$S$451,6,0)</f>
        <v>a</v>
      </c>
      <c r="J759" t="str">
        <f>VLOOKUP($D759,metadata!$B$2:$S$451,7,0)</f>
        <v>i</v>
      </c>
      <c r="K759">
        <f>VLOOKUP($D759,metadata!$B$2:$S$451,8,0)</f>
        <v>5</v>
      </c>
      <c r="L759">
        <f>VLOOKUP($D759,metadata!$B$2:$S$451,9,0)</f>
        <v>7</v>
      </c>
      <c r="M759" t="str">
        <f>VLOOKUP($D759,metadata!$B$2:$S$451,10,0)</f>
        <v>n</v>
      </c>
      <c r="N759" t="str">
        <f>VLOOKUP($D759,metadata!$B$2:$S$451,11,0)</f>
        <v>Aedes sierrensis</v>
      </c>
      <c r="O759" t="str">
        <f>VLOOKUP($D759,metadata!$B$2:$S$451,12,0)</f>
        <v>diptera</v>
      </c>
      <c r="P759" t="str">
        <f>VLOOKUP($D759,metadata!$B$2:$S$451,13,0)</f>
        <v>Mt. Palomar</v>
      </c>
      <c r="Q759">
        <f>VLOOKUP($D759,metadata!$B$2:$S$451,14,0)</f>
        <v>33.363484</v>
      </c>
      <c r="R759">
        <f>VLOOKUP($D759,metadata!$B$2:$S$451,15,0)</f>
        <v>-116.836394</v>
      </c>
      <c r="S759">
        <f>VLOOKUP($D759,metadata!$B$2:$S$451,16,0)</f>
        <v>0.1</v>
      </c>
      <c r="T759">
        <f>VLOOKUP($D759,metadata!$B$2:$S$451,17,0)</f>
        <v>1400</v>
      </c>
      <c r="U759">
        <f>VLOOKUP($D759,metadata!$B$2:$S$451,18,0)</f>
        <v>400</v>
      </c>
      <c r="V759">
        <f>VLOOKUP($D759,metadata!$B$2:$Z$451,19,0)</f>
        <v>20</v>
      </c>
      <c r="W759" t="str">
        <f>VLOOKUP($D759,metadata!$B$2:$Z$451,20,0)</f>
        <v>acc</v>
      </c>
      <c r="X759" t="str">
        <f>VLOOKUP($D759,metadata!$B$2:$Z$451,21,0)</f>
        <v/>
      </c>
      <c r="Y759">
        <f>VLOOKUP($D759,metadata!$B$2:$Z$451,22,0)</f>
        <v>18</v>
      </c>
      <c r="Z759" t="str">
        <f>VLOOKUP($D759,metadata!$B$2:$Z$451,23,0)</f>
        <v/>
      </c>
      <c r="AA759" t="str">
        <f>VLOOKUP($D759,metadata!$B$2:$Z$451,24,0)</f>
        <v/>
      </c>
      <c r="AB759" t="e">
        <f>VLOOKUP($D759,metadata!$B$2:$Z$451,25,0)</f>
        <v>#VALUE!</v>
      </c>
      <c r="AC759">
        <v>11.930470793374001</v>
      </c>
      <c r="AD759">
        <v>70.767218831734894</v>
      </c>
      <c r="AF759">
        <f t="shared" si="43"/>
        <v>20</v>
      </c>
      <c r="AG759">
        <v>12</v>
      </c>
      <c r="AH759">
        <v>1978</v>
      </c>
      <c r="AI759" t="s">
        <v>37</v>
      </c>
      <c r="AJ759" t="s">
        <v>37</v>
      </c>
    </row>
    <row r="760" spans="3:36" x14ac:dyDescent="0.3">
      <c r="C760">
        <v>759</v>
      </c>
      <c r="D760" t="str">
        <f t="shared" si="42"/>
        <v>18-Mt. Palomar</v>
      </c>
      <c r="E760" t="str">
        <f>VLOOKUP($D760,metadata!$B$2:$S$451,2,0)</f>
        <v>JORDAN, RG; BRADSHAW, WE</v>
      </c>
      <c r="F760" t="str">
        <f>VLOOKUP($D760,metadata!$B$2:$S$451,3,0)</f>
        <v>GEOGRAPHIC VARIATION IN PHOTOPERIODIC RESPONSE OF WESTERN TREE-HOLE MOSQUITO, AEDES-SIERRENSIS</v>
      </c>
      <c r="G760" t="str">
        <f>VLOOKUP($D760,metadata!$B$2:$S$451,4,0)</f>
        <v>10.1093/aesa/71.4.487</v>
      </c>
      <c r="H760" t="str">
        <f>VLOOKUP($D760,metadata!$B$2:$S$451,5,0)</f>
        <v>y</v>
      </c>
      <c r="I760" t="str">
        <f>VLOOKUP($D760,metadata!$B$2:$S$451,6,0)</f>
        <v>a</v>
      </c>
      <c r="J760" t="str">
        <f>VLOOKUP($D760,metadata!$B$2:$S$451,7,0)</f>
        <v>i</v>
      </c>
      <c r="K760">
        <f>VLOOKUP($D760,metadata!$B$2:$S$451,8,0)</f>
        <v>5</v>
      </c>
      <c r="L760">
        <f>VLOOKUP($D760,metadata!$B$2:$S$451,9,0)</f>
        <v>7</v>
      </c>
      <c r="M760" t="str">
        <f>VLOOKUP($D760,metadata!$B$2:$S$451,10,0)</f>
        <v>n</v>
      </c>
      <c r="N760" t="str">
        <f>VLOOKUP($D760,metadata!$B$2:$S$451,11,0)</f>
        <v>Aedes sierrensis</v>
      </c>
      <c r="O760" t="str">
        <f>VLOOKUP($D760,metadata!$B$2:$S$451,12,0)</f>
        <v>diptera</v>
      </c>
      <c r="P760" t="str">
        <f>VLOOKUP($D760,metadata!$B$2:$S$451,13,0)</f>
        <v>Mt. Palomar</v>
      </c>
      <c r="Q760">
        <f>VLOOKUP($D760,metadata!$B$2:$S$451,14,0)</f>
        <v>33.363484</v>
      </c>
      <c r="R760">
        <f>VLOOKUP($D760,metadata!$B$2:$S$451,15,0)</f>
        <v>-116.836394</v>
      </c>
      <c r="S760">
        <f>VLOOKUP($D760,metadata!$B$2:$S$451,16,0)</f>
        <v>0.1</v>
      </c>
      <c r="T760">
        <f>VLOOKUP($D760,metadata!$B$2:$S$451,17,0)</f>
        <v>1400</v>
      </c>
      <c r="U760">
        <f>VLOOKUP($D760,metadata!$B$2:$S$451,18,0)</f>
        <v>400</v>
      </c>
      <c r="V760">
        <f>VLOOKUP($D760,metadata!$B$2:$Z$451,19,0)</f>
        <v>20</v>
      </c>
      <c r="W760" t="str">
        <f>VLOOKUP($D760,metadata!$B$2:$Z$451,20,0)</f>
        <v>acc</v>
      </c>
      <c r="X760" t="str">
        <f>VLOOKUP($D760,metadata!$B$2:$Z$451,21,0)</f>
        <v/>
      </c>
      <c r="Y760">
        <f>VLOOKUP($D760,metadata!$B$2:$Z$451,22,0)</f>
        <v>18</v>
      </c>
      <c r="Z760" t="str">
        <f>VLOOKUP($D760,metadata!$B$2:$Z$451,23,0)</f>
        <v/>
      </c>
      <c r="AA760" t="str">
        <f>VLOOKUP($D760,metadata!$B$2:$Z$451,24,0)</f>
        <v/>
      </c>
      <c r="AB760" t="e">
        <f>VLOOKUP($D760,metadata!$B$2:$Z$451,25,0)</f>
        <v>#VALUE!</v>
      </c>
      <c r="AC760">
        <v>12.9163905841325</v>
      </c>
      <c r="AD760">
        <v>99.376634699215302</v>
      </c>
      <c r="AF760">
        <f t="shared" si="43"/>
        <v>20</v>
      </c>
      <c r="AG760">
        <v>13</v>
      </c>
      <c r="AH760">
        <v>1978</v>
      </c>
      <c r="AI760" t="s">
        <v>37</v>
      </c>
      <c r="AJ760" t="s">
        <v>37</v>
      </c>
    </row>
    <row r="761" spans="3:36" x14ac:dyDescent="0.3">
      <c r="C761">
        <v>760</v>
      </c>
      <c r="D761" t="str">
        <f t="shared" si="42"/>
        <v>18-Mt. Palomar</v>
      </c>
      <c r="E761" t="str">
        <f>VLOOKUP($D761,metadata!$B$2:$S$451,2,0)</f>
        <v>JORDAN, RG; BRADSHAW, WE</v>
      </c>
      <c r="F761" t="str">
        <f>VLOOKUP($D761,metadata!$B$2:$S$451,3,0)</f>
        <v>GEOGRAPHIC VARIATION IN PHOTOPERIODIC RESPONSE OF WESTERN TREE-HOLE MOSQUITO, AEDES-SIERRENSIS</v>
      </c>
      <c r="G761" t="str">
        <f>VLOOKUP($D761,metadata!$B$2:$S$451,4,0)</f>
        <v>10.1093/aesa/71.4.487</v>
      </c>
      <c r="H761" t="str">
        <f>VLOOKUP($D761,metadata!$B$2:$S$451,5,0)</f>
        <v>y</v>
      </c>
      <c r="I761" t="str">
        <f>VLOOKUP($D761,metadata!$B$2:$S$451,6,0)</f>
        <v>a</v>
      </c>
      <c r="J761" t="str">
        <f>VLOOKUP($D761,metadata!$B$2:$S$451,7,0)</f>
        <v>i</v>
      </c>
      <c r="K761">
        <f>VLOOKUP($D761,metadata!$B$2:$S$451,8,0)</f>
        <v>5</v>
      </c>
      <c r="L761">
        <f>VLOOKUP($D761,metadata!$B$2:$S$451,9,0)</f>
        <v>7</v>
      </c>
      <c r="M761" t="str">
        <f>VLOOKUP($D761,metadata!$B$2:$S$451,10,0)</f>
        <v>n</v>
      </c>
      <c r="N761" t="str">
        <f>VLOOKUP($D761,metadata!$B$2:$S$451,11,0)</f>
        <v>Aedes sierrensis</v>
      </c>
      <c r="O761" t="str">
        <f>VLOOKUP($D761,metadata!$B$2:$S$451,12,0)</f>
        <v>diptera</v>
      </c>
      <c r="P761" t="str">
        <f>VLOOKUP($D761,metadata!$B$2:$S$451,13,0)</f>
        <v>Mt. Palomar</v>
      </c>
      <c r="Q761">
        <f>VLOOKUP($D761,metadata!$B$2:$S$451,14,0)</f>
        <v>33.363484</v>
      </c>
      <c r="R761">
        <f>VLOOKUP($D761,metadata!$B$2:$S$451,15,0)</f>
        <v>-116.836394</v>
      </c>
      <c r="S761">
        <f>VLOOKUP($D761,metadata!$B$2:$S$451,16,0)</f>
        <v>0.1</v>
      </c>
      <c r="T761">
        <f>VLOOKUP($D761,metadata!$B$2:$S$451,17,0)</f>
        <v>1400</v>
      </c>
      <c r="U761">
        <f>VLOOKUP($D761,metadata!$B$2:$S$451,18,0)</f>
        <v>400</v>
      </c>
      <c r="V761">
        <f>VLOOKUP($D761,metadata!$B$2:$Z$451,19,0)</f>
        <v>20</v>
      </c>
      <c r="W761" t="str">
        <f>VLOOKUP($D761,metadata!$B$2:$Z$451,20,0)</f>
        <v>acc</v>
      </c>
      <c r="X761" t="str">
        <f>VLOOKUP($D761,metadata!$B$2:$Z$451,21,0)</f>
        <v/>
      </c>
      <c r="Y761">
        <f>VLOOKUP($D761,metadata!$B$2:$Z$451,22,0)</f>
        <v>18</v>
      </c>
      <c r="Z761" t="str">
        <f>VLOOKUP($D761,metadata!$B$2:$Z$451,23,0)</f>
        <v/>
      </c>
      <c r="AA761" t="str">
        <f>VLOOKUP($D761,metadata!$B$2:$Z$451,24,0)</f>
        <v/>
      </c>
      <c r="AB761" t="e">
        <f>VLOOKUP($D761,metadata!$B$2:$Z$451,25,0)</f>
        <v>#VALUE!</v>
      </c>
      <c r="AC761">
        <v>13.906495204882299</v>
      </c>
      <c r="AD761">
        <v>99.668700959023496</v>
      </c>
      <c r="AF761">
        <f t="shared" si="43"/>
        <v>20</v>
      </c>
      <c r="AG761">
        <v>14</v>
      </c>
      <c r="AH761">
        <v>1978</v>
      </c>
      <c r="AI761" t="s">
        <v>37</v>
      </c>
      <c r="AJ761" t="s">
        <v>37</v>
      </c>
    </row>
    <row r="762" spans="3:36" x14ac:dyDescent="0.3">
      <c r="C762">
        <v>762</v>
      </c>
      <c r="D762" t="str">
        <f t="shared" si="42"/>
        <v>18-Lockwood</v>
      </c>
      <c r="E762" t="str">
        <f>VLOOKUP($D762,metadata!$B$2:$S$451,2,0)</f>
        <v>JORDAN, RG; BRADSHAW, WE</v>
      </c>
      <c r="F762" t="str">
        <f>VLOOKUP($D762,metadata!$B$2:$S$451,3,0)</f>
        <v>GEOGRAPHIC VARIATION IN PHOTOPERIODIC RESPONSE OF WESTERN TREE-HOLE MOSQUITO, AEDES-SIERRENSIS</v>
      </c>
      <c r="G762" t="str">
        <f>VLOOKUP($D762,metadata!$B$2:$S$451,4,0)</f>
        <v>10.1093/aesa/71.4.487</v>
      </c>
      <c r="H762" t="str">
        <f>VLOOKUP($D762,metadata!$B$2:$S$451,5,0)</f>
        <v>y</v>
      </c>
      <c r="I762" t="str">
        <f>VLOOKUP($D762,metadata!$B$2:$S$451,6,0)</f>
        <v>a</v>
      </c>
      <c r="J762" t="str">
        <f>VLOOKUP($D762,metadata!$B$2:$S$451,7,0)</f>
        <v>i</v>
      </c>
      <c r="K762">
        <f>VLOOKUP($D762,metadata!$B$2:$S$451,8,0)</f>
        <v>5</v>
      </c>
      <c r="L762">
        <f>VLOOKUP($D762,metadata!$B$2:$S$451,9,0)</f>
        <v>6</v>
      </c>
      <c r="M762" t="str">
        <f>VLOOKUP($D762,metadata!$B$2:$S$451,10,0)</f>
        <v>n</v>
      </c>
      <c r="N762" t="str">
        <f>VLOOKUP($D762,metadata!$B$2:$S$451,11,0)</f>
        <v>Aedes sierrensis</v>
      </c>
      <c r="O762" t="str">
        <f>VLOOKUP($D762,metadata!$B$2:$S$451,12,0)</f>
        <v>diptera</v>
      </c>
      <c r="P762" t="str">
        <f>VLOOKUP($D762,metadata!$B$2:$S$451,13,0)</f>
        <v>Lockwood</v>
      </c>
      <c r="Q762">
        <f>VLOOKUP($D762,metadata!$B$2:$S$451,14,0)</f>
        <v>35.944167</v>
      </c>
      <c r="R762">
        <f>VLOOKUP($D762,metadata!$B$2:$S$451,15,0)</f>
        <v>-121.083333</v>
      </c>
      <c r="S762">
        <f>VLOOKUP($D762,metadata!$B$2:$S$451,16,0)</f>
        <v>0.1</v>
      </c>
      <c r="T762" t="str">
        <f>VLOOKUP($D762,metadata!$B$2:$S$451,17,0)</f>
        <v/>
      </c>
      <c r="U762" t="str">
        <f>VLOOKUP($D762,metadata!$B$2:$S$451,18,0)</f>
        <v/>
      </c>
      <c r="V762">
        <f>VLOOKUP($D762,metadata!$B$2:$Z$451,19,0)</f>
        <v>20</v>
      </c>
      <c r="W762" t="str">
        <f>VLOOKUP($D762,metadata!$B$2:$Z$451,20,0)</f>
        <v>acc</v>
      </c>
      <c r="X762" t="str">
        <f>VLOOKUP($D762,metadata!$B$2:$Z$451,21,0)</f>
        <v/>
      </c>
      <c r="Y762">
        <f>VLOOKUP($D762,metadata!$B$2:$Z$451,22,0)</f>
        <v>18</v>
      </c>
      <c r="Z762" t="str">
        <f>VLOOKUP($D762,metadata!$B$2:$Z$451,23,0)</f>
        <v/>
      </c>
      <c r="AA762" t="str">
        <f>VLOOKUP($D762,metadata!$B$2:$Z$451,24,0)</f>
        <v/>
      </c>
      <c r="AB762" t="str">
        <f>VLOOKUP($D762,metadata!$B$2:$Z$451,25,0)</f>
        <v/>
      </c>
      <c r="AC762">
        <v>9.0156187037604099</v>
      </c>
      <c r="AD762">
        <v>19.444399671185099</v>
      </c>
      <c r="AF762">
        <f>IF(AE762="",V762,AE762)</f>
        <v>20</v>
      </c>
      <c r="AG762">
        <v>9</v>
      </c>
      <c r="AH762">
        <v>1978</v>
      </c>
      <c r="AI762" t="s">
        <v>37</v>
      </c>
      <c r="AJ762" t="s">
        <v>37</v>
      </c>
    </row>
    <row r="763" spans="3:36" x14ac:dyDescent="0.3">
      <c r="C763">
        <v>763</v>
      </c>
      <c r="D763" t="str">
        <f t="shared" si="42"/>
        <v>18-Lockwood</v>
      </c>
      <c r="E763" t="str">
        <f>VLOOKUP($D763,metadata!$B$2:$S$451,2,0)</f>
        <v>JORDAN, RG; BRADSHAW, WE</v>
      </c>
      <c r="F763" t="str">
        <f>VLOOKUP($D763,metadata!$B$2:$S$451,3,0)</f>
        <v>GEOGRAPHIC VARIATION IN PHOTOPERIODIC RESPONSE OF WESTERN TREE-HOLE MOSQUITO, AEDES-SIERRENSIS</v>
      </c>
      <c r="G763" t="str">
        <f>VLOOKUP($D763,metadata!$B$2:$S$451,4,0)</f>
        <v>10.1093/aesa/71.4.487</v>
      </c>
      <c r="H763" t="str">
        <f>VLOOKUP($D763,metadata!$B$2:$S$451,5,0)</f>
        <v>y</v>
      </c>
      <c r="I763" t="str">
        <f>VLOOKUP($D763,metadata!$B$2:$S$451,6,0)</f>
        <v>a</v>
      </c>
      <c r="J763" t="str">
        <f>VLOOKUP($D763,metadata!$B$2:$S$451,7,0)</f>
        <v>i</v>
      </c>
      <c r="K763">
        <f>VLOOKUP($D763,metadata!$B$2:$S$451,8,0)</f>
        <v>5</v>
      </c>
      <c r="L763">
        <f>VLOOKUP($D763,metadata!$B$2:$S$451,9,0)</f>
        <v>6</v>
      </c>
      <c r="M763" t="str">
        <f>VLOOKUP($D763,metadata!$B$2:$S$451,10,0)</f>
        <v>n</v>
      </c>
      <c r="N763" t="str">
        <f>VLOOKUP($D763,metadata!$B$2:$S$451,11,0)</f>
        <v>Aedes sierrensis</v>
      </c>
      <c r="O763" t="str">
        <f>VLOOKUP($D763,metadata!$B$2:$S$451,12,0)</f>
        <v>diptera</v>
      </c>
      <c r="P763" t="str">
        <f>VLOOKUP($D763,metadata!$B$2:$S$451,13,0)</f>
        <v>Lockwood</v>
      </c>
      <c r="Q763">
        <f>VLOOKUP($D763,metadata!$B$2:$S$451,14,0)</f>
        <v>35.944167</v>
      </c>
      <c r="R763">
        <f>VLOOKUP($D763,metadata!$B$2:$S$451,15,0)</f>
        <v>-121.083333</v>
      </c>
      <c r="S763">
        <f>VLOOKUP($D763,metadata!$B$2:$S$451,16,0)</f>
        <v>0.1</v>
      </c>
      <c r="T763" t="str">
        <f>VLOOKUP($D763,metadata!$B$2:$S$451,17,0)</f>
        <v/>
      </c>
      <c r="U763" t="str">
        <f>VLOOKUP($D763,metadata!$B$2:$S$451,18,0)</f>
        <v/>
      </c>
      <c r="V763">
        <f>VLOOKUP($D763,metadata!$B$2:$Z$451,19,0)</f>
        <v>20</v>
      </c>
      <c r="W763" t="str">
        <f>VLOOKUP($D763,metadata!$B$2:$Z$451,20,0)</f>
        <v>acc</v>
      </c>
      <c r="X763" t="str">
        <f>VLOOKUP($D763,metadata!$B$2:$Z$451,21,0)</f>
        <v/>
      </c>
      <c r="Y763">
        <f>VLOOKUP($D763,metadata!$B$2:$Z$451,22,0)</f>
        <v>18</v>
      </c>
      <c r="Z763" t="str">
        <f>VLOOKUP($D763,metadata!$B$2:$Z$451,23,0)</f>
        <v/>
      </c>
      <c r="AA763" t="str">
        <f>VLOOKUP($D763,metadata!$B$2:$Z$451,24,0)</f>
        <v/>
      </c>
      <c r="AB763" t="str">
        <f>VLOOKUP($D763,metadata!$B$2:$Z$451,25,0)</f>
        <v/>
      </c>
      <c r="AC763">
        <v>9.9867345787463098</v>
      </c>
      <c r="AD763">
        <v>19.653132605857301</v>
      </c>
      <c r="AF763">
        <f>IF(AE763="",V763,AE763)</f>
        <v>20</v>
      </c>
      <c r="AG763">
        <v>10</v>
      </c>
      <c r="AH763">
        <v>1978</v>
      </c>
      <c r="AI763" t="s">
        <v>37</v>
      </c>
      <c r="AJ763" t="s">
        <v>37</v>
      </c>
    </row>
    <row r="764" spans="3:36" x14ac:dyDescent="0.3">
      <c r="C764">
        <v>764</v>
      </c>
      <c r="D764" t="str">
        <f t="shared" si="42"/>
        <v>18-Lockwood</v>
      </c>
      <c r="E764" t="str">
        <f>VLOOKUP($D764,metadata!$B$2:$S$451,2,0)</f>
        <v>JORDAN, RG; BRADSHAW, WE</v>
      </c>
      <c r="F764" t="str">
        <f>VLOOKUP($D764,metadata!$B$2:$S$451,3,0)</f>
        <v>GEOGRAPHIC VARIATION IN PHOTOPERIODIC RESPONSE OF WESTERN TREE-HOLE MOSQUITO, AEDES-SIERRENSIS</v>
      </c>
      <c r="G764" t="str">
        <f>VLOOKUP($D764,metadata!$B$2:$S$451,4,0)</f>
        <v>10.1093/aesa/71.4.487</v>
      </c>
      <c r="H764" t="str">
        <f>VLOOKUP($D764,metadata!$B$2:$S$451,5,0)</f>
        <v>y</v>
      </c>
      <c r="I764" t="str">
        <f>VLOOKUP($D764,metadata!$B$2:$S$451,6,0)</f>
        <v>a</v>
      </c>
      <c r="J764" t="str">
        <f>VLOOKUP($D764,metadata!$B$2:$S$451,7,0)</f>
        <v>i</v>
      </c>
      <c r="K764">
        <f>VLOOKUP($D764,metadata!$B$2:$S$451,8,0)</f>
        <v>5</v>
      </c>
      <c r="L764">
        <f>VLOOKUP($D764,metadata!$B$2:$S$451,9,0)</f>
        <v>6</v>
      </c>
      <c r="M764" t="str">
        <f>VLOOKUP($D764,metadata!$B$2:$S$451,10,0)</f>
        <v>n</v>
      </c>
      <c r="N764" t="str">
        <f>VLOOKUP($D764,metadata!$B$2:$S$451,11,0)</f>
        <v>Aedes sierrensis</v>
      </c>
      <c r="O764" t="str">
        <f>VLOOKUP($D764,metadata!$B$2:$S$451,12,0)</f>
        <v>diptera</v>
      </c>
      <c r="P764" t="str">
        <f>VLOOKUP($D764,metadata!$B$2:$S$451,13,0)</f>
        <v>Lockwood</v>
      </c>
      <c r="Q764">
        <f>VLOOKUP($D764,metadata!$B$2:$S$451,14,0)</f>
        <v>35.944167</v>
      </c>
      <c r="R764">
        <f>VLOOKUP($D764,metadata!$B$2:$S$451,15,0)</f>
        <v>-121.083333</v>
      </c>
      <c r="S764">
        <f>VLOOKUP($D764,metadata!$B$2:$S$451,16,0)</f>
        <v>0.1</v>
      </c>
      <c r="T764" t="str">
        <f>VLOOKUP($D764,metadata!$B$2:$S$451,17,0)</f>
        <v/>
      </c>
      <c r="U764" t="str">
        <f>VLOOKUP($D764,metadata!$B$2:$S$451,18,0)</f>
        <v/>
      </c>
      <c r="V764">
        <f>VLOOKUP($D764,metadata!$B$2:$Z$451,19,0)</f>
        <v>20</v>
      </c>
      <c r="W764" t="str">
        <f>VLOOKUP($D764,metadata!$B$2:$Z$451,20,0)</f>
        <v>acc</v>
      </c>
      <c r="X764" t="str">
        <f>VLOOKUP($D764,metadata!$B$2:$Z$451,21,0)</f>
        <v/>
      </c>
      <c r="Y764">
        <f>VLOOKUP($D764,metadata!$B$2:$Z$451,22,0)</f>
        <v>18</v>
      </c>
      <c r="Z764" t="str">
        <f>VLOOKUP($D764,metadata!$B$2:$Z$451,23,0)</f>
        <v/>
      </c>
      <c r="AA764" t="str">
        <f>VLOOKUP($D764,metadata!$B$2:$Z$451,24,0)</f>
        <v/>
      </c>
      <c r="AB764" t="str">
        <f>VLOOKUP($D764,metadata!$B$2:$Z$451,25,0)</f>
        <v/>
      </c>
      <c r="AC764">
        <v>10.9559162489321</v>
      </c>
      <c r="AD764">
        <v>22.3312003352621</v>
      </c>
      <c r="AF764">
        <f>IF(AE764="",V764,AE764)</f>
        <v>20</v>
      </c>
      <c r="AG764">
        <v>11</v>
      </c>
      <c r="AH764">
        <v>1978</v>
      </c>
      <c r="AI764" t="s">
        <v>37</v>
      </c>
      <c r="AJ764" t="s">
        <v>37</v>
      </c>
    </row>
    <row r="765" spans="3:36" x14ac:dyDescent="0.3">
      <c r="C765">
        <v>765</v>
      </c>
      <c r="D765" t="str">
        <f t="shared" si="42"/>
        <v>18-Lockwood</v>
      </c>
      <c r="E765" t="str">
        <f>VLOOKUP($D765,metadata!$B$2:$S$451,2,0)</f>
        <v>JORDAN, RG; BRADSHAW, WE</v>
      </c>
      <c r="F765" t="str">
        <f>VLOOKUP($D765,metadata!$B$2:$S$451,3,0)</f>
        <v>GEOGRAPHIC VARIATION IN PHOTOPERIODIC RESPONSE OF WESTERN TREE-HOLE MOSQUITO, AEDES-SIERRENSIS</v>
      </c>
      <c r="G765" t="str">
        <f>VLOOKUP($D765,metadata!$B$2:$S$451,4,0)</f>
        <v>10.1093/aesa/71.4.487</v>
      </c>
      <c r="H765" t="str">
        <f>VLOOKUP($D765,metadata!$B$2:$S$451,5,0)</f>
        <v>y</v>
      </c>
      <c r="I765" t="str">
        <f>VLOOKUP($D765,metadata!$B$2:$S$451,6,0)</f>
        <v>a</v>
      </c>
      <c r="J765" t="str">
        <f>VLOOKUP($D765,metadata!$B$2:$S$451,7,0)</f>
        <v>i</v>
      </c>
      <c r="K765">
        <f>VLOOKUP($D765,metadata!$B$2:$S$451,8,0)</f>
        <v>5</v>
      </c>
      <c r="L765">
        <f>VLOOKUP($D765,metadata!$B$2:$S$451,9,0)</f>
        <v>6</v>
      </c>
      <c r="M765" t="str">
        <f>VLOOKUP($D765,metadata!$B$2:$S$451,10,0)</f>
        <v>n</v>
      </c>
      <c r="N765" t="str">
        <f>VLOOKUP($D765,metadata!$B$2:$S$451,11,0)</f>
        <v>Aedes sierrensis</v>
      </c>
      <c r="O765" t="str">
        <f>VLOOKUP($D765,metadata!$B$2:$S$451,12,0)</f>
        <v>diptera</v>
      </c>
      <c r="P765" t="str">
        <f>VLOOKUP($D765,metadata!$B$2:$S$451,13,0)</f>
        <v>Lockwood</v>
      </c>
      <c r="Q765">
        <f>VLOOKUP($D765,metadata!$B$2:$S$451,14,0)</f>
        <v>35.944167</v>
      </c>
      <c r="R765">
        <f>VLOOKUP($D765,metadata!$B$2:$S$451,15,0)</f>
        <v>-121.083333</v>
      </c>
      <c r="S765">
        <f>VLOOKUP($D765,metadata!$B$2:$S$451,16,0)</f>
        <v>0.1</v>
      </c>
      <c r="T765" t="str">
        <f>VLOOKUP($D765,metadata!$B$2:$S$451,17,0)</f>
        <v/>
      </c>
      <c r="U765" t="str">
        <f>VLOOKUP($D765,metadata!$B$2:$S$451,18,0)</f>
        <v/>
      </c>
      <c r="V765">
        <f>VLOOKUP($D765,metadata!$B$2:$Z$451,19,0)</f>
        <v>20</v>
      </c>
      <c r="W765" t="str">
        <f>VLOOKUP($D765,metadata!$B$2:$Z$451,20,0)</f>
        <v>acc</v>
      </c>
      <c r="X765" t="str">
        <f>VLOOKUP($D765,metadata!$B$2:$Z$451,21,0)</f>
        <v/>
      </c>
      <c r="Y765">
        <f>VLOOKUP($D765,metadata!$B$2:$Z$451,22,0)</f>
        <v>18</v>
      </c>
      <c r="Z765" t="str">
        <f>VLOOKUP($D765,metadata!$B$2:$Z$451,23,0)</f>
        <v/>
      </c>
      <c r="AA765" t="str">
        <f>VLOOKUP($D765,metadata!$B$2:$Z$451,24,0)</f>
        <v/>
      </c>
      <c r="AB765" t="str">
        <f>VLOOKUP($D765,metadata!$B$2:$Z$451,25,0)</f>
        <v/>
      </c>
      <c r="AC765">
        <v>11.942650827678399</v>
      </c>
      <c r="AD765">
        <v>42.600054802469302</v>
      </c>
      <c r="AF765">
        <f>IF(AE765="",V765,AE765)</f>
        <v>20</v>
      </c>
      <c r="AG765">
        <v>12</v>
      </c>
      <c r="AH765">
        <v>1978</v>
      </c>
      <c r="AI765" t="s">
        <v>37</v>
      </c>
      <c r="AJ765" t="s">
        <v>37</v>
      </c>
    </row>
    <row r="766" spans="3:36" x14ac:dyDescent="0.3">
      <c r="C766">
        <v>766</v>
      </c>
      <c r="D766" t="str">
        <f t="shared" si="42"/>
        <v>18-Lockwood</v>
      </c>
      <c r="E766" t="str">
        <f>VLOOKUP($D766,metadata!$B$2:$S$451,2,0)</f>
        <v>JORDAN, RG; BRADSHAW, WE</v>
      </c>
      <c r="F766" t="str">
        <f>VLOOKUP($D766,metadata!$B$2:$S$451,3,0)</f>
        <v>GEOGRAPHIC VARIATION IN PHOTOPERIODIC RESPONSE OF WESTERN TREE-HOLE MOSQUITO, AEDES-SIERRENSIS</v>
      </c>
      <c r="G766" t="str">
        <f>VLOOKUP($D766,metadata!$B$2:$S$451,4,0)</f>
        <v>10.1093/aesa/71.4.487</v>
      </c>
      <c r="H766" t="str">
        <f>VLOOKUP($D766,metadata!$B$2:$S$451,5,0)</f>
        <v>y</v>
      </c>
      <c r="I766" t="str">
        <f>VLOOKUP($D766,metadata!$B$2:$S$451,6,0)</f>
        <v>a</v>
      </c>
      <c r="J766" t="str">
        <f>VLOOKUP($D766,metadata!$B$2:$S$451,7,0)</f>
        <v>i</v>
      </c>
      <c r="K766">
        <f>VLOOKUP($D766,metadata!$B$2:$S$451,8,0)</f>
        <v>5</v>
      </c>
      <c r="L766">
        <f>VLOOKUP($D766,metadata!$B$2:$S$451,9,0)</f>
        <v>6</v>
      </c>
      <c r="M766" t="str">
        <f>VLOOKUP($D766,metadata!$B$2:$S$451,10,0)</f>
        <v>n</v>
      </c>
      <c r="N766" t="str">
        <f>VLOOKUP($D766,metadata!$B$2:$S$451,11,0)</f>
        <v>Aedes sierrensis</v>
      </c>
      <c r="O766" t="str">
        <f>VLOOKUP($D766,metadata!$B$2:$S$451,12,0)</f>
        <v>diptera</v>
      </c>
      <c r="P766" t="str">
        <f>VLOOKUP($D766,metadata!$B$2:$S$451,13,0)</f>
        <v>Lockwood</v>
      </c>
      <c r="Q766">
        <f>VLOOKUP($D766,metadata!$B$2:$S$451,14,0)</f>
        <v>35.944167</v>
      </c>
      <c r="R766">
        <f>VLOOKUP($D766,metadata!$B$2:$S$451,15,0)</f>
        <v>-121.083333</v>
      </c>
      <c r="S766">
        <f>VLOOKUP($D766,metadata!$B$2:$S$451,16,0)</f>
        <v>0.1</v>
      </c>
      <c r="T766" t="str">
        <f>VLOOKUP($D766,metadata!$B$2:$S$451,17,0)</f>
        <v/>
      </c>
      <c r="U766" t="str">
        <f>VLOOKUP($D766,metadata!$B$2:$S$451,18,0)</f>
        <v/>
      </c>
      <c r="V766">
        <f>VLOOKUP($D766,metadata!$B$2:$Z$451,19,0)</f>
        <v>20</v>
      </c>
      <c r="W766" t="str">
        <f>VLOOKUP($D766,metadata!$B$2:$Z$451,20,0)</f>
        <v>acc</v>
      </c>
      <c r="X766" t="str">
        <f>VLOOKUP($D766,metadata!$B$2:$Z$451,21,0)</f>
        <v/>
      </c>
      <c r="Y766">
        <f>VLOOKUP($D766,metadata!$B$2:$Z$451,22,0)</f>
        <v>18</v>
      </c>
      <c r="Z766" t="str">
        <f>VLOOKUP($D766,metadata!$B$2:$Z$451,23,0)</f>
        <v/>
      </c>
      <c r="AA766" t="str">
        <f>VLOOKUP($D766,metadata!$B$2:$Z$451,24,0)</f>
        <v/>
      </c>
      <c r="AB766" t="str">
        <f>VLOOKUP($D766,metadata!$B$2:$Z$451,25,0)</f>
        <v/>
      </c>
      <c r="AC766">
        <v>12.900130558823999</v>
      </c>
      <c r="AD766">
        <v>100.217598040005</v>
      </c>
      <c r="AF766">
        <f>IF(AE766="",V766,AE766)</f>
        <v>20</v>
      </c>
      <c r="AG766">
        <v>13</v>
      </c>
      <c r="AH766">
        <v>1978</v>
      </c>
      <c r="AI766" t="s">
        <v>37</v>
      </c>
      <c r="AJ766" t="s">
        <v>37</v>
      </c>
    </row>
    <row r="767" spans="3:36" x14ac:dyDescent="0.3">
      <c r="C767">
        <v>767</v>
      </c>
      <c r="D767" t="str">
        <f t="shared" si="42"/>
        <v>18-Lockwood</v>
      </c>
      <c r="E767" t="str">
        <f>VLOOKUP($D767,metadata!$B$2:$S$451,2,0)</f>
        <v>JORDAN, RG; BRADSHAW, WE</v>
      </c>
      <c r="F767" t="str">
        <f>VLOOKUP($D767,metadata!$B$2:$S$451,3,0)</f>
        <v>GEOGRAPHIC VARIATION IN PHOTOPERIODIC RESPONSE OF WESTERN TREE-HOLE MOSQUITO, AEDES-SIERRENSIS</v>
      </c>
      <c r="G767" t="str">
        <f>VLOOKUP($D767,metadata!$B$2:$S$451,4,0)</f>
        <v>10.1093/aesa/71.4.487</v>
      </c>
      <c r="H767" t="str">
        <f>VLOOKUP($D767,metadata!$B$2:$S$451,5,0)</f>
        <v>y</v>
      </c>
      <c r="I767" t="str">
        <f>VLOOKUP($D767,metadata!$B$2:$S$451,6,0)</f>
        <v>a</v>
      </c>
      <c r="J767" t="str">
        <f>VLOOKUP($D767,metadata!$B$2:$S$451,7,0)</f>
        <v>i</v>
      </c>
      <c r="K767">
        <f>VLOOKUP($D767,metadata!$B$2:$S$451,8,0)</f>
        <v>5</v>
      </c>
      <c r="L767">
        <f>VLOOKUP($D767,metadata!$B$2:$S$451,9,0)</f>
        <v>6</v>
      </c>
      <c r="M767" t="str">
        <f>VLOOKUP($D767,metadata!$B$2:$S$451,10,0)</f>
        <v>n</v>
      </c>
      <c r="N767" t="str">
        <f>VLOOKUP($D767,metadata!$B$2:$S$451,11,0)</f>
        <v>Aedes sierrensis</v>
      </c>
      <c r="O767" t="str">
        <f>VLOOKUP($D767,metadata!$B$2:$S$451,12,0)</f>
        <v>diptera</v>
      </c>
      <c r="P767" t="str">
        <f>VLOOKUP($D767,metadata!$B$2:$S$451,13,0)</f>
        <v>Lockwood</v>
      </c>
      <c r="Q767">
        <f>VLOOKUP($D767,metadata!$B$2:$S$451,14,0)</f>
        <v>35.944167</v>
      </c>
      <c r="R767">
        <f>VLOOKUP($D767,metadata!$B$2:$S$451,15,0)</f>
        <v>-121.083333</v>
      </c>
      <c r="S767">
        <f>VLOOKUP($D767,metadata!$B$2:$S$451,16,0)</f>
        <v>0.1</v>
      </c>
      <c r="T767" t="str">
        <f>VLOOKUP($D767,metadata!$B$2:$S$451,17,0)</f>
        <v/>
      </c>
      <c r="U767" t="str">
        <f>VLOOKUP($D767,metadata!$B$2:$S$451,18,0)</f>
        <v/>
      </c>
      <c r="V767">
        <f>VLOOKUP($D767,metadata!$B$2:$Z$451,19,0)</f>
        <v>20</v>
      </c>
      <c r="W767" t="str">
        <f>VLOOKUP($D767,metadata!$B$2:$Z$451,20,0)</f>
        <v>acc</v>
      </c>
      <c r="X767" t="str">
        <f>VLOOKUP($D767,metadata!$B$2:$Z$451,21,0)</f>
        <v/>
      </c>
      <c r="Y767">
        <f>VLOOKUP($D767,metadata!$B$2:$Z$451,22,0)</f>
        <v>18</v>
      </c>
      <c r="Z767" t="str">
        <f>VLOOKUP($D767,metadata!$B$2:$Z$451,23,0)</f>
        <v/>
      </c>
      <c r="AA767" t="str">
        <f>VLOOKUP($D767,metadata!$B$2:$Z$451,24,0)</f>
        <v/>
      </c>
      <c r="AB767" t="str">
        <f>VLOOKUP($D767,metadata!$B$2:$Z$451,25,0)</f>
        <v/>
      </c>
      <c r="AC767">
        <v>13.8714882094099</v>
      </c>
      <c r="AD767">
        <v>100.11766412533601</v>
      </c>
      <c r="AF767">
        <f>IF(AE767="",V767,AE767)</f>
        <v>20</v>
      </c>
      <c r="AG767">
        <v>14</v>
      </c>
      <c r="AH767">
        <v>1978</v>
      </c>
      <c r="AI767" t="s">
        <v>37</v>
      </c>
      <c r="AJ767" t="s">
        <v>37</v>
      </c>
    </row>
    <row r="768" spans="3:36" x14ac:dyDescent="0.3">
      <c r="C768">
        <v>768</v>
      </c>
      <c r="D768" t="str">
        <f t="shared" si="42"/>
        <v>18-Auburn</v>
      </c>
      <c r="E768" t="str">
        <f>VLOOKUP($D768,metadata!$B$2:$S$451,2,0)</f>
        <v>JORDAN, RG; BRADSHAW, WE</v>
      </c>
      <c r="F768" t="str">
        <f>VLOOKUP($D768,metadata!$B$2:$S$451,3,0)</f>
        <v>GEOGRAPHIC VARIATION IN PHOTOPERIODIC RESPONSE OF WESTERN TREE-HOLE MOSQUITO, AEDES-SIERRENSIS</v>
      </c>
      <c r="G768" t="str">
        <f>VLOOKUP($D768,metadata!$B$2:$S$451,4,0)</f>
        <v>10.1093/aesa/71.4.487</v>
      </c>
      <c r="H768" t="str">
        <f>VLOOKUP($D768,metadata!$B$2:$S$451,5,0)</f>
        <v>y</v>
      </c>
      <c r="I768" t="str">
        <f>VLOOKUP($D768,metadata!$B$2:$S$451,6,0)</f>
        <v>a</v>
      </c>
      <c r="J768" t="str">
        <f>VLOOKUP($D768,metadata!$B$2:$S$451,7,0)</f>
        <v>i</v>
      </c>
      <c r="K768">
        <f>VLOOKUP($D768,metadata!$B$2:$S$451,8,0)</f>
        <v>5</v>
      </c>
      <c r="L768">
        <f>VLOOKUP($D768,metadata!$B$2:$S$451,9,0)</f>
        <v>4</v>
      </c>
      <c r="M768" t="str">
        <f>VLOOKUP($D768,metadata!$B$2:$S$451,10,0)</f>
        <v>n</v>
      </c>
      <c r="N768" t="str">
        <f>VLOOKUP($D768,metadata!$B$2:$S$451,11,0)</f>
        <v>Aedes sierrensis</v>
      </c>
      <c r="O768" t="str">
        <f>VLOOKUP($D768,metadata!$B$2:$S$451,12,0)</f>
        <v>diptera</v>
      </c>
      <c r="P768" t="str">
        <f>VLOOKUP($D768,metadata!$B$2:$S$451,13,0)</f>
        <v>Auburn</v>
      </c>
      <c r="Q768">
        <f>VLOOKUP($D768,metadata!$B$2:$S$451,14,0)</f>
        <v>38.89</v>
      </c>
      <c r="R768">
        <f>VLOOKUP($D768,metadata!$B$2:$S$451,15,0)</f>
        <v>-121.08</v>
      </c>
      <c r="S768">
        <f>VLOOKUP($D768,metadata!$B$2:$S$451,16,0)</f>
        <v>0.1</v>
      </c>
      <c r="T768" t="str">
        <f>VLOOKUP($D768,metadata!$B$2:$S$451,17,0)</f>
        <v/>
      </c>
      <c r="U768" t="str">
        <f>VLOOKUP($D768,metadata!$B$2:$S$451,18,0)</f>
        <v/>
      </c>
      <c r="V768">
        <f>VLOOKUP($D768,metadata!$B$2:$Z$451,19,0)</f>
        <v>20</v>
      </c>
      <c r="W768" t="str">
        <f>VLOOKUP($D768,metadata!$B$2:$Z$451,20,0)</f>
        <v>acc</v>
      </c>
      <c r="X768" t="str">
        <f>VLOOKUP($D768,metadata!$B$2:$Z$451,21,0)</f>
        <v/>
      </c>
      <c r="Y768">
        <f>VLOOKUP($D768,metadata!$B$2:$Z$451,22,0)</f>
        <v>18</v>
      </c>
      <c r="Z768" t="str">
        <f>VLOOKUP($D768,metadata!$B$2:$Z$451,23,0)</f>
        <v/>
      </c>
      <c r="AA768" t="str">
        <f>VLOOKUP($D768,metadata!$B$2:$Z$451,24,0)</f>
        <v/>
      </c>
      <c r="AB768" t="str">
        <f>VLOOKUP($D768,metadata!$B$2:$Z$451,25,0)</f>
        <v/>
      </c>
      <c r="AC768">
        <v>11.015748031496001</v>
      </c>
      <c r="AD768">
        <v>15.596330275229301</v>
      </c>
      <c r="AF768">
        <f>IF(AE768="",V768,AE768)</f>
        <v>20</v>
      </c>
      <c r="AG768">
        <v>11</v>
      </c>
      <c r="AH768">
        <v>1978</v>
      </c>
      <c r="AI768" t="s">
        <v>38</v>
      </c>
      <c r="AJ768" t="s">
        <v>38</v>
      </c>
    </row>
    <row r="769" spans="3:36" x14ac:dyDescent="0.3">
      <c r="C769">
        <v>769</v>
      </c>
      <c r="D769" t="str">
        <f t="shared" ref="D769:D832" si="45">VLOOKUP(C769,$A$1:$B$451,2)</f>
        <v>18-Auburn</v>
      </c>
      <c r="E769" t="str">
        <f>VLOOKUP($D769,metadata!$B$2:$S$451,2,0)</f>
        <v>JORDAN, RG; BRADSHAW, WE</v>
      </c>
      <c r="F769" t="str">
        <f>VLOOKUP($D769,metadata!$B$2:$S$451,3,0)</f>
        <v>GEOGRAPHIC VARIATION IN PHOTOPERIODIC RESPONSE OF WESTERN TREE-HOLE MOSQUITO, AEDES-SIERRENSIS</v>
      </c>
      <c r="G769" t="str">
        <f>VLOOKUP($D769,metadata!$B$2:$S$451,4,0)</f>
        <v>10.1093/aesa/71.4.487</v>
      </c>
      <c r="H769" t="str">
        <f>VLOOKUP($D769,metadata!$B$2:$S$451,5,0)</f>
        <v>y</v>
      </c>
      <c r="I769" t="str">
        <f>VLOOKUP($D769,metadata!$B$2:$S$451,6,0)</f>
        <v>a</v>
      </c>
      <c r="J769" t="str">
        <f>VLOOKUP($D769,metadata!$B$2:$S$451,7,0)</f>
        <v>i</v>
      </c>
      <c r="K769">
        <f>VLOOKUP($D769,metadata!$B$2:$S$451,8,0)</f>
        <v>5</v>
      </c>
      <c r="L769">
        <f>VLOOKUP($D769,metadata!$B$2:$S$451,9,0)</f>
        <v>4</v>
      </c>
      <c r="M769" t="str">
        <f>VLOOKUP($D769,metadata!$B$2:$S$451,10,0)</f>
        <v>n</v>
      </c>
      <c r="N769" t="str">
        <f>VLOOKUP($D769,metadata!$B$2:$S$451,11,0)</f>
        <v>Aedes sierrensis</v>
      </c>
      <c r="O769" t="str">
        <f>VLOOKUP($D769,metadata!$B$2:$S$451,12,0)</f>
        <v>diptera</v>
      </c>
      <c r="P769" t="str">
        <f>VLOOKUP($D769,metadata!$B$2:$S$451,13,0)</f>
        <v>Auburn</v>
      </c>
      <c r="Q769">
        <f>VLOOKUP($D769,metadata!$B$2:$S$451,14,0)</f>
        <v>38.89</v>
      </c>
      <c r="R769">
        <f>VLOOKUP($D769,metadata!$B$2:$S$451,15,0)</f>
        <v>-121.08</v>
      </c>
      <c r="S769">
        <f>VLOOKUP($D769,metadata!$B$2:$S$451,16,0)</f>
        <v>0.1</v>
      </c>
      <c r="T769" t="str">
        <f>VLOOKUP($D769,metadata!$B$2:$S$451,17,0)</f>
        <v/>
      </c>
      <c r="U769" t="str">
        <f>VLOOKUP($D769,metadata!$B$2:$S$451,18,0)</f>
        <v/>
      </c>
      <c r="V769">
        <f>VLOOKUP($D769,metadata!$B$2:$Z$451,19,0)</f>
        <v>20</v>
      </c>
      <c r="W769" t="str">
        <f>VLOOKUP($D769,metadata!$B$2:$Z$451,20,0)</f>
        <v>acc</v>
      </c>
      <c r="X769" t="str">
        <f>VLOOKUP($D769,metadata!$B$2:$Z$451,21,0)</f>
        <v/>
      </c>
      <c r="Y769">
        <f>VLOOKUP($D769,metadata!$B$2:$Z$451,22,0)</f>
        <v>18</v>
      </c>
      <c r="Z769" t="str">
        <f>VLOOKUP($D769,metadata!$B$2:$Z$451,23,0)</f>
        <v/>
      </c>
      <c r="AA769" t="str">
        <f>VLOOKUP($D769,metadata!$B$2:$Z$451,24,0)</f>
        <v/>
      </c>
      <c r="AB769" t="str">
        <f>VLOOKUP($D769,metadata!$B$2:$Z$451,25,0)</f>
        <v/>
      </c>
      <c r="AC769">
        <v>12.023622047244</v>
      </c>
      <c r="AD769">
        <v>11.620795107033601</v>
      </c>
      <c r="AF769">
        <f>IF(AE769="",V769,AE769)</f>
        <v>20</v>
      </c>
      <c r="AG769">
        <v>12</v>
      </c>
      <c r="AH769">
        <v>1978</v>
      </c>
      <c r="AI769" t="s">
        <v>38</v>
      </c>
      <c r="AJ769" t="s">
        <v>38</v>
      </c>
    </row>
    <row r="770" spans="3:36" x14ac:dyDescent="0.3">
      <c r="C770">
        <v>770</v>
      </c>
      <c r="D770" t="str">
        <f t="shared" si="45"/>
        <v>18-Auburn</v>
      </c>
      <c r="E770" t="str">
        <f>VLOOKUP($D770,metadata!$B$2:$S$451,2,0)</f>
        <v>JORDAN, RG; BRADSHAW, WE</v>
      </c>
      <c r="F770" t="str">
        <f>VLOOKUP($D770,metadata!$B$2:$S$451,3,0)</f>
        <v>GEOGRAPHIC VARIATION IN PHOTOPERIODIC RESPONSE OF WESTERN TREE-HOLE MOSQUITO, AEDES-SIERRENSIS</v>
      </c>
      <c r="G770" t="str">
        <f>VLOOKUP($D770,metadata!$B$2:$S$451,4,0)</f>
        <v>10.1093/aesa/71.4.487</v>
      </c>
      <c r="H770" t="str">
        <f>VLOOKUP($D770,metadata!$B$2:$S$451,5,0)</f>
        <v>y</v>
      </c>
      <c r="I770" t="str">
        <f>VLOOKUP($D770,metadata!$B$2:$S$451,6,0)</f>
        <v>a</v>
      </c>
      <c r="J770" t="str">
        <f>VLOOKUP($D770,metadata!$B$2:$S$451,7,0)</f>
        <v>i</v>
      </c>
      <c r="K770">
        <f>VLOOKUP($D770,metadata!$B$2:$S$451,8,0)</f>
        <v>5</v>
      </c>
      <c r="L770">
        <f>VLOOKUP($D770,metadata!$B$2:$S$451,9,0)</f>
        <v>4</v>
      </c>
      <c r="M770" t="str">
        <f>VLOOKUP($D770,metadata!$B$2:$S$451,10,0)</f>
        <v>n</v>
      </c>
      <c r="N770" t="str">
        <f>VLOOKUP($D770,metadata!$B$2:$S$451,11,0)</f>
        <v>Aedes sierrensis</v>
      </c>
      <c r="O770" t="str">
        <f>VLOOKUP($D770,metadata!$B$2:$S$451,12,0)</f>
        <v>diptera</v>
      </c>
      <c r="P770" t="str">
        <f>VLOOKUP($D770,metadata!$B$2:$S$451,13,0)</f>
        <v>Auburn</v>
      </c>
      <c r="Q770">
        <f>VLOOKUP($D770,metadata!$B$2:$S$451,14,0)</f>
        <v>38.89</v>
      </c>
      <c r="R770">
        <f>VLOOKUP($D770,metadata!$B$2:$S$451,15,0)</f>
        <v>-121.08</v>
      </c>
      <c r="S770">
        <f>VLOOKUP($D770,metadata!$B$2:$S$451,16,0)</f>
        <v>0.1</v>
      </c>
      <c r="T770" t="str">
        <f>VLOOKUP($D770,metadata!$B$2:$S$451,17,0)</f>
        <v/>
      </c>
      <c r="U770" t="str">
        <f>VLOOKUP($D770,metadata!$B$2:$S$451,18,0)</f>
        <v/>
      </c>
      <c r="V770">
        <f>VLOOKUP($D770,metadata!$B$2:$Z$451,19,0)</f>
        <v>20</v>
      </c>
      <c r="W770" t="str">
        <f>VLOOKUP($D770,metadata!$B$2:$Z$451,20,0)</f>
        <v>acc</v>
      </c>
      <c r="X770" t="str">
        <f>VLOOKUP($D770,metadata!$B$2:$Z$451,21,0)</f>
        <v/>
      </c>
      <c r="Y770">
        <f>VLOOKUP($D770,metadata!$B$2:$Z$451,22,0)</f>
        <v>18</v>
      </c>
      <c r="Z770" t="str">
        <f>VLOOKUP($D770,metadata!$B$2:$Z$451,23,0)</f>
        <v/>
      </c>
      <c r="AA770" t="str">
        <f>VLOOKUP($D770,metadata!$B$2:$Z$451,24,0)</f>
        <v/>
      </c>
      <c r="AB770" t="str">
        <f>VLOOKUP($D770,metadata!$B$2:$Z$451,25,0)</f>
        <v/>
      </c>
      <c r="AC770">
        <v>13.015748031496001</v>
      </c>
      <c r="AD770">
        <v>100.611620795107</v>
      </c>
      <c r="AF770">
        <f>IF(AE770="",V770,AE770)</f>
        <v>20</v>
      </c>
      <c r="AG770">
        <v>13</v>
      </c>
      <c r="AH770">
        <v>1978</v>
      </c>
      <c r="AI770" t="s">
        <v>38</v>
      </c>
      <c r="AJ770" t="s">
        <v>38</v>
      </c>
    </row>
    <row r="771" spans="3:36" x14ac:dyDescent="0.3">
      <c r="C771">
        <v>771</v>
      </c>
      <c r="D771" t="str">
        <f t="shared" si="45"/>
        <v>18-Auburn</v>
      </c>
      <c r="E771" t="str">
        <f>VLOOKUP($D771,metadata!$B$2:$S$451,2,0)</f>
        <v>JORDAN, RG; BRADSHAW, WE</v>
      </c>
      <c r="F771" t="str">
        <f>VLOOKUP($D771,metadata!$B$2:$S$451,3,0)</f>
        <v>GEOGRAPHIC VARIATION IN PHOTOPERIODIC RESPONSE OF WESTERN TREE-HOLE MOSQUITO, AEDES-SIERRENSIS</v>
      </c>
      <c r="G771" t="str">
        <f>VLOOKUP($D771,metadata!$B$2:$S$451,4,0)</f>
        <v>10.1093/aesa/71.4.487</v>
      </c>
      <c r="H771" t="str">
        <f>VLOOKUP($D771,metadata!$B$2:$S$451,5,0)</f>
        <v>y</v>
      </c>
      <c r="I771" t="str">
        <f>VLOOKUP($D771,metadata!$B$2:$S$451,6,0)</f>
        <v>a</v>
      </c>
      <c r="J771" t="str">
        <f>VLOOKUP($D771,metadata!$B$2:$S$451,7,0)</f>
        <v>i</v>
      </c>
      <c r="K771">
        <f>VLOOKUP($D771,metadata!$B$2:$S$451,8,0)</f>
        <v>5</v>
      </c>
      <c r="L771">
        <f>VLOOKUP($D771,metadata!$B$2:$S$451,9,0)</f>
        <v>4</v>
      </c>
      <c r="M771" t="str">
        <f>VLOOKUP($D771,metadata!$B$2:$S$451,10,0)</f>
        <v>n</v>
      </c>
      <c r="N771" t="str">
        <f>VLOOKUP($D771,metadata!$B$2:$S$451,11,0)</f>
        <v>Aedes sierrensis</v>
      </c>
      <c r="O771" t="str">
        <f>VLOOKUP($D771,metadata!$B$2:$S$451,12,0)</f>
        <v>diptera</v>
      </c>
      <c r="P771" t="str">
        <f>VLOOKUP($D771,metadata!$B$2:$S$451,13,0)</f>
        <v>Auburn</v>
      </c>
      <c r="Q771">
        <f>VLOOKUP($D771,metadata!$B$2:$S$451,14,0)</f>
        <v>38.89</v>
      </c>
      <c r="R771">
        <f>VLOOKUP($D771,metadata!$B$2:$S$451,15,0)</f>
        <v>-121.08</v>
      </c>
      <c r="S771">
        <f>VLOOKUP($D771,metadata!$B$2:$S$451,16,0)</f>
        <v>0.1</v>
      </c>
      <c r="T771" t="str">
        <f>VLOOKUP($D771,metadata!$B$2:$S$451,17,0)</f>
        <v/>
      </c>
      <c r="U771" t="str">
        <f>VLOOKUP($D771,metadata!$B$2:$S$451,18,0)</f>
        <v/>
      </c>
      <c r="V771">
        <f>VLOOKUP($D771,metadata!$B$2:$Z$451,19,0)</f>
        <v>20</v>
      </c>
      <c r="W771" t="str">
        <f>VLOOKUP($D771,metadata!$B$2:$Z$451,20,0)</f>
        <v>acc</v>
      </c>
      <c r="X771" t="str">
        <f>VLOOKUP($D771,metadata!$B$2:$Z$451,21,0)</f>
        <v/>
      </c>
      <c r="Y771">
        <f>VLOOKUP($D771,metadata!$B$2:$Z$451,22,0)</f>
        <v>18</v>
      </c>
      <c r="Z771" t="str">
        <f>VLOOKUP($D771,metadata!$B$2:$Z$451,23,0)</f>
        <v/>
      </c>
      <c r="AA771" t="str">
        <f>VLOOKUP($D771,metadata!$B$2:$Z$451,24,0)</f>
        <v/>
      </c>
      <c r="AB771" t="str">
        <f>VLOOKUP($D771,metadata!$B$2:$Z$451,25,0)</f>
        <v/>
      </c>
      <c r="AC771">
        <v>13.992125984251899</v>
      </c>
      <c r="AD771">
        <v>100.305810397553</v>
      </c>
      <c r="AF771">
        <f>IF(AE771="",V771,AE771)</f>
        <v>20</v>
      </c>
      <c r="AG771">
        <v>14</v>
      </c>
      <c r="AH771">
        <v>1978</v>
      </c>
      <c r="AI771" t="s">
        <v>38</v>
      </c>
      <c r="AJ771" t="s">
        <v>38</v>
      </c>
    </row>
    <row r="772" spans="3:36" x14ac:dyDescent="0.3">
      <c r="C772">
        <v>772</v>
      </c>
      <c r="D772" t="str">
        <f t="shared" si="45"/>
        <v>18-Yreka</v>
      </c>
      <c r="E772" t="str">
        <f>VLOOKUP($D772,metadata!$B$2:$S$451,2,0)</f>
        <v>JORDAN, RG; BRADSHAW, WE</v>
      </c>
      <c r="F772" t="str">
        <f>VLOOKUP($D772,metadata!$B$2:$S$451,3,0)</f>
        <v>GEOGRAPHIC VARIATION IN PHOTOPERIODIC RESPONSE OF WESTERN TREE-HOLE MOSQUITO, AEDES-SIERRENSIS</v>
      </c>
      <c r="G772" t="str">
        <f>VLOOKUP($D772,metadata!$B$2:$S$451,4,0)</f>
        <v>10.1093/aesa/71.4.487</v>
      </c>
      <c r="H772" t="str">
        <f>VLOOKUP($D772,metadata!$B$2:$S$451,5,0)</f>
        <v>y</v>
      </c>
      <c r="I772" t="str">
        <f>VLOOKUP($D772,metadata!$B$2:$S$451,6,0)</f>
        <v>a</v>
      </c>
      <c r="J772" t="str">
        <f>VLOOKUP($D772,metadata!$B$2:$S$451,7,0)</f>
        <v>i</v>
      </c>
      <c r="K772">
        <f>VLOOKUP($D772,metadata!$B$2:$S$451,8,0)</f>
        <v>5</v>
      </c>
      <c r="L772">
        <f>VLOOKUP($D772,metadata!$B$2:$S$451,9,0)</f>
        <v>7</v>
      </c>
      <c r="M772" t="str">
        <f>VLOOKUP($D772,metadata!$B$2:$S$451,10,0)</f>
        <v>n</v>
      </c>
      <c r="N772" t="str">
        <f>VLOOKUP($D772,metadata!$B$2:$S$451,11,0)</f>
        <v>Aedes sierrensis</v>
      </c>
      <c r="O772" t="str">
        <f>VLOOKUP($D772,metadata!$B$2:$S$451,12,0)</f>
        <v>diptera</v>
      </c>
      <c r="P772" t="str">
        <f>VLOOKUP($D772,metadata!$B$2:$S$451,13,0)</f>
        <v>Yreka</v>
      </c>
      <c r="Q772">
        <f>VLOOKUP($D772,metadata!$B$2:$S$451,14,0)</f>
        <v>41.726666999999999</v>
      </c>
      <c r="R772">
        <f>VLOOKUP($D772,metadata!$B$2:$S$451,15,0)</f>
        <v>-122.6375</v>
      </c>
      <c r="S772">
        <f>VLOOKUP($D772,metadata!$B$2:$S$451,16,0)</f>
        <v>0.1</v>
      </c>
      <c r="T772" t="str">
        <f>VLOOKUP($D772,metadata!$B$2:$S$451,17,0)</f>
        <v/>
      </c>
      <c r="U772" t="str">
        <f>VLOOKUP($D772,metadata!$B$2:$S$451,18,0)</f>
        <v/>
      </c>
      <c r="V772">
        <f>VLOOKUP($D772,metadata!$B$2:$Z$451,19,0)</f>
        <v>20</v>
      </c>
      <c r="W772" t="str">
        <f>VLOOKUP($D772,metadata!$B$2:$Z$451,20,0)</f>
        <v>acc</v>
      </c>
      <c r="X772" t="str">
        <f>VLOOKUP($D772,metadata!$B$2:$Z$451,21,0)</f>
        <v/>
      </c>
      <c r="Y772">
        <f>VLOOKUP($D772,metadata!$B$2:$Z$451,22,0)</f>
        <v>18</v>
      </c>
      <c r="Z772" t="str">
        <f>VLOOKUP($D772,metadata!$B$2:$Z$451,23,0)</f>
        <v/>
      </c>
      <c r="AA772" t="str">
        <f>VLOOKUP($D772,metadata!$B$2:$Z$451,24,0)</f>
        <v/>
      </c>
      <c r="AB772" t="str">
        <f>VLOOKUP($D772,metadata!$B$2:$Z$451,25,0)</f>
        <v/>
      </c>
      <c r="AC772">
        <v>8.9843342036553508</v>
      </c>
      <c r="AD772">
        <v>0.30395136778116599</v>
      </c>
      <c r="AF772">
        <f>IF(AE772="",V772,AE772)</f>
        <v>20</v>
      </c>
      <c r="AG772">
        <v>9</v>
      </c>
      <c r="AH772">
        <v>1978</v>
      </c>
      <c r="AI772" t="s">
        <v>37</v>
      </c>
      <c r="AJ772" t="s">
        <v>37</v>
      </c>
    </row>
    <row r="773" spans="3:36" x14ac:dyDescent="0.3">
      <c r="C773">
        <v>773</v>
      </c>
      <c r="D773" t="str">
        <f t="shared" si="45"/>
        <v>18-Yreka</v>
      </c>
      <c r="E773" t="str">
        <f>VLOOKUP($D773,metadata!$B$2:$S$451,2,0)</f>
        <v>JORDAN, RG; BRADSHAW, WE</v>
      </c>
      <c r="F773" t="str">
        <f>VLOOKUP($D773,metadata!$B$2:$S$451,3,0)</f>
        <v>GEOGRAPHIC VARIATION IN PHOTOPERIODIC RESPONSE OF WESTERN TREE-HOLE MOSQUITO, AEDES-SIERRENSIS</v>
      </c>
      <c r="G773" t="str">
        <f>VLOOKUP($D773,metadata!$B$2:$S$451,4,0)</f>
        <v>10.1093/aesa/71.4.487</v>
      </c>
      <c r="H773" t="str">
        <f>VLOOKUP($D773,metadata!$B$2:$S$451,5,0)</f>
        <v>y</v>
      </c>
      <c r="I773" t="str">
        <f>VLOOKUP($D773,metadata!$B$2:$S$451,6,0)</f>
        <v>a</v>
      </c>
      <c r="J773" t="str">
        <f>VLOOKUP($D773,metadata!$B$2:$S$451,7,0)</f>
        <v>i</v>
      </c>
      <c r="K773">
        <f>VLOOKUP($D773,metadata!$B$2:$S$451,8,0)</f>
        <v>5</v>
      </c>
      <c r="L773">
        <f>VLOOKUP($D773,metadata!$B$2:$S$451,9,0)</f>
        <v>7</v>
      </c>
      <c r="M773" t="str">
        <f>VLOOKUP($D773,metadata!$B$2:$S$451,10,0)</f>
        <v>n</v>
      </c>
      <c r="N773" t="str">
        <f>VLOOKUP($D773,metadata!$B$2:$S$451,11,0)</f>
        <v>Aedes sierrensis</v>
      </c>
      <c r="O773" t="str">
        <f>VLOOKUP($D773,metadata!$B$2:$S$451,12,0)</f>
        <v>diptera</v>
      </c>
      <c r="P773" t="str">
        <f>VLOOKUP($D773,metadata!$B$2:$S$451,13,0)</f>
        <v>Yreka</v>
      </c>
      <c r="Q773">
        <f>VLOOKUP($D773,metadata!$B$2:$S$451,14,0)</f>
        <v>41.726666999999999</v>
      </c>
      <c r="R773">
        <f>VLOOKUP($D773,metadata!$B$2:$S$451,15,0)</f>
        <v>-122.6375</v>
      </c>
      <c r="S773">
        <f>VLOOKUP($D773,metadata!$B$2:$S$451,16,0)</f>
        <v>0.1</v>
      </c>
      <c r="T773" t="str">
        <f>VLOOKUP($D773,metadata!$B$2:$S$451,17,0)</f>
        <v/>
      </c>
      <c r="U773" t="str">
        <f>VLOOKUP($D773,metadata!$B$2:$S$451,18,0)</f>
        <v/>
      </c>
      <c r="V773">
        <f>VLOOKUP($D773,metadata!$B$2:$Z$451,19,0)</f>
        <v>20</v>
      </c>
      <c r="W773" t="str">
        <f>VLOOKUP($D773,metadata!$B$2:$Z$451,20,0)</f>
        <v>acc</v>
      </c>
      <c r="X773" t="str">
        <f>VLOOKUP($D773,metadata!$B$2:$Z$451,21,0)</f>
        <v/>
      </c>
      <c r="Y773">
        <f>VLOOKUP($D773,metadata!$B$2:$Z$451,22,0)</f>
        <v>18</v>
      </c>
      <c r="Z773" t="str">
        <f>VLOOKUP($D773,metadata!$B$2:$Z$451,23,0)</f>
        <v/>
      </c>
      <c r="AA773" t="str">
        <f>VLOOKUP($D773,metadata!$B$2:$Z$451,24,0)</f>
        <v/>
      </c>
      <c r="AB773" t="str">
        <f>VLOOKUP($D773,metadata!$B$2:$Z$451,25,0)</f>
        <v/>
      </c>
      <c r="AC773">
        <v>9.9712793733681409</v>
      </c>
      <c r="AD773">
        <v>0.30395136778116599</v>
      </c>
      <c r="AF773">
        <f>IF(AE773="",V773,AE773)</f>
        <v>20</v>
      </c>
      <c r="AG773">
        <v>10</v>
      </c>
      <c r="AH773">
        <v>1978</v>
      </c>
      <c r="AI773" t="s">
        <v>37</v>
      </c>
      <c r="AJ773" t="s">
        <v>37</v>
      </c>
    </row>
    <row r="774" spans="3:36" x14ac:dyDescent="0.3">
      <c r="C774">
        <v>774</v>
      </c>
      <c r="D774" t="str">
        <f t="shared" si="45"/>
        <v>18-Yreka</v>
      </c>
      <c r="E774" t="str">
        <f>VLOOKUP($D774,metadata!$B$2:$S$451,2,0)</f>
        <v>JORDAN, RG; BRADSHAW, WE</v>
      </c>
      <c r="F774" t="str">
        <f>VLOOKUP($D774,metadata!$B$2:$S$451,3,0)</f>
        <v>GEOGRAPHIC VARIATION IN PHOTOPERIODIC RESPONSE OF WESTERN TREE-HOLE MOSQUITO, AEDES-SIERRENSIS</v>
      </c>
      <c r="G774" t="str">
        <f>VLOOKUP($D774,metadata!$B$2:$S$451,4,0)</f>
        <v>10.1093/aesa/71.4.487</v>
      </c>
      <c r="H774" t="str">
        <f>VLOOKUP($D774,metadata!$B$2:$S$451,5,0)</f>
        <v>y</v>
      </c>
      <c r="I774" t="str">
        <f>VLOOKUP($D774,metadata!$B$2:$S$451,6,0)</f>
        <v>a</v>
      </c>
      <c r="J774" t="str">
        <f>VLOOKUP($D774,metadata!$B$2:$S$451,7,0)</f>
        <v>i</v>
      </c>
      <c r="K774">
        <f>VLOOKUP($D774,metadata!$B$2:$S$451,8,0)</f>
        <v>5</v>
      </c>
      <c r="L774">
        <f>VLOOKUP($D774,metadata!$B$2:$S$451,9,0)</f>
        <v>7</v>
      </c>
      <c r="M774" t="str">
        <f>VLOOKUP($D774,metadata!$B$2:$S$451,10,0)</f>
        <v>n</v>
      </c>
      <c r="N774" t="str">
        <f>VLOOKUP($D774,metadata!$B$2:$S$451,11,0)</f>
        <v>Aedes sierrensis</v>
      </c>
      <c r="O774" t="str">
        <f>VLOOKUP($D774,metadata!$B$2:$S$451,12,0)</f>
        <v>diptera</v>
      </c>
      <c r="P774" t="str">
        <f>VLOOKUP($D774,metadata!$B$2:$S$451,13,0)</f>
        <v>Yreka</v>
      </c>
      <c r="Q774">
        <f>VLOOKUP($D774,metadata!$B$2:$S$451,14,0)</f>
        <v>41.726666999999999</v>
      </c>
      <c r="R774">
        <f>VLOOKUP($D774,metadata!$B$2:$S$451,15,0)</f>
        <v>-122.6375</v>
      </c>
      <c r="S774">
        <f>VLOOKUP($D774,metadata!$B$2:$S$451,16,0)</f>
        <v>0.1</v>
      </c>
      <c r="T774" t="str">
        <f>VLOOKUP($D774,metadata!$B$2:$S$451,17,0)</f>
        <v/>
      </c>
      <c r="U774" t="str">
        <f>VLOOKUP($D774,metadata!$B$2:$S$451,18,0)</f>
        <v/>
      </c>
      <c r="V774">
        <f>VLOOKUP($D774,metadata!$B$2:$Z$451,19,0)</f>
        <v>20</v>
      </c>
      <c r="W774" t="str">
        <f>VLOOKUP($D774,metadata!$B$2:$Z$451,20,0)</f>
        <v>acc</v>
      </c>
      <c r="X774" t="str">
        <f>VLOOKUP($D774,metadata!$B$2:$Z$451,21,0)</f>
        <v/>
      </c>
      <c r="Y774">
        <f>VLOOKUP($D774,metadata!$B$2:$Z$451,22,0)</f>
        <v>18</v>
      </c>
      <c r="Z774" t="str">
        <f>VLOOKUP($D774,metadata!$B$2:$Z$451,23,0)</f>
        <v/>
      </c>
      <c r="AA774" t="str">
        <f>VLOOKUP($D774,metadata!$B$2:$Z$451,24,0)</f>
        <v/>
      </c>
      <c r="AB774" t="str">
        <f>VLOOKUP($D774,metadata!$B$2:$Z$451,25,0)</f>
        <v/>
      </c>
      <c r="AC774">
        <v>10.958224543080901</v>
      </c>
      <c r="AD774">
        <v>0</v>
      </c>
      <c r="AF774">
        <f>IF(AE774="",V774,AE774)</f>
        <v>20</v>
      </c>
      <c r="AG774">
        <v>11</v>
      </c>
      <c r="AH774">
        <v>1978</v>
      </c>
      <c r="AI774" t="s">
        <v>37</v>
      </c>
      <c r="AJ774" t="s">
        <v>37</v>
      </c>
    </row>
    <row r="775" spans="3:36" x14ac:dyDescent="0.3">
      <c r="C775">
        <v>775</v>
      </c>
      <c r="D775" t="str">
        <f t="shared" si="45"/>
        <v>18-Yreka</v>
      </c>
      <c r="E775" t="str">
        <f>VLOOKUP($D775,metadata!$B$2:$S$451,2,0)</f>
        <v>JORDAN, RG; BRADSHAW, WE</v>
      </c>
      <c r="F775" t="str">
        <f>VLOOKUP($D775,metadata!$B$2:$S$451,3,0)</f>
        <v>GEOGRAPHIC VARIATION IN PHOTOPERIODIC RESPONSE OF WESTERN TREE-HOLE MOSQUITO, AEDES-SIERRENSIS</v>
      </c>
      <c r="G775" t="str">
        <f>VLOOKUP($D775,metadata!$B$2:$S$451,4,0)</f>
        <v>10.1093/aesa/71.4.487</v>
      </c>
      <c r="H775" t="str">
        <f>VLOOKUP($D775,metadata!$B$2:$S$451,5,0)</f>
        <v>y</v>
      </c>
      <c r="I775" t="str">
        <f>VLOOKUP($D775,metadata!$B$2:$S$451,6,0)</f>
        <v>a</v>
      </c>
      <c r="J775" t="str">
        <f>VLOOKUP($D775,metadata!$B$2:$S$451,7,0)</f>
        <v>i</v>
      </c>
      <c r="K775">
        <f>VLOOKUP($D775,metadata!$B$2:$S$451,8,0)</f>
        <v>5</v>
      </c>
      <c r="L775">
        <f>VLOOKUP($D775,metadata!$B$2:$S$451,9,0)</f>
        <v>7</v>
      </c>
      <c r="M775" t="str">
        <f>VLOOKUP($D775,metadata!$B$2:$S$451,10,0)</f>
        <v>n</v>
      </c>
      <c r="N775" t="str">
        <f>VLOOKUP($D775,metadata!$B$2:$S$451,11,0)</f>
        <v>Aedes sierrensis</v>
      </c>
      <c r="O775" t="str">
        <f>VLOOKUP($D775,metadata!$B$2:$S$451,12,0)</f>
        <v>diptera</v>
      </c>
      <c r="P775" t="str">
        <f>VLOOKUP($D775,metadata!$B$2:$S$451,13,0)</f>
        <v>Yreka</v>
      </c>
      <c r="Q775">
        <f>VLOOKUP($D775,metadata!$B$2:$S$451,14,0)</f>
        <v>41.726666999999999</v>
      </c>
      <c r="R775">
        <f>VLOOKUP($D775,metadata!$B$2:$S$451,15,0)</f>
        <v>-122.6375</v>
      </c>
      <c r="S775">
        <f>VLOOKUP($D775,metadata!$B$2:$S$451,16,0)</f>
        <v>0.1</v>
      </c>
      <c r="T775" t="str">
        <f>VLOOKUP($D775,metadata!$B$2:$S$451,17,0)</f>
        <v/>
      </c>
      <c r="U775" t="str">
        <f>VLOOKUP($D775,metadata!$B$2:$S$451,18,0)</f>
        <v/>
      </c>
      <c r="V775">
        <f>VLOOKUP($D775,metadata!$B$2:$Z$451,19,0)</f>
        <v>20</v>
      </c>
      <c r="W775" t="str">
        <f>VLOOKUP($D775,metadata!$B$2:$Z$451,20,0)</f>
        <v>acc</v>
      </c>
      <c r="X775" t="str">
        <f>VLOOKUP($D775,metadata!$B$2:$Z$451,21,0)</f>
        <v/>
      </c>
      <c r="Y775">
        <f>VLOOKUP($D775,metadata!$B$2:$Z$451,22,0)</f>
        <v>18</v>
      </c>
      <c r="Z775" t="str">
        <f>VLOOKUP($D775,metadata!$B$2:$Z$451,23,0)</f>
        <v/>
      </c>
      <c r="AA775" t="str">
        <f>VLOOKUP($D775,metadata!$B$2:$Z$451,24,0)</f>
        <v/>
      </c>
      <c r="AB775" t="str">
        <f>VLOOKUP($D775,metadata!$B$2:$Z$451,25,0)</f>
        <v/>
      </c>
      <c r="AC775">
        <v>12.023498694516899</v>
      </c>
      <c r="AD775">
        <v>3.9513677811550498</v>
      </c>
      <c r="AF775">
        <f>IF(AE775="",V775,AE775)</f>
        <v>20</v>
      </c>
      <c r="AG775">
        <v>12</v>
      </c>
      <c r="AH775">
        <v>1978</v>
      </c>
      <c r="AI775" t="s">
        <v>37</v>
      </c>
      <c r="AJ775" t="s">
        <v>37</v>
      </c>
    </row>
    <row r="776" spans="3:36" x14ac:dyDescent="0.3">
      <c r="C776">
        <v>776</v>
      </c>
      <c r="D776" t="str">
        <f t="shared" si="45"/>
        <v>18-Yreka</v>
      </c>
      <c r="E776" t="str">
        <f>VLOOKUP($D776,metadata!$B$2:$S$451,2,0)</f>
        <v>JORDAN, RG; BRADSHAW, WE</v>
      </c>
      <c r="F776" t="str">
        <f>VLOOKUP($D776,metadata!$B$2:$S$451,3,0)</f>
        <v>GEOGRAPHIC VARIATION IN PHOTOPERIODIC RESPONSE OF WESTERN TREE-HOLE MOSQUITO, AEDES-SIERRENSIS</v>
      </c>
      <c r="G776" t="str">
        <f>VLOOKUP($D776,metadata!$B$2:$S$451,4,0)</f>
        <v>10.1093/aesa/71.4.487</v>
      </c>
      <c r="H776" t="str">
        <f>VLOOKUP($D776,metadata!$B$2:$S$451,5,0)</f>
        <v>y</v>
      </c>
      <c r="I776" t="str">
        <f>VLOOKUP($D776,metadata!$B$2:$S$451,6,0)</f>
        <v>a</v>
      </c>
      <c r="J776" t="str">
        <f>VLOOKUP($D776,metadata!$B$2:$S$451,7,0)</f>
        <v>i</v>
      </c>
      <c r="K776">
        <f>VLOOKUP($D776,metadata!$B$2:$S$451,8,0)</f>
        <v>5</v>
      </c>
      <c r="L776">
        <f>VLOOKUP($D776,metadata!$B$2:$S$451,9,0)</f>
        <v>7</v>
      </c>
      <c r="M776" t="str">
        <f>VLOOKUP($D776,metadata!$B$2:$S$451,10,0)</f>
        <v>n</v>
      </c>
      <c r="N776" t="str">
        <f>VLOOKUP($D776,metadata!$B$2:$S$451,11,0)</f>
        <v>Aedes sierrensis</v>
      </c>
      <c r="O776" t="str">
        <f>VLOOKUP($D776,metadata!$B$2:$S$451,12,0)</f>
        <v>diptera</v>
      </c>
      <c r="P776" t="str">
        <f>VLOOKUP($D776,metadata!$B$2:$S$451,13,0)</f>
        <v>Yreka</v>
      </c>
      <c r="Q776">
        <f>VLOOKUP($D776,metadata!$B$2:$S$451,14,0)</f>
        <v>41.726666999999999</v>
      </c>
      <c r="R776">
        <f>VLOOKUP($D776,metadata!$B$2:$S$451,15,0)</f>
        <v>-122.6375</v>
      </c>
      <c r="S776">
        <f>VLOOKUP($D776,metadata!$B$2:$S$451,16,0)</f>
        <v>0.1</v>
      </c>
      <c r="T776" t="str">
        <f>VLOOKUP($D776,metadata!$B$2:$S$451,17,0)</f>
        <v/>
      </c>
      <c r="U776" t="str">
        <f>VLOOKUP($D776,metadata!$B$2:$S$451,18,0)</f>
        <v/>
      </c>
      <c r="V776">
        <f>VLOOKUP($D776,metadata!$B$2:$Z$451,19,0)</f>
        <v>20</v>
      </c>
      <c r="W776" t="str">
        <f>VLOOKUP($D776,metadata!$B$2:$Z$451,20,0)</f>
        <v>acc</v>
      </c>
      <c r="X776" t="str">
        <f>VLOOKUP($D776,metadata!$B$2:$Z$451,21,0)</f>
        <v/>
      </c>
      <c r="Y776">
        <f>VLOOKUP($D776,metadata!$B$2:$Z$451,22,0)</f>
        <v>18</v>
      </c>
      <c r="Z776" t="str">
        <f>VLOOKUP($D776,metadata!$B$2:$Z$451,23,0)</f>
        <v/>
      </c>
      <c r="AA776" t="str">
        <f>VLOOKUP($D776,metadata!$B$2:$Z$451,24,0)</f>
        <v/>
      </c>
      <c r="AB776" t="str">
        <f>VLOOKUP($D776,metadata!$B$2:$Z$451,25,0)</f>
        <v/>
      </c>
      <c r="AC776">
        <v>12.9791122715404</v>
      </c>
      <c r="AD776">
        <v>14.5896656534954</v>
      </c>
      <c r="AF776">
        <f>IF(AE776="",V776,AE776)</f>
        <v>20</v>
      </c>
      <c r="AG776">
        <v>13</v>
      </c>
      <c r="AH776">
        <v>1978</v>
      </c>
      <c r="AI776" t="s">
        <v>37</v>
      </c>
      <c r="AJ776" t="s">
        <v>37</v>
      </c>
    </row>
    <row r="777" spans="3:36" x14ac:dyDescent="0.3">
      <c r="C777">
        <v>777</v>
      </c>
      <c r="D777" t="str">
        <f t="shared" si="45"/>
        <v>18-Yreka</v>
      </c>
      <c r="E777" t="str">
        <f>VLOOKUP($D777,metadata!$B$2:$S$451,2,0)</f>
        <v>JORDAN, RG; BRADSHAW, WE</v>
      </c>
      <c r="F777" t="str">
        <f>VLOOKUP($D777,metadata!$B$2:$S$451,3,0)</f>
        <v>GEOGRAPHIC VARIATION IN PHOTOPERIODIC RESPONSE OF WESTERN TREE-HOLE MOSQUITO, AEDES-SIERRENSIS</v>
      </c>
      <c r="G777" t="str">
        <f>VLOOKUP($D777,metadata!$B$2:$S$451,4,0)</f>
        <v>10.1093/aesa/71.4.487</v>
      </c>
      <c r="H777" t="str">
        <f>VLOOKUP($D777,metadata!$B$2:$S$451,5,0)</f>
        <v>y</v>
      </c>
      <c r="I777" t="str">
        <f>VLOOKUP($D777,metadata!$B$2:$S$451,6,0)</f>
        <v>a</v>
      </c>
      <c r="J777" t="str">
        <f>VLOOKUP($D777,metadata!$B$2:$S$451,7,0)</f>
        <v>i</v>
      </c>
      <c r="K777">
        <f>VLOOKUP($D777,metadata!$B$2:$S$451,8,0)</f>
        <v>5</v>
      </c>
      <c r="L777">
        <f>VLOOKUP($D777,metadata!$B$2:$S$451,9,0)</f>
        <v>7</v>
      </c>
      <c r="M777" t="str">
        <f>VLOOKUP($D777,metadata!$B$2:$S$451,10,0)</f>
        <v>n</v>
      </c>
      <c r="N777" t="str">
        <f>VLOOKUP($D777,metadata!$B$2:$S$451,11,0)</f>
        <v>Aedes sierrensis</v>
      </c>
      <c r="O777" t="str">
        <f>VLOOKUP($D777,metadata!$B$2:$S$451,12,0)</f>
        <v>diptera</v>
      </c>
      <c r="P777" t="str">
        <f>VLOOKUP($D777,metadata!$B$2:$S$451,13,0)</f>
        <v>Yreka</v>
      </c>
      <c r="Q777">
        <f>VLOOKUP($D777,metadata!$B$2:$S$451,14,0)</f>
        <v>41.726666999999999</v>
      </c>
      <c r="R777">
        <f>VLOOKUP($D777,metadata!$B$2:$S$451,15,0)</f>
        <v>-122.6375</v>
      </c>
      <c r="S777">
        <f>VLOOKUP($D777,metadata!$B$2:$S$451,16,0)</f>
        <v>0.1</v>
      </c>
      <c r="T777" t="str">
        <f>VLOOKUP($D777,metadata!$B$2:$S$451,17,0)</f>
        <v/>
      </c>
      <c r="U777" t="str">
        <f>VLOOKUP($D777,metadata!$B$2:$S$451,18,0)</f>
        <v/>
      </c>
      <c r="V777">
        <f>VLOOKUP($D777,metadata!$B$2:$Z$451,19,0)</f>
        <v>20</v>
      </c>
      <c r="W777" t="str">
        <f>VLOOKUP($D777,metadata!$B$2:$Z$451,20,0)</f>
        <v>acc</v>
      </c>
      <c r="X777" t="str">
        <f>VLOOKUP($D777,metadata!$B$2:$Z$451,21,0)</f>
        <v/>
      </c>
      <c r="Y777">
        <f>VLOOKUP($D777,metadata!$B$2:$Z$451,22,0)</f>
        <v>18</v>
      </c>
      <c r="Z777" t="str">
        <f>VLOOKUP($D777,metadata!$B$2:$Z$451,23,0)</f>
        <v/>
      </c>
      <c r="AA777" t="str">
        <f>VLOOKUP($D777,metadata!$B$2:$Z$451,24,0)</f>
        <v/>
      </c>
      <c r="AB777" t="str">
        <f>VLOOKUP($D777,metadata!$B$2:$Z$451,25,0)</f>
        <v/>
      </c>
      <c r="AC777">
        <v>13.9973890339425</v>
      </c>
      <c r="AD777">
        <v>99.088145896656499</v>
      </c>
      <c r="AF777">
        <f>IF(AE777="",V777,AE777)</f>
        <v>20</v>
      </c>
      <c r="AG777">
        <v>14</v>
      </c>
      <c r="AH777">
        <v>1978</v>
      </c>
      <c r="AI777" t="s">
        <v>37</v>
      </c>
      <c r="AJ777" t="s">
        <v>37</v>
      </c>
    </row>
    <row r="778" spans="3:36" x14ac:dyDescent="0.3">
      <c r="C778">
        <v>778</v>
      </c>
      <c r="D778" t="str">
        <f t="shared" si="45"/>
        <v>18-Yreka</v>
      </c>
      <c r="E778" t="str">
        <f>VLOOKUP($D778,metadata!$B$2:$S$451,2,0)</f>
        <v>JORDAN, RG; BRADSHAW, WE</v>
      </c>
      <c r="F778" t="str">
        <f>VLOOKUP($D778,metadata!$B$2:$S$451,3,0)</f>
        <v>GEOGRAPHIC VARIATION IN PHOTOPERIODIC RESPONSE OF WESTERN TREE-HOLE MOSQUITO, AEDES-SIERRENSIS</v>
      </c>
      <c r="G778" t="str">
        <f>VLOOKUP($D778,metadata!$B$2:$S$451,4,0)</f>
        <v>10.1093/aesa/71.4.487</v>
      </c>
      <c r="H778" t="str">
        <f>VLOOKUP($D778,metadata!$B$2:$S$451,5,0)</f>
        <v>y</v>
      </c>
      <c r="I778" t="str">
        <f>VLOOKUP($D778,metadata!$B$2:$S$451,6,0)</f>
        <v>a</v>
      </c>
      <c r="J778" t="str">
        <f>VLOOKUP($D778,metadata!$B$2:$S$451,7,0)</f>
        <v>i</v>
      </c>
      <c r="K778">
        <f>VLOOKUP($D778,metadata!$B$2:$S$451,8,0)</f>
        <v>5</v>
      </c>
      <c r="L778">
        <f>VLOOKUP($D778,metadata!$B$2:$S$451,9,0)</f>
        <v>7</v>
      </c>
      <c r="M778" t="str">
        <f>VLOOKUP($D778,metadata!$B$2:$S$451,10,0)</f>
        <v>n</v>
      </c>
      <c r="N778" t="str">
        <f>VLOOKUP($D778,metadata!$B$2:$S$451,11,0)</f>
        <v>Aedes sierrensis</v>
      </c>
      <c r="O778" t="str">
        <f>VLOOKUP($D778,metadata!$B$2:$S$451,12,0)</f>
        <v>diptera</v>
      </c>
      <c r="P778" t="str">
        <f>VLOOKUP($D778,metadata!$B$2:$S$451,13,0)</f>
        <v>Yreka</v>
      </c>
      <c r="Q778">
        <f>VLOOKUP($D778,metadata!$B$2:$S$451,14,0)</f>
        <v>41.726666999999999</v>
      </c>
      <c r="R778">
        <f>VLOOKUP($D778,metadata!$B$2:$S$451,15,0)</f>
        <v>-122.6375</v>
      </c>
      <c r="S778">
        <f>VLOOKUP($D778,metadata!$B$2:$S$451,16,0)</f>
        <v>0.1</v>
      </c>
      <c r="T778" t="str">
        <f>VLOOKUP($D778,metadata!$B$2:$S$451,17,0)</f>
        <v/>
      </c>
      <c r="U778" t="str">
        <f>VLOOKUP($D778,metadata!$B$2:$S$451,18,0)</f>
        <v/>
      </c>
      <c r="V778">
        <f>VLOOKUP($D778,metadata!$B$2:$Z$451,19,0)</f>
        <v>20</v>
      </c>
      <c r="W778" t="str">
        <f>VLOOKUP($D778,metadata!$B$2:$Z$451,20,0)</f>
        <v>acc</v>
      </c>
      <c r="X778" t="str">
        <f>VLOOKUP($D778,metadata!$B$2:$Z$451,21,0)</f>
        <v/>
      </c>
      <c r="Y778">
        <f>VLOOKUP($D778,metadata!$B$2:$Z$451,22,0)</f>
        <v>18</v>
      </c>
      <c r="Z778" t="str">
        <f>VLOOKUP($D778,metadata!$B$2:$Z$451,23,0)</f>
        <v/>
      </c>
      <c r="AA778" t="str">
        <f>VLOOKUP($D778,metadata!$B$2:$Z$451,24,0)</f>
        <v/>
      </c>
      <c r="AB778" t="str">
        <f>VLOOKUP($D778,metadata!$B$2:$Z$451,25,0)</f>
        <v/>
      </c>
      <c r="AC778">
        <v>14.984334203655299</v>
      </c>
      <c r="AD778">
        <v>99.392097264437695</v>
      </c>
      <c r="AF778">
        <f>IF(AE778="",V778,AE778)</f>
        <v>20</v>
      </c>
      <c r="AG778">
        <v>15</v>
      </c>
      <c r="AH778">
        <v>1978</v>
      </c>
      <c r="AI778" t="s">
        <v>37</v>
      </c>
      <c r="AJ778" t="s">
        <v>37</v>
      </c>
    </row>
    <row r="779" spans="3:36" x14ac:dyDescent="0.3">
      <c r="C779">
        <v>779</v>
      </c>
      <c r="D779" t="str">
        <f t="shared" si="45"/>
        <v>18-Halsey</v>
      </c>
      <c r="E779" t="str">
        <f>VLOOKUP($D779,metadata!$B$2:$S$451,2,0)</f>
        <v>JORDAN, RG; BRADSHAW, WE</v>
      </c>
      <c r="F779" t="str">
        <f>VLOOKUP($D779,metadata!$B$2:$S$451,3,0)</f>
        <v>GEOGRAPHIC VARIATION IN PHOTOPERIODIC RESPONSE OF WESTERN TREE-HOLE MOSQUITO, AEDES-SIERRENSIS</v>
      </c>
      <c r="G779" t="str">
        <f>VLOOKUP($D779,metadata!$B$2:$S$451,4,0)</f>
        <v>10.1093/aesa/71.4.487</v>
      </c>
      <c r="H779" t="str">
        <f>VLOOKUP($D779,metadata!$B$2:$S$451,5,0)</f>
        <v>y</v>
      </c>
      <c r="I779" t="str">
        <f>VLOOKUP($D779,metadata!$B$2:$S$451,6,0)</f>
        <v>a</v>
      </c>
      <c r="J779" t="str">
        <f>VLOOKUP($D779,metadata!$B$2:$S$451,7,0)</f>
        <v>i</v>
      </c>
      <c r="K779">
        <f>VLOOKUP($D779,metadata!$B$2:$S$451,8,0)</f>
        <v>5</v>
      </c>
      <c r="L779">
        <f>VLOOKUP($D779,metadata!$B$2:$S$451,9,0)</f>
        <v>4</v>
      </c>
      <c r="M779" t="str">
        <f>VLOOKUP($D779,metadata!$B$2:$S$451,10,0)</f>
        <v>n</v>
      </c>
      <c r="N779" t="str">
        <f>VLOOKUP($D779,metadata!$B$2:$S$451,11,0)</f>
        <v>Aedes sierrensis</v>
      </c>
      <c r="O779" t="str">
        <f>VLOOKUP($D779,metadata!$B$2:$S$451,12,0)</f>
        <v>diptera</v>
      </c>
      <c r="P779" t="str">
        <f>VLOOKUP($D779,metadata!$B$2:$S$451,13,0)</f>
        <v>Halsey</v>
      </c>
      <c r="Q779">
        <f>VLOOKUP($D779,metadata!$B$2:$S$451,14,0)</f>
        <v>44.384444000000002</v>
      </c>
      <c r="R779">
        <f>VLOOKUP($D779,metadata!$B$2:$S$451,15,0)</f>
        <v>-123.11027799999999</v>
      </c>
      <c r="S779">
        <f>VLOOKUP($D779,metadata!$B$2:$S$451,16,0)</f>
        <v>0.1</v>
      </c>
      <c r="T779" t="str">
        <f>VLOOKUP($D779,metadata!$B$2:$S$451,17,0)</f>
        <v/>
      </c>
      <c r="U779" t="str">
        <f>VLOOKUP($D779,metadata!$B$2:$S$451,18,0)</f>
        <v/>
      </c>
      <c r="V779">
        <f>VLOOKUP($D779,metadata!$B$2:$Z$451,19,0)</f>
        <v>20</v>
      </c>
      <c r="W779" t="str">
        <f>VLOOKUP($D779,metadata!$B$2:$Z$451,20,0)</f>
        <v>acc</v>
      </c>
      <c r="X779" t="str">
        <f>VLOOKUP($D779,metadata!$B$2:$Z$451,21,0)</f>
        <v/>
      </c>
      <c r="Y779">
        <f>VLOOKUP($D779,metadata!$B$2:$Z$451,22,0)</f>
        <v>18</v>
      </c>
      <c r="Z779" t="str">
        <f>VLOOKUP($D779,metadata!$B$2:$Z$451,23,0)</f>
        <v/>
      </c>
      <c r="AA779" t="str">
        <f>VLOOKUP($D779,metadata!$B$2:$Z$451,24,0)</f>
        <v/>
      </c>
      <c r="AB779" t="str">
        <f>VLOOKUP($D779,metadata!$B$2:$Z$451,25,0)</f>
        <v/>
      </c>
      <c r="AC779">
        <v>10.994764397905699</v>
      </c>
      <c r="AD779">
        <v>0.10247049970376999</v>
      </c>
      <c r="AF779">
        <f>IF(AE779="",V779,AE779)</f>
        <v>20</v>
      </c>
      <c r="AG779">
        <v>11</v>
      </c>
      <c r="AH779">
        <v>1978</v>
      </c>
      <c r="AI779" t="s">
        <v>38</v>
      </c>
      <c r="AJ779" t="s">
        <v>38</v>
      </c>
    </row>
    <row r="780" spans="3:36" x14ac:dyDescent="0.3">
      <c r="C780">
        <v>780</v>
      </c>
      <c r="D780" t="str">
        <f t="shared" si="45"/>
        <v>18-Halsey</v>
      </c>
      <c r="E780" t="str">
        <f>VLOOKUP($D780,metadata!$B$2:$S$451,2,0)</f>
        <v>JORDAN, RG; BRADSHAW, WE</v>
      </c>
      <c r="F780" t="str">
        <f>VLOOKUP($D780,metadata!$B$2:$S$451,3,0)</f>
        <v>GEOGRAPHIC VARIATION IN PHOTOPERIODIC RESPONSE OF WESTERN TREE-HOLE MOSQUITO, AEDES-SIERRENSIS</v>
      </c>
      <c r="G780" t="str">
        <f>VLOOKUP($D780,metadata!$B$2:$S$451,4,0)</f>
        <v>10.1093/aesa/71.4.487</v>
      </c>
      <c r="H780" t="str">
        <f>VLOOKUP($D780,metadata!$B$2:$S$451,5,0)</f>
        <v>y</v>
      </c>
      <c r="I780" t="str">
        <f>VLOOKUP($D780,metadata!$B$2:$S$451,6,0)</f>
        <v>a</v>
      </c>
      <c r="J780" t="str">
        <f>VLOOKUP($D780,metadata!$B$2:$S$451,7,0)</f>
        <v>i</v>
      </c>
      <c r="K780">
        <f>VLOOKUP($D780,metadata!$B$2:$S$451,8,0)</f>
        <v>5</v>
      </c>
      <c r="L780">
        <f>VLOOKUP($D780,metadata!$B$2:$S$451,9,0)</f>
        <v>4</v>
      </c>
      <c r="M780" t="str">
        <f>VLOOKUP($D780,metadata!$B$2:$S$451,10,0)</f>
        <v>n</v>
      </c>
      <c r="N780" t="str">
        <f>VLOOKUP($D780,metadata!$B$2:$S$451,11,0)</f>
        <v>Aedes sierrensis</v>
      </c>
      <c r="O780" t="str">
        <f>VLOOKUP($D780,metadata!$B$2:$S$451,12,0)</f>
        <v>diptera</v>
      </c>
      <c r="P780" t="str">
        <f>VLOOKUP($D780,metadata!$B$2:$S$451,13,0)</f>
        <v>Halsey</v>
      </c>
      <c r="Q780">
        <f>VLOOKUP($D780,metadata!$B$2:$S$451,14,0)</f>
        <v>44.384444000000002</v>
      </c>
      <c r="R780">
        <f>VLOOKUP($D780,metadata!$B$2:$S$451,15,0)</f>
        <v>-123.11027799999999</v>
      </c>
      <c r="S780">
        <f>VLOOKUP($D780,metadata!$B$2:$S$451,16,0)</f>
        <v>0.1</v>
      </c>
      <c r="T780" t="str">
        <f>VLOOKUP($D780,metadata!$B$2:$S$451,17,0)</f>
        <v/>
      </c>
      <c r="U780" t="str">
        <f>VLOOKUP($D780,metadata!$B$2:$S$451,18,0)</f>
        <v/>
      </c>
      <c r="V780">
        <f>VLOOKUP($D780,metadata!$B$2:$Z$451,19,0)</f>
        <v>20</v>
      </c>
      <c r="W780" t="str">
        <f>VLOOKUP($D780,metadata!$B$2:$Z$451,20,0)</f>
        <v>acc</v>
      </c>
      <c r="X780" t="str">
        <f>VLOOKUP($D780,metadata!$B$2:$Z$451,21,0)</f>
        <v/>
      </c>
      <c r="Y780">
        <f>VLOOKUP($D780,metadata!$B$2:$Z$451,22,0)</f>
        <v>18</v>
      </c>
      <c r="Z780" t="str">
        <f>VLOOKUP($D780,metadata!$B$2:$Z$451,23,0)</f>
        <v/>
      </c>
      <c r="AA780" t="str">
        <f>VLOOKUP($D780,metadata!$B$2:$Z$451,24,0)</f>
        <v/>
      </c>
      <c r="AB780" t="str">
        <f>VLOOKUP($D780,metadata!$B$2:$Z$451,25,0)</f>
        <v/>
      </c>
      <c r="AC780">
        <v>12</v>
      </c>
      <c r="AD780">
        <v>0.30581039755349998</v>
      </c>
      <c r="AF780">
        <f>IF(AE780="",V780,AE780)</f>
        <v>20</v>
      </c>
      <c r="AG780">
        <v>12</v>
      </c>
      <c r="AH780">
        <v>1978</v>
      </c>
      <c r="AI780" t="s">
        <v>38</v>
      </c>
      <c r="AJ780" t="s">
        <v>38</v>
      </c>
    </row>
    <row r="781" spans="3:36" x14ac:dyDescent="0.3">
      <c r="C781">
        <v>781</v>
      </c>
      <c r="D781" t="str">
        <f t="shared" si="45"/>
        <v>18-Halsey</v>
      </c>
      <c r="E781" t="str">
        <f>VLOOKUP($D781,metadata!$B$2:$S$451,2,0)</f>
        <v>JORDAN, RG; BRADSHAW, WE</v>
      </c>
      <c r="F781" t="str">
        <f>VLOOKUP($D781,metadata!$B$2:$S$451,3,0)</f>
        <v>GEOGRAPHIC VARIATION IN PHOTOPERIODIC RESPONSE OF WESTERN TREE-HOLE MOSQUITO, AEDES-SIERRENSIS</v>
      </c>
      <c r="G781" t="str">
        <f>VLOOKUP($D781,metadata!$B$2:$S$451,4,0)</f>
        <v>10.1093/aesa/71.4.487</v>
      </c>
      <c r="H781" t="str">
        <f>VLOOKUP($D781,metadata!$B$2:$S$451,5,0)</f>
        <v>y</v>
      </c>
      <c r="I781" t="str">
        <f>VLOOKUP($D781,metadata!$B$2:$S$451,6,0)</f>
        <v>a</v>
      </c>
      <c r="J781" t="str">
        <f>VLOOKUP($D781,metadata!$B$2:$S$451,7,0)</f>
        <v>i</v>
      </c>
      <c r="K781">
        <f>VLOOKUP($D781,metadata!$B$2:$S$451,8,0)</f>
        <v>5</v>
      </c>
      <c r="L781">
        <f>VLOOKUP($D781,metadata!$B$2:$S$451,9,0)</f>
        <v>4</v>
      </c>
      <c r="M781" t="str">
        <f>VLOOKUP($D781,metadata!$B$2:$S$451,10,0)</f>
        <v>n</v>
      </c>
      <c r="N781" t="str">
        <f>VLOOKUP($D781,metadata!$B$2:$S$451,11,0)</f>
        <v>Aedes sierrensis</v>
      </c>
      <c r="O781" t="str">
        <f>VLOOKUP($D781,metadata!$B$2:$S$451,12,0)</f>
        <v>diptera</v>
      </c>
      <c r="P781" t="str">
        <f>VLOOKUP($D781,metadata!$B$2:$S$451,13,0)</f>
        <v>Halsey</v>
      </c>
      <c r="Q781">
        <f>VLOOKUP($D781,metadata!$B$2:$S$451,14,0)</f>
        <v>44.384444000000002</v>
      </c>
      <c r="R781">
        <f>VLOOKUP($D781,metadata!$B$2:$S$451,15,0)</f>
        <v>-123.11027799999999</v>
      </c>
      <c r="S781">
        <f>VLOOKUP($D781,metadata!$B$2:$S$451,16,0)</f>
        <v>0.1</v>
      </c>
      <c r="T781" t="str">
        <f>VLOOKUP($D781,metadata!$B$2:$S$451,17,0)</f>
        <v/>
      </c>
      <c r="U781" t="str">
        <f>VLOOKUP($D781,metadata!$B$2:$S$451,18,0)</f>
        <v/>
      </c>
      <c r="V781">
        <f>VLOOKUP($D781,metadata!$B$2:$Z$451,19,0)</f>
        <v>20</v>
      </c>
      <c r="W781" t="str">
        <f>VLOOKUP($D781,metadata!$B$2:$Z$451,20,0)</f>
        <v>acc</v>
      </c>
      <c r="X781" t="str">
        <f>VLOOKUP($D781,metadata!$B$2:$Z$451,21,0)</f>
        <v/>
      </c>
      <c r="Y781">
        <f>VLOOKUP($D781,metadata!$B$2:$Z$451,22,0)</f>
        <v>18</v>
      </c>
      <c r="Z781" t="str">
        <f>VLOOKUP($D781,metadata!$B$2:$Z$451,23,0)</f>
        <v/>
      </c>
      <c r="AA781" t="str">
        <f>VLOOKUP($D781,metadata!$B$2:$Z$451,24,0)</f>
        <v/>
      </c>
      <c r="AB781" t="str">
        <f>VLOOKUP($D781,metadata!$B$2:$Z$451,25,0)</f>
        <v/>
      </c>
      <c r="AC781">
        <v>13.0209424083769</v>
      </c>
      <c r="AD781">
        <v>-0.104071601261694</v>
      </c>
      <c r="AF781">
        <f>IF(AE781="",V781,AE781)</f>
        <v>20</v>
      </c>
      <c r="AG781">
        <v>13</v>
      </c>
      <c r="AH781">
        <v>1978</v>
      </c>
      <c r="AI781" t="s">
        <v>38</v>
      </c>
      <c r="AJ781" t="s">
        <v>38</v>
      </c>
    </row>
    <row r="782" spans="3:36" x14ac:dyDescent="0.3">
      <c r="C782">
        <v>782</v>
      </c>
      <c r="D782" t="str">
        <f t="shared" si="45"/>
        <v>18-Halsey</v>
      </c>
      <c r="E782" t="str">
        <f>VLOOKUP($D782,metadata!$B$2:$S$451,2,0)</f>
        <v>JORDAN, RG; BRADSHAW, WE</v>
      </c>
      <c r="F782" t="str">
        <f>VLOOKUP($D782,metadata!$B$2:$S$451,3,0)</f>
        <v>GEOGRAPHIC VARIATION IN PHOTOPERIODIC RESPONSE OF WESTERN TREE-HOLE MOSQUITO, AEDES-SIERRENSIS</v>
      </c>
      <c r="G782" t="str">
        <f>VLOOKUP($D782,metadata!$B$2:$S$451,4,0)</f>
        <v>10.1093/aesa/71.4.487</v>
      </c>
      <c r="H782" t="str">
        <f>VLOOKUP($D782,metadata!$B$2:$S$451,5,0)</f>
        <v>y</v>
      </c>
      <c r="I782" t="str">
        <f>VLOOKUP($D782,metadata!$B$2:$S$451,6,0)</f>
        <v>a</v>
      </c>
      <c r="J782" t="str">
        <f>VLOOKUP($D782,metadata!$B$2:$S$451,7,0)</f>
        <v>i</v>
      </c>
      <c r="K782">
        <f>VLOOKUP($D782,metadata!$B$2:$S$451,8,0)</f>
        <v>5</v>
      </c>
      <c r="L782">
        <f>VLOOKUP($D782,metadata!$B$2:$S$451,9,0)</f>
        <v>4</v>
      </c>
      <c r="M782" t="str">
        <f>VLOOKUP($D782,metadata!$B$2:$S$451,10,0)</f>
        <v>n</v>
      </c>
      <c r="N782" t="str">
        <f>VLOOKUP($D782,metadata!$B$2:$S$451,11,0)</f>
        <v>Aedes sierrensis</v>
      </c>
      <c r="O782" t="str">
        <f>VLOOKUP($D782,metadata!$B$2:$S$451,12,0)</f>
        <v>diptera</v>
      </c>
      <c r="P782" t="str">
        <f>VLOOKUP($D782,metadata!$B$2:$S$451,13,0)</f>
        <v>Halsey</v>
      </c>
      <c r="Q782">
        <f>VLOOKUP($D782,metadata!$B$2:$S$451,14,0)</f>
        <v>44.384444000000002</v>
      </c>
      <c r="R782">
        <f>VLOOKUP($D782,metadata!$B$2:$S$451,15,0)</f>
        <v>-123.11027799999999</v>
      </c>
      <c r="S782">
        <f>VLOOKUP($D782,metadata!$B$2:$S$451,16,0)</f>
        <v>0.1</v>
      </c>
      <c r="T782" t="str">
        <f>VLOOKUP($D782,metadata!$B$2:$S$451,17,0)</f>
        <v/>
      </c>
      <c r="U782" t="str">
        <f>VLOOKUP($D782,metadata!$B$2:$S$451,18,0)</f>
        <v/>
      </c>
      <c r="V782">
        <f>VLOOKUP($D782,metadata!$B$2:$Z$451,19,0)</f>
        <v>20</v>
      </c>
      <c r="W782" t="str">
        <f>VLOOKUP($D782,metadata!$B$2:$Z$451,20,0)</f>
        <v>acc</v>
      </c>
      <c r="X782" t="str">
        <f>VLOOKUP($D782,metadata!$B$2:$Z$451,21,0)</f>
        <v/>
      </c>
      <c r="Y782">
        <f>VLOOKUP($D782,metadata!$B$2:$Z$451,22,0)</f>
        <v>18</v>
      </c>
      <c r="Z782" t="str">
        <f>VLOOKUP($D782,metadata!$B$2:$Z$451,23,0)</f>
        <v/>
      </c>
      <c r="AA782" t="str">
        <f>VLOOKUP($D782,metadata!$B$2:$Z$451,24,0)</f>
        <v/>
      </c>
      <c r="AB782" t="str">
        <f>VLOOKUP($D782,metadata!$B$2:$Z$451,25,0)</f>
        <v/>
      </c>
      <c r="AC782">
        <v>13.979057591623</v>
      </c>
      <c r="AD782">
        <v>77.168291784747893</v>
      </c>
      <c r="AF782">
        <f>IF(AE782="",V782,AE782)</f>
        <v>20</v>
      </c>
      <c r="AG782">
        <v>14</v>
      </c>
      <c r="AH782">
        <v>1978</v>
      </c>
      <c r="AI782" t="s">
        <v>38</v>
      </c>
      <c r="AJ782" t="s">
        <v>38</v>
      </c>
    </row>
    <row r="783" spans="3:36" x14ac:dyDescent="0.3">
      <c r="C783">
        <v>783</v>
      </c>
      <c r="D783" t="str">
        <f t="shared" si="45"/>
        <v>19-Yamagata</v>
      </c>
      <c r="E783" t="str">
        <f>VLOOKUP($D783,metadata!$B$2:$S$451,2,0)</f>
        <v>Kato, Y</v>
      </c>
      <c r="F783" t="str">
        <f>VLOOKUP($D783,metadata!$B$2:$S$451,3,0)</f>
        <v>Geographic variation in photoperiodic response for the induction of pupal diapause in the Aristolochia-feeding butterfly Atrophaneura alcinous</v>
      </c>
      <c r="G783" t="str">
        <f>VLOOKUP($D783,metadata!$B$2:$S$451,4,0)</f>
        <v>10.1303/aez.2005.347</v>
      </c>
      <c r="H783" t="str">
        <f>VLOOKUP($D783,metadata!$B$2:$S$451,5,0)</f>
        <v>y</v>
      </c>
      <c r="I783" t="str">
        <f>VLOOKUP($D783,metadata!$B$2:$S$451,6,0)</f>
        <v>a</v>
      </c>
      <c r="J783" t="str">
        <f>VLOOKUP($D783,metadata!$B$2:$S$451,7,0)</f>
        <v>i</v>
      </c>
      <c r="K783">
        <f>VLOOKUP($D783,metadata!$B$2:$S$451,8,0)</f>
        <v>7</v>
      </c>
      <c r="L783">
        <f>VLOOKUP($D783,metadata!$B$2:$S$451,9,0)</f>
        <v>5</v>
      </c>
      <c r="M783" t="str">
        <f>VLOOKUP($D783,metadata!$B$2:$S$451,10,0)</f>
        <v/>
      </c>
      <c r="N783" t="str">
        <f>VLOOKUP($D783,metadata!$B$2:$S$451,11,0)</f>
        <v>Atrophaneura alcinous</v>
      </c>
      <c r="O783" t="str">
        <f>VLOOKUP($D783,metadata!$B$2:$S$451,12,0)</f>
        <v>lepidoptera</v>
      </c>
      <c r="P783" t="str">
        <f>VLOOKUP($D783,metadata!$B$2:$S$451,13,0)</f>
        <v>Yamagata</v>
      </c>
      <c r="Q783">
        <f>VLOOKUP($D783,metadata!$B$2:$S$451,14,0)</f>
        <v>38.255555999999999</v>
      </c>
      <c r="R783">
        <f>VLOOKUP($D783,metadata!$B$2:$S$451,15,0)</f>
        <v>140.33972199999999</v>
      </c>
      <c r="S783">
        <f>VLOOKUP($D783,metadata!$B$2:$S$451,16,0)</f>
        <v>0.05</v>
      </c>
      <c r="T783">
        <f>VLOOKUP($D783,metadata!$B$2:$S$451,17,0)</f>
        <v>150</v>
      </c>
      <c r="U783" t="str">
        <f>VLOOKUP($D783,metadata!$B$2:$S$451,18,0)</f>
        <v/>
      </c>
      <c r="V783">
        <f>VLOOKUP($D783,metadata!$B$2:$Z$451,19,0)</f>
        <v>25</v>
      </c>
      <c r="W783" t="str">
        <f>VLOOKUP($D783,metadata!$B$2:$Z$451,20,0)</f>
        <v>global average</v>
      </c>
      <c r="X783" t="str">
        <f>VLOOKUP($D783,metadata!$B$2:$Z$451,21,0)</f>
        <v/>
      </c>
      <c r="Y783">
        <f>VLOOKUP($D783,metadata!$B$2:$Z$451,22,0)</f>
        <v>19</v>
      </c>
      <c r="Z783" t="str">
        <f>VLOOKUP($D783,metadata!$B$2:$Z$451,23,0)</f>
        <v/>
      </c>
      <c r="AA783" t="str">
        <f>VLOOKUP($D783,metadata!$B$2:$Z$451,24,0)</f>
        <v/>
      </c>
      <c r="AB783" t="str">
        <f>VLOOKUP($D783,metadata!$B$2:$Z$451,25,0)</f>
        <v/>
      </c>
      <c r="AC783">
        <v>11.9998288001027</v>
      </c>
      <c r="AD783">
        <v>99.494960303023802</v>
      </c>
      <c r="AF783">
        <f>IF(AE783="",V783,AE783)</f>
        <v>25</v>
      </c>
      <c r="AG783">
        <f>ROUND(AC783,1)</f>
        <v>12</v>
      </c>
      <c r="AH783">
        <v>2005</v>
      </c>
      <c r="AI783" t="s">
        <v>38</v>
      </c>
      <c r="AJ783" t="s">
        <v>38</v>
      </c>
    </row>
    <row r="784" spans="3:36" x14ac:dyDescent="0.3">
      <c r="C784">
        <v>784</v>
      </c>
      <c r="D784" t="str">
        <f t="shared" si="45"/>
        <v>19-Yamagata</v>
      </c>
      <c r="E784" t="str">
        <f>VLOOKUP($D784,metadata!$B$2:$S$451,2,0)</f>
        <v>Kato, Y</v>
      </c>
      <c r="F784" t="str">
        <f>VLOOKUP($D784,metadata!$B$2:$S$451,3,0)</f>
        <v>Geographic variation in photoperiodic response for the induction of pupal diapause in the Aristolochia-feeding butterfly Atrophaneura alcinous</v>
      </c>
      <c r="G784" t="str">
        <f>VLOOKUP($D784,metadata!$B$2:$S$451,4,0)</f>
        <v>10.1303/aez.2005.347</v>
      </c>
      <c r="H784" t="str">
        <f>VLOOKUP($D784,metadata!$B$2:$S$451,5,0)</f>
        <v>y</v>
      </c>
      <c r="I784" t="str">
        <f>VLOOKUP($D784,metadata!$B$2:$S$451,6,0)</f>
        <v>a</v>
      </c>
      <c r="J784" t="str">
        <f>VLOOKUP($D784,metadata!$B$2:$S$451,7,0)</f>
        <v>i</v>
      </c>
      <c r="K784">
        <f>VLOOKUP($D784,metadata!$B$2:$S$451,8,0)</f>
        <v>7</v>
      </c>
      <c r="L784">
        <f>VLOOKUP($D784,metadata!$B$2:$S$451,9,0)</f>
        <v>5</v>
      </c>
      <c r="M784" t="str">
        <f>VLOOKUP($D784,metadata!$B$2:$S$451,10,0)</f>
        <v/>
      </c>
      <c r="N784" t="str">
        <f>VLOOKUP($D784,metadata!$B$2:$S$451,11,0)</f>
        <v>Atrophaneura alcinous</v>
      </c>
      <c r="O784" t="str">
        <f>VLOOKUP($D784,metadata!$B$2:$S$451,12,0)</f>
        <v>lepidoptera</v>
      </c>
      <c r="P784" t="str">
        <f>VLOOKUP($D784,metadata!$B$2:$S$451,13,0)</f>
        <v>Yamagata</v>
      </c>
      <c r="Q784">
        <f>VLOOKUP($D784,metadata!$B$2:$S$451,14,0)</f>
        <v>38.255555999999999</v>
      </c>
      <c r="R784">
        <f>VLOOKUP($D784,metadata!$B$2:$S$451,15,0)</f>
        <v>140.33972199999999</v>
      </c>
      <c r="S784">
        <f>VLOOKUP($D784,metadata!$B$2:$S$451,16,0)</f>
        <v>0.05</v>
      </c>
      <c r="T784">
        <f>VLOOKUP($D784,metadata!$B$2:$S$451,17,0)</f>
        <v>150</v>
      </c>
      <c r="U784" t="str">
        <f>VLOOKUP($D784,metadata!$B$2:$S$451,18,0)</f>
        <v/>
      </c>
      <c r="V784">
        <f>VLOOKUP($D784,metadata!$B$2:$Z$451,19,0)</f>
        <v>25</v>
      </c>
      <c r="W784" t="str">
        <f>VLOOKUP($D784,metadata!$B$2:$Z$451,20,0)</f>
        <v>global average</v>
      </c>
      <c r="X784" t="str">
        <f>VLOOKUP($D784,metadata!$B$2:$Z$451,21,0)</f>
        <v/>
      </c>
      <c r="Y784">
        <f>VLOOKUP($D784,metadata!$B$2:$Z$451,22,0)</f>
        <v>19</v>
      </c>
      <c r="Z784" t="str">
        <f>VLOOKUP($D784,metadata!$B$2:$Z$451,23,0)</f>
        <v/>
      </c>
      <c r="AA784" t="str">
        <f>VLOOKUP($D784,metadata!$B$2:$Z$451,24,0)</f>
        <v/>
      </c>
      <c r="AB784" t="str">
        <f>VLOOKUP($D784,metadata!$B$2:$Z$451,25,0)</f>
        <v/>
      </c>
      <c r="AC784">
        <v>13.033704979776999</v>
      </c>
      <c r="AD784">
        <v>99.364420381347799</v>
      </c>
      <c r="AF784">
        <f>IF(AE784="",V784,AE784)</f>
        <v>25</v>
      </c>
      <c r="AG784">
        <f>ROUND(AC784,1)</f>
        <v>13</v>
      </c>
      <c r="AH784">
        <v>2005</v>
      </c>
      <c r="AI784" t="s">
        <v>38</v>
      </c>
      <c r="AJ784" t="s">
        <v>38</v>
      </c>
    </row>
    <row r="785" spans="3:36" x14ac:dyDescent="0.3">
      <c r="C785">
        <v>785</v>
      </c>
      <c r="D785" t="str">
        <f t="shared" si="45"/>
        <v>19-Yamagata</v>
      </c>
      <c r="E785" t="str">
        <f>VLOOKUP($D785,metadata!$B$2:$S$451,2,0)</f>
        <v>Kato, Y</v>
      </c>
      <c r="F785" t="str">
        <f>VLOOKUP($D785,metadata!$B$2:$S$451,3,0)</f>
        <v>Geographic variation in photoperiodic response for the induction of pupal diapause in the Aristolochia-feeding butterfly Atrophaneura alcinous</v>
      </c>
      <c r="G785" t="str">
        <f>VLOOKUP($D785,metadata!$B$2:$S$451,4,0)</f>
        <v>10.1303/aez.2005.347</v>
      </c>
      <c r="H785" t="str">
        <f>VLOOKUP($D785,metadata!$B$2:$S$451,5,0)</f>
        <v>y</v>
      </c>
      <c r="I785" t="str">
        <f>VLOOKUP($D785,metadata!$B$2:$S$451,6,0)</f>
        <v>a</v>
      </c>
      <c r="J785" t="str">
        <f>VLOOKUP($D785,metadata!$B$2:$S$451,7,0)</f>
        <v>i</v>
      </c>
      <c r="K785">
        <f>VLOOKUP($D785,metadata!$B$2:$S$451,8,0)</f>
        <v>7</v>
      </c>
      <c r="L785">
        <f>VLOOKUP($D785,metadata!$B$2:$S$451,9,0)</f>
        <v>5</v>
      </c>
      <c r="M785" t="str">
        <f>VLOOKUP($D785,metadata!$B$2:$S$451,10,0)</f>
        <v/>
      </c>
      <c r="N785" t="str">
        <f>VLOOKUP($D785,metadata!$B$2:$S$451,11,0)</f>
        <v>Atrophaneura alcinous</v>
      </c>
      <c r="O785" t="str">
        <f>VLOOKUP($D785,metadata!$B$2:$S$451,12,0)</f>
        <v>lepidoptera</v>
      </c>
      <c r="P785" t="str">
        <f>VLOOKUP($D785,metadata!$B$2:$S$451,13,0)</f>
        <v>Yamagata</v>
      </c>
      <c r="Q785">
        <f>VLOOKUP($D785,metadata!$B$2:$S$451,14,0)</f>
        <v>38.255555999999999</v>
      </c>
      <c r="R785">
        <f>VLOOKUP($D785,metadata!$B$2:$S$451,15,0)</f>
        <v>140.33972199999999</v>
      </c>
      <c r="S785">
        <f>VLOOKUP($D785,metadata!$B$2:$S$451,16,0)</f>
        <v>0.05</v>
      </c>
      <c r="T785">
        <f>VLOOKUP($D785,metadata!$B$2:$S$451,17,0)</f>
        <v>150</v>
      </c>
      <c r="U785" t="str">
        <f>VLOOKUP($D785,metadata!$B$2:$S$451,18,0)</f>
        <v/>
      </c>
      <c r="V785">
        <f>VLOOKUP($D785,metadata!$B$2:$Z$451,19,0)</f>
        <v>25</v>
      </c>
      <c r="W785" t="str">
        <f>VLOOKUP($D785,metadata!$B$2:$Z$451,20,0)</f>
        <v>global average</v>
      </c>
      <c r="X785" t="str">
        <f>VLOOKUP($D785,metadata!$B$2:$Z$451,21,0)</f>
        <v/>
      </c>
      <c r="Y785">
        <f>VLOOKUP($D785,metadata!$B$2:$Z$451,22,0)</f>
        <v>19</v>
      </c>
      <c r="Z785" t="str">
        <f>VLOOKUP($D785,metadata!$B$2:$Z$451,23,0)</f>
        <v/>
      </c>
      <c r="AA785" t="str">
        <f>VLOOKUP($D785,metadata!$B$2:$Z$451,24,0)</f>
        <v/>
      </c>
      <c r="AB785" t="str">
        <f>VLOOKUP($D785,metadata!$B$2:$Z$451,25,0)</f>
        <v/>
      </c>
      <c r="AC785">
        <v>14.0168203899077</v>
      </c>
      <c r="AD785">
        <v>99.745340152795904</v>
      </c>
      <c r="AF785">
        <f>IF(AE785="",V785,AE785)</f>
        <v>25</v>
      </c>
      <c r="AG785">
        <f>ROUND(AC785,1)</f>
        <v>14</v>
      </c>
      <c r="AH785">
        <v>2005</v>
      </c>
      <c r="AI785" t="s">
        <v>38</v>
      </c>
      <c r="AJ785" t="s">
        <v>38</v>
      </c>
    </row>
    <row r="786" spans="3:36" x14ac:dyDescent="0.3">
      <c r="C786">
        <v>786</v>
      </c>
      <c r="D786" t="str">
        <f t="shared" si="45"/>
        <v>19-Yamagata</v>
      </c>
      <c r="E786" t="str">
        <f>VLOOKUP($D786,metadata!$B$2:$S$451,2,0)</f>
        <v>Kato, Y</v>
      </c>
      <c r="F786" t="str">
        <f>VLOOKUP($D786,metadata!$B$2:$S$451,3,0)</f>
        <v>Geographic variation in photoperiodic response for the induction of pupal diapause in the Aristolochia-feeding butterfly Atrophaneura alcinous</v>
      </c>
      <c r="G786" t="str">
        <f>VLOOKUP($D786,metadata!$B$2:$S$451,4,0)</f>
        <v>10.1303/aez.2005.347</v>
      </c>
      <c r="H786" t="str">
        <f>VLOOKUP($D786,metadata!$B$2:$S$451,5,0)</f>
        <v>y</v>
      </c>
      <c r="I786" t="str">
        <f>VLOOKUP($D786,metadata!$B$2:$S$451,6,0)</f>
        <v>a</v>
      </c>
      <c r="J786" t="str">
        <f>VLOOKUP($D786,metadata!$B$2:$S$451,7,0)</f>
        <v>i</v>
      </c>
      <c r="K786">
        <f>VLOOKUP($D786,metadata!$B$2:$S$451,8,0)</f>
        <v>7</v>
      </c>
      <c r="L786">
        <f>VLOOKUP($D786,metadata!$B$2:$S$451,9,0)</f>
        <v>5</v>
      </c>
      <c r="M786" t="str">
        <f>VLOOKUP($D786,metadata!$B$2:$S$451,10,0)</f>
        <v/>
      </c>
      <c r="N786" t="str">
        <f>VLOOKUP($D786,metadata!$B$2:$S$451,11,0)</f>
        <v>Atrophaneura alcinous</v>
      </c>
      <c r="O786" t="str">
        <f>VLOOKUP($D786,metadata!$B$2:$S$451,12,0)</f>
        <v>lepidoptera</v>
      </c>
      <c r="P786" t="str">
        <f>VLOOKUP($D786,metadata!$B$2:$S$451,13,0)</f>
        <v>Yamagata</v>
      </c>
      <c r="Q786">
        <f>VLOOKUP($D786,metadata!$B$2:$S$451,14,0)</f>
        <v>38.255555999999999</v>
      </c>
      <c r="R786">
        <f>VLOOKUP($D786,metadata!$B$2:$S$451,15,0)</f>
        <v>140.33972199999999</v>
      </c>
      <c r="S786">
        <f>VLOOKUP($D786,metadata!$B$2:$S$451,16,0)</f>
        <v>0.05</v>
      </c>
      <c r="T786">
        <f>VLOOKUP($D786,metadata!$B$2:$S$451,17,0)</f>
        <v>150</v>
      </c>
      <c r="U786" t="str">
        <f>VLOOKUP($D786,metadata!$B$2:$S$451,18,0)</f>
        <v/>
      </c>
      <c r="V786">
        <f>VLOOKUP($D786,metadata!$B$2:$Z$451,19,0)</f>
        <v>25</v>
      </c>
      <c r="W786" t="str">
        <f>VLOOKUP($D786,metadata!$B$2:$Z$451,20,0)</f>
        <v>global average</v>
      </c>
      <c r="X786" t="str">
        <f>VLOOKUP($D786,metadata!$B$2:$Z$451,21,0)</f>
        <v/>
      </c>
      <c r="Y786">
        <f>VLOOKUP($D786,metadata!$B$2:$Z$451,22,0)</f>
        <v>19</v>
      </c>
      <c r="Z786" t="str">
        <f>VLOOKUP($D786,metadata!$B$2:$Z$451,23,0)</f>
        <v/>
      </c>
      <c r="AA786" t="str">
        <f>VLOOKUP($D786,metadata!$B$2:$Z$451,24,0)</f>
        <v/>
      </c>
      <c r="AB786" t="str">
        <f>VLOOKUP($D786,metadata!$B$2:$Z$451,25,0)</f>
        <v/>
      </c>
      <c r="AC786">
        <v>14.9942006034796</v>
      </c>
      <c r="AD786">
        <v>66.288600226839804</v>
      </c>
      <c r="AF786">
        <f>IF(AE786="",V786,AE786)</f>
        <v>25</v>
      </c>
      <c r="AG786">
        <f>ROUND(AC786,1)</f>
        <v>15</v>
      </c>
      <c r="AH786">
        <v>2005</v>
      </c>
      <c r="AI786" t="s">
        <v>38</v>
      </c>
      <c r="AJ786" t="s">
        <v>38</v>
      </c>
    </row>
    <row r="787" spans="3:36" x14ac:dyDescent="0.3">
      <c r="C787">
        <v>787</v>
      </c>
      <c r="D787" t="str">
        <f t="shared" si="45"/>
        <v>19-Yamagata</v>
      </c>
      <c r="E787" t="str">
        <f>VLOOKUP($D787,metadata!$B$2:$S$451,2,0)</f>
        <v>Kato, Y</v>
      </c>
      <c r="F787" t="str">
        <f>VLOOKUP($D787,metadata!$B$2:$S$451,3,0)</f>
        <v>Geographic variation in photoperiodic response for the induction of pupal diapause in the Aristolochia-feeding butterfly Atrophaneura alcinous</v>
      </c>
      <c r="G787" t="str">
        <f>VLOOKUP($D787,metadata!$B$2:$S$451,4,0)</f>
        <v>10.1303/aez.2005.347</v>
      </c>
      <c r="H787" t="str">
        <f>VLOOKUP($D787,metadata!$B$2:$S$451,5,0)</f>
        <v>y</v>
      </c>
      <c r="I787" t="str">
        <f>VLOOKUP($D787,metadata!$B$2:$S$451,6,0)</f>
        <v>a</v>
      </c>
      <c r="J787" t="str">
        <f>VLOOKUP($D787,metadata!$B$2:$S$451,7,0)</f>
        <v>i</v>
      </c>
      <c r="K787">
        <f>VLOOKUP($D787,metadata!$B$2:$S$451,8,0)</f>
        <v>7</v>
      </c>
      <c r="L787">
        <f>VLOOKUP($D787,metadata!$B$2:$S$451,9,0)</f>
        <v>5</v>
      </c>
      <c r="M787" t="str">
        <f>VLOOKUP($D787,metadata!$B$2:$S$451,10,0)</f>
        <v/>
      </c>
      <c r="N787" t="str">
        <f>VLOOKUP($D787,metadata!$B$2:$S$451,11,0)</f>
        <v>Atrophaneura alcinous</v>
      </c>
      <c r="O787" t="str">
        <f>VLOOKUP($D787,metadata!$B$2:$S$451,12,0)</f>
        <v>lepidoptera</v>
      </c>
      <c r="P787" t="str">
        <f>VLOOKUP($D787,metadata!$B$2:$S$451,13,0)</f>
        <v>Yamagata</v>
      </c>
      <c r="Q787">
        <f>VLOOKUP($D787,metadata!$B$2:$S$451,14,0)</f>
        <v>38.255555999999999</v>
      </c>
      <c r="R787">
        <f>VLOOKUP($D787,metadata!$B$2:$S$451,15,0)</f>
        <v>140.33972199999999</v>
      </c>
      <c r="S787">
        <f>VLOOKUP($D787,metadata!$B$2:$S$451,16,0)</f>
        <v>0.05</v>
      </c>
      <c r="T787">
        <f>VLOOKUP($D787,metadata!$B$2:$S$451,17,0)</f>
        <v>150</v>
      </c>
      <c r="U787" t="str">
        <f>VLOOKUP($D787,metadata!$B$2:$S$451,18,0)</f>
        <v/>
      </c>
      <c r="V787">
        <f>VLOOKUP($D787,metadata!$B$2:$Z$451,19,0)</f>
        <v>25</v>
      </c>
      <c r="W787" t="str">
        <f>VLOOKUP($D787,metadata!$B$2:$Z$451,20,0)</f>
        <v>global average</v>
      </c>
      <c r="X787" t="str">
        <f>VLOOKUP($D787,metadata!$B$2:$Z$451,21,0)</f>
        <v/>
      </c>
      <c r="Y787">
        <f>VLOOKUP($D787,metadata!$B$2:$Z$451,22,0)</f>
        <v>19</v>
      </c>
      <c r="Z787" t="str">
        <f>VLOOKUP($D787,metadata!$B$2:$Z$451,23,0)</f>
        <v/>
      </c>
      <c r="AA787" t="str">
        <f>VLOOKUP($D787,metadata!$B$2:$Z$451,24,0)</f>
        <v/>
      </c>
      <c r="AB787" t="str">
        <f>VLOOKUP($D787,metadata!$B$2:$Z$451,25,0)</f>
        <v/>
      </c>
      <c r="AC787">
        <v>16.033983179610001</v>
      </c>
      <c r="AD787">
        <v>1.00579939652038</v>
      </c>
      <c r="AF787">
        <f>IF(AE787="",V787,AE787)</f>
        <v>25</v>
      </c>
      <c r="AG787">
        <f>ROUND(AC787,1)</f>
        <v>16</v>
      </c>
      <c r="AH787">
        <v>2005</v>
      </c>
      <c r="AI787" t="s">
        <v>38</v>
      </c>
      <c r="AJ787" t="s">
        <v>38</v>
      </c>
    </row>
    <row r="788" spans="3:36" x14ac:dyDescent="0.3">
      <c r="C788">
        <v>788</v>
      </c>
      <c r="D788" t="str">
        <f t="shared" si="45"/>
        <v>19-Fuchu</v>
      </c>
      <c r="E788" t="str">
        <f>VLOOKUP($D788,metadata!$B$2:$S$451,2,0)</f>
        <v>Kato, Y</v>
      </c>
      <c r="F788" t="str">
        <f>VLOOKUP($D788,metadata!$B$2:$S$451,3,0)</f>
        <v>Geographic variation in photoperiodic response for the induction of pupal diapause in the Aristolochia-feeding butterfly Atrophaneura alcinous</v>
      </c>
      <c r="G788" t="str">
        <f>VLOOKUP($D788,metadata!$B$2:$S$451,4,0)</f>
        <v>10.1303/aez.2005.347</v>
      </c>
      <c r="H788" t="str">
        <f>VLOOKUP($D788,metadata!$B$2:$S$451,5,0)</f>
        <v>y</v>
      </c>
      <c r="I788" t="str">
        <f>VLOOKUP($D788,metadata!$B$2:$S$451,6,0)</f>
        <v>a</v>
      </c>
      <c r="J788" t="str">
        <f>VLOOKUP($D788,metadata!$B$2:$S$451,7,0)</f>
        <v>i</v>
      </c>
      <c r="K788">
        <f>VLOOKUP($D788,metadata!$B$2:$S$451,8,0)</f>
        <v>7</v>
      </c>
      <c r="L788">
        <f>VLOOKUP($D788,metadata!$B$2:$S$451,9,0)</f>
        <v>5</v>
      </c>
      <c r="M788" t="str">
        <f>VLOOKUP($D788,metadata!$B$2:$S$451,10,0)</f>
        <v/>
      </c>
      <c r="N788" t="str">
        <f>VLOOKUP($D788,metadata!$B$2:$S$451,11,0)</f>
        <v>Atrophaneura alcinous</v>
      </c>
      <c r="O788" t="str">
        <f>VLOOKUP($D788,metadata!$B$2:$S$451,12,0)</f>
        <v>lepidoptera</v>
      </c>
      <c r="P788" t="str">
        <f>VLOOKUP($D788,metadata!$B$2:$S$451,13,0)</f>
        <v>Fuchu</v>
      </c>
      <c r="Q788">
        <f>VLOOKUP($D788,metadata!$B$2:$S$451,14,0)</f>
        <v>35.668968999999997</v>
      </c>
      <c r="R788">
        <f>VLOOKUP($D788,metadata!$B$2:$S$451,15,0)</f>
        <v>139.47766899999999</v>
      </c>
      <c r="S788">
        <f>VLOOKUP($D788,metadata!$B$2:$S$451,16,0)</f>
        <v>0.05</v>
      </c>
      <c r="T788">
        <f>VLOOKUP($D788,metadata!$B$2:$S$451,17,0)</f>
        <v>50</v>
      </c>
      <c r="U788" t="str">
        <f>VLOOKUP($D788,metadata!$B$2:$S$451,18,0)</f>
        <v/>
      </c>
      <c r="V788">
        <f>VLOOKUP($D788,metadata!$B$2:$Z$451,19,0)</f>
        <v>25</v>
      </c>
      <c r="W788" t="str">
        <f>VLOOKUP($D788,metadata!$B$2:$Z$451,20,0)</f>
        <v>global average</v>
      </c>
      <c r="X788" t="str">
        <f>VLOOKUP($D788,metadata!$B$2:$Z$451,21,0)</f>
        <v/>
      </c>
      <c r="Y788">
        <f>VLOOKUP($D788,metadata!$B$2:$Z$451,22,0)</f>
        <v>19</v>
      </c>
      <c r="Z788" t="str">
        <f>VLOOKUP($D788,metadata!$B$2:$Z$451,23,0)</f>
        <v/>
      </c>
      <c r="AA788" t="str">
        <f>VLOOKUP($D788,metadata!$B$2:$Z$451,24,0)</f>
        <v/>
      </c>
      <c r="AB788" t="str">
        <f>VLOOKUP($D788,metadata!$B$2:$Z$451,25,0)</f>
        <v/>
      </c>
      <c r="AC788">
        <v>12.0337567351178</v>
      </c>
      <c r="AD788">
        <v>100.00216389327601</v>
      </c>
      <c r="AF788">
        <f>IF(AE788="",V788,AE788)</f>
        <v>25</v>
      </c>
      <c r="AG788">
        <f>ROUND(AC788,1)</f>
        <v>12</v>
      </c>
      <c r="AH788">
        <v>2005</v>
      </c>
      <c r="AI788" t="s">
        <v>38</v>
      </c>
      <c r="AJ788" t="s">
        <v>38</v>
      </c>
    </row>
    <row r="789" spans="3:36" x14ac:dyDescent="0.3">
      <c r="C789">
        <v>789</v>
      </c>
      <c r="D789" t="str">
        <f t="shared" si="45"/>
        <v>19-Fuchu</v>
      </c>
      <c r="E789" t="str">
        <f>VLOOKUP($D789,metadata!$B$2:$S$451,2,0)</f>
        <v>Kato, Y</v>
      </c>
      <c r="F789" t="str">
        <f>VLOOKUP($D789,metadata!$B$2:$S$451,3,0)</f>
        <v>Geographic variation in photoperiodic response for the induction of pupal diapause in the Aristolochia-feeding butterfly Atrophaneura alcinous</v>
      </c>
      <c r="G789" t="str">
        <f>VLOOKUP($D789,metadata!$B$2:$S$451,4,0)</f>
        <v>10.1303/aez.2005.347</v>
      </c>
      <c r="H789" t="str">
        <f>VLOOKUP($D789,metadata!$B$2:$S$451,5,0)</f>
        <v>y</v>
      </c>
      <c r="I789" t="str">
        <f>VLOOKUP($D789,metadata!$B$2:$S$451,6,0)</f>
        <v>a</v>
      </c>
      <c r="J789" t="str">
        <f>VLOOKUP($D789,metadata!$B$2:$S$451,7,0)</f>
        <v>i</v>
      </c>
      <c r="K789">
        <f>VLOOKUP($D789,metadata!$B$2:$S$451,8,0)</f>
        <v>7</v>
      </c>
      <c r="L789">
        <f>VLOOKUP($D789,metadata!$B$2:$S$451,9,0)</f>
        <v>5</v>
      </c>
      <c r="M789" t="str">
        <f>VLOOKUP($D789,metadata!$B$2:$S$451,10,0)</f>
        <v/>
      </c>
      <c r="N789" t="str">
        <f>VLOOKUP($D789,metadata!$B$2:$S$451,11,0)</f>
        <v>Atrophaneura alcinous</v>
      </c>
      <c r="O789" t="str">
        <f>VLOOKUP($D789,metadata!$B$2:$S$451,12,0)</f>
        <v>lepidoptera</v>
      </c>
      <c r="P789" t="str">
        <f>VLOOKUP($D789,metadata!$B$2:$S$451,13,0)</f>
        <v>Fuchu</v>
      </c>
      <c r="Q789">
        <f>VLOOKUP($D789,metadata!$B$2:$S$451,14,0)</f>
        <v>35.668968999999997</v>
      </c>
      <c r="R789">
        <f>VLOOKUP($D789,metadata!$B$2:$S$451,15,0)</f>
        <v>139.47766899999999</v>
      </c>
      <c r="S789">
        <f>VLOOKUP($D789,metadata!$B$2:$S$451,16,0)</f>
        <v>0.05</v>
      </c>
      <c r="T789">
        <f>VLOOKUP($D789,metadata!$B$2:$S$451,17,0)</f>
        <v>50</v>
      </c>
      <c r="U789" t="str">
        <f>VLOOKUP($D789,metadata!$B$2:$S$451,18,0)</f>
        <v/>
      </c>
      <c r="V789">
        <f>VLOOKUP($D789,metadata!$B$2:$Z$451,19,0)</f>
        <v>25</v>
      </c>
      <c r="W789" t="str">
        <f>VLOOKUP($D789,metadata!$B$2:$Z$451,20,0)</f>
        <v>global average</v>
      </c>
      <c r="X789" t="str">
        <f>VLOOKUP($D789,metadata!$B$2:$Z$451,21,0)</f>
        <v/>
      </c>
      <c r="Y789">
        <f>VLOOKUP($D789,metadata!$B$2:$Z$451,22,0)</f>
        <v>19</v>
      </c>
      <c r="Z789" t="str">
        <f>VLOOKUP($D789,metadata!$B$2:$Z$451,23,0)</f>
        <v/>
      </c>
      <c r="AA789" t="str">
        <f>VLOOKUP($D789,metadata!$B$2:$Z$451,24,0)</f>
        <v/>
      </c>
      <c r="AB789" t="str">
        <f>VLOOKUP($D789,metadata!$B$2:$Z$451,25,0)</f>
        <v/>
      </c>
      <c r="AC789">
        <v>13.046112565728199</v>
      </c>
      <c r="AD789">
        <v>99.106312076688297</v>
      </c>
      <c r="AF789">
        <f>IF(AE789="",V789,AE789)</f>
        <v>25</v>
      </c>
      <c r="AG789">
        <f>ROUND(AC789,1)</f>
        <v>13</v>
      </c>
      <c r="AH789">
        <v>2005</v>
      </c>
      <c r="AI789" t="s">
        <v>38</v>
      </c>
      <c r="AJ789" t="s">
        <v>38</v>
      </c>
    </row>
    <row r="790" spans="3:36" x14ac:dyDescent="0.3">
      <c r="C790">
        <v>790</v>
      </c>
      <c r="D790" t="str">
        <f t="shared" si="45"/>
        <v>19-Fuchu</v>
      </c>
      <c r="E790" t="str">
        <f>VLOOKUP($D790,metadata!$B$2:$S$451,2,0)</f>
        <v>Kato, Y</v>
      </c>
      <c r="F790" t="str">
        <f>VLOOKUP($D790,metadata!$B$2:$S$451,3,0)</f>
        <v>Geographic variation in photoperiodic response for the induction of pupal diapause in the Aristolochia-feeding butterfly Atrophaneura alcinous</v>
      </c>
      <c r="G790" t="str">
        <f>VLOOKUP($D790,metadata!$B$2:$S$451,4,0)</f>
        <v>10.1303/aez.2005.347</v>
      </c>
      <c r="H790" t="str">
        <f>VLOOKUP($D790,metadata!$B$2:$S$451,5,0)</f>
        <v>y</v>
      </c>
      <c r="I790" t="str">
        <f>VLOOKUP($D790,metadata!$B$2:$S$451,6,0)</f>
        <v>a</v>
      </c>
      <c r="J790" t="str">
        <f>VLOOKUP($D790,metadata!$B$2:$S$451,7,0)</f>
        <v>i</v>
      </c>
      <c r="K790">
        <f>VLOOKUP($D790,metadata!$B$2:$S$451,8,0)</f>
        <v>7</v>
      </c>
      <c r="L790">
        <f>VLOOKUP($D790,metadata!$B$2:$S$451,9,0)</f>
        <v>5</v>
      </c>
      <c r="M790" t="str">
        <f>VLOOKUP($D790,metadata!$B$2:$S$451,10,0)</f>
        <v/>
      </c>
      <c r="N790" t="str">
        <f>VLOOKUP($D790,metadata!$B$2:$S$451,11,0)</f>
        <v>Atrophaneura alcinous</v>
      </c>
      <c r="O790" t="str">
        <f>VLOOKUP($D790,metadata!$B$2:$S$451,12,0)</f>
        <v>lepidoptera</v>
      </c>
      <c r="P790" t="str">
        <f>VLOOKUP($D790,metadata!$B$2:$S$451,13,0)</f>
        <v>Fuchu</v>
      </c>
      <c r="Q790">
        <f>VLOOKUP($D790,metadata!$B$2:$S$451,14,0)</f>
        <v>35.668968999999997</v>
      </c>
      <c r="R790">
        <f>VLOOKUP($D790,metadata!$B$2:$S$451,15,0)</f>
        <v>139.47766899999999</v>
      </c>
      <c r="S790">
        <f>VLOOKUP($D790,metadata!$B$2:$S$451,16,0)</f>
        <v>0.05</v>
      </c>
      <c r="T790">
        <f>VLOOKUP($D790,metadata!$B$2:$S$451,17,0)</f>
        <v>50</v>
      </c>
      <c r="U790" t="str">
        <f>VLOOKUP($D790,metadata!$B$2:$S$451,18,0)</f>
        <v/>
      </c>
      <c r="V790">
        <f>VLOOKUP($D790,metadata!$B$2:$Z$451,19,0)</f>
        <v>25</v>
      </c>
      <c r="W790" t="str">
        <f>VLOOKUP($D790,metadata!$B$2:$Z$451,20,0)</f>
        <v>global average</v>
      </c>
      <c r="X790" t="str">
        <f>VLOOKUP($D790,metadata!$B$2:$Z$451,21,0)</f>
        <v/>
      </c>
      <c r="Y790">
        <f>VLOOKUP($D790,metadata!$B$2:$Z$451,22,0)</f>
        <v>19</v>
      </c>
      <c r="Z790" t="str">
        <f>VLOOKUP($D790,metadata!$B$2:$Z$451,23,0)</f>
        <v/>
      </c>
      <c r="AA790" t="str">
        <f>VLOOKUP($D790,metadata!$B$2:$Z$451,24,0)</f>
        <v/>
      </c>
      <c r="AB790" t="str">
        <f>VLOOKUP($D790,metadata!$B$2:$Z$451,25,0)</f>
        <v/>
      </c>
      <c r="AC790">
        <v>14.0083526280483</v>
      </c>
      <c r="AD790">
        <v>99.742496700062702</v>
      </c>
      <c r="AF790">
        <f>IF(AE790="",V790,AE790)</f>
        <v>25</v>
      </c>
      <c r="AG790">
        <f>ROUND(AC790,1)</f>
        <v>14</v>
      </c>
      <c r="AH790">
        <v>2005</v>
      </c>
      <c r="AI790" t="s">
        <v>38</v>
      </c>
      <c r="AJ790" t="s">
        <v>38</v>
      </c>
    </row>
    <row r="791" spans="3:36" x14ac:dyDescent="0.3">
      <c r="C791">
        <v>791</v>
      </c>
      <c r="D791" t="str">
        <f t="shared" si="45"/>
        <v>19-Fuchu</v>
      </c>
      <c r="E791" t="str">
        <f>VLOOKUP($D791,metadata!$B$2:$S$451,2,0)</f>
        <v>Kato, Y</v>
      </c>
      <c r="F791" t="str">
        <f>VLOOKUP($D791,metadata!$B$2:$S$451,3,0)</f>
        <v>Geographic variation in photoperiodic response for the induction of pupal diapause in the Aristolochia-feeding butterfly Atrophaneura alcinous</v>
      </c>
      <c r="G791" t="str">
        <f>VLOOKUP($D791,metadata!$B$2:$S$451,4,0)</f>
        <v>10.1303/aez.2005.347</v>
      </c>
      <c r="H791" t="str">
        <f>VLOOKUP($D791,metadata!$B$2:$S$451,5,0)</f>
        <v>y</v>
      </c>
      <c r="I791" t="str">
        <f>VLOOKUP($D791,metadata!$B$2:$S$451,6,0)</f>
        <v>a</v>
      </c>
      <c r="J791" t="str">
        <f>VLOOKUP($D791,metadata!$B$2:$S$451,7,0)</f>
        <v>i</v>
      </c>
      <c r="K791">
        <f>VLOOKUP($D791,metadata!$B$2:$S$451,8,0)</f>
        <v>7</v>
      </c>
      <c r="L791">
        <f>VLOOKUP($D791,metadata!$B$2:$S$451,9,0)</f>
        <v>5</v>
      </c>
      <c r="M791" t="str">
        <f>VLOOKUP($D791,metadata!$B$2:$S$451,10,0)</f>
        <v/>
      </c>
      <c r="N791" t="str">
        <f>VLOOKUP($D791,metadata!$B$2:$S$451,11,0)</f>
        <v>Atrophaneura alcinous</v>
      </c>
      <c r="O791" t="str">
        <f>VLOOKUP($D791,metadata!$B$2:$S$451,12,0)</f>
        <v>lepidoptera</v>
      </c>
      <c r="P791" t="str">
        <f>VLOOKUP($D791,metadata!$B$2:$S$451,13,0)</f>
        <v>Fuchu</v>
      </c>
      <c r="Q791">
        <f>VLOOKUP($D791,metadata!$B$2:$S$451,14,0)</f>
        <v>35.668968999999997</v>
      </c>
      <c r="R791">
        <f>VLOOKUP($D791,metadata!$B$2:$S$451,15,0)</f>
        <v>139.47766899999999</v>
      </c>
      <c r="S791">
        <f>VLOOKUP($D791,metadata!$B$2:$S$451,16,0)</f>
        <v>0.05</v>
      </c>
      <c r="T791">
        <f>VLOOKUP($D791,metadata!$B$2:$S$451,17,0)</f>
        <v>50</v>
      </c>
      <c r="U791" t="str">
        <f>VLOOKUP($D791,metadata!$B$2:$S$451,18,0)</f>
        <v/>
      </c>
      <c r="V791">
        <f>VLOOKUP($D791,metadata!$B$2:$Z$451,19,0)</f>
        <v>25</v>
      </c>
      <c r="W791" t="str">
        <f>VLOOKUP($D791,metadata!$B$2:$Z$451,20,0)</f>
        <v>global average</v>
      </c>
      <c r="X791" t="str">
        <f>VLOOKUP($D791,metadata!$B$2:$Z$451,21,0)</f>
        <v/>
      </c>
      <c r="Y791">
        <f>VLOOKUP($D791,metadata!$B$2:$Z$451,22,0)</f>
        <v>19</v>
      </c>
      <c r="Z791" t="str">
        <f>VLOOKUP($D791,metadata!$B$2:$Z$451,23,0)</f>
        <v/>
      </c>
      <c r="AA791" t="str">
        <f>VLOOKUP($D791,metadata!$B$2:$Z$451,24,0)</f>
        <v/>
      </c>
      <c r="AB791" t="str">
        <f>VLOOKUP($D791,metadata!$B$2:$Z$451,25,0)</f>
        <v/>
      </c>
      <c r="AC791">
        <v>14.9702464674442</v>
      </c>
      <c r="AD791">
        <v>-0.64700408975832602</v>
      </c>
      <c r="AF791">
        <f>IF(AE791="",V791,AE791)</f>
        <v>25</v>
      </c>
      <c r="AG791">
        <f>ROUND(AC791,1)</f>
        <v>15</v>
      </c>
      <c r="AH791">
        <v>2005</v>
      </c>
      <c r="AI791" t="s">
        <v>38</v>
      </c>
      <c r="AJ791" t="s">
        <v>38</v>
      </c>
    </row>
    <row r="792" spans="3:36" x14ac:dyDescent="0.3">
      <c r="C792">
        <v>792</v>
      </c>
      <c r="D792" t="str">
        <f t="shared" si="45"/>
        <v>19-Fuchu</v>
      </c>
      <c r="E792" t="str">
        <f>VLOOKUP($D792,metadata!$B$2:$S$451,2,0)</f>
        <v>Kato, Y</v>
      </c>
      <c r="F792" t="str">
        <f>VLOOKUP($D792,metadata!$B$2:$S$451,3,0)</f>
        <v>Geographic variation in photoperiodic response for the induction of pupal diapause in the Aristolochia-feeding butterfly Atrophaneura alcinous</v>
      </c>
      <c r="G792" t="str">
        <f>VLOOKUP($D792,metadata!$B$2:$S$451,4,0)</f>
        <v>10.1303/aez.2005.347</v>
      </c>
      <c r="H792" t="str">
        <f>VLOOKUP($D792,metadata!$B$2:$S$451,5,0)</f>
        <v>y</v>
      </c>
      <c r="I792" t="str">
        <f>VLOOKUP($D792,metadata!$B$2:$S$451,6,0)</f>
        <v>a</v>
      </c>
      <c r="J792" t="str">
        <f>VLOOKUP($D792,metadata!$B$2:$S$451,7,0)</f>
        <v>i</v>
      </c>
      <c r="K792">
        <f>VLOOKUP($D792,metadata!$B$2:$S$451,8,0)</f>
        <v>7</v>
      </c>
      <c r="L792">
        <f>VLOOKUP($D792,metadata!$B$2:$S$451,9,0)</f>
        <v>5</v>
      </c>
      <c r="M792" t="str">
        <f>VLOOKUP($D792,metadata!$B$2:$S$451,10,0)</f>
        <v/>
      </c>
      <c r="N792" t="str">
        <f>VLOOKUP($D792,metadata!$B$2:$S$451,11,0)</f>
        <v>Atrophaneura alcinous</v>
      </c>
      <c r="O792" t="str">
        <f>VLOOKUP($D792,metadata!$B$2:$S$451,12,0)</f>
        <v>lepidoptera</v>
      </c>
      <c r="P792" t="str">
        <f>VLOOKUP($D792,metadata!$B$2:$S$451,13,0)</f>
        <v>Fuchu</v>
      </c>
      <c r="Q792">
        <f>VLOOKUP($D792,metadata!$B$2:$S$451,14,0)</f>
        <v>35.668968999999997</v>
      </c>
      <c r="R792">
        <f>VLOOKUP($D792,metadata!$B$2:$S$451,15,0)</f>
        <v>139.47766899999999</v>
      </c>
      <c r="S792">
        <f>VLOOKUP($D792,metadata!$B$2:$S$451,16,0)</f>
        <v>0.05</v>
      </c>
      <c r="T792">
        <f>VLOOKUP($D792,metadata!$B$2:$S$451,17,0)</f>
        <v>50</v>
      </c>
      <c r="U792" t="str">
        <f>VLOOKUP($D792,metadata!$B$2:$S$451,18,0)</f>
        <v/>
      </c>
      <c r="V792">
        <f>VLOOKUP($D792,metadata!$B$2:$Z$451,19,0)</f>
        <v>25</v>
      </c>
      <c r="W792" t="str">
        <f>VLOOKUP($D792,metadata!$B$2:$Z$451,20,0)</f>
        <v>global average</v>
      </c>
      <c r="X792" t="str">
        <f>VLOOKUP($D792,metadata!$B$2:$Z$451,21,0)</f>
        <v/>
      </c>
      <c r="Y792">
        <f>VLOOKUP($D792,metadata!$B$2:$Z$451,22,0)</f>
        <v>19</v>
      </c>
      <c r="Z792" t="str">
        <f>VLOOKUP($D792,metadata!$B$2:$Z$451,23,0)</f>
        <v/>
      </c>
      <c r="AA792" t="str">
        <f>VLOOKUP($D792,metadata!$B$2:$Z$451,24,0)</f>
        <v/>
      </c>
      <c r="AB792" t="str">
        <f>VLOOKUP($D792,metadata!$B$2:$Z$451,25,0)</f>
        <v/>
      </c>
      <c r="AC792">
        <v>15.9829485209789</v>
      </c>
      <c r="AD792">
        <v>-0.51717049315129704</v>
      </c>
      <c r="AF792">
        <f>IF(AE792="",V792,AE792)</f>
        <v>25</v>
      </c>
      <c r="AG792">
        <f>ROUND(AC792,1)</f>
        <v>16</v>
      </c>
      <c r="AH792">
        <v>2005</v>
      </c>
      <c r="AI792" t="s">
        <v>38</v>
      </c>
      <c r="AJ792" t="s">
        <v>38</v>
      </c>
    </row>
    <row r="793" spans="3:36" x14ac:dyDescent="0.3">
      <c r="C793">
        <v>793</v>
      </c>
      <c r="D793" t="str">
        <f t="shared" si="45"/>
        <v>19-Yokosuka</v>
      </c>
      <c r="E793" t="str">
        <f>VLOOKUP($D793,metadata!$B$2:$S$451,2,0)</f>
        <v>Kato, Y</v>
      </c>
      <c r="F793" t="str">
        <f>VLOOKUP($D793,metadata!$B$2:$S$451,3,0)</f>
        <v>Geographic variation in photoperiodic response for the induction of pupal diapause in the Aristolochia-feeding butterfly Atrophaneura alcinous</v>
      </c>
      <c r="G793" t="str">
        <f>VLOOKUP($D793,metadata!$B$2:$S$451,4,0)</f>
        <v>10.1303/aez.2005.347</v>
      </c>
      <c r="H793" t="str">
        <f>VLOOKUP($D793,metadata!$B$2:$S$451,5,0)</f>
        <v>y</v>
      </c>
      <c r="I793" t="str">
        <f>VLOOKUP($D793,metadata!$B$2:$S$451,6,0)</f>
        <v>a</v>
      </c>
      <c r="J793" t="str">
        <f>VLOOKUP($D793,metadata!$B$2:$S$451,7,0)</f>
        <v>i</v>
      </c>
      <c r="K793">
        <f>VLOOKUP($D793,metadata!$B$2:$S$451,8,0)</f>
        <v>7</v>
      </c>
      <c r="L793">
        <f>VLOOKUP($D793,metadata!$B$2:$S$451,9,0)</f>
        <v>5</v>
      </c>
      <c r="M793" t="str">
        <f>VLOOKUP($D793,metadata!$B$2:$S$451,10,0)</f>
        <v/>
      </c>
      <c r="N793" t="str">
        <f>VLOOKUP($D793,metadata!$B$2:$S$451,11,0)</f>
        <v>Atrophaneura alcinous</v>
      </c>
      <c r="O793" t="str">
        <f>VLOOKUP($D793,metadata!$B$2:$S$451,12,0)</f>
        <v>lepidoptera</v>
      </c>
      <c r="P793" t="str">
        <f>VLOOKUP($D793,metadata!$B$2:$S$451,13,0)</f>
        <v>Yokosuka</v>
      </c>
      <c r="Q793">
        <f>VLOOKUP($D793,metadata!$B$2:$S$451,14,0)</f>
        <v>35.281388999999997</v>
      </c>
      <c r="R793">
        <f>VLOOKUP($D793,metadata!$B$2:$S$451,15,0)</f>
        <v>139.671944</v>
      </c>
      <c r="S793">
        <f>VLOOKUP($D793,metadata!$B$2:$S$451,16,0)</f>
        <v>0.05</v>
      </c>
      <c r="T793">
        <f>VLOOKUP($D793,metadata!$B$2:$S$451,17,0)</f>
        <v>150</v>
      </c>
      <c r="U793" t="str">
        <f>VLOOKUP($D793,metadata!$B$2:$S$451,18,0)</f>
        <v/>
      </c>
      <c r="V793">
        <f>VLOOKUP($D793,metadata!$B$2:$Z$451,19,0)</f>
        <v>25</v>
      </c>
      <c r="W793" t="str">
        <f>VLOOKUP($D793,metadata!$B$2:$Z$451,20,0)</f>
        <v>global average</v>
      </c>
      <c r="X793" t="str">
        <f>VLOOKUP($D793,metadata!$B$2:$Z$451,21,0)</f>
        <v/>
      </c>
      <c r="Y793">
        <f>VLOOKUP($D793,metadata!$B$2:$Z$451,22,0)</f>
        <v>19</v>
      </c>
      <c r="Z793" t="str">
        <f>VLOOKUP($D793,metadata!$B$2:$Z$451,23,0)</f>
        <v/>
      </c>
      <c r="AA793" t="str">
        <f>VLOOKUP($D793,metadata!$B$2:$Z$451,24,0)</f>
        <v/>
      </c>
      <c r="AB793" t="str">
        <f>VLOOKUP($D793,metadata!$B$2:$Z$451,25,0)</f>
        <v/>
      </c>
      <c r="AC793">
        <v>11.983122362869199</v>
      </c>
      <c r="AD793">
        <v>99.997847240161803</v>
      </c>
      <c r="AF793">
        <f>IF(AE793="",V793,AE793)</f>
        <v>25</v>
      </c>
      <c r="AG793">
        <f>ROUND(AC793,1)</f>
        <v>12</v>
      </c>
      <c r="AH793">
        <v>2005</v>
      </c>
      <c r="AI793" t="s">
        <v>38</v>
      </c>
      <c r="AJ793" t="s">
        <v>38</v>
      </c>
    </row>
    <row r="794" spans="3:36" x14ac:dyDescent="0.3">
      <c r="C794">
        <v>794</v>
      </c>
      <c r="D794" t="str">
        <f t="shared" si="45"/>
        <v>19-Yokosuka</v>
      </c>
      <c r="E794" t="str">
        <f>VLOOKUP($D794,metadata!$B$2:$S$451,2,0)</f>
        <v>Kato, Y</v>
      </c>
      <c r="F794" t="str">
        <f>VLOOKUP($D794,metadata!$B$2:$S$451,3,0)</f>
        <v>Geographic variation in photoperiodic response for the induction of pupal diapause in the Aristolochia-feeding butterfly Atrophaneura alcinous</v>
      </c>
      <c r="G794" t="str">
        <f>VLOOKUP($D794,metadata!$B$2:$S$451,4,0)</f>
        <v>10.1303/aez.2005.347</v>
      </c>
      <c r="H794" t="str">
        <f>VLOOKUP($D794,metadata!$B$2:$S$451,5,0)</f>
        <v>y</v>
      </c>
      <c r="I794" t="str">
        <f>VLOOKUP($D794,metadata!$B$2:$S$451,6,0)</f>
        <v>a</v>
      </c>
      <c r="J794" t="str">
        <f>VLOOKUP($D794,metadata!$B$2:$S$451,7,0)</f>
        <v>i</v>
      </c>
      <c r="K794">
        <f>VLOOKUP($D794,metadata!$B$2:$S$451,8,0)</f>
        <v>7</v>
      </c>
      <c r="L794">
        <f>VLOOKUP($D794,metadata!$B$2:$S$451,9,0)</f>
        <v>5</v>
      </c>
      <c r="M794" t="str">
        <f>VLOOKUP($D794,metadata!$B$2:$S$451,10,0)</f>
        <v/>
      </c>
      <c r="N794" t="str">
        <f>VLOOKUP($D794,metadata!$B$2:$S$451,11,0)</f>
        <v>Atrophaneura alcinous</v>
      </c>
      <c r="O794" t="str">
        <f>VLOOKUP($D794,metadata!$B$2:$S$451,12,0)</f>
        <v>lepidoptera</v>
      </c>
      <c r="P794" t="str">
        <f>VLOOKUP($D794,metadata!$B$2:$S$451,13,0)</f>
        <v>Yokosuka</v>
      </c>
      <c r="Q794">
        <f>VLOOKUP($D794,metadata!$B$2:$S$451,14,0)</f>
        <v>35.281388999999997</v>
      </c>
      <c r="R794">
        <f>VLOOKUP($D794,metadata!$B$2:$S$451,15,0)</f>
        <v>139.671944</v>
      </c>
      <c r="S794">
        <f>VLOOKUP($D794,metadata!$B$2:$S$451,16,0)</f>
        <v>0.05</v>
      </c>
      <c r="T794">
        <f>VLOOKUP($D794,metadata!$B$2:$S$451,17,0)</f>
        <v>150</v>
      </c>
      <c r="U794" t="str">
        <f>VLOOKUP($D794,metadata!$B$2:$S$451,18,0)</f>
        <v/>
      </c>
      <c r="V794">
        <f>VLOOKUP($D794,metadata!$B$2:$Z$451,19,0)</f>
        <v>25</v>
      </c>
      <c r="W794" t="str">
        <f>VLOOKUP($D794,metadata!$B$2:$Z$451,20,0)</f>
        <v>global average</v>
      </c>
      <c r="X794" t="str">
        <f>VLOOKUP($D794,metadata!$B$2:$Z$451,21,0)</f>
        <v/>
      </c>
      <c r="Y794">
        <f>VLOOKUP($D794,metadata!$B$2:$Z$451,22,0)</f>
        <v>19</v>
      </c>
      <c r="Z794" t="str">
        <f>VLOOKUP($D794,metadata!$B$2:$Z$451,23,0)</f>
        <v/>
      </c>
      <c r="AA794" t="str">
        <f>VLOOKUP($D794,metadata!$B$2:$Z$451,24,0)</f>
        <v/>
      </c>
      <c r="AB794" t="str">
        <f>VLOOKUP($D794,metadata!$B$2:$Z$451,25,0)</f>
        <v/>
      </c>
      <c r="AC794">
        <v>13.0126582278481</v>
      </c>
      <c r="AD794">
        <v>99.618961508654095</v>
      </c>
      <c r="AF794">
        <f>IF(AE794="",V794,AE794)</f>
        <v>25</v>
      </c>
      <c r="AG794">
        <f>ROUND(AC794,1)</f>
        <v>13</v>
      </c>
      <c r="AH794">
        <v>2005</v>
      </c>
      <c r="AI794" t="s">
        <v>38</v>
      </c>
      <c r="AJ794" t="s">
        <v>38</v>
      </c>
    </row>
    <row r="795" spans="3:36" x14ac:dyDescent="0.3">
      <c r="C795">
        <v>795</v>
      </c>
      <c r="D795" t="str">
        <f t="shared" si="45"/>
        <v>19-Yokosuka</v>
      </c>
      <c r="E795" t="str">
        <f>VLOOKUP($D795,metadata!$B$2:$S$451,2,0)</f>
        <v>Kato, Y</v>
      </c>
      <c r="F795" t="str">
        <f>VLOOKUP($D795,metadata!$B$2:$S$451,3,0)</f>
        <v>Geographic variation in photoperiodic response for the induction of pupal diapause in the Aristolochia-feeding butterfly Atrophaneura alcinous</v>
      </c>
      <c r="G795" t="str">
        <f>VLOOKUP($D795,metadata!$B$2:$S$451,4,0)</f>
        <v>10.1303/aez.2005.347</v>
      </c>
      <c r="H795" t="str">
        <f>VLOOKUP($D795,metadata!$B$2:$S$451,5,0)</f>
        <v>y</v>
      </c>
      <c r="I795" t="str">
        <f>VLOOKUP($D795,metadata!$B$2:$S$451,6,0)</f>
        <v>a</v>
      </c>
      <c r="J795" t="str">
        <f>VLOOKUP($D795,metadata!$B$2:$S$451,7,0)</f>
        <v>i</v>
      </c>
      <c r="K795">
        <f>VLOOKUP($D795,metadata!$B$2:$S$451,8,0)</f>
        <v>7</v>
      </c>
      <c r="L795">
        <f>VLOOKUP($D795,metadata!$B$2:$S$451,9,0)</f>
        <v>5</v>
      </c>
      <c r="M795" t="str">
        <f>VLOOKUP($D795,metadata!$B$2:$S$451,10,0)</f>
        <v/>
      </c>
      <c r="N795" t="str">
        <f>VLOOKUP($D795,metadata!$B$2:$S$451,11,0)</f>
        <v>Atrophaneura alcinous</v>
      </c>
      <c r="O795" t="str">
        <f>VLOOKUP($D795,metadata!$B$2:$S$451,12,0)</f>
        <v>lepidoptera</v>
      </c>
      <c r="P795" t="str">
        <f>VLOOKUP($D795,metadata!$B$2:$S$451,13,0)</f>
        <v>Yokosuka</v>
      </c>
      <c r="Q795">
        <f>VLOOKUP($D795,metadata!$B$2:$S$451,14,0)</f>
        <v>35.281388999999997</v>
      </c>
      <c r="R795">
        <f>VLOOKUP($D795,metadata!$B$2:$S$451,15,0)</f>
        <v>139.671944</v>
      </c>
      <c r="S795">
        <f>VLOOKUP($D795,metadata!$B$2:$S$451,16,0)</f>
        <v>0.05</v>
      </c>
      <c r="T795">
        <f>VLOOKUP($D795,metadata!$B$2:$S$451,17,0)</f>
        <v>150</v>
      </c>
      <c r="U795" t="str">
        <f>VLOOKUP($D795,metadata!$B$2:$S$451,18,0)</f>
        <v/>
      </c>
      <c r="V795">
        <f>VLOOKUP($D795,metadata!$B$2:$Z$451,19,0)</f>
        <v>25</v>
      </c>
      <c r="W795" t="str">
        <f>VLOOKUP($D795,metadata!$B$2:$Z$451,20,0)</f>
        <v>global average</v>
      </c>
      <c r="X795" t="str">
        <f>VLOOKUP($D795,metadata!$B$2:$Z$451,21,0)</f>
        <v/>
      </c>
      <c r="Y795">
        <f>VLOOKUP($D795,metadata!$B$2:$Z$451,22,0)</f>
        <v>19</v>
      </c>
      <c r="Z795" t="str">
        <f>VLOOKUP($D795,metadata!$B$2:$Z$451,23,0)</f>
        <v/>
      </c>
      <c r="AA795" t="str">
        <f>VLOOKUP($D795,metadata!$B$2:$Z$451,24,0)</f>
        <v/>
      </c>
      <c r="AB795" t="str">
        <f>VLOOKUP($D795,metadata!$B$2:$Z$451,25,0)</f>
        <v/>
      </c>
      <c r="AC795">
        <v>14.0084388185654</v>
      </c>
      <c r="AD795">
        <v>99.745974339102702</v>
      </c>
      <c r="AF795">
        <f>IF(AE795="",V795,AE795)</f>
        <v>25</v>
      </c>
      <c r="AG795">
        <f>ROUND(AC795,1)</f>
        <v>14</v>
      </c>
      <c r="AH795">
        <v>2005</v>
      </c>
      <c r="AI795" t="s">
        <v>38</v>
      </c>
      <c r="AJ795" t="s">
        <v>38</v>
      </c>
    </row>
    <row r="796" spans="3:36" x14ac:dyDescent="0.3">
      <c r="C796">
        <v>796</v>
      </c>
      <c r="D796" t="str">
        <f t="shared" si="45"/>
        <v>19-Yokosuka</v>
      </c>
      <c r="E796" t="str">
        <f>VLOOKUP($D796,metadata!$B$2:$S$451,2,0)</f>
        <v>Kato, Y</v>
      </c>
      <c r="F796" t="str">
        <f>VLOOKUP($D796,metadata!$B$2:$S$451,3,0)</f>
        <v>Geographic variation in photoperiodic response for the induction of pupal diapause in the Aristolochia-feeding butterfly Atrophaneura alcinous</v>
      </c>
      <c r="G796" t="str">
        <f>VLOOKUP($D796,metadata!$B$2:$S$451,4,0)</f>
        <v>10.1303/aez.2005.347</v>
      </c>
      <c r="H796" t="str">
        <f>VLOOKUP($D796,metadata!$B$2:$S$451,5,0)</f>
        <v>y</v>
      </c>
      <c r="I796" t="str">
        <f>VLOOKUP($D796,metadata!$B$2:$S$451,6,0)</f>
        <v>a</v>
      </c>
      <c r="J796" t="str">
        <f>VLOOKUP($D796,metadata!$B$2:$S$451,7,0)</f>
        <v>i</v>
      </c>
      <c r="K796">
        <f>VLOOKUP($D796,metadata!$B$2:$S$451,8,0)</f>
        <v>7</v>
      </c>
      <c r="L796">
        <f>VLOOKUP($D796,metadata!$B$2:$S$451,9,0)</f>
        <v>5</v>
      </c>
      <c r="M796" t="str">
        <f>VLOOKUP($D796,metadata!$B$2:$S$451,10,0)</f>
        <v/>
      </c>
      <c r="N796" t="str">
        <f>VLOOKUP($D796,metadata!$B$2:$S$451,11,0)</f>
        <v>Atrophaneura alcinous</v>
      </c>
      <c r="O796" t="str">
        <f>VLOOKUP($D796,metadata!$B$2:$S$451,12,0)</f>
        <v>lepidoptera</v>
      </c>
      <c r="P796" t="str">
        <f>VLOOKUP($D796,metadata!$B$2:$S$451,13,0)</f>
        <v>Yokosuka</v>
      </c>
      <c r="Q796">
        <f>VLOOKUP($D796,metadata!$B$2:$S$451,14,0)</f>
        <v>35.281388999999997</v>
      </c>
      <c r="R796">
        <f>VLOOKUP($D796,metadata!$B$2:$S$451,15,0)</f>
        <v>139.671944</v>
      </c>
      <c r="S796">
        <f>VLOOKUP($D796,metadata!$B$2:$S$451,16,0)</f>
        <v>0.05</v>
      </c>
      <c r="T796">
        <f>VLOOKUP($D796,metadata!$B$2:$S$451,17,0)</f>
        <v>150</v>
      </c>
      <c r="U796" t="str">
        <f>VLOOKUP($D796,metadata!$B$2:$S$451,18,0)</f>
        <v/>
      </c>
      <c r="V796">
        <f>VLOOKUP($D796,metadata!$B$2:$Z$451,19,0)</f>
        <v>25</v>
      </c>
      <c r="W796" t="str">
        <f>VLOOKUP($D796,metadata!$B$2:$Z$451,20,0)</f>
        <v>global average</v>
      </c>
      <c r="X796" t="str">
        <f>VLOOKUP($D796,metadata!$B$2:$Z$451,21,0)</f>
        <v/>
      </c>
      <c r="Y796">
        <f>VLOOKUP($D796,metadata!$B$2:$Z$451,22,0)</f>
        <v>19</v>
      </c>
      <c r="Z796" t="str">
        <f>VLOOKUP($D796,metadata!$B$2:$Z$451,23,0)</f>
        <v/>
      </c>
      <c r="AA796" t="str">
        <f>VLOOKUP($D796,metadata!$B$2:$Z$451,24,0)</f>
        <v/>
      </c>
      <c r="AB796" t="str">
        <f>VLOOKUP($D796,metadata!$B$2:$Z$451,25,0)</f>
        <v/>
      </c>
      <c r="AC796">
        <v>14.970464135021</v>
      </c>
      <c r="AD796">
        <v>0.88908981314051505</v>
      </c>
      <c r="AF796">
        <f>IF(AE796="",V796,AE796)</f>
        <v>25</v>
      </c>
      <c r="AG796">
        <f>ROUND(AC796,1)</f>
        <v>15</v>
      </c>
      <c r="AH796">
        <v>2005</v>
      </c>
      <c r="AI796" t="s">
        <v>38</v>
      </c>
      <c r="AJ796" t="s">
        <v>38</v>
      </c>
    </row>
    <row r="797" spans="3:36" x14ac:dyDescent="0.3">
      <c r="C797">
        <v>797</v>
      </c>
      <c r="D797" t="str">
        <f t="shared" si="45"/>
        <v>19-Yokosuka</v>
      </c>
      <c r="E797" t="str">
        <f>VLOOKUP($D797,metadata!$B$2:$S$451,2,0)</f>
        <v>Kato, Y</v>
      </c>
      <c r="F797" t="str">
        <f>VLOOKUP($D797,metadata!$B$2:$S$451,3,0)</f>
        <v>Geographic variation in photoperiodic response for the induction of pupal diapause in the Aristolochia-feeding butterfly Atrophaneura alcinous</v>
      </c>
      <c r="G797" t="str">
        <f>VLOOKUP($D797,metadata!$B$2:$S$451,4,0)</f>
        <v>10.1303/aez.2005.347</v>
      </c>
      <c r="H797" t="str">
        <f>VLOOKUP($D797,metadata!$B$2:$S$451,5,0)</f>
        <v>y</v>
      </c>
      <c r="I797" t="str">
        <f>VLOOKUP($D797,metadata!$B$2:$S$451,6,0)</f>
        <v>a</v>
      </c>
      <c r="J797" t="str">
        <f>VLOOKUP($D797,metadata!$B$2:$S$451,7,0)</f>
        <v>i</v>
      </c>
      <c r="K797">
        <f>VLOOKUP($D797,metadata!$B$2:$S$451,8,0)</f>
        <v>7</v>
      </c>
      <c r="L797">
        <f>VLOOKUP($D797,metadata!$B$2:$S$451,9,0)</f>
        <v>5</v>
      </c>
      <c r="M797" t="str">
        <f>VLOOKUP($D797,metadata!$B$2:$S$451,10,0)</f>
        <v/>
      </c>
      <c r="N797" t="str">
        <f>VLOOKUP($D797,metadata!$B$2:$S$451,11,0)</f>
        <v>Atrophaneura alcinous</v>
      </c>
      <c r="O797" t="str">
        <f>VLOOKUP($D797,metadata!$B$2:$S$451,12,0)</f>
        <v>lepidoptera</v>
      </c>
      <c r="P797" t="str">
        <f>VLOOKUP($D797,metadata!$B$2:$S$451,13,0)</f>
        <v>Yokosuka</v>
      </c>
      <c r="Q797">
        <f>VLOOKUP($D797,metadata!$B$2:$S$451,14,0)</f>
        <v>35.281388999999997</v>
      </c>
      <c r="R797">
        <f>VLOOKUP($D797,metadata!$B$2:$S$451,15,0)</f>
        <v>139.671944</v>
      </c>
      <c r="S797">
        <f>VLOOKUP($D797,metadata!$B$2:$S$451,16,0)</f>
        <v>0.05</v>
      </c>
      <c r="T797">
        <f>VLOOKUP($D797,metadata!$B$2:$S$451,17,0)</f>
        <v>150</v>
      </c>
      <c r="U797" t="str">
        <f>VLOOKUP($D797,metadata!$B$2:$S$451,18,0)</f>
        <v/>
      </c>
      <c r="V797">
        <f>VLOOKUP($D797,metadata!$B$2:$Z$451,19,0)</f>
        <v>25</v>
      </c>
      <c r="W797" t="str">
        <f>VLOOKUP($D797,metadata!$B$2:$Z$451,20,0)</f>
        <v>global average</v>
      </c>
      <c r="X797" t="str">
        <f>VLOOKUP($D797,metadata!$B$2:$Z$451,21,0)</f>
        <v/>
      </c>
      <c r="Y797">
        <f>VLOOKUP($D797,metadata!$B$2:$Z$451,22,0)</f>
        <v>19</v>
      </c>
      <c r="Z797" t="str">
        <f>VLOOKUP($D797,metadata!$B$2:$Z$451,23,0)</f>
        <v/>
      </c>
      <c r="AA797" t="str">
        <f>VLOOKUP($D797,metadata!$B$2:$Z$451,24,0)</f>
        <v/>
      </c>
      <c r="AB797" t="str">
        <f>VLOOKUP($D797,metadata!$B$2:$Z$451,25,0)</f>
        <v/>
      </c>
      <c r="AC797">
        <v>15.983122362869199</v>
      </c>
      <c r="AD797">
        <v>5.0998880564884503</v>
      </c>
      <c r="AF797">
        <f>IF(AE797="",V797,AE797)</f>
        <v>25</v>
      </c>
      <c r="AG797">
        <f>ROUND(AC797,1)</f>
        <v>16</v>
      </c>
      <c r="AH797">
        <v>2005</v>
      </c>
      <c r="AI797" t="s">
        <v>38</v>
      </c>
      <c r="AJ797" t="s">
        <v>38</v>
      </c>
    </row>
    <row r="798" spans="3:36" x14ac:dyDescent="0.3">
      <c r="C798">
        <v>798</v>
      </c>
      <c r="D798" t="str">
        <f t="shared" si="45"/>
        <v>19-Gotemba</v>
      </c>
      <c r="E798" t="str">
        <f>VLOOKUP($D798,metadata!$B$2:$S$451,2,0)</f>
        <v>Kato, Y</v>
      </c>
      <c r="F798" t="str">
        <f>VLOOKUP($D798,metadata!$B$2:$S$451,3,0)</f>
        <v>Geographic variation in photoperiodic response for the induction of pupal diapause in the Aristolochia-feeding butterfly Atrophaneura alcinous</v>
      </c>
      <c r="G798" t="str">
        <f>VLOOKUP($D798,metadata!$B$2:$S$451,4,0)</f>
        <v>10.1303/aez.2005.347</v>
      </c>
      <c r="H798" t="str">
        <f>VLOOKUP($D798,metadata!$B$2:$S$451,5,0)</f>
        <v>y</v>
      </c>
      <c r="I798" t="str">
        <f>VLOOKUP($D798,metadata!$B$2:$S$451,6,0)</f>
        <v>a</v>
      </c>
      <c r="J798" t="str">
        <f>VLOOKUP($D798,metadata!$B$2:$S$451,7,0)</f>
        <v>i</v>
      </c>
      <c r="K798">
        <f>VLOOKUP($D798,metadata!$B$2:$S$451,8,0)</f>
        <v>7</v>
      </c>
      <c r="L798">
        <f>VLOOKUP($D798,metadata!$B$2:$S$451,9,0)</f>
        <v>5</v>
      </c>
      <c r="M798" t="str">
        <f>VLOOKUP($D798,metadata!$B$2:$S$451,10,0)</f>
        <v/>
      </c>
      <c r="N798" t="str">
        <f>VLOOKUP($D798,metadata!$B$2:$S$451,11,0)</f>
        <v>Atrophaneura alcinous</v>
      </c>
      <c r="O798" t="str">
        <f>VLOOKUP($D798,metadata!$B$2:$S$451,12,0)</f>
        <v>lepidoptera</v>
      </c>
      <c r="P798" t="str">
        <f>VLOOKUP($D798,metadata!$B$2:$S$451,13,0)</f>
        <v>Gotemba</v>
      </c>
      <c r="Q798">
        <f>VLOOKUP($D798,metadata!$B$2:$S$451,14,0)</f>
        <v>35.308610999999999</v>
      </c>
      <c r="R798">
        <f>VLOOKUP($D798,metadata!$B$2:$S$451,15,0)</f>
        <v>138.93472199999999</v>
      </c>
      <c r="S798">
        <f>VLOOKUP($D798,metadata!$B$2:$S$451,16,0)</f>
        <v>0.05</v>
      </c>
      <c r="T798" t="str">
        <f>VLOOKUP($D798,metadata!$B$2:$S$451,17,0)</f>
        <v>NA</v>
      </c>
      <c r="U798" t="str">
        <f>VLOOKUP($D798,metadata!$B$2:$S$451,18,0)</f>
        <v/>
      </c>
      <c r="V798">
        <f>VLOOKUP($D798,metadata!$B$2:$Z$451,19,0)</f>
        <v>25</v>
      </c>
      <c r="W798" t="str">
        <f>VLOOKUP($D798,metadata!$B$2:$Z$451,20,0)</f>
        <v>global average</v>
      </c>
      <c r="X798" t="str">
        <f>VLOOKUP($D798,metadata!$B$2:$Z$451,21,0)</f>
        <v/>
      </c>
      <c r="Y798">
        <f>VLOOKUP($D798,metadata!$B$2:$Z$451,22,0)</f>
        <v>19</v>
      </c>
      <c r="Z798" t="str">
        <f>VLOOKUP($D798,metadata!$B$2:$Z$451,23,0)</f>
        <v/>
      </c>
      <c r="AA798" t="str">
        <f>VLOOKUP($D798,metadata!$B$2:$Z$451,24,0)</f>
        <v/>
      </c>
      <c r="AB798" t="str">
        <f>VLOOKUP($D798,metadata!$B$2:$Z$451,25,0)</f>
        <v/>
      </c>
      <c r="AC798">
        <v>12</v>
      </c>
      <c r="AD798">
        <v>98.979591836734699</v>
      </c>
      <c r="AF798">
        <f>IF(AE798="",V798,AE798)</f>
        <v>25</v>
      </c>
      <c r="AG798">
        <f>ROUND(AC798,1)</f>
        <v>12</v>
      </c>
      <c r="AH798">
        <v>2005</v>
      </c>
      <c r="AI798" t="s">
        <v>38</v>
      </c>
      <c r="AJ798" t="s">
        <v>38</v>
      </c>
    </row>
    <row r="799" spans="3:36" x14ac:dyDescent="0.3">
      <c r="C799">
        <v>799</v>
      </c>
      <c r="D799" t="str">
        <f t="shared" si="45"/>
        <v>19-Gotemba</v>
      </c>
      <c r="E799" t="str">
        <f>VLOOKUP($D799,metadata!$B$2:$S$451,2,0)</f>
        <v>Kato, Y</v>
      </c>
      <c r="F799" t="str">
        <f>VLOOKUP($D799,metadata!$B$2:$S$451,3,0)</f>
        <v>Geographic variation in photoperiodic response for the induction of pupal diapause in the Aristolochia-feeding butterfly Atrophaneura alcinous</v>
      </c>
      <c r="G799" t="str">
        <f>VLOOKUP($D799,metadata!$B$2:$S$451,4,0)</f>
        <v>10.1303/aez.2005.347</v>
      </c>
      <c r="H799" t="str">
        <f>VLOOKUP($D799,metadata!$B$2:$S$451,5,0)</f>
        <v>y</v>
      </c>
      <c r="I799" t="str">
        <f>VLOOKUP($D799,metadata!$B$2:$S$451,6,0)</f>
        <v>a</v>
      </c>
      <c r="J799" t="str">
        <f>VLOOKUP($D799,metadata!$B$2:$S$451,7,0)</f>
        <v>i</v>
      </c>
      <c r="K799">
        <f>VLOOKUP($D799,metadata!$B$2:$S$451,8,0)</f>
        <v>7</v>
      </c>
      <c r="L799">
        <f>VLOOKUP($D799,metadata!$B$2:$S$451,9,0)</f>
        <v>5</v>
      </c>
      <c r="M799" t="str">
        <f>VLOOKUP($D799,metadata!$B$2:$S$451,10,0)</f>
        <v/>
      </c>
      <c r="N799" t="str">
        <f>VLOOKUP($D799,metadata!$B$2:$S$451,11,0)</f>
        <v>Atrophaneura alcinous</v>
      </c>
      <c r="O799" t="str">
        <f>VLOOKUP($D799,metadata!$B$2:$S$451,12,0)</f>
        <v>lepidoptera</v>
      </c>
      <c r="P799" t="str">
        <f>VLOOKUP($D799,metadata!$B$2:$S$451,13,0)</f>
        <v>Gotemba</v>
      </c>
      <c r="Q799">
        <f>VLOOKUP($D799,metadata!$B$2:$S$451,14,0)</f>
        <v>35.308610999999999</v>
      </c>
      <c r="R799">
        <f>VLOOKUP($D799,metadata!$B$2:$S$451,15,0)</f>
        <v>138.93472199999999</v>
      </c>
      <c r="S799">
        <f>VLOOKUP($D799,metadata!$B$2:$S$451,16,0)</f>
        <v>0.05</v>
      </c>
      <c r="T799" t="str">
        <f>VLOOKUP($D799,metadata!$B$2:$S$451,17,0)</f>
        <v>NA</v>
      </c>
      <c r="U799" t="str">
        <f>VLOOKUP($D799,metadata!$B$2:$S$451,18,0)</f>
        <v/>
      </c>
      <c r="V799">
        <f>VLOOKUP($D799,metadata!$B$2:$Z$451,19,0)</f>
        <v>25</v>
      </c>
      <c r="W799" t="str">
        <f>VLOOKUP($D799,metadata!$B$2:$Z$451,20,0)</f>
        <v>global average</v>
      </c>
      <c r="X799" t="str">
        <f>VLOOKUP($D799,metadata!$B$2:$Z$451,21,0)</f>
        <v/>
      </c>
      <c r="Y799">
        <f>VLOOKUP($D799,metadata!$B$2:$Z$451,22,0)</f>
        <v>19</v>
      </c>
      <c r="Z799" t="str">
        <f>VLOOKUP($D799,metadata!$B$2:$Z$451,23,0)</f>
        <v/>
      </c>
      <c r="AA799" t="str">
        <f>VLOOKUP($D799,metadata!$B$2:$Z$451,24,0)</f>
        <v/>
      </c>
      <c r="AB799" t="str">
        <f>VLOOKUP($D799,metadata!$B$2:$Z$451,25,0)</f>
        <v/>
      </c>
      <c r="AC799">
        <v>13.0126582278481</v>
      </c>
      <c r="AD799">
        <v>99.108757427021402</v>
      </c>
      <c r="AF799">
        <f>IF(AE799="",V799,AE799)</f>
        <v>25</v>
      </c>
      <c r="AG799">
        <f>ROUND(AC799,1)</f>
        <v>13</v>
      </c>
      <c r="AH799">
        <v>2005</v>
      </c>
      <c r="AI799" t="s">
        <v>38</v>
      </c>
      <c r="AJ799" t="s">
        <v>38</v>
      </c>
    </row>
    <row r="800" spans="3:36" x14ac:dyDescent="0.3">
      <c r="C800">
        <v>800</v>
      </c>
      <c r="D800" t="str">
        <f t="shared" si="45"/>
        <v>19-Gotemba</v>
      </c>
      <c r="E800" t="str">
        <f>VLOOKUP($D800,metadata!$B$2:$S$451,2,0)</f>
        <v>Kato, Y</v>
      </c>
      <c r="F800" t="str">
        <f>VLOOKUP($D800,metadata!$B$2:$S$451,3,0)</f>
        <v>Geographic variation in photoperiodic response for the induction of pupal diapause in the Aristolochia-feeding butterfly Atrophaneura alcinous</v>
      </c>
      <c r="G800" t="str">
        <f>VLOOKUP($D800,metadata!$B$2:$S$451,4,0)</f>
        <v>10.1303/aez.2005.347</v>
      </c>
      <c r="H800" t="str">
        <f>VLOOKUP($D800,metadata!$B$2:$S$451,5,0)</f>
        <v>y</v>
      </c>
      <c r="I800" t="str">
        <f>VLOOKUP($D800,metadata!$B$2:$S$451,6,0)</f>
        <v>a</v>
      </c>
      <c r="J800" t="str">
        <f>VLOOKUP($D800,metadata!$B$2:$S$451,7,0)</f>
        <v>i</v>
      </c>
      <c r="K800">
        <f>VLOOKUP($D800,metadata!$B$2:$S$451,8,0)</f>
        <v>7</v>
      </c>
      <c r="L800">
        <f>VLOOKUP($D800,metadata!$B$2:$S$451,9,0)</f>
        <v>5</v>
      </c>
      <c r="M800" t="str">
        <f>VLOOKUP($D800,metadata!$B$2:$S$451,10,0)</f>
        <v/>
      </c>
      <c r="N800" t="str">
        <f>VLOOKUP($D800,metadata!$B$2:$S$451,11,0)</f>
        <v>Atrophaneura alcinous</v>
      </c>
      <c r="O800" t="str">
        <f>VLOOKUP($D800,metadata!$B$2:$S$451,12,0)</f>
        <v>lepidoptera</v>
      </c>
      <c r="P800" t="str">
        <f>VLOOKUP($D800,metadata!$B$2:$S$451,13,0)</f>
        <v>Gotemba</v>
      </c>
      <c r="Q800">
        <f>VLOOKUP($D800,metadata!$B$2:$S$451,14,0)</f>
        <v>35.308610999999999</v>
      </c>
      <c r="R800">
        <f>VLOOKUP($D800,metadata!$B$2:$S$451,15,0)</f>
        <v>138.93472199999999</v>
      </c>
      <c r="S800">
        <f>VLOOKUP($D800,metadata!$B$2:$S$451,16,0)</f>
        <v>0.05</v>
      </c>
      <c r="T800" t="str">
        <f>VLOOKUP($D800,metadata!$B$2:$S$451,17,0)</f>
        <v>NA</v>
      </c>
      <c r="U800" t="str">
        <f>VLOOKUP($D800,metadata!$B$2:$S$451,18,0)</f>
        <v/>
      </c>
      <c r="V800">
        <f>VLOOKUP($D800,metadata!$B$2:$Z$451,19,0)</f>
        <v>25</v>
      </c>
      <c r="W800" t="str">
        <f>VLOOKUP($D800,metadata!$B$2:$Z$451,20,0)</f>
        <v>global average</v>
      </c>
      <c r="X800" t="str">
        <f>VLOOKUP($D800,metadata!$B$2:$Z$451,21,0)</f>
        <v/>
      </c>
      <c r="Y800">
        <f>VLOOKUP($D800,metadata!$B$2:$Z$451,22,0)</f>
        <v>19</v>
      </c>
      <c r="Z800" t="str">
        <f>VLOOKUP($D800,metadata!$B$2:$Z$451,23,0)</f>
        <v/>
      </c>
      <c r="AA800" t="str">
        <f>VLOOKUP($D800,metadata!$B$2:$Z$451,24,0)</f>
        <v/>
      </c>
      <c r="AB800" t="str">
        <f>VLOOKUP($D800,metadata!$B$2:$Z$451,25,0)</f>
        <v/>
      </c>
      <c r="AC800">
        <v>14.0084388185654</v>
      </c>
      <c r="AD800">
        <v>100.766382502368</v>
      </c>
      <c r="AF800">
        <f>IF(AE800="",V800,AE800)</f>
        <v>25</v>
      </c>
      <c r="AG800">
        <f>ROUND(AC800,1)</f>
        <v>14</v>
      </c>
      <c r="AH800">
        <v>2005</v>
      </c>
      <c r="AI800" t="s">
        <v>38</v>
      </c>
      <c r="AJ800" t="s">
        <v>38</v>
      </c>
    </row>
    <row r="801" spans="3:36" x14ac:dyDescent="0.3">
      <c r="C801">
        <v>801</v>
      </c>
      <c r="D801" t="str">
        <f t="shared" si="45"/>
        <v>19-Gotemba</v>
      </c>
      <c r="E801" t="str">
        <f>VLOOKUP($D801,metadata!$B$2:$S$451,2,0)</f>
        <v>Kato, Y</v>
      </c>
      <c r="F801" t="str">
        <f>VLOOKUP($D801,metadata!$B$2:$S$451,3,0)</f>
        <v>Geographic variation in photoperiodic response for the induction of pupal diapause in the Aristolochia-feeding butterfly Atrophaneura alcinous</v>
      </c>
      <c r="G801" t="str">
        <f>VLOOKUP($D801,metadata!$B$2:$S$451,4,0)</f>
        <v>10.1303/aez.2005.347</v>
      </c>
      <c r="H801" t="str">
        <f>VLOOKUP($D801,metadata!$B$2:$S$451,5,0)</f>
        <v>y</v>
      </c>
      <c r="I801" t="str">
        <f>VLOOKUP($D801,metadata!$B$2:$S$451,6,0)</f>
        <v>a</v>
      </c>
      <c r="J801" t="str">
        <f>VLOOKUP($D801,metadata!$B$2:$S$451,7,0)</f>
        <v>i</v>
      </c>
      <c r="K801">
        <f>VLOOKUP($D801,metadata!$B$2:$S$451,8,0)</f>
        <v>7</v>
      </c>
      <c r="L801">
        <f>VLOOKUP($D801,metadata!$B$2:$S$451,9,0)</f>
        <v>5</v>
      </c>
      <c r="M801" t="str">
        <f>VLOOKUP($D801,metadata!$B$2:$S$451,10,0)</f>
        <v/>
      </c>
      <c r="N801" t="str">
        <f>VLOOKUP($D801,metadata!$B$2:$S$451,11,0)</f>
        <v>Atrophaneura alcinous</v>
      </c>
      <c r="O801" t="str">
        <f>VLOOKUP($D801,metadata!$B$2:$S$451,12,0)</f>
        <v>lepidoptera</v>
      </c>
      <c r="P801" t="str">
        <f>VLOOKUP($D801,metadata!$B$2:$S$451,13,0)</f>
        <v>Gotemba</v>
      </c>
      <c r="Q801">
        <f>VLOOKUP($D801,metadata!$B$2:$S$451,14,0)</f>
        <v>35.308610999999999</v>
      </c>
      <c r="R801">
        <f>VLOOKUP($D801,metadata!$B$2:$S$451,15,0)</f>
        <v>138.93472199999999</v>
      </c>
      <c r="S801">
        <f>VLOOKUP($D801,metadata!$B$2:$S$451,16,0)</f>
        <v>0.05</v>
      </c>
      <c r="T801" t="str">
        <f>VLOOKUP($D801,metadata!$B$2:$S$451,17,0)</f>
        <v>NA</v>
      </c>
      <c r="U801" t="str">
        <f>VLOOKUP($D801,metadata!$B$2:$S$451,18,0)</f>
        <v/>
      </c>
      <c r="V801">
        <f>VLOOKUP($D801,metadata!$B$2:$Z$451,19,0)</f>
        <v>25</v>
      </c>
      <c r="W801" t="str">
        <f>VLOOKUP($D801,metadata!$B$2:$Z$451,20,0)</f>
        <v>global average</v>
      </c>
      <c r="X801" t="str">
        <f>VLOOKUP($D801,metadata!$B$2:$Z$451,21,0)</f>
        <v/>
      </c>
      <c r="Y801">
        <f>VLOOKUP($D801,metadata!$B$2:$Z$451,22,0)</f>
        <v>19</v>
      </c>
      <c r="Z801" t="str">
        <f>VLOOKUP($D801,metadata!$B$2:$Z$451,23,0)</f>
        <v/>
      </c>
      <c r="AA801" t="str">
        <f>VLOOKUP($D801,metadata!$B$2:$Z$451,24,0)</f>
        <v/>
      </c>
      <c r="AB801" t="str">
        <f>VLOOKUP($D801,metadata!$B$2:$Z$451,25,0)</f>
        <v/>
      </c>
      <c r="AC801">
        <v>14.9873417721519</v>
      </c>
      <c r="AD801">
        <v>60.074916042366297</v>
      </c>
      <c r="AF801">
        <f>IF(AE801="",V801,AE801)</f>
        <v>25</v>
      </c>
      <c r="AG801">
        <f>ROUND(AC801,1)</f>
        <v>15</v>
      </c>
      <c r="AH801">
        <v>2005</v>
      </c>
      <c r="AI801" t="s">
        <v>38</v>
      </c>
      <c r="AJ801" t="s">
        <v>38</v>
      </c>
    </row>
    <row r="802" spans="3:36" x14ac:dyDescent="0.3">
      <c r="C802">
        <v>802</v>
      </c>
      <c r="D802" t="str">
        <f t="shared" si="45"/>
        <v>19-Gotemba</v>
      </c>
      <c r="E802" t="str">
        <f>VLOOKUP($D802,metadata!$B$2:$S$451,2,0)</f>
        <v>Kato, Y</v>
      </c>
      <c r="F802" t="str">
        <f>VLOOKUP($D802,metadata!$B$2:$S$451,3,0)</f>
        <v>Geographic variation in photoperiodic response for the induction of pupal diapause in the Aristolochia-feeding butterfly Atrophaneura alcinous</v>
      </c>
      <c r="G802" t="str">
        <f>VLOOKUP($D802,metadata!$B$2:$S$451,4,0)</f>
        <v>10.1303/aez.2005.347</v>
      </c>
      <c r="H802" t="str">
        <f>VLOOKUP($D802,metadata!$B$2:$S$451,5,0)</f>
        <v>y</v>
      </c>
      <c r="I802" t="str">
        <f>VLOOKUP($D802,metadata!$B$2:$S$451,6,0)</f>
        <v>a</v>
      </c>
      <c r="J802" t="str">
        <f>VLOOKUP($D802,metadata!$B$2:$S$451,7,0)</f>
        <v>i</v>
      </c>
      <c r="K802">
        <f>VLOOKUP($D802,metadata!$B$2:$S$451,8,0)</f>
        <v>7</v>
      </c>
      <c r="L802">
        <f>VLOOKUP($D802,metadata!$B$2:$S$451,9,0)</f>
        <v>5</v>
      </c>
      <c r="M802" t="str">
        <f>VLOOKUP($D802,metadata!$B$2:$S$451,10,0)</f>
        <v/>
      </c>
      <c r="N802" t="str">
        <f>VLOOKUP($D802,metadata!$B$2:$S$451,11,0)</f>
        <v>Atrophaneura alcinous</v>
      </c>
      <c r="O802" t="str">
        <f>VLOOKUP($D802,metadata!$B$2:$S$451,12,0)</f>
        <v>lepidoptera</v>
      </c>
      <c r="P802" t="str">
        <f>VLOOKUP($D802,metadata!$B$2:$S$451,13,0)</f>
        <v>Gotemba</v>
      </c>
      <c r="Q802">
        <f>VLOOKUP($D802,metadata!$B$2:$S$451,14,0)</f>
        <v>35.308610999999999</v>
      </c>
      <c r="R802">
        <f>VLOOKUP($D802,metadata!$B$2:$S$451,15,0)</f>
        <v>138.93472199999999</v>
      </c>
      <c r="S802">
        <f>VLOOKUP($D802,metadata!$B$2:$S$451,16,0)</f>
        <v>0.05</v>
      </c>
      <c r="T802" t="str">
        <f>VLOOKUP($D802,metadata!$B$2:$S$451,17,0)</f>
        <v>NA</v>
      </c>
      <c r="U802" t="str">
        <f>VLOOKUP($D802,metadata!$B$2:$S$451,18,0)</f>
        <v/>
      </c>
      <c r="V802">
        <f>VLOOKUP($D802,metadata!$B$2:$Z$451,19,0)</f>
        <v>25</v>
      </c>
      <c r="W802" t="str">
        <f>VLOOKUP($D802,metadata!$B$2:$Z$451,20,0)</f>
        <v>global average</v>
      </c>
      <c r="X802" t="str">
        <f>VLOOKUP($D802,metadata!$B$2:$Z$451,21,0)</f>
        <v/>
      </c>
      <c r="Y802">
        <f>VLOOKUP($D802,metadata!$B$2:$Z$451,22,0)</f>
        <v>19</v>
      </c>
      <c r="Z802" t="str">
        <f>VLOOKUP($D802,metadata!$B$2:$Z$451,23,0)</f>
        <v/>
      </c>
      <c r="AA802" t="str">
        <f>VLOOKUP($D802,metadata!$B$2:$Z$451,24,0)</f>
        <v/>
      </c>
      <c r="AB802" t="str">
        <f>VLOOKUP($D802,metadata!$B$2:$Z$451,25,0)</f>
        <v/>
      </c>
      <c r="AC802">
        <v>16</v>
      </c>
      <c r="AD802">
        <v>63.775510204081598</v>
      </c>
      <c r="AF802">
        <f>IF(AE802="",V802,AE802)</f>
        <v>25</v>
      </c>
      <c r="AG802">
        <f>ROUND(AC802,1)</f>
        <v>16</v>
      </c>
      <c r="AH802">
        <v>2005</v>
      </c>
      <c r="AI802" t="s">
        <v>38</v>
      </c>
      <c r="AJ802" t="s">
        <v>38</v>
      </c>
    </row>
    <row r="803" spans="3:36" x14ac:dyDescent="0.3">
      <c r="C803">
        <v>803</v>
      </c>
      <c r="D803" t="str">
        <f t="shared" si="45"/>
        <v>19-Kashihara</v>
      </c>
      <c r="E803" t="str">
        <f>VLOOKUP($D803,metadata!$B$2:$S$451,2,0)</f>
        <v>Kato, Y</v>
      </c>
      <c r="F803" t="str">
        <f>VLOOKUP($D803,metadata!$B$2:$S$451,3,0)</f>
        <v>Geographic variation in photoperiodic response for the induction of pupal diapause in the Aristolochia-feeding butterfly Atrophaneura alcinous</v>
      </c>
      <c r="G803" t="str">
        <f>VLOOKUP($D803,metadata!$B$2:$S$451,4,0)</f>
        <v>10.1303/aez.2005.347</v>
      </c>
      <c r="H803" t="str">
        <f>VLOOKUP($D803,metadata!$B$2:$S$451,5,0)</f>
        <v>y</v>
      </c>
      <c r="I803" t="str">
        <f>VLOOKUP($D803,metadata!$B$2:$S$451,6,0)</f>
        <v>a</v>
      </c>
      <c r="J803" t="str">
        <f>VLOOKUP($D803,metadata!$B$2:$S$451,7,0)</f>
        <v>i</v>
      </c>
      <c r="K803">
        <f>VLOOKUP($D803,metadata!$B$2:$S$451,8,0)</f>
        <v>7</v>
      </c>
      <c r="L803">
        <f>VLOOKUP($D803,metadata!$B$2:$S$451,9,0)</f>
        <v>5</v>
      </c>
      <c r="M803" t="str">
        <f>VLOOKUP($D803,metadata!$B$2:$S$451,10,0)</f>
        <v/>
      </c>
      <c r="N803" t="str">
        <f>VLOOKUP($D803,metadata!$B$2:$S$451,11,0)</f>
        <v>Atrophaneura alcinous</v>
      </c>
      <c r="O803" t="str">
        <f>VLOOKUP($D803,metadata!$B$2:$S$451,12,0)</f>
        <v>lepidoptera</v>
      </c>
      <c r="P803" t="str">
        <f>VLOOKUP($D803,metadata!$B$2:$S$451,13,0)</f>
        <v>Kashihara</v>
      </c>
      <c r="Q803">
        <f>VLOOKUP($D803,metadata!$B$2:$S$451,14,0)</f>
        <v>34.509444000000002</v>
      </c>
      <c r="R803">
        <f>VLOOKUP($D803,metadata!$B$2:$S$451,15,0)</f>
        <v>135.79249999999999</v>
      </c>
      <c r="S803">
        <f>VLOOKUP($D803,metadata!$B$2:$S$451,16,0)</f>
        <v>0.05</v>
      </c>
      <c r="T803">
        <f>VLOOKUP($D803,metadata!$B$2:$S$451,17,0)</f>
        <v>50</v>
      </c>
      <c r="U803" t="str">
        <f>VLOOKUP($D803,metadata!$B$2:$S$451,18,0)</f>
        <v/>
      </c>
      <c r="V803">
        <f>VLOOKUP($D803,metadata!$B$2:$Z$451,19,0)</f>
        <v>25</v>
      </c>
      <c r="W803" t="str">
        <f>VLOOKUP($D803,metadata!$B$2:$Z$451,20,0)</f>
        <v>global average</v>
      </c>
      <c r="X803" t="str">
        <f>VLOOKUP($D803,metadata!$B$2:$Z$451,21,0)</f>
        <v/>
      </c>
      <c r="Y803">
        <f>VLOOKUP($D803,metadata!$B$2:$Z$451,22,0)</f>
        <v>19</v>
      </c>
      <c r="Z803" t="str">
        <f>VLOOKUP($D803,metadata!$B$2:$Z$451,23,0)</f>
        <v/>
      </c>
      <c r="AA803" t="str">
        <f>VLOOKUP($D803,metadata!$B$2:$Z$451,24,0)</f>
        <v/>
      </c>
      <c r="AB803" t="str">
        <f>VLOOKUP($D803,metadata!$B$2:$Z$451,25,0)</f>
        <v/>
      </c>
      <c r="AC803">
        <v>12.016877273803599</v>
      </c>
      <c r="AD803">
        <v>100.508040384905</v>
      </c>
      <c r="AF803">
        <f>IF(AE803="",V803,AE803)</f>
        <v>25</v>
      </c>
      <c r="AG803">
        <f>ROUND(AC803,1)</f>
        <v>12</v>
      </c>
      <c r="AH803">
        <v>2005</v>
      </c>
      <c r="AI803" t="s">
        <v>38</v>
      </c>
      <c r="AJ803" t="s">
        <v>38</v>
      </c>
    </row>
    <row r="804" spans="3:36" x14ac:dyDescent="0.3">
      <c r="C804">
        <v>804</v>
      </c>
      <c r="D804" t="str">
        <f t="shared" si="45"/>
        <v>19-Kashihara</v>
      </c>
      <c r="E804" t="str">
        <f>VLOOKUP($D804,metadata!$B$2:$S$451,2,0)</f>
        <v>Kato, Y</v>
      </c>
      <c r="F804" t="str">
        <f>VLOOKUP($D804,metadata!$B$2:$S$451,3,0)</f>
        <v>Geographic variation in photoperiodic response for the induction of pupal diapause in the Aristolochia-feeding butterfly Atrophaneura alcinous</v>
      </c>
      <c r="G804" t="str">
        <f>VLOOKUP($D804,metadata!$B$2:$S$451,4,0)</f>
        <v>10.1303/aez.2005.347</v>
      </c>
      <c r="H804" t="str">
        <f>VLOOKUP($D804,metadata!$B$2:$S$451,5,0)</f>
        <v>y</v>
      </c>
      <c r="I804" t="str">
        <f>VLOOKUP($D804,metadata!$B$2:$S$451,6,0)</f>
        <v>a</v>
      </c>
      <c r="J804" t="str">
        <f>VLOOKUP($D804,metadata!$B$2:$S$451,7,0)</f>
        <v>i</v>
      </c>
      <c r="K804">
        <f>VLOOKUP($D804,metadata!$B$2:$S$451,8,0)</f>
        <v>7</v>
      </c>
      <c r="L804">
        <f>VLOOKUP($D804,metadata!$B$2:$S$451,9,0)</f>
        <v>5</v>
      </c>
      <c r="M804" t="str">
        <f>VLOOKUP($D804,metadata!$B$2:$S$451,10,0)</f>
        <v/>
      </c>
      <c r="N804" t="str">
        <f>VLOOKUP($D804,metadata!$B$2:$S$451,11,0)</f>
        <v>Atrophaneura alcinous</v>
      </c>
      <c r="O804" t="str">
        <f>VLOOKUP($D804,metadata!$B$2:$S$451,12,0)</f>
        <v>lepidoptera</v>
      </c>
      <c r="P804" t="str">
        <f>VLOOKUP($D804,metadata!$B$2:$S$451,13,0)</f>
        <v>Kashihara</v>
      </c>
      <c r="Q804">
        <f>VLOOKUP($D804,metadata!$B$2:$S$451,14,0)</f>
        <v>34.509444000000002</v>
      </c>
      <c r="R804">
        <f>VLOOKUP($D804,metadata!$B$2:$S$451,15,0)</f>
        <v>135.79249999999999</v>
      </c>
      <c r="S804">
        <f>VLOOKUP($D804,metadata!$B$2:$S$451,16,0)</f>
        <v>0.05</v>
      </c>
      <c r="T804">
        <f>VLOOKUP($D804,metadata!$B$2:$S$451,17,0)</f>
        <v>50</v>
      </c>
      <c r="U804" t="str">
        <f>VLOOKUP($D804,metadata!$B$2:$S$451,18,0)</f>
        <v/>
      </c>
      <c r="V804">
        <f>VLOOKUP($D804,metadata!$B$2:$Z$451,19,0)</f>
        <v>25</v>
      </c>
      <c r="W804" t="str">
        <f>VLOOKUP($D804,metadata!$B$2:$Z$451,20,0)</f>
        <v>global average</v>
      </c>
      <c r="X804" t="str">
        <f>VLOOKUP($D804,metadata!$B$2:$Z$451,21,0)</f>
        <v/>
      </c>
      <c r="Y804">
        <f>VLOOKUP($D804,metadata!$B$2:$Z$451,22,0)</f>
        <v>19</v>
      </c>
      <c r="Z804" t="str">
        <f>VLOOKUP($D804,metadata!$B$2:$Z$451,23,0)</f>
        <v/>
      </c>
      <c r="AA804" t="str">
        <f>VLOOKUP($D804,metadata!$B$2:$Z$451,24,0)</f>
        <v/>
      </c>
      <c r="AB804" t="str">
        <f>VLOOKUP($D804,metadata!$B$2:$Z$451,25,0)</f>
        <v/>
      </c>
      <c r="AC804">
        <v>13.029513702021299</v>
      </c>
      <c r="AD804">
        <v>100.378877575183</v>
      </c>
      <c r="AF804">
        <f>IF(AE804="",V804,AE804)</f>
        <v>25</v>
      </c>
      <c r="AG804">
        <f>ROUND(AC804,1)</f>
        <v>13</v>
      </c>
      <c r="AH804">
        <v>2005</v>
      </c>
      <c r="AI804" t="s">
        <v>38</v>
      </c>
      <c r="AJ804" t="s">
        <v>38</v>
      </c>
    </row>
    <row r="805" spans="3:36" x14ac:dyDescent="0.3">
      <c r="C805">
        <v>805</v>
      </c>
      <c r="D805" t="str">
        <f t="shared" si="45"/>
        <v>19-Kashihara</v>
      </c>
      <c r="E805" t="str">
        <f>VLOOKUP($D805,metadata!$B$2:$S$451,2,0)</f>
        <v>Kato, Y</v>
      </c>
      <c r="F805" t="str">
        <f>VLOOKUP($D805,metadata!$B$2:$S$451,3,0)</f>
        <v>Geographic variation in photoperiodic response for the induction of pupal diapause in the Aristolochia-feeding butterfly Atrophaneura alcinous</v>
      </c>
      <c r="G805" t="str">
        <f>VLOOKUP($D805,metadata!$B$2:$S$451,4,0)</f>
        <v>10.1303/aez.2005.347</v>
      </c>
      <c r="H805" t="str">
        <f>VLOOKUP($D805,metadata!$B$2:$S$451,5,0)</f>
        <v>y</v>
      </c>
      <c r="I805" t="str">
        <f>VLOOKUP($D805,metadata!$B$2:$S$451,6,0)</f>
        <v>a</v>
      </c>
      <c r="J805" t="str">
        <f>VLOOKUP($D805,metadata!$B$2:$S$451,7,0)</f>
        <v>i</v>
      </c>
      <c r="K805">
        <f>VLOOKUP($D805,metadata!$B$2:$S$451,8,0)</f>
        <v>7</v>
      </c>
      <c r="L805">
        <f>VLOOKUP($D805,metadata!$B$2:$S$451,9,0)</f>
        <v>5</v>
      </c>
      <c r="M805" t="str">
        <f>VLOOKUP($D805,metadata!$B$2:$S$451,10,0)</f>
        <v/>
      </c>
      <c r="N805" t="str">
        <f>VLOOKUP($D805,metadata!$B$2:$S$451,11,0)</f>
        <v>Atrophaneura alcinous</v>
      </c>
      <c r="O805" t="str">
        <f>VLOOKUP($D805,metadata!$B$2:$S$451,12,0)</f>
        <v>lepidoptera</v>
      </c>
      <c r="P805" t="str">
        <f>VLOOKUP($D805,metadata!$B$2:$S$451,13,0)</f>
        <v>Kashihara</v>
      </c>
      <c r="Q805">
        <f>VLOOKUP($D805,metadata!$B$2:$S$451,14,0)</f>
        <v>34.509444000000002</v>
      </c>
      <c r="R805">
        <f>VLOOKUP($D805,metadata!$B$2:$S$451,15,0)</f>
        <v>135.79249999999999</v>
      </c>
      <c r="S805">
        <f>VLOOKUP($D805,metadata!$B$2:$S$451,16,0)</f>
        <v>0.05</v>
      </c>
      <c r="T805">
        <f>VLOOKUP($D805,metadata!$B$2:$S$451,17,0)</f>
        <v>50</v>
      </c>
      <c r="U805" t="str">
        <f>VLOOKUP($D805,metadata!$B$2:$S$451,18,0)</f>
        <v/>
      </c>
      <c r="V805">
        <f>VLOOKUP($D805,metadata!$B$2:$Z$451,19,0)</f>
        <v>25</v>
      </c>
      <c r="W805" t="str">
        <f>VLOOKUP($D805,metadata!$B$2:$Z$451,20,0)</f>
        <v>global average</v>
      </c>
      <c r="X805" t="str">
        <f>VLOOKUP($D805,metadata!$B$2:$Z$451,21,0)</f>
        <v/>
      </c>
      <c r="Y805">
        <f>VLOOKUP($D805,metadata!$B$2:$Z$451,22,0)</f>
        <v>19</v>
      </c>
      <c r="Z805" t="str">
        <f>VLOOKUP($D805,metadata!$B$2:$Z$451,23,0)</f>
        <v/>
      </c>
      <c r="AA805" t="str">
        <f>VLOOKUP($D805,metadata!$B$2:$Z$451,24,0)</f>
        <v/>
      </c>
      <c r="AB805" t="str">
        <f>VLOOKUP($D805,metadata!$B$2:$Z$451,25,0)</f>
        <v/>
      </c>
      <c r="AC805">
        <v>14.008309474092</v>
      </c>
      <c r="AD805">
        <v>99.743827094051994</v>
      </c>
      <c r="AF805">
        <f>IF(AE805="",V805,AE805)</f>
        <v>25</v>
      </c>
      <c r="AG805">
        <f>ROUND(AC805,1)</f>
        <v>14</v>
      </c>
      <c r="AH805">
        <v>2005</v>
      </c>
      <c r="AI805" t="s">
        <v>38</v>
      </c>
      <c r="AJ805" t="s">
        <v>38</v>
      </c>
    </row>
    <row r="806" spans="3:36" x14ac:dyDescent="0.3">
      <c r="C806">
        <v>806</v>
      </c>
      <c r="D806" t="str">
        <f t="shared" si="45"/>
        <v>19-Kashihara</v>
      </c>
      <c r="E806" t="str">
        <f>VLOOKUP($D806,metadata!$B$2:$S$451,2,0)</f>
        <v>Kato, Y</v>
      </c>
      <c r="F806" t="str">
        <f>VLOOKUP($D806,metadata!$B$2:$S$451,3,0)</f>
        <v>Geographic variation in photoperiodic response for the induction of pupal diapause in the Aristolochia-feeding butterfly Atrophaneura alcinous</v>
      </c>
      <c r="G806" t="str">
        <f>VLOOKUP($D806,metadata!$B$2:$S$451,4,0)</f>
        <v>10.1303/aez.2005.347</v>
      </c>
      <c r="H806" t="str">
        <f>VLOOKUP($D806,metadata!$B$2:$S$451,5,0)</f>
        <v>y</v>
      </c>
      <c r="I806" t="str">
        <f>VLOOKUP($D806,metadata!$B$2:$S$451,6,0)</f>
        <v>a</v>
      </c>
      <c r="J806" t="str">
        <f>VLOOKUP($D806,metadata!$B$2:$S$451,7,0)</f>
        <v>i</v>
      </c>
      <c r="K806">
        <f>VLOOKUP($D806,metadata!$B$2:$S$451,8,0)</f>
        <v>7</v>
      </c>
      <c r="L806">
        <f>VLOOKUP($D806,metadata!$B$2:$S$451,9,0)</f>
        <v>5</v>
      </c>
      <c r="M806" t="str">
        <f>VLOOKUP($D806,metadata!$B$2:$S$451,10,0)</f>
        <v/>
      </c>
      <c r="N806" t="str">
        <f>VLOOKUP($D806,metadata!$B$2:$S$451,11,0)</f>
        <v>Atrophaneura alcinous</v>
      </c>
      <c r="O806" t="str">
        <f>VLOOKUP($D806,metadata!$B$2:$S$451,12,0)</f>
        <v>lepidoptera</v>
      </c>
      <c r="P806" t="str">
        <f>VLOOKUP($D806,metadata!$B$2:$S$451,13,0)</f>
        <v>Kashihara</v>
      </c>
      <c r="Q806">
        <f>VLOOKUP($D806,metadata!$B$2:$S$451,14,0)</f>
        <v>34.509444000000002</v>
      </c>
      <c r="R806">
        <f>VLOOKUP($D806,metadata!$B$2:$S$451,15,0)</f>
        <v>135.79249999999999</v>
      </c>
      <c r="S806">
        <f>VLOOKUP($D806,metadata!$B$2:$S$451,16,0)</f>
        <v>0.05</v>
      </c>
      <c r="T806">
        <f>VLOOKUP($D806,metadata!$B$2:$S$451,17,0)</f>
        <v>50</v>
      </c>
      <c r="U806" t="str">
        <f>VLOOKUP($D806,metadata!$B$2:$S$451,18,0)</f>
        <v/>
      </c>
      <c r="V806">
        <f>VLOOKUP($D806,metadata!$B$2:$Z$451,19,0)</f>
        <v>25</v>
      </c>
      <c r="W806" t="str">
        <f>VLOOKUP($D806,metadata!$B$2:$Z$451,20,0)</f>
        <v>global average</v>
      </c>
      <c r="X806" t="str">
        <f>VLOOKUP($D806,metadata!$B$2:$Z$451,21,0)</f>
        <v/>
      </c>
      <c r="Y806">
        <f>VLOOKUP($D806,metadata!$B$2:$Z$451,22,0)</f>
        <v>19</v>
      </c>
      <c r="Z806" t="str">
        <f>VLOOKUP($D806,metadata!$B$2:$Z$451,23,0)</f>
        <v/>
      </c>
      <c r="AA806" t="str">
        <f>VLOOKUP($D806,metadata!$B$2:$Z$451,24,0)</f>
        <v/>
      </c>
      <c r="AB806" t="str">
        <f>VLOOKUP($D806,metadata!$B$2:$Z$451,25,0)</f>
        <v/>
      </c>
      <c r="AC806">
        <v>14.970486297978599</v>
      </c>
      <c r="AD806">
        <v>0.64150862161750399</v>
      </c>
      <c r="AF806">
        <f>IF(AE806="",V806,AE806)</f>
        <v>25</v>
      </c>
      <c r="AG806">
        <f>ROUND(AC806,1)</f>
        <v>15</v>
      </c>
      <c r="AH806">
        <v>2005</v>
      </c>
      <c r="AI806" t="s">
        <v>38</v>
      </c>
      <c r="AJ806" t="s">
        <v>38</v>
      </c>
    </row>
    <row r="807" spans="3:36" x14ac:dyDescent="0.3">
      <c r="C807">
        <v>807</v>
      </c>
      <c r="D807" t="str">
        <f t="shared" si="45"/>
        <v>19-Kashihara</v>
      </c>
      <c r="E807" t="str">
        <f>VLOOKUP($D807,metadata!$B$2:$S$451,2,0)</f>
        <v>Kato, Y</v>
      </c>
      <c r="F807" t="str">
        <f>VLOOKUP($D807,metadata!$B$2:$S$451,3,0)</f>
        <v>Geographic variation in photoperiodic response for the induction of pupal diapause in the Aristolochia-feeding butterfly Atrophaneura alcinous</v>
      </c>
      <c r="G807" t="str">
        <f>VLOOKUP($D807,metadata!$B$2:$S$451,4,0)</f>
        <v>10.1303/aez.2005.347</v>
      </c>
      <c r="H807" t="str">
        <f>VLOOKUP($D807,metadata!$B$2:$S$451,5,0)</f>
        <v>y</v>
      </c>
      <c r="I807" t="str">
        <f>VLOOKUP($D807,metadata!$B$2:$S$451,6,0)</f>
        <v>a</v>
      </c>
      <c r="J807" t="str">
        <f>VLOOKUP($D807,metadata!$B$2:$S$451,7,0)</f>
        <v>i</v>
      </c>
      <c r="K807">
        <f>VLOOKUP($D807,metadata!$B$2:$S$451,8,0)</f>
        <v>7</v>
      </c>
      <c r="L807">
        <f>VLOOKUP($D807,metadata!$B$2:$S$451,9,0)</f>
        <v>5</v>
      </c>
      <c r="M807" t="str">
        <f>VLOOKUP($D807,metadata!$B$2:$S$451,10,0)</f>
        <v/>
      </c>
      <c r="N807" t="str">
        <f>VLOOKUP($D807,metadata!$B$2:$S$451,11,0)</f>
        <v>Atrophaneura alcinous</v>
      </c>
      <c r="O807" t="str">
        <f>VLOOKUP($D807,metadata!$B$2:$S$451,12,0)</f>
        <v>lepidoptera</v>
      </c>
      <c r="P807" t="str">
        <f>VLOOKUP($D807,metadata!$B$2:$S$451,13,0)</f>
        <v>Kashihara</v>
      </c>
      <c r="Q807">
        <f>VLOOKUP($D807,metadata!$B$2:$S$451,14,0)</f>
        <v>34.509444000000002</v>
      </c>
      <c r="R807">
        <f>VLOOKUP($D807,metadata!$B$2:$S$451,15,0)</f>
        <v>135.79249999999999</v>
      </c>
      <c r="S807">
        <f>VLOOKUP($D807,metadata!$B$2:$S$451,16,0)</f>
        <v>0.05</v>
      </c>
      <c r="T807">
        <f>VLOOKUP($D807,metadata!$B$2:$S$451,17,0)</f>
        <v>50</v>
      </c>
      <c r="U807" t="str">
        <f>VLOOKUP($D807,metadata!$B$2:$S$451,18,0)</f>
        <v/>
      </c>
      <c r="V807">
        <f>VLOOKUP($D807,metadata!$B$2:$Z$451,19,0)</f>
        <v>25</v>
      </c>
      <c r="W807" t="str">
        <f>VLOOKUP($D807,metadata!$B$2:$Z$451,20,0)</f>
        <v>global average</v>
      </c>
      <c r="X807" t="str">
        <f>VLOOKUP($D807,metadata!$B$2:$Z$451,21,0)</f>
        <v/>
      </c>
      <c r="Y807">
        <f>VLOOKUP($D807,metadata!$B$2:$Z$451,22,0)</f>
        <v>19</v>
      </c>
      <c r="Z807" t="str">
        <f>VLOOKUP($D807,metadata!$B$2:$Z$451,23,0)</f>
        <v/>
      </c>
      <c r="AA807" t="str">
        <f>VLOOKUP($D807,metadata!$B$2:$Z$451,24,0)</f>
        <v/>
      </c>
      <c r="AB807" t="str">
        <f>VLOOKUP($D807,metadata!$B$2:$Z$451,25,0)</f>
        <v/>
      </c>
      <c r="AC807">
        <v>16.001119411017498</v>
      </c>
      <c r="AD807">
        <v>7.1427033776075097</v>
      </c>
      <c r="AF807">
        <f>IF(AE807="",V807,AE807)</f>
        <v>25</v>
      </c>
      <c r="AG807">
        <f>ROUND(AC807,1)</f>
        <v>16</v>
      </c>
      <c r="AH807">
        <v>2005</v>
      </c>
      <c r="AI807" t="s">
        <v>38</v>
      </c>
      <c r="AJ807" t="s">
        <v>38</v>
      </c>
    </row>
    <row r="808" spans="3:36" x14ac:dyDescent="0.3">
      <c r="C808">
        <v>808</v>
      </c>
      <c r="D808" t="str">
        <f t="shared" si="45"/>
        <v>19-Kiire</v>
      </c>
      <c r="E808" t="str">
        <f>VLOOKUP($D808,metadata!$B$2:$S$451,2,0)</f>
        <v>Kato, Y</v>
      </c>
      <c r="F808" t="str">
        <f>VLOOKUP($D808,metadata!$B$2:$S$451,3,0)</f>
        <v>Geographic variation in photoperiodic response for the induction of pupal diapause in the Aristolochia-feeding butterfly Atrophaneura alcinous</v>
      </c>
      <c r="G808" t="str">
        <f>VLOOKUP($D808,metadata!$B$2:$S$451,4,0)</f>
        <v>10.1303/aez.2005.347</v>
      </c>
      <c r="H808" t="str">
        <f>VLOOKUP($D808,metadata!$B$2:$S$451,5,0)</f>
        <v>y</v>
      </c>
      <c r="I808" t="str">
        <f>VLOOKUP($D808,metadata!$B$2:$S$451,6,0)</f>
        <v>a</v>
      </c>
      <c r="J808" t="str">
        <f>VLOOKUP($D808,metadata!$B$2:$S$451,7,0)</f>
        <v>i</v>
      </c>
      <c r="K808">
        <f>VLOOKUP($D808,metadata!$B$2:$S$451,8,0)</f>
        <v>7</v>
      </c>
      <c r="L808">
        <f>VLOOKUP($D808,metadata!$B$2:$S$451,9,0)</f>
        <v>5</v>
      </c>
      <c r="M808" t="str">
        <f>VLOOKUP($D808,metadata!$B$2:$S$451,10,0)</f>
        <v/>
      </c>
      <c r="N808" t="str">
        <f>VLOOKUP($D808,metadata!$B$2:$S$451,11,0)</f>
        <v>Atrophaneura alcinous</v>
      </c>
      <c r="O808" t="str">
        <f>VLOOKUP($D808,metadata!$B$2:$S$451,12,0)</f>
        <v>lepidoptera</v>
      </c>
      <c r="P808" t="str">
        <f>VLOOKUP($D808,metadata!$B$2:$S$451,13,0)</f>
        <v>Kiire</v>
      </c>
      <c r="Q808">
        <f>VLOOKUP($D808,metadata!$B$2:$S$451,14,0)</f>
        <v>31.6</v>
      </c>
      <c r="R808">
        <f>VLOOKUP($D808,metadata!$B$2:$S$451,15,0)</f>
        <v>130.55000000000001</v>
      </c>
      <c r="S808">
        <f>VLOOKUP($D808,metadata!$B$2:$S$451,16,0)</f>
        <v>0.05</v>
      </c>
      <c r="T808">
        <f>VLOOKUP($D808,metadata!$B$2:$S$451,17,0)</f>
        <v>720</v>
      </c>
      <c r="U808" t="str">
        <f>VLOOKUP($D808,metadata!$B$2:$S$451,18,0)</f>
        <v/>
      </c>
      <c r="V808">
        <f>VLOOKUP($D808,metadata!$B$2:$Z$451,19,0)</f>
        <v>25</v>
      </c>
      <c r="W808" t="str">
        <f>VLOOKUP($D808,metadata!$B$2:$Z$451,20,0)</f>
        <v>global average</v>
      </c>
      <c r="X808" t="str">
        <f>VLOOKUP($D808,metadata!$B$2:$Z$451,21,0)</f>
        <v/>
      </c>
      <c r="Y808">
        <f>VLOOKUP($D808,metadata!$B$2:$Z$451,22,0)</f>
        <v>19</v>
      </c>
      <c r="Z808" t="str">
        <f>VLOOKUP($D808,metadata!$B$2:$Z$451,23,0)</f>
        <v/>
      </c>
      <c r="AA808" t="str">
        <f>VLOOKUP($D808,metadata!$B$2:$Z$451,24,0)</f>
        <v/>
      </c>
      <c r="AB808" t="str">
        <f>VLOOKUP($D808,metadata!$B$2:$Z$451,25,0)</f>
        <v/>
      </c>
      <c r="AC808">
        <v>12</v>
      </c>
      <c r="AD808">
        <v>99.995676236596296</v>
      </c>
      <c r="AF808">
        <f>IF(AE808="",V808,AE808)</f>
        <v>25</v>
      </c>
      <c r="AG808">
        <f>ROUND(AC808,1)</f>
        <v>12</v>
      </c>
      <c r="AH808">
        <v>2005</v>
      </c>
      <c r="AI808" t="s">
        <v>38</v>
      </c>
      <c r="AJ808" t="s">
        <v>38</v>
      </c>
    </row>
    <row r="809" spans="3:36" x14ac:dyDescent="0.3">
      <c r="C809">
        <v>809</v>
      </c>
      <c r="D809" t="str">
        <f t="shared" si="45"/>
        <v>19-Kiire</v>
      </c>
      <c r="E809" t="str">
        <f>VLOOKUP($D809,metadata!$B$2:$S$451,2,0)</f>
        <v>Kato, Y</v>
      </c>
      <c r="F809" t="str">
        <f>VLOOKUP($D809,metadata!$B$2:$S$451,3,0)</f>
        <v>Geographic variation in photoperiodic response for the induction of pupal diapause in the Aristolochia-feeding butterfly Atrophaneura alcinous</v>
      </c>
      <c r="G809" t="str">
        <f>VLOOKUP($D809,metadata!$B$2:$S$451,4,0)</f>
        <v>10.1303/aez.2005.347</v>
      </c>
      <c r="H809" t="str">
        <f>VLOOKUP($D809,metadata!$B$2:$S$451,5,0)</f>
        <v>y</v>
      </c>
      <c r="I809" t="str">
        <f>VLOOKUP($D809,metadata!$B$2:$S$451,6,0)</f>
        <v>a</v>
      </c>
      <c r="J809" t="str">
        <f>VLOOKUP($D809,metadata!$B$2:$S$451,7,0)</f>
        <v>i</v>
      </c>
      <c r="K809">
        <f>VLOOKUP($D809,metadata!$B$2:$S$451,8,0)</f>
        <v>7</v>
      </c>
      <c r="L809">
        <f>VLOOKUP($D809,metadata!$B$2:$S$451,9,0)</f>
        <v>5</v>
      </c>
      <c r="M809" t="str">
        <f>VLOOKUP($D809,metadata!$B$2:$S$451,10,0)</f>
        <v/>
      </c>
      <c r="N809" t="str">
        <f>VLOOKUP($D809,metadata!$B$2:$S$451,11,0)</f>
        <v>Atrophaneura alcinous</v>
      </c>
      <c r="O809" t="str">
        <f>VLOOKUP($D809,metadata!$B$2:$S$451,12,0)</f>
        <v>lepidoptera</v>
      </c>
      <c r="P809" t="str">
        <f>VLOOKUP($D809,metadata!$B$2:$S$451,13,0)</f>
        <v>Kiire</v>
      </c>
      <c r="Q809">
        <f>VLOOKUP($D809,metadata!$B$2:$S$451,14,0)</f>
        <v>31.6</v>
      </c>
      <c r="R809">
        <f>VLOOKUP($D809,metadata!$B$2:$S$451,15,0)</f>
        <v>130.55000000000001</v>
      </c>
      <c r="S809">
        <f>VLOOKUP($D809,metadata!$B$2:$S$451,16,0)</f>
        <v>0.05</v>
      </c>
      <c r="T809">
        <f>VLOOKUP($D809,metadata!$B$2:$S$451,17,0)</f>
        <v>720</v>
      </c>
      <c r="U809" t="str">
        <f>VLOOKUP($D809,metadata!$B$2:$S$451,18,0)</f>
        <v/>
      </c>
      <c r="V809">
        <f>VLOOKUP($D809,metadata!$B$2:$Z$451,19,0)</f>
        <v>25</v>
      </c>
      <c r="W809" t="str">
        <f>VLOOKUP($D809,metadata!$B$2:$Z$451,20,0)</f>
        <v>global average</v>
      </c>
      <c r="X809" t="str">
        <f>VLOOKUP($D809,metadata!$B$2:$Z$451,21,0)</f>
        <v/>
      </c>
      <c r="Y809">
        <f>VLOOKUP($D809,metadata!$B$2:$Z$451,22,0)</f>
        <v>19</v>
      </c>
      <c r="Z809" t="str">
        <f>VLOOKUP($D809,metadata!$B$2:$Z$451,23,0)</f>
        <v/>
      </c>
      <c r="AA809" t="str">
        <f>VLOOKUP($D809,metadata!$B$2:$Z$451,24,0)</f>
        <v/>
      </c>
      <c r="AB809" t="str">
        <f>VLOOKUP($D809,metadata!$B$2:$Z$451,25,0)</f>
        <v/>
      </c>
      <c r="AC809">
        <v>13</v>
      </c>
      <c r="AD809">
        <v>99.740574195779899</v>
      </c>
      <c r="AF809">
        <f>IF(AE809="",V809,AE809)</f>
        <v>25</v>
      </c>
      <c r="AG809">
        <f>ROUND(AC809,1)</f>
        <v>13</v>
      </c>
      <c r="AH809">
        <v>2005</v>
      </c>
      <c r="AI809" t="s">
        <v>38</v>
      </c>
      <c r="AJ809" t="s">
        <v>38</v>
      </c>
    </row>
    <row r="810" spans="3:36" x14ac:dyDescent="0.3">
      <c r="C810">
        <v>810</v>
      </c>
      <c r="D810" t="str">
        <f t="shared" si="45"/>
        <v>19-Kiire</v>
      </c>
      <c r="E810" t="str">
        <f>VLOOKUP($D810,metadata!$B$2:$S$451,2,0)</f>
        <v>Kato, Y</v>
      </c>
      <c r="F810" t="str">
        <f>VLOOKUP($D810,metadata!$B$2:$S$451,3,0)</f>
        <v>Geographic variation in photoperiodic response for the induction of pupal diapause in the Aristolochia-feeding butterfly Atrophaneura alcinous</v>
      </c>
      <c r="G810" t="str">
        <f>VLOOKUP($D810,metadata!$B$2:$S$451,4,0)</f>
        <v>10.1303/aez.2005.347</v>
      </c>
      <c r="H810" t="str">
        <f>VLOOKUP($D810,metadata!$B$2:$S$451,5,0)</f>
        <v>y</v>
      </c>
      <c r="I810" t="str">
        <f>VLOOKUP($D810,metadata!$B$2:$S$451,6,0)</f>
        <v>a</v>
      </c>
      <c r="J810" t="str">
        <f>VLOOKUP($D810,metadata!$B$2:$S$451,7,0)</f>
        <v>i</v>
      </c>
      <c r="K810">
        <f>VLOOKUP($D810,metadata!$B$2:$S$451,8,0)</f>
        <v>7</v>
      </c>
      <c r="L810">
        <f>VLOOKUP($D810,metadata!$B$2:$S$451,9,0)</f>
        <v>5</v>
      </c>
      <c r="M810" t="str">
        <f>VLOOKUP($D810,metadata!$B$2:$S$451,10,0)</f>
        <v/>
      </c>
      <c r="N810" t="str">
        <f>VLOOKUP($D810,metadata!$B$2:$S$451,11,0)</f>
        <v>Atrophaneura alcinous</v>
      </c>
      <c r="O810" t="str">
        <f>VLOOKUP($D810,metadata!$B$2:$S$451,12,0)</f>
        <v>lepidoptera</v>
      </c>
      <c r="P810" t="str">
        <f>VLOOKUP($D810,metadata!$B$2:$S$451,13,0)</f>
        <v>Kiire</v>
      </c>
      <c r="Q810">
        <f>VLOOKUP($D810,metadata!$B$2:$S$451,14,0)</f>
        <v>31.6</v>
      </c>
      <c r="R810">
        <f>VLOOKUP($D810,metadata!$B$2:$S$451,15,0)</f>
        <v>130.55000000000001</v>
      </c>
      <c r="S810">
        <f>VLOOKUP($D810,metadata!$B$2:$S$451,16,0)</f>
        <v>0.05</v>
      </c>
      <c r="T810">
        <f>VLOOKUP($D810,metadata!$B$2:$S$451,17,0)</f>
        <v>720</v>
      </c>
      <c r="U810" t="str">
        <f>VLOOKUP($D810,metadata!$B$2:$S$451,18,0)</f>
        <v/>
      </c>
      <c r="V810">
        <f>VLOOKUP($D810,metadata!$B$2:$Z$451,19,0)</f>
        <v>25</v>
      </c>
      <c r="W810" t="str">
        <f>VLOOKUP($D810,metadata!$B$2:$Z$451,20,0)</f>
        <v>global average</v>
      </c>
      <c r="X810" t="str">
        <f>VLOOKUP($D810,metadata!$B$2:$Z$451,21,0)</f>
        <v/>
      </c>
      <c r="Y810">
        <f>VLOOKUP($D810,metadata!$B$2:$Z$451,22,0)</f>
        <v>19</v>
      </c>
      <c r="Z810" t="str">
        <f>VLOOKUP($D810,metadata!$B$2:$Z$451,23,0)</f>
        <v/>
      </c>
      <c r="AA810" t="str">
        <f>VLOOKUP($D810,metadata!$B$2:$Z$451,24,0)</f>
        <v/>
      </c>
      <c r="AB810" t="str">
        <f>VLOOKUP($D810,metadata!$B$2:$Z$451,25,0)</f>
        <v/>
      </c>
      <c r="AC810">
        <v>14</v>
      </c>
      <c r="AD810">
        <v>75.505880318229003</v>
      </c>
      <c r="AF810">
        <f>IF(AE810="",V810,AE810)</f>
        <v>25</v>
      </c>
      <c r="AG810">
        <f>ROUND(AC810,1)</f>
        <v>14</v>
      </c>
      <c r="AH810">
        <v>2005</v>
      </c>
      <c r="AI810" t="s">
        <v>38</v>
      </c>
      <c r="AJ810" t="s">
        <v>38</v>
      </c>
    </row>
    <row r="811" spans="3:36" x14ac:dyDescent="0.3">
      <c r="C811">
        <v>811</v>
      </c>
      <c r="D811" t="str">
        <f t="shared" si="45"/>
        <v>19-Kiire</v>
      </c>
      <c r="E811" t="str">
        <f>VLOOKUP($D811,metadata!$B$2:$S$451,2,0)</f>
        <v>Kato, Y</v>
      </c>
      <c r="F811" t="str">
        <f>VLOOKUP($D811,metadata!$B$2:$S$451,3,0)</f>
        <v>Geographic variation in photoperiodic response for the induction of pupal diapause in the Aristolochia-feeding butterfly Atrophaneura alcinous</v>
      </c>
      <c r="G811" t="str">
        <f>VLOOKUP($D811,metadata!$B$2:$S$451,4,0)</f>
        <v>10.1303/aez.2005.347</v>
      </c>
      <c r="H811" t="str">
        <f>VLOOKUP($D811,metadata!$B$2:$S$451,5,0)</f>
        <v>y</v>
      </c>
      <c r="I811" t="str">
        <f>VLOOKUP($D811,metadata!$B$2:$S$451,6,0)</f>
        <v>a</v>
      </c>
      <c r="J811" t="str">
        <f>VLOOKUP($D811,metadata!$B$2:$S$451,7,0)</f>
        <v>i</v>
      </c>
      <c r="K811">
        <f>VLOOKUP($D811,metadata!$B$2:$S$451,8,0)</f>
        <v>7</v>
      </c>
      <c r="L811">
        <f>VLOOKUP($D811,metadata!$B$2:$S$451,9,0)</f>
        <v>5</v>
      </c>
      <c r="M811" t="str">
        <f>VLOOKUP($D811,metadata!$B$2:$S$451,10,0)</f>
        <v/>
      </c>
      <c r="N811" t="str">
        <f>VLOOKUP($D811,metadata!$B$2:$S$451,11,0)</f>
        <v>Atrophaneura alcinous</v>
      </c>
      <c r="O811" t="str">
        <f>VLOOKUP($D811,metadata!$B$2:$S$451,12,0)</f>
        <v>lepidoptera</v>
      </c>
      <c r="P811" t="str">
        <f>VLOOKUP($D811,metadata!$B$2:$S$451,13,0)</f>
        <v>Kiire</v>
      </c>
      <c r="Q811">
        <f>VLOOKUP($D811,metadata!$B$2:$S$451,14,0)</f>
        <v>31.6</v>
      </c>
      <c r="R811">
        <f>VLOOKUP($D811,metadata!$B$2:$S$451,15,0)</f>
        <v>130.55000000000001</v>
      </c>
      <c r="S811">
        <f>VLOOKUP($D811,metadata!$B$2:$S$451,16,0)</f>
        <v>0.05</v>
      </c>
      <c r="T811">
        <f>VLOOKUP($D811,metadata!$B$2:$S$451,17,0)</f>
        <v>720</v>
      </c>
      <c r="U811" t="str">
        <f>VLOOKUP($D811,metadata!$B$2:$S$451,18,0)</f>
        <v/>
      </c>
      <c r="V811">
        <f>VLOOKUP($D811,metadata!$B$2:$Z$451,19,0)</f>
        <v>25</v>
      </c>
      <c r="W811" t="str">
        <f>VLOOKUP($D811,metadata!$B$2:$Z$451,20,0)</f>
        <v>global average</v>
      </c>
      <c r="X811" t="str">
        <f>VLOOKUP($D811,metadata!$B$2:$Z$451,21,0)</f>
        <v/>
      </c>
      <c r="Y811">
        <f>VLOOKUP($D811,metadata!$B$2:$Z$451,22,0)</f>
        <v>19</v>
      </c>
      <c r="Z811" t="str">
        <f>VLOOKUP($D811,metadata!$B$2:$Z$451,23,0)</f>
        <v/>
      </c>
      <c r="AA811" t="str">
        <f>VLOOKUP($D811,metadata!$B$2:$Z$451,24,0)</f>
        <v/>
      </c>
      <c r="AB811" t="str">
        <f>VLOOKUP($D811,metadata!$B$2:$Z$451,25,0)</f>
        <v/>
      </c>
      <c r="AC811">
        <v>15</v>
      </c>
      <c r="AD811">
        <v>78.312002767208497</v>
      </c>
      <c r="AF811">
        <f>IF(AE811="",V811,AE811)</f>
        <v>25</v>
      </c>
      <c r="AG811">
        <f>ROUND(AC811,1)</f>
        <v>15</v>
      </c>
      <c r="AH811">
        <v>2005</v>
      </c>
      <c r="AI811" t="s">
        <v>38</v>
      </c>
      <c r="AJ811" t="s">
        <v>38</v>
      </c>
    </row>
    <row r="812" spans="3:36" x14ac:dyDescent="0.3">
      <c r="C812">
        <v>812</v>
      </c>
      <c r="D812" t="str">
        <f t="shared" si="45"/>
        <v>19-Kiire</v>
      </c>
      <c r="E812" t="str">
        <f>VLOOKUP($D812,metadata!$B$2:$S$451,2,0)</f>
        <v>Kato, Y</v>
      </c>
      <c r="F812" t="str">
        <f>VLOOKUP($D812,metadata!$B$2:$S$451,3,0)</f>
        <v>Geographic variation in photoperiodic response for the induction of pupal diapause in the Aristolochia-feeding butterfly Atrophaneura alcinous</v>
      </c>
      <c r="G812" t="str">
        <f>VLOOKUP($D812,metadata!$B$2:$S$451,4,0)</f>
        <v>10.1303/aez.2005.347</v>
      </c>
      <c r="H812" t="str">
        <f>VLOOKUP($D812,metadata!$B$2:$S$451,5,0)</f>
        <v>y</v>
      </c>
      <c r="I812" t="str">
        <f>VLOOKUP($D812,metadata!$B$2:$S$451,6,0)</f>
        <v>a</v>
      </c>
      <c r="J812" t="str">
        <f>VLOOKUP($D812,metadata!$B$2:$S$451,7,0)</f>
        <v>i</v>
      </c>
      <c r="K812">
        <f>VLOOKUP($D812,metadata!$B$2:$S$451,8,0)</f>
        <v>7</v>
      </c>
      <c r="L812">
        <f>VLOOKUP($D812,metadata!$B$2:$S$451,9,0)</f>
        <v>5</v>
      </c>
      <c r="M812" t="str">
        <f>VLOOKUP($D812,metadata!$B$2:$S$451,10,0)</f>
        <v/>
      </c>
      <c r="N812" t="str">
        <f>VLOOKUP($D812,metadata!$B$2:$S$451,11,0)</f>
        <v>Atrophaneura alcinous</v>
      </c>
      <c r="O812" t="str">
        <f>VLOOKUP($D812,metadata!$B$2:$S$451,12,0)</f>
        <v>lepidoptera</v>
      </c>
      <c r="P812" t="str">
        <f>VLOOKUP($D812,metadata!$B$2:$S$451,13,0)</f>
        <v>Kiire</v>
      </c>
      <c r="Q812">
        <f>VLOOKUP($D812,metadata!$B$2:$S$451,14,0)</f>
        <v>31.6</v>
      </c>
      <c r="R812">
        <f>VLOOKUP($D812,metadata!$B$2:$S$451,15,0)</f>
        <v>130.55000000000001</v>
      </c>
      <c r="S812">
        <f>VLOOKUP($D812,metadata!$B$2:$S$451,16,0)</f>
        <v>0.05</v>
      </c>
      <c r="T812">
        <f>VLOOKUP($D812,metadata!$B$2:$S$451,17,0)</f>
        <v>720</v>
      </c>
      <c r="U812" t="str">
        <f>VLOOKUP($D812,metadata!$B$2:$S$451,18,0)</f>
        <v/>
      </c>
      <c r="V812">
        <f>VLOOKUP($D812,metadata!$B$2:$Z$451,19,0)</f>
        <v>25</v>
      </c>
      <c r="W812" t="str">
        <f>VLOOKUP($D812,metadata!$B$2:$Z$451,20,0)</f>
        <v>global average</v>
      </c>
      <c r="X812" t="str">
        <f>VLOOKUP($D812,metadata!$B$2:$Z$451,21,0)</f>
        <v/>
      </c>
      <c r="Y812">
        <f>VLOOKUP($D812,metadata!$B$2:$Z$451,22,0)</f>
        <v>19</v>
      </c>
      <c r="Z812" t="str">
        <f>VLOOKUP($D812,metadata!$B$2:$Z$451,23,0)</f>
        <v/>
      </c>
      <c r="AA812" t="str">
        <f>VLOOKUP($D812,metadata!$B$2:$Z$451,24,0)</f>
        <v/>
      </c>
      <c r="AB812" t="str">
        <f>VLOOKUP($D812,metadata!$B$2:$Z$451,25,0)</f>
        <v/>
      </c>
      <c r="AC812">
        <v>16</v>
      </c>
      <c r="AD812">
        <v>76.526288481494305</v>
      </c>
      <c r="AF812">
        <f>IF(AE812="",V812,AE812)</f>
        <v>25</v>
      </c>
      <c r="AG812">
        <f>ROUND(AC812,1)</f>
        <v>16</v>
      </c>
      <c r="AH812">
        <v>2005</v>
      </c>
      <c r="AI812" t="s">
        <v>38</v>
      </c>
      <c r="AJ812" t="s">
        <v>38</v>
      </c>
    </row>
    <row r="813" spans="3:36" x14ac:dyDescent="0.3">
      <c r="C813">
        <v>813</v>
      </c>
      <c r="D813" t="str">
        <f t="shared" si="45"/>
        <v>19-Ishigaki</v>
      </c>
      <c r="E813" t="str">
        <f>VLOOKUP($D813,metadata!$B$2:$S$451,2,0)</f>
        <v>Kato, Y</v>
      </c>
      <c r="F813" t="str">
        <f>VLOOKUP($D813,metadata!$B$2:$S$451,3,0)</f>
        <v>Geographic variation in photoperiodic response for the induction of pupal diapause in the Aristolochia-feeding butterfly Atrophaneura alcinous</v>
      </c>
      <c r="G813" t="str">
        <f>VLOOKUP($D813,metadata!$B$2:$S$451,4,0)</f>
        <v>10.1303/aez.2005.347</v>
      </c>
      <c r="H813" t="str">
        <f>VLOOKUP($D813,metadata!$B$2:$S$451,5,0)</f>
        <v>y</v>
      </c>
      <c r="I813" t="str">
        <f>VLOOKUP($D813,metadata!$B$2:$S$451,6,0)</f>
        <v>a</v>
      </c>
      <c r="J813" t="str">
        <f>VLOOKUP($D813,metadata!$B$2:$S$451,7,0)</f>
        <v>i</v>
      </c>
      <c r="K813">
        <f>VLOOKUP($D813,metadata!$B$2:$S$451,8,0)</f>
        <v>7</v>
      </c>
      <c r="L813">
        <f>VLOOKUP($D813,metadata!$B$2:$S$451,9,0)</f>
        <v>5</v>
      </c>
      <c r="M813" t="str">
        <f>VLOOKUP($D813,metadata!$B$2:$S$451,10,0)</f>
        <v/>
      </c>
      <c r="N813" t="str">
        <f>VLOOKUP($D813,metadata!$B$2:$S$451,11,0)</f>
        <v>Atrophaneura alcinous</v>
      </c>
      <c r="O813" t="str">
        <f>VLOOKUP($D813,metadata!$B$2:$S$451,12,0)</f>
        <v>lepidoptera</v>
      </c>
      <c r="P813" t="str">
        <f>VLOOKUP($D813,metadata!$B$2:$S$451,13,0)</f>
        <v>Ishigaki</v>
      </c>
      <c r="Q813">
        <f>VLOOKUP($D813,metadata!$B$2:$S$451,14,0)</f>
        <v>24.340555999999999</v>
      </c>
      <c r="R813">
        <f>VLOOKUP($D813,metadata!$B$2:$S$451,15,0)</f>
        <v>124.155556</v>
      </c>
      <c r="S813">
        <f>VLOOKUP($D813,metadata!$B$2:$S$451,16,0)</f>
        <v>0.05</v>
      </c>
      <c r="T813">
        <f>VLOOKUP($D813,metadata!$B$2:$S$451,17,0)</f>
        <v>40</v>
      </c>
      <c r="U813" t="str">
        <f>VLOOKUP($D813,metadata!$B$2:$S$451,18,0)</f>
        <v/>
      </c>
      <c r="V813">
        <f>VLOOKUP($D813,metadata!$B$2:$Z$451,19,0)</f>
        <v>25</v>
      </c>
      <c r="W813" t="str">
        <f>VLOOKUP($D813,metadata!$B$2:$Z$451,20,0)</f>
        <v>global average</v>
      </c>
      <c r="X813" t="str">
        <f>VLOOKUP($D813,metadata!$B$2:$Z$451,21,0)</f>
        <v/>
      </c>
      <c r="Y813">
        <f>VLOOKUP($D813,metadata!$B$2:$Z$451,22,0)</f>
        <v>19</v>
      </c>
      <c r="Z813" t="str">
        <f>VLOOKUP($D813,metadata!$B$2:$Z$451,23,0)</f>
        <v/>
      </c>
      <c r="AA813" t="str">
        <f>VLOOKUP($D813,metadata!$B$2:$Z$451,24,0)</f>
        <v/>
      </c>
      <c r="AB813" t="str">
        <f>VLOOKUP($D813,metadata!$B$2:$Z$451,25,0)</f>
        <v/>
      </c>
      <c r="AC813">
        <v>12.016806722688999</v>
      </c>
      <c r="AD813">
        <v>100.534149830144</v>
      </c>
      <c r="AF813">
        <f>IF(AE813="",V813,AE813)</f>
        <v>25</v>
      </c>
      <c r="AG813">
        <f>ROUND(AC813,1)</f>
        <v>12</v>
      </c>
      <c r="AH813">
        <v>2005</v>
      </c>
      <c r="AI813" t="s">
        <v>38</v>
      </c>
      <c r="AJ813" t="s">
        <v>38</v>
      </c>
    </row>
    <row r="814" spans="3:36" x14ac:dyDescent="0.3">
      <c r="C814">
        <v>814</v>
      </c>
      <c r="D814" t="str">
        <f t="shared" si="45"/>
        <v>19-Ishigaki</v>
      </c>
      <c r="E814" t="str">
        <f>VLOOKUP($D814,metadata!$B$2:$S$451,2,0)</f>
        <v>Kato, Y</v>
      </c>
      <c r="F814" t="str">
        <f>VLOOKUP($D814,metadata!$B$2:$S$451,3,0)</f>
        <v>Geographic variation in photoperiodic response for the induction of pupal diapause in the Aristolochia-feeding butterfly Atrophaneura alcinous</v>
      </c>
      <c r="G814" t="str">
        <f>VLOOKUP($D814,metadata!$B$2:$S$451,4,0)</f>
        <v>10.1303/aez.2005.347</v>
      </c>
      <c r="H814" t="str">
        <f>VLOOKUP($D814,metadata!$B$2:$S$451,5,0)</f>
        <v>y</v>
      </c>
      <c r="I814" t="str">
        <f>VLOOKUP($D814,metadata!$B$2:$S$451,6,0)</f>
        <v>a</v>
      </c>
      <c r="J814" t="str">
        <f>VLOOKUP($D814,metadata!$B$2:$S$451,7,0)</f>
        <v>i</v>
      </c>
      <c r="K814">
        <f>VLOOKUP($D814,metadata!$B$2:$S$451,8,0)</f>
        <v>7</v>
      </c>
      <c r="L814">
        <f>VLOOKUP($D814,metadata!$B$2:$S$451,9,0)</f>
        <v>5</v>
      </c>
      <c r="M814" t="str">
        <f>VLOOKUP($D814,metadata!$B$2:$S$451,10,0)</f>
        <v/>
      </c>
      <c r="N814" t="str">
        <f>VLOOKUP($D814,metadata!$B$2:$S$451,11,0)</f>
        <v>Atrophaneura alcinous</v>
      </c>
      <c r="O814" t="str">
        <f>VLOOKUP($D814,metadata!$B$2:$S$451,12,0)</f>
        <v>lepidoptera</v>
      </c>
      <c r="P814" t="str">
        <f>VLOOKUP($D814,metadata!$B$2:$S$451,13,0)</f>
        <v>Ishigaki</v>
      </c>
      <c r="Q814">
        <f>VLOOKUP($D814,metadata!$B$2:$S$451,14,0)</f>
        <v>24.340555999999999</v>
      </c>
      <c r="R814">
        <f>VLOOKUP($D814,metadata!$B$2:$S$451,15,0)</f>
        <v>124.155556</v>
      </c>
      <c r="S814">
        <f>VLOOKUP($D814,metadata!$B$2:$S$451,16,0)</f>
        <v>0.05</v>
      </c>
      <c r="T814">
        <f>VLOOKUP($D814,metadata!$B$2:$S$451,17,0)</f>
        <v>40</v>
      </c>
      <c r="U814" t="str">
        <f>VLOOKUP($D814,metadata!$B$2:$S$451,18,0)</f>
        <v/>
      </c>
      <c r="V814">
        <f>VLOOKUP($D814,metadata!$B$2:$Z$451,19,0)</f>
        <v>25</v>
      </c>
      <c r="W814" t="str">
        <f>VLOOKUP($D814,metadata!$B$2:$Z$451,20,0)</f>
        <v>global average</v>
      </c>
      <c r="X814" t="str">
        <f>VLOOKUP($D814,metadata!$B$2:$Z$451,21,0)</f>
        <v/>
      </c>
      <c r="Y814">
        <f>VLOOKUP($D814,metadata!$B$2:$Z$451,22,0)</f>
        <v>19</v>
      </c>
      <c r="Z814" t="str">
        <f>VLOOKUP($D814,metadata!$B$2:$Z$451,23,0)</f>
        <v/>
      </c>
      <c r="AA814" t="str">
        <f>VLOOKUP($D814,metadata!$B$2:$Z$451,24,0)</f>
        <v/>
      </c>
      <c r="AB814" t="str">
        <f>VLOOKUP($D814,metadata!$B$2:$Z$451,25,0)</f>
        <v/>
      </c>
      <c r="AC814">
        <v>13.0084033613445</v>
      </c>
      <c r="AD814">
        <v>0.134096191668163</v>
      </c>
      <c r="AF814">
        <f>IF(AE814="",V814,AE814)</f>
        <v>25</v>
      </c>
      <c r="AG814">
        <f>ROUND(AC814,1)</f>
        <v>13</v>
      </c>
      <c r="AH814">
        <v>2005</v>
      </c>
      <c r="AI814" t="s">
        <v>38</v>
      </c>
      <c r="AJ814" t="s">
        <v>38</v>
      </c>
    </row>
    <row r="815" spans="3:36" x14ac:dyDescent="0.3">
      <c r="C815">
        <v>815</v>
      </c>
      <c r="D815" t="str">
        <f t="shared" si="45"/>
        <v>19-Ishigaki</v>
      </c>
      <c r="E815" t="str">
        <f>VLOOKUP($D815,metadata!$B$2:$S$451,2,0)</f>
        <v>Kato, Y</v>
      </c>
      <c r="F815" t="str">
        <f>VLOOKUP($D815,metadata!$B$2:$S$451,3,0)</f>
        <v>Geographic variation in photoperiodic response for the induction of pupal diapause in the Aristolochia-feeding butterfly Atrophaneura alcinous</v>
      </c>
      <c r="G815" t="str">
        <f>VLOOKUP($D815,metadata!$B$2:$S$451,4,0)</f>
        <v>10.1303/aez.2005.347</v>
      </c>
      <c r="H815" t="str">
        <f>VLOOKUP($D815,metadata!$B$2:$S$451,5,0)</f>
        <v>y</v>
      </c>
      <c r="I815" t="str">
        <f>VLOOKUP($D815,metadata!$B$2:$S$451,6,0)</f>
        <v>a</v>
      </c>
      <c r="J815" t="str">
        <f>VLOOKUP($D815,metadata!$B$2:$S$451,7,0)</f>
        <v>i</v>
      </c>
      <c r="K815">
        <f>VLOOKUP($D815,metadata!$B$2:$S$451,8,0)</f>
        <v>7</v>
      </c>
      <c r="L815">
        <f>VLOOKUP($D815,metadata!$B$2:$S$451,9,0)</f>
        <v>5</v>
      </c>
      <c r="M815" t="str">
        <f>VLOOKUP($D815,metadata!$B$2:$S$451,10,0)</f>
        <v/>
      </c>
      <c r="N815" t="str">
        <f>VLOOKUP($D815,metadata!$B$2:$S$451,11,0)</f>
        <v>Atrophaneura alcinous</v>
      </c>
      <c r="O815" t="str">
        <f>VLOOKUP($D815,metadata!$B$2:$S$451,12,0)</f>
        <v>lepidoptera</v>
      </c>
      <c r="P815" t="str">
        <f>VLOOKUP($D815,metadata!$B$2:$S$451,13,0)</f>
        <v>Ishigaki</v>
      </c>
      <c r="Q815">
        <f>VLOOKUP($D815,metadata!$B$2:$S$451,14,0)</f>
        <v>24.340555999999999</v>
      </c>
      <c r="R815">
        <f>VLOOKUP($D815,metadata!$B$2:$S$451,15,0)</f>
        <v>124.155556</v>
      </c>
      <c r="S815">
        <f>VLOOKUP($D815,metadata!$B$2:$S$451,16,0)</f>
        <v>0.05</v>
      </c>
      <c r="T815">
        <f>VLOOKUP($D815,metadata!$B$2:$S$451,17,0)</f>
        <v>40</v>
      </c>
      <c r="U815" t="str">
        <f>VLOOKUP($D815,metadata!$B$2:$S$451,18,0)</f>
        <v/>
      </c>
      <c r="V815">
        <f>VLOOKUP($D815,metadata!$B$2:$Z$451,19,0)</f>
        <v>25</v>
      </c>
      <c r="W815" t="str">
        <f>VLOOKUP($D815,metadata!$B$2:$Z$451,20,0)</f>
        <v>global average</v>
      </c>
      <c r="X815" t="str">
        <f>VLOOKUP($D815,metadata!$B$2:$Z$451,21,0)</f>
        <v/>
      </c>
      <c r="Y815">
        <f>VLOOKUP($D815,metadata!$B$2:$Z$451,22,0)</f>
        <v>19</v>
      </c>
      <c r="Z815" t="str">
        <f>VLOOKUP($D815,metadata!$B$2:$Z$451,23,0)</f>
        <v/>
      </c>
      <c r="AA815" t="str">
        <f>VLOOKUP($D815,metadata!$B$2:$Z$451,24,0)</f>
        <v/>
      </c>
      <c r="AB815" t="str">
        <f>VLOOKUP($D815,metadata!$B$2:$Z$451,25,0)</f>
        <v/>
      </c>
      <c r="AC815">
        <v>13.9831932773109</v>
      </c>
      <c r="AD815">
        <v>0.79563740389778503</v>
      </c>
      <c r="AF815">
        <f>IF(AE815="",V815,AE815)</f>
        <v>25</v>
      </c>
      <c r="AG815">
        <f>ROUND(AC815,1)</f>
        <v>14</v>
      </c>
      <c r="AH815">
        <v>2005</v>
      </c>
      <c r="AI815" t="s">
        <v>38</v>
      </c>
      <c r="AJ815" t="s">
        <v>38</v>
      </c>
    </row>
    <row r="816" spans="3:36" x14ac:dyDescent="0.3">
      <c r="C816">
        <v>816</v>
      </c>
      <c r="D816" t="str">
        <f t="shared" si="45"/>
        <v>19-Ishigaki</v>
      </c>
      <c r="E816" t="str">
        <f>VLOOKUP($D816,metadata!$B$2:$S$451,2,0)</f>
        <v>Kato, Y</v>
      </c>
      <c r="F816" t="str">
        <f>VLOOKUP($D816,metadata!$B$2:$S$451,3,0)</f>
        <v>Geographic variation in photoperiodic response for the induction of pupal diapause in the Aristolochia-feeding butterfly Atrophaneura alcinous</v>
      </c>
      <c r="G816" t="str">
        <f>VLOOKUP($D816,metadata!$B$2:$S$451,4,0)</f>
        <v>10.1303/aez.2005.347</v>
      </c>
      <c r="H816" t="str">
        <f>VLOOKUP($D816,metadata!$B$2:$S$451,5,0)</f>
        <v>y</v>
      </c>
      <c r="I816" t="str">
        <f>VLOOKUP($D816,metadata!$B$2:$S$451,6,0)</f>
        <v>a</v>
      </c>
      <c r="J816" t="str">
        <f>VLOOKUP($D816,metadata!$B$2:$S$451,7,0)</f>
        <v>i</v>
      </c>
      <c r="K816">
        <f>VLOOKUP($D816,metadata!$B$2:$S$451,8,0)</f>
        <v>7</v>
      </c>
      <c r="L816">
        <f>VLOOKUP($D816,metadata!$B$2:$S$451,9,0)</f>
        <v>5</v>
      </c>
      <c r="M816" t="str">
        <f>VLOOKUP($D816,metadata!$B$2:$S$451,10,0)</f>
        <v/>
      </c>
      <c r="N816" t="str">
        <f>VLOOKUP($D816,metadata!$B$2:$S$451,11,0)</f>
        <v>Atrophaneura alcinous</v>
      </c>
      <c r="O816" t="str">
        <f>VLOOKUP($D816,metadata!$B$2:$S$451,12,0)</f>
        <v>lepidoptera</v>
      </c>
      <c r="P816" t="str">
        <f>VLOOKUP($D816,metadata!$B$2:$S$451,13,0)</f>
        <v>Ishigaki</v>
      </c>
      <c r="Q816">
        <f>VLOOKUP($D816,metadata!$B$2:$S$451,14,0)</f>
        <v>24.340555999999999</v>
      </c>
      <c r="R816">
        <f>VLOOKUP($D816,metadata!$B$2:$S$451,15,0)</f>
        <v>124.155556</v>
      </c>
      <c r="S816">
        <f>VLOOKUP($D816,metadata!$B$2:$S$451,16,0)</f>
        <v>0.05</v>
      </c>
      <c r="T816">
        <f>VLOOKUP($D816,metadata!$B$2:$S$451,17,0)</f>
        <v>40</v>
      </c>
      <c r="U816" t="str">
        <f>VLOOKUP($D816,metadata!$B$2:$S$451,18,0)</f>
        <v/>
      </c>
      <c r="V816">
        <f>VLOOKUP($D816,metadata!$B$2:$Z$451,19,0)</f>
        <v>25</v>
      </c>
      <c r="W816" t="str">
        <f>VLOOKUP($D816,metadata!$B$2:$Z$451,20,0)</f>
        <v>global average</v>
      </c>
      <c r="X816" t="str">
        <f>VLOOKUP($D816,metadata!$B$2:$Z$451,21,0)</f>
        <v/>
      </c>
      <c r="Y816">
        <f>VLOOKUP($D816,metadata!$B$2:$Z$451,22,0)</f>
        <v>19</v>
      </c>
      <c r="Z816" t="str">
        <f>VLOOKUP($D816,metadata!$B$2:$Z$451,23,0)</f>
        <v/>
      </c>
      <c r="AA816" t="str">
        <f>VLOOKUP($D816,metadata!$B$2:$Z$451,24,0)</f>
        <v/>
      </c>
      <c r="AB816" t="str">
        <f>VLOOKUP($D816,metadata!$B$2:$Z$451,25,0)</f>
        <v/>
      </c>
      <c r="AC816">
        <v>14.9579831932773</v>
      </c>
      <c r="AD816">
        <v>1.4571786161273499</v>
      </c>
      <c r="AF816">
        <f>IF(AE816="",V816,AE816)</f>
        <v>25</v>
      </c>
      <c r="AG816">
        <f>ROUND(AC816,1)</f>
        <v>15</v>
      </c>
      <c r="AH816">
        <v>2005</v>
      </c>
      <c r="AI816" t="s">
        <v>38</v>
      </c>
      <c r="AJ816" t="s">
        <v>38</v>
      </c>
    </row>
    <row r="817" spans="3:36" x14ac:dyDescent="0.3">
      <c r="C817">
        <v>817</v>
      </c>
      <c r="D817" t="str">
        <f t="shared" si="45"/>
        <v>19-Ishigaki</v>
      </c>
      <c r="E817" t="str">
        <f>VLOOKUP($D817,metadata!$B$2:$S$451,2,0)</f>
        <v>Kato, Y</v>
      </c>
      <c r="F817" t="str">
        <f>VLOOKUP($D817,metadata!$B$2:$S$451,3,0)</f>
        <v>Geographic variation in photoperiodic response for the induction of pupal diapause in the Aristolochia-feeding butterfly Atrophaneura alcinous</v>
      </c>
      <c r="G817" t="str">
        <f>VLOOKUP($D817,metadata!$B$2:$S$451,4,0)</f>
        <v>10.1303/aez.2005.347</v>
      </c>
      <c r="H817" t="str">
        <f>VLOOKUP($D817,metadata!$B$2:$S$451,5,0)</f>
        <v>y</v>
      </c>
      <c r="I817" t="str">
        <f>VLOOKUP($D817,metadata!$B$2:$S$451,6,0)</f>
        <v>a</v>
      </c>
      <c r="J817" t="str">
        <f>VLOOKUP($D817,metadata!$B$2:$S$451,7,0)</f>
        <v>i</v>
      </c>
      <c r="K817">
        <f>VLOOKUP($D817,metadata!$B$2:$S$451,8,0)</f>
        <v>7</v>
      </c>
      <c r="L817">
        <f>VLOOKUP($D817,metadata!$B$2:$S$451,9,0)</f>
        <v>5</v>
      </c>
      <c r="M817" t="str">
        <f>VLOOKUP($D817,metadata!$B$2:$S$451,10,0)</f>
        <v/>
      </c>
      <c r="N817" t="str">
        <f>VLOOKUP($D817,metadata!$B$2:$S$451,11,0)</f>
        <v>Atrophaneura alcinous</v>
      </c>
      <c r="O817" t="str">
        <f>VLOOKUP($D817,metadata!$B$2:$S$451,12,0)</f>
        <v>lepidoptera</v>
      </c>
      <c r="P817" t="str">
        <f>VLOOKUP($D817,metadata!$B$2:$S$451,13,0)</f>
        <v>Ishigaki</v>
      </c>
      <c r="Q817">
        <f>VLOOKUP($D817,metadata!$B$2:$S$451,14,0)</f>
        <v>24.340555999999999</v>
      </c>
      <c r="R817">
        <f>VLOOKUP($D817,metadata!$B$2:$S$451,15,0)</f>
        <v>124.155556</v>
      </c>
      <c r="S817">
        <f>VLOOKUP($D817,metadata!$B$2:$S$451,16,0)</f>
        <v>0.05</v>
      </c>
      <c r="T817">
        <f>VLOOKUP($D817,metadata!$B$2:$S$451,17,0)</f>
        <v>40</v>
      </c>
      <c r="U817" t="str">
        <f>VLOOKUP($D817,metadata!$B$2:$S$451,18,0)</f>
        <v/>
      </c>
      <c r="V817">
        <f>VLOOKUP($D817,metadata!$B$2:$Z$451,19,0)</f>
        <v>25</v>
      </c>
      <c r="W817" t="str">
        <f>VLOOKUP($D817,metadata!$B$2:$Z$451,20,0)</f>
        <v>global average</v>
      </c>
      <c r="X817" t="str">
        <f>VLOOKUP($D817,metadata!$B$2:$Z$451,21,0)</f>
        <v/>
      </c>
      <c r="Y817">
        <f>VLOOKUP($D817,metadata!$B$2:$Z$451,22,0)</f>
        <v>19</v>
      </c>
      <c r="Z817" t="str">
        <f>VLOOKUP($D817,metadata!$B$2:$Z$451,23,0)</f>
        <v/>
      </c>
      <c r="AA817" t="str">
        <f>VLOOKUP($D817,metadata!$B$2:$Z$451,24,0)</f>
        <v/>
      </c>
      <c r="AB817" t="str">
        <f>VLOOKUP($D817,metadata!$B$2:$Z$451,25,0)</f>
        <v/>
      </c>
      <c r="AC817">
        <v>15.9831932773109</v>
      </c>
      <c r="AD817">
        <v>1.06159485070628</v>
      </c>
      <c r="AF817">
        <f>IF(AE817="",V817,AE817)</f>
        <v>25</v>
      </c>
      <c r="AG817">
        <f>ROUND(AC817,1)</f>
        <v>16</v>
      </c>
      <c r="AH817">
        <v>2005</v>
      </c>
      <c r="AI817" t="s">
        <v>38</v>
      </c>
      <c r="AJ817" t="s">
        <v>38</v>
      </c>
    </row>
    <row r="818" spans="3:36" x14ac:dyDescent="0.3">
      <c r="C818">
        <v>818</v>
      </c>
      <c r="D818" t="str">
        <f t="shared" si="45"/>
        <v>20-SN</v>
      </c>
      <c r="E818" t="str">
        <f>VLOOKUP($D818,metadata!$B$2:$S$451,2,0)</f>
        <v>KIMURA, MT; OHTSU, T; YOSHIDA, T; AWASAKI, T; LIN, FJ</v>
      </c>
      <c r="F818" t="str">
        <f>VLOOKUP($D818,metadata!$B$2:$S$451,3,0)</f>
        <v>CLIMATIC ADAPTATIONS AND DISTRIBUTIONS IN THE DROSOPHILA-TAKAHASHII SPECIES SUBGROUP (DIPTERA, DROSOPHILIDAE)</v>
      </c>
      <c r="G818" t="str">
        <f>VLOOKUP($D818,metadata!$B$2:$S$451,4,0)</f>
        <v>10.1080/00222939400770181</v>
      </c>
      <c r="H818" t="str">
        <f>VLOOKUP($D818,metadata!$B$2:$S$451,5,0)</f>
        <v>y</v>
      </c>
      <c r="I818" t="str">
        <f>VLOOKUP($D818,metadata!$B$2:$S$451,6,0)</f>
        <v>a</v>
      </c>
      <c r="J818" t="str">
        <f>VLOOKUP($D818,metadata!$B$2:$S$451,7,0)</f>
        <v>i</v>
      </c>
      <c r="K818">
        <f>VLOOKUP($D818,metadata!$B$2:$S$451,8,0)</f>
        <v>5</v>
      </c>
      <c r="L818">
        <f>VLOOKUP($D818,metadata!$B$2:$S$451,9,0)</f>
        <v>4</v>
      </c>
      <c r="M818" t="str">
        <f>VLOOKUP($D818,metadata!$B$2:$S$451,10,0)</f>
        <v>n</v>
      </c>
      <c r="N818" t="str">
        <f>VLOOKUP($D818,metadata!$B$2:$S$451,11,0)</f>
        <v>Drosophila lutescens</v>
      </c>
      <c r="O818" t="str">
        <f>VLOOKUP($D818,metadata!$B$2:$S$451,12,0)</f>
        <v>diptera</v>
      </c>
      <c r="P818" t="str">
        <f>VLOOKUP($D818,metadata!$B$2:$S$451,13,0)</f>
        <v>SN</v>
      </c>
      <c r="Q818">
        <f>VLOOKUP($D818,metadata!$B$2:$S$451,14,0)</f>
        <v>38.268332999999998</v>
      </c>
      <c r="R818">
        <f>VLOOKUP($D818,metadata!$B$2:$S$451,15,0)</f>
        <v>140.86944399999999</v>
      </c>
      <c r="S818">
        <f>VLOOKUP($D818,metadata!$B$2:$S$451,16,0)</f>
        <v>0.05</v>
      </c>
      <c r="T818" t="str">
        <f>VLOOKUP($D818,metadata!$B$2:$S$451,17,0)</f>
        <v/>
      </c>
      <c r="U818" t="str">
        <f>VLOOKUP($D818,metadata!$B$2:$S$451,18,0)</f>
        <v/>
      </c>
      <c r="V818">
        <f>VLOOKUP($D818,metadata!$B$2:$Z$451,19,0)</f>
        <v>40</v>
      </c>
      <c r="W818" t="str">
        <f>VLOOKUP($D818,metadata!$B$2:$Z$451,20,0)</f>
        <v>global average</v>
      </c>
      <c r="X818" t="str">
        <f>VLOOKUP($D818,metadata!$B$2:$Z$451,21,0)</f>
        <v/>
      </c>
      <c r="Y818">
        <f>VLOOKUP($D818,metadata!$B$2:$Z$451,22,0)</f>
        <v>20</v>
      </c>
      <c r="Z818" t="str">
        <f>VLOOKUP($D818,metadata!$B$2:$Z$451,23,0)</f>
        <v/>
      </c>
      <c r="AA818" t="str">
        <f>VLOOKUP($D818,metadata!$B$2:$Z$451,24,0)</f>
        <v/>
      </c>
      <c r="AB818" t="str">
        <f>VLOOKUP($D818,metadata!$B$2:$Z$451,25,0)</f>
        <v/>
      </c>
      <c r="AC818">
        <v>10.000652457590199</v>
      </c>
      <c r="AD818">
        <v>94.736842105263094</v>
      </c>
      <c r="AF818">
        <f>IF(AE818="",V818,AE818)</f>
        <v>40</v>
      </c>
      <c r="AG818">
        <f>ROUND(AC818,1)</f>
        <v>10</v>
      </c>
      <c r="AH818">
        <v>2007</v>
      </c>
      <c r="AI818" t="s">
        <v>37</v>
      </c>
      <c r="AJ818" t="s">
        <v>37</v>
      </c>
    </row>
    <row r="819" spans="3:36" x14ac:dyDescent="0.3">
      <c r="C819">
        <v>819</v>
      </c>
      <c r="D819" t="str">
        <f t="shared" si="45"/>
        <v>20-SN</v>
      </c>
      <c r="E819" t="str">
        <f>VLOOKUP($D819,metadata!$B$2:$S$451,2,0)</f>
        <v>KIMURA, MT; OHTSU, T; YOSHIDA, T; AWASAKI, T; LIN, FJ</v>
      </c>
      <c r="F819" t="str">
        <f>VLOOKUP($D819,metadata!$B$2:$S$451,3,0)</f>
        <v>CLIMATIC ADAPTATIONS AND DISTRIBUTIONS IN THE DROSOPHILA-TAKAHASHII SPECIES SUBGROUP (DIPTERA, DROSOPHILIDAE)</v>
      </c>
      <c r="G819" t="str">
        <f>VLOOKUP($D819,metadata!$B$2:$S$451,4,0)</f>
        <v>10.1080/00222939400770181</v>
      </c>
      <c r="H819" t="str">
        <f>VLOOKUP($D819,metadata!$B$2:$S$451,5,0)</f>
        <v>y</v>
      </c>
      <c r="I819" t="str">
        <f>VLOOKUP($D819,metadata!$B$2:$S$451,6,0)</f>
        <v>a</v>
      </c>
      <c r="J819" t="str">
        <f>VLOOKUP($D819,metadata!$B$2:$S$451,7,0)</f>
        <v>i</v>
      </c>
      <c r="K819">
        <f>VLOOKUP($D819,metadata!$B$2:$S$451,8,0)</f>
        <v>5</v>
      </c>
      <c r="L819">
        <f>VLOOKUP($D819,metadata!$B$2:$S$451,9,0)</f>
        <v>4</v>
      </c>
      <c r="M819" t="str">
        <f>VLOOKUP($D819,metadata!$B$2:$S$451,10,0)</f>
        <v>n</v>
      </c>
      <c r="N819" t="str">
        <f>VLOOKUP($D819,metadata!$B$2:$S$451,11,0)</f>
        <v>Drosophila lutescens</v>
      </c>
      <c r="O819" t="str">
        <f>VLOOKUP($D819,metadata!$B$2:$S$451,12,0)</f>
        <v>diptera</v>
      </c>
      <c r="P819" t="str">
        <f>VLOOKUP($D819,metadata!$B$2:$S$451,13,0)</f>
        <v>SN</v>
      </c>
      <c r="Q819">
        <f>VLOOKUP($D819,metadata!$B$2:$S$451,14,0)</f>
        <v>38.268332999999998</v>
      </c>
      <c r="R819">
        <f>VLOOKUP($D819,metadata!$B$2:$S$451,15,0)</f>
        <v>140.86944399999999</v>
      </c>
      <c r="S819">
        <f>VLOOKUP($D819,metadata!$B$2:$S$451,16,0)</f>
        <v>0.05</v>
      </c>
      <c r="T819" t="str">
        <f>VLOOKUP($D819,metadata!$B$2:$S$451,17,0)</f>
        <v/>
      </c>
      <c r="U819" t="str">
        <f>VLOOKUP($D819,metadata!$B$2:$S$451,18,0)</f>
        <v/>
      </c>
      <c r="V819">
        <f>VLOOKUP($D819,metadata!$B$2:$Z$451,19,0)</f>
        <v>40</v>
      </c>
      <c r="W819" t="str">
        <f>VLOOKUP($D819,metadata!$B$2:$Z$451,20,0)</f>
        <v>global average</v>
      </c>
      <c r="X819" t="str">
        <f>VLOOKUP($D819,metadata!$B$2:$Z$451,21,0)</f>
        <v/>
      </c>
      <c r="Y819">
        <f>VLOOKUP($D819,metadata!$B$2:$Z$451,22,0)</f>
        <v>20</v>
      </c>
      <c r="Z819" t="str">
        <f>VLOOKUP($D819,metadata!$B$2:$Z$451,23,0)</f>
        <v/>
      </c>
      <c r="AA819" t="str">
        <f>VLOOKUP($D819,metadata!$B$2:$Z$451,24,0)</f>
        <v/>
      </c>
      <c r="AB819" t="str">
        <f>VLOOKUP($D819,metadata!$B$2:$Z$451,25,0)</f>
        <v/>
      </c>
      <c r="AC819">
        <v>11.009508210091299</v>
      </c>
      <c r="AD819">
        <v>89.967105263157904</v>
      </c>
      <c r="AF819">
        <f>IF(AE819="",V819,AE819)</f>
        <v>40</v>
      </c>
      <c r="AG819">
        <f>ROUND(AC819,1)</f>
        <v>11</v>
      </c>
      <c r="AH819">
        <v>2007</v>
      </c>
      <c r="AI819" t="s">
        <v>37</v>
      </c>
      <c r="AJ819" t="s">
        <v>37</v>
      </c>
    </row>
    <row r="820" spans="3:36" x14ac:dyDescent="0.3">
      <c r="C820">
        <v>820</v>
      </c>
      <c r="D820" t="str">
        <f t="shared" si="45"/>
        <v>20-SN</v>
      </c>
      <c r="E820" t="str">
        <f>VLOOKUP($D820,metadata!$B$2:$S$451,2,0)</f>
        <v>KIMURA, MT; OHTSU, T; YOSHIDA, T; AWASAKI, T; LIN, FJ</v>
      </c>
      <c r="F820" t="str">
        <f>VLOOKUP($D820,metadata!$B$2:$S$451,3,0)</f>
        <v>CLIMATIC ADAPTATIONS AND DISTRIBUTIONS IN THE DROSOPHILA-TAKAHASHII SPECIES SUBGROUP (DIPTERA, DROSOPHILIDAE)</v>
      </c>
      <c r="G820" t="str">
        <f>VLOOKUP($D820,metadata!$B$2:$S$451,4,0)</f>
        <v>10.1080/00222939400770181</v>
      </c>
      <c r="H820" t="str">
        <f>VLOOKUP($D820,metadata!$B$2:$S$451,5,0)</f>
        <v>y</v>
      </c>
      <c r="I820" t="str">
        <f>VLOOKUP($D820,metadata!$B$2:$S$451,6,0)</f>
        <v>a</v>
      </c>
      <c r="J820" t="str">
        <f>VLOOKUP($D820,metadata!$B$2:$S$451,7,0)</f>
        <v>i</v>
      </c>
      <c r="K820">
        <f>VLOOKUP($D820,metadata!$B$2:$S$451,8,0)</f>
        <v>5</v>
      </c>
      <c r="L820">
        <f>VLOOKUP($D820,metadata!$B$2:$S$451,9,0)</f>
        <v>4</v>
      </c>
      <c r="M820" t="str">
        <f>VLOOKUP($D820,metadata!$B$2:$S$451,10,0)</f>
        <v>n</v>
      </c>
      <c r="N820" t="str">
        <f>VLOOKUP($D820,metadata!$B$2:$S$451,11,0)</f>
        <v>Drosophila lutescens</v>
      </c>
      <c r="O820" t="str">
        <f>VLOOKUP($D820,metadata!$B$2:$S$451,12,0)</f>
        <v>diptera</v>
      </c>
      <c r="P820" t="str">
        <f>VLOOKUP($D820,metadata!$B$2:$S$451,13,0)</f>
        <v>SN</v>
      </c>
      <c r="Q820">
        <f>VLOOKUP($D820,metadata!$B$2:$S$451,14,0)</f>
        <v>38.268332999999998</v>
      </c>
      <c r="R820">
        <f>VLOOKUP($D820,metadata!$B$2:$S$451,15,0)</f>
        <v>140.86944399999999</v>
      </c>
      <c r="S820">
        <f>VLOOKUP($D820,metadata!$B$2:$S$451,16,0)</f>
        <v>0.05</v>
      </c>
      <c r="T820" t="str">
        <f>VLOOKUP($D820,metadata!$B$2:$S$451,17,0)</f>
        <v/>
      </c>
      <c r="U820" t="str">
        <f>VLOOKUP($D820,metadata!$B$2:$S$451,18,0)</f>
        <v/>
      </c>
      <c r="V820">
        <f>VLOOKUP($D820,metadata!$B$2:$Z$451,19,0)</f>
        <v>40</v>
      </c>
      <c r="W820" t="str">
        <f>VLOOKUP($D820,metadata!$B$2:$Z$451,20,0)</f>
        <v>global average</v>
      </c>
      <c r="X820" t="str">
        <f>VLOOKUP($D820,metadata!$B$2:$Z$451,21,0)</f>
        <v/>
      </c>
      <c r="Y820">
        <f>VLOOKUP($D820,metadata!$B$2:$Z$451,22,0)</f>
        <v>20</v>
      </c>
      <c r="Z820" t="str">
        <f>VLOOKUP($D820,metadata!$B$2:$Z$451,23,0)</f>
        <v/>
      </c>
      <c r="AA820" t="str">
        <f>VLOOKUP($D820,metadata!$B$2:$Z$451,24,0)</f>
        <v/>
      </c>
      <c r="AB820" t="str">
        <f>VLOOKUP($D820,metadata!$B$2:$Z$451,25,0)</f>
        <v/>
      </c>
      <c r="AC820">
        <v>12.006510983036099</v>
      </c>
      <c r="AD820">
        <v>14.1447368421052</v>
      </c>
      <c r="AF820">
        <f>IF(AE820="",V820,AE820)</f>
        <v>40</v>
      </c>
      <c r="AG820">
        <f>ROUND(AC820,1)</f>
        <v>12</v>
      </c>
      <c r="AH820">
        <v>2007</v>
      </c>
      <c r="AI820" t="s">
        <v>37</v>
      </c>
      <c r="AJ820" t="s">
        <v>37</v>
      </c>
    </row>
    <row r="821" spans="3:36" x14ac:dyDescent="0.3">
      <c r="C821">
        <v>821</v>
      </c>
      <c r="D821" t="str">
        <f t="shared" si="45"/>
        <v>20-SN</v>
      </c>
      <c r="E821" t="str">
        <f>VLOOKUP($D821,metadata!$B$2:$S$451,2,0)</f>
        <v>KIMURA, MT; OHTSU, T; YOSHIDA, T; AWASAKI, T; LIN, FJ</v>
      </c>
      <c r="F821" t="str">
        <f>VLOOKUP($D821,metadata!$B$2:$S$451,3,0)</f>
        <v>CLIMATIC ADAPTATIONS AND DISTRIBUTIONS IN THE DROSOPHILA-TAKAHASHII SPECIES SUBGROUP (DIPTERA, DROSOPHILIDAE)</v>
      </c>
      <c r="G821" t="str">
        <f>VLOOKUP($D821,metadata!$B$2:$S$451,4,0)</f>
        <v>10.1080/00222939400770181</v>
      </c>
      <c r="H821" t="str">
        <f>VLOOKUP($D821,metadata!$B$2:$S$451,5,0)</f>
        <v>y</v>
      </c>
      <c r="I821" t="str">
        <f>VLOOKUP($D821,metadata!$B$2:$S$451,6,0)</f>
        <v>a</v>
      </c>
      <c r="J821" t="str">
        <f>VLOOKUP($D821,metadata!$B$2:$S$451,7,0)</f>
        <v>i</v>
      </c>
      <c r="K821">
        <f>VLOOKUP($D821,metadata!$B$2:$S$451,8,0)</f>
        <v>5</v>
      </c>
      <c r="L821">
        <f>VLOOKUP($D821,metadata!$B$2:$S$451,9,0)</f>
        <v>4</v>
      </c>
      <c r="M821" t="str">
        <f>VLOOKUP($D821,metadata!$B$2:$S$451,10,0)</f>
        <v>n</v>
      </c>
      <c r="N821" t="str">
        <f>VLOOKUP($D821,metadata!$B$2:$S$451,11,0)</f>
        <v>Drosophila lutescens</v>
      </c>
      <c r="O821" t="str">
        <f>VLOOKUP($D821,metadata!$B$2:$S$451,12,0)</f>
        <v>diptera</v>
      </c>
      <c r="P821" t="str">
        <f>VLOOKUP($D821,metadata!$B$2:$S$451,13,0)</f>
        <v>SN</v>
      </c>
      <c r="Q821">
        <f>VLOOKUP($D821,metadata!$B$2:$S$451,14,0)</f>
        <v>38.268332999999998</v>
      </c>
      <c r="R821">
        <f>VLOOKUP($D821,metadata!$B$2:$S$451,15,0)</f>
        <v>140.86944399999999</v>
      </c>
      <c r="S821">
        <f>VLOOKUP($D821,metadata!$B$2:$S$451,16,0)</f>
        <v>0.05</v>
      </c>
      <c r="T821" t="str">
        <f>VLOOKUP($D821,metadata!$B$2:$S$451,17,0)</f>
        <v/>
      </c>
      <c r="U821" t="str">
        <f>VLOOKUP($D821,metadata!$B$2:$S$451,18,0)</f>
        <v/>
      </c>
      <c r="V821">
        <f>VLOOKUP($D821,metadata!$B$2:$Z$451,19,0)</f>
        <v>40</v>
      </c>
      <c r="W821" t="str">
        <f>VLOOKUP($D821,metadata!$B$2:$Z$451,20,0)</f>
        <v>global average</v>
      </c>
      <c r="X821" t="str">
        <f>VLOOKUP($D821,metadata!$B$2:$Z$451,21,0)</f>
        <v/>
      </c>
      <c r="Y821">
        <f>VLOOKUP($D821,metadata!$B$2:$Z$451,22,0)</f>
        <v>20</v>
      </c>
      <c r="Z821" t="str">
        <f>VLOOKUP($D821,metadata!$B$2:$Z$451,23,0)</f>
        <v/>
      </c>
      <c r="AA821" t="str">
        <f>VLOOKUP($D821,metadata!$B$2:$Z$451,24,0)</f>
        <v/>
      </c>
      <c r="AB821" t="str">
        <f>VLOOKUP($D821,metadata!$B$2:$Z$451,25,0)</f>
        <v/>
      </c>
      <c r="AC821">
        <v>13.015794910830699</v>
      </c>
      <c r="AD821">
        <v>5.9210526315789496</v>
      </c>
      <c r="AF821">
        <f>IF(AE821="",V821,AE821)</f>
        <v>40</v>
      </c>
      <c r="AG821">
        <f>ROUND(AC821,1)</f>
        <v>13</v>
      </c>
      <c r="AH821">
        <v>2007</v>
      </c>
      <c r="AI821" t="s">
        <v>37</v>
      </c>
      <c r="AJ821" t="s">
        <v>37</v>
      </c>
    </row>
    <row r="822" spans="3:36" x14ac:dyDescent="0.3">
      <c r="C822">
        <v>822</v>
      </c>
      <c r="D822" t="str">
        <f t="shared" si="45"/>
        <v>20-CH</v>
      </c>
      <c r="E822" t="str">
        <f>VLOOKUP($D822,metadata!$B$2:$S$451,2,0)</f>
        <v>KIMURA, MT; OHTSU, T; YOSHIDA, T; AWASAKI, T; LIN, FJ</v>
      </c>
      <c r="F822" t="str">
        <f>VLOOKUP($D822,metadata!$B$2:$S$451,3,0)</f>
        <v>CLIMATIC ADAPTATIONS AND DISTRIBUTIONS IN THE DROSOPHILA-TAKAHASHII SPECIES SUBGROUP (DIPTERA, DROSOPHILIDAE)</v>
      </c>
      <c r="G822" t="str">
        <f>VLOOKUP($D822,metadata!$B$2:$S$451,4,0)</f>
        <v>10.1080/00222939400770181</v>
      </c>
      <c r="H822" t="str">
        <f>VLOOKUP($D822,metadata!$B$2:$S$451,5,0)</f>
        <v>y</v>
      </c>
      <c r="I822" t="str">
        <f>VLOOKUP($D822,metadata!$B$2:$S$451,6,0)</f>
        <v>a</v>
      </c>
      <c r="J822" t="str">
        <f>VLOOKUP($D822,metadata!$B$2:$S$451,7,0)</f>
        <v>i</v>
      </c>
      <c r="K822">
        <f>VLOOKUP($D822,metadata!$B$2:$S$451,8,0)</f>
        <v>5</v>
      </c>
      <c r="L822">
        <f>VLOOKUP($D822,metadata!$B$2:$S$451,9,0)</f>
        <v>4</v>
      </c>
      <c r="M822" t="str">
        <f>VLOOKUP($D822,metadata!$B$2:$S$451,10,0)</f>
        <v>n</v>
      </c>
      <c r="N822" t="str">
        <f>VLOOKUP($D822,metadata!$B$2:$S$451,11,0)</f>
        <v>Drosophila lutescens</v>
      </c>
      <c r="O822" t="str">
        <f>VLOOKUP($D822,metadata!$B$2:$S$451,12,0)</f>
        <v>diptera</v>
      </c>
      <c r="P822" t="str">
        <f>VLOOKUP($D822,metadata!$B$2:$S$451,13,0)</f>
        <v>CH</v>
      </c>
      <c r="Q822">
        <f>VLOOKUP($D822,metadata!$B$2:$S$451,14,0)</f>
        <v>35.607325000000003</v>
      </c>
      <c r="R822">
        <f>VLOOKUP($D822,metadata!$B$2:$S$451,15,0)</f>
        <v>140.10638599999999</v>
      </c>
      <c r="S822">
        <f>VLOOKUP($D822,metadata!$B$2:$S$451,16,0)</f>
        <v>0.05</v>
      </c>
      <c r="T822" t="str">
        <f>VLOOKUP($D822,metadata!$B$2:$S$451,17,0)</f>
        <v/>
      </c>
      <c r="U822" t="str">
        <f>VLOOKUP($D822,metadata!$B$2:$S$451,18,0)</f>
        <v/>
      </c>
      <c r="V822">
        <f>VLOOKUP($D822,metadata!$B$2:$Z$451,19,0)</f>
        <v>40</v>
      </c>
      <c r="W822" t="str">
        <f>VLOOKUP($D822,metadata!$B$2:$Z$451,20,0)</f>
        <v>global average</v>
      </c>
      <c r="X822" t="str">
        <f>VLOOKUP($D822,metadata!$B$2:$Z$451,21,0)</f>
        <v/>
      </c>
      <c r="Y822">
        <f>VLOOKUP($D822,metadata!$B$2:$Z$451,22,0)</f>
        <v>20</v>
      </c>
      <c r="Z822" t="str">
        <f>VLOOKUP($D822,metadata!$B$2:$Z$451,23,0)</f>
        <v/>
      </c>
      <c r="AA822" t="str">
        <f>VLOOKUP($D822,metadata!$B$2:$Z$451,24,0)</f>
        <v/>
      </c>
      <c r="AB822" t="str">
        <f>VLOOKUP($D822,metadata!$B$2:$Z$451,25,0)</f>
        <v/>
      </c>
      <c r="AC822">
        <v>9.9978863092648904</v>
      </c>
      <c r="AD822">
        <v>83.717105263157904</v>
      </c>
      <c r="AF822">
        <f>IF(AE822="",V822,AE822)</f>
        <v>40</v>
      </c>
      <c r="AG822">
        <f>ROUND(AC822,1)</f>
        <v>10</v>
      </c>
      <c r="AH822">
        <v>2007</v>
      </c>
      <c r="AI822" t="s">
        <v>37</v>
      </c>
      <c r="AJ822" t="s">
        <v>37</v>
      </c>
    </row>
    <row r="823" spans="3:36" x14ac:dyDescent="0.3">
      <c r="C823">
        <v>823</v>
      </c>
      <c r="D823" t="str">
        <f t="shared" si="45"/>
        <v>20-CH</v>
      </c>
      <c r="E823" t="str">
        <f>VLOOKUP($D823,metadata!$B$2:$S$451,2,0)</f>
        <v>KIMURA, MT; OHTSU, T; YOSHIDA, T; AWASAKI, T; LIN, FJ</v>
      </c>
      <c r="F823" t="str">
        <f>VLOOKUP($D823,metadata!$B$2:$S$451,3,0)</f>
        <v>CLIMATIC ADAPTATIONS AND DISTRIBUTIONS IN THE DROSOPHILA-TAKAHASHII SPECIES SUBGROUP (DIPTERA, DROSOPHILIDAE)</v>
      </c>
      <c r="G823" t="str">
        <f>VLOOKUP($D823,metadata!$B$2:$S$451,4,0)</f>
        <v>10.1080/00222939400770181</v>
      </c>
      <c r="H823" t="str">
        <f>VLOOKUP($D823,metadata!$B$2:$S$451,5,0)</f>
        <v>y</v>
      </c>
      <c r="I823" t="str">
        <f>VLOOKUP($D823,metadata!$B$2:$S$451,6,0)</f>
        <v>a</v>
      </c>
      <c r="J823" t="str">
        <f>VLOOKUP($D823,metadata!$B$2:$S$451,7,0)</f>
        <v>i</v>
      </c>
      <c r="K823">
        <f>VLOOKUP($D823,metadata!$B$2:$S$451,8,0)</f>
        <v>5</v>
      </c>
      <c r="L823">
        <f>VLOOKUP($D823,metadata!$B$2:$S$451,9,0)</f>
        <v>4</v>
      </c>
      <c r="M823" t="str">
        <f>VLOOKUP($D823,metadata!$B$2:$S$451,10,0)</f>
        <v>n</v>
      </c>
      <c r="N823" t="str">
        <f>VLOOKUP($D823,metadata!$B$2:$S$451,11,0)</f>
        <v>Drosophila lutescens</v>
      </c>
      <c r="O823" t="str">
        <f>VLOOKUP($D823,metadata!$B$2:$S$451,12,0)</f>
        <v>diptera</v>
      </c>
      <c r="P823" t="str">
        <f>VLOOKUP($D823,metadata!$B$2:$S$451,13,0)</f>
        <v>CH</v>
      </c>
      <c r="Q823">
        <f>VLOOKUP($D823,metadata!$B$2:$S$451,14,0)</f>
        <v>35.607325000000003</v>
      </c>
      <c r="R823">
        <f>VLOOKUP($D823,metadata!$B$2:$S$451,15,0)</f>
        <v>140.10638599999999</v>
      </c>
      <c r="S823">
        <f>VLOOKUP($D823,metadata!$B$2:$S$451,16,0)</f>
        <v>0.05</v>
      </c>
      <c r="T823" t="str">
        <f>VLOOKUP($D823,metadata!$B$2:$S$451,17,0)</f>
        <v/>
      </c>
      <c r="U823" t="str">
        <f>VLOOKUP($D823,metadata!$B$2:$S$451,18,0)</f>
        <v/>
      </c>
      <c r="V823">
        <f>VLOOKUP($D823,metadata!$B$2:$Z$451,19,0)</f>
        <v>40</v>
      </c>
      <c r="W823" t="str">
        <f>VLOOKUP($D823,metadata!$B$2:$Z$451,20,0)</f>
        <v>global average</v>
      </c>
      <c r="X823" t="str">
        <f>VLOOKUP($D823,metadata!$B$2:$Z$451,21,0)</f>
        <v/>
      </c>
      <c r="Y823">
        <f>VLOOKUP($D823,metadata!$B$2:$Z$451,22,0)</f>
        <v>20</v>
      </c>
      <c r="Z823" t="str">
        <f>VLOOKUP($D823,metadata!$B$2:$Z$451,23,0)</f>
        <v/>
      </c>
      <c r="AA823" t="str">
        <f>VLOOKUP($D823,metadata!$B$2:$Z$451,24,0)</f>
        <v/>
      </c>
      <c r="AB823" t="str">
        <f>VLOOKUP($D823,metadata!$B$2:$Z$451,25,0)</f>
        <v/>
      </c>
      <c r="AC823">
        <v>11.0064362222705</v>
      </c>
      <c r="AD823">
        <v>81.414473684210506</v>
      </c>
      <c r="AF823">
        <f>IF(AE823="",V823,AE823)</f>
        <v>40</v>
      </c>
      <c r="AG823">
        <f>ROUND(AC823,1)</f>
        <v>11</v>
      </c>
      <c r="AH823">
        <v>2007</v>
      </c>
      <c r="AI823" t="s">
        <v>37</v>
      </c>
      <c r="AJ823" t="s">
        <v>37</v>
      </c>
    </row>
    <row r="824" spans="3:36" x14ac:dyDescent="0.3">
      <c r="C824">
        <v>824</v>
      </c>
      <c r="D824" t="str">
        <f t="shared" si="45"/>
        <v>20-CH</v>
      </c>
      <c r="E824" t="str">
        <f>VLOOKUP($D824,metadata!$B$2:$S$451,2,0)</f>
        <v>KIMURA, MT; OHTSU, T; YOSHIDA, T; AWASAKI, T; LIN, FJ</v>
      </c>
      <c r="F824" t="str">
        <f>VLOOKUP($D824,metadata!$B$2:$S$451,3,0)</f>
        <v>CLIMATIC ADAPTATIONS AND DISTRIBUTIONS IN THE DROSOPHILA-TAKAHASHII SPECIES SUBGROUP (DIPTERA, DROSOPHILIDAE)</v>
      </c>
      <c r="G824" t="str">
        <f>VLOOKUP($D824,metadata!$B$2:$S$451,4,0)</f>
        <v>10.1080/00222939400770181</v>
      </c>
      <c r="H824" t="str">
        <f>VLOOKUP($D824,metadata!$B$2:$S$451,5,0)</f>
        <v>y</v>
      </c>
      <c r="I824" t="str">
        <f>VLOOKUP($D824,metadata!$B$2:$S$451,6,0)</f>
        <v>a</v>
      </c>
      <c r="J824" t="str">
        <f>VLOOKUP($D824,metadata!$B$2:$S$451,7,0)</f>
        <v>i</v>
      </c>
      <c r="K824">
        <f>VLOOKUP($D824,metadata!$B$2:$S$451,8,0)</f>
        <v>5</v>
      </c>
      <c r="L824">
        <f>VLOOKUP($D824,metadata!$B$2:$S$451,9,0)</f>
        <v>4</v>
      </c>
      <c r="M824" t="str">
        <f>VLOOKUP($D824,metadata!$B$2:$S$451,10,0)</f>
        <v>n</v>
      </c>
      <c r="N824" t="str">
        <f>VLOOKUP($D824,metadata!$B$2:$S$451,11,0)</f>
        <v>Drosophila lutescens</v>
      </c>
      <c r="O824" t="str">
        <f>VLOOKUP($D824,metadata!$B$2:$S$451,12,0)</f>
        <v>diptera</v>
      </c>
      <c r="P824" t="str">
        <f>VLOOKUP($D824,metadata!$B$2:$S$451,13,0)</f>
        <v>CH</v>
      </c>
      <c r="Q824">
        <f>VLOOKUP($D824,metadata!$B$2:$S$451,14,0)</f>
        <v>35.607325000000003</v>
      </c>
      <c r="R824">
        <f>VLOOKUP($D824,metadata!$B$2:$S$451,15,0)</f>
        <v>140.10638599999999</v>
      </c>
      <c r="S824">
        <f>VLOOKUP($D824,metadata!$B$2:$S$451,16,0)</f>
        <v>0.05</v>
      </c>
      <c r="T824" t="str">
        <f>VLOOKUP($D824,metadata!$B$2:$S$451,17,0)</f>
        <v/>
      </c>
      <c r="U824" t="str">
        <f>VLOOKUP($D824,metadata!$B$2:$S$451,18,0)</f>
        <v/>
      </c>
      <c r="V824">
        <f>VLOOKUP($D824,metadata!$B$2:$Z$451,19,0)</f>
        <v>40</v>
      </c>
      <c r="W824" t="str">
        <f>VLOOKUP($D824,metadata!$B$2:$Z$451,20,0)</f>
        <v>global average</v>
      </c>
      <c r="X824" t="str">
        <f>VLOOKUP($D824,metadata!$B$2:$Z$451,21,0)</f>
        <v/>
      </c>
      <c r="Y824">
        <f>VLOOKUP($D824,metadata!$B$2:$Z$451,22,0)</f>
        <v>20</v>
      </c>
      <c r="Z824" t="str">
        <f>VLOOKUP($D824,metadata!$B$2:$Z$451,23,0)</f>
        <v/>
      </c>
      <c r="AA824" t="str">
        <f>VLOOKUP($D824,metadata!$B$2:$Z$451,24,0)</f>
        <v/>
      </c>
      <c r="AB824" t="str">
        <f>VLOOKUP($D824,metadata!$B$2:$Z$451,25,0)</f>
        <v/>
      </c>
      <c r="AC824">
        <v>12.0033370487168</v>
      </c>
      <c r="AD824">
        <v>6.4144736842105301</v>
      </c>
      <c r="AF824">
        <f>IF(AE824="",V824,AE824)</f>
        <v>40</v>
      </c>
      <c r="AG824">
        <f>ROUND(AC824,1)</f>
        <v>12</v>
      </c>
      <c r="AH824">
        <v>2007</v>
      </c>
      <c r="AI824" t="s">
        <v>37</v>
      </c>
      <c r="AJ824" t="s">
        <v>37</v>
      </c>
    </row>
    <row r="825" spans="3:36" x14ac:dyDescent="0.3">
      <c r="C825">
        <v>825</v>
      </c>
      <c r="D825" t="str">
        <f t="shared" si="45"/>
        <v>20-CH</v>
      </c>
      <c r="E825" t="str">
        <f>VLOOKUP($D825,metadata!$B$2:$S$451,2,0)</f>
        <v>KIMURA, MT; OHTSU, T; YOSHIDA, T; AWASAKI, T; LIN, FJ</v>
      </c>
      <c r="F825" t="str">
        <f>VLOOKUP($D825,metadata!$B$2:$S$451,3,0)</f>
        <v>CLIMATIC ADAPTATIONS AND DISTRIBUTIONS IN THE DROSOPHILA-TAKAHASHII SPECIES SUBGROUP (DIPTERA, DROSOPHILIDAE)</v>
      </c>
      <c r="G825" t="str">
        <f>VLOOKUP($D825,metadata!$B$2:$S$451,4,0)</f>
        <v>10.1080/00222939400770181</v>
      </c>
      <c r="H825" t="str">
        <f>VLOOKUP($D825,metadata!$B$2:$S$451,5,0)</f>
        <v>y</v>
      </c>
      <c r="I825" t="str">
        <f>VLOOKUP($D825,metadata!$B$2:$S$451,6,0)</f>
        <v>a</v>
      </c>
      <c r="J825" t="str">
        <f>VLOOKUP($D825,metadata!$B$2:$S$451,7,0)</f>
        <v>i</v>
      </c>
      <c r="K825">
        <f>VLOOKUP($D825,metadata!$B$2:$S$451,8,0)</f>
        <v>5</v>
      </c>
      <c r="L825">
        <f>VLOOKUP($D825,metadata!$B$2:$S$451,9,0)</f>
        <v>4</v>
      </c>
      <c r="M825" t="str">
        <f>VLOOKUP($D825,metadata!$B$2:$S$451,10,0)</f>
        <v>n</v>
      </c>
      <c r="N825" t="str">
        <f>VLOOKUP($D825,metadata!$B$2:$S$451,11,0)</f>
        <v>Drosophila lutescens</v>
      </c>
      <c r="O825" t="str">
        <f>VLOOKUP($D825,metadata!$B$2:$S$451,12,0)</f>
        <v>diptera</v>
      </c>
      <c r="P825" t="str">
        <f>VLOOKUP($D825,metadata!$B$2:$S$451,13,0)</f>
        <v>CH</v>
      </c>
      <c r="Q825">
        <f>VLOOKUP($D825,metadata!$B$2:$S$451,14,0)</f>
        <v>35.607325000000003</v>
      </c>
      <c r="R825">
        <f>VLOOKUP($D825,metadata!$B$2:$S$451,15,0)</f>
        <v>140.10638599999999</v>
      </c>
      <c r="S825">
        <f>VLOOKUP($D825,metadata!$B$2:$S$451,16,0)</f>
        <v>0.05</v>
      </c>
      <c r="T825" t="str">
        <f>VLOOKUP($D825,metadata!$B$2:$S$451,17,0)</f>
        <v/>
      </c>
      <c r="U825" t="str">
        <f>VLOOKUP($D825,metadata!$B$2:$S$451,18,0)</f>
        <v/>
      </c>
      <c r="V825">
        <f>VLOOKUP($D825,metadata!$B$2:$Z$451,19,0)</f>
        <v>40</v>
      </c>
      <c r="W825" t="str">
        <f>VLOOKUP($D825,metadata!$B$2:$Z$451,20,0)</f>
        <v>global average</v>
      </c>
      <c r="X825" t="str">
        <f>VLOOKUP($D825,metadata!$B$2:$Z$451,21,0)</f>
        <v/>
      </c>
      <c r="Y825">
        <f>VLOOKUP($D825,metadata!$B$2:$Z$451,22,0)</f>
        <v>20</v>
      </c>
      <c r="Z825" t="str">
        <f>VLOOKUP($D825,metadata!$B$2:$Z$451,23,0)</f>
        <v/>
      </c>
      <c r="AA825" t="str">
        <f>VLOOKUP($D825,metadata!$B$2:$Z$451,24,0)</f>
        <v/>
      </c>
      <c r="AB825" t="str">
        <f>VLOOKUP($D825,metadata!$B$2:$Z$451,25,0)</f>
        <v/>
      </c>
      <c r="AC825">
        <v>13.015713353632</v>
      </c>
      <c r="AD825">
        <v>6.5789473684210602</v>
      </c>
      <c r="AF825">
        <f>IF(AE825="",V825,AE825)</f>
        <v>40</v>
      </c>
      <c r="AG825">
        <f>ROUND(AC825,1)</f>
        <v>13</v>
      </c>
      <c r="AH825">
        <v>2007</v>
      </c>
      <c r="AI825" t="s">
        <v>37</v>
      </c>
      <c r="AJ825" t="s">
        <v>37</v>
      </c>
    </row>
    <row r="826" spans="3:36" x14ac:dyDescent="0.3">
      <c r="C826">
        <v>826</v>
      </c>
      <c r="D826" t="str">
        <f t="shared" si="45"/>
        <v>20-FT</v>
      </c>
      <c r="E826" t="str">
        <f>VLOOKUP($D826,metadata!$B$2:$S$451,2,0)</f>
        <v>KIMURA, MT; OHTSU, T; YOSHIDA, T; AWASAKI, T; LIN, FJ</v>
      </c>
      <c r="F826" t="str">
        <f>VLOOKUP($D826,metadata!$B$2:$S$451,3,0)</f>
        <v>CLIMATIC ADAPTATIONS AND DISTRIBUTIONS IN THE DROSOPHILA-TAKAHASHII SPECIES SUBGROUP (DIPTERA, DROSOPHILIDAE)</v>
      </c>
      <c r="G826" t="str">
        <f>VLOOKUP($D826,metadata!$B$2:$S$451,4,0)</f>
        <v>10.1080/00222939400770181</v>
      </c>
      <c r="H826" t="str">
        <f>VLOOKUP($D826,metadata!$B$2:$S$451,5,0)</f>
        <v>y</v>
      </c>
      <c r="I826" t="str">
        <f>VLOOKUP($D826,metadata!$B$2:$S$451,6,0)</f>
        <v>a</v>
      </c>
      <c r="J826" t="str">
        <f>VLOOKUP($D826,metadata!$B$2:$S$451,7,0)</f>
        <v>i</v>
      </c>
      <c r="K826">
        <f>VLOOKUP($D826,metadata!$B$2:$S$451,8,0)</f>
        <v>5</v>
      </c>
      <c r="L826">
        <f>VLOOKUP($D826,metadata!$B$2:$S$451,9,0)</f>
        <v>4</v>
      </c>
      <c r="M826" t="str">
        <f>VLOOKUP($D826,metadata!$B$2:$S$451,10,0)</f>
        <v>n</v>
      </c>
      <c r="N826" t="str">
        <f>VLOOKUP($D826,metadata!$B$2:$S$451,11,0)</f>
        <v>Drosophila lutescens</v>
      </c>
      <c r="O826" t="str">
        <f>VLOOKUP($D826,metadata!$B$2:$S$451,12,0)</f>
        <v>diptera</v>
      </c>
      <c r="P826" t="str">
        <f>VLOOKUP($D826,metadata!$B$2:$S$451,13,0)</f>
        <v>FT</v>
      </c>
      <c r="Q826">
        <f>VLOOKUP($D826,metadata!$B$2:$S$451,14,0)</f>
        <v>33.495078999999997</v>
      </c>
      <c r="R826">
        <f>VLOOKUP($D826,metadata!$B$2:$S$451,15,0)</f>
        <v>130.51859999999999</v>
      </c>
      <c r="S826">
        <f>VLOOKUP($D826,metadata!$B$2:$S$451,16,0)</f>
        <v>0.05</v>
      </c>
      <c r="T826" t="str">
        <f>VLOOKUP($D826,metadata!$B$2:$S$451,17,0)</f>
        <v/>
      </c>
      <c r="U826" t="str">
        <f>VLOOKUP($D826,metadata!$B$2:$S$451,18,0)</f>
        <v/>
      </c>
      <c r="V826">
        <f>VLOOKUP($D826,metadata!$B$2:$Z$451,19,0)</f>
        <v>40</v>
      </c>
      <c r="W826" t="str">
        <f>VLOOKUP($D826,metadata!$B$2:$Z$451,20,0)</f>
        <v>global average</v>
      </c>
      <c r="X826" t="str">
        <f>VLOOKUP($D826,metadata!$B$2:$Z$451,21,0)</f>
        <v/>
      </c>
      <c r="Y826">
        <f>VLOOKUP($D826,metadata!$B$2:$Z$451,22,0)</f>
        <v>20</v>
      </c>
      <c r="Z826" t="str">
        <f>VLOOKUP($D826,metadata!$B$2:$Z$451,23,0)</f>
        <v/>
      </c>
      <c r="AA826" t="str">
        <f>VLOOKUP($D826,metadata!$B$2:$Z$451,24,0)</f>
        <v/>
      </c>
      <c r="AB826" t="str">
        <f>VLOOKUP($D826,metadata!$B$2:$Z$451,25,0)</f>
        <v/>
      </c>
      <c r="AC826">
        <v>10.000346618094801</v>
      </c>
      <c r="AD826">
        <v>97.203947368420998</v>
      </c>
      <c r="AF826">
        <f>IF(AE826="",V826,AE826)</f>
        <v>40</v>
      </c>
      <c r="AG826">
        <f>ROUND(AC826,1)</f>
        <v>10</v>
      </c>
      <c r="AH826">
        <v>2007</v>
      </c>
      <c r="AI826" t="s">
        <v>38</v>
      </c>
      <c r="AJ826" t="s">
        <v>38</v>
      </c>
    </row>
    <row r="827" spans="3:36" x14ac:dyDescent="0.3">
      <c r="C827">
        <v>827</v>
      </c>
      <c r="D827" t="str">
        <f t="shared" si="45"/>
        <v>20-FT</v>
      </c>
      <c r="E827" t="str">
        <f>VLOOKUP($D827,metadata!$B$2:$S$451,2,0)</f>
        <v>KIMURA, MT; OHTSU, T; YOSHIDA, T; AWASAKI, T; LIN, FJ</v>
      </c>
      <c r="F827" t="str">
        <f>VLOOKUP($D827,metadata!$B$2:$S$451,3,0)</f>
        <v>CLIMATIC ADAPTATIONS AND DISTRIBUTIONS IN THE DROSOPHILA-TAKAHASHII SPECIES SUBGROUP (DIPTERA, DROSOPHILIDAE)</v>
      </c>
      <c r="G827" t="str">
        <f>VLOOKUP($D827,metadata!$B$2:$S$451,4,0)</f>
        <v>10.1080/00222939400770181</v>
      </c>
      <c r="H827" t="str">
        <f>VLOOKUP($D827,metadata!$B$2:$S$451,5,0)</f>
        <v>y</v>
      </c>
      <c r="I827" t="str">
        <f>VLOOKUP($D827,metadata!$B$2:$S$451,6,0)</f>
        <v>a</v>
      </c>
      <c r="J827" t="str">
        <f>VLOOKUP($D827,metadata!$B$2:$S$451,7,0)</f>
        <v>i</v>
      </c>
      <c r="K827">
        <f>VLOOKUP($D827,metadata!$B$2:$S$451,8,0)</f>
        <v>5</v>
      </c>
      <c r="L827">
        <f>VLOOKUP($D827,metadata!$B$2:$S$451,9,0)</f>
        <v>4</v>
      </c>
      <c r="M827" t="str">
        <f>VLOOKUP($D827,metadata!$B$2:$S$451,10,0)</f>
        <v>n</v>
      </c>
      <c r="N827" t="str">
        <f>VLOOKUP($D827,metadata!$B$2:$S$451,11,0)</f>
        <v>Drosophila lutescens</v>
      </c>
      <c r="O827" t="str">
        <f>VLOOKUP($D827,metadata!$B$2:$S$451,12,0)</f>
        <v>diptera</v>
      </c>
      <c r="P827" t="str">
        <f>VLOOKUP($D827,metadata!$B$2:$S$451,13,0)</f>
        <v>FT</v>
      </c>
      <c r="Q827">
        <f>VLOOKUP($D827,metadata!$B$2:$S$451,14,0)</f>
        <v>33.495078999999997</v>
      </c>
      <c r="R827">
        <f>VLOOKUP($D827,metadata!$B$2:$S$451,15,0)</f>
        <v>130.51859999999999</v>
      </c>
      <c r="S827">
        <f>VLOOKUP($D827,metadata!$B$2:$S$451,16,0)</f>
        <v>0.05</v>
      </c>
      <c r="T827" t="str">
        <f>VLOOKUP($D827,metadata!$B$2:$S$451,17,0)</f>
        <v/>
      </c>
      <c r="U827" t="str">
        <f>VLOOKUP($D827,metadata!$B$2:$S$451,18,0)</f>
        <v/>
      </c>
      <c r="V827">
        <f>VLOOKUP($D827,metadata!$B$2:$Z$451,19,0)</f>
        <v>40</v>
      </c>
      <c r="W827" t="str">
        <f>VLOOKUP($D827,metadata!$B$2:$Z$451,20,0)</f>
        <v>global average</v>
      </c>
      <c r="X827" t="str">
        <f>VLOOKUP($D827,metadata!$B$2:$Z$451,21,0)</f>
        <v/>
      </c>
      <c r="Y827">
        <f>VLOOKUP($D827,metadata!$B$2:$Z$451,22,0)</f>
        <v>20</v>
      </c>
      <c r="Z827" t="str">
        <f>VLOOKUP($D827,metadata!$B$2:$Z$451,23,0)</f>
        <v/>
      </c>
      <c r="AA827" t="str">
        <f>VLOOKUP($D827,metadata!$B$2:$Z$451,24,0)</f>
        <v/>
      </c>
      <c r="AB827" t="str">
        <f>VLOOKUP($D827,metadata!$B$2:$Z$451,25,0)</f>
        <v/>
      </c>
      <c r="AC827">
        <v>11.004193399304</v>
      </c>
      <c r="AD827">
        <v>99.506578947368396</v>
      </c>
      <c r="AF827">
        <f>IF(AE827="",V827,AE827)</f>
        <v>40</v>
      </c>
      <c r="AG827">
        <f>ROUND(AC827,1)</f>
        <v>11</v>
      </c>
      <c r="AH827">
        <v>2007</v>
      </c>
      <c r="AI827" t="s">
        <v>38</v>
      </c>
      <c r="AJ827" t="s">
        <v>38</v>
      </c>
    </row>
    <row r="828" spans="3:36" x14ac:dyDescent="0.3">
      <c r="C828">
        <v>828</v>
      </c>
      <c r="D828" t="str">
        <f t="shared" si="45"/>
        <v>20-FT</v>
      </c>
      <c r="E828" t="str">
        <f>VLOOKUP($D828,metadata!$B$2:$S$451,2,0)</f>
        <v>KIMURA, MT; OHTSU, T; YOSHIDA, T; AWASAKI, T; LIN, FJ</v>
      </c>
      <c r="F828" t="str">
        <f>VLOOKUP($D828,metadata!$B$2:$S$451,3,0)</f>
        <v>CLIMATIC ADAPTATIONS AND DISTRIBUTIONS IN THE DROSOPHILA-TAKAHASHII SPECIES SUBGROUP (DIPTERA, DROSOPHILIDAE)</v>
      </c>
      <c r="G828" t="str">
        <f>VLOOKUP($D828,metadata!$B$2:$S$451,4,0)</f>
        <v>10.1080/00222939400770181</v>
      </c>
      <c r="H828" t="str">
        <f>VLOOKUP($D828,metadata!$B$2:$S$451,5,0)</f>
        <v>y</v>
      </c>
      <c r="I828" t="str">
        <f>VLOOKUP($D828,metadata!$B$2:$S$451,6,0)</f>
        <v>a</v>
      </c>
      <c r="J828" t="str">
        <f>VLOOKUP($D828,metadata!$B$2:$S$451,7,0)</f>
        <v>i</v>
      </c>
      <c r="K828">
        <f>VLOOKUP($D828,metadata!$B$2:$S$451,8,0)</f>
        <v>5</v>
      </c>
      <c r="L828">
        <f>VLOOKUP($D828,metadata!$B$2:$S$451,9,0)</f>
        <v>4</v>
      </c>
      <c r="M828" t="str">
        <f>VLOOKUP($D828,metadata!$B$2:$S$451,10,0)</f>
        <v>n</v>
      </c>
      <c r="N828" t="str">
        <f>VLOOKUP($D828,metadata!$B$2:$S$451,11,0)</f>
        <v>Drosophila lutescens</v>
      </c>
      <c r="O828" t="str">
        <f>VLOOKUP($D828,metadata!$B$2:$S$451,12,0)</f>
        <v>diptera</v>
      </c>
      <c r="P828" t="str">
        <f>VLOOKUP($D828,metadata!$B$2:$S$451,13,0)</f>
        <v>FT</v>
      </c>
      <c r="Q828">
        <f>VLOOKUP($D828,metadata!$B$2:$S$451,14,0)</f>
        <v>33.495078999999997</v>
      </c>
      <c r="R828">
        <f>VLOOKUP($D828,metadata!$B$2:$S$451,15,0)</f>
        <v>130.51859999999999</v>
      </c>
      <c r="S828">
        <f>VLOOKUP($D828,metadata!$B$2:$S$451,16,0)</f>
        <v>0.05</v>
      </c>
      <c r="T828" t="str">
        <f>VLOOKUP($D828,metadata!$B$2:$S$451,17,0)</f>
        <v/>
      </c>
      <c r="U828" t="str">
        <f>VLOOKUP($D828,metadata!$B$2:$S$451,18,0)</f>
        <v/>
      </c>
      <c r="V828">
        <f>VLOOKUP($D828,metadata!$B$2:$Z$451,19,0)</f>
        <v>40</v>
      </c>
      <c r="W828" t="str">
        <f>VLOOKUP($D828,metadata!$B$2:$Z$451,20,0)</f>
        <v>global average</v>
      </c>
      <c r="X828" t="str">
        <f>VLOOKUP($D828,metadata!$B$2:$Z$451,21,0)</f>
        <v/>
      </c>
      <c r="Y828">
        <f>VLOOKUP($D828,metadata!$B$2:$Z$451,22,0)</f>
        <v>20</v>
      </c>
      <c r="Z828" t="str">
        <f>VLOOKUP($D828,metadata!$B$2:$Z$451,23,0)</f>
        <v/>
      </c>
      <c r="AA828" t="str">
        <f>VLOOKUP($D828,metadata!$B$2:$Z$451,24,0)</f>
        <v/>
      </c>
      <c r="AB828" t="str">
        <f>VLOOKUP($D828,metadata!$B$2:$Z$451,25,0)</f>
        <v/>
      </c>
      <c r="AC828">
        <v>12.007183829925999</v>
      </c>
      <c r="AD828">
        <v>8.7171052631578991</v>
      </c>
      <c r="AF828">
        <f>IF(AE828="",V828,AE828)</f>
        <v>40</v>
      </c>
      <c r="AG828">
        <f>ROUND(AC828,1)</f>
        <v>12</v>
      </c>
      <c r="AH828">
        <v>2007</v>
      </c>
      <c r="AI828" t="s">
        <v>38</v>
      </c>
      <c r="AJ828" t="s">
        <v>38</v>
      </c>
    </row>
    <row r="829" spans="3:36" x14ac:dyDescent="0.3">
      <c r="C829">
        <v>829</v>
      </c>
      <c r="D829" t="str">
        <f t="shared" si="45"/>
        <v>20-FT</v>
      </c>
      <c r="E829" t="str">
        <f>VLOOKUP($D829,metadata!$B$2:$S$451,2,0)</f>
        <v>KIMURA, MT; OHTSU, T; YOSHIDA, T; AWASAKI, T; LIN, FJ</v>
      </c>
      <c r="F829" t="str">
        <f>VLOOKUP($D829,metadata!$B$2:$S$451,3,0)</f>
        <v>CLIMATIC ADAPTATIONS AND DISTRIBUTIONS IN THE DROSOPHILA-TAKAHASHII SPECIES SUBGROUP (DIPTERA, DROSOPHILIDAE)</v>
      </c>
      <c r="G829" t="str">
        <f>VLOOKUP($D829,metadata!$B$2:$S$451,4,0)</f>
        <v>10.1080/00222939400770181</v>
      </c>
      <c r="H829" t="str">
        <f>VLOOKUP($D829,metadata!$B$2:$S$451,5,0)</f>
        <v>y</v>
      </c>
      <c r="I829" t="str">
        <f>VLOOKUP($D829,metadata!$B$2:$S$451,6,0)</f>
        <v>a</v>
      </c>
      <c r="J829" t="str">
        <f>VLOOKUP($D829,metadata!$B$2:$S$451,7,0)</f>
        <v>i</v>
      </c>
      <c r="K829">
        <f>VLOOKUP($D829,metadata!$B$2:$S$451,8,0)</f>
        <v>5</v>
      </c>
      <c r="L829">
        <f>VLOOKUP($D829,metadata!$B$2:$S$451,9,0)</f>
        <v>4</v>
      </c>
      <c r="M829" t="str">
        <f>VLOOKUP($D829,metadata!$B$2:$S$451,10,0)</f>
        <v>n</v>
      </c>
      <c r="N829" t="str">
        <f>VLOOKUP($D829,metadata!$B$2:$S$451,11,0)</f>
        <v>Drosophila lutescens</v>
      </c>
      <c r="O829" t="str">
        <f>VLOOKUP($D829,metadata!$B$2:$S$451,12,0)</f>
        <v>diptera</v>
      </c>
      <c r="P829" t="str">
        <f>VLOOKUP($D829,metadata!$B$2:$S$451,13,0)</f>
        <v>FT</v>
      </c>
      <c r="Q829">
        <f>VLOOKUP($D829,metadata!$B$2:$S$451,14,0)</f>
        <v>33.495078999999997</v>
      </c>
      <c r="R829">
        <f>VLOOKUP($D829,metadata!$B$2:$S$451,15,0)</f>
        <v>130.51859999999999</v>
      </c>
      <c r="S829">
        <f>VLOOKUP($D829,metadata!$B$2:$S$451,16,0)</f>
        <v>0.05</v>
      </c>
      <c r="T829" t="str">
        <f>VLOOKUP($D829,metadata!$B$2:$S$451,17,0)</f>
        <v/>
      </c>
      <c r="U829" t="str">
        <f>VLOOKUP($D829,metadata!$B$2:$S$451,18,0)</f>
        <v/>
      </c>
      <c r="V829">
        <f>VLOOKUP($D829,metadata!$B$2:$Z$451,19,0)</f>
        <v>40</v>
      </c>
      <c r="W829" t="str">
        <f>VLOOKUP($D829,metadata!$B$2:$Z$451,20,0)</f>
        <v>global average</v>
      </c>
      <c r="X829" t="str">
        <f>VLOOKUP($D829,metadata!$B$2:$Z$451,21,0)</f>
        <v/>
      </c>
      <c r="Y829">
        <f>VLOOKUP($D829,metadata!$B$2:$Z$451,22,0)</f>
        <v>20</v>
      </c>
      <c r="Z829" t="str">
        <f>VLOOKUP($D829,metadata!$B$2:$Z$451,23,0)</f>
        <v/>
      </c>
      <c r="AA829" t="str">
        <f>VLOOKUP($D829,metadata!$B$2:$Z$451,24,0)</f>
        <v/>
      </c>
      <c r="AB829" t="str">
        <f>VLOOKUP($D829,metadata!$B$2:$Z$451,25,0)</f>
        <v/>
      </c>
      <c r="AC829">
        <v>13.0147958351457</v>
      </c>
      <c r="AD829">
        <v>13.980263157894701</v>
      </c>
      <c r="AF829">
        <f>IF(AE829="",V829,AE829)</f>
        <v>40</v>
      </c>
      <c r="AG829">
        <f>ROUND(AC829,1)</f>
        <v>13</v>
      </c>
      <c r="AH829">
        <v>2007</v>
      </c>
      <c r="AI829" t="s">
        <v>38</v>
      </c>
      <c r="AJ829" t="s">
        <v>38</v>
      </c>
    </row>
    <row r="830" spans="3:36" x14ac:dyDescent="0.3">
      <c r="C830">
        <v>830</v>
      </c>
      <c r="D830" t="str">
        <f t="shared" si="45"/>
        <v>20-KS</v>
      </c>
      <c r="E830" t="str">
        <f>VLOOKUP($D830,metadata!$B$2:$S$451,2,0)</f>
        <v>KIMURA, MT; OHTSU, T; YOSHIDA, T; AWASAKI, T; LIN, FJ</v>
      </c>
      <c r="F830" t="str">
        <f>VLOOKUP($D830,metadata!$B$2:$S$451,3,0)</f>
        <v>CLIMATIC ADAPTATIONS AND DISTRIBUTIONS IN THE DROSOPHILA-TAKAHASHII SPECIES SUBGROUP (DIPTERA, DROSOPHILIDAE)</v>
      </c>
      <c r="G830" t="str">
        <f>VLOOKUP($D830,metadata!$B$2:$S$451,4,0)</f>
        <v>10.1080/00222939400770181</v>
      </c>
      <c r="H830" t="str">
        <f>VLOOKUP($D830,metadata!$B$2:$S$451,5,0)</f>
        <v>y</v>
      </c>
      <c r="I830" t="str">
        <f>VLOOKUP($D830,metadata!$B$2:$S$451,6,0)</f>
        <v>a</v>
      </c>
      <c r="J830" t="str">
        <f>VLOOKUP($D830,metadata!$B$2:$S$451,7,0)</f>
        <v>i</v>
      </c>
      <c r="K830">
        <f>VLOOKUP($D830,metadata!$B$2:$S$451,8,0)</f>
        <v>5</v>
      </c>
      <c r="L830">
        <f>VLOOKUP($D830,metadata!$B$2:$S$451,9,0)</f>
        <v>4</v>
      </c>
      <c r="M830" t="str">
        <f>VLOOKUP($D830,metadata!$B$2:$S$451,10,0)</f>
        <v>n</v>
      </c>
      <c r="N830" t="str">
        <f>VLOOKUP($D830,metadata!$B$2:$S$451,11,0)</f>
        <v>Drosophila lutescens</v>
      </c>
      <c r="O830" t="str">
        <f>VLOOKUP($D830,metadata!$B$2:$S$451,12,0)</f>
        <v>diptera</v>
      </c>
      <c r="P830" t="str">
        <f>VLOOKUP($D830,metadata!$B$2:$S$451,13,0)</f>
        <v>KS</v>
      </c>
      <c r="Q830">
        <f>VLOOKUP($D830,metadata!$B$2:$S$451,14,0)</f>
        <v>31.766667000000002</v>
      </c>
      <c r="R830">
        <f>VLOOKUP($D830,metadata!$B$2:$S$451,15,0)</f>
        <v>129.80000000000001</v>
      </c>
      <c r="S830">
        <f>VLOOKUP($D830,metadata!$B$2:$S$451,16,0)</f>
        <v>0.05</v>
      </c>
      <c r="T830" t="str">
        <f>VLOOKUP($D830,metadata!$B$2:$S$451,17,0)</f>
        <v/>
      </c>
      <c r="U830" t="str">
        <f>VLOOKUP($D830,metadata!$B$2:$S$451,18,0)</f>
        <v/>
      </c>
      <c r="V830">
        <f>VLOOKUP($D830,metadata!$B$2:$Z$451,19,0)</f>
        <v>40</v>
      </c>
      <c r="W830" t="str">
        <f>VLOOKUP($D830,metadata!$B$2:$Z$451,20,0)</f>
        <v>global average</v>
      </c>
      <c r="X830" t="str">
        <f>VLOOKUP($D830,metadata!$B$2:$Z$451,21,0)</f>
        <v/>
      </c>
      <c r="Y830">
        <f>VLOOKUP($D830,metadata!$B$2:$Z$451,22,0)</f>
        <v>20</v>
      </c>
      <c r="Z830" t="str">
        <f>VLOOKUP($D830,metadata!$B$2:$Z$451,23,0)</f>
        <v/>
      </c>
      <c r="AA830" t="str">
        <f>VLOOKUP($D830,metadata!$B$2:$Z$451,24,0)</f>
        <v/>
      </c>
      <c r="AB830" t="str">
        <f>VLOOKUP($D830,metadata!$B$2:$Z$451,25,0)</f>
        <v/>
      </c>
      <c r="AC830">
        <v>10.0015088081774</v>
      </c>
      <c r="AD830">
        <v>87.828947368420998</v>
      </c>
      <c r="AF830">
        <f>IF(AE830="",V830,AE830)</f>
        <v>40</v>
      </c>
      <c r="AG830">
        <f>ROUND(AC830,1)</f>
        <v>10</v>
      </c>
      <c r="AH830">
        <v>2007</v>
      </c>
      <c r="AI830" t="s">
        <v>37</v>
      </c>
      <c r="AJ830" t="s">
        <v>37</v>
      </c>
    </row>
    <row r="831" spans="3:36" x14ac:dyDescent="0.3">
      <c r="C831">
        <v>831</v>
      </c>
      <c r="D831" t="str">
        <f t="shared" si="45"/>
        <v>20-KS</v>
      </c>
      <c r="E831" t="str">
        <f>VLOOKUP($D831,metadata!$B$2:$S$451,2,0)</f>
        <v>KIMURA, MT; OHTSU, T; YOSHIDA, T; AWASAKI, T; LIN, FJ</v>
      </c>
      <c r="F831" t="str">
        <f>VLOOKUP($D831,metadata!$B$2:$S$451,3,0)</f>
        <v>CLIMATIC ADAPTATIONS AND DISTRIBUTIONS IN THE DROSOPHILA-TAKAHASHII SPECIES SUBGROUP (DIPTERA, DROSOPHILIDAE)</v>
      </c>
      <c r="G831" t="str">
        <f>VLOOKUP($D831,metadata!$B$2:$S$451,4,0)</f>
        <v>10.1080/00222939400770181</v>
      </c>
      <c r="H831" t="str">
        <f>VLOOKUP($D831,metadata!$B$2:$S$451,5,0)</f>
        <v>y</v>
      </c>
      <c r="I831" t="str">
        <f>VLOOKUP($D831,metadata!$B$2:$S$451,6,0)</f>
        <v>a</v>
      </c>
      <c r="J831" t="str">
        <f>VLOOKUP($D831,metadata!$B$2:$S$451,7,0)</f>
        <v>i</v>
      </c>
      <c r="K831">
        <f>VLOOKUP($D831,metadata!$B$2:$S$451,8,0)</f>
        <v>5</v>
      </c>
      <c r="L831">
        <f>VLOOKUP($D831,metadata!$B$2:$S$451,9,0)</f>
        <v>4</v>
      </c>
      <c r="M831" t="str">
        <f>VLOOKUP($D831,metadata!$B$2:$S$451,10,0)</f>
        <v>n</v>
      </c>
      <c r="N831" t="str">
        <f>VLOOKUP($D831,metadata!$B$2:$S$451,11,0)</f>
        <v>Drosophila lutescens</v>
      </c>
      <c r="O831" t="str">
        <f>VLOOKUP($D831,metadata!$B$2:$S$451,12,0)</f>
        <v>diptera</v>
      </c>
      <c r="P831" t="str">
        <f>VLOOKUP($D831,metadata!$B$2:$S$451,13,0)</f>
        <v>KS</v>
      </c>
      <c r="Q831">
        <f>VLOOKUP($D831,metadata!$B$2:$S$451,14,0)</f>
        <v>31.766667000000002</v>
      </c>
      <c r="R831">
        <f>VLOOKUP($D831,metadata!$B$2:$S$451,15,0)</f>
        <v>129.80000000000001</v>
      </c>
      <c r="S831">
        <f>VLOOKUP($D831,metadata!$B$2:$S$451,16,0)</f>
        <v>0.05</v>
      </c>
      <c r="T831" t="str">
        <f>VLOOKUP($D831,metadata!$B$2:$S$451,17,0)</f>
        <v/>
      </c>
      <c r="U831" t="str">
        <f>VLOOKUP($D831,metadata!$B$2:$S$451,18,0)</f>
        <v/>
      </c>
      <c r="V831">
        <f>VLOOKUP($D831,metadata!$B$2:$Z$451,19,0)</f>
        <v>40</v>
      </c>
      <c r="W831" t="str">
        <f>VLOOKUP($D831,metadata!$B$2:$Z$451,20,0)</f>
        <v>global average</v>
      </c>
      <c r="X831" t="str">
        <f>VLOOKUP($D831,metadata!$B$2:$Z$451,21,0)</f>
        <v/>
      </c>
      <c r="Y831">
        <f>VLOOKUP($D831,metadata!$B$2:$Z$451,22,0)</f>
        <v>20</v>
      </c>
      <c r="Z831" t="str">
        <f>VLOOKUP($D831,metadata!$B$2:$Z$451,23,0)</f>
        <v/>
      </c>
      <c r="AA831" t="str">
        <f>VLOOKUP($D831,metadata!$B$2:$Z$451,24,0)</f>
        <v/>
      </c>
      <c r="AB831" t="str">
        <f>VLOOKUP($D831,metadata!$B$2:$Z$451,25,0)</f>
        <v/>
      </c>
      <c r="AC831">
        <v>10.9991096672466</v>
      </c>
      <c r="AD831">
        <v>73.848684210526301</v>
      </c>
      <c r="AF831">
        <f>IF(AE831="",V831,AE831)</f>
        <v>40</v>
      </c>
      <c r="AG831">
        <f>ROUND(AC831,1)</f>
        <v>11</v>
      </c>
      <c r="AH831">
        <v>2007</v>
      </c>
      <c r="AI831" t="s">
        <v>37</v>
      </c>
      <c r="AJ831" t="s">
        <v>37</v>
      </c>
    </row>
    <row r="832" spans="3:36" x14ac:dyDescent="0.3">
      <c r="C832">
        <v>832</v>
      </c>
      <c r="D832" t="str">
        <f t="shared" si="45"/>
        <v>20-KS</v>
      </c>
      <c r="E832" t="str">
        <f>VLOOKUP($D832,metadata!$B$2:$S$451,2,0)</f>
        <v>KIMURA, MT; OHTSU, T; YOSHIDA, T; AWASAKI, T; LIN, FJ</v>
      </c>
      <c r="F832" t="str">
        <f>VLOOKUP($D832,metadata!$B$2:$S$451,3,0)</f>
        <v>CLIMATIC ADAPTATIONS AND DISTRIBUTIONS IN THE DROSOPHILA-TAKAHASHII SPECIES SUBGROUP (DIPTERA, DROSOPHILIDAE)</v>
      </c>
      <c r="G832" t="str">
        <f>VLOOKUP($D832,metadata!$B$2:$S$451,4,0)</f>
        <v>10.1080/00222939400770181</v>
      </c>
      <c r="H832" t="str">
        <f>VLOOKUP($D832,metadata!$B$2:$S$451,5,0)</f>
        <v>y</v>
      </c>
      <c r="I832" t="str">
        <f>VLOOKUP($D832,metadata!$B$2:$S$451,6,0)</f>
        <v>a</v>
      </c>
      <c r="J832" t="str">
        <f>VLOOKUP($D832,metadata!$B$2:$S$451,7,0)</f>
        <v>i</v>
      </c>
      <c r="K832">
        <f>VLOOKUP($D832,metadata!$B$2:$S$451,8,0)</f>
        <v>5</v>
      </c>
      <c r="L832">
        <f>VLOOKUP($D832,metadata!$B$2:$S$451,9,0)</f>
        <v>4</v>
      </c>
      <c r="M832" t="str">
        <f>VLOOKUP($D832,metadata!$B$2:$S$451,10,0)</f>
        <v>n</v>
      </c>
      <c r="N832" t="str">
        <f>VLOOKUP($D832,metadata!$B$2:$S$451,11,0)</f>
        <v>Drosophila lutescens</v>
      </c>
      <c r="O832" t="str">
        <f>VLOOKUP($D832,metadata!$B$2:$S$451,12,0)</f>
        <v>diptera</v>
      </c>
      <c r="P832" t="str">
        <f>VLOOKUP($D832,metadata!$B$2:$S$451,13,0)</f>
        <v>KS</v>
      </c>
      <c r="Q832">
        <f>VLOOKUP($D832,metadata!$B$2:$S$451,14,0)</f>
        <v>31.766667000000002</v>
      </c>
      <c r="R832">
        <f>VLOOKUP($D832,metadata!$B$2:$S$451,15,0)</f>
        <v>129.80000000000001</v>
      </c>
      <c r="S832">
        <f>VLOOKUP($D832,metadata!$B$2:$S$451,16,0)</f>
        <v>0.05</v>
      </c>
      <c r="T832" t="str">
        <f>VLOOKUP($D832,metadata!$B$2:$S$451,17,0)</f>
        <v/>
      </c>
      <c r="U832" t="str">
        <f>VLOOKUP($D832,metadata!$B$2:$S$451,18,0)</f>
        <v/>
      </c>
      <c r="V832">
        <f>VLOOKUP($D832,metadata!$B$2:$Z$451,19,0)</f>
        <v>40</v>
      </c>
      <c r="W832" t="str">
        <f>VLOOKUP($D832,metadata!$B$2:$Z$451,20,0)</f>
        <v>global average</v>
      </c>
      <c r="X832" t="str">
        <f>VLOOKUP($D832,metadata!$B$2:$Z$451,21,0)</f>
        <v/>
      </c>
      <c r="Y832">
        <f>VLOOKUP($D832,metadata!$B$2:$Z$451,22,0)</f>
        <v>20</v>
      </c>
      <c r="Z832" t="str">
        <f>VLOOKUP($D832,metadata!$B$2:$Z$451,23,0)</f>
        <v/>
      </c>
      <c r="AA832" t="str">
        <f>VLOOKUP($D832,metadata!$B$2:$Z$451,24,0)</f>
        <v/>
      </c>
      <c r="AB832" t="str">
        <f>VLOOKUP($D832,metadata!$B$2:$Z$451,25,0)</f>
        <v/>
      </c>
      <c r="AC832">
        <v>12.0109490539364</v>
      </c>
      <c r="AD832">
        <v>11.677631578947301</v>
      </c>
      <c r="AF832">
        <f>IF(AE832="",V832,AE832)</f>
        <v>40</v>
      </c>
      <c r="AG832">
        <f>ROUND(AC832,1)</f>
        <v>12</v>
      </c>
      <c r="AH832">
        <v>2007</v>
      </c>
      <c r="AI832" t="s">
        <v>37</v>
      </c>
      <c r="AJ832" t="s">
        <v>37</v>
      </c>
    </row>
    <row r="833" spans="3:36" x14ac:dyDescent="0.3">
      <c r="C833">
        <v>833</v>
      </c>
      <c r="D833" t="str">
        <f t="shared" ref="D833:D896" si="46">VLOOKUP(C833,$A$1:$B$451,2)</f>
        <v>20-KS</v>
      </c>
      <c r="E833" t="str">
        <f>VLOOKUP($D833,metadata!$B$2:$S$451,2,0)</f>
        <v>KIMURA, MT; OHTSU, T; YOSHIDA, T; AWASAKI, T; LIN, FJ</v>
      </c>
      <c r="F833" t="str">
        <f>VLOOKUP($D833,metadata!$B$2:$S$451,3,0)</f>
        <v>CLIMATIC ADAPTATIONS AND DISTRIBUTIONS IN THE DROSOPHILA-TAKAHASHII SPECIES SUBGROUP (DIPTERA, DROSOPHILIDAE)</v>
      </c>
      <c r="G833" t="str">
        <f>VLOOKUP($D833,metadata!$B$2:$S$451,4,0)</f>
        <v>10.1080/00222939400770181</v>
      </c>
      <c r="H833" t="str">
        <f>VLOOKUP($D833,metadata!$B$2:$S$451,5,0)</f>
        <v>y</v>
      </c>
      <c r="I833" t="str">
        <f>VLOOKUP($D833,metadata!$B$2:$S$451,6,0)</f>
        <v>a</v>
      </c>
      <c r="J833" t="str">
        <f>VLOOKUP($D833,metadata!$B$2:$S$451,7,0)</f>
        <v>i</v>
      </c>
      <c r="K833">
        <f>VLOOKUP($D833,metadata!$B$2:$S$451,8,0)</f>
        <v>5</v>
      </c>
      <c r="L833">
        <f>VLOOKUP($D833,metadata!$B$2:$S$451,9,0)</f>
        <v>4</v>
      </c>
      <c r="M833" t="str">
        <f>VLOOKUP($D833,metadata!$B$2:$S$451,10,0)</f>
        <v>n</v>
      </c>
      <c r="N833" t="str">
        <f>VLOOKUP($D833,metadata!$B$2:$S$451,11,0)</f>
        <v>Drosophila lutescens</v>
      </c>
      <c r="O833" t="str">
        <f>VLOOKUP($D833,metadata!$B$2:$S$451,12,0)</f>
        <v>diptera</v>
      </c>
      <c r="P833" t="str">
        <f>VLOOKUP($D833,metadata!$B$2:$S$451,13,0)</f>
        <v>KS</v>
      </c>
      <c r="Q833">
        <f>VLOOKUP($D833,metadata!$B$2:$S$451,14,0)</f>
        <v>31.766667000000002</v>
      </c>
      <c r="R833">
        <f>VLOOKUP($D833,metadata!$B$2:$S$451,15,0)</f>
        <v>129.80000000000001</v>
      </c>
      <c r="S833">
        <f>VLOOKUP($D833,metadata!$B$2:$S$451,16,0)</f>
        <v>0.05</v>
      </c>
      <c r="T833" t="str">
        <f>VLOOKUP($D833,metadata!$B$2:$S$451,17,0)</f>
        <v/>
      </c>
      <c r="U833" t="str">
        <f>VLOOKUP($D833,metadata!$B$2:$S$451,18,0)</f>
        <v/>
      </c>
      <c r="V833">
        <f>VLOOKUP($D833,metadata!$B$2:$Z$451,19,0)</f>
        <v>40</v>
      </c>
      <c r="W833" t="str">
        <f>VLOOKUP($D833,metadata!$B$2:$Z$451,20,0)</f>
        <v>global average</v>
      </c>
      <c r="X833" t="str">
        <f>VLOOKUP($D833,metadata!$B$2:$Z$451,21,0)</f>
        <v/>
      </c>
      <c r="Y833">
        <f>VLOOKUP($D833,metadata!$B$2:$Z$451,22,0)</f>
        <v>20</v>
      </c>
      <c r="Z833" t="str">
        <f>VLOOKUP($D833,metadata!$B$2:$Z$451,23,0)</f>
        <v/>
      </c>
      <c r="AA833" t="str">
        <f>VLOOKUP($D833,metadata!$B$2:$Z$451,24,0)</f>
        <v/>
      </c>
      <c r="AB833" t="str">
        <f>VLOOKUP($D833,metadata!$B$2:$Z$451,25,0)</f>
        <v/>
      </c>
      <c r="AC833">
        <v>13.0146327207481</v>
      </c>
      <c r="AD833">
        <v>15.296052631578901</v>
      </c>
      <c r="AF833">
        <f>IF(AE833="",V833,AE833)</f>
        <v>40</v>
      </c>
      <c r="AG833">
        <f>ROUND(AC833,1)</f>
        <v>13</v>
      </c>
      <c r="AH833">
        <v>2007</v>
      </c>
      <c r="AI833" t="s">
        <v>37</v>
      </c>
      <c r="AJ833" t="s">
        <v>37</v>
      </c>
    </row>
    <row r="834" spans="3:36" x14ac:dyDescent="0.3">
      <c r="C834">
        <v>834</v>
      </c>
      <c r="D834" t="str">
        <f t="shared" si="46"/>
        <v>20-KG</v>
      </c>
      <c r="E834" t="str">
        <f>VLOOKUP($D834,metadata!$B$2:$S$451,2,0)</f>
        <v>KIMURA, MT; OHTSU, T; YOSHIDA, T; AWASAKI, T; LIN, FJ</v>
      </c>
      <c r="F834" t="str">
        <f>VLOOKUP($D834,metadata!$B$2:$S$451,3,0)</f>
        <v>CLIMATIC ADAPTATIONS AND DISTRIBUTIONS IN THE DROSOPHILA-TAKAHASHII SPECIES SUBGROUP (DIPTERA, DROSOPHILIDAE)</v>
      </c>
      <c r="G834" t="str">
        <f>VLOOKUP($D834,metadata!$B$2:$S$451,4,0)</f>
        <v>10.1080/00222939400770181</v>
      </c>
      <c r="H834" t="str">
        <f>VLOOKUP($D834,metadata!$B$2:$S$451,5,0)</f>
        <v>y</v>
      </c>
      <c r="I834" t="str">
        <f>VLOOKUP($D834,metadata!$B$2:$S$451,6,0)</f>
        <v>a</v>
      </c>
      <c r="J834" t="str">
        <f>VLOOKUP($D834,metadata!$B$2:$S$451,7,0)</f>
        <v>i</v>
      </c>
      <c r="K834">
        <f>VLOOKUP($D834,metadata!$B$2:$S$451,8,0)</f>
        <v>5</v>
      </c>
      <c r="L834">
        <f>VLOOKUP($D834,metadata!$B$2:$S$451,9,0)</f>
        <v>4</v>
      </c>
      <c r="M834" t="str">
        <f>VLOOKUP($D834,metadata!$B$2:$S$451,10,0)</f>
        <v>n</v>
      </c>
      <c r="N834" t="str">
        <f>VLOOKUP($D834,metadata!$B$2:$S$451,11,0)</f>
        <v>Drosophila lutescens</v>
      </c>
      <c r="O834" t="str">
        <f>VLOOKUP($D834,metadata!$B$2:$S$451,12,0)</f>
        <v>diptera</v>
      </c>
      <c r="P834" t="str">
        <f>VLOOKUP($D834,metadata!$B$2:$S$451,13,0)</f>
        <v>KG</v>
      </c>
      <c r="Q834">
        <f>VLOOKUP($D834,metadata!$B$2:$S$451,14,0)</f>
        <v>31.596536</v>
      </c>
      <c r="R834">
        <f>VLOOKUP($D834,metadata!$B$2:$S$451,15,0)</f>
        <v>130.55711700000001</v>
      </c>
      <c r="S834">
        <f>VLOOKUP($D834,metadata!$B$2:$S$451,16,0)</f>
        <v>0.05</v>
      </c>
      <c r="T834" t="str">
        <f>VLOOKUP($D834,metadata!$B$2:$S$451,17,0)</f>
        <v/>
      </c>
      <c r="U834" t="str">
        <f>VLOOKUP($D834,metadata!$B$2:$S$451,18,0)</f>
        <v/>
      </c>
      <c r="V834">
        <f>VLOOKUP($D834,metadata!$B$2:$Z$451,19,0)</f>
        <v>40</v>
      </c>
      <c r="W834" t="str">
        <f>VLOOKUP($D834,metadata!$B$2:$Z$451,20,0)</f>
        <v>global average</v>
      </c>
      <c r="X834" t="str">
        <f>VLOOKUP($D834,metadata!$B$2:$Z$451,21,0)</f>
        <v/>
      </c>
      <c r="Y834">
        <f>VLOOKUP($D834,metadata!$B$2:$Z$451,22,0)</f>
        <v>20</v>
      </c>
      <c r="Z834" t="str">
        <f>VLOOKUP($D834,metadata!$B$2:$Z$451,23,0)</f>
        <v/>
      </c>
      <c r="AA834" t="str">
        <f>VLOOKUP($D834,metadata!$B$2:$Z$451,24,0)</f>
        <v/>
      </c>
      <c r="AB834" t="str">
        <f>VLOOKUP($D834,metadata!$B$2:$Z$451,25,0)</f>
        <v/>
      </c>
      <c r="AC834">
        <v>9.9957930078294908</v>
      </c>
      <c r="AD834">
        <v>67.269736842105203</v>
      </c>
      <c r="AF834">
        <f>IF(AE834="",V834,AE834)</f>
        <v>40</v>
      </c>
      <c r="AG834">
        <f>ROUND(AC834,1)</f>
        <v>10</v>
      </c>
      <c r="AH834">
        <v>2007</v>
      </c>
      <c r="AI834" t="s">
        <v>37</v>
      </c>
      <c r="AJ834" t="s">
        <v>37</v>
      </c>
    </row>
    <row r="835" spans="3:36" x14ac:dyDescent="0.3">
      <c r="C835">
        <v>835</v>
      </c>
      <c r="D835" t="str">
        <f t="shared" si="46"/>
        <v>20-KG</v>
      </c>
      <c r="E835" t="str">
        <f>VLOOKUP($D835,metadata!$B$2:$S$451,2,0)</f>
        <v>KIMURA, MT; OHTSU, T; YOSHIDA, T; AWASAKI, T; LIN, FJ</v>
      </c>
      <c r="F835" t="str">
        <f>VLOOKUP($D835,metadata!$B$2:$S$451,3,0)</f>
        <v>CLIMATIC ADAPTATIONS AND DISTRIBUTIONS IN THE DROSOPHILA-TAKAHASHII SPECIES SUBGROUP (DIPTERA, DROSOPHILIDAE)</v>
      </c>
      <c r="G835" t="str">
        <f>VLOOKUP($D835,metadata!$B$2:$S$451,4,0)</f>
        <v>10.1080/00222939400770181</v>
      </c>
      <c r="H835" t="str">
        <f>VLOOKUP($D835,metadata!$B$2:$S$451,5,0)</f>
        <v>y</v>
      </c>
      <c r="I835" t="str">
        <f>VLOOKUP($D835,metadata!$B$2:$S$451,6,0)</f>
        <v>a</v>
      </c>
      <c r="J835" t="str">
        <f>VLOOKUP($D835,metadata!$B$2:$S$451,7,0)</f>
        <v>i</v>
      </c>
      <c r="K835">
        <f>VLOOKUP($D835,metadata!$B$2:$S$451,8,0)</f>
        <v>5</v>
      </c>
      <c r="L835">
        <f>VLOOKUP($D835,metadata!$B$2:$S$451,9,0)</f>
        <v>4</v>
      </c>
      <c r="M835" t="str">
        <f>VLOOKUP($D835,metadata!$B$2:$S$451,10,0)</f>
        <v>n</v>
      </c>
      <c r="N835" t="str">
        <f>VLOOKUP($D835,metadata!$B$2:$S$451,11,0)</f>
        <v>Drosophila lutescens</v>
      </c>
      <c r="O835" t="str">
        <f>VLOOKUP($D835,metadata!$B$2:$S$451,12,0)</f>
        <v>diptera</v>
      </c>
      <c r="P835" t="str">
        <f>VLOOKUP($D835,metadata!$B$2:$S$451,13,0)</f>
        <v>KG</v>
      </c>
      <c r="Q835">
        <f>VLOOKUP($D835,metadata!$B$2:$S$451,14,0)</f>
        <v>31.596536</v>
      </c>
      <c r="R835">
        <f>VLOOKUP($D835,metadata!$B$2:$S$451,15,0)</f>
        <v>130.55711700000001</v>
      </c>
      <c r="S835">
        <f>VLOOKUP($D835,metadata!$B$2:$S$451,16,0)</f>
        <v>0.05</v>
      </c>
      <c r="T835" t="str">
        <f>VLOOKUP($D835,metadata!$B$2:$S$451,17,0)</f>
        <v/>
      </c>
      <c r="U835" t="str">
        <f>VLOOKUP($D835,metadata!$B$2:$S$451,18,0)</f>
        <v/>
      </c>
      <c r="V835">
        <f>VLOOKUP($D835,metadata!$B$2:$Z$451,19,0)</f>
        <v>40</v>
      </c>
      <c r="W835" t="str">
        <f>VLOOKUP($D835,metadata!$B$2:$Z$451,20,0)</f>
        <v>global average</v>
      </c>
      <c r="X835" t="str">
        <f>VLOOKUP($D835,metadata!$B$2:$Z$451,21,0)</f>
        <v/>
      </c>
      <c r="Y835">
        <f>VLOOKUP($D835,metadata!$B$2:$Z$451,22,0)</f>
        <v>20</v>
      </c>
      <c r="Z835" t="str">
        <f>VLOOKUP($D835,metadata!$B$2:$Z$451,23,0)</f>
        <v/>
      </c>
      <c r="AA835" t="str">
        <f>VLOOKUP($D835,metadata!$B$2:$Z$451,24,0)</f>
        <v/>
      </c>
      <c r="AB835" t="str">
        <f>VLOOKUP($D835,metadata!$B$2:$Z$451,25,0)</f>
        <v/>
      </c>
      <c r="AC835">
        <v>10.9930268595041</v>
      </c>
      <c r="AD835">
        <v>56.25</v>
      </c>
      <c r="AF835">
        <f>IF(AE835="",V835,AE835)</f>
        <v>40</v>
      </c>
      <c r="AG835">
        <f>ROUND(AC835,1)</f>
        <v>11</v>
      </c>
      <c r="AH835">
        <v>2007</v>
      </c>
      <c r="AI835" t="s">
        <v>37</v>
      </c>
      <c r="AJ835" t="s">
        <v>37</v>
      </c>
    </row>
    <row r="836" spans="3:36" x14ac:dyDescent="0.3">
      <c r="C836">
        <v>836</v>
      </c>
      <c r="D836" t="str">
        <f t="shared" si="46"/>
        <v>20-KG</v>
      </c>
      <c r="E836" t="str">
        <f>VLOOKUP($D836,metadata!$B$2:$S$451,2,0)</f>
        <v>KIMURA, MT; OHTSU, T; YOSHIDA, T; AWASAKI, T; LIN, FJ</v>
      </c>
      <c r="F836" t="str">
        <f>VLOOKUP($D836,metadata!$B$2:$S$451,3,0)</f>
        <v>CLIMATIC ADAPTATIONS AND DISTRIBUTIONS IN THE DROSOPHILA-TAKAHASHII SPECIES SUBGROUP (DIPTERA, DROSOPHILIDAE)</v>
      </c>
      <c r="G836" t="str">
        <f>VLOOKUP($D836,metadata!$B$2:$S$451,4,0)</f>
        <v>10.1080/00222939400770181</v>
      </c>
      <c r="H836" t="str">
        <f>VLOOKUP($D836,metadata!$B$2:$S$451,5,0)</f>
        <v>y</v>
      </c>
      <c r="I836" t="str">
        <f>VLOOKUP($D836,metadata!$B$2:$S$451,6,0)</f>
        <v>a</v>
      </c>
      <c r="J836" t="str">
        <f>VLOOKUP($D836,metadata!$B$2:$S$451,7,0)</f>
        <v>i</v>
      </c>
      <c r="K836">
        <f>VLOOKUP($D836,metadata!$B$2:$S$451,8,0)</f>
        <v>5</v>
      </c>
      <c r="L836">
        <f>VLOOKUP($D836,metadata!$B$2:$S$451,9,0)</f>
        <v>4</v>
      </c>
      <c r="M836" t="str">
        <f>VLOOKUP($D836,metadata!$B$2:$S$451,10,0)</f>
        <v>n</v>
      </c>
      <c r="N836" t="str">
        <f>VLOOKUP($D836,metadata!$B$2:$S$451,11,0)</f>
        <v>Drosophila lutescens</v>
      </c>
      <c r="O836" t="str">
        <f>VLOOKUP($D836,metadata!$B$2:$S$451,12,0)</f>
        <v>diptera</v>
      </c>
      <c r="P836" t="str">
        <f>VLOOKUP($D836,metadata!$B$2:$S$451,13,0)</f>
        <v>KG</v>
      </c>
      <c r="Q836">
        <f>VLOOKUP($D836,metadata!$B$2:$S$451,14,0)</f>
        <v>31.596536</v>
      </c>
      <c r="R836">
        <f>VLOOKUP($D836,metadata!$B$2:$S$451,15,0)</f>
        <v>130.55711700000001</v>
      </c>
      <c r="S836">
        <f>VLOOKUP($D836,metadata!$B$2:$S$451,16,0)</f>
        <v>0.05</v>
      </c>
      <c r="T836" t="str">
        <f>VLOOKUP($D836,metadata!$B$2:$S$451,17,0)</f>
        <v/>
      </c>
      <c r="U836" t="str">
        <f>VLOOKUP($D836,metadata!$B$2:$S$451,18,0)</f>
        <v/>
      </c>
      <c r="V836">
        <f>VLOOKUP($D836,metadata!$B$2:$Z$451,19,0)</f>
        <v>40</v>
      </c>
      <c r="W836" t="str">
        <f>VLOOKUP($D836,metadata!$B$2:$Z$451,20,0)</f>
        <v>global average</v>
      </c>
      <c r="X836" t="str">
        <f>VLOOKUP($D836,metadata!$B$2:$Z$451,21,0)</f>
        <v/>
      </c>
      <c r="Y836">
        <f>VLOOKUP($D836,metadata!$B$2:$Z$451,22,0)</f>
        <v>20</v>
      </c>
      <c r="Z836" t="str">
        <f>VLOOKUP($D836,metadata!$B$2:$Z$451,23,0)</f>
        <v/>
      </c>
      <c r="AA836" t="str">
        <f>VLOOKUP($D836,metadata!$B$2:$Z$451,24,0)</f>
        <v/>
      </c>
      <c r="AB836" t="str">
        <f>VLOOKUP($D836,metadata!$B$2:$Z$451,25,0)</f>
        <v/>
      </c>
      <c r="AC836">
        <v>12.0057361896476</v>
      </c>
      <c r="AD836">
        <v>20.3947368421052</v>
      </c>
      <c r="AF836">
        <f>IF(AE836="",V836,AE836)</f>
        <v>40</v>
      </c>
      <c r="AG836">
        <f>ROUND(AC836,1)</f>
        <v>12</v>
      </c>
      <c r="AH836">
        <v>2007</v>
      </c>
      <c r="AI836" t="s">
        <v>37</v>
      </c>
      <c r="AJ836" t="s">
        <v>37</v>
      </c>
    </row>
    <row r="837" spans="3:36" x14ac:dyDescent="0.3">
      <c r="C837">
        <v>837</v>
      </c>
      <c r="D837" t="str">
        <f t="shared" si="46"/>
        <v>20-KG</v>
      </c>
      <c r="E837" t="str">
        <f>VLOOKUP($D837,metadata!$B$2:$S$451,2,0)</f>
        <v>KIMURA, MT; OHTSU, T; YOSHIDA, T; AWASAKI, T; LIN, FJ</v>
      </c>
      <c r="F837" t="str">
        <f>VLOOKUP($D837,metadata!$B$2:$S$451,3,0)</f>
        <v>CLIMATIC ADAPTATIONS AND DISTRIBUTIONS IN THE DROSOPHILA-TAKAHASHII SPECIES SUBGROUP (DIPTERA, DROSOPHILIDAE)</v>
      </c>
      <c r="G837" t="str">
        <f>VLOOKUP($D837,metadata!$B$2:$S$451,4,0)</f>
        <v>10.1080/00222939400770181</v>
      </c>
      <c r="H837" t="str">
        <f>VLOOKUP($D837,metadata!$B$2:$S$451,5,0)</f>
        <v>y</v>
      </c>
      <c r="I837" t="str">
        <f>VLOOKUP($D837,metadata!$B$2:$S$451,6,0)</f>
        <v>a</v>
      </c>
      <c r="J837" t="str">
        <f>VLOOKUP($D837,metadata!$B$2:$S$451,7,0)</f>
        <v>i</v>
      </c>
      <c r="K837">
        <f>VLOOKUP($D837,metadata!$B$2:$S$451,8,0)</f>
        <v>5</v>
      </c>
      <c r="L837">
        <f>VLOOKUP($D837,metadata!$B$2:$S$451,9,0)</f>
        <v>4</v>
      </c>
      <c r="M837" t="str">
        <f>VLOOKUP($D837,metadata!$B$2:$S$451,10,0)</f>
        <v>n</v>
      </c>
      <c r="N837" t="str">
        <f>VLOOKUP($D837,metadata!$B$2:$S$451,11,0)</f>
        <v>Drosophila lutescens</v>
      </c>
      <c r="O837" t="str">
        <f>VLOOKUP($D837,metadata!$B$2:$S$451,12,0)</f>
        <v>diptera</v>
      </c>
      <c r="P837" t="str">
        <f>VLOOKUP($D837,metadata!$B$2:$S$451,13,0)</f>
        <v>KG</v>
      </c>
      <c r="Q837">
        <f>VLOOKUP($D837,metadata!$B$2:$S$451,14,0)</f>
        <v>31.596536</v>
      </c>
      <c r="R837">
        <f>VLOOKUP($D837,metadata!$B$2:$S$451,15,0)</f>
        <v>130.55711700000001</v>
      </c>
      <c r="S837">
        <f>VLOOKUP($D837,metadata!$B$2:$S$451,16,0)</f>
        <v>0.05</v>
      </c>
      <c r="T837" t="str">
        <f>VLOOKUP($D837,metadata!$B$2:$S$451,17,0)</f>
        <v/>
      </c>
      <c r="U837" t="str">
        <f>VLOOKUP($D837,metadata!$B$2:$S$451,18,0)</f>
        <v/>
      </c>
      <c r="V837">
        <f>VLOOKUP($D837,metadata!$B$2:$Z$451,19,0)</f>
        <v>40</v>
      </c>
      <c r="W837" t="str">
        <f>VLOOKUP($D837,metadata!$B$2:$Z$451,20,0)</f>
        <v>global average</v>
      </c>
      <c r="X837" t="str">
        <f>VLOOKUP($D837,metadata!$B$2:$Z$451,21,0)</f>
        <v/>
      </c>
      <c r="Y837">
        <f>VLOOKUP($D837,metadata!$B$2:$Z$451,22,0)</f>
        <v>20</v>
      </c>
      <c r="Z837" t="str">
        <f>VLOOKUP($D837,metadata!$B$2:$Z$451,23,0)</f>
        <v/>
      </c>
      <c r="AA837" t="str">
        <f>VLOOKUP($D837,metadata!$B$2:$Z$451,24,0)</f>
        <v/>
      </c>
      <c r="AB837" t="str">
        <f>VLOOKUP($D837,metadata!$B$2:$Z$451,25,0)</f>
        <v/>
      </c>
      <c r="AC837">
        <v>13.0193154632448</v>
      </c>
      <c r="AD837">
        <v>10.855263157894701</v>
      </c>
      <c r="AF837">
        <f>IF(AE837="",V837,AE837)</f>
        <v>40</v>
      </c>
      <c r="AG837">
        <f>ROUND(AC837,1)</f>
        <v>13</v>
      </c>
      <c r="AH837">
        <v>2007</v>
      </c>
      <c r="AI837" t="s">
        <v>37</v>
      </c>
      <c r="AJ837" t="s">
        <v>37</v>
      </c>
    </row>
    <row r="838" spans="3:36" x14ac:dyDescent="0.3">
      <c r="C838">
        <v>838</v>
      </c>
      <c r="D838" t="str">
        <f t="shared" si="46"/>
        <v>21-leningrad</v>
      </c>
      <c r="E838" t="str">
        <f>VLOOKUP($D838,metadata!$B$2:$S$451,2,0)</f>
        <v>KOVEOS, DS; KROON, A; VEERMAN, A</v>
      </c>
      <c r="F838" t="str">
        <f>VLOOKUP($D838,metadata!$B$2:$S$451,3,0)</f>
        <v>THE SAME PHOTOPERIODIC CLOCK MAY CONTROL INDUCTION AND MAINTENANCE OF DIAPAUSE IN THE SPIDER-MITE TETRANCHUS-URTICAE</v>
      </c>
      <c r="G838" t="str">
        <f>VLOOKUP($D838,metadata!$B$2:$S$451,4,0)</f>
        <v>10.1177/074873049300800401</v>
      </c>
      <c r="H838" t="str">
        <f>VLOOKUP($D838,metadata!$B$2:$S$451,5,0)</f>
        <v>y</v>
      </c>
      <c r="I838" t="str">
        <f>VLOOKUP($D838,metadata!$B$2:$S$451,6,0)</f>
        <v>a</v>
      </c>
      <c r="J838" t="str">
        <f>VLOOKUP($D838,metadata!$B$2:$S$451,7,0)</f>
        <v>i</v>
      </c>
      <c r="K838">
        <f>VLOOKUP($D838,metadata!$B$2:$S$451,8,0)</f>
        <v>8</v>
      </c>
      <c r="L838">
        <f>VLOOKUP($D838,metadata!$B$2:$S$451,9,0)</f>
        <v>15</v>
      </c>
      <c r="M838" t="str">
        <f>VLOOKUP($D838,metadata!$B$2:$S$451,10,0)</f>
        <v>n</v>
      </c>
      <c r="N838" t="str">
        <f>VLOOKUP($D838,metadata!$B$2:$S$451,11,0)</f>
        <v>Tetranychus urticae</v>
      </c>
      <c r="O838" t="str">
        <f>VLOOKUP($D838,metadata!$B$2:$S$451,12,0)</f>
        <v>Tetranychidae</v>
      </c>
      <c r="P838" t="str">
        <f>VLOOKUP($D838,metadata!$B$2:$S$451,13,0)</f>
        <v>leningrad</v>
      </c>
      <c r="Q838">
        <f>VLOOKUP($D838,metadata!$B$2:$S$451,14,0)</f>
        <v>59.933332999999998</v>
      </c>
      <c r="R838">
        <f>VLOOKUP($D838,metadata!$B$2:$S$451,15,0)</f>
        <v>30.266667000000002</v>
      </c>
      <c r="S838">
        <f>VLOOKUP($D838,metadata!$B$2:$S$451,16,0)</f>
        <v>0.05</v>
      </c>
      <c r="T838" t="str">
        <f>VLOOKUP($D838,metadata!$B$2:$S$451,17,0)</f>
        <v/>
      </c>
      <c r="U838" t="str">
        <f>VLOOKUP($D838,metadata!$B$2:$S$451,18,0)</f>
        <v/>
      </c>
      <c r="V838">
        <f>VLOOKUP($D838,metadata!$B$2:$Z$451,19,0)</f>
        <v>250</v>
      </c>
      <c r="W838" t="str">
        <f>VLOOKUP($D838,metadata!$B$2:$Z$451,20,0)</f>
        <v>global average</v>
      </c>
      <c r="X838" t="str">
        <f>VLOOKUP($D838,metadata!$B$2:$Z$451,21,0)</f>
        <v/>
      </c>
      <c r="Y838">
        <f>VLOOKUP($D838,metadata!$B$2:$Z$451,22,0)</f>
        <v>21</v>
      </c>
      <c r="Z838" t="str">
        <f>VLOOKUP($D838,metadata!$B$2:$Z$451,23,0)</f>
        <v/>
      </c>
      <c r="AA838" t="str">
        <f>VLOOKUP($D838,metadata!$B$2:$Z$451,24,0)</f>
        <v/>
      </c>
      <c r="AB838" t="str">
        <f>VLOOKUP($D838,metadata!$B$2:$Z$451,25,0)</f>
        <v/>
      </c>
      <c r="AC838">
        <v>8</v>
      </c>
      <c r="AD838">
        <v>99.324324324324294</v>
      </c>
      <c r="AF838">
        <f>IF(AE838="",V838,AE838)</f>
        <v>250</v>
      </c>
      <c r="AG838">
        <f>ROUND(AC838,1)</f>
        <v>8</v>
      </c>
      <c r="AH838">
        <v>1993</v>
      </c>
      <c r="AI838" t="s">
        <v>37</v>
      </c>
      <c r="AJ838" t="s">
        <v>37</v>
      </c>
    </row>
    <row r="839" spans="3:36" x14ac:dyDescent="0.3">
      <c r="C839">
        <v>839</v>
      </c>
      <c r="D839" t="str">
        <f t="shared" si="46"/>
        <v>21-leningrad</v>
      </c>
      <c r="E839" t="str">
        <f>VLOOKUP($D839,metadata!$B$2:$S$451,2,0)</f>
        <v>KOVEOS, DS; KROON, A; VEERMAN, A</v>
      </c>
      <c r="F839" t="str">
        <f>VLOOKUP($D839,metadata!$B$2:$S$451,3,0)</f>
        <v>THE SAME PHOTOPERIODIC CLOCK MAY CONTROL INDUCTION AND MAINTENANCE OF DIAPAUSE IN THE SPIDER-MITE TETRANCHUS-URTICAE</v>
      </c>
      <c r="G839" t="str">
        <f>VLOOKUP($D839,metadata!$B$2:$S$451,4,0)</f>
        <v>10.1177/074873049300800401</v>
      </c>
      <c r="H839" t="str">
        <f>VLOOKUP($D839,metadata!$B$2:$S$451,5,0)</f>
        <v>y</v>
      </c>
      <c r="I839" t="str">
        <f>VLOOKUP($D839,metadata!$B$2:$S$451,6,0)</f>
        <v>a</v>
      </c>
      <c r="J839" t="str">
        <f>VLOOKUP($D839,metadata!$B$2:$S$451,7,0)</f>
        <v>i</v>
      </c>
      <c r="K839">
        <f>VLOOKUP($D839,metadata!$B$2:$S$451,8,0)</f>
        <v>8</v>
      </c>
      <c r="L839">
        <f>VLOOKUP($D839,metadata!$B$2:$S$451,9,0)</f>
        <v>15</v>
      </c>
      <c r="M839" t="str">
        <f>VLOOKUP($D839,metadata!$B$2:$S$451,10,0)</f>
        <v>n</v>
      </c>
      <c r="N839" t="str">
        <f>VLOOKUP($D839,metadata!$B$2:$S$451,11,0)</f>
        <v>Tetranychus urticae</v>
      </c>
      <c r="O839" t="str">
        <f>VLOOKUP($D839,metadata!$B$2:$S$451,12,0)</f>
        <v>Tetranychidae</v>
      </c>
      <c r="P839" t="str">
        <f>VLOOKUP($D839,metadata!$B$2:$S$451,13,0)</f>
        <v>leningrad</v>
      </c>
      <c r="Q839">
        <f>VLOOKUP($D839,metadata!$B$2:$S$451,14,0)</f>
        <v>59.933332999999998</v>
      </c>
      <c r="R839">
        <f>VLOOKUP($D839,metadata!$B$2:$S$451,15,0)</f>
        <v>30.266667000000002</v>
      </c>
      <c r="S839">
        <f>VLOOKUP($D839,metadata!$B$2:$S$451,16,0)</f>
        <v>0.05</v>
      </c>
      <c r="T839" t="str">
        <f>VLOOKUP($D839,metadata!$B$2:$S$451,17,0)</f>
        <v/>
      </c>
      <c r="U839" t="str">
        <f>VLOOKUP($D839,metadata!$B$2:$S$451,18,0)</f>
        <v/>
      </c>
      <c r="V839">
        <f>VLOOKUP($D839,metadata!$B$2:$Z$451,19,0)</f>
        <v>250</v>
      </c>
      <c r="W839" t="str">
        <f>VLOOKUP($D839,metadata!$B$2:$Z$451,20,0)</f>
        <v>global average</v>
      </c>
      <c r="X839" t="str">
        <f>VLOOKUP($D839,metadata!$B$2:$Z$451,21,0)</f>
        <v/>
      </c>
      <c r="Y839">
        <f>VLOOKUP($D839,metadata!$B$2:$Z$451,22,0)</f>
        <v>21</v>
      </c>
      <c r="Z839" t="str">
        <f>VLOOKUP($D839,metadata!$B$2:$Z$451,23,0)</f>
        <v/>
      </c>
      <c r="AA839" t="str">
        <f>VLOOKUP($D839,metadata!$B$2:$Z$451,24,0)</f>
        <v/>
      </c>
      <c r="AB839" t="str">
        <f>VLOOKUP($D839,metadata!$B$2:$Z$451,25,0)</f>
        <v/>
      </c>
      <c r="AC839">
        <v>9.02678571428571</v>
      </c>
      <c r="AD839">
        <v>99.254946911196896</v>
      </c>
      <c r="AF839">
        <f>IF(AE839="",V839,AE839)</f>
        <v>250</v>
      </c>
      <c r="AG839">
        <f>ROUND(AC839,1)</f>
        <v>9</v>
      </c>
      <c r="AH839">
        <v>1993</v>
      </c>
      <c r="AI839" t="s">
        <v>37</v>
      </c>
      <c r="AJ839" t="s">
        <v>37</v>
      </c>
    </row>
    <row r="840" spans="3:36" x14ac:dyDescent="0.3">
      <c r="C840">
        <v>840</v>
      </c>
      <c r="D840" t="str">
        <f t="shared" si="46"/>
        <v>21-leningrad</v>
      </c>
      <c r="E840" t="str">
        <f>VLOOKUP($D840,metadata!$B$2:$S$451,2,0)</f>
        <v>KOVEOS, DS; KROON, A; VEERMAN, A</v>
      </c>
      <c r="F840" t="str">
        <f>VLOOKUP($D840,metadata!$B$2:$S$451,3,0)</f>
        <v>THE SAME PHOTOPERIODIC CLOCK MAY CONTROL INDUCTION AND MAINTENANCE OF DIAPAUSE IN THE SPIDER-MITE TETRANCHUS-URTICAE</v>
      </c>
      <c r="G840" t="str">
        <f>VLOOKUP($D840,metadata!$B$2:$S$451,4,0)</f>
        <v>10.1177/074873049300800401</v>
      </c>
      <c r="H840" t="str">
        <f>VLOOKUP($D840,metadata!$B$2:$S$451,5,0)</f>
        <v>y</v>
      </c>
      <c r="I840" t="str">
        <f>VLOOKUP($D840,metadata!$B$2:$S$451,6,0)</f>
        <v>a</v>
      </c>
      <c r="J840" t="str">
        <f>VLOOKUP($D840,metadata!$B$2:$S$451,7,0)</f>
        <v>i</v>
      </c>
      <c r="K840">
        <f>VLOOKUP($D840,metadata!$B$2:$S$451,8,0)</f>
        <v>8</v>
      </c>
      <c r="L840">
        <f>VLOOKUP($D840,metadata!$B$2:$S$451,9,0)</f>
        <v>15</v>
      </c>
      <c r="M840" t="str">
        <f>VLOOKUP($D840,metadata!$B$2:$S$451,10,0)</f>
        <v>n</v>
      </c>
      <c r="N840" t="str">
        <f>VLOOKUP($D840,metadata!$B$2:$S$451,11,0)</f>
        <v>Tetranychus urticae</v>
      </c>
      <c r="O840" t="str">
        <f>VLOOKUP($D840,metadata!$B$2:$S$451,12,0)</f>
        <v>Tetranychidae</v>
      </c>
      <c r="P840" t="str">
        <f>VLOOKUP($D840,metadata!$B$2:$S$451,13,0)</f>
        <v>leningrad</v>
      </c>
      <c r="Q840">
        <f>VLOOKUP($D840,metadata!$B$2:$S$451,14,0)</f>
        <v>59.933332999999998</v>
      </c>
      <c r="R840">
        <f>VLOOKUP($D840,metadata!$B$2:$S$451,15,0)</f>
        <v>30.266667000000002</v>
      </c>
      <c r="S840">
        <f>VLOOKUP($D840,metadata!$B$2:$S$451,16,0)</f>
        <v>0.05</v>
      </c>
      <c r="T840" t="str">
        <f>VLOOKUP($D840,metadata!$B$2:$S$451,17,0)</f>
        <v/>
      </c>
      <c r="U840" t="str">
        <f>VLOOKUP($D840,metadata!$B$2:$S$451,18,0)</f>
        <v/>
      </c>
      <c r="V840">
        <f>VLOOKUP($D840,metadata!$B$2:$Z$451,19,0)</f>
        <v>250</v>
      </c>
      <c r="W840" t="str">
        <f>VLOOKUP($D840,metadata!$B$2:$Z$451,20,0)</f>
        <v>global average</v>
      </c>
      <c r="X840" t="str">
        <f>VLOOKUP($D840,metadata!$B$2:$Z$451,21,0)</f>
        <v/>
      </c>
      <c r="Y840">
        <f>VLOOKUP($D840,metadata!$B$2:$Z$451,22,0)</f>
        <v>21</v>
      </c>
      <c r="Z840" t="str">
        <f>VLOOKUP($D840,metadata!$B$2:$Z$451,23,0)</f>
        <v/>
      </c>
      <c r="AA840" t="str">
        <f>VLOOKUP($D840,metadata!$B$2:$Z$451,24,0)</f>
        <v/>
      </c>
      <c r="AB840" t="str">
        <f>VLOOKUP($D840,metadata!$B$2:$Z$451,25,0)</f>
        <v/>
      </c>
      <c r="AC840">
        <v>10.0089285714285</v>
      </c>
      <c r="AD840">
        <v>99.188585907335806</v>
      </c>
      <c r="AF840">
        <f>IF(AE840="",V840,AE840)</f>
        <v>250</v>
      </c>
      <c r="AG840">
        <f>ROUND(AC840,1)</f>
        <v>10</v>
      </c>
      <c r="AH840">
        <v>1993</v>
      </c>
      <c r="AI840" t="s">
        <v>37</v>
      </c>
      <c r="AJ840" t="s">
        <v>37</v>
      </c>
    </row>
    <row r="841" spans="3:36" x14ac:dyDescent="0.3">
      <c r="C841">
        <v>841</v>
      </c>
      <c r="D841" t="str">
        <f t="shared" si="46"/>
        <v>21-leningrad</v>
      </c>
      <c r="E841" t="str">
        <f>VLOOKUP($D841,metadata!$B$2:$S$451,2,0)</f>
        <v>KOVEOS, DS; KROON, A; VEERMAN, A</v>
      </c>
      <c r="F841" t="str">
        <f>VLOOKUP($D841,metadata!$B$2:$S$451,3,0)</f>
        <v>THE SAME PHOTOPERIODIC CLOCK MAY CONTROL INDUCTION AND MAINTENANCE OF DIAPAUSE IN THE SPIDER-MITE TETRANCHUS-URTICAE</v>
      </c>
      <c r="G841" t="str">
        <f>VLOOKUP($D841,metadata!$B$2:$S$451,4,0)</f>
        <v>10.1177/074873049300800401</v>
      </c>
      <c r="H841" t="str">
        <f>VLOOKUP($D841,metadata!$B$2:$S$451,5,0)</f>
        <v>y</v>
      </c>
      <c r="I841" t="str">
        <f>VLOOKUP($D841,metadata!$B$2:$S$451,6,0)</f>
        <v>a</v>
      </c>
      <c r="J841" t="str">
        <f>VLOOKUP($D841,metadata!$B$2:$S$451,7,0)</f>
        <v>i</v>
      </c>
      <c r="K841">
        <f>VLOOKUP($D841,metadata!$B$2:$S$451,8,0)</f>
        <v>8</v>
      </c>
      <c r="L841">
        <f>VLOOKUP($D841,metadata!$B$2:$S$451,9,0)</f>
        <v>15</v>
      </c>
      <c r="M841" t="str">
        <f>VLOOKUP($D841,metadata!$B$2:$S$451,10,0)</f>
        <v>n</v>
      </c>
      <c r="N841" t="str">
        <f>VLOOKUP($D841,metadata!$B$2:$S$451,11,0)</f>
        <v>Tetranychus urticae</v>
      </c>
      <c r="O841" t="str">
        <f>VLOOKUP($D841,metadata!$B$2:$S$451,12,0)</f>
        <v>Tetranychidae</v>
      </c>
      <c r="P841" t="str">
        <f>VLOOKUP($D841,metadata!$B$2:$S$451,13,0)</f>
        <v>leningrad</v>
      </c>
      <c r="Q841">
        <f>VLOOKUP($D841,metadata!$B$2:$S$451,14,0)</f>
        <v>59.933332999999998</v>
      </c>
      <c r="R841">
        <f>VLOOKUP($D841,metadata!$B$2:$S$451,15,0)</f>
        <v>30.266667000000002</v>
      </c>
      <c r="S841">
        <f>VLOOKUP($D841,metadata!$B$2:$S$451,16,0)</f>
        <v>0.05</v>
      </c>
      <c r="T841" t="str">
        <f>VLOOKUP($D841,metadata!$B$2:$S$451,17,0)</f>
        <v/>
      </c>
      <c r="U841" t="str">
        <f>VLOOKUP($D841,metadata!$B$2:$S$451,18,0)</f>
        <v/>
      </c>
      <c r="V841">
        <f>VLOOKUP($D841,metadata!$B$2:$Z$451,19,0)</f>
        <v>250</v>
      </c>
      <c r="W841" t="str">
        <f>VLOOKUP($D841,metadata!$B$2:$Z$451,20,0)</f>
        <v>global average</v>
      </c>
      <c r="X841" t="str">
        <f>VLOOKUP($D841,metadata!$B$2:$Z$451,21,0)</f>
        <v/>
      </c>
      <c r="Y841">
        <f>VLOOKUP($D841,metadata!$B$2:$Z$451,22,0)</f>
        <v>21</v>
      </c>
      <c r="Z841" t="str">
        <f>VLOOKUP($D841,metadata!$B$2:$Z$451,23,0)</f>
        <v/>
      </c>
      <c r="AA841" t="str">
        <f>VLOOKUP($D841,metadata!$B$2:$Z$451,24,0)</f>
        <v/>
      </c>
      <c r="AB841" t="str">
        <f>VLOOKUP($D841,metadata!$B$2:$Z$451,25,0)</f>
        <v/>
      </c>
      <c r="AC841">
        <v>10.9910714285714</v>
      </c>
      <c r="AD841">
        <v>99.122224903474802</v>
      </c>
      <c r="AF841">
        <f>IF(AE841="",V841,AE841)</f>
        <v>250</v>
      </c>
      <c r="AG841">
        <f>ROUND(AC841,1)</f>
        <v>11</v>
      </c>
      <c r="AH841">
        <v>1993</v>
      </c>
      <c r="AI841" t="s">
        <v>37</v>
      </c>
      <c r="AJ841" t="s">
        <v>37</v>
      </c>
    </row>
    <row r="842" spans="3:36" x14ac:dyDescent="0.3">
      <c r="C842">
        <v>842</v>
      </c>
      <c r="D842" t="str">
        <f t="shared" si="46"/>
        <v>21-leningrad</v>
      </c>
      <c r="E842" t="str">
        <f>VLOOKUP($D842,metadata!$B$2:$S$451,2,0)</f>
        <v>KOVEOS, DS; KROON, A; VEERMAN, A</v>
      </c>
      <c r="F842" t="str">
        <f>VLOOKUP($D842,metadata!$B$2:$S$451,3,0)</f>
        <v>THE SAME PHOTOPERIODIC CLOCK MAY CONTROL INDUCTION AND MAINTENANCE OF DIAPAUSE IN THE SPIDER-MITE TETRANCHUS-URTICAE</v>
      </c>
      <c r="G842" t="str">
        <f>VLOOKUP($D842,metadata!$B$2:$S$451,4,0)</f>
        <v>10.1177/074873049300800401</v>
      </c>
      <c r="H842" t="str">
        <f>VLOOKUP($D842,metadata!$B$2:$S$451,5,0)</f>
        <v>y</v>
      </c>
      <c r="I842" t="str">
        <f>VLOOKUP($D842,metadata!$B$2:$S$451,6,0)</f>
        <v>a</v>
      </c>
      <c r="J842" t="str">
        <f>VLOOKUP($D842,metadata!$B$2:$S$451,7,0)</f>
        <v>i</v>
      </c>
      <c r="K842">
        <f>VLOOKUP($D842,metadata!$B$2:$S$451,8,0)</f>
        <v>8</v>
      </c>
      <c r="L842">
        <f>VLOOKUP($D842,metadata!$B$2:$S$451,9,0)</f>
        <v>15</v>
      </c>
      <c r="M842" t="str">
        <f>VLOOKUP($D842,metadata!$B$2:$S$451,10,0)</f>
        <v>n</v>
      </c>
      <c r="N842" t="str">
        <f>VLOOKUP($D842,metadata!$B$2:$S$451,11,0)</f>
        <v>Tetranychus urticae</v>
      </c>
      <c r="O842" t="str">
        <f>VLOOKUP($D842,metadata!$B$2:$S$451,12,0)</f>
        <v>Tetranychidae</v>
      </c>
      <c r="P842" t="str">
        <f>VLOOKUP($D842,metadata!$B$2:$S$451,13,0)</f>
        <v>leningrad</v>
      </c>
      <c r="Q842">
        <f>VLOOKUP($D842,metadata!$B$2:$S$451,14,0)</f>
        <v>59.933332999999998</v>
      </c>
      <c r="R842">
        <f>VLOOKUP($D842,metadata!$B$2:$S$451,15,0)</f>
        <v>30.266667000000002</v>
      </c>
      <c r="S842">
        <f>VLOOKUP($D842,metadata!$B$2:$S$451,16,0)</f>
        <v>0.05</v>
      </c>
      <c r="T842" t="str">
        <f>VLOOKUP($D842,metadata!$B$2:$S$451,17,0)</f>
        <v/>
      </c>
      <c r="U842" t="str">
        <f>VLOOKUP($D842,metadata!$B$2:$S$451,18,0)</f>
        <v/>
      </c>
      <c r="V842">
        <f>VLOOKUP($D842,metadata!$B$2:$Z$451,19,0)</f>
        <v>250</v>
      </c>
      <c r="W842" t="str">
        <f>VLOOKUP($D842,metadata!$B$2:$Z$451,20,0)</f>
        <v>global average</v>
      </c>
      <c r="X842" t="str">
        <f>VLOOKUP($D842,metadata!$B$2:$Z$451,21,0)</f>
        <v/>
      </c>
      <c r="Y842">
        <f>VLOOKUP($D842,metadata!$B$2:$Z$451,22,0)</f>
        <v>21</v>
      </c>
      <c r="Z842" t="str">
        <f>VLOOKUP($D842,metadata!$B$2:$Z$451,23,0)</f>
        <v/>
      </c>
      <c r="AA842" t="str">
        <f>VLOOKUP($D842,metadata!$B$2:$Z$451,24,0)</f>
        <v/>
      </c>
      <c r="AB842" t="str">
        <f>VLOOKUP($D842,metadata!$B$2:$Z$451,25,0)</f>
        <v/>
      </c>
      <c r="AC842">
        <v>12.0178571428571</v>
      </c>
      <c r="AD842">
        <v>99.052847490347403</v>
      </c>
      <c r="AF842">
        <f>IF(AE842="",V842,AE842)</f>
        <v>250</v>
      </c>
      <c r="AG842">
        <f>ROUND(AC842,1)</f>
        <v>12</v>
      </c>
      <c r="AH842">
        <v>1993</v>
      </c>
      <c r="AI842" t="s">
        <v>37</v>
      </c>
      <c r="AJ842" t="s">
        <v>37</v>
      </c>
    </row>
    <row r="843" spans="3:36" x14ac:dyDescent="0.3">
      <c r="C843">
        <v>843</v>
      </c>
      <c r="D843" t="str">
        <f t="shared" si="46"/>
        <v>21-leningrad</v>
      </c>
      <c r="E843" t="str">
        <f>VLOOKUP($D843,metadata!$B$2:$S$451,2,0)</f>
        <v>KOVEOS, DS; KROON, A; VEERMAN, A</v>
      </c>
      <c r="F843" t="str">
        <f>VLOOKUP($D843,metadata!$B$2:$S$451,3,0)</f>
        <v>THE SAME PHOTOPERIODIC CLOCK MAY CONTROL INDUCTION AND MAINTENANCE OF DIAPAUSE IN THE SPIDER-MITE TETRANCHUS-URTICAE</v>
      </c>
      <c r="G843" t="str">
        <f>VLOOKUP($D843,metadata!$B$2:$S$451,4,0)</f>
        <v>10.1177/074873049300800401</v>
      </c>
      <c r="H843" t="str">
        <f>VLOOKUP($D843,metadata!$B$2:$S$451,5,0)</f>
        <v>y</v>
      </c>
      <c r="I843" t="str">
        <f>VLOOKUP($D843,metadata!$B$2:$S$451,6,0)</f>
        <v>a</v>
      </c>
      <c r="J843" t="str">
        <f>VLOOKUP($D843,metadata!$B$2:$S$451,7,0)</f>
        <v>i</v>
      </c>
      <c r="K843">
        <f>VLOOKUP($D843,metadata!$B$2:$S$451,8,0)</f>
        <v>8</v>
      </c>
      <c r="L843">
        <f>VLOOKUP($D843,metadata!$B$2:$S$451,9,0)</f>
        <v>15</v>
      </c>
      <c r="M843" t="str">
        <f>VLOOKUP($D843,metadata!$B$2:$S$451,10,0)</f>
        <v>n</v>
      </c>
      <c r="N843" t="str">
        <f>VLOOKUP($D843,metadata!$B$2:$S$451,11,0)</f>
        <v>Tetranychus urticae</v>
      </c>
      <c r="O843" t="str">
        <f>VLOOKUP($D843,metadata!$B$2:$S$451,12,0)</f>
        <v>Tetranychidae</v>
      </c>
      <c r="P843" t="str">
        <f>VLOOKUP($D843,metadata!$B$2:$S$451,13,0)</f>
        <v>leningrad</v>
      </c>
      <c r="Q843">
        <f>VLOOKUP($D843,metadata!$B$2:$S$451,14,0)</f>
        <v>59.933332999999998</v>
      </c>
      <c r="R843">
        <f>VLOOKUP($D843,metadata!$B$2:$S$451,15,0)</f>
        <v>30.266667000000002</v>
      </c>
      <c r="S843">
        <f>VLOOKUP($D843,metadata!$B$2:$S$451,16,0)</f>
        <v>0.05</v>
      </c>
      <c r="T843" t="str">
        <f>VLOOKUP($D843,metadata!$B$2:$S$451,17,0)</f>
        <v/>
      </c>
      <c r="U843" t="str">
        <f>VLOOKUP($D843,metadata!$B$2:$S$451,18,0)</f>
        <v/>
      </c>
      <c r="V843">
        <f>VLOOKUP($D843,metadata!$B$2:$Z$451,19,0)</f>
        <v>250</v>
      </c>
      <c r="W843" t="str">
        <f>VLOOKUP($D843,metadata!$B$2:$Z$451,20,0)</f>
        <v>global average</v>
      </c>
      <c r="X843" t="str">
        <f>VLOOKUP($D843,metadata!$B$2:$Z$451,21,0)</f>
        <v/>
      </c>
      <c r="Y843">
        <f>VLOOKUP($D843,metadata!$B$2:$Z$451,22,0)</f>
        <v>21</v>
      </c>
      <c r="Z843" t="str">
        <f>VLOOKUP($D843,metadata!$B$2:$Z$451,23,0)</f>
        <v/>
      </c>
      <c r="AA843" t="str">
        <f>VLOOKUP($D843,metadata!$B$2:$Z$451,24,0)</f>
        <v/>
      </c>
      <c r="AB843" t="str">
        <f>VLOOKUP($D843,metadata!$B$2:$Z$451,25,0)</f>
        <v/>
      </c>
      <c r="AC843">
        <v>13.044642857142801</v>
      </c>
      <c r="AD843">
        <v>98.983470077220005</v>
      </c>
      <c r="AF843">
        <f>IF(AE843="",V843,AE843)</f>
        <v>250</v>
      </c>
      <c r="AG843">
        <f>ROUND(AC843,1)</f>
        <v>13</v>
      </c>
      <c r="AH843">
        <v>1993</v>
      </c>
      <c r="AI843" t="s">
        <v>37</v>
      </c>
      <c r="AJ843" t="s">
        <v>37</v>
      </c>
    </row>
    <row r="844" spans="3:36" x14ac:dyDescent="0.3">
      <c r="C844">
        <v>844</v>
      </c>
      <c r="D844" t="str">
        <f t="shared" si="46"/>
        <v>21-leningrad</v>
      </c>
      <c r="E844" t="str">
        <f>VLOOKUP($D844,metadata!$B$2:$S$451,2,0)</f>
        <v>KOVEOS, DS; KROON, A; VEERMAN, A</v>
      </c>
      <c r="F844" t="str">
        <f>VLOOKUP($D844,metadata!$B$2:$S$451,3,0)</f>
        <v>THE SAME PHOTOPERIODIC CLOCK MAY CONTROL INDUCTION AND MAINTENANCE OF DIAPAUSE IN THE SPIDER-MITE TETRANCHUS-URTICAE</v>
      </c>
      <c r="G844" t="str">
        <f>VLOOKUP($D844,metadata!$B$2:$S$451,4,0)</f>
        <v>10.1177/074873049300800401</v>
      </c>
      <c r="H844" t="str">
        <f>VLOOKUP($D844,metadata!$B$2:$S$451,5,0)</f>
        <v>y</v>
      </c>
      <c r="I844" t="str">
        <f>VLOOKUP($D844,metadata!$B$2:$S$451,6,0)</f>
        <v>a</v>
      </c>
      <c r="J844" t="str">
        <f>VLOOKUP($D844,metadata!$B$2:$S$451,7,0)</f>
        <v>i</v>
      </c>
      <c r="K844">
        <f>VLOOKUP($D844,metadata!$B$2:$S$451,8,0)</f>
        <v>8</v>
      </c>
      <c r="L844">
        <f>VLOOKUP($D844,metadata!$B$2:$S$451,9,0)</f>
        <v>15</v>
      </c>
      <c r="M844" t="str">
        <f>VLOOKUP($D844,metadata!$B$2:$S$451,10,0)</f>
        <v>n</v>
      </c>
      <c r="N844" t="str">
        <f>VLOOKUP($D844,metadata!$B$2:$S$451,11,0)</f>
        <v>Tetranychus urticae</v>
      </c>
      <c r="O844" t="str">
        <f>VLOOKUP($D844,metadata!$B$2:$S$451,12,0)</f>
        <v>Tetranychidae</v>
      </c>
      <c r="P844" t="str">
        <f>VLOOKUP($D844,metadata!$B$2:$S$451,13,0)</f>
        <v>leningrad</v>
      </c>
      <c r="Q844">
        <f>VLOOKUP($D844,metadata!$B$2:$S$451,14,0)</f>
        <v>59.933332999999998</v>
      </c>
      <c r="R844">
        <f>VLOOKUP($D844,metadata!$B$2:$S$451,15,0)</f>
        <v>30.266667000000002</v>
      </c>
      <c r="S844">
        <f>VLOOKUP($D844,metadata!$B$2:$S$451,16,0)</f>
        <v>0.05</v>
      </c>
      <c r="T844" t="str">
        <f>VLOOKUP($D844,metadata!$B$2:$S$451,17,0)</f>
        <v/>
      </c>
      <c r="U844" t="str">
        <f>VLOOKUP($D844,metadata!$B$2:$S$451,18,0)</f>
        <v/>
      </c>
      <c r="V844">
        <f>VLOOKUP($D844,metadata!$B$2:$Z$451,19,0)</f>
        <v>250</v>
      </c>
      <c r="W844" t="str">
        <f>VLOOKUP($D844,metadata!$B$2:$Z$451,20,0)</f>
        <v>global average</v>
      </c>
      <c r="X844" t="str">
        <f>VLOOKUP($D844,metadata!$B$2:$Z$451,21,0)</f>
        <v/>
      </c>
      <c r="Y844">
        <f>VLOOKUP($D844,metadata!$B$2:$Z$451,22,0)</f>
        <v>21</v>
      </c>
      <c r="Z844" t="str">
        <f>VLOOKUP($D844,metadata!$B$2:$Z$451,23,0)</f>
        <v/>
      </c>
      <c r="AA844" t="str">
        <f>VLOOKUP($D844,metadata!$B$2:$Z$451,24,0)</f>
        <v/>
      </c>
      <c r="AB844" t="str">
        <f>VLOOKUP($D844,metadata!$B$2:$Z$451,25,0)</f>
        <v/>
      </c>
      <c r="AC844">
        <v>14.026785714285699</v>
      </c>
      <c r="AD844">
        <v>98.917109073359001</v>
      </c>
      <c r="AF844">
        <f>IF(AE844="",V844,AE844)</f>
        <v>250</v>
      </c>
      <c r="AG844">
        <f>ROUND(AC844,1)</f>
        <v>14</v>
      </c>
      <c r="AH844">
        <v>1993</v>
      </c>
      <c r="AI844" t="s">
        <v>37</v>
      </c>
      <c r="AJ844" t="s">
        <v>37</v>
      </c>
    </row>
    <row r="845" spans="3:36" x14ac:dyDescent="0.3">
      <c r="C845">
        <v>845</v>
      </c>
      <c r="D845" t="str">
        <f t="shared" si="46"/>
        <v>21-leningrad</v>
      </c>
      <c r="E845" t="str">
        <f>VLOOKUP($D845,metadata!$B$2:$S$451,2,0)</f>
        <v>KOVEOS, DS; KROON, A; VEERMAN, A</v>
      </c>
      <c r="F845" t="str">
        <f>VLOOKUP($D845,metadata!$B$2:$S$451,3,0)</f>
        <v>THE SAME PHOTOPERIODIC CLOCK MAY CONTROL INDUCTION AND MAINTENANCE OF DIAPAUSE IN THE SPIDER-MITE TETRANCHUS-URTICAE</v>
      </c>
      <c r="G845" t="str">
        <f>VLOOKUP($D845,metadata!$B$2:$S$451,4,0)</f>
        <v>10.1177/074873049300800401</v>
      </c>
      <c r="H845" t="str">
        <f>VLOOKUP($D845,metadata!$B$2:$S$451,5,0)</f>
        <v>y</v>
      </c>
      <c r="I845" t="str">
        <f>VLOOKUP($D845,metadata!$B$2:$S$451,6,0)</f>
        <v>a</v>
      </c>
      <c r="J845" t="str">
        <f>VLOOKUP($D845,metadata!$B$2:$S$451,7,0)</f>
        <v>i</v>
      </c>
      <c r="K845">
        <f>VLOOKUP($D845,metadata!$B$2:$S$451,8,0)</f>
        <v>8</v>
      </c>
      <c r="L845">
        <f>VLOOKUP($D845,metadata!$B$2:$S$451,9,0)</f>
        <v>15</v>
      </c>
      <c r="M845" t="str">
        <f>VLOOKUP($D845,metadata!$B$2:$S$451,10,0)</f>
        <v>n</v>
      </c>
      <c r="N845" t="str">
        <f>VLOOKUP($D845,metadata!$B$2:$S$451,11,0)</f>
        <v>Tetranychus urticae</v>
      </c>
      <c r="O845" t="str">
        <f>VLOOKUP($D845,metadata!$B$2:$S$451,12,0)</f>
        <v>Tetranychidae</v>
      </c>
      <c r="P845" t="str">
        <f>VLOOKUP($D845,metadata!$B$2:$S$451,13,0)</f>
        <v>leningrad</v>
      </c>
      <c r="Q845">
        <f>VLOOKUP($D845,metadata!$B$2:$S$451,14,0)</f>
        <v>59.933332999999998</v>
      </c>
      <c r="R845">
        <f>VLOOKUP($D845,metadata!$B$2:$S$451,15,0)</f>
        <v>30.266667000000002</v>
      </c>
      <c r="S845">
        <f>VLOOKUP($D845,metadata!$B$2:$S$451,16,0)</f>
        <v>0.05</v>
      </c>
      <c r="T845" t="str">
        <f>VLOOKUP($D845,metadata!$B$2:$S$451,17,0)</f>
        <v/>
      </c>
      <c r="U845" t="str">
        <f>VLOOKUP($D845,metadata!$B$2:$S$451,18,0)</f>
        <v/>
      </c>
      <c r="V845">
        <f>VLOOKUP($D845,metadata!$B$2:$Z$451,19,0)</f>
        <v>250</v>
      </c>
      <c r="W845" t="str">
        <f>VLOOKUP($D845,metadata!$B$2:$Z$451,20,0)</f>
        <v>global average</v>
      </c>
      <c r="X845" t="str">
        <f>VLOOKUP($D845,metadata!$B$2:$Z$451,21,0)</f>
        <v/>
      </c>
      <c r="Y845">
        <f>VLOOKUP($D845,metadata!$B$2:$Z$451,22,0)</f>
        <v>21</v>
      </c>
      <c r="Z845" t="str">
        <f>VLOOKUP($D845,metadata!$B$2:$Z$451,23,0)</f>
        <v/>
      </c>
      <c r="AA845" t="str">
        <f>VLOOKUP($D845,metadata!$B$2:$Z$451,24,0)</f>
        <v/>
      </c>
      <c r="AB845" t="str">
        <f>VLOOKUP($D845,metadata!$B$2:$Z$451,25,0)</f>
        <v/>
      </c>
      <c r="AC845">
        <v>14.5</v>
      </c>
      <c r="AD845">
        <v>97.529560810810693</v>
      </c>
      <c r="AF845">
        <f>IF(AE845="",V845,AE845)</f>
        <v>250</v>
      </c>
      <c r="AG845">
        <f>ROUND(AC845,1)</f>
        <v>14.5</v>
      </c>
      <c r="AH845">
        <v>1993</v>
      </c>
      <c r="AI845" t="s">
        <v>37</v>
      </c>
      <c r="AJ845" t="s">
        <v>37</v>
      </c>
    </row>
    <row r="846" spans="3:36" x14ac:dyDescent="0.3">
      <c r="C846">
        <v>846</v>
      </c>
      <c r="D846" t="str">
        <f t="shared" si="46"/>
        <v>21-leningrad</v>
      </c>
      <c r="E846" t="str">
        <f>VLOOKUP($D846,metadata!$B$2:$S$451,2,0)</f>
        <v>KOVEOS, DS; KROON, A; VEERMAN, A</v>
      </c>
      <c r="F846" t="str">
        <f>VLOOKUP($D846,metadata!$B$2:$S$451,3,0)</f>
        <v>THE SAME PHOTOPERIODIC CLOCK MAY CONTROL INDUCTION AND MAINTENANCE OF DIAPAUSE IN THE SPIDER-MITE TETRANCHUS-URTICAE</v>
      </c>
      <c r="G846" t="str">
        <f>VLOOKUP($D846,metadata!$B$2:$S$451,4,0)</f>
        <v>10.1177/074873049300800401</v>
      </c>
      <c r="H846" t="str">
        <f>VLOOKUP($D846,metadata!$B$2:$S$451,5,0)</f>
        <v>y</v>
      </c>
      <c r="I846" t="str">
        <f>VLOOKUP($D846,metadata!$B$2:$S$451,6,0)</f>
        <v>a</v>
      </c>
      <c r="J846" t="str">
        <f>VLOOKUP($D846,metadata!$B$2:$S$451,7,0)</f>
        <v>i</v>
      </c>
      <c r="K846">
        <f>VLOOKUP($D846,metadata!$B$2:$S$451,8,0)</f>
        <v>8</v>
      </c>
      <c r="L846">
        <f>VLOOKUP($D846,metadata!$B$2:$S$451,9,0)</f>
        <v>15</v>
      </c>
      <c r="M846" t="str">
        <f>VLOOKUP($D846,metadata!$B$2:$S$451,10,0)</f>
        <v>n</v>
      </c>
      <c r="N846" t="str">
        <f>VLOOKUP($D846,metadata!$B$2:$S$451,11,0)</f>
        <v>Tetranychus urticae</v>
      </c>
      <c r="O846" t="str">
        <f>VLOOKUP($D846,metadata!$B$2:$S$451,12,0)</f>
        <v>Tetranychidae</v>
      </c>
      <c r="P846" t="str">
        <f>VLOOKUP($D846,metadata!$B$2:$S$451,13,0)</f>
        <v>leningrad</v>
      </c>
      <c r="Q846">
        <f>VLOOKUP($D846,metadata!$B$2:$S$451,14,0)</f>
        <v>59.933332999999998</v>
      </c>
      <c r="R846">
        <f>VLOOKUP($D846,metadata!$B$2:$S$451,15,0)</f>
        <v>30.266667000000002</v>
      </c>
      <c r="S846">
        <f>VLOOKUP($D846,metadata!$B$2:$S$451,16,0)</f>
        <v>0.05</v>
      </c>
      <c r="T846" t="str">
        <f>VLOOKUP($D846,metadata!$B$2:$S$451,17,0)</f>
        <v/>
      </c>
      <c r="U846" t="str">
        <f>VLOOKUP($D846,metadata!$B$2:$S$451,18,0)</f>
        <v/>
      </c>
      <c r="V846">
        <f>VLOOKUP($D846,metadata!$B$2:$Z$451,19,0)</f>
        <v>250</v>
      </c>
      <c r="W846" t="str">
        <f>VLOOKUP($D846,metadata!$B$2:$Z$451,20,0)</f>
        <v>global average</v>
      </c>
      <c r="X846" t="str">
        <f>VLOOKUP($D846,metadata!$B$2:$Z$451,21,0)</f>
        <v/>
      </c>
      <c r="Y846">
        <f>VLOOKUP($D846,metadata!$B$2:$Z$451,22,0)</f>
        <v>21</v>
      </c>
      <c r="Z846" t="str">
        <f>VLOOKUP($D846,metadata!$B$2:$Z$451,23,0)</f>
        <v/>
      </c>
      <c r="AA846" t="str">
        <f>VLOOKUP($D846,metadata!$B$2:$Z$451,24,0)</f>
        <v/>
      </c>
      <c r="AB846" t="str">
        <f>VLOOKUP($D846,metadata!$B$2:$Z$451,25,0)</f>
        <v/>
      </c>
      <c r="AC846">
        <v>15</v>
      </c>
      <c r="AD846">
        <v>96.820704633204599</v>
      </c>
      <c r="AF846">
        <f>IF(AE846="",V846,AE846)</f>
        <v>250</v>
      </c>
      <c r="AG846">
        <f>ROUND(AC846,1)</f>
        <v>15</v>
      </c>
      <c r="AH846">
        <v>1993</v>
      </c>
      <c r="AI846" t="s">
        <v>37</v>
      </c>
      <c r="AJ846" t="s">
        <v>37</v>
      </c>
    </row>
    <row r="847" spans="3:36" x14ac:dyDescent="0.3">
      <c r="C847">
        <v>847</v>
      </c>
      <c r="D847" t="str">
        <f t="shared" si="46"/>
        <v>21-leningrad</v>
      </c>
      <c r="E847" t="str">
        <f>VLOOKUP($D847,metadata!$B$2:$S$451,2,0)</f>
        <v>KOVEOS, DS; KROON, A; VEERMAN, A</v>
      </c>
      <c r="F847" t="str">
        <f>VLOOKUP($D847,metadata!$B$2:$S$451,3,0)</f>
        <v>THE SAME PHOTOPERIODIC CLOCK MAY CONTROL INDUCTION AND MAINTENANCE OF DIAPAUSE IN THE SPIDER-MITE TETRANCHUS-URTICAE</v>
      </c>
      <c r="G847" t="str">
        <f>VLOOKUP($D847,metadata!$B$2:$S$451,4,0)</f>
        <v>10.1177/074873049300800401</v>
      </c>
      <c r="H847" t="str">
        <f>VLOOKUP($D847,metadata!$B$2:$S$451,5,0)</f>
        <v>y</v>
      </c>
      <c r="I847" t="str">
        <f>VLOOKUP($D847,metadata!$B$2:$S$451,6,0)</f>
        <v>a</v>
      </c>
      <c r="J847" t="str">
        <f>VLOOKUP($D847,metadata!$B$2:$S$451,7,0)</f>
        <v>i</v>
      </c>
      <c r="K847">
        <f>VLOOKUP($D847,metadata!$B$2:$S$451,8,0)</f>
        <v>8</v>
      </c>
      <c r="L847">
        <f>VLOOKUP($D847,metadata!$B$2:$S$451,9,0)</f>
        <v>15</v>
      </c>
      <c r="M847" t="str">
        <f>VLOOKUP($D847,metadata!$B$2:$S$451,10,0)</f>
        <v>n</v>
      </c>
      <c r="N847" t="str">
        <f>VLOOKUP($D847,metadata!$B$2:$S$451,11,0)</f>
        <v>Tetranychus urticae</v>
      </c>
      <c r="O847" t="str">
        <f>VLOOKUP($D847,metadata!$B$2:$S$451,12,0)</f>
        <v>Tetranychidae</v>
      </c>
      <c r="P847" t="str">
        <f>VLOOKUP($D847,metadata!$B$2:$S$451,13,0)</f>
        <v>leningrad</v>
      </c>
      <c r="Q847">
        <f>VLOOKUP($D847,metadata!$B$2:$S$451,14,0)</f>
        <v>59.933332999999998</v>
      </c>
      <c r="R847">
        <f>VLOOKUP($D847,metadata!$B$2:$S$451,15,0)</f>
        <v>30.266667000000002</v>
      </c>
      <c r="S847">
        <f>VLOOKUP($D847,metadata!$B$2:$S$451,16,0)</f>
        <v>0.05</v>
      </c>
      <c r="T847" t="str">
        <f>VLOOKUP($D847,metadata!$B$2:$S$451,17,0)</f>
        <v/>
      </c>
      <c r="U847" t="str">
        <f>VLOOKUP($D847,metadata!$B$2:$S$451,18,0)</f>
        <v/>
      </c>
      <c r="V847">
        <f>VLOOKUP($D847,metadata!$B$2:$Z$451,19,0)</f>
        <v>250</v>
      </c>
      <c r="W847" t="str">
        <f>VLOOKUP($D847,metadata!$B$2:$Z$451,20,0)</f>
        <v>global average</v>
      </c>
      <c r="X847" t="str">
        <f>VLOOKUP($D847,metadata!$B$2:$Z$451,21,0)</f>
        <v/>
      </c>
      <c r="Y847">
        <f>VLOOKUP($D847,metadata!$B$2:$Z$451,22,0)</f>
        <v>21</v>
      </c>
      <c r="Z847" t="str">
        <f>VLOOKUP($D847,metadata!$B$2:$Z$451,23,0)</f>
        <v/>
      </c>
      <c r="AA847" t="str">
        <f>VLOOKUP($D847,metadata!$B$2:$Z$451,24,0)</f>
        <v/>
      </c>
      <c r="AB847" t="str">
        <f>VLOOKUP($D847,metadata!$B$2:$Z$451,25,0)</f>
        <v/>
      </c>
      <c r="AC847">
        <v>15.544642857142801</v>
      </c>
      <c r="AD847">
        <v>96.111848455598405</v>
      </c>
      <c r="AF847">
        <f>IF(AE847="",V847,AE847)</f>
        <v>250</v>
      </c>
      <c r="AG847">
        <f>ROUND(AC847,1)</f>
        <v>15.5</v>
      </c>
      <c r="AH847">
        <v>1993</v>
      </c>
      <c r="AI847" t="s">
        <v>37</v>
      </c>
      <c r="AJ847" t="s">
        <v>37</v>
      </c>
    </row>
    <row r="848" spans="3:36" x14ac:dyDescent="0.3">
      <c r="C848">
        <v>848</v>
      </c>
      <c r="D848" t="str">
        <f t="shared" si="46"/>
        <v>21-leningrad</v>
      </c>
      <c r="E848" t="str">
        <f>VLOOKUP($D848,metadata!$B$2:$S$451,2,0)</f>
        <v>KOVEOS, DS; KROON, A; VEERMAN, A</v>
      </c>
      <c r="F848" t="str">
        <f>VLOOKUP($D848,metadata!$B$2:$S$451,3,0)</f>
        <v>THE SAME PHOTOPERIODIC CLOCK MAY CONTROL INDUCTION AND MAINTENANCE OF DIAPAUSE IN THE SPIDER-MITE TETRANCHUS-URTICAE</v>
      </c>
      <c r="G848" t="str">
        <f>VLOOKUP($D848,metadata!$B$2:$S$451,4,0)</f>
        <v>10.1177/074873049300800401</v>
      </c>
      <c r="H848" t="str">
        <f>VLOOKUP($D848,metadata!$B$2:$S$451,5,0)</f>
        <v>y</v>
      </c>
      <c r="I848" t="str">
        <f>VLOOKUP($D848,metadata!$B$2:$S$451,6,0)</f>
        <v>a</v>
      </c>
      <c r="J848" t="str">
        <f>VLOOKUP($D848,metadata!$B$2:$S$451,7,0)</f>
        <v>i</v>
      </c>
      <c r="K848">
        <f>VLOOKUP($D848,metadata!$B$2:$S$451,8,0)</f>
        <v>8</v>
      </c>
      <c r="L848">
        <f>VLOOKUP($D848,metadata!$B$2:$S$451,9,0)</f>
        <v>15</v>
      </c>
      <c r="M848" t="str">
        <f>VLOOKUP($D848,metadata!$B$2:$S$451,10,0)</f>
        <v>n</v>
      </c>
      <c r="N848" t="str">
        <f>VLOOKUP($D848,metadata!$B$2:$S$451,11,0)</f>
        <v>Tetranychus urticae</v>
      </c>
      <c r="O848" t="str">
        <f>VLOOKUP($D848,metadata!$B$2:$S$451,12,0)</f>
        <v>Tetranychidae</v>
      </c>
      <c r="P848" t="str">
        <f>VLOOKUP($D848,metadata!$B$2:$S$451,13,0)</f>
        <v>leningrad</v>
      </c>
      <c r="Q848">
        <f>VLOOKUP($D848,metadata!$B$2:$S$451,14,0)</f>
        <v>59.933332999999998</v>
      </c>
      <c r="R848">
        <f>VLOOKUP($D848,metadata!$B$2:$S$451,15,0)</f>
        <v>30.266667000000002</v>
      </c>
      <c r="S848">
        <f>VLOOKUP($D848,metadata!$B$2:$S$451,16,0)</f>
        <v>0.05</v>
      </c>
      <c r="T848" t="str">
        <f>VLOOKUP($D848,metadata!$B$2:$S$451,17,0)</f>
        <v/>
      </c>
      <c r="U848" t="str">
        <f>VLOOKUP($D848,metadata!$B$2:$S$451,18,0)</f>
        <v/>
      </c>
      <c r="V848">
        <f>VLOOKUP($D848,metadata!$B$2:$Z$451,19,0)</f>
        <v>250</v>
      </c>
      <c r="W848" t="str">
        <f>VLOOKUP($D848,metadata!$B$2:$Z$451,20,0)</f>
        <v>global average</v>
      </c>
      <c r="X848" t="str">
        <f>VLOOKUP($D848,metadata!$B$2:$Z$451,21,0)</f>
        <v/>
      </c>
      <c r="Y848">
        <f>VLOOKUP($D848,metadata!$B$2:$Z$451,22,0)</f>
        <v>21</v>
      </c>
      <c r="Z848" t="str">
        <f>VLOOKUP($D848,metadata!$B$2:$Z$451,23,0)</f>
        <v/>
      </c>
      <c r="AA848" t="str">
        <f>VLOOKUP($D848,metadata!$B$2:$Z$451,24,0)</f>
        <v/>
      </c>
      <c r="AB848" t="str">
        <f>VLOOKUP($D848,metadata!$B$2:$Z$451,25,0)</f>
        <v/>
      </c>
      <c r="AC848">
        <v>15.9910714285714</v>
      </c>
      <c r="AD848">
        <v>98.784387065637006</v>
      </c>
      <c r="AF848">
        <f>IF(AE848="",V848,AE848)</f>
        <v>250</v>
      </c>
      <c r="AG848">
        <f>ROUND(AC848,1)</f>
        <v>16</v>
      </c>
      <c r="AH848">
        <v>1993</v>
      </c>
      <c r="AI848" t="s">
        <v>37</v>
      </c>
      <c r="AJ848" t="s">
        <v>37</v>
      </c>
    </row>
    <row r="849" spans="3:36" x14ac:dyDescent="0.3">
      <c r="C849">
        <v>849</v>
      </c>
      <c r="D849" t="str">
        <f t="shared" si="46"/>
        <v>21-leningrad</v>
      </c>
      <c r="E849" t="str">
        <f>VLOOKUP($D849,metadata!$B$2:$S$451,2,0)</f>
        <v>KOVEOS, DS; KROON, A; VEERMAN, A</v>
      </c>
      <c r="F849" t="str">
        <f>VLOOKUP($D849,metadata!$B$2:$S$451,3,0)</f>
        <v>THE SAME PHOTOPERIODIC CLOCK MAY CONTROL INDUCTION AND MAINTENANCE OF DIAPAUSE IN THE SPIDER-MITE TETRANCHUS-URTICAE</v>
      </c>
      <c r="G849" t="str">
        <f>VLOOKUP($D849,metadata!$B$2:$S$451,4,0)</f>
        <v>10.1177/074873049300800401</v>
      </c>
      <c r="H849" t="str">
        <f>VLOOKUP($D849,metadata!$B$2:$S$451,5,0)</f>
        <v>y</v>
      </c>
      <c r="I849" t="str">
        <f>VLOOKUP($D849,metadata!$B$2:$S$451,6,0)</f>
        <v>a</v>
      </c>
      <c r="J849" t="str">
        <f>VLOOKUP($D849,metadata!$B$2:$S$451,7,0)</f>
        <v>i</v>
      </c>
      <c r="K849">
        <f>VLOOKUP($D849,metadata!$B$2:$S$451,8,0)</f>
        <v>8</v>
      </c>
      <c r="L849">
        <f>VLOOKUP($D849,metadata!$B$2:$S$451,9,0)</f>
        <v>15</v>
      </c>
      <c r="M849" t="str">
        <f>VLOOKUP($D849,metadata!$B$2:$S$451,10,0)</f>
        <v>n</v>
      </c>
      <c r="N849" t="str">
        <f>VLOOKUP($D849,metadata!$B$2:$S$451,11,0)</f>
        <v>Tetranychus urticae</v>
      </c>
      <c r="O849" t="str">
        <f>VLOOKUP($D849,metadata!$B$2:$S$451,12,0)</f>
        <v>Tetranychidae</v>
      </c>
      <c r="P849" t="str">
        <f>VLOOKUP($D849,metadata!$B$2:$S$451,13,0)</f>
        <v>leningrad</v>
      </c>
      <c r="Q849">
        <f>VLOOKUP($D849,metadata!$B$2:$S$451,14,0)</f>
        <v>59.933332999999998</v>
      </c>
      <c r="R849">
        <f>VLOOKUP($D849,metadata!$B$2:$S$451,15,0)</f>
        <v>30.266667000000002</v>
      </c>
      <c r="S849">
        <f>VLOOKUP($D849,metadata!$B$2:$S$451,16,0)</f>
        <v>0.05</v>
      </c>
      <c r="T849" t="str">
        <f>VLOOKUP($D849,metadata!$B$2:$S$451,17,0)</f>
        <v/>
      </c>
      <c r="U849" t="str">
        <f>VLOOKUP($D849,metadata!$B$2:$S$451,18,0)</f>
        <v/>
      </c>
      <c r="V849">
        <f>VLOOKUP($D849,metadata!$B$2:$Z$451,19,0)</f>
        <v>250</v>
      </c>
      <c r="W849" t="str">
        <f>VLOOKUP($D849,metadata!$B$2:$Z$451,20,0)</f>
        <v>global average</v>
      </c>
      <c r="X849" t="str">
        <f>VLOOKUP($D849,metadata!$B$2:$Z$451,21,0)</f>
        <v/>
      </c>
      <c r="Y849">
        <f>VLOOKUP($D849,metadata!$B$2:$Z$451,22,0)</f>
        <v>21</v>
      </c>
      <c r="Z849" t="str">
        <f>VLOOKUP($D849,metadata!$B$2:$Z$451,23,0)</f>
        <v/>
      </c>
      <c r="AA849" t="str">
        <f>VLOOKUP($D849,metadata!$B$2:$Z$451,24,0)</f>
        <v/>
      </c>
      <c r="AB849" t="str">
        <f>VLOOKUP($D849,metadata!$B$2:$Z$451,25,0)</f>
        <v/>
      </c>
      <c r="AC849">
        <v>16.25</v>
      </c>
      <c r="AD849">
        <v>49.438947876447799</v>
      </c>
      <c r="AF849">
        <f>IF(AE849="",V849,AE849)</f>
        <v>250</v>
      </c>
      <c r="AG849">
        <f>ROUND(AC849,1)</f>
        <v>16.3</v>
      </c>
      <c r="AH849">
        <v>1993</v>
      </c>
      <c r="AI849" t="s">
        <v>37</v>
      </c>
      <c r="AJ849" t="s">
        <v>37</v>
      </c>
    </row>
    <row r="850" spans="3:36" x14ac:dyDescent="0.3">
      <c r="C850">
        <v>850</v>
      </c>
      <c r="D850" t="str">
        <f t="shared" si="46"/>
        <v>21-leningrad</v>
      </c>
      <c r="E850" t="str">
        <f>VLOOKUP($D850,metadata!$B$2:$S$451,2,0)</f>
        <v>KOVEOS, DS; KROON, A; VEERMAN, A</v>
      </c>
      <c r="F850" t="str">
        <f>VLOOKUP($D850,metadata!$B$2:$S$451,3,0)</f>
        <v>THE SAME PHOTOPERIODIC CLOCK MAY CONTROL INDUCTION AND MAINTENANCE OF DIAPAUSE IN THE SPIDER-MITE TETRANCHUS-URTICAE</v>
      </c>
      <c r="G850" t="str">
        <f>VLOOKUP($D850,metadata!$B$2:$S$451,4,0)</f>
        <v>10.1177/074873049300800401</v>
      </c>
      <c r="H850" t="str">
        <f>VLOOKUP($D850,metadata!$B$2:$S$451,5,0)</f>
        <v>y</v>
      </c>
      <c r="I850" t="str">
        <f>VLOOKUP($D850,metadata!$B$2:$S$451,6,0)</f>
        <v>a</v>
      </c>
      <c r="J850" t="str">
        <f>VLOOKUP($D850,metadata!$B$2:$S$451,7,0)</f>
        <v>i</v>
      </c>
      <c r="K850">
        <f>VLOOKUP($D850,metadata!$B$2:$S$451,8,0)</f>
        <v>8</v>
      </c>
      <c r="L850">
        <f>VLOOKUP($D850,metadata!$B$2:$S$451,9,0)</f>
        <v>15</v>
      </c>
      <c r="M850" t="str">
        <f>VLOOKUP($D850,metadata!$B$2:$S$451,10,0)</f>
        <v>n</v>
      </c>
      <c r="N850" t="str">
        <f>VLOOKUP($D850,metadata!$B$2:$S$451,11,0)</f>
        <v>Tetranychus urticae</v>
      </c>
      <c r="O850" t="str">
        <f>VLOOKUP($D850,metadata!$B$2:$S$451,12,0)</f>
        <v>Tetranychidae</v>
      </c>
      <c r="P850" t="str">
        <f>VLOOKUP($D850,metadata!$B$2:$S$451,13,0)</f>
        <v>leningrad</v>
      </c>
      <c r="Q850">
        <f>VLOOKUP($D850,metadata!$B$2:$S$451,14,0)</f>
        <v>59.933332999999998</v>
      </c>
      <c r="R850">
        <f>VLOOKUP($D850,metadata!$B$2:$S$451,15,0)</f>
        <v>30.266667000000002</v>
      </c>
      <c r="S850">
        <f>VLOOKUP($D850,metadata!$B$2:$S$451,16,0)</f>
        <v>0.05</v>
      </c>
      <c r="T850" t="str">
        <f>VLOOKUP($D850,metadata!$B$2:$S$451,17,0)</f>
        <v/>
      </c>
      <c r="U850" t="str">
        <f>VLOOKUP($D850,metadata!$B$2:$S$451,18,0)</f>
        <v/>
      </c>
      <c r="V850">
        <f>VLOOKUP($D850,metadata!$B$2:$Z$451,19,0)</f>
        <v>250</v>
      </c>
      <c r="W850" t="str">
        <f>VLOOKUP($D850,metadata!$B$2:$Z$451,20,0)</f>
        <v>global average</v>
      </c>
      <c r="X850" t="str">
        <f>VLOOKUP($D850,metadata!$B$2:$Z$451,21,0)</f>
        <v/>
      </c>
      <c r="Y850">
        <f>VLOOKUP($D850,metadata!$B$2:$Z$451,22,0)</f>
        <v>21</v>
      </c>
      <c r="Z850" t="str">
        <f>VLOOKUP($D850,metadata!$B$2:$Z$451,23,0)</f>
        <v/>
      </c>
      <c r="AA850" t="str">
        <f>VLOOKUP($D850,metadata!$B$2:$Z$451,24,0)</f>
        <v/>
      </c>
      <c r="AB850" t="str">
        <f>VLOOKUP($D850,metadata!$B$2:$Z$451,25,0)</f>
        <v/>
      </c>
      <c r="AC850">
        <v>16.526785714285701</v>
      </c>
      <c r="AD850">
        <v>18.342784749034699</v>
      </c>
      <c r="AF850">
        <f>IF(AE850="",V850,AE850)</f>
        <v>250</v>
      </c>
      <c r="AG850">
        <f>ROUND(AC850,1)</f>
        <v>16.5</v>
      </c>
      <c r="AH850">
        <v>1993</v>
      </c>
      <c r="AI850" t="s">
        <v>37</v>
      </c>
      <c r="AJ850" t="s">
        <v>37</v>
      </c>
    </row>
    <row r="851" spans="3:36" x14ac:dyDescent="0.3">
      <c r="C851">
        <v>851</v>
      </c>
      <c r="D851" t="str">
        <f t="shared" si="46"/>
        <v>21-leningrad</v>
      </c>
      <c r="E851" t="str">
        <f>VLOOKUP($D851,metadata!$B$2:$S$451,2,0)</f>
        <v>KOVEOS, DS; KROON, A; VEERMAN, A</v>
      </c>
      <c r="F851" t="str">
        <f>VLOOKUP($D851,metadata!$B$2:$S$451,3,0)</f>
        <v>THE SAME PHOTOPERIODIC CLOCK MAY CONTROL INDUCTION AND MAINTENANCE OF DIAPAUSE IN THE SPIDER-MITE TETRANCHUS-URTICAE</v>
      </c>
      <c r="G851" t="str">
        <f>VLOOKUP($D851,metadata!$B$2:$S$451,4,0)</f>
        <v>10.1177/074873049300800401</v>
      </c>
      <c r="H851" t="str">
        <f>VLOOKUP($D851,metadata!$B$2:$S$451,5,0)</f>
        <v>y</v>
      </c>
      <c r="I851" t="str">
        <f>VLOOKUP($D851,metadata!$B$2:$S$451,6,0)</f>
        <v>a</v>
      </c>
      <c r="J851" t="str">
        <f>VLOOKUP($D851,metadata!$B$2:$S$451,7,0)</f>
        <v>i</v>
      </c>
      <c r="K851">
        <f>VLOOKUP($D851,metadata!$B$2:$S$451,8,0)</f>
        <v>8</v>
      </c>
      <c r="L851">
        <f>VLOOKUP($D851,metadata!$B$2:$S$451,9,0)</f>
        <v>15</v>
      </c>
      <c r="M851" t="str">
        <f>VLOOKUP($D851,metadata!$B$2:$S$451,10,0)</f>
        <v>n</v>
      </c>
      <c r="N851" t="str">
        <f>VLOOKUP($D851,metadata!$B$2:$S$451,11,0)</f>
        <v>Tetranychus urticae</v>
      </c>
      <c r="O851" t="str">
        <f>VLOOKUP($D851,metadata!$B$2:$S$451,12,0)</f>
        <v>Tetranychidae</v>
      </c>
      <c r="P851" t="str">
        <f>VLOOKUP($D851,metadata!$B$2:$S$451,13,0)</f>
        <v>leningrad</v>
      </c>
      <c r="Q851">
        <f>VLOOKUP($D851,metadata!$B$2:$S$451,14,0)</f>
        <v>59.933332999999998</v>
      </c>
      <c r="R851">
        <f>VLOOKUP($D851,metadata!$B$2:$S$451,15,0)</f>
        <v>30.266667000000002</v>
      </c>
      <c r="S851">
        <f>VLOOKUP($D851,metadata!$B$2:$S$451,16,0)</f>
        <v>0.05</v>
      </c>
      <c r="T851" t="str">
        <f>VLOOKUP($D851,metadata!$B$2:$S$451,17,0)</f>
        <v/>
      </c>
      <c r="U851" t="str">
        <f>VLOOKUP($D851,metadata!$B$2:$S$451,18,0)</f>
        <v/>
      </c>
      <c r="V851">
        <f>VLOOKUP($D851,metadata!$B$2:$Z$451,19,0)</f>
        <v>250</v>
      </c>
      <c r="W851" t="str">
        <f>VLOOKUP($D851,metadata!$B$2:$Z$451,20,0)</f>
        <v>global average</v>
      </c>
      <c r="X851" t="str">
        <f>VLOOKUP($D851,metadata!$B$2:$Z$451,21,0)</f>
        <v/>
      </c>
      <c r="Y851">
        <f>VLOOKUP($D851,metadata!$B$2:$Z$451,22,0)</f>
        <v>21</v>
      </c>
      <c r="Z851" t="str">
        <f>VLOOKUP($D851,metadata!$B$2:$Z$451,23,0)</f>
        <v/>
      </c>
      <c r="AA851" t="str">
        <f>VLOOKUP($D851,metadata!$B$2:$Z$451,24,0)</f>
        <v/>
      </c>
      <c r="AB851" t="str">
        <f>VLOOKUP($D851,metadata!$B$2:$Z$451,25,0)</f>
        <v/>
      </c>
      <c r="AC851">
        <v>17.0178571428571</v>
      </c>
      <c r="AD851">
        <v>5.4717664092664</v>
      </c>
      <c r="AF851">
        <f>IF(AE851="",V851,AE851)</f>
        <v>250</v>
      </c>
      <c r="AG851">
        <f>ROUND(AC851,1)</f>
        <v>17</v>
      </c>
      <c r="AH851">
        <v>1993</v>
      </c>
      <c r="AI851" t="s">
        <v>37</v>
      </c>
      <c r="AJ851" t="s">
        <v>37</v>
      </c>
    </row>
    <row r="852" spans="3:36" x14ac:dyDescent="0.3">
      <c r="C852">
        <v>852</v>
      </c>
      <c r="D852" t="str">
        <f t="shared" si="46"/>
        <v>21-leningrad</v>
      </c>
      <c r="E852" t="str">
        <f>VLOOKUP($D852,metadata!$B$2:$S$451,2,0)</f>
        <v>KOVEOS, DS; KROON, A; VEERMAN, A</v>
      </c>
      <c r="F852" t="str">
        <f>VLOOKUP($D852,metadata!$B$2:$S$451,3,0)</f>
        <v>THE SAME PHOTOPERIODIC CLOCK MAY CONTROL INDUCTION AND MAINTENANCE OF DIAPAUSE IN THE SPIDER-MITE TETRANCHUS-URTICAE</v>
      </c>
      <c r="G852" t="str">
        <f>VLOOKUP($D852,metadata!$B$2:$S$451,4,0)</f>
        <v>10.1177/074873049300800401</v>
      </c>
      <c r="H852" t="str">
        <f>VLOOKUP($D852,metadata!$B$2:$S$451,5,0)</f>
        <v>y</v>
      </c>
      <c r="I852" t="str">
        <f>VLOOKUP($D852,metadata!$B$2:$S$451,6,0)</f>
        <v>a</v>
      </c>
      <c r="J852" t="str">
        <f>VLOOKUP($D852,metadata!$B$2:$S$451,7,0)</f>
        <v>i</v>
      </c>
      <c r="K852">
        <f>VLOOKUP($D852,metadata!$B$2:$S$451,8,0)</f>
        <v>8</v>
      </c>
      <c r="L852">
        <f>VLOOKUP($D852,metadata!$B$2:$S$451,9,0)</f>
        <v>15</v>
      </c>
      <c r="M852" t="str">
        <f>VLOOKUP($D852,metadata!$B$2:$S$451,10,0)</f>
        <v>n</v>
      </c>
      <c r="N852" t="str">
        <f>VLOOKUP($D852,metadata!$B$2:$S$451,11,0)</f>
        <v>Tetranychus urticae</v>
      </c>
      <c r="O852" t="str">
        <f>VLOOKUP($D852,metadata!$B$2:$S$451,12,0)</f>
        <v>Tetranychidae</v>
      </c>
      <c r="P852" t="str">
        <f>VLOOKUP($D852,metadata!$B$2:$S$451,13,0)</f>
        <v>leningrad</v>
      </c>
      <c r="Q852">
        <f>VLOOKUP($D852,metadata!$B$2:$S$451,14,0)</f>
        <v>59.933332999999998</v>
      </c>
      <c r="R852">
        <f>VLOOKUP($D852,metadata!$B$2:$S$451,15,0)</f>
        <v>30.266667000000002</v>
      </c>
      <c r="S852">
        <f>VLOOKUP($D852,metadata!$B$2:$S$451,16,0)</f>
        <v>0.05</v>
      </c>
      <c r="T852" t="str">
        <f>VLOOKUP($D852,metadata!$B$2:$S$451,17,0)</f>
        <v/>
      </c>
      <c r="U852" t="str">
        <f>VLOOKUP($D852,metadata!$B$2:$S$451,18,0)</f>
        <v/>
      </c>
      <c r="V852">
        <f>VLOOKUP($D852,metadata!$B$2:$Z$451,19,0)</f>
        <v>250</v>
      </c>
      <c r="W852" t="str">
        <f>VLOOKUP($D852,metadata!$B$2:$Z$451,20,0)</f>
        <v>global average</v>
      </c>
      <c r="X852" t="str">
        <f>VLOOKUP($D852,metadata!$B$2:$Z$451,21,0)</f>
        <v/>
      </c>
      <c r="Y852">
        <f>VLOOKUP($D852,metadata!$B$2:$Z$451,22,0)</f>
        <v>21</v>
      </c>
      <c r="Z852" t="str">
        <f>VLOOKUP($D852,metadata!$B$2:$Z$451,23,0)</f>
        <v/>
      </c>
      <c r="AA852" t="str">
        <f>VLOOKUP($D852,metadata!$B$2:$Z$451,24,0)</f>
        <v/>
      </c>
      <c r="AB852" t="str">
        <f>VLOOKUP($D852,metadata!$B$2:$Z$451,25,0)</f>
        <v/>
      </c>
      <c r="AC852">
        <v>18.044642857142801</v>
      </c>
      <c r="AD852">
        <v>5.4023889961389902</v>
      </c>
      <c r="AF852">
        <f>IF(AE852="",V852,AE852)</f>
        <v>250</v>
      </c>
      <c r="AG852">
        <f>ROUND(AC852,1)</f>
        <v>18</v>
      </c>
      <c r="AH852">
        <v>1993</v>
      </c>
      <c r="AI852" t="s">
        <v>37</v>
      </c>
      <c r="AJ852" t="s">
        <v>37</v>
      </c>
    </row>
    <row r="853" spans="3:36" x14ac:dyDescent="0.3">
      <c r="C853">
        <v>853</v>
      </c>
      <c r="D853" t="str">
        <f t="shared" si="46"/>
        <v>21-padua</v>
      </c>
      <c r="E853" t="str">
        <f>VLOOKUP($D853,metadata!$B$2:$S$451,2,0)</f>
        <v>KOVEOS, DS; KROON, A; VEERMAN, A</v>
      </c>
      <c r="F853" t="str">
        <f>VLOOKUP($D853,metadata!$B$2:$S$451,3,0)</f>
        <v>THE SAME PHOTOPERIODIC CLOCK MAY CONTROL INDUCTION AND MAINTENANCE OF DIAPAUSE IN THE SPIDER-MITE TETRANCHUS-URTICAE</v>
      </c>
      <c r="G853" t="str">
        <f>VLOOKUP($D853,metadata!$B$2:$S$451,4,0)</f>
        <v>10.1177/074873049300800401</v>
      </c>
      <c r="H853" t="str">
        <f>VLOOKUP($D853,metadata!$B$2:$S$451,5,0)</f>
        <v>y</v>
      </c>
      <c r="I853" t="str">
        <f>VLOOKUP($D853,metadata!$B$2:$S$451,6,0)</f>
        <v>a</v>
      </c>
      <c r="J853" t="str">
        <f>VLOOKUP($D853,metadata!$B$2:$S$451,7,0)</f>
        <v>i</v>
      </c>
      <c r="K853">
        <f>VLOOKUP($D853,metadata!$B$2:$S$451,8,0)</f>
        <v>8</v>
      </c>
      <c r="L853">
        <f>VLOOKUP($D853,metadata!$B$2:$S$451,9,0)</f>
        <v>7</v>
      </c>
      <c r="M853" t="str">
        <f>VLOOKUP($D853,metadata!$B$2:$S$451,10,0)</f>
        <v/>
      </c>
      <c r="N853" t="str">
        <f>VLOOKUP($D853,metadata!$B$2:$S$451,11,0)</f>
        <v>Tetranychus urticae</v>
      </c>
      <c r="O853" t="str">
        <f>VLOOKUP($D853,metadata!$B$2:$S$451,12,0)</f>
        <v>Tetranychidae</v>
      </c>
      <c r="P853" t="str">
        <f>VLOOKUP($D853,metadata!$B$2:$S$451,13,0)</f>
        <v>padua</v>
      </c>
      <c r="Q853">
        <f>VLOOKUP($D853,metadata!$B$2:$S$451,14,0)</f>
        <v>45.408056000000002</v>
      </c>
      <c r="R853">
        <f>VLOOKUP($D853,metadata!$B$2:$S$451,15,0)</f>
        <v>11.872222000000001</v>
      </c>
      <c r="S853">
        <f>VLOOKUP($D853,metadata!$B$2:$S$451,16,0)</f>
        <v>0.05</v>
      </c>
      <c r="T853" t="str">
        <f>VLOOKUP($D853,metadata!$B$2:$S$451,17,0)</f>
        <v/>
      </c>
      <c r="U853" t="str">
        <f>VLOOKUP($D853,metadata!$B$2:$S$451,18,0)</f>
        <v/>
      </c>
      <c r="V853">
        <f>VLOOKUP($D853,metadata!$B$2:$Z$451,19,0)</f>
        <v>250</v>
      </c>
      <c r="W853" t="str">
        <f>VLOOKUP($D853,metadata!$B$2:$Z$451,20,0)</f>
        <v>global average</v>
      </c>
      <c r="X853" t="str">
        <f>VLOOKUP($D853,metadata!$B$2:$Z$451,21,0)</f>
        <v/>
      </c>
      <c r="Y853">
        <f>VLOOKUP($D853,metadata!$B$2:$Z$451,22,0)</f>
        <v>21</v>
      </c>
      <c r="Z853" t="str">
        <f>VLOOKUP($D853,metadata!$B$2:$Z$451,23,0)</f>
        <v/>
      </c>
      <c r="AA853" t="str">
        <f>VLOOKUP($D853,metadata!$B$2:$Z$451,24,0)</f>
        <v/>
      </c>
      <c r="AB853" t="str">
        <f>VLOOKUP($D853,metadata!$B$2:$Z$451,25,0)</f>
        <v/>
      </c>
      <c r="AC853">
        <v>11.5</v>
      </c>
      <c r="AD853">
        <v>100.45248868778199</v>
      </c>
      <c r="AF853">
        <f>IF(AE853="",V853,AE853)</f>
        <v>250</v>
      </c>
      <c r="AG853">
        <f>ROUND(AC853,1)</f>
        <v>11.5</v>
      </c>
      <c r="AH853">
        <v>1993</v>
      </c>
      <c r="AI853" t="s">
        <v>37</v>
      </c>
      <c r="AJ853" t="s">
        <v>37</v>
      </c>
    </row>
    <row r="854" spans="3:36" x14ac:dyDescent="0.3">
      <c r="C854">
        <v>854</v>
      </c>
      <c r="D854" t="str">
        <f t="shared" si="46"/>
        <v>21-padua</v>
      </c>
      <c r="E854" t="str">
        <f>VLOOKUP($D854,metadata!$B$2:$S$451,2,0)</f>
        <v>KOVEOS, DS; KROON, A; VEERMAN, A</v>
      </c>
      <c r="F854" t="str">
        <f>VLOOKUP($D854,metadata!$B$2:$S$451,3,0)</f>
        <v>THE SAME PHOTOPERIODIC CLOCK MAY CONTROL INDUCTION AND MAINTENANCE OF DIAPAUSE IN THE SPIDER-MITE TETRANCHUS-URTICAE</v>
      </c>
      <c r="G854" t="str">
        <f>VLOOKUP($D854,metadata!$B$2:$S$451,4,0)</f>
        <v>10.1177/074873049300800401</v>
      </c>
      <c r="H854" t="str">
        <f>VLOOKUP($D854,metadata!$B$2:$S$451,5,0)</f>
        <v>y</v>
      </c>
      <c r="I854" t="str">
        <f>VLOOKUP($D854,metadata!$B$2:$S$451,6,0)</f>
        <v>a</v>
      </c>
      <c r="J854" t="str">
        <f>VLOOKUP($D854,metadata!$B$2:$S$451,7,0)</f>
        <v>i</v>
      </c>
      <c r="K854">
        <f>VLOOKUP($D854,metadata!$B$2:$S$451,8,0)</f>
        <v>8</v>
      </c>
      <c r="L854">
        <f>VLOOKUP($D854,metadata!$B$2:$S$451,9,0)</f>
        <v>7</v>
      </c>
      <c r="M854" t="str">
        <f>VLOOKUP($D854,metadata!$B$2:$S$451,10,0)</f>
        <v/>
      </c>
      <c r="N854" t="str">
        <f>VLOOKUP($D854,metadata!$B$2:$S$451,11,0)</f>
        <v>Tetranychus urticae</v>
      </c>
      <c r="O854" t="str">
        <f>VLOOKUP($D854,metadata!$B$2:$S$451,12,0)</f>
        <v>Tetranychidae</v>
      </c>
      <c r="P854" t="str">
        <f>VLOOKUP($D854,metadata!$B$2:$S$451,13,0)</f>
        <v>padua</v>
      </c>
      <c r="Q854">
        <f>VLOOKUP($D854,metadata!$B$2:$S$451,14,0)</f>
        <v>45.408056000000002</v>
      </c>
      <c r="R854">
        <f>VLOOKUP($D854,metadata!$B$2:$S$451,15,0)</f>
        <v>11.872222000000001</v>
      </c>
      <c r="S854">
        <f>VLOOKUP($D854,metadata!$B$2:$S$451,16,0)</f>
        <v>0.05</v>
      </c>
      <c r="T854" t="str">
        <f>VLOOKUP($D854,metadata!$B$2:$S$451,17,0)</f>
        <v/>
      </c>
      <c r="U854" t="str">
        <f>VLOOKUP($D854,metadata!$B$2:$S$451,18,0)</f>
        <v/>
      </c>
      <c r="V854">
        <f>VLOOKUP($D854,metadata!$B$2:$Z$451,19,0)</f>
        <v>250</v>
      </c>
      <c r="W854" t="str">
        <f>VLOOKUP($D854,metadata!$B$2:$Z$451,20,0)</f>
        <v>global average</v>
      </c>
      <c r="X854" t="str">
        <f>VLOOKUP($D854,metadata!$B$2:$Z$451,21,0)</f>
        <v/>
      </c>
      <c r="Y854">
        <f>VLOOKUP($D854,metadata!$B$2:$Z$451,22,0)</f>
        <v>21</v>
      </c>
      <c r="Z854" t="str">
        <f>VLOOKUP($D854,metadata!$B$2:$Z$451,23,0)</f>
        <v/>
      </c>
      <c r="AA854" t="str">
        <f>VLOOKUP($D854,metadata!$B$2:$Z$451,24,0)</f>
        <v/>
      </c>
      <c r="AB854" t="str">
        <f>VLOOKUP($D854,metadata!$B$2:$Z$451,25,0)</f>
        <v/>
      </c>
      <c r="AC854">
        <v>11.981900452488601</v>
      </c>
      <c r="AD854">
        <v>101.104696520518</v>
      </c>
      <c r="AF854">
        <f>IF(AE854="",V854,AE854)</f>
        <v>250</v>
      </c>
      <c r="AG854">
        <f>ROUND(AC854,1)</f>
        <v>12</v>
      </c>
      <c r="AH854">
        <v>1993</v>
      </c>
      <c r="AI854" t="s">
        <v>37</v>
      </c>
      <c r="AJ854" t="s">
        <v>37</v>
      </c>
    </row>
    <row r="855" spans="3:36" x14ac:dyDescent="0.3">
      <c r="C855">
        <v>855</v>
      </c>
      <c r="D855" t="str">
        <f t="shared" si="46"/>
        <v>21-padua</v>
      </c>
      <c r="E855" t="str">
        <f>VLOOKUP($D855,metadata!$B$2:$S$451,2,0)</f>
        <v>KOVEOS, DS; KROON, A; VEERMAN, A</v>
      </c>
      <c r="F855" t="str">
        <f>VLOOKUP($D855,metadata!$B$2:$S$451,3,0)</f>
        <v>THE SAME PHOTOPERIODIC CLOCK MAY CONTROL INDUCTION AND MAINTENANCE OF DIAPAUSE IN THE SPIDER-MITE TETRANCHUS-URTICAE</v>
      </c>
      <c r="G855" t="str">
        <f>VLOOKUP($D855,metadata!$B$2:$S$451,4,0)</f>
        <v>10.1177/074873049300800401</v>
      </c>
      <c r="H855" t="str">
        <f>VLOOKUP($D855,metadata!$B$2:$S$451,5,0)</f>
        <v>y</v>
      </c>
      <c r="I855" t="str">
        <f>VLOOKUP($D855,metadata!$B$2:$S$451,6,0)</f>
        <v>a</v>
      </c>
      <c r="J855" t="str">
        <f>VLOOKUP($D855,metadata!$B$2:$S$451,7,0)</f>
        <v>i</v>
      </c>
      <c r="K855">
        <f>VLOOKUP($D855,metadata!$B$2:$S$451,8,0)</f>
        <v>8</v>
      </c>
      <c r="L855">
        <f>VLOOKUP($D855,metadata!$B$2:$S$451,9,0)</f>
        <v>7</v>
      </c>
      <c r="M855" t="str">
        <f>VLOOKUP($D855,metadata!$B$2:$S$451,10,0)</f>
        <v/>
      </c>
      <c r="N855" t="str">
        <f>VLOOKUP($D855,metadata!$B$2:$S$451,11,0)</f>
        <v>Tetranychus urticae</v>
      </c>
      <c r="O855" t="str">
        <f>VLOOKUP($D855,metadata!$B$2:$S$451,12,0)</f>
        <v>Tetranychidae</v>
      </c>
      <c r="P855" t="str">
        <f>VLOOKUP($D855,metadata!$B$2:$S$451,13,0)</f>
        <v>padua</v>
      </c>
      <c r="Q855">
        <f>VLOOKUP($D855,metadata!$B$2:$S$451,14,0)</f>
        <v>45.408056000000002</v>
      </c>
      <c r="R855">
        <f>VLOOKUP($D855,metadata!$B$2:$S$451,15,0)</f>
        <v>11.872222000000001</v>
      </c>
      <c r="S855">
        <f>VLOOKUP($D855,metadata!$B$2:$S$451,16,0)</f>
        <v>0.05</v>
      </c>
      <c r="T855" t="str">
        <f>VLOOKUP($D855,metadata!$B$2:$S$451,17,0)</f>
        <v/>
      </c>
      <c r="U855" t="str">
        <f>VLOOKUP($D855,metadata!$B$2:$S$451,18,0)</f>
        <v/>
      </c>
      <c r="V855">
        <f>VLOOKUP($D855,metadata!$B$2:$Z$451,19,0)</f>
        <v>250</v>
      </c>
      <c r="W855" t="str">
        <f>VLOOKUP($D855,metadata!$B$2:$Z$451,20,0)</f>
        <v>global average</v>
      </c>
      <c r="X855" t="str">
        <f>VLOOKUP($D855,metadata!$B$2:$Z$451,21,0)</f>
        <v/>
      </c>
      <c r="Y855">
        <f>VLOOKUP($D855,metadata!$B$2:$Z$451,22,0)</f>
        <v>21</v>
      </c>
      <c r="Z855" t="str">
        <f>VLOOKUP($D855,metadata!$B$2:$Z$451,23,0)</f>
        <v/>
      </c>
      <c r="AA855" t="str">
        <f>VLOOKUP($D855,metadata!$B$2:$Z$451,24,0)</f>
        <v/>
      </c>
      <c r="AB855" t="str">
        <f>VLOOKUP($D855,metadata!$B$2:$Z$451,25,0)</f>
        <v/>
      </c>
      <c r="AC855">
        <v>12.479638009049699</v>
      </c>
      <c r="AD855">
        <v>67.277266344203397</v>
      </c>
      <c r="AF855">
        <f>IF(AE855="",V855,AE855)</f>
        <v>250</v>
      </c>
      <c r="AG855">
        <f>ROUND(AC855,1)</f>
        <v>12.5</v>
      </c>
      <c r="AH855">
        <v>1993</v>
      </c>
      <c r="AI855" t="s">
        <v>37</v>
      </c>
      <c r="AJ855" t="s">
        <v>37</v>
      </c>
    </row>
    <row r="856" spans="3:36" x14ac:dyDescent="0.3">
      <c r="C856">
        <v>856</v>
      </c>
      <c r="D856" t="str">
        <f t="shared" si="46"/>
        <v>21-padua</v>
      </c>
      <c r="E856" t="str">
        <f>VLOOKUP($D856,metadata!$B$2:$S$451,2,0)</f>
        <v>KOVEOS, DS; KROON, A; VEERMAN, A</v>
      </c>
      <c r="F856" t="str">
        <f>VLOOKUP($D856,metadata!$B$2:$S$451,3,0)</f>
        <v>THE SAME PHOTOPERIODIC CLOCK MAY CONTROL INDUCTION AND MAINTENANCE OF DIAPAUSE IN THE SPIDER-MITE TETRANCHUS-URTICAE</v>
      </c>
      <c r="G856" t="str">
        <f>VLOOKUP($D856,metadata!$B$2:$S$451,4,0)</f>
        <v>10.1177/074873049300800401</v>
      </c>
      <c r="H856" t="str">
        <f>VLOOKUP($D856,metadata!$B$2:$S$451,5,0)</f>
        <v>y</v>
      </c>
      <c r="I856" t="str">
        <f>VLOOKUP($D856,metadata!$B$2:$S$451,6,0)</f>
        <v>a</v>
      </c>
      <c r="J856" t="str">
        <f>VLOOKUP($D856,metadata!$B$2:$S$451,7,0)</f>
        <v>i</v>
      </c>
      <c r="K856">
        <f>VLOOKUP($D856,metadata!$B$2:$S$451,8,0)</f>
        <v>8</v>
      </c>
      <c r="L856">
        <f>VLOOKUP($D856,metadata!$B$2:$S$451,9,0)</f>
        <v>7</v>
      </c>
      <c r="M856" t="str">
        <f>VLOOKUP($D856,metadata!$B$2:$S$451,10,0)</f>
        <v/>
      </c>
      <c r="N856" t="str">
        <f>VLOOKUP($D856,metadata!$B$2:$S$451,11,0)</f>
        <v>Tetranychus urticae</v>
      </c>
      <c r="O856" t="str">
        <f>VLOOKUP($D856,metadata!$B$2:$S$451,12,0)</f>
        <v>Tetranychidae</v>
      </c>
      <c r="P856" t="str">
        <f>VLOOKUP($D856,metadata!$B$2:$S$451,13,0)</f>
        <v>padua</v>
      </c>
      <c r="Q856">
        <f>VLOOKUP($D856,metadata!$B$2:$S$451,14,0)</f>
        <v>45.408056000000002</v>
      </c>
      <c r="R856">
        <f>VLOOKUP($D856,metadata!$B$2:$S$451,15,0)</f>
        <v>11.872222000000001</v>
      </c>
      <c r="S856">
        <f>VLOOKUP($D856,metadata!$B$2:$S$451,16,0)</f>
        <v>0.05</v>
      </c>
      <c r="T856" t="str">
        <f>VLOOKUP($D856,metadata!$B$2:$S$451,17,0)</f>
        <v/>
      </c>
      <c r="U856" t="str">
        <f>VLOOKUP($D856,metadata!$B$2:$S$451,18,0)</f>
        <v/>
      </c>
      <c r="V856">
        <f>VLOOKUP($D856,metadata!$B$2:$Z$451,19,0)</f>
        <v>250</v>
      </c>
      <c r="W856" t="str">
        <f>VLOOKUP($D856,metadata!$B$2:$Z$451,20,0)</f>
        <v>global average</v>
      </c>
      <c r="X856" t="str">
        <f>VLOOKUP($D856,metadata!$B$2:$Z$451,21,0)</f>
        <v/>
      </c>
      <c r="Y856">
        <f>VLOOKUP($D856,metadata!$B$2:$Z$451,22,0)</f>
        <v>21</v>
      </c>
      <c r="Z856" t="str">
        <f>VLOOKUP($D856,metadata!$B$2:$Z$451,23,0)</f>
        <v/>
      </c>
      <c r="AA856" t="str">
        <f>VLOOKUP($D856,metadata!$B$2:$Z$451,24,0)</f>
        <v/>
      </c>
      <c r="AB856" t="str">
        <f>VLOOKUP($D856,metadata!$B$2:$Z$451,25,0)</f>
        <v/>
      </c>
      <c r="AC856">
        <v>13.022624434389099</v>
      </c>
      <c r="AD856">
        <v>9.9984396941800497</v>
      </c>
      <c r="AF856">
        <f>IF(AE856="",V856,AE856)</f>
        <v>250</v>
      </c>
      <c r="AG856">
        <f>ROUND(AC856,1)</f>
        <v>13</v>
      </c>
      <c r="AH856">
        <v>1993</v>
      </c>
      <c r="AI856" t="s">
        <v>37</v>
      </c>
      <c r="AJ856" t="s">
        <v>37</v>
      </c>
    </row>
    <row r="857" spans="3:36" x14ac:dyDescent="0.3">
      <c r="C857">
        <v>857</v>
      </c>
      <c r="D857" t="str">
        <f t="shared" si="46"/>
        <v>21-padua</v>
      </c>
      <c r="E857" t="str">
        <f>VLOOKUP($D857,metadata!$B$2:$S$451,2,0)</f>
        <v>KOVEOS, DS; KROON, A; VEERMAN, A</v>
      </c>
      <c r="F857" t="str">
        <f>VLOOKUP($D857,metadata!$B$2:$S$451,3,0)</f>
        <v>THE SAME PHOTOPERIODIC CLOCK MAY CONTROL INDUCTION AND MAINTENANCE OF DIAPAUSE IN THE SPIDER-MITE TETRANCHUS-URTICAE</v>
      </c>
      <c r="G857" t="str">
        <f>VLOOKUP($D857,metadata!$B$2:$S$451,4,0)</f>
        <v>10.1177/074873049300800401</v>
      </c>
      <c r="H857" t="str">
        <f>VLOOKUP($D857,metadata!$B$2:$S$451,5,0)</f>
        <v>y</v>
      </c>
      <c r="I857" t="str">
        <f>VLOOKUP($D857,metadata!$B$2:$S$451,6,0)</f>
        <v>a</v>
      </c>
      <c r="J857" t="str">
        <f>VLOOKUP($D857,metadata!$B$2:$S$451,7,0)</f>
        <v>i</v>
      </c>
      <c r="K857">
        <f>VLOOKUP($D857,metadata!$B$2:$S$451,8,0)</f>
        <v>8</v>
      </c>
      <c r="L857">
        <f>VLOOKUP($D857,metadata!$B$2:$S$451,9,0)</f>
        <v>7</v>
      </c>
      <c r="M857" t="str">
        <f>VLOOKUP($D857,metadata!$B$2:$S$451,10,0)</f>
        <v/>
      </c>
      <c r="N857" t="str">
        <f>VLOOKUP($D857,metadata!$B$2:$S$451,11,0)</f>
        <v>Tetranychus urticae</v>
      </c>
      <c r="O857" t="str">
        <f>VLOOKUP($D857,metadata!$B$2:$S$451,12,0)</f>
        <v>Tetranychidae</v>
      </c>
      <c r="P857" t="str">
        <f>VLOOKUP($D857,metadata!$B$2:$S$451,13,0)</f>
        <v>padua</v>
      </c>
      <c r="Q857">
        <f>VLOOKUP($D857,metadata!$B$2:$S$451,14,0)</f>
        <v>45.408056000000002</v>
      </c>
      <c r="R857">
        <f>VLOOKUP($D857,metadata!$B$2:$S$451,15,0)</f>
        <v>11.872222000000001</v>
      </c>
      <c r="S857">
        <f>VLOOKUP($D857,metadata!$B$2:$S$451,16,0)</f>
        <v>0.05</v>
      </c>
      <c r="T857" t="str">
        <f>VLOOKUP($D857,metadata!$B$2:$S$451,17,0)</f>
        <v/>
      </c>
      <c r="U857" t="str">
        <f>VLOOKUP($D857,metadata!$B$2:$S$451,18,0)</f>
        <v/>
      </c>
      <c r="V857">
        <f>VLOOKUP($D857,metadata!$B$2:$Z$451,19,0)</f>
        <v>250</v>
      </c>
      <c r="W857" t="str">
        <f>VLOOKUP($D857,metadata!$B$2:$Z$451,20,0)</f>
        <v>global average</v>
      </c>
      <c r="X857" t="str">
        <f>VLOOKUP($D857,metadata!$B$2:$Z$451,21,0)</f>
        <v/>
      </c>
      <c r="Y857">
        <f>VLOOKUP($D857,metadata!$B$2:$Z$451,22,0)</f>
        <v>21</v>
      </c>
      <c r="Z857" t="str">
        <f>VLOOKUP($D857,metadata!$B$2:$Z$451,23,0)</f>
        <v/>
      </c>
      <c r="AA857" t="str">
        <f>VLOOKUP($D857,metadata!$B$2:$Z$451,24,0)</f>
        <v/>
      </c>
      <c r="AB857" t="str">
        <f>VLOOKUP($D857,metadata!$B$2:$Z$451,25,0)</f>
        <v/>
      </c>
      <c r="AC857">
        <v>13.5203619909502</v>
      </c>
      <c r="AD857">
        <v>5.1365267592448101</v>
      </c>
      <c r="AF857">
        <f>IF(AE857="",V857,AE857)</f>
        <v>250</v>
      </c>
      <c r="AG857">
        <f>ROUND(AC857,1)</f>
        <v>13.5</v>
      </c>
      <c r="AH857">
        <v>1993</v>
      </c>
      <c r="AI857" t="s">
        <v>37</v>
      </c>
      <c r="AJ857" t="s">
        <v>37</v>
      </c>
    </row>
    <row r="858" spans="3:36" x14ac:dyDescent="0.3">
      <c r="C858">
        <v>858</v>
      </c>
      <c r="D858" t="str">
        <f t="shared" si="46"/>
        <v>21-padua</v>
      </c>
      <c r="E858" t="str">
        <f>VLOOKUP($D858,metadata!$B$2:$S$451,2,0)</f>
        <v>KOVEOS, DS; KROON, A; VEERMAN, A</v>
      </c>
      <c r="F858" t="str">
        <f>VLOOKUP($D858,metadata!$B$2:$S$451,3,0)</f>
        <v>THE SAME PHOTOPERIODIC CLOCK MAY CONTROL INDUCTION AND MAINTENANCE OF DIAPAUSE IN THE SPIDER-MITE TETRANCHUS-URTICAE</v>
      </c>
      <c r="G858" t="str">
        <f>VLOOKUP($D858,metadata!$B$2:$S$451,4,0)</f>
        <v>10.1177/074873049300800401</v>
      </c>
      <c r="H858" t="str">
        <f>VLOOKUP($D858,metadata!$B$2:$S$451,5,0)</f>
        <v>y</v>
      </c>
      <c r="I858" t="str">
        <f>VLOOKUP($D858,metadata!$B$2:$S$451,6,0)</f>
        <v>a</v>
      </c>
      <c r="J858" t="str">
        <f>VLOOKUP($D858,metadata!$B$2:$S$451,7,0)</f>
        <v>i</v>
      </c>
      <c r="K858">
        <f>VLOOKUP($D858,metadata!$B$2:$S$451,8,0)</f>
        <v>8</v>
      </c>
      <c r="L858">
        <f>VLOOKUP($D858,metadata!$B$2:$S$451,9,0)</f>
        <v>7</v>
      </c>
      <c r="M858" t="str">
        <f>VLOOKUP($D858,metadata!$B$2:$S$451,10,0)</f>
        <v/>
      </c>
      <c r="N858" t="str">
        <f>VLOOKUP($D858,metadata!$B$2:$S$451,11,0)</f>
        <v>Tetranychus urticae</v>
      </c>
      <c r="O858" t="str">
        <f>VLOOKUP($D858,metadata!$B$2:$S$451,12,0)</f>
        <v>Tetranychidae</v>
      </c>
      <c r="P858" t="str">
        <f>VLOOKUP($D858,metadata!$B$2:$S$451,13,0)</f>
        <v>padua</v>
      </c>
      <c r="Q858">
        <f>VLOOKUP($D858,metadata!$B$2:$S$451,14,0)</f>
        <v>45.408056000000002</v>
      </c>
      <c r="R858">
        <f>VLOOKUP($D858,metadata!$B$2:$S$451,15,0)</f>
        <v>11.872222000000001</v>
      </c>
      <c r="S858">
        <f>VLOOKUP($D858,metadata!$B$2:$S$451,16,0)</f>
        <v>0.05</v>
      </c>
      <c r="T858" t="str">
        <f>VLOOKUP($D858,metadata!$B$2:$S$451,17,0)</f>
        <v/>
      </c>
      <c r="U858" t="str">
        <f>VLOOKUP($D858,metadata!$B$2:$S$451,18,0)</f>
        <v/>
      </c>
      <c r="V858">
        <f>VLOOKUP($D858,metadata!$B$2:$Z$451,19,0)</f>
        <v>250</v>
      </c>
      <c r="W858" t="str">
        <f>VLOOKUP($D858,metadata!$B$2:$Z$451,20,0)</f>
        <v>global average</v>
      </c>
      <c r="X858" t="str">
        <f>VLOOKUP($D858,metadata!$B$2:$Z$451,21,0)</f>
        <v/>
      </c>
      <c r="Y858">
        <f>VLOOKUP($D858,metadata!$B$2:$Z$451,22,0)</f>
        <v>21</v>
      </c>
      <c r="Z858" t="str">
        <f>VLOOKUP($D858,metadata!$B$2:$Z$451,23,0)</f>
        <v/>
      </c>
      <c r="AA858" t="str">
        <f>VLOOKUP($D858,metadata!$B$2:$Z$451,24,0)</f>
        <v/>
      </c>
      <c r="AB858" t="str">
        <f>VLOOKUP($D858,metadata!$B$2:$Z$451,25,0)</f>
        <v/>
      </c>
      <c r="AC858">
        <v>14</v>
      </c>
      <c r="AD858">
        <v>5.0990794195662303</v>
      </c>
      <c r="AF858">
        <f>IF(AE858="",V858,AE858)</f>
        <v>250</v>
      </c>
      <c r="AG858">
        <f>ROUND(AC858,1)</f>
        <v>14</v>
      </c>
      <c r="AH858">
        <v>1993</v>
      </c>
      <c r="AI858" t="s">
        <v>37</v>
      </c>
      <c r="AJ858" t="s">
        <v>37</v>
      </c>
    </row>
    <row r="859" spans="3:36" x14ac:dyDescent="0.3">
      <c r="C859">
        <v>859</v>
      </c>
      <c r="D859" t="str">
        <f t="shared" si="46"/>
        <v>21-padua</v>
      </c>
      <c r="E859" t="str">
        <f>VLOOKUP($D859,metadata!$B$2:$S$451,2,0)</f>
        <v>KOVEOS, DS; KROON, A; VEERMAN, A</v>
      </c>
      <c r="F859" t="str">
        <f>VLOOKUP($D859,metadata!$B$2:$S$451,3,0)</f>
        <v>THE SAME PHOTOPERIODIC CLOCK MAY CONTROL INDUCTION AND MAINTENANCE OF DIAPAUSE IN THE SPIDER-MITE TETRANCHUS-URTICAE</v>
      </c>
      <c r="G859" t="str">
        <f>VLOOKUP($D859,metadata!$B$2:$S$451,4,0)</f>
        <v>10.1177/074873049300800401</v>
      </c>
      <c r="H859" t="str">
        <f>VLOOKUP($D859,metadata!$B$2:$S$451,5,0)</f>
        <v>y</v>
      </c>
      <c r="I859" t="str">
        <f>VLOOKUP($D859,metadata!$B$2:$S$451,6,0)</f>
        <v>a</v>
      </c>
      <c r="J859" t="str">
        <f>VLOOKUP($D859,metadata!$B$2:$S$451,7,0)</f>
        <v>i</v>
      </c>
      <c r="K859">
        <f>VLOOKUP($D859,metadata!$B$2:$S$451,8,0)</f>
        <v>8</v>
      </c>
      <c r="L859">
        <f>VLOOKUP($D859,metadata!$B$2:$S$451,9,0)</f>
        <v>7</v>
      </c>
      <c r="M859" t="str">
        <f>VLOOKUP($D859,metadata!$B$2:$S$451,10,0)</f>
        <v/>
      </c>
      <c r="N859" t="str">
        <f>VLOOKUP($D859,metadata!$B$2:$S$451,11,0)</f>
        <v>Tetranychus urticae</v>
      </c>
      <c r="O859" t="str">
        <f>VLOOKUP($D859,metadata!$B$2:$S$451,12,0)</f>
        <v>Tetranychidae</v>
      </c>
      <c r="P859" t="str">
        <f>VLOOKUP($D859,metadata!$B$2:$S$451,13,0)</f>
        <v>padua</v>
      </c>
      <c r="Q859">
        <f>VLOOKUP($D859,metadata!$B$2:$S$451,14,0)</f>
        <v>45.408056000000002</v>
      </c>
      <c r="R859">
        <f>VLOOKUP($D859,metadata!$B$2:$S$451,15,0)</f>
        <v>11.872222000000001</v>
      </c>
      <c r="S859">
        <f>VLOOKUP($D859,metadata!$B$2:$S$451,16,0)</f>
        <v>0.05</v>
      </c>
      <c r="T859" t="str">
        <f>VLOOKUP($D859,metadata!$B$2:$S$451,17,0)</f>
        <v/>
      </c>
      <c r="U859" t="str">
        <f>VLOOKUP($D859,metadata!$B$2:$S$451,18,0)</f>
        <v/>
      </c>
      <c r="V859">
        <f>VLOOKUP($D859,metadata!$B$2:$Z$451,19,0)</f>
        <v>250</v>
      </c>
      <c r="W859" t="str">
        <f>VLOOKUP($D859,metadata!$B$2:$Z$451,20,0)</f>
        <v>global average</v>
      </c>
      <c r="X859" t="str">
        <f>VLOOKUP($D859,metadata!$B$2:$Z$451,21,0)</f>
        <v/>
      </c>
      <c r="Y859">
        <f>VLOOKUP($D859,metadata!$B$2:$Z$451,22,0)</f>
        <v>21</v>
      </c>
      <c r="Z859" t="str">
        <f>VLOOKUP($D859,metadata!$B$2:$Z$451,23,0)</f>
        <v/>
      </c>
      <c r="AA859" t="str">
        <f>VLOOKUP($D859,metadata!$B$2:$Z$451,24,0)</f>
        <v/>
      </c>
      <c r="AB859" t="str">
        <f>VLOOKUP($D859,metadata!$B$2:$Z$451,25,0)</f>
        <v/>
      </c>
      <c r="AC859">
        <v>14.5</v>
      </c>
      <c r="AD859">
        <v>4.37509751911373</v>
      </c>
      <c r="AF859">
        <f>IF(AE859="",V859,AE859)</f>
        <v>250</v>
      </c>
      <c r="AG859">
        <f>ROUND(AC859,1)</f>
        <v>14.5</v>
      </c>
      <c r="AH859">
        <v>1993</v>
      </c>
      <c r="AI859" t="s">
        <v>37</v>
      </c>
      <c r="AJ859" t="s">
        <v>37</v>
      </c>
    </row>
    <row r="860" spans="3:36" x14ac:dyDescent="0.3">
      <c r="C860">
        <v>860</v>
      </c>
      <c r="D860" t="str">
        <f t="shared" si="46"/>
        <v>21-warsaw</v>
      </c>
      <c r="E860" t="str">
        <f>VLOOKUP($D860,metadata!$B$2:$S$451,2,0)</f>
        <v>KOVEOS, DS; KROON, A; VEERMAN, A</v>
      </c>
      <c r="F860" t="str">
        <f>VLOOKUP($D860,metadata!$B$2:$S$451,3,0)</f>
        <v>THE SAME PHOTOPERIODIC CLOCK MAY CONTROL INDUCTION AND MAINTENANCE OF DIAPAUSE IN THE SPIDER-MITE TETRANCHUS-URTICAE</v>
      </c>
      <c r="G860" t="str">
        <f>VLOOKUP($D860,metadata!$B$2:$S$451,4,0)</f>
        <v>10.1177/074873049300800401</v>
      </c>
      <c r="H860" t="str">
        <f>VLOOKUP($D860,metadata!$B$2:$S$451,5,0)</f>
        <v>y</v>
      </c>
      <c r="I860" t="str">
        <f>VLOOKUP($D860,metadata!$B$2:$S$451,6,0)</f>
        <v>a</v>
      </c>
      <c r="J860" t="str">
        <f>VLOOKUP($D860,metadata!$B$2:$S$451,7,0)</f>
        <v>i</v>
      </c>
      <c r="K860">
        <f>VLOOKUP($D860,metadata!$B$2:$S$451,8,0)</f>
        <v>8</v>
      </c>
      <c r="L860">
        <f>VLOOKUP($D860,metadata!$B$2:$S$451,9,0)</f>
        <v>7</v>
      </c>
      <c r="M860" t="str">
        <f>VLOOKUP($D860,metadata!$B$2:$S$451,10,0)</f>
        <v/>
      </c>
      <c r="N860" t="str">
        <f>VLOOKUP($D860,metadata!$B$2:$S$451,11,0)</f>
        <v>Tetranychus urticae</v>
      </c>
      <c r="O860" t="str">
        <f>VLOOKUP($D860,metadata!$B$2:$S$451,12,0)</f>
        <v>Tetranychidae</v>
      </c>
      <c r="P860" t="str">
        <f>VLOOKUP($D860,metadata!$B$2:$S$451,13,0)</f>
        <v>warsaw</v>
      </c>
      <c r="Q860">
        <f>VLOOKUP($D860,metadata!$B$2:$S$451,14,0)</f>
        <v>52.216667000000001</v>
      </c>
      <c r="R860">
        <f>VLOOKUP($D860,metadata!$B$2:$S$451,15,0)</f>
        <v>21.033332999999999</v>
      </c>
      <c r="S860">
        <f>VLOOKUP($D860,metadata!$B$2:$S$451,16,0)</f>
        <v>0.05</v>
      </c>
      <c r="T860" t="str">
        <f>VLOOKUP($D860,metadata!$B$2:$S$451,17,0)</f>
        <v/>
      </c>
      <c r="U860" t="str">
        <f>VLOOKUP($D860,metadata!$B$2:$S$451,18,0)</f>
        <v/>
      </c>
      <c r="V860">
        <f>VLOOKUP($D860,metadata!$B$2:$Z$451,19,0)</f>
        <v>250</v>
      </c>
      <c r="W860" t="str">
        <f>VLOOKUP($D860,metadata!$B$2:$Z$451,20,0)</f>
        <v>global average</v>
      </c>
      <c r="X860" t="str">
        <f>VLOOKUP($D860,metadata!$B$2:$Z$451,21,0)</f>
        <v/>
      </c>
      <c r="Y860">
        <f>VLOOKUP($D860,metadata!$B$2:$Z$451,22,0)</f>
        <v>21</v>
      </c>
      <c r="Z860" t="str">
        <f>VLOOKUP($D860,metadata!$B$2:$Z$451,23,0)</f>
        <v/>
      </c>
      <c r="AA860" t="str">
        <f>VLOOKUP($D860,metadata!$B$2:$Z$451,24,0)</f>
        <v/>
      </c>
      <c r="AB860" t="str">
        <f>VLOOKUP($D860,metadata!$B$2:$Z$451,25,0)</f>
        <v/>
      </c>
      <c r="AC860">
        <v>11.5111111111111</v>
      </c>
      <c r="AD860">
        <v>91.724137931034505</v>
      </c>
      <c r="AF860">
        <f>IF(AE860="",V860,AE860)</f>
        <v>250</v>
      </c>
      <c r="AG860">
        <f>ROUND(AC860,1)</f>
        <v>11.5</v>
      </c>
      <c r="AH860">
        <v>1993</v>
      </c>
      <c r="AI860" t="s">
        <v>37</v>
      </c>
      <c r="AJ860" t="s">
        <v>37</v>
      </c>
    </row>
    <row r="861" spans="3:36" x14ac:dyDescent="0.3">
      <c r="C861">
        <v>861</v>
      </c>
      <c r="D861" t="str">
        <f t="shared" si="46"/>
        <v>21-warsaw</v>
      </c>
      <c r="E861" t="str">
        <f>VLOOKUP($D861,metadata!$B$2:$S$451,2,0)</f>
        <v>KOVEOS, DS; KROON, A; VEERMAN, A</v>
      </c>
      <c r="F861" t="str">
        <f>VLOOKUP($D861,metadata!$B$2:$S$451,3,0)</f>
        <v>THE SAME PHOTOPERIODIC CLOCK MAY CONTROL INDUCTION AND MAINTENANCE OF DIAPAUSE IN THE SPIDER-MITE TETRANCHUS-URTICAE</v>
      </c>
      <c r="G861" t="str">
        <f>VLOOKUP($D861,metadata!$B$2:$S$451,4,0)</f>
        <v>10.1177/074873049300800401</v>
      </c>
      <c r="H861" t="str">
        <f>VLOOKUP($D861,metadata!$B$2:$S$451,5,0)</f>
        <v>y</v>
      </c>
      <c r="I861" t="str">
        <f>VLOOKUP($D861,metadata!$B$2:$S$451,6,0)</f>
        <v>a</v>
      </c>
      <c r="J861" t="str">
        <f>VLOOKUP($D861,metadata!$B$2:$S$451,7,0)</f>
        <v>i</v>
      </c>
      <c r="K861">
        <f>VLOOKUP($D861,metadata!$B$2:$S$451,8,0)</f>
        <v>8</v>
      </c>
      <c r="L861">
        <f>VLOOKUP($D861,metadata!$B$2:$S$451,9,0)</f>
        <v>7</v>
      </c>
      <c r="M861" t="str">
        <f>VLOOKUP($D861,metadata!$B$2:$S$451,10,0)</f>
        <v/>
      </c>
      <c r="N861" t="str">
        <f>VLOOKUP($D861,metadata!$B$2:$S$451,11,0)</f>
        <v>Tetranychus urticae</v>
      </c>
      <c r="O861" t="str">
        <f>VLOOKUP($D861,metadata!$B$2:$S$451,12,0)</f>
        <v>Tetranychidae</v>
      </c>
      <c r="P861" t="str">
        <f>VLOOKUP($D861,metadata!$B$2:$S$451,13,0)</f>
        <v>warsaw</v>
      </c>
      <c r="Q861">
        <f>VLOOKUP($D861,metadata!$B$2:$S$451,14,0)</f>
        <v>52.216667000000001</v>
      </c>
      <c r="R861">
        <f>VLOOKUP($D861,metadata!$B$2:$S$451,15,0)</f>
        <v>21.033332999999999</v>
      </c>
      <c r="S861">
        <f>VLOOKUP($D861,metadata!$B$2:$S$451,16,0)</f>
        <v>0.05</v>
      </c>
      <c r="T861" t="str">
        <f>VLOOKUP($D861,metadata!$B$2:$S$451,17,0)</f>
        <v/>
      </c>
      <c r="U861" t="str">
        <f>VLOOKUP($D861,metadata!$B$2:$S$451,18,0)</f>
        <v/>
      </c>
      <c r="V861">
        <f>VLOOKUP($D861,metadata!$B$2:$Z$451,19,0)</f>
        <v>250</v>
      </c>
      <c r="W861" t="str">
        <f>VLOOKUP($D861,metadata!$B$2:$Z$451,20,0)</f>
        <v>global average</v>
      </c>
      <c r="X861" t="str">
        <f>VLOOKUP($D861,metadata!$B$2:$Z$451,21,0)</f>
        <v/>
      </c>
      <c r="Y861">
        <f>VLOOKUP($D861,metadata!$B$2:$Z$451,22,0)</f>
        <v>21</v>
      </c>
      <c r="Z861" t="str">
        <f>VLOOKUP($D861,metadata!$B$2:$Z$451,23,0)</f>
        <v/>
      </c>
      <c r="AA861" t="str">
        <f>VLOOKUP($D861,metadata!$B$2:$Z$451,24,0)</f>
        <v/>
      </c>
      <c r="AB861" t="str">
        <f>VLOOKUP($D861,metadata!$B$2:$Z$451,25,0)</f>
        <v/>
      </c>
      <c r="AC861">
        <v>12.0444444444444</v>
      </c>
      <c r="AD861">
        <v>94.482758620689594</v>
      </c>
      <c r="AF861">
        <f>IF(AE861="",V861,AE861)</f>
        <v>250</v>
      </c>
      <c r="AG861">
        <f>ROUND(AC861,1)</f>
        <v>12</v>
      </c>
      <c r="AH861">
        <v>1993</v>
      </c>
      <c r="AI861" t="s">
        <v>37</v>
      </c>
      <c r="AJ861" t="s">
        <v>37</v>
      </c>
    </row>
    <row r="862" spans="3:36" x14ac:dyDescent="0.3">
      <c r="C862">
        <v>862</v>
      </c>
      <c r="D862" t="str">
        <f t="shared" si="46"/>
        <v>21-warsaw</v>
      </c>
      <c r="E862" t="str">
        <f>VLOOKUP($D862,metadata!$B$2:$S$451,2,0)</f>
        <v>KOVEOS, DS; KROON, A; VEERMAN, A</v>
      </c>
      <c r="F862" t="str">
        <f>VLOOKUP($D862,metadata!$B$2:$S$451,3,0)</f>
        <v>THE SAME PHOTOPERIODIC CLOCK MAY CONTROL INDUCTION AND MAINTENANCE OF DIAPAUSE IN THE SPIDER-MITE TETRANCHUS-URTICAE</v>
      </c>
      <c r="G862" t="str">
        <f>VLOOKUP($D862,metadata!$B$2:$S$451,4,0)</f>
        <v>10.1177/074873049300800401</v>
      </c>
      <c r="H862" t="str">
        <f>VLOOKUP($D862,metadata!$B$2:$S$451,5,0)</f>
        <v>y</v>
      </c>
      <c r="I862" t="str">
        <f>VLOOKUP($D862,metadata!$B$2:$S$451,6,0)</f>
        <v>a</v>
      </c>
      <c r="J862" t="str">
        <f>VLOOKUP($D862,metadata!$B$2:$S$451,7,0)</f>
        <v>i</v>
      </c>
      <c r="K862">
        <f>VLOOKUP($D862,metadata!$B$2:$S$451,8,0)</f>
        <v>8</v>
      </c>
      <c r="L862">
        <f>VLOOKUP($D862,metadata!$B$2:$S$451,9,0)</f>
        <v>7</v>
      </c>
      <c r="M862" t="str">
        <f>VLOOKUP($D862,metadata!$B$2:$S$451,10,0)</f>
        <v/>
      </c>
      <c r="N862" t="str">
        <f>VLOOKUP($D862,metadata!$B$2:$S$451,11,0)</f>
        <v>Tetranychus urticae</v>
      </c>
      <c r="O862" t="str">
        <f>VLOOKUP($D862,metadata!$B$2:$S$451,12,0)</f>
        <v>Tetranychidae</v>
      </c>
      <c r="P862" t="str">
        <f>VLOOKUP($D862,metadata!$B$2:$S$451,13,0)</f>
        <v>warsaw</v>
      </c>
      <c r="Q862">
        <f>VLOOKUP($D862,metadata!$B$2:$S$451,14,0)</f>
        <v>52.216667000000001</v>
      </c>
      <c r="R862">
        <f>VLOOKUP($D862,metadata!$B$2:$S$451,15,0)</f>
        <v>21.033332999999999</v>
      </c>
      <c r="S862">
        <f>VLOOKUP($D862,metadata!$B$2:$S$451,16,0)</f>
        <v>0.05</v>
      </c>
      <c r="T862" t="str">
        <f>VLOOKUP($D862,metadata!$B$2:$S$451,17,0)</f>
        <v/>
      </c>
      <c r="U862" t="str">
        <f>VLOOKUP($D862,metadata!$B$2:$S$451,18,0)</f>
        <v/>
      </c>
      <c r="V862">
        <f>VLOOKUP($D862,metadata!$B$2:$Z$451,19,0)</f>
        <v>250</v>
      </c>
      <c r="W862" t="str">
        <f>VLOOKUP($D862,metadata!$B$2:$Z$451,20,0)</f>
        <v>global average</v>
      </c>
      <c r="X862" t="str">
        <f>VLOOKUP($D862,metadata!$B$2:$Z$451,21,0)</f>
        <v/>
      </c>
      <c r="Y862">
        <f>VLOOKUP($D862,metadata!$B$2:$Z$451,22,0)</f>
        <v>21</v>
      </c>
      <c r="Z862" t="str">
        <f>VLOOKUP($D862,metadata!$B$2:$Z$451,23,0)</f>
        <v/>
      </c>
      <c r="AA862" t="str">
        <f>VLOOKUP($D862,metadata!$B$2:$Z$451,24,0)</f>
        <v/>
      </c>
      <c r="AB862" t="str">
        <f>VLOOKUP($D862,metadata!$B$2:$Z$451,25,0)</f>
        <v/>
      </c>
      <c r="AC862">
        <v>12.533333333333299</v>
      </c>
      <c r="AD862">
        <v>97.931034482758605</v>
      </c>
      <c r="AF862">
        <f>IF(AE862="",V862,AE862)</f>
        <v>250</v>
      </c>
      <c r="AG862">
        <f>ROUND(AC862,1)</f>
        <v>12.5</v>
      </c>
      <c r="AH862">
        <v>1993</v>
      </c>
      <c r="AI862" t="s">
        <v>37</v>
      </c>
      <c r="AJ862" t="s">
        <v>37</v>
      </c>
    </row>
    <row r="863" spans="3:36" x14ac:dyDescent="0.3">
      <c r="C863">
        <v>863</v>
      </c>
      <c r="D863" t="str">
        <f t="shared" si="46"/>
        <v>21-warsaw</v>
      </c>
      <c r="E863" t="str">
        <f>VLOOKUP($D863,metadata!$B$2:$S$451,2,0)</f>
        <v>KOVEOS, DS; KROON, A; VEERMAN, A</v>
      </c>
      <c r="F863" t="str">
        <f>VLOOKUP($D863,metadata!$B$2:$S$451,3,0)</f>
        <v>THE SAME PHOTOPERIODIC CLOCK MAY CONTROL INDUCTION AND MAINTENANCE OF DIAPAUSE IN THE SPIDER-MITE TETRANCHUS-URTICAE</v>
      </c>
      <c r="G863" t="str">
        <f>VLOOKUP($D863,metadata!$B$2:$S$451,4,0)</f>
        <v>10.1177/074873049300800401</v>
      </c>
      <c r="H863" t="str">
        <f>VLOOKUP($D863,metadata!$B$2:$S$451,5,0)</f>
        <v>y</v>
      </c>
      <c r="I863" t="str">
        <f>VLOOKUP($D863,metadata!$B$2:$S$451,6,0)</f>
        <v>a</v>
      </c>
      <c r="J863" t="str">
        <f>VLOOKUP($D863,metadata!$B$2:$S$451,7,0)</f>
        <v>i</v>
      </c>
      <c r="K863">
        <f>VLOOKUP($D863,metadata!$B$2:$S$451,8,0)</f>
        <v>8</v>
      </c>
      <c r="L863">
        <f>VLOOKUP($D863,metadata!$B$2:$S$451,9,0)</f>
        <v>7</v>
      </c>
      <c r="M863" t="str">
        <f>VLOOKUP($D863,metadata!$B$2:$S$451,10,0)</f>
        <v/>
      </c>
      <c r="N863" t="str">
        <f>VLOOKUP($D863,metadata!$B$2:$S$451,11,0)</f>
        <v>Tetranychus urticae</v>
      </c>
      <c r="O863" t="str">
        <f>VLOOKUP($D863,metadata!$B$2:$S$451,12,0)</f>
        <v>Tetranychidae</v>
      </c>
      <c r="P863" t="str">
        <f>VLOOKUP($D863,metadata!$B$2:$S$451,13,0)</f>
        <v>warsaw</v>
      </c>
      <c r="Q863">
        <f>VLOOKUP($D863,metadata!$B$2:$S$451,14,0)</f>
        <v>52.216667000000001</v>
      </c>
      <c r="R863">
        <f>VLOOKUP($D863,metadata!$B$2:$S$451,15,0)</f>
        <v>21.033332999999999</v>
      </c>
      <c r="S863">
        <f>VLOOKUP($D863,metadata!$B$2:$S$451,16,0)</f>
        <v>0.05</v>
      </c>
      <c r="T863" t="str">
        <f>VLOOKUP($D863,metadata!$B$2:$S$451,17,0)</f>
        <v/>
      </c>
      <c r="U863" t="str">
        <f>VLOOKUP($D863,metadata!$B$2:$S$451,18,0)</f>
        <v/>
      </c>
      <c r="V863">
        <f>VLOOKUP($D863,metadata!$B$2:$Z$451,19,0)</f>
        <v>250</v>
      </c>
      <c r="W863" t="str">
        <f>VLOOKUP($D863,metadata!$B$2:$Z$451,20,0)</f>
        <v>global average</v>
      </c>
      <c r="X863" t="str">
        <f>VLOOKUP($D863,metadata!$B$2:$Z$451,21,0)</f>
        <v/>
      </c>
      <c r="Y863">
        <f>VLOOKUP($D863,metadata!$B$2:$Z$451,22,0)</f>
        <v>21</v>
      </c>
      <c r="Z863" t="str">
        <f>VLOOKUP($D863,metadata!$B$2:$Z$451,23,0)</f>
        <v/>
      </c>
      <c r="AA863" t="str">
        <f>VLOOKUP($D863,metadata!$B$2:$Z$451,24,0)</f>
        <v/>
      </c>
      <c r="AB863" t="str">
        <f>VLOOKUP($D863,metadata!$B$2:$Z$451,25,0)</f>
        <v/>
      </c>
      <c r="AC863">
        <v>13</v>
      </c>
      <c r="AD863">
        <v>84.827586206896598</v>
      </c>
      <c r="AF863">
        <f>IF(AE863="",V863,AE863)</f>
        <v>250</v>
      </c>
      <c r="AG863">
        <f>ROUND(AC863,1)</f>
        <v>13</v>
      </c>
      <c r="AH863">
        <v>1993</v>
      </c>
      <c r="AI863" t="s">
        <v>37</v>
      </c>
      <c r="AJ863" t="s">
        <v>37</v>
      </c>
    </row>
    <row r="864" spans="3:36" x14ac:dyDescent="0.3">
      <c r="C864">
        <v>864</v>
      </c>
      <c r="D864" t="str">
        <f t="shared" si="46"/>
        <v>21-warsaw</v>
      </c>
      <c r="E864" t="str">
        <f>VLOOKUP($D864,metadata!$B$2:$S$451,2,0)</f>
        <v>KOVEOS, DS; KROON, A; VEERMAN, A</v>
      </c>
      <c r="F864" t="str">
        <f>VLOOKUP($D864,metadata!$B$2:$S$451,3,0)</f>
        <v>THE SAME PHOTOPERIODIC CLOCK MAY CONTROL INDUCTION AND MAINTENANCE OF DIAPAUSE IN THE SPIDER-MITE TETRANCHUS-URTICAE</v>
      </c>
      <c r="G864" t="str">
        <f>VLOOKUP($D864,metadata!$B$2:$S$451,4,0)</f>
        <v>10.1177/074873049300800401</v>
      </c>
      <c r="H864" t="str">
        <f>VLOOKUP($D864,metadata!$B$2:$S$451,5,0)</f>
        <v>y</v>
      </c>
      <c r="I864" t="str">
        <f>VLOOKUP($D864,metadata!$B$2:$S$451,6,0)</f>
        <v>a</v>
      </c>
      <c r="J864" t="str">
        <f>VLOOKUP($D864,metadata!$B$2:$S$451,7,0)</f>
        <v>i</v>
      </c>
      <c r="K864">
        <f>VLOOKUP($D864,metadata!$B$2:$S$451,8,0)</f>
        <v>8</v>
      </c>
      <c r="L864">
        <f>VLOOKUP($D864,metadata!$B$2:$S$451,9,0)</f>
        <v>7</v>
      </c>
      <c r="M864" t="str">
        <f>VLOOKUP($D864,metadata!$B$2:$S$451,10,0)</f>
        <v/>
      </c>
      <c r="N864" t="str">
        <f>VLOOKUP($D864,metadata!$B$2:$S$451,11,0)</f>
        <v>Tetranychus urticae</v>
      </c>
      <c r="O864" t="str">
        <f>VLOOKUP($D864,metadata!$B$2:$S$451,12,0)</f>
        <v>Tetranychidae</v>
      </c>
      <c r="P864" t="str">
        <f>VLOOKUP($D864,metadata!$B$2:$S$451,13,0)</f>
        <v>warsaw</v>
      </c>
      <c r="Q864">
        <f>VLOOKUP($D864,metadata!$B$2:$S$451,14,0)</f>
        <v>52.216667000000001</v>
      </c>
      <c r="R864">
        <f>VLOOKUP($D864,metadata!$B$2:$S$451,15,0)</f>
        <v>21.033332999999999</v>
      </c>
      <c r="S864">
        <f>VLOOKUP($D864,metadata!$B$2:$S$451,16,0)</f>
        <v>0.05</v>
      </c>
      <c r="T864" t="str">
        <f>VLOOKUP($D864,metadata!$B$2:$S$451,17,0)</f>
        <v/>
      </c>
      <c r="U864" t="str">
        <f>VLOOKUP($D864,metadata!$B$2:$S$451,18,0)</f>
        <v/>
      </c>
      <c r="V864">
        <f>VLOOKUP($D864,metadata!$B$2:$Z$451,19,0)</f>
        <v>250</v>
      </c>
      <c r="W864" t="str">
        <f>VLOOKUP($D864,metadata!$B$2:$Z$451,20,0)</f>
        <v>global average</v>
      </c>
      <c r="X864" t="str">
        <f>VLOOKUP($D864,metadata!$B$2:$Z$451,21,0)</f>
        <v/>
      </c>
      <c r="Y864">
        <f>VLOOKUP($D864,metadata!$B$2:$Z$451,22,0)</f>
        <v>21</v>
      </c>
      <c r="Z864" t="str">
        <f>VLOOKUP($D864,metadata!$B$2:$Z$451,23,0)</f>
        <v/>
      </c>
      <c r="AA864" t="str">
        <f>VLOOKUP($D864,metadata!$B$2:$Z$451,24,0)</f>
        <v/>
      </c>
      <c r="AB864" t="str">
        <f>VLOOKUP($D864,metadata!$B$2:$Z$451,25,0)</f>
        <v/>
      </c>
      <c r="AC864">
        <v>13.5</v>
      </c>
      <c r="AD864">
        <v>81.379310344827601</v>
      </c>
      <c r="AF864">
        <f>IF(AE864="",V864,AE864)</f>
        <v>250</v>
      </c>
      <c r="AG864">
        <f>ROUND(AC864,1)</f>
        <v>13.5</v>
      </c>
      <c r="AH864">
        <v>1993</v>
      </c>
      <c r="AI864" t="s">
        <v>37</v>
      </c>
      <c r="AJ864" t="s">
        <v>37</v>
      </c>
    </row>
    <row r="865" spans="3:36" x14ac:dyDescent="0.3">
      <c r="C865">
        <v>865</v>
      </c>
      <c r="D865" t="str">
        <f t="shared" si="46"/>
        <v>21-warsaw</v>
      </c>
      <c r="E865" t="str">
        <f>VLOOKUP($D865,metadata!$B$2:$S$451,2,0)</f>
        <v>KOVEOS, DS; KROON, A; VEERMAN, A</v>
      </c>
      <c r="F865" t="str">
        <f>VLOOKUP($D865,metadata!$B$2:$S$451,3,0)</f>
        <v>THE SAME PHOTOPERIODIC CLOCK MAY CONTROL INDUCTION AND MAINTENANCE OF DIAPAUSE IN THE SPIDER-MITE TETRANCHUS-URTICAE</v>
      </c>
      <c r="G865" t="str">
        <f>VLOOKUP($D865,metadata!$B$2:$S$451,4,0)</f>
        <v>10.1177/074873049300800401</v>
      </c>
      <c r="H865" t="str">
        <f>VLOOKUP($D865,metadata!$B$2:$S$451,5,0)</f>
        <v>y</v>
      </c>
      <c r="I865" t="str">
        <f>VLOOKUP($D865,metadata!$B$2:$S$451,6,0)</f>
        <v>a</v>
      </c>
      <c r="J865" t="str">
        <f>VLOOKUP($D865,metadata!$B$2:$S$451,7,0)</f>
        <v>i</v>
      </c>
      <c r="K865">
        <f>VLOOKUP($D865,metadata!$B$2:$S$451,8,0)</f>
        <v>8</v>
      </c>
      <c r="L865">
        <f>VLOOKUP($D865,metadata!$B$2:$S$451,9,0)</f>
        <v>7</v>
      </c>
      <c r="M865" t="str">
        <f>VLOOKUP($D865,metadata!$B$2:$S$451,10,0)</f>
        <v/>
      </c>
      <c r="N865" t="str">
        <f>VLOOKUP($D865,metadata!$B$2:$S$451,11,0)</f>
        <v>Tetranychus urticae</v>
      </c>
      <c r="O865" t="str">
        <f>VLOOKUP($D865,metadata!$B$2:$S$451,12,0)</f>
        <v>Tetranychidae</v>
      </c>
      <c r="P865" t="str">
        <f>VLOOKUP($D865,metadata!$B$2:$S$451,13,0)</f>
        <v>warsaw</v>
      </c>
      <c r="Q865">
        <f>VLOOKUP($D865,metadata!$B$2:$S$451,14,0)</f>
        <v>52.216667000000001</v>
      </c>
      <c r="R865">
        <f>VLOOKUP($D865,metadata!$B$2:$S$451,15,0)</f>
        <v>21.033332999999999</v>
      </c>
      <c r="S865">
        <f>VLOOKUP($D865,metadata!$B$2:$S$451,16,0)</f>
        <v>0.05</v>
      </c>
      <c r="T865" t="str">
        <f>VLOOKUP($D865,metadata!$B$2:$S$451,17,0)</f>
        <v/>
      </c>
      <c r="U865" t="str">
        <f>VLOOKUP($D865,metadata!$B$2:$S$451,18,0)</f>
        <v/>
      </c>
      <c r="V865">
        <f>VLOOKUP($D865,metadata!$B$2:$Z$451,19,0)</f>
        <v>250</v>
      </c>
      <c r="W865" t="str">
        <f>VLOOKUP($D865,metadata!$B$2:$Z$451,20,0)</f>
        <v>global average</v>
      </c>
      <c r="X865" t="str">
        <f>VLOOKUP($D865,metadata!$B$2:$Z$451,21,0)</f>
        <v/>
      </c>
      <c r="Y865">
        <f>VLOOKUP($D865,metadata!$B$2:$Z$451,22,0)</f>
        <v>21</v>
      </c>
      <c r="Z865" t="str">
        <f>VLOOKUP($D865,metadata!$B$2:$Z$451,23,0)</f>
        <v/>
      </c>
      <c r="AA865" t="str">
        <f>VLOOKUP($D865,metadata!$B$2:$Z$451,24,0)</f>
        <v/>
      </c>
      <c r="AB865" t="str">
        <f>VLOOKUP($D865,metadata!$B$2:$Z$451,25,0)</f>
        <v/>
      </c>
      <c r="AC865">
        <v>14.0444444444444</v>
      </c>
      <c r="AD865">
        <v>19.310344827586199</v>
      </c>
      <c r="AF865">
        <f>IF(AE865="",V865,AE865)</f>
        <v>250</v>
      </c>
      <c r="AG865">
        <f>ROUND(AC865,1)</f>
        <v>14</v>
      </c>
      <c r="AH865">
        <v>1993</v>
      </c>
      <c r="AI865" t="s">
        <v>37</v>
      </c>
      <c r="AJ865" t="s">
        <v>37</v>
      </c>
    </row>
    <row r="866" spans="3:36" x14ac:dyDescent="0.3">
      <c r="C866">
        <v>866</v>
      </c>
      <c r="D866" t="str">
        <f t="shared" si="46"/>
        <v>21-warsaw</v>
      </c>
      <c r="E866" t="str">
        <f>VLOOKUP($D866,metadata!$B$2:$S$451,2,0)</f>
        <v>KOVEOS, DS; KROON, A; VEERMAN, A</v>
      </c>
      <c r="F866" t="str">
        <f>VLOOKUP($D866,metadata!$B$2:$S$451,3,0)</f>
        <v>THE SAME PHOTOPERIODIC CLOCK MAY CONTROL INDUCTION AND MAINTENANCE OF DIAPAUSE IN THE SPIDER-MITE TETRANCHUS-URTICAE</v>
      </c>
      <c r="G866" t="str">
        <f>VLOOKUP($D866,metadata!$B$2:$S$451,4,0)</f>
        <v>10.1177/074873049300800401</v>
      </c>
      <c r="H866" t="str">
        <f>VLOOKUP($D866,metadata!$B$2:$S$451,5,0)</f>
        <v>y</v>
      </c>
      <c r="I866" t="str">
        <f>VLOOKUP($D866,metadata!$B$2:$S$451,6,0)</f>
        <v>a</v>
      </c>
      <c r="J866" t="str">
        <f>VLOOKUP($D866,metadata!$B$2:$S$451,7,0)</f>
        <v>i</v>
      </c>
      <c r="K866">
        <f>VLOOKUP($D866,metadata!$B$2:$S$451,8,0)</f>
        <v>8</v>
      </c>
      <c r="L866">
        <f>VLOOKUP($D866,metadata!$B$2:$S$451,9,0)</f>
        <v>7</v>
      </c>
      <c r="M866" t="str">
        <f>VLOOKUP($D866,metadata!$B$2:$S$451,10,0)</f>
        <v/>
      </c>
      <c r="N866" t="str">
        <f>VLOOKUP($D866,metadata!$B$2:$S$451,11,0)</f>
        <v>Tetranychus urticae</v>
      </c>
      <c r="O866" t="str">
        <f>VLOOKUP($D866,metadata!$B$2:$S$451,12,0)</f>
        <v>Tetranychidae</v>
      </c>
      <c r="P866" t="str">
        <f>VLOOKUP($D866,metadata!$B$2:$S$451,13,0)</f>
        <v>warsaw</v>
      </c>
      <c r="Q866">
        <f>VLOOKUP($D866,metadata!$B$2:$S$451,14,0)</f>
        <v>52.216667000000001</v>
      </c>
      <c r="R866">
        <f>VLOOKUP($D866,metadata!$B$2:$S$451,15,0)</f>
        <v>21.033332999999999</v>
      </c>
      <c r="S866">
        <f>VLOOKUP($D866,metadata!$B$2:$S$451,16,0)</f>
        <v>0.05</v>
      </c>
      <c r="T866" t="str">
        <f>VLOOKUP($D866,metadata!$B$2:$S$451,17,0)</f>
        <v/>
      </c>
      <c r="U866" t="str">
        <f>VLOOKUP($D866,metadata!$B$2:$S$451,18,0)</f>
        <v/>
      </c>
      <c r="V866">
        <f>VLOOKUP($D866,metadata!$B$2:$Z$451,19,0)</f>
        <v>250</v>
      </c>
      <c r="W866" t="str">
        <f>VLOOKUP($D866,metadata!$B$2:$Z$451,20,0)</f>
        <v>global average</v>
      </c>
      <c r="X866" t="str">
        <f>VLOOKUP($D866,metadata!$B$2:$Z$451,21,0)</f>
        <v/>
      </c>
      <c r="Y866">
        <f>VLOOKUP($D866,metadata!$B$2:$Z$451,22,0)</f>
        <v>21</v>
      </c>
      <c r="Z866" t="str">
        <f>VLOOKUP($D866,metadata!$B$2:$Z$451,23,0)</f>
        <v/>
      </c>
      <c r="AA866" t="str">
        <f>VLOOKUP($D866,metadata!$B$2:$Z$451,24,0)</f>
        <v/>
      </c>
      <c r="AB866" t="str">
        <f>VLOOKUP($D866,metadata!$B$2:$Z$451,25,0)</f>
        <v/>
      </c>
      <c r="AC866">
        <v>14.533333333333299</v>
      </c>
      <c r="AD866">
        <v>4.13793103448279</v>
      </c>
      <c r="AF866">
        <f>IF(AE866="",V866,AE866)</f>
        <v>250</v>
      </c>
      <c r="AG866">
        <f>ROUND(AC866,1)</f>
        <v>14.5</v>
      </c>
      <c r="AH866">
        <v>1993</v>
      </c>
      <c r="AI866" t="s">
        <v>37</v>
      </c>
      <c r="AJ866" t="s">
        <v>37</v>
      </c>
    </row>
    <row r="867" spans="3:36" x14ac:dyDescent="0.3">
      <c r="C867">
        <v>867</v>
      </c>
      <c r="D867" t="str">
        <f t="shared" si="46"/>
        <v>21-Aile-froide</v>
      </c>
      <c r="E867" t="str">
        <f>VLOOKUP($D867,metadata!$B$2:$S$451,2,0)</f>
        <v>KOVEOS, DS; KROON, A; VEERMAN, A</v>
      </c>
      <c r="F867" t="str">
        <f>VLOOKUP($D867,metadata!$B$2:$S$451,3,0)</f>
        <v>THE SAME PHOTOPERIODIC CLOCK MAY CONTROL INDUCTION AND MAINTENANCE OF DIAPAUSE IN THE SPIDER-MITE TETRANCHUS-URTICAE</v>
      </c>
      <c r="G867" t="str">
        <f>VLOOKUP($D867,metadata!$B$2:$S$451,4,0)</f>
        <v>10.1177/074873049300800401</v>
      </c>
      <c r="H867" t="str">
        <f>VLOOKUP($D867,metadata!$B$2:$S$451,5,0)</f>
        <v>y</v>
      </c>
      <c r="I867" t="str">
        <f>VLOOKUP($D867,metadata!$B$2:$S$451,6,0)</f>
        <v>a</v>
      </c>
      <c r="J867" t="str">
        <f>VLOOKUP($D867,metadata!$B$2:$S$451,7,0)</f>
        <v>i</v>
      </c>
      <c r="K867">
        <f>VLOOKUP($D867,metadata!$B$2:$S$451,8,0)</f>
        <v>8</v>
      </c>
      <c r="L867">
        <f>VLOOKUP($D867,metadata!$B$2:$S$451,9,0)</f>
        <v>8</v>
      </c>
      <c r="M867" t="str">
        <f>VLOOKUP($D867,metadata!$B$2:$S$451,10,0)</f>
        <v/>
      </c>
      <c r="N867" t="str">
        <f>VLOOKUP($D867,metadata!$B$2:$S$451,11,0)</f>
        <v>Tetranychus urticae</v>
      </c>
      <c r="O867" t="str">
        <f>VLOOKUP($D867,metadata!$B$2:$S$451,12,0)</f>
        <v>Tetranychidae</v>
      </c>
      <c r="P867" t="str">
        <f>VLOOKUP($D867,metadata!$B$2:$S$451,13,0)</f>
        <v>Aile-froide</v>
      </c>
      <c r="Q867">
        <f>VLOOKUP($D867,metadata!$B$2:$S$451,14,0)</f>
        <v>44.884999999999998</v>
      </c>
      <c r="R867">
        <f>VLOOKUP($D867,metadata!$B$2:$S$451,15,0)</f>
        <v>6.3561110000000003</v>
      </c>
      <c r="S867">
        <f>VLOOKUP($D867,metadata!$B$2:$S$451,16,0)</f>
        <v>0.05</v>
      </c>
      <c r="T867">
        <f>VLOOKUP($D867,metadata!$B$2:$S$451,17,0)</f>
        <v>1515</v>
      </c>
      <c r="U867" t="str">
        <f>VLOOKUP($D867,metadata!$B$2:$S$451,18,0)</f>
        <v/>
      </c>
      <c r="V867">
        <f>VLOOKUP($D867,metadata!$B$2:$Z$451,19,0)</f>
        <v>250</v>
      </c>
      <c r="W867" t="str">
        <f>VLOOKUP($D867,metadata!$B$2:$Z$451,20,0)</f>
        <v>global average</v>
      </c>
      <c r="X867" t="str">
        <f>VLOOKUP($D867,metadata!$B$2:$Z$451,21,0)</f>
        <v/>
      </c>
      <c r="Y867">
        <f>VLOOKUP($D867,metadata!$B$2:$Z$451,22,0)</f>
        <v>21</v>
      </c>
      <c r="Z867" t="str">
        <f>VLOOKUP($D867,metadata!$B$2:$Z$451,23,0)</f>
        <v/>
      </c>
      <c r="AA867" t="str">
        <f>VLOOKUP($D867,metadata!$B$2:$Z$451,24,0)</f>
        <v/>
      </c>
      <c r="AB867" t="str">
        <f>VLOOKUP($D867,metadata!$B$2:$Z$451,25,0)</f>
        <v/>
      </c>
      <c r="AC867">
        <v>12.009009009009</v>
      </c>
      <c r="AD867">
        <v>100.410341848698</v>
      </c>
      <c r="AF867">
        <f>IF(AE867="",V867,AE867)</f>
        <v>250</v>
      </c>
      <c r="AG867">
        <f>ROUND(AC867,1)</f>
        <v>12</v>
      </c>
      <c r="AH867">
        <v>1993</v>
      </c>
      <c r="AI867" t="s">
        <v>37</v>
      </c>
      <c r="AJ867" t="s">
        <v>37</v>
      </c>
    </row>
    <row r="868" spans="3:36" x14ac:dyDescent="0.3">
      <c r="C868">
        <v>868</v>
      </c>
      <c r="D868" t="str">
        <f t="shared" si="46"/>
        <v>21-Aile-froide</v>
      </c>
      <c r="E868" t="str">
        <f>VLOOKUP($D868,metadata!$B$2:$S$451,2,0)</f>
        <v>KOVEOS, DS; KROON, A; VEERMAN, A</v>
      </c>
      <c r="F868" t="str">
        <f>VLOOKUP($D868,metadata!$B$2:$S$451,3,0)</f>
        <v>THE SAME PHOTOPERIODIC CLOCK MAY CONTROL INDUCTION AND MAINTENANCE OF DIAPAUSE IN THE SPIDER-MITE TETRANCHUS-URTICAE</v>
      </c>
      <c r="G868" t="str">
        <f>VLOOKUP($D868,metadata!$B$2:$S$451,4,0)</f>
        <v>10.1177/074873049300800401</v>
      </c>
      <c r="H868" t="str">
        <f>VLOOKUP($D868,metadata!$B$2:$S$451,5,0)</f>
        <v>y</v>
      </c>
      <c r="I868" t="str">
        <f>VLOOKUP($D868,metadata!$B$2:$S$451,6,0)</f>
        <v>a</v>
      </c>
      <c r="J868" t="str">
        <f>VLOOKUP($D868,metadata!$B$2:$S$451,7,0)</f>
        <v>i</v>
      </c>
      <c r="K868">
        <f>VLOOKUP($D868,metadata!$B$2:$S$451,8,0)</f>
        <v>8</v>
      </c>
      <c r="L868">
        <f>VLOOKUP($D868,metadata!$B$2:$S$451,9,0)</f>
        <v>8</v>
      </c>
      <c r="M868" t="str">
        <f>VLOOKUP($D868,metadata!$B$2:$S$451,10,0)</f>
        <v/>
      </c>
      <c r="N868" t="str">
        <f>VLOOKUP($D868,metadata!$B$2:$S$451,11,0)</f>
        <v>Tetranychus urticae</v>
      </c>
      <c r="O868" t="str">
        <f>VLOOKUP($D868,metadata!$B$2:$S$451,12,0)</f>
        <v>Tetranychidae</v>
      </c>
      <c r="P868" t="str">
        <f>VLOOKUP($D868,metadata!$B$2:$S$451,13,0)</f>
        <v>Aile-froide</v>
      </c>
      <c r="Q868">
        <f>VLOOKUP($D868,metadata!$B$2:$S$451,14,0)</f>
        <v>44.884999999999998</v>
      </c>
      <c r="R868">
        <f>VLOOKUP($D868,metadata!$B$2:$S$451,15,0)</f>
        <v>6.3561110000000003</v>
      </c>
      <c r="S868">
        <f>VLOOKUP($D868,metadata!$B$2:$S$451,16,0)</f>
        <v>0.05</v>
      </c>
      <c r="T868">
        <f>VLOOKUP($D868,metadata!$B$2:$S$451,17,0)</f>
        <v>1515</v>
      </c>
      <c r="U868" t="str">
        <f>VLOOKUP($D868,metadata!$B$2:$S$451,18,0)</f>
        <v/>
      </c>
      <c r="V868">
        <f>VLOOKUP($D868,metadata!$B$2:$Z$451,19,0)</f>
        <v>250</v>
      </c>
      <c r="W868" t="str">
        <f>VLOOKUP($D868,metadata!$B$2:$Z$451,20,0)</f>
        <v>global average</v>
      </c>
      <c r="X868" t="str">
        <f>VLOOKUP($D868,metadata!$B$2:$Z$451,21,0)</f>
        <v/>
      </c>
      <c r="Y868">
        <f>VLOOKUP($D868,metadata!$B$2:$Z$451,22,0)</f>
        <v>21</v>
      </c>
      <c r="Z868" t="str">
        <f>VLOOKUP($D868,metadata!$B$2:$Z$451,23,0)</f>
        <v/>
      </c>
      <c r="AA868" t="str">
        <f>VLOOKUP($D868,metadata!$B$2:$Z$451,24,0)</f>
        <v/>
      </c>
      <c r="AB868" t="str">
        <f>VLOOKUP($D868,metadata!$B$2:$Z$451,25,0)</f>
        <v/>
      </c>
      <c r="AC868">
        <v>13</v>
      </c>
      <c r="AD868">
        <v>100.34246575342399</v>
      </c>
      <c r="AF868">
        <f>IF(AE868="",V868,AE868)</f>
        <v>250</v>
      </c>
      <c r="AG868">
        <f>ROUND(AC868,1)</f>
        <v>13</v>
      </c>
      <c r="AH868">
        <v>1993</v>
      </c>
      <c r="AI868" t="s">
        <v>37</v>
      </c>
      <c r="AJ868" t="s">
        <v>37</v>
      </c>
    </row>
    <row r="869" spans="3:36" x14ac:dyDescent="0.3">
      <c r="C869">
        <v>869</v>
      </c>
      <c r="D869" t="str">
        <f t="shared" si="46"/>
        <v>21-Aile-froide</v>
      </c>
      <c r="E869" t="str">
        <f>VLOOKUP($D869,metadata!$B$2:$S$451,2,0)</f>
        <v>KOVEOS, DS; KROON, A; VEERMAN, A</v>
      </c>
      <c r="F869" t="str">
        <f>VLOOKUP($D869,metadata!$B$2:$S$451,3,0)</f>
        <v>THE SAME PHOTOPERIODIC CLOCK MAY CONTROL INDUCTION AND MAINTENANCE OF DIAPAUSE IN THE SPIDER-MITE TETRANCHUS-URTICAE</v>
      </c>
      <c r="G869" t="str">
        <f>VLOOKUP($D869,metadata!$B$2:$S$451,4,0)</f>
        <v>10.1177/074873049300800401</v>
      </c>
      <c r="H869" t="str">
        <f>VLOOKUP($D869,metadata!$B$2:$S$451,5,0)</f>
        <v>y</v>
      </c>
      <c r="I869" t="str">
        <f>VLOOKUP($D869,metadata!$B$2:$S$451,6,0)</f>
        <v>a</v>
      </c>
      <c r="J869" t="str">
        <f>VLOOKUP($D869,metadata!$B$2:$S$451,7,0)</f>
        <v>i</v>
      </c>
      <c r="K869">
        <f>VLOOKUP($D869,metadata!$B$2:$S$451,8,0)</f>
        <v>8</v>
      </c>
      <c r="L869">
        <f>VLOOKUP($D869,metadata!$B$2:$S$451,9,0)</f>
        <v>8</v>
      </c>
      <c r="M869" t="str">
        <f>VLOOKUP($D869,metadata!$B$2:$S$451,10,0)</f>
        <v/>
      </c>
      <c r="N869" t="str">
        <f>VLOOKUP($D869,metadata!$B$2:$S$451,11,0)</f>
        <v>Tetranychus urticae</v>
      </c>
      <c r="O869" t="str">
        <f>VLOOKUP($D869,metadata!$B$2:$S$451,12,0)</f>
        <v>Tetranychidae</v>
      </c>
      <c r="P869" t="str">
        <f>VLOOKUP($D869,metadata!$B$2:$S$451,13,0)</f>
        <v>Aile-froide</v>
      </c>
      <c r="Q869">
        <f>VLOOKUP($D869,metadata!$B$2:$S$451,14,0)</f>
        <v>44.884999999999998</v>
      </c>
      <c r="R869">
        <f>VLOOKUP($D869,metadata!$B$2:$S$451,15,0)</f>
        <v>6.3561110000000003</v>
      </c>
      <c r="S869">
        <f>VLOOKUP($D869,metadata!$B$2:$S$451,16,0)</f>
        <v>0.05</v>
      </c>
      <c r="T869">
        <f>VLOOKUP($D869,metadata!$B$2:$S$451,17,0)</f>
        <v>1515</v>
      </c>
      <c r="U869" t="str">
        <f>VLOOKUP($D869,metadata!$B$2:$S$451,18,0)</f>
        <v/>
      </c>
      <c r="V869">
        <f>VLOOKUP($D869,metadata!$B$2:$Z$451,19,0)</f>
        <v>250</v>
      </c>
      <c r="W869" t="str">
        <f>VLOOKUP($D869,metadata!$B$2:$Z$451,20,0)</f>
        <v>global average</v>
      </c>
      <c r="X869" t="str">
        <f>VLOOKUP($D869,metadata!$B$2:$Z$451,21,0)</f>
        <v/>
      </c>
      <c r="Y869">
        <f>VLOOKUP($D869,metadata!$B$2:$Z$451,22,0)</f>
        <v>21</v>
      </c>
      <c r="Z869" t="str">
        <f>VLOOKUP($D869,metadata!$B$2:$Z$451,23,0)</f>
        <v/>
      </c>
      <c r="AA869" t="str">
        <f>VLOOKUP($D869,metadata!$B$2:$Z$451,24,0)</f>
        <v/>
      </c>
      <c r="AB869" t="str">
        <f>VLOOKUP($D869,metadata!$B$2:$Z$451,25,0)</f>
        <v/>
      </c>
      <c r="AC869">
        <v>14.036036036036</v>
      </c>
      <c r="AD869">
        <v>100.271504381093</v>
      </c>
      <c r="AF869">
        <f>IF(AE869="",V869,AE869)</f>
        <v>250</v>
      </c>
      <c r="AG869">
        <f>ROUND(AC869,1)</f>
        <v>14</v>
      </c>
      <c r="AH869">
        <v>1993</v>
      </c>
      <c r="AI869" t="s">
        <v>37</v>
      </c>
      <c r="AJ869" t="s">
        <v>37</v>
      </c>
    </row>
    <row r="870" spans="3:36" x14ac:dyDescent="0.3">
      <c r="C870">
        <v>870</v>
      </c>
      <c r="D870" t="str">
        <f t="shared" si="46"/>
        <v>21-Aile-froide</v>
      </c>
      <c r="E870" t="str">
        <f>VLOOKUP($D870,metadata!$B$2:$S$451,2,0)</f>
        <v>KOVEOS, DS; KROON, A; VEERMAN, A</v>
      </c>
      <c r="F870" t="str">
        <f>VLOOKUP($D870,metadata!$B$2:$S$451,3,0)</f>
        <v>THE SAME PHOTOPERIODIC CLOCK MAY CONTROL INDUCTION AND MAINTENANCE OF DIAPAUSE IN THE SPIDER-MITE TETRANCHUS-URTICAE</v>
      </c>
      <c r="G870" t="str">
        <f>VLOOKUP($D870,metadata!$B$2:$S$451,4,0)</f>
        <v>10.1177/074873049300800401</v>
      </c>
      <c r="H870" t="str">
        <f>VLOOKUP($D870,metadata!$B$2:$S$451,5,0)</f>
        <v>y</v>
      </c>
      <c r="I870" t="str">
        <f>VLOOKUP($D870,metadata!$B$2:$S$451,6,0)</f>
        <v>a</v>
      </c>
      <c r="J870" t="str">
        <f>VLOOKUP($D870,metadata!$B$2:$S$451,7,0)</f>
        <v>i</v>
      </c>
      <c r="K870">
        <f>VLOOKUP($D870,metadata!$B$2:$S$451,8,0)</f>
        <v>8</v>
      </c>
      <c r="L870">
        <f>VLOOKUP($D870,metadata!$B$2:$S$451,9,0)</f>
        <v>8</v>
      </c>
      <c r="M870" t="str">
        <f>VLOOKUP($D870,metadata!$B$2:$S$451,10,0)</f>
        <v/>
      </c>
      <c r="N870" t="str">
        <f>VLOOKUP($D870,metadata!$B$2:$S$451,11,0)</f>
        <v>Tetranychus urticae</v>
      </c>
      <c r="O870" t="str">
        <f>VLOOKUP($D870,metadata!$B$2:$S$451,12,0)</f>
        <v>Tetranychidae</v>
      </c>
      <c r="P870" t="str">
        <f>VLOOKUP($D870,metadata!$B$2:$S$451,13,0)</f>
        <v>Aile-froide</v>
      </c>
      <c r="Q870">
        <f>VLOOKUP($D870,metadata!$B$2:$S$451,14,0)</f>
        <v>44.884999999999998</v>
      </c>
      <c r="R870">
        <f>VLOOKUP($D870,metadata!$B$2:$S$451,15,0)</f>
        <v>6.3561110000000003</v>
      </c>
      <c r="S870">
        <f>VLOOKUP($D870,metadata!$B$2:$S$451,16,0)</f>
        <v>0.05</v>
      </c>
      <c r="T870">
        <f>VLOOKUP($D870,metadata!$B$2:$S$451,17,0)</f>
        <v>1515</v>
      </c>
      <c r="U870" t="str">
        <f>VLOOKUP($D870,metadata!$B$2:$S$451,18,0)</f>
        <v/>
      </c>
      <c r="V870">
        <f>VLOOKUP($D870,metadata!$B$2:$Z$451,19,0)</f>
        <v>250</v>
      </c>
      <c r="W870" t="str">
        <f>VLOOKUP($D870,metadata!$B$2:$Z$451,20,0)</f>
        <v>global average</v>
      </c>
      <c r="X870" t="str">
        <f>VLOOKUP($D870,metadata!$B$2:$Z$451,21,0)</f>
        <v/>
      </c>
      <c r="Y870">
        <f>VLOOKUP($D870,metadata!$B$2:$Z$451,22,0)</f>
        <v>21</v>
      </c>
      <c r="Z870" t="str">
        <f>VLOOKUP($D870,metadata!$B$2:$Z$451,23,0)</f>
        <v/>
      </c>
      <c r="AA870" t="str">
        <f>VLOOKUP($D870,metadata!$B$2:$Z$451,24,0)</f>
        <v/>
      </c>
      <c r="AB870" t="str">
        <f>VLOOKUP($D870,metadata!$B$2:$Z$451,25,0)</f>
        <v/>
      </c>
      <c r="AC870">
        <v>14.486486486486401</v>
      </c>
      <c r="AD870">
        <v>70.788596815993998</v>
      </c>
      <c r="AF870">
        <f>IF(AE870="",V870,AE870)</f>
        <v>250</v>
      </c>
      <c r="AG870">
        <f>ROUND(AC870,1)</f>
        <v>14.5</v>
      </c>
      <c r="AH870">
        <v>1993</v>
      </c>
      <c r="AI870" t="s">
        <v>37</v>
      </c>
      <c r="AJ870" t="s">
        <v>37</v>
      </c>
    </row>
    <row r="871" spans="3:36" x14ac:dyDescent="0.3">
      <c r="C871">
        <v>871</v>
      </c>
      <c r="D871" t="str">
        <f t="shared" si="46"/>
        <v>21-Aile-froide</v>
      </c>
      <c r="E871" t="str">
        <f>VLOOKUP($D871,metadata!$B$2:$S$451,2,0)</f>
        <v>KOVEOS, DS; KROON, A; VEERMAN, A</v>
      </c>
      <c r="F871" t="str">
        <f>VLOOKUP($D871,metadata!$B$2:$S$451,3,0)</f>
        <v>THE SAME PHOTOPERIODIC CLOCK MAY CONTROL INDUCTION AND MAINTENANCE OF DIAPAUSE IN THE SPIDER-MITE TETRANCHUS-URTICAE</v>
      </c>
      <c r="G871" t="str">
        <f>VLOOKUP($D871,metadata!$B$2:$S$451,4,0)</f>
        <v>10.1177/074873049300800401</v>
      </c>
      <c r="H871" t="str">
        <f>VLOOKUP($D871,metadata!$B$2:$S$451,5,0)</f>
        <v>y</v>
      </c>
      <c r="I871" t="str">
        <f>VLOOKUP($D871,metadata!$B$2:$S$451,6,0)</f>
        <v>a</v>
      </c>
      <c r="J871" t="str">
        <f>VLOOKUP($D871,metadata!$B$2:$S$451,7,0)</f>
        <v>i</v>
      </c>
      <c r="K871">
        <f>VLOOKUP($D871,metadata!$B$2:$S$451,8,0)</f>
        <v>8</v>
      </c>
      <c r="L871">
        <f>VLOOKUP($D871,metadata!$B$2:$S$451,9,0)</f>
        <v>8</v>
      </c>
      <c r="M871" t="str">
        <f>VLOOKUP($D871,metadata!$B$2:$S$451,10,0)</f>
        <v/>
      </c>
      <c r="N871" t="str">
        <f>VLOOKUP($D871,metadata!$B$2:$S$451,11,0)</f>
        <v>Tetranychus urticae</v>
      </c>
      <c r="O871" t="str">
        <f>VLOOKUP($D871,metadata!$B$2:$S$451,12,0)</f>
        <v>Tetranychidae</v>
      </c>
      <c r="P871" t="str">
        <f>VLOOKUP($D871,metadata!$B$2:$S$451,13,0)</f>
        <v>Aile-froide</v>
      </c>
      <c r="Q871">
        <f>VLOOKUP($D871,metadata!$B$2:$S$451,14,0)</f>
        <v>44.884999999999998</v>
      </c>
      <c r="R871">
        <f>VLOOKUP($D871,metadata!$B$2:$S$451,15,0)</f>
        <v>6.3561110000000003</v>
      </c>
      <c r="S871">
        <f>VLOOKUP($D871,metadata!$B$2:$S$451,16,0)</f>
        <v>0.05</v>
      </c>
      <c r="T871">
        <f>VLOOKUP($D871,metadata!$B$2:$S$451,17,0)</f>
        <v>1515</v>
      </c>
      <c r="U871" t="str">
        <f>VLOOKUP($D871,metadata!$B$2:$S$451,18,0)</f>
        <v/>
      </c>
      <c r="V871">
        <f>VLOOKUP($D871,metadata!$B$2:$Z$451,19,0)</f>
        <v>250</v>
      </c>
      <c r="W871" t="str">
        <f>VLOOKUP($D871,metadata!$B$2:$Z$451,20,0)</f>
        <v>global average</v>
      </c>
      <c r="X871" t="str">
        <f>VLOOKUP($D871,metadata!$B$2:$Z$451,21,0)</f>
        <v/>
      </c>
      <c r="Y871">
        <f>VLOOKUP($D871,metadata!$B$2:$Z$451,22,0)</f>
        <v>21</v>
      </c>
      <c r="Z871" t="str">
        <f>VLOOKUP($D871,metadata!$B$2:$Z$451,23,0)</f>
        <v/>
      </c>
      <c r="AA871" t="str">
        <f>VLOOKUP($D871,metadata!$B$2:$Z$451,24,0)</f>
        <v/>
      </c>
      <c r="AB871" t="str">
        <f>VLOOKUP($D871,metadata!$B$2:$Z$451,25,0)</f>
        <v/>
      </c>
      <c r="AC871">
        <v>15.027027027027</v>
      </c>
      <c r="AD871">
        <v>34.450203628285799</v>
      </c>
      <c r="AF871">
        <f>IF(AE871="",V871,AE871)</f>
        <v>250</v>
      </c>
      <c r="AG871">
        <f>ROUND(AC871,1)</f>
        <v>15</v>
      </c>
      <c r="AH871">
        <v>1993</v>
      </c>
      <c r="AI871" t="s">
        <v>37</v>
      </c>
      <c r="AJ871" t="s">
        <v>37</v>
      </c>
    </row>
    <row r="872" spans="3:36" x14ac:dyDescent="0.3">
      <c r="C872">
        <v>872</v>
      </c>
      <c r="D872" t="str">
        <f t="shared" si="46"/>
        <v>21-Aile-froide</v>
      </c>
      <c r="E872" t="str">
        <f>VLOOKUP($D872,metadata!$B$2:$S$451,2,0)</f>
        <v>KOVEOS, DS; KROON, A; VEERMAN, A</v>
      </c>
      <c r="F872" t="str">
        <f>VLOOKUP($D872,metadata!$B$2:$S$451,3,0)</f>
        <v>THE SAME PHOTOPERIODIC CLOCK MAY CONTROL INDUCTION AND MAINTENANCE OF DIAPAUSE IN THE SPIDER-MITE TETRANCHUS-URTICAE</v>
      </c>
      <c r="G872" t="str">
        <f>VLOOKUP($D872,metadata!$B$2:$S$451,4,0)</f>
        <v>10.1177/074873049300800401</v>
      </c>
      <c r="H872" t="str">
        <f>VLOOKUP($D872,metadata!$B$2:$S$451,5,0)</f>
        <v>y</v>
      </c>
      <c r="I872" t="str">
        <f>VLOOKUP($D872,metadata!$B$2:$S$451,6,0)</f>
        <v>a</v>
      </c>
      <c r="J872" t="str">
        <f>VLOOKUP($D872,metadata!$B$2:$S$451,7,0)</f>
        <v>i</v>
      </c>
      <c r="K872">
        <f>VLOOKUP($D872,metadata!$B$2:$S$451,8,0)</f>
        <v>8</v>
      </c>
      <c r="L872">
        <f>VLOOKUP($D872,metadata!$B$2:$S$451,9,0)</f>
        <v>8</v>
      </c>
      <c r="M872" t="str">
        <f>VLOOKUP($D872,metadata!$B$2:$S$451,10,0)</f>
        <v/>
      </c>
      <c r="N872" t="str">
        <f>VLOOKUP($D872,metadata!$B$2:$S$451,11,0)</f>
        <v>Tetranychus urticae</v>
      </c>
      <c r="O872" t="str">
        <f>VLOOKUP($D872,metadata!$B$2:$S$451,12,0)</f>
        <v>Tetranychidae</v>
      </c>
      <c r="P872" t="str">
        <f>VLOOKUP($D872,metadata!$B$2:$S$451,13,0)</f>
        <v>Aile-froide</v>
      </c>
      <c r="Q872">
        <f>VLOOKUP($D872,metadata!$B$2:$S$451,14,0)</f>
        <v>44.884999999999998</v>
      </c>
      <c r="R872">
        <f>VLOOKUP($D872,metadata!$B$2:$S$451,15,0)</f>
        <v>6.3561110000000003</v>
      </c>
      <c r="S872">
        <f>VLOOKUP($D872,metadata!$B$2:$S$451,16,0)</f>
        <v>0.05</v>
      </c>
      <c r="T872">
        <f>VLOOKUP($D872,metadata!$B$2:$S$451,17,0)</f>
        <v>1515</v>
      </c>
      <c r="U872" t="str">
        <f>VLOOKUP($D872,metadata!$B$2:$S$451,18,0)</f>
        <v/>
      </c>
      <c r="V872">
        <f>VLOOKUP($D872,metadata!$B$2:$Z$451,19,0)</f>
        <v>250</v>
      </c>
      <c r="W872" t="str">
        <f>VLOOKUP($D872,metadata!$B$2:$Z$451,20,0)</f>
        <v>global average</v>
      </c>
      <c r="X872" t="str">
        <f>VLOOKUP($D872,metadata!$B$2:$Z$451,21,0)</f>
        <v/>
      </c>
      <c r="Y872">
        <f>VLOOKUP($D872,metadata!$B$2:$Z$451,22,0)</f>
        <v>21</v>
      </c>
      <c r="Z872" t="str">
        <f>VLOOKUP($D872,metadata!$B$2:$Z$451,23,0)</f>
        <v/>
      </c>
      <c r="AA872" t="str">
        <f>VLOOKUP($D872,metadata!$B$2:$Z$451,24,0)</f>
        <v/>
      </c>
      <c r="AB872" t="str">
        <f>VLOOKUP($D872,metadata!$B$2:$Z$451,25,0)</f>
        <v/>
      </c>
      <c r="AC872">
        <v>15.5225225225225</v>
      </c>
      <c r="AD872">
        <v>4.9642107861286</v>
      </c>
      <c r="AF872">
        <f>IF(AE872="",V872,AE872)</f>
        <v>250</v>
      </c>
      <c r="AG872">
        <f>ROUND(AC872,1)</f>
        <v>15.5</v>
      </c>
      <c r="AH872">
        <v>1993</v>
      </c>
      <c r="AI872" t="s">
        <v>37</v>
      </c>
      <c r="AJ872" t="s">
        <v>37</v>
      </c>
    </row>
    <row r="873" spans="3:36" x14ac:dyDescent="0.3">
      <c r="C873">
        <v>873</v>
      </c>
      <c r="D873" t="str">
        <f t="shared" si="46"/>
        <v>21-Aile-froide</v>
      </c>
      <c r="E873" t="str">
        <f>VLOOKUP($D873,metadata!$B$2:$S$451,2,0)</f>
        <v>KOVEOS, DS; KROON, A; VEERMAN, A</v>
      </c>
      <c r="F873" t="str">
        <f>VLOOKUP($D873,metadata!$B$2:$S$451,3,0)</f>
        <v>THE SAME PHOTOPERIODIC CLOCK MAY CONTROL INDUCTION AND MAINTENANCE OF DIAPAUSE IN THE SPIDER-MITE TETRANCHUS-URTICAE</v>
      </c>
      <c r="G873" t="str">
        <f>VLOOKUP($D873,metadata!$B$2:$S$451,4,0)</f>
        <v>10.1177/074873049300800401</v>
      </c>
      <c r="H873" t="str">
        <f>VLOOKUP($D873,metadata!$B$2:$S$451,5,0)</f>
        <v>y</v>
      </c>
      <c r="I873" t="str">
        <f>VLOOKUP($D873,metadata!$B$2:$S$451,6,0)</f>
        <v>a</v>
      </c>
      <c r="J873" t="str">
        <f>VLOOKUP($D873,metadata!$B$2:$S$451,7,0)</f>
        <v>i</v>
      </c>
      <c r="K873">
        <f>VLOOKUP($D873,metadata!$B$2:$S$451,8,0)</f>
        <v>8</v>
      </c>
      <c r="L873">
        <f>VLOOKUP($D873,metadata!$B$2:$S$451,9,0)</f>
        <v>8</v>
      </c>
      <c r="M873" t="str">
        <f>VLOOKUP($D873,metadata!$B$2:$S$451,10,0)</f>
        <v/>
      </c>
      <c r="N873" t="str">
        <f>VLOOKUP($D873,metadata!$B$2:$S$451,11,0)</f>
        <v>Tetranychus urticae</v>
      </c>
      <c r="O873" t="str">
        <f>VLOOKUP($D873,metadata!$B$2:$S$451,12,0)</f>
        <v>Tetranychidae</v>
      </c>
      <c r="P873" t="str">
        <f>VLOOKUP($D873,metadata!$B$2:$S$451,13,0)</f>
        <v>Aile-froide</v>
      </c>
      <c r="Q873">
        <f>VLOOKUP($D873,metadata!$B$2:$S$451,14,0)</f>
        <v>44.884999999999998</v>
      </c>
      <c r="R873">
        <f>VLOOKUP($D873,metadata!$B$2:$S$451,15,0)</f>
        <v>6.3561110000000003</v>
      </c>
      <c r="S873">
        <f>VLOOKUP($D873,metadata!$B$2:$S$451,16,0)</f>
        <v>0.05</v>
      </c>
      <c r="T873">
        <f>VLOOKUP($D873,metadata!$B$2:$S$451,17,0)</f>
        <v>1515</v>
      </c>
      <c r="U873" t="str">
        <f>VLOOKUP($D873,metadata!$B$2:$S$451,18,0)</f>
        <v/>
      </c>
      <c r="V873">
        <f>VLOOKUP($D873,metadata!$B$2:$Z$451,19,0)</f>
        <v>250</v>
      </c>
      <c r="W873" t="str">
        <f>VLOOKUP($D873,metadata!$B$2:$Z$451,20,0)</f>
        <v>global average</v>
      </c>
      <c r="X873" t="str">
        <f>VLOOKUP($D873,metadata!$B$2:$Z$451,21,0)</f>
        <v/>
      </c>
      <c r="Y873">
        <f>VLOOKUP($D873,metadata!$B$2:$Z$451,22,0)</f>
        <v>21</v>
      </c>
      <c r="Z873" t="str">
        <f>VLOOKUP($D873,metadata!$B$2:$Z$451,23,0)</f>
        <v/>
      </c>
      <c r="AA873" t="str">
        <f>VLOOKUP($D873,metadata!$B$2:$Z$451,24,0)</f>
        <v/>
      </c>
      <c r="AB873" t="str">
        <f>VLOOKUP($D873,metadata!$B$2:$Z$451,25,0)</f>
        <v/>
      </c>
      <c r="AC873">
        <v>16.018018018018001</v>
      </c>
      <c r="AD873">
        <v>4.9302727384919596</v>
      </c>
      <c r="AF873">
        <f>IF(AE873="",V873,AE873)</f>
        <v>250</v>
      </c>
      <c r="AG873">
        <f>ROUND(AC873,1)</f>
        <v>16</v>
      </c>
      <c r="AH873">
        <v>1993</v>
      </c>
      <c r="AI873" t="s">
        <v>37</v>
      </c>
      <c r="AJ873" t="s">
        <v>37</v>
      </c>
    </row>
    <row r="874" spans="3:36" x14ac:dyDescent="0.3">
      <c r="C874">
        <v>874</v>
      </c>
      <c r="D874" t="str">
        <f t="shared" si="46"/>
        <v>21-Aile-froide</v>
      </c>
      <c r="E874" t="str">
        <f>VLOOKUP($D874,metadata!$B$2:$S$451,2,0)</f>
        <v>KOVEOS, DS; KROON, A; VEERMAN, A</v>
      </c>
      <c r="F874" t="str">
        <f>VLOOKUP($D874,metadata!$B$2:$S$451,3,0)</f>
        <v>THE SAME PHOTOPERIODIC CLOCK MAY CONTROL INDUCTION AND MAINTENANCE OF DIAPAUSE IN THE SPIDER-MITE TETRANCHUS-URTICAE</v>
      </c>
      <c r="G874" t="str">
        <f>VLOOKUP($D874,metadata!$B$2:$S$451,4,0)</f>
        <v>10.1177/074873049300800401</v>
      </c>
      <c r="H874" t="str">
        <f>VLOOKUP($D874,metadata!$B$2:$S$451,5,0)</f>
        <v>y</v>
      </c>
      <c r="I874" t="str">
        <f>VLOOKUP($D874,metadata!$B$2:$S$451,6,0)</f>
        <v>a</v>
      </c>
      <c r="J874" t="str">
        <f>VLOOKUP($D874,metadata!$B$2:$S$451,7,0)</f>
        <v>i</v>
      </c>
      <c r="K874">
        <f>VLOOKUP($D874,metadata!$B$2:$S$451,8,0)</f>
        <v>8</v>
      </c>
      <c r="L874">
        <f>VLOOKUP($D874,metadata!$B$2:$S$451,9,0)</f>
        <v>8</v>
      </c>
      <c r="M874" t="str">
        <f>VLOOKUP($D874,metadata!$B$2:$S$451,10,0)</f>
        <v/>
      </c>
      <c r="N874" t="str">
        <f>VLOOKUP($D874,metadata!$B$2:$S$451,11,0)</f>
        <v>Tetranychus urticae</v>
      </c>
      <c r="O874" t="str">
        <f>VLOOKUP($D874,metadata!$B$2:$S$451,12,0)</f>
        <v>Tetranychidae</v>
      </c>
      <c r="P874" t="str">
        <f>VLOOKUP($D874,metadata!$B$2:$S$451,13,0)</f>
        <v>Aile-froide</v>
      </c>
      <c r="Q874">
        <f>VLOOKUP($D874,metadata!$B$2:$S$451,14,0)</f>
        <v>44.884999999999998</v>
      </c>
      <c r="R874">
        <f>VLOOKUP($D874,metadata!$B$2:$S$451,15,0)</f>
        <v>6.3561110000000003</v>
      </c>
      <c r="S874">
        <f>VLOOKUP($D874,metadata!$B$2:$S$451,16,0)</f>
        <v>0.05</v>
      </c>
      <c r="T874">
        <f>VLOOKUP($D874,metadata!$B$2:$S$451,17,0)</f>
        <v>1515</v>
      </c>
      <c r="U874" t="str">
        <f>VLOOKUP($D874,metadata!$B$2:$S$451,18,0)</f>
        <v/>
      </c>
      <c r="V874">
        <f>VLOOKUP($D874,metadata!$B$2:$Z$451,19,0)</f>
        <v>250</v>
      </c>
      <c r="W874" t="str">
        <f>VLOOKUP($D874,metadata!$B$2:$Z$451,20,0)</f>
        <v>global average</v>
      </c>
      <c r="X874" t="str">
        <f>VLOOKUP($D874,metadata!$B$2:$Z$451,21,0)</f>
        <v/>
      </c>
      <c r="Y874">
        <f>VLOOKUP($D874,metadata!$B$2:$Z$451,22,0)</f>
        <v>21</v>
      </c>
      <c r="Z874" t="str">
        <f>VLOOKUP($D874,metadata!$B$2:$Z$451,23,0)</f>
        <v/>
      </c>
      <c r="AA874" t="str">
        <f>VLOOKUP($D874,metadata!$B$2:$Z$451,24,0)</f>
        <v/>
      </c>
      <c r="AB874" t="str">
        <f>VLOOKUP($D874,metadata!$B$2:$Z$451,25,0)</f>
        <v/>
      </c>
      <c r="AC874">
        <v>17.009009009008999</v>
      </c>
      <c r="AD874">
        <v>4.8623966432185703</v>
      </c>
      <c r="AF874">
        <f>IF(AE874="",V874,AE874)</f>
        <v>250</v>
      </c>
      <c r="AG874">
        <f>ROUND(AC874,1)</f>
        <v>17</v>
      </c>
      <c r="AH874">
        <v>1993</v>
      </c>
      <c r="AI874" t="s">
        <v>37</v>
      </c>
      <c r="AJ874" t="s">
        <v>37</v>
      </c>
    </row>
    <row r="875" spans="3:36" x14ac:dyDescent="0.3">
      <c r="C875">
        <v>875</v>
      </c>
      <c r="D875" t="str">
        <f t="shared" si="46"/>
        <v>21-Voorne</v>
      </c>
      <c r="E875" t="str">
        <f>VLOOKUP($D875,metadata!$B$2:$S$451,2,0)</f>
        <v>KOVEOS, DS; KROON, A; VEERMAN, A</v>
      </c>
      <c r="F875" t="str">
        <f>VLOOKUP($D875,metadata!$B$2:$S$451,3,0)</f>
        <v>THE SAME PHOTOPERIODIC CLOCK MAY CONTROL INDUCTION AND MAINTENANCE OF DIAPAUSE IN THE SPIDER-MITE TETRANCHUS-URTICAE</v>
      </c>
      <c r="G875" t="str">
        <f>VLOOKUP($D875,metadata!$B$2:$S$451,4,0)</f>
        <v>10.1177/074873049300800401</v>
      </c>
      <c r="H875" t="str">
        <f>VLOOKUP($D875,metadata!$B$2:$S$451,5,0)</f>
        <v>y</v>
      </c>
      <c r="I875" t="str">
        <f>VLOOKUP($D875,metadata!$B$2:$S$451,6,0)</f>
        <v>a</v>
      </c>
      <c r="J875" t="str">
        <f>VLOOKUP($D875,metadata!$B$2:$S$451,7,0)</f>
        <v>i</v>
      </c>
      <c r="K875">
        <f>VLOOKUP($D875,metadata!$B$2:$S$451,8,0)</f>
        <v>8</v>
      </c>
      <c r="L875">
        <f>VLOOKUP($D875,metadata!$B$2:$S$451,9,0)</f>
        <v>10</v>
      </c>
      <c r="M875" t="str">
        <f>VLOOKUP($D875,metadata!$B$2:$S$451,10,0)</f>
        <v/>
      </c>
      <c r="N875" t="str">
        <f>VLOOKUP($D875,metadata!$B$2:$S$451,11,0)</f>
        <v>Tetranychus urticae</v>
      </c>
      <c r="O875" t="str">
        <f>VLOOKUP($D875,metadata!$B$2:$S$451,12,0)</f>
        <v>Tetranychidae</v>
      </c>
      <c r="P875" t="str">
        <f>VLOOKUP($D875,metadata!$B$2:$S$451,13,0)</f>
        <v>Voorne</v>
      </c>
      <c r="Q875">
        <f>VLOOKUP($D875,metadata!$B$2:$S$451,14,0)</f>
        <v>51.816667000000002</v>
      </c>
      <c r="R875">
        <f>VLOOKUP($D875,metadata!$B$2:$S$451,15,0)</f>
        <v>4.1833330000000002</v>
      </c>
      <c r="S875">
        <f>VLOOKUP($D875,metadata!$B$2:$S$451,16,0)</f>
        <v>0.05</v>
      </c>
      <c r="T875" t="str">
        <f>VLOOKUP($D875,metadata!$B$2:$S$451,17,0)</f>
        <v/>
      </c>
      <c r="U875" t="str">
        <f>VLOOKUP($D875,metadata!$B$2:$S$451,18,0)</f>
        <v/>
      </c>
      <c r="V875">
        <f>VLOOKUP($D875,metadata!$B$2:$Z$451,19,0)</f>
        <v>250</v>
      </c>
      <c r="W875" t="str">
        <f>VLOOKUP($D875,metadata!$B$2:$Z$451,20,0)</f>
        <v>global average</v>
      </c>
      <c r="X875" t="str">
        <f>VLOOKUP($D875,metadata!$B$2:$Z$451,21,0)</f>
        <v/>
      </c>
      <c r="Y875">
        <f>VLOOKUP($D875,metadata!$B$2:$Z$451,22,0)</f>
        <v>21</v>
      </c>
      <c r="Z875" t="str">
        <f>VLOOKUP($D875,metadata!$B$2:$Z$451,23,0)</f>
        <v/>
      </c>
      <c r="AA875" t="str">
        <f>VLOOKUP($D875,metadata!$B$2:$Z$451,24,0)</f>
        <v/>
      </c>
      <c r="AB875" t="str">
        <f>VLOOKUP($D875,metadata!$B$2:$Z$451,25,0)</f>
        <v/>
      </c>
      <c r="AC875">
        <v>12</v>
      </c>
      <c r="AD875">
        <v>99.728531354628402</v>
      </c>
      <c r="AF875">
        <f>IF(AE875="",V875,AE875)</f>
        <v>250</v>
      </c>
      <c r="AG875">
        <f>ROUND(AC875,1)</f>
        <v>12</v>
      </c>
      <c r="AH875">
        <v>1993</v>
      </c>
      <c r="AI875" t="s">
        <v>37</v>
      </c>
      <c r="AJ875" t="s">
        <v>37</v>
      </c>
    </row>
    <row r="876" spans="3:36" x14ac:dyDescent="0.3">
      <c r="C876">
        <v>876</v>
      </c>
      <c r="D876" t="str">
        <f t="shared" si="46"/>
        <v>21-Voorne</v>
      </c>
      <c r="E876" t="str">
        <f>VLOOKUP($D876,metadata!$B$2:$S$451,2,0)</f>
        <v>KOVEOS, DS; KROON, A; VEERMAN, A</v>
      </c>
      <c r="F876" t="str">
        <f>VLOOKUP($D876,metadata!$B$2:$S$451,3,0)</f>
        <v>THE SAME PHOTOPERIODIC CLOCK MAY CONTROL INDUCTION AND MAINTENANCE OF DIAPAUSE IN THE SPIDER-MITE TETRANCHUS-URTICAE</v>
      </c>
      <c r="G876" t="str">
        <f>VLOOKUP($D876,metadata!$B$2:$S$451,4,0)</f>
        <v>10.1177/074873049300800401</v>
      </c>
      <c r="H876" t="str">
        <f>VLOOKUP($D876,metadata!$B$2:$S$451,5,0)</f>
        <v>y</v>
      </c>
      <c r="I876" t="str">
        <f>VLOOKUP($D876,metadata!$B$2:$S$451,6,0)</f>
        <v>a</v>
      </c>
      <c r="J876" t="str">
        <f>VLOOKUP($D876,metadata!$B$2:$S$451,7,0)</f>
        <v>i</v>
      </c>
      <c r="K876">
        <f>VLOOKUP($D876,metadata!$B$2:$S$451,8,0)</f>
        <v>8</v>
      </c>
      <c r="L876">
        <f>VLOOKUP($D876,metadata!$B$2:$S$451,9,0)</f>
        <v>10</v>
      </c>
      <c r="M876" t="str">
        <f>VLOOKUP($D876,metadata!$B$2:$S$451,10,0)</f>
        <v/>
      </c>
      <c r="N876" t="str">
        <f>VLOOKUP($D876,metadata!$B$2:$S$451,11,0)</f>
        <v>Tetranychus urticae</v>
      </c>
      <c r="O876" t="str">
        <f>VLOOKUP($D876,metadata!$B$2:$S$451,12,0)</f>
        <v>Tetranychidae</v>
      </c>
      <c r="P876" t="str">
        <f>VLOOKUP($D876,metadata!$B$2:$S$451,13,0)</f>
        <v>Voorne</v>
      </c>
      <c r="Q876">
        <f>VLOOKUP($D876,metadata!$B$2:$S$451,14,0)</f>
        <v>51.816667000000002</v>
      </c>
      <c r="R876">
        <f>VLOOKUP($D876,metadata!$B$2:$S$451,15,0)</f>
        <v>4.1833330000000002</v>
      </c>
      <c r="S876">
        <f>VLOOKUP($D876,metadata!$B$2:$S$451,16,0)</f>
        <v>0.05</v>
      </c>
      <c r="T876" t="str">
        <f>VLOOKUP($D876,metadata!$B$2:$S$451,17,0)</f>
        <v/>
      </c>
      <c r="U876" t="str">
        <f>VLOOKUP($D876,metadata!$B$2:$S$451,18,0)</f>
        <v/>
      </c>
      <c r="V876">
        <f>VLOOKUP($D876,metadata!$B$2:$Z$451,19,0)</f>
        <v>250</v>
      </c>
      <c r="W876" t="str">
        <f>VLOOKUP($D876,metadata!$B$2:$Z$451,20,0)</f>
        <v>global average</v>
      </c>
      <c r="X876" t="str">
        <f>VLOOKUP($D876,metadata!$B$2:$Z$451,21,0)</f>
        <v/>
      </c>
      <c r="Y876">
        <f>VLOOKUP($D876,metadata!$B$2:$Z$451,22,0)</f>
        <v>21</v>
      </c>
      <c r="Z876" t="str">
        <f>VLOOKUP($D876,metadata!$B$2:$Z$451,23,0)</f>
        <v/>
      </c>
      <c r="AA876" t="str">
        <f>VLOOKUP($D876,metadata!$B$2:$Z$451,24,0)</f>
        <v/>
      </c>
      <c r="AB876" t="str">
        <f>VLOOKUP($D876,metadata!$B$2:$Z$451,25,0)</f>
        <v/>
      </c>
      <c r="AC876">
        <v>13</v>
      </c>
      <c r="AD876">
        <v>99.659156034144601</v>
      </c>
      <c r="AF876">
        <f>IF(AE876="",V876,AE876)</f>
        <v>250</v>
      </c>
      <c r="AG876">
        <f>ROUND(AC876,1)</f>
        <v>13</v>
      </c>
      <c r="AH876">
        <v>1993</v>
      </c>
      <c r="AI876" t="s">
        <v>37</v>
      </c>
      <c r="AJ876" t="s">
        <v>37</v>
      </c>
    </row>
    <row r="877" spans="3:36" x14ac:dyDescent="0.3">
      <c r="C877">
        <v>877</v>
      </c>
      <c r="D877" t="str">
        <f t="shared" si="46"/>
        <v>21-Voorne</v>
      </c>
      <c r="E877" t="str">
        <f>VLOOKUP($D877,metadata!$B$2:$S$451,2,0)</f>
        <v>KOVEOS, DS; KROON, A; VEERMAN, A</v>
      </c>
      <c r="F877" t="str">
        <f>VLOOKUP($D877,metadata!$B$2:$S$451,3,0)</f>
        <v>THE SAME PHOTOPERIODIC CLOCK MAY CONTROL INDUCTION AND MAINTENANCE OF DIAPAUSE IN THE SPIDER-MITE TETRANCHUS-URTICAE</v>
      </c>
      <c r="G877" t="str">
        <f>VLOOKUP($D877,metadata!$B$2:$S$451,4,0)</f>
        <v>10.1177/074873049300800401</v>
      </c>
      <c r="H877" t="str">
        <f>VLOOKUP($D877,metadata!$B$2:$S$451,5,0)</f>
        <v>y</v>
      </c>
      <c r="I877" t="str">
        <f>VLOOKUP($D877,metadata!$B$2:$S$451,6,0)</f>
        <v>a</v>
      </c>
      <c r="J877" t="str">
        <f>VLOOKUP($D877,metadata!$B$2:$S$451,7,0)</f>
        <v>i</v>
      </c>
      <c r="K877">
        <f>VLOOKUP($D877,metadata!$B$2:$S$451,8,0)</f>
        <v>8</v>
      </c>
      <c r="L877">
        <f>VLOOKUP($D877,metadata!$B$2:$S$451,9,0)</f>
        <v>10</v>
      </c>
      <c r="M877" t="str">
        <f>VLOOKUP($D877,metadata!$B$2:$S$451,10,0)</f>
        <v/>
      </c>
      <c r="N877" t="str">
        <f>VLOOKUP($D877,metadata!$B$2:$S$451,11,0)</f>
        <v>Tetranychus urticae</v>
      </c>
      <c r="O877" t="str">
        <f>VLOOKUP($D877,metadata!$B$2:$S$451,12,0)</f>
        <v>Tetranychidae</v>
      </c>
      <c r="P877" t="str">
        <f>VLOOKUP($D877,metadata!$B$2:$S$451,13,0)</f>
        <v>Voorne</v>
      </c>
      <c r="Q877">
        <f>VLOOKUP($D877,metadata!$B$2:$S$451,14,0)</f>
        <v>51.816667000000002</v>
      </c>
      <c r="R877">
        <f>VLOOKUP($D877,metadata!$B$2:$S$451,15,0)</f>
        <v>4.1833330000000002</v>
      </c>
      <c r="S877">
        <f>VLOOKUP($D877,metadata!$B$2:$S$451,16,0)</f>
        <v>0.05</v>
      </c>
      <c r="T877" t="str">
        <f>VLOOKUP($D877,metadata!$B$2:$S$451,17,0)</f>
        <v/>
      </c>
      <c r="U877" t="str">
        <f>VLOOKUP($D877,metadata!$B$2:$S$451,18,0)</f>
        <v/>
      </c>
      <c r="V877">
        <f>VLOOKUP($D877,metadata!$B$2:$Z$451,19,0)</f>
        <v>250</v>
      </c>
      <c r="W877" t="str">
        <f>VLOOKUP($D877,metadata!$B$2:$Z$451,20,0)</f>
        <v>global average</v>
      </c>
      <c r="X877" t="str">
        <f>VLOOKUP($D877,metadata!$B$2:$Z$451,21,0)</f>
        <v/>
      </c>
      <c r="Y877">
        <f>VLOOKUP($D877,metadata!$B$2:$Z$451,22,0)</f>
        <v>21</v>
      </c>
      <c r="Z877" t="str">
        <f>VLOOKUP($D877,metadata!$B$2:$Z$451,23,0)</f>
        <v/>
      </c>
      <c r="AA877" t="str">
        <f>VLOOKUP($D877,metadata!$B$2:$Z$451,24,0)</f>
        <v/>
      </c>
      <c r="AB877" t="str">
        <f>VLOOKUP($D877,metadata!$B$2:$Z$451,25,0)</f>
        <v/>
      </c>
      <c r="AC877">
        <v>13.5</v>
      </c>
      <c r="AD877">
        <v>96.923355352456696</v>
      </c>
      <c r="AF877">
        <f>IF(AE877="",V877,AE877)</f>
        <v>250</v>
      </c>
      <c r="AG877">
        <f>ROUND(AC877,1)</f>
        <v>13.5</v>
      </c>
      <c r="AH877">
        <v>1993</v>
      </c>
      <c r="AI877" t="s">
        <v>37</v>
      </c>
      <c r="AJ877" t="s">
        <v>37</v>
      </c>
    </row>
    <row r="878" spans="3:36" x14ac:dyDescent="0.3">
      <c r="C878">
        <v>878</v>
      </c>
      <c r="D878" t="str">
        <f t="shared" si="46"/>
        <v>21-Voorne</v>
      </c>
      <c r="E878" t="str">
        <f>VLOOKUP($D878,metadata!$B$2:$S$451,2,0)</f>
        <v>KOVEOS, DS; KROON, A; VEERMAN, A</v>
      </c>
      <c r="F878" t="str">
        <f>VLOOKUP($D878,metadata!$B$2:$S$451,3,0)</f>
        <v>THE SAME PHOTOPERIODIC CLOCK MAY CONTROL INDUCTION AND MAINTENANCE OF DIAPAUSE IN THE SPIDER-MITE TETRANCHUS-URTICAE</v>
      </c>
      <c r="G878" t="str">
        <f>VLOOKUP($D878,metadata!$B$2:$S$451,4,0)</f>
        <v>10.1177/074873049300800401</v>
      </c>
      <c r="H878" t="str">
        <f>VLOOKUP($D878,metadata!$B$2:$S$451,5,0)</f>
        <v>y</v>
      </c>
      <c r="I878" t="str">
        <f>VLOOKUP($D878,metadata!$B$2:$S$451,6,0)</f>
        <v>a</v>
      </c>
      <c r="J878" t="str">
        <f>VLOOKUP($D878,metadata!$B$2:$S$451,7,0)</f>
        <v>i</v>
      </c>
      <c r="K878">
        <f>VLOOKUP($D878,metadata!$B$2:$S$451,8,0)</f>
        <v>8</v>
      </c>
      <c r="L878">
        <f>VLOOKUP($D878,metadata!$B$2:$S$451,9,0)</f>
        <v>10</v>
      </c>
      <c r="M878" t="str">
        <f>VLOOKUP($D878,metadata!$B$2:$S$451,10,0)</f>
        <v/>
      </c>
      <c r="N878" t="str">
        <f>VLOOKUP($D878,metadata!$B$2:$S$451,11,0)</f>
        <v>Tetranychus urticae</v>
      </c>
      <c r="O878" t="str">
        <f>VLOOKUP($D878,metadata!$B$2:$S$451,12,0)</f>
        <v>Tetranychidae</v>
      </c>
      <c r="P878" t="str">
        <f>VLOOKUP($D878,metadata!$B$2:$S$451,13,0)</f>
        <v>Voorne</v>
      </c>
      <c r="Q878">
        <f>VLOOKUP($D878,metadata!$B$2:$S$451,14,0)</f>
        <v>51.816667000000002</v>
      </c>
      <c r="R878">
        <f>VLOOKUP($D878,metadata!$B$2:$S$451,15,0)</f>
        <v>4.1833330000000002</v>
      </c>
      <c r="S878">
        <f>VLOOKUP($D878,metadata!$B$2:$S$451,16,0)</f>
        <v>0.05</v>
      </c>
      <c r="T878" t="str">
        <f>VLOOKUP($D878,metadata!$B$2:$S$451,17,0)</f>
        <v/>
      </c>
      <c r="U878" t="str">
        <f>VLOOKUP($D878,metadata!$B$2:$S$451,18,0)</f>
        <v/>
      </c>
      <c r="V878">
        <f>VLOOKUP($D878,metadata!$B$2:$Z$451,19,0)</f>
        <v>250</v>
      </c>
      <c r="W878" t="str">
        <f>VLOOKUP($D878,metadata!$B$2:$Z$451,20,0)</f>
        <v>global average</v>
      </c>
      <c r="X878" t="str">
        <f>VLOOKUP($D878,metadata!$B$2:$Z$451,21,0)</f>
        <v/>
      </c>
      <c r="Y878">
        <f>VLOOKUP($D878,metadata!$B$2:$Z$451,22,0)</f>
        <v>21</v>
      </c>
      <c r="Z878" t="str">
        <f>VLOOKUP($D878,metadata!$B$2:$Z$451,23,0)</f>
        <v/>
      </c>
      <c r="AA878" t="str">
        <f>VLOOKUP($D878,metadata!$B$2:$Z$451,24,0)</f>
        <v/>
      </c>
      <c r="AB878" t="str">
        <f>VLOOKUP($D878,metadata!$B$2:$Z$451,25,0)</f>
        <v/>
      </c>
      <c r="AC878">
        <v>13.75</v>
      </c>
      <c r="AD878">
        <v>91.5000150815913</v>
      </c>
      <c r="AF878">
        <f>IF(AE878="",V878,AE878)</f>
        <v>250</v>
      </c>
      <c r="AG878">
        <f>ROUND(AC878,1)</f>
        <v>13.8</v>
      </c>
      <c r="AH878">
        <v>1993</v>
      </c>
      <c r="AI878" t="s">
        <v>37</v>
      </c>
      <c r="AJ878" t="s">
        <v>37</v>
      </c>
    </row>
    <row r="879" spans="3:36" x14ac:dyDescent="0.3">
      <c r="C879">
        <v>879</v>
      </c>
      <c r="D879" t="str">
        <f t="shared" si="46"/>
        <v>21-Voorne</v>
      </c>
      <c r="E879" t="str">
        <f>VLOOKUP($D879,metadata!$B$2:$S$451,2,0)</f>
        <v>KOVEOS, DS; KROON, A; VEERMAN, A</v>
      </c>
      <c r="F879" t="str">
        <f>VLOOKUP($D879,metadata!$B$2:$S$451,3,0)</f>
        <v>THE SAME PHOTOPERIODIC CLOCK MAY CONTROL INDUCTION AND MAINTENANCE OF DIAPAUSE IN THE SPIDER-MITE TETRANCHUS-URTICAE</v>
      </c>
      <c r="G879" t="str">
        <f>VLOOKUP($D879,metadata!$B$2:$S$451,4,0)</f>
        <v>10.1177/074873049300800401</v>
      </c>
      <c r="H879" t="str">
        <f>VLOOKUP($D879,metadata!$B$2:$S$451,5,0)</f>
        <v>y</v>
      </c>
      <c r="I879" t="str">
        <f>VLOOKUP($D879,metadata!$B$2:$S$451,6,0)</f>
        <v>a</v>
      </c>
      <c r="J879" t="str">
        <f>VLOOKUP($D879,metadata!$B$2:$S$451,7,0)</f>
        <v>i</v>
      </c>
      <c r="K879">
        <f>VLOOKUP($D879,metadata!$B$2:$S$451,8,0)</f>
        <v>8</v>
      </c>
      <c r="L879">
        <f>VLOOKUP($D879,metadata!$B$2:$S$451,9,0)</f>
        <v>10</v>
      </c>
      <c r="M879" t="str">
        <f>VLOOKUP($D879,metadata!$B$2:$S$451,10,0)</f>
        <v/>
      </c>
      <c r="N879" t="str">
        <f>VLOOKUP($D879,metadata!$B$2:$S$451,11,0)</f>
        <v>Tetranychus urticae</v>
      </c>
      <c r="O879" t="str">
        <f>VLOOKUP($D879,metadata!$B$2:$S$451,12,0)</f>
        <v>Tetranychidae</v>
      </c>
      <c r="P879" t="str">
        <f>VLOOKUP($D879,metadata!$B$2:$S$451,13,0)</f>
        <v>Voorne</v>
      </c>
      <c r="Q879">
        <f>VLOOKUP($D879,metadata!$B$2:$S$451,14,0)</f>
        <v>51.816667000000002</v>
      </c>
      <c r="R879">
        <f>VLOOKUP($D879,metadata!$B$2:$S$451,15,0)</f>
        <v>4.1833330000000002</v>
      </c>
      <c r="S879">
        <f>VLOOKUP($D879,metadata!$B$2:$S$451,16,0)</f>
        <v>0.05</v>
      </c>
      <c r="T879" t="str">
        <f>VLOOKUP($D879,metadata!$B$2:$S$451,17,0)</f>
        <v/>
      </c>
      <c r="U879" t="str">
        <f>VLOOKUP($D879,metadata!$B$2:$S$451,18,0)</f>
        <v/>
      </c>
      <c r="V879">
        <f>VLOOKUP($D879,metadata!$B$2:$Z$451,19,0)</f>
        <v>250</v>
      </c>
      <c r="W879" t="str">
        <f>VLOOKUP($D879,metadata!$B$2:$Z$451,20,0)</f>
        <v>global average</v>
      </c>
      <c r="X879" t="str">
        <f>VLOOKUP($D879,metadata!$B$2:$Z$451,21,0)</f>
        <v/>
      </c>
      <c r="Y879">
        <f>VLOOKUP($D879,metadata!$B$2:$Z$451,22,0)</f>
        <v>21</v>
      </c>
      <c r="Z879" t="str">
        <f>VLOOKUP($D879,metadata!$B$2:$Z$451,23,0)</f>
        <v/>
      </c>
      <c r="AA879" t="str">
        <f>VLOOKUP($D879,metadata!$B$2:$Z$451,24,0)</f>
        <v/>
      </c>
      <c r="AB879" t="str">
        <f>VLOOKUP($D879,metadata!$B$2:$Z$451,25,0)</f>
        <v/>
      </c>
      <c r="AC879">
        <v>14.049829578017</v>
      </c>
      <c r="AD879">
        <v>52.2969263716707</v>
      </c>
      <c r="AF879">
        <f>IF(AE879="",V879,AE879)</f>
        <v>250</v>
      </c>
      <c r="AG879">
        <f>ROUND(AC879,1)</f>
        <v>14</v>
      </c>
      <c r="AH879">
        <v>1993</v>
      </c>
      <c r="AI879" t="s">
        <v>37</v>
      </c>
      <c r="AJ879" t="s">
        <v>37</v>
      </c>
    </row>
    <row r="880" spans="3:36" x14ac:dyDescent="0.3">
      <c r="C880">
        <v>880</v>
      </c>
      <c r="D880" t="str">
        <f t="shared" si="46"/>
        <v>21-Voorne</v>
      </c>
      <c r="E880" t="str">
        <f>VLOOKUP($D880,metadata!$B$2:$S$451,2,0)</f>
        <v>KOVEOS, DS; KROON, A; VEERMAN, A</v>
      </c>
      <c r="F880" t="str">
        <f>VLOOKUP($D880,metadata!$B$2:$S$451,3,0)</f>
        <v>THE SAME PHOTOPERIODIC CLOCK MAY CONTROL INDUCTION AND MAINTENANCE OF DIAPAUSE IN THE SPIDER-MITE TETRANCHUS-URTICAE</v>
      </c>
      <c r="G880" t="str">
        <f>VLOOKUP($D880,metadata!$B$2:$S$451,4,0)</f>
        <v>10.1177/074873049300800401</v>
      </c>
      <c r="H880" t="str">
        <f>VLOOKUP($D880,metadata!$B$2:$S$451,5,0)</f>
        <v>y</v>
      </c>
      <c r="I880" t="str">
        <f>VLOOKUP($D880,metadata!$B$2:$S$451,6,0)</f>
        <v>a</v>
      </c>
      <c r="J880" t="str">
        <f>VLOOKUP($D880,metadata!$B$2:$S$451,7,0)</f>
        <v>i</v>
      </c>
      <c r="K880">
        <f>VLOOKUP($D880,metadata!$B$2:$S$451,8,0)</f>
        <v>8</v>
      </c>
      <c r="L880">
        <f>VLOOKUP($D880,metadata!$B$2:$S$451,9,0)</f>
        <v>10</v>
      </c>
      <c r="M880" t="str">
        <f>VLOOKUP($D880,metadata!$B$2:$S$451,10,0)</f>
        <v/>
      </c>
      <c r="N880" t="str">
        <f>VLOOKUP($D880,metadata!$B$2:$S$451,11,0)</f>
        <v>Tetranychus urticae</v>
      </c>
      <c r="O880" t="str">
        <f>VLOOKUP($D880,metadata!$B$2:$S$451,12,0)</f>
        <v>Tetranychidae</v>
      </c>
      <c r="P880" t="str">
        <f>VLOOKUP($D880,metadata!$B$2:$S$451,13,0)</f>
        <v>Voorne</v>
      </c>
      <c r="Q880">
        <f>VLOOKUP($D880,metadata!$B$2:$S$451,14,0)</f>
        <v>51.816667000000002</v>
      </c>
      <c r="R880">
        <f>VLOOKUP($D880,metadata!$B$2:$S$451,15,0)</f>
        <v>4.1833330000000002</v>
      </c>
      <c r="S880">
        <f>VLOOKUP($D880,metadata!$B$2:$S$451,16,0)</f>
        <v>0.05</v>
      </c>
      <c r="T880" t="str">
        <f>VLOOKUP($D880,metadata!$B$2:$S$451,17,0)</f>
        <v/>
      </c>
      <c r="U880" t="str">
        <f>VLOOKUP($D880,metadata!$B$2:$S$451,18,0)</f>
        <v/>
      </c>
      <c r="V880">
        <f>VLOOKUP($D880,metadata!$B$2:$Z$451,19,0)</f>
        <v>250</v>
      </c>
      <c r="W880" t="str">
        <f>VLOOKUP($D880,metadata!$B$2:$Z$451,20,0)</f>
        <v>global average</v>
      </c>
      <c r="X880" t="str">
        <f>VLOOKUP($D880,metadata!$B$2:$Z$451,21,0)</f>
        <v/>
      </c>
      <c r="Y880">
        <f>VLOOKUP($D880,metadata!$B$2:$Z$451,22,0)</f>
        <v>21</v>
      </c>
      <c r="Z880" t="str">
        <f>VLOOKUP($D880,metadata!$B$2:$Z$451,23,0)</f>
        <v/>
      </c>
      <c r="AA880" t="str">
        <f>VLOOKUP($D880,metadata!$B$2:$Z$451,24,0)</f>
        <v/>
      </c>
      <c r="AB880" t="str">
        <f>VLOOKUP($D880,metadata!$B$2:$Z$451,25,0)</f>
        <v/>
      </c>
      <c r="AC880">
        <v>14.25</v>
      </c>
      <c r="AD880">
        <v>13.093837661749999</v>
      </c>
      <c r="AF880">
        <f>IF(AE880="",V880,AE880)</f>
        <v>250</v>
      </c>
      <c r="AG880">
        <f>ROUND(AC880,1)</f>
        <v>14.3</v>
      </c>
      <c r="AH880">
        <v>1993</v>
      </c>
      <c r="AI880" t="s">
        <v>37</v>
      </c>
      <c r="AJ880" t="s">
        <v>37</v>
      </c>
    </row>
    <row r="881" spans="3:36" x14ac:dyDescent="0.3">
      <c r="C881">
        <v>881</v>
      </c>
      <c r="D881" t="str">
        <f t="shared" si="46"/>
        <v>21-Voorne</v>
      </c>
      <c r="E881" t="str">
        <f>VLOOKUP($D881,metadata!$B$2:$S$451,2,0)</f>
        <v>KOVEOS, DS; KROON, A; VEERMAN, A</v>
      </c>
      <c r="F881" t="str">
        <f>VLOOKUP($D881,metadata!$B$2:$S$451,3,0)</f>
        <v>THE SAME PHOTOPERIODIC CLOCK MAY CONTROL INDUCTION AND MAINTENANCE OF DIAPAUSE IN THE SPIDER-MITE TETRANCHUS-URTICAE</v>
      </c>
      <c r="G881" t="str">
        <f>VLOOKUP($D881,metadata!$B$2:$S$451,4,0)</f>
        <v>10.1177/074873049300800401</v>
      </c>
      <c r="H881" t="str">
        <f>VLOOKUP($D881,metadata!$B$2:$S$451,5,0)</f>
        <v>y</v>
      </c>
      <c r="I881" t="str">
        <f>VLOOKUP($D881,metadata!$B$2:$S$451,6,0)</f>
        <v>a</v>
      </c>
      <c r="J881" t="str">
        <f>VLOOKUP($D881,metadata!$B$2:$S$451,7,0)</f>
        <v>i</v>
      </c>
      <c r="K881">
        <f>VLOOKUP($D881,metadata!$B$2:$S$451,8,0)</f>
        <v>8</v>
      </c>
      <c r="L881">
        <f>VLOOKUP($D881,metadata!$B$2:$S$451,9,0)</f>
        <v>10</v>
      </c>
      <c r="M881" t="str">
        <f>VLOOKUP($D881,metadata!$B$2:$S$451,10,0)</f>
        <v/>
      </c>
      <c r="N881" t="str">
        <f>VLOOKUP($D881,metadata!$B$2:$S$451,11,0)</f>
        <v>Tetranychus urticae</v>
      </c>
      <c r="O881" t="str">
        <f>VLOOKUP($D881,metadata!$B$2:$S$451,12,0)</f>
        <v>Tetranychidae</v>
      </c>
      <c r="P881" t="str">
        <f>VLOOKUP($D881,metadata!$B$2:$S$451,13,0)</f>
        <v>Voorne</v>
      </c>
      <c r="Q881">
        <f>VLOOKUP($D881,metadata!$B$2:$S$451,14,0)</f>
        <v>51.816667000000002</v>
      </c>
      <c r="R881">
        <f>VLOOKUP($D881,metadata!$B$2:$S$451,15,0)</f>
        <v>4.1833330000000002</v>
      </c>
      <c r="S881">
        <f>VLOOKUP($D881,metadata!$B$2:$S$451,16,0)</f>
        <v>0.05</v>
      </c>
      <c r="T881" t="str">
        <f>VLOOKUP($D881,metadata!$B$2:$S$451,17,0)</f>
        <v/>
      </c>
      <c r="U881" t="str">
        <f>VLOOKUP($D881,metadata!$B$2:$S$451,18,0)</f>
        <v/>
      </c>
      <c r="V881">
        <f>VLOOKUP($D881,metadata!$B$2:$Z$451,19,0)</f>
        <v>250</v>
      </c>
      <c r="W881" t="str">
        <f>VLOOKUP($D881,metadata!$B$2:$Z$451,20,0)</f>
        <v>global average</v>
      </c>
      <c r="X881" t="str">
        <f>VLOOKUP($D881,metadata!$B$2:$Z$451,21,0)</f>
        <v/>
      </c>
      <c r="Y881">
        <f>VLOOKUP($D881,metadata!$B$2:$Z$451,22,0)</f>
        <v>21</v>
      </c>
      <c r="Z881" t="str">
        <f>VLOOKUP($D881,metadata!$B$2:$Z$451,23,0)</f>
        <v/>
      </c>
      <c r="AA881" t="str">
        <f>VLOOKUP($D881,metadata!$B$2:$Z$451,24,0)</f>
        <v/>
      </c>
      <c r="AB881" t="str">
        <f>VLOOKUP($D881,metadata!$B$2:$Z$451,25,0)</f>
        <v/>
      </c>
      <c r="AC881">
        <v>15</v>
      </c>
      <c r="AD881">
        <v>4.9316803909148303</v>
      </c>
      <c r="AF881">
        <f>IF(AE881="",V881,AE881)</f>
        <v>250</v>
      </c>
      <c r="AG881">
        <f>ROUND(AC881,1)</f>
        <v>15</v>
      </c>
      <c r="AH881">
        <v>1993</v>
      </c>
      <c r="AI881" t="s">
        <v>37</v>
      </c>
      <c r="AJ881" t="s">
        <v>37</v>
      </c>
    </row>
    <row r="882" spans="3:36" x14ac:dyDescent="0.3">
      <c r="C882">
        <v>882</v>
      </c>
      <c r="D882" t="str">
        <f t="shared" si="46"/>
        <v>21-Voorne</v>
      </c>
      <c r="E882" t="str">
        <f>VLOOKUP($D882,metadata!$B$2:$S$451,2,0)</f>
        <v>KOVEOS, DS; KROON, A; VEERMAN, A</v>
      </c>
      <c r="F882" t="str">
        <f>VLOOKUP($D882,metadata!$B$2:$S$451,3,0)</f>
        <v>THE SAME PHOTOPERIODIC CLOCK MAY CONTROL INDUCTION AND MAINTENANCE OF DIAPAUSE IN THE SPIDER-MITE TETRANCHUS-URTICAE</v>
      </c>
      <c r="G882" t="str">
        <f>VLOOKUP($D882,metadata!$B$2:$S$451,4,0)</f>
        <v>10.1177/074873049300800401</v>
      </c>
      <c r="H882" t="str">
        <f>VLOOKUP($D882,metadata!$B$2:$S$451,5,0)</f>
        <v>y</v>
      </c>
      <c r="I882" t="str">
        <f>VLOOKUP($D882,metadata!$B$2:$S$451,6,0)</f>
        <v>a</v>
      </c>
      <c r="J882" t="str">
        <f>VLOOKUP($D882,metadata!$B$2:$S$451,7,0)</f>
        <v>i</v>
      </c>
      <c r="K882">
        <f>VLOOKUP($D882,metadata!$B$2:$S$451,8,0)</f>
        <v>8</v>
      </c>
      <c r="L882">
        <f>VLOOKUP($D882,metadata!$B$2:$S$451,9,0)</f>
        <v>10</v>
      </c>
      <c r="M882" t="str">
        <f>VLOOKUP($D882,metadata!$B$2:$S$451,10,0)</f>
        <v/>
      </c>
      <c r="N882" t="str">
        <f>VLOOKUP($D882,metadata!$B$2:$S$451,11,0)</f>
        <v>Tetranychus urticae</v>
      </c>
      <c r="O882" t="str">
        <f>VLOOKUP($D882,metadata!$B$2:$S$451,12,0)</f>
        <v>Tetranychidae</v>
      </c>
      <c r="P882" t="str">
        <f>VLOOKUP($D882,metadata!$B$2:$S$451,13,0)</f>
        <v>Voorne</v>
      </c>
      <c r="Q882">
        <f>VLOOKUP($D882,metadata!$B$2:$S$451,14,0)</f>
        <v>51.816667000000002</v>
      </c>
      <c r="R882">
        <f>VLOOKUP($D882,metadata!$B$2:$S$451,15,0)</f>
        <v>4.1833330000000002</v>
      </c>
      <c r="S882">
        <f>VLOOKUP($D882,metadata!$B$2:$S$451,16,0)</f>
        <v>0.05</v>
      </c>
      <c r="T882" t="str">
        <f>VLOOKUP($D882,metadata!$B$2:$S$451,17,0)</f>
        <v/>
      </c>
      <c r="U882" t="str">
        <f>VLOOKUP($D882,metadata!$B$2:$S$451,18,0)</f>
        <v/>
      </c>
      <c r="V882">
        <f>VLOOKUP($D882,metadata!$B$2:$Z$451,19,0)</f>
        <v>250</v>
      </c>
      <c r="W882" t="str">
        <f>VLOOKUP($D882,metadata!$B$2:$Z$451,20,0)</f>
        <v>global average</v>
      </c>
      <c r="X882" t="str">
        <f>VLOOKUP($D882,metadata!$B$2:$Z$451,21,0)</f>
        <v/>
      </c>
      <c r="Y882">
        <f>VLOOKUP($D882,metadata!$B$2:$Z$451,22,0)</f>
        <v>21</v>
      </c>
      <c r="Z882" t="str">
        <f>VLOOKUP($D882,metadata!$B$2:$Z$451,23,0)</f>
        <v/>
      </c>
      <c r="AA882" t="str">
        <f>VLOOKUP($D882,metadata!$B$2:$Z$451,24,0)</f>
        <v/>
      </c>
      <c r="AB882" t="str">
        <f>VLOOKUP($D882,metadata!$B$2:$Z$451,25,0)</f>
        <v/>
      </c>
      <c r="AC882">
        <v>15.9929418152203</v>
      </c>
      <c r="AD882">
        <v>4.8683377069947902</v>
      </c>
      <c r="AF882">
        <f>IF(AE882="",V882,AE882)</f>
        <v>250</v>
      </c>
      <c r="AG882">
        <f>ROUND(AC882,1)</f>
        <v>16</v>
      </c>
      <c r="AH882">
        <v>1993</v>
      </c>
      <c r="AI882" t="s">
        <v>37</v>
      </c>
      <c r="AJ882" t="s">
        <v>37</v>
      </c>
    </row>
    <row r="883" spans="3:36" x14ac:dyDescent="0.3">
      <c r="C883">
        <v>883</v>
      </c>
      <c r="D883" t="str">
        <f t="shared" si="46"/>
        <v>21-Voorne</v>
      </c>
      <c r="E883" t="str">
        <f>VLOOKUP($D883,metadata!$B$2:$S$451,2,0)</f>
        <v>KOVEOS, DS; KROON, A; VEERMAN, A</v>
      </c>
      <c r="F883" t="str">
        <f>VLOOKUP($D883,metadata!$B$2:$S$451,3,0)</f>
        <v>THE SAME PHOTOPERIODIC CLOCK MAY CONTROL INDUCTION AND MAINTENANCE OF DIAPAUSE IN THE SPIDER-MITE TETRANCHUS-URTICAE</v>
      </c>
      <c r="G883" t="str">
        <f>VLOOKUP($D883,metadata!$B$2:$S$451,4,0)</f>
        <v>10.1177/074873049300800401</v>
      </c>
      <c r="H883" t="str">
        <f>VLOOKUP($D883,metadata!$B$2:$S$451,5,0)</f>
        <v>y</v>
      </c>
      <c r="I883" t="str">
        <f>VLOOKUP($D883,metadata!$B$2:$S$451,6,0)</f>
        <v>a</v>
      </c>
      <c r="J883" t="str">
        <f>VLOOKUP($D883,metadata!$B$2:$S$451,7,0)</f>
        <v>i</v>
      </c>
      <c r="K883">
        <f>VLOOKUP($D883,metadata!$B$2:$S$451,8,0)</f>
        <v>8</v>
      </c>
      <c r="L883">
        <f>VLOOKUP($D883,metadata!$B$2:$S$451,9,0)</f>
        <v>10</v>
      </c>
      <c r="M883" t="str">
        <f>VLOOKUP($D883,metadata!$B$2:$S$451,10,0)</f>
        <v/>
      </c>
      <c r="N883" t="str">
        <f>VLOOKUP($D883,metadata!$B$2:$S$451,11,0)</f>
        <v>Tetranychus urticae</v>
      </c>
      <c r="O883" t="str">
        <f>VLOOKUP($D883,metadata!$B$2:$S$451,12,0)</f>
        <v>Tetranychidae</v>
      </c>
      <c r="P883" t="str">
        <f>VLOOKUP($D883,metadata!$B$2:$S$451,13,0)</f>
        <v>Voorne</v>
      </c>
      <c r="Q883">
        <f>VLOOKUP($D883,metadata!$B$2:$S$451,14,0)</f>
        <v>51.816667000000002</v>
      </c>
      <c r="R883">
        <f>VLOOKUP($D883,metadata!$B$2:$S$451,15,0)</f>
        <v>4.1833330000000002</v>
      </c>
      <c r="S883">
        <f>VLOOKUP($D883,metadata!$B$2:$S$451,16,0)</f>
        <v>0.05</v>
      </c>
      <c r="T883" t="str">
        <f>VLOOKUP($D883,metadata!$B$2:$S$451,17,0)</f>
        <v/>
      </c>
      <c r="U883" t="str">
        <f>VLOOKUP($D883,metadata!$B$2:$S$451,18,0)</f>
        <v/>
      </c>
      <c r="V883">
        <f>VLOOKUP($D883,metadata!$B$2:$Z$451,19,0)</f>
        <v>250</v>
      </c>
      <c r="W883" t="str">
        <f>VLOOKUP($D883,metadata!$B$2:$Z$451,20,0)</f>
        <v>global average</v>
      </c>
      <c r="X883" t="str">
        <f>VLOOKUP($D883,metadata!$B$2:$Z$451,21,0)</f>
        <v/>
      </c>
      <c r="Y883">
        <f>VLOOKUP($D883,metadata!$B$2:$Z$451,22,0)</f>
        <v>21</v>
      </c>
      <c r="Z883" t="str">
        <f>VLOOKUP($D883,metadata!$B$2:$Z$451,23,0)</f>
        <v/>
      </c>
      <c r="AA883" t="str">
        <f>VLOOKUP($D883,metadata!$B$2:$Z$451,24,0)</f>
        <v/>
      </c>
      <c r="AB883" t="str">
        <f>VLOOKUP($D883,metadata!$B$2:$Z$451,25,0)</f>
        <v/>
      </c>
      <c r="AC883">
        <v>17.019696558380801</v>
      </c>
      <c r="AD883">
        <v>4.7989623865109898</v>
      </c>
      <c r="AE883">
        <v>47</v>
      </c>
      <c r="AF883">
        <f>IF(AE883="",V883,AE883)</f>
        <v>47</v>
      </c>
      <c r="AG883">
        <f>ROUND(AC883,1)</f>
        <v>17</v>
      </c>
      <c r="AH883">
        <v>1993</v>
      </c>
      <c r="AI883" t="s">
        <v>37</v>
      </c>
      <c r="AJ883" t="s">
        <v>37</v>
      </c>
    </row>
    <row r="884" spans="3:36" x14ac:dyDescent="0.3">
      <c r="C884">
        <v>884</v>
      </c>
      <c r="D884" t="str">
        <f t="shared" si="46"/>
        <v>21-Voorne</v>
      </c>
      <c r="E884" t="str">
        <f>VLOOKUP($D884,metadata!$B$2:$S$451,2,0)</f>
        <v>KOVEOS, DS; KROON, A; VEERMAN, A</v>
      </c>
      <c r="F884" t="str">
        <f>VLOOKUP($D884,metadata!$B$2:$S$451,3,0)</f>
        <v>THE SAME PHOTOPERIODIC CLOCK MAY CONTROL INDUCTION AND MAINTENANCE OF DIAPAUSE IN THE SPIDER-MITE TETRANCHUS-URTICAE</v>
      </c>
      <c r="G884" t="str">
        <f>VLOOKUP($D884,metadata!$B$2:$S$451,4,0)</f>
        <v>10.1177/074873049300800401</v>
      </c>
      <c r="H884" t="str">
        <f>VLOOKUP($D884,metadata!$B$2:$S$451,5,0)</f>
        <v>y</v>
      </c>
      <c r="I884" t="str">
        <f>VLOOKUP($D884,metadata!$B$2:$S$451,6,0)</f>
        <v>a</v>
      </c>
      <c r="J884" t="str">
        <f>VLOOKUP($D884,metadata!$B$2:$S$451,7,0)</f>
        <v>i</v>
      </c>
      <c r="K884">
        <f>VLOOKUP($D884,metadata!$B$2:$S$451,8,0)</f>
        <v>8</v>
      </c>
      <c r="L884">
        <f>VLOOKUP($D884,metadata!$B$2:$S$451,9,0)</f>
        <v>10</v>
      </c>
      <c r="M884" t="str">
        <f>VLOOKUP($D884,metadata!$B$2:$S$451,10,0)</f>
        <v/>
      </c>
      <c r="N884" t="str">
        <f>VLOOKUP($D884,metadata!$B$2:$S$451,11,0)</f>
        <v>Tetranychus urticae</v>
      </c>
      <c r="O884" t="str">
        <f>VLOOKUP($D884,metadata!$B$2:$S$451,12,0)</f>
        <v>Tetranychidae</v>
      </c>
      <c r="P884" t="str">
        <f>VLOOKUP($D884,metadata!$B$2:$S$451,13,0)</f>
        <v>Voorne</v>
      </c>
      <c r="Q884">
        <f>VLOOKUP($D884,metadata!$B$2:$S$451,14,0)</f>
        <v>51.816667000000002</v>
      </c>
      <c r="R884">
        <f>VLOOKUP($D884,metadata!$B$2:$S$451,15,0)</f>
        <v>4.1833330000000002</v>
      </c>
      <c r="S884">
        <f>VLOOKUP($D884,metadata!$B$2:$S$451,16,0)</f>
        <v>0.05</v>
      </c>
      <c r="T884" t="str">
        <f>VLOOKUP($D884,metadata!$B$2:$S$451,17,0)</f>
        <v/>
      </c>
      <c r="U884" t="str">
        <f>VLOOKUP($D884,metadata!$B$2:$S$451,18,0)</f>
        <v/>
      </c>
      <c r="V884">
        <f>VLOOKUP($D884,metadata!$B$2:$Z$451,19,0)</f>
        <v>250</v>
      </c>
      <c r="W884" t="str">
        <f>VLOOKUP($D884,metadata!$B$2:$Z$451,20,0)</f>
        <v>global average</v>
      </c>
      <c r="X884" t="str">
        <f>VLOOKUP($D884,metadata!$B$2:$Z$451,21,0)</f>
        <v/>
      </c>
      <c r="Y884">
        <f>VLOOKUP($D884,metadata!$B$2:$Z$451,22,0)</f>
        <v>21</v>
      </c>
      <c r="Z884" t="str">
        <f>VLOOKUP($D884,metadata!$B$2:$Z$451,23,0)</f>
        <v/>
      </c>
      <c r="AA884" t="str">
        <f>VLOOKUP($D884,metadata!$B$2:$Z$451,24,0)</f>
        <v/>
      </c>
      <c r="AB884" t="str">
        <f>VLOOKUP($D884,metadata!$B$2:$Z$451,25,0)</f>
        <v/>
      </c>
      <c r="AC884">
        <v>18.001809790969101</v>
      </c>
      <c r="AD884">
        <v>4.73260338430907</v>
      </c>
      <c r="AE884">
        <v>45</v>
      </c>
      <c r="AF884">
        <f>IF(AE884="",V884,AE884)</f>
        <v>45</v>
      </c>
      <c r="AG884">
        <f>ROUND(AC884,1)</f>
        <v>18</v>
      </c>
      <c r="AH884">
        <v>1993</v>
      </c>
      <c r="AI884" t="s">
        <v>37</v>
      </c>
      <c r="AJ884" t="s">
        <v>37</v>
      </c>
    </row>
    <row r="885" spans="3:36" x14ac:dyDescent="0.3">
      <c r="C885">
        <v>885</v>
      </c>
      <c r="D885" t="str">
        <f t="shared" si="46"/>
        <v>21-Thessaloniki1</v>
      </c>
      <c r="E885" t="str">
        <f>VLOOKUP($D885,metadata!$B$2:$S$451,2,0)</f>
        <v>KOVEOS, DS; KROON, A; VEERMAN, A</v>
      </c>
      <c r="F885" t="str">
        <f>VLOOKUP($D885,metadata!$B$2:$S$451,3,0)</f>
        <v>THE SAME PHOTOPERIODIC CLOCK MAY CONTROL INDUCTION AND MAINTENANCE OF DIAPAUSE IN THE SPIDER-MITE TETRANCHUS-URTICAE</v>
      </c>
      <c r="G885" t="str">
        <f>VLOOKUP($D885,metadata!$B$2:$S$451,4,0)</f>
        <v>10.1177/074873049300800401</v>
      </c>
      <c r="H885" t="str">
        <f>VLOOKUP($D885,metadata!$B$2:$S$451,5,0)</f>
        <v>y</v>
      </c>
      <c r="I885" t="str">
        <f>VLOOKUP($D885,metadata!$B$2:$S$451,6,0)</f>
        <v>a</v>
      </c>
      <c r="J885" t="str">
        <f>VLOOKUP($D885,metadata!$B$2:$S$451,7,0)</f>
        <v>i</v>
      </c>
      <c r="K885">
        <f>VLOOKUP($D885,metadata!$B$2:$S$451,8,0)</f>
        <v>8</v>
      </c>
      <c r="L885">
        <f>VLOOKUP($D885,metadata!$B$2:$S$451,9,0)</f>
        <v>7</v>
      </c>
      <c r="M885" t="str">
        <f>VLOOKUP($D885,metadata!$B$2:$S$451,10,0)</f>
        <v/>
      </c>
      <c r="N885" t="str">
        <f>VLOOKUP($D885,metadata!$B$2:$S$451,11,0)</f>
        <v>Tetranychus urticae</v>
      </c>
      <c r="O885" t="str">
        <f>VLOOKUP($D885,metadata!$B$2:$S$451,12,0)</f>
        <v>Tetranychidae</v>
      </c>
      <c r="P885" t="str">
        <f>VLOOKUP($D885,metadata!$B$2:$S$451,13,0)</f>
        <v>Thessaloniki1</v>
      </c>
      <c r="Q885">
        <f>VLOOKUP($D885,metadata!$B$2:$S$451,14,0)</f>
        <v>40.647221999999999</v>
      </c>
      <c r="R885">
        <f>VLOOKUP($D885,metadata!$B$2:$S$451,15,0)</f>
        <v>22.963889000000002</v>
      </c>
      <c r="S885">
        <f>VLOOKUP($D885,metadata!$B$2:$S$451,16,0)</f>
        <v>0.05</v>
      </c>
      <c r="T885" t="str">
        <f>VLOOKUP($D885,metadata!$B$2:$S$451,17,0)</f>
        <v/>
      </c>
      <c r="U885" t="str">
        <f>VLOOKUP($D885,metadata!$B$2:$S$451,18,0)</f>
        <v/>
      </c>
      <c r="V885">
        <f>VLOOKUP($D885,metadata!$B$2:$Z$451,19,0)</f>
        <v>250</v>
      </c>
      <c r="W885" t="str">
        <f>VLOOKUP($D885,metadata!$B$2:$Z$451,20,0)</f>
        <v>global average</v>
      </c>
      <c r="X885" t="str">
        <f>VLOOKUP($D885,metadata!$B$2:$Z$451,21,0)</f>
        <v/>
      </c>
      <c r="Y885">
        <f>VLOOKUP($D885,metadata!$B$2:$Z$451,22,0)</f>
        <v>21</v>
      </c>
      <c r="Z885" t="str">
        <f>VLOOKUP($D885,metadata!$B$2:$Z$451,23,0)</f>
        <v/>
      </c>
      <c r="AA885" t="str">
        <f>VLOOKUP($D885,metadata!$B$2:$Z$451,24,0)</f>
        <v/>
      </c>
      <c r="AB885" t="str">
        <f>VLOOKUP($D885,metadata!$B$2:$Z$451,25,0)</f>
        <v/>
      </c>
      <c r="AC885">
        <v>8.9909909909909906</v>
      </c>
      <c r="AD885">
        <v>95.822534863630693</v>
      </c>
      <c r="AE885">
        <v>50</v>
      </c>
      <c r="AF885">
        <f>IF(AE885="",V885,AE885)</f>
        <v>50</v>
      </c>
      <c r="AG885">
        <f>ROUND(AC885,1)</f>
        <v>9</v>
      </c>
      <c r="AH885">
        <v>1993</v>
      </c>
      <c r="AI885" t="s">
        <v>37</v>
      </c>
      <c r="AJ885" t="s">
        <v>37</v>
      </c>
    </row>
    <row r="886" spans="3:36" x14ac:dyDescent="0.3">
      <c r="C886">
        <v>886</v>
      </c>
      <c r="D886" t="str">
        <f t="shared" si="46"/>
        <v>21-Thessaloniki1</v>
      </c>
      <c r="E886" t="str">
        <f>VLOOKUP($D886,metadata!$B$2:$S$451,2,0)</f>
        <v>KOVEOS, DS; KROON, A; VEERMAN, A</v>
      </c>
      <c r="F886" t="str">
        <f>VLOOKUP($D886,metadata!$B$2:$S$451,3,0)</f>
        <v>THE SAME PHOTOPERIODIC CLOCK MAY CONTROL INDUCTION AND MAINTENANCE OF DIAPAUSE IN THE SPIDER-MITE TETRANCHUS-URTICAE</v>
      </c>
      <c r="G886" t="str">
        <f>VLOOKUP($D886,metadata!$B$2:$S$451,4,0)</f>
        <v>10.1177/074873049300800401</v>
      </c>
      <c r="H886" t="str">
        <f>VLOOKUP($D886,metadata!$B$2:$S$451,5,0)</f>
        <v>y</v>
      </c>
      <c r="I886" t="str">
        <f>VLOOKUP($D886,metadata!$B$2:$S$451,6,0)</f>
        <v>a</v>
      </c>
      <c r="J886" t="str">
        <f>VLOOKUP($D886,metadata!$B$2:$S$451,7,0)</f>
        <v>i</v>
      </c>
      <c r="K886">
        <f>VLOOKUP($D886,metadata!$B$2:$S$451,8,0)</f>
        <v>8</v>
      </c>
      <c r="L886">
        <f>VLOOKUP($D886,metadata!$B$2:$S$451,9,0)</f>
        <v>7</v>
      </c>
      <c r="M886" t="str">
        <f>VLOOKUP($D886,metadata!$B$2:$S$451,10,0)</f>
        <v/>
      </c>
      <c r="N886" t="str">
        <f>VLOOKUP($D886,metadata!$B$2:$S$451,11,0)</f>
        <v>Tetranychus urticae</v>
      </c>
      <c r="O886" t="str">
        <f>VLOOKUP($D886,metadata!$B$2:$S$451,12,0)</f>
        <v>Tetranychidae</v>
      </c>
      <c r="P886" t="str">
        <f>VLOOKUP($D886,metadata!$B$2:$S$451,13,0)</f>
        <v>Thessaloniki1</v>
      </c>
      <c r="Q886">
        <f>VLOOKUP($D886,metadata!$B$2:$S$451,14,0)</f>
        <v>40.647221999999999</v>
      </c>
      <c r="R886">
        <f>VLOOKUP($D886,metadata!$B$2:$S$451,15,0)</f>
        <v>22.963889000000002</v>
      </c>
      <c r="S886">
        <f>VLOOKUP($D886,metadata!$B$2:$S$451,16,0)</f>
        <v>0.05</v>
      </c>
      <c r="T886" t="str">
        <f>VLOOKUP($D886,metadata!$B$2:$S$451,17,0)</f>
        <v/>
      </c>
      <c r="U886" t="str">
        <f>VLOOKUP($D886,metadata!$B$2:$S$451,18,0)</f>
        <v/>
      </c>
      <c r="V886">
        <f>VLOOKUP($D886,metadata!$B$2:$Z$451,19,0)</f>
        <v>250</v>
      </c>
      <c r="W886" t="str">
        <f>VLOOKUP($D886,metadata!$B$2:$Z$451,20,0)</f>
        <v>global average</v>
      </c>
      <c r="X886" t="str">
        <f>VLOOKUP($D886,metadata!$B$2:$Z$451,21,0)</f>
        <v/>
      </c>
      <c r="Y886">
        <f>VLOOKUP($D886,metadata!$B$2:$Z$451,22,0)</f>
        <v>21</v>
      </c>
      <c r="Z886" t="str">
        <f>VLOOKUP($D886,metadata!$B$2:$Z$451,23,0)</f>
        <v/>
      </c>
      <c r="AA886" t="str">
        <f>VLOOKUP($D886,metadata!$B$2:$Z$451,24,0)</f>
        <v/>
      </c>
      <c r="AB886" t="str">
        <f>VLOOKUP($D886,metadata!$B$2:$Z$451,25,0)</f>
        <v/>
      </c>
      <c r="AC886">
        <v>10.027027027027</v>
      </c>
      <c r="AD886">
        <v>95.751573491299496</v>
      </c>
      <c r="AE886">
        <v>49</v>
      </c>
      <c r="AF886">
        <f>IF(AE886="",V886,AE886)</f>
        <v>49</v>
      </c>
      <c r="AG886">
        <f>ROUND(AC886,1)</f>
        <v>10</v>
      </c>
      <c r="AH886">
        <v>1993</v>
      </c>
      <c r="AI886" t="s">
        <v>37</v>
      </c>
      <c r="AJ886" t="s">
        <v>37</v>
      </c>
    </row>
    <row r="887" spans="3:36" x14ac:dyDescent="0.3">
      <c r="C887">
        <v>887</v>
      </c>
      <c r="D887" t="str">
        <f t="shared" si="46"/>
        <v>21-Thessaloniki1</v>
      </c>
      <c r="E887" t="str">
        <f>VLOOKUP($D887,metadata!$B$2:$S$451,2,0)</f>
        <v>KOVEOS, DS; KROON, A; VEERMAN, A</v>
      </c>
      <c r="F887" t="str">
        <f>VLOOKUP($D887,metadata!$B$2:$S$451,3,0)</f>
        <v>THE SAME PHOTOPERIODIC CLOCK MAY CONTROL INDUCTION AND MAINTENANCE OF DIAPAUSE IN THE SPIDER-MITE TETRANCHUS-URTICAE</v>
      </c>
      <c r="G887" t="str">
        <f>VLOOKUP($D887,metadata!$B$2:$S$451,4,0)</f>
        <v>10.1177/074873049300800401</v>
      </c>
      <c r="H887" t="str">
        <f>VLOOKUP($D887,metadata!$B$2:$S$451,5,0)</f>
        <v>y</v>
      </c>
      <c r="I887" t="str">
        <f>VLOOKUP($D887,metadata!$B$2:$S$451,6,0)</f>
        <v>a</v>
      </c>
      <c r="J887" t="str">
        <f>VLOOKUP($D887,metadata!$B$2:$S$451,7,0)</f>
        <v>i</v>
      </c>
      <c r="K887">
        <f>VLOOKUP($D887,metadata!$B$2:$S$451,8,0)</f>
        <v>8</v>
      </c>
      <c r="L887">
        <f>VLOOKUP($D887,metadata!$B$2:$S$451,9,0)</f>
        <v>7</v>
      </c>
      <c r="M887" t="str">
        <f>VLOOKUP($D887,metadata!$B$2:$S$451,10,0)</f>
        <v/>
      </c>
      <c r="N887" t="str">
        <f>VLOOKUP($D887,metadata!$B$2:$S$451,11,0)</f>
        <v>Tetranychus urticae</v>
      </c>
      <c r="O887" t="str">
        <f>VLOOKUP($D887,metadata!$B$2:$S$451,12,0)</f>
        <v>Tetranychidae</v>
      </c>
      <c r="P887" t="str">
        <f>VLOOKUP($D887,metadata!$B$2:$S$451,13,0)</f>
        <v>Thessaloniki1</v>
      </c>
      <c r="Q887">
        <f>VLOOKUP($D887,metadata!$B$2:$S$451,14,0)</f>
        <v>40.647221999999999</v>
      </c>
      <c r="R887">
        <f>VLOOKUP($D887,metadata!$B$2:$S$451,15,0)</f>
        <v>22.963889000000002</v>
      </c>
      <c r="S887">
        <f>VLOOKUP($D887,metadata!$B$2:$S$451,16,0)</f>
        <v>0.05</v>
      </c>
      <c r="T887" t="str">
        <f>VLOOKUP($D887,metadata!$B$2:$S$451,17,0)</f>
        <v/>
      </c>
      <c r="U887" t="str">
        <f>VLOOKUP($D887,metadata!$B$2:$S$451,18,0)</f>
        <v/>
      </c>
      <c r="V887">
        <f>VLOOKUP($D887,metadata!$B$2:$Z$451,19,0)</f>
        <v>250</v>
      </c>
      <c r="W887" t="str">
        <f>VLOOKUP($D887,metadata!$B$2:$Z$451,20,0)</f>
        <v>global average</v>
      </c>
      <c r="X887" t="str">
        <f>VLOOKUP($D887,metadata!$B$2:$Z$451,21,0)</f>
        <v/>
      </c>
      <c r="Y887">
        <f>VLOOKUP($D887,metadata!$B$2:$Z$451,22,0)</f>
        <v>21</v>
      </c>
      <c r="Z887" t="str">
        <f>VLOOKUP($D887,metadata!$B$2:$Z$451,23,0)</f>
        <v/>
      </c>
      <c r="AA887" t="str">
        <f>VLOOKUP($D887,metadata!$B$2:$Z$451,24,0)</f>
        <v/>
      </c>
      <c r="AB887" t="str">
        <f>VLOOKUP($D887,metadata!$B$2:$Z$451,25,0)</f>
        <v/>
      </c>
      <c r="AC887">
        <v>10.5</v>
      </c>
      <c r="AD887">
        <v>93.669011477230598</v>
      </c>
      <c r="AE887">
        <v>54</v>
      </c>
      <c r="AF887">
        <f>IF(AE887="",V887,AE887)</f>
        <v>54</v>
      </c>
      <c r="AG887">
        <f>ROUND(AC887,1)</f>
        <v>10.5</v>
      </c>
      <c r="AH887">
        <v>1993</v>
      </c>
      <c r="AI887" t="s">
        <v>37</v>
      </c>
      <c r="AJ887" t="s">
        <v>37</v>
      </c>
    </row>
    <row r="888" spans="3:36" x14ac:dyDescent="0.3">
      <c r="C888">
        <v>888</v>
      </c>
      <c r="D888" t="str">
        <f t="shared" si="46"/>
        <v>21-Thessaloniki1</v>
      </c>
      <c r="E888" t="str">
        <f>VLOOKUP($D888,metadata!$B$2:$S$451,2,0)</f>
        <v>KOVEOS, DS; KROON, A; VEERMAN, A</v>
      </c>
      <c r="F888" t="str">
        <f>VLOOKUP($D888,metadata!$B$2:$S$451,3,0)</f>
        <v>THE SAME PHOTOPERIODIC CLOCK MAY CONTROL INDUCTION AND MAINTENANCE OF DIAPAUSE IN THE SPIDER-MITE TETRANCHUS-URTICAE</v>
      </c>
      <c r="G888" t="str">
        <f>VLOOKUP($D888,metadata!$B$2:$S$451,4,0)</f>
        <v>10.1177/074873049300800401</v>
      </c>
      <c r="H888" t="str">
        <f>VLOOKUP($D888,metadata!$B$2:$S$451,5,0)</f>
        <v>y</v>
      </c>
      <c r="I888" t="str">
        <f>VLOOKUP($D888,metadata!$B$2:$S$451,6,0)</f>
        <v>a</v>
      </c>
      <c r="J888" t="str">
        <f>VLOOKUP($D888,metadata!$B$2:$S$451,7,0)</f>
        <v>i</v>
      </c>
      <c r="K888">
        <f>VLOOKUP($D888,metadata!$B$2:$S$451,8,0)</f>
        <v>8</v>
      </c>
      <c r="L888">
        <f>VLOOKUP($D888,metadata!$B$2:$S$451,9,0)</f>
        <v>7</v>
      </c>
      <c r="M888" t="str">
        <f>VLOOKUP($D888,metadata!$B$2:$S$451,10,0)</f>
        <v/>
      </c>
      <c r="N888" t="str">
        <f>VLOOKUP($D888,metadata!$B$2:$S$451,11,0)</f>
        <v>Tetranychus urticae</v>
      </c>
      <c r="O888" t="str">
        <f>VLOOKUP($D888,metadata!$B$2:$S$451,12,0)</f>
        <v>Tetranychidae</v>
      </c>
      <c r="P888" t="str">
        <f>VLOOKUP($D888,metadata!$B$2:$S$451,13,0)</f>
        <v>Thessaloniki1</v>
      </c>
      <c r="Q888">
        <f>VLOOKUP($D888,metadata!$B$2:$S$451,14,0)</f>
        <v>40.647221999999999</v>
      </c>
      <c r="R888">
        <f>VLOOKUP($D888,metadata!$B$2:$S$451,15,0)</f>
        <v>22.963889000000002</v>
      </c>
      <c r="S888">
        <f>VLOOKUP($D888,metadata!$B$2:$S$451,16,0)</f>
        <v>0.05</v>
      </c>
      <c r="T888" t="str">
        <f>VLOOKUP($D888,metadata!$B$2:$S$451,17,0)</f>
        <v/>
      </c>
      <c r="U888" t="str">
        <f>VLOOKUP($D888,metadata!$B$2:$S$451,18,0)</f>
        <v/>
      </c>
      <c r="V888">
        <f>VLOOKUP($D888,metadata!$B$2:$Z$451,19,0)</f>
        <v>250</v>
      </c>
      <c r="W888" t="str">
        <f>VLOOKUP($D888,metadata!$B$2:$Z$451,20,0)</f>
        <v>global average</v>
      </c>
      <c r="X888" t="str">
        <f>VLOOKUP($D888,metadata!$B$2:$Z$451,21,0)</f>
        <v/>
      </c>
      <c r="Y888">
        <f>VLOOKUP($D888,metadata!$B$2:$Z$451,22,0)</f>
        <v>21</v>
      </c>
      <c r="Z888" t="str">
        <f>VLOOKUP($D888,metadata!$B$2:$Z$451,23,0)</f>
        <v/>
      </c>
      <c r="AA888" t="str">
        <f>VLOOKUP($D888,metadata!$B$2:$Z$451,24,0)</f>
        <v/>
      </c>
      <c r="AB888" t="str">
        <f>VLOOKUP($D888,metadata!$B$2:$Z$451,25,0)</f>
        <v/>
      </c>
      <c r="AC888">
        <v>10.972972972972901</v>
      </c>
      <c r="AD888">
        <v>24.453905960755201</v>
      </c>
      <c r="AE888">
        <v>30</v>
      </c>
      <c r="AF888">
        <f>IF(AE888="",V888,AE888)</f>
        <v>30</v>
      </c>
      <c r="AG888">
        <f>ROUND(AC888,1)</f>
        <v>11</v>
      </c>
      <c r="AH888">
        <v>1993</v>
      </c>
      <c r="AI888" t="s">
        <v>37</v>
      </c>
      <c r="AJ888" t="s">
        <v>37</v>
      </c>
    </row>
    <row r="889" spans="3:36" x14ac:dyDescent="0.3">
      <c r="C889">
        <v>889</v>
      </c>
      <c r="D889" t="str">
        <f t="shared" si="46"/>
        <v>21-Thessaloniki1</v>
      </c>
      <c r="E889" t="str">
        <f>VLOOKUP($D889,metadata!$B$2:$S$451,2,0)</f>
        <v>KOVEOS, DS; KROON, A; VEERMAN, A</v>
      </c>
      <c r="F889" t="str">
        <f>VLOOKUP($D889,metadata!$B$2:$S$451,3,0)</f>
        <v>THE SAME PHOTOPERIODIC CLOCK MAY CONTROL INDUCTION AND MAINTENANCE OF DIAPAUSE IN THE SPIDER-MITE TETRANCHUS-URTICAE</v>
      </c>
      <c r="G889" t="str">
        <f>VLOOKUP($D889,metadata!$B$2:$S$451,4,0)</f>
        <v>10.1177/074873049300800401</v>
      </c>
      <c r="H889" t="str">
        <f>VLOOKUP($D889,metadata!$B$2:$S$451,5,0)</f>
        <v>y</v>
      </c>
      <c r="I889" t="str">
        <f>VLOOKUP($D889,metadata!$B$2:$S$451,6,0)</f>
        <v>a</v>
      </c>
      <c r="J889" t="str">
        <f>VLOOKUP($D889,metadata!$B$2:$S$451,7,0)</f>
        <v>i</v>
      </c>
      <c r="K889">
        <f>VLOOKUP($D889,metadata!$B$2:$S$451,8,0)</f>
        <v>8</v>
      </c>
      <c r="L889">
        <f>VLOOKUP($D889,metadata!$B$2:$S$451,9,0)</f>
        <v>7</v>
      </c>
      <c r="M889" t="str">
        <f>VLOOKUP($D889,metadata!$B$2:$S$451,10,0)</f>
        <v/>
      </c>
      <c r="N889" t="str">
        <f>VLOOKUP($D889,metadata!$B$2:$S$451,11,0)</f>
        <v>Tetranychus urticae</v>
      </c>
      <c r="O889" t="str">
        <f>VLOOKUP($D889,metadata!$B$2:$S$451,12,0)</f>
        <v>Tetranychidae</v>
      </c>
      <c r="P889" t="str">
        <f>VLOOKUP($D889,metadata!$B$2:$S$451,13,0)</f>
        <v>Thessaloniki1</v>
      </c>
      <c r="Q889">
        <f>VLOOKUP($D889,metadata!$B$2:$S$451,14,0)</f>
        <v>40.647221999999999</v>
      </c>
      <c r="R889">
        <f>VLOOKUP($D889,metadata!$B$2:$S$451,15,0)</f>
        <v>22.963889000000002</v>
      </c>
      <c r="S889">
        <f>VLOOKUP($D889,metadata!$B$2:$S$451,16,0)</f>
        <v>0.05</v>
      </c>
      <c r="T889" t="str">
        <f>VLOOKUP($D889,metadata!$B$2:$S$451,17,0)</f>
        <v/>
      </c>
      <c r="U889" t="str">
        <f>VLOOKUP($D889,metadata!$B$2:$S$451,18,0)</f>
        <v/>
      </c>
      <c r="V889">
        <f>VLOOKUP($D889,metadata!$B$2:$Z$451,19,0)</f>
        <v>250</v>
      </c>
      <c r="W889" t="str">
        <f>VLOOKUP($D889,metadata!$B$2:$Z$451,20,0)</f>
        <v>global average</v>
      </c>
      <c r="X889" t="str">
        <f>VLOOKUP($D889,metadata!$B$2:$Z$451,21,0)</f>
        <v/>
      </c>
      <c r="Y889">
        <f>VLOOKUP($D889,metadata!$B$2:$Z$451,22,0)</f>
        <v>21</v>
      </c>
      <c r="Z889" t="str">
        <f>VLOOKUP($D889,metadata!$B$2:$Z$451,23,0)</f>
        <v/>
      </c>
      <c r="AA889" t="str">
        <f>VLOOKUP($D889,metadata!$B$2:$Z$451,24,0)</f>
        <v/>
      </c>
      <c r="AB889" t="str">
        <f>VLOOKUP($D889,metadata!$B$2:$Z$451,25,0)</f>
        <v/>
      </c>
      <c r="AC889">
        <v>11.5</v>
      </c>
      <c r="AD889">
        <v>8.6696285326422604</v>
      </c>
      <c r="AE889">
        <v>28</v>
      </c>
      <c r="AF889">
        <f>IF(AE889="",V889,AE889)</f>
        <v>28</v>
      </c>
      <c r="AG889">
        <f>ROUND(AC889,1)</f>
        <v>11.5</v>
      </c>
      <c r="AH889">
        <v>1993</v>
      </c>
      <c r="AI889" t="s">
        <v>37</v>
      </c>
      <c r="AJ889" t="s">
        <v>37</v>
      </c>
    </row>
    <row r="890" spans="3:36" x14ac:dyDescent="0.3">
      <c r="C890">
        <v>890</v>
      </c>
      <c r="D890" t="str">
        <f t="shared" si="46"/>
        <v>21-Thessaloniki1</v>
      </c>
      <c r="E890" t="str">
        <f>VLOOKUP($D890,metadata!$B$2:$S$451,2,0)</f>
        <v>KOVEOS, DS; KROON, A; VEERMAN, A</v>
      </c>
      <c r="F890" t="str">
        <f>VLOOKUP($D890,metadata!$B$2:$S$451,3,0)</f>
        <v>THE SAME PHOTOPERIODIC CLOCK MAY CONTROL INDUCTION AND MAINTENANCE OF DIAPAUSE IN THE SPIDER-MITE TETRANCHUS-URTICAE</v>
      </c>
      <c r="G890" t="str">
        <f>VLOOKUP($D890,metadata!$B$2:$S$451,4,0)</f>
        <v>10.1177/074873049300800401</v>
      </c>
      <c r="H890" t="str">
        <f>VLOOKUP($D890,metadata!$B$2:$S$451,5,0)</f>
        <v>y</v>
      </c>
      <c r="I890" t="str">
        <f>VLOOKUP($D890,metadata!$B$2:$S$451,6,0)</f>
        <v>a</v>
      </c>
      <c r="J890" t="str">
        <f>VLOOKUP($D890,metadata!$B$2:$S$451,7,0)</f>
        <v>i</v>
      </c>
      <c r="K890">
        <f>VLOOKUP($D890,metadata!$B$2:$S$451,8,0)</f>
        <v>8</v>
      </c>
      <c r="L890">
        <f>VLOOKUP($D890,metadata!$B$2:$S$451,9,0)</f>
        <v>7</v>
      </c>
      <c r="M890" t="str">
        <f>VLOOKUP($D890,metadata!$B$2:$S$451,10,0)</f>
        <v/>
      </c>
      <c r="N890" t="str">
        <f>VLOOKUP($D890,metadata!$B$2:$S$451,11,0)</f>
        <v>Tetranychus urticae</v>
      </c>
      <c r="O890" t="str">
        <f>VLOOKUP($D890,metadata!$B$2:$S$451,12,0)</f>
        <v>Tetranychidae</v>
      </c>
      <c r="P890" t="str">
        <f>VLOOKUP($D890,metadata!$B$2:$S$451,13,0)</f>
        <v>Thessaloniki1</v>
      </c>
      <c r="Q890">
        <f>VLOOKUP($D890,metadata!$B$2:$S$451,14,0)</f>
        <v>40.647221999999999</v>
      </c>
      <c r="R890">
        <f>VLOOKUP($D890,metadata!$B$2:$S$451,15,0)</f>
        <v>22.963889000000002</v>
      </c>
      <c r="S890">
        <f>VLOOKUP($D890,metadata!$B$2:$S$451,16,0)</f>
        <v>0.05</v>
      </c>
      <c r="T890" t="str">
        <f>VLOOKUP($D890,metadata!$B$2:$S$451,17,0)</f>
        <v/>
      </c>
      <c r="U890" t="str">
        <f>VLOOKUP($D890,metadata!$B$2:$S$451,18,0)</f>
        <v/>
      </c>
      <c r="V890">
        <f>VLOOKUP($D890,metadata!$B$2:$Z$451,19,0)</f>
        <v>250</v>
      </c>
      <c r="W890" t="str">
        <f>VLOOKUP($D890,metadata!$B$2:$Z$451,20,0)</f>
        <v>global average</v>
      </c>
      <c r="X890" t="str">
        <f>VLOOKUP($D890,metadata!$B$2:$Z$451,21,0)</f>
        <v/>
      </c>
      <c r="Y890">
        <f>VLOOKUP($D890,metadata!$B$2:$Z$451,22,0)</f>
        <v>21</v>
      </c>
      <c r="Z890" t="str">
        <f>VLOOKUP($D890,metadata!$B$2:$Z$451,23,0)</f>
        <v/>
      </c>
      <c r="AA890" t="str">
        <f>VLOOKUP($D890,metadata!$B$2:$Z$451,24,0)</f>
        <v/>
      </c>
      <c r="AB890" t="str">
        <f>VLOOKUP($D890,metadata!$B$2:$Z$451,25,0)</f>
        <v/>
      </c>
      <c r="AC890">
        <v>12</v>
      </c>
      <c r="AD890">
        <v>4.5261014439096199</v>
      </c>
      <c r="AE890">
        <v>31</v>
      </c>
      <c r="AF890">
        <f>IF(AE890="",V890,AE890)</f>
        <v>31</v>
      </c>
      <c r="AG890">
        <f>ROUND(AC890,1)</f>
        <v>12</v>
      </c>
      <c r="AH890">
        <v>1993</v>
      </c>
      <c r="AI890" t="s">
        <v>37</v>
      </c>
      <c r="AJ890" t="s">
        <v>37</v>
      </c>
    </row>
    <row r="891" spans="3:36" x14ac:dyDescent="0.3">
      <c r="C891">
        <v>891</v>
      </c>
      <c r="D891" t="str">
        <f t="shared" si="46"/>
        <v>21-Thessaloniki1</v>
      </c>
      <c r="E891" t="str">
        <f>VLOOKUP($D891,metadata!$B$2:$S$451,2,0)</f>
        <v>KOVEOS, DS; KROON, A; VEERMAN, A</v>
      </c>
      <c r="F891" t="str">
        <f>VLOOKUP($D891,metadata!$B$2:$S$451,3,0)</f>
        <v>THE SAME PHOTOPERIODIC CLOCK MAY CONTROL INDUCTION AND MAINTENANCE OF DIAPAUSE IN THE SPIDER-MITE TETRANCHUS-URTICAE</v>
      </c>
      <c r="G891" t="str">
        <f>VLOOKUP($D891,metadata!$B$2:$S$451,4,0)</f>
        <v>10.1177/074873049300800401</v>
      </c>
      <c r="H891" t="str">
        <f>VLOOKUP($D891,metadata!$B$2:$S$451,5,0)</f>
        <v>y</v>
      </c>
      <c r="I891" t="str">
        <f>VLOOKUP($D891,metadata!$B$2:$S$451,6,0)</f>
        <v>a</v>
      </c>
      <c r="J891" t="str">
        <f>VLOOKUP($D891,metadata!$B$2:$S$451,7,0)</f>
        <v>i</v>
      </c>
      <c r="K891">
        <f>VLOOKUP($D891,metadata!$B$2:$S$451,8,0)</f>
        <v>8</v>
      </c>
      <c r="L891">
        <f>VLOOKUP($D891,metadata!$B$2:$S$451,9,0)</f>
        <v>7</v>
      </c>
      <c r="M891" t="str">
        <f>VLOOKUP($D891,metadata!$B$2:$S$451,10,0)</f>
        <v/>
      </c>
      <c r="N891" t="str">
        <f>VLOOKUP($D891,metadata!$B$2:$S$451,11,0)</f>
        <v>Tetranychus urticae</v>
      </c>
      <c r="O891" t="str">
        <f>VLOOKUP($D891,metadata!$B$2:$S$451,12,0)</f>
        <v>Tetranychidae</v>
      </c>
      <c r="P891" t="str">
        <f>VLOOKUP($D891,metadata!$B$2:$S$451,13,0)</f>
        <v>Thessaloniki1</v>
      </c>
      <c r="Q891">
        <f>VLOOKUP($D891,metadata!$B$2:$S$451,14,0)</f>
        <v>40.647221999999999</v>
      </c>
      <c r="R891">
        <f>VLOOKUP($D891,metadata!$B$2:$S$451,15,0)</f>
        <v>22.963889000000002</v>
      </c>
      <c r="S891">
        <f>VLOOKUP($D891,metadata!$B$2:$S$451,16,0)</f>
        <v>0.05</v>
      </c>
      <c r="T891" t="str">
        <f>VLOOKUP($D891,metadata!$B$2:$S$451,17,0)</f>
        <v/>
      </c>
      <c r="U891" t="str">
        <f>VLOOKUP($D891,metadata!$B$2:$S$451,18,0)</f>
        <v/>
      </c>
      <c r="V891">
        <f>VLOOKUP($D891,metadata!$B$2:$Z$451,19,0)</f>
        <v>250</v>
      </c>
      <c r="W891" t="str">
        <f>VLOOKUP($D891,metadata!$B$2:$Z$451,20,0)</f>
        <v>global average</v>
      </c>
      <c r="X891" t="str">
        <f>VLOOKUP($D891,metadata!$B$2:$Z$451,21,0)</f>
        <v/>
      </c>
      <c r="Y891">
        <f>VLOOKUP($D891,metadata!$B$2:$Z$451,22,0)</f>
        <v>21</v>
      </c>
      <c r="Z891" t="str">
        <f>VLOOKUP($D891,metadata!$B$2:$Z$451,23,0)</f>
        <v/>
      </c>
      <c r="AA891" t="str">
        <f>VLOOKUP($D891,metadata!$B$2:$Z$451,24,0)</f>
        <v/>
      </c>
      <c r="AB891" t="str">
        <f>VLOOKUP($D891,metadata!$B$2:$Z$451,25,0)</f>
        <v/>
      </c>
      <c r="AC891">
        <v>13</v>
      </c>
      <c r="AD891">
        <v>4.4520547945204996</v>
      </c>
      <c r="AE891">
        <v>23</v>
      </c>
      <c r="AF891">
        <f>IF(AE891="",V891,AE891)</f>
        <v>23</v>
      </c>
      <c r="AG891">
        <f>ROUND(AC891,1)</f>
        <v>13</v>
      </c>
      <c r="AH891">
        <v>1993</v>
      </c>
      <c r="AI891" t="s">
        <v>37</v>
      </c>
      <c r="AJ891" t="s">
        <v>37</v>
      </c>
    </row>
    <row r="892" spans="3:36" x14ac:dyDescent="0.3">
      <c r="C892">
        <v>892</v>
      </c>
      <c r="D892" t="str">
        <f t="shared" si="46"/>
        <v>21-Susch</v>
      </c>
      <c r="E892" t="str">
        <f>VLOOKUP($D892,metadata!$B$2:$S$451,2,0)</f>
        <v>KOVEOS, DS; KROON, A; VEERMAN, A</v>
      </c>
      <c r="F892" t="str">
        <f>VLOOKUP($D892,metadata!$B$2:$S$451,3,0)</f>
        <v>THE SAME PHOTOPERIODIC CLOCK MAY CONTROL INDUCTION AND MAINTENANCE OF DIAPAUSE IN THE SPIDER-MITE TETRANCHUS-URTICAE</v>
      </c>
      <c r="G892" t="str">
        <f>VLOOKUP($D892,metadata!$B$2:$S$451,4,0)</f>
        <v>10.1177/074873049300800401</v>
      </c>
      <c r="H892" t="str">
        <f>VLOOKUP($D892,metadata!$B$2:$S$451,5,0)</f>
        <v>y</v>
      </c>
      <c r="I892" t="str">
        <f>VLOOKUP($D892,metadata!$B$2:$S$451,6,0)</f>
        <v>a</v>
      </c>
      <c r="J892" t="str">
        <f>VLOOKUP($D892,metadata!$B$2:$S$451,7,0)</f>
        <v>i</v>
      </c>
      <c r="K892">
        <f>VLOOKUP($D892,metadata!$B$2:$S$451,8,0)</f>
        <v>8</v>
      </c>
      <c r="L892">
        <f>VLOOKUP($D892,metadata!$B$2:$S$451,9,0)</f>
        <v>7</v>
      </c>
      <c r="M892" t="str">
        <f>VLOOKUP($D892,metadata!$B$2:$S$451,10,0)</f>
        <v/>
      </c>
      <c r="N892" t="str">
        <f>VLOOKUP($D892,metadata!$B$2:$S$451,11,0)</f>
        <v>Tetranychus urticae</v>
      </c>
      <c r="O892" t="str">
        <f>VLOOKUP($D892,metadata!$B$2:$S$451,12,0)</f>
        <v>Tetranychidae</v>
      </c>
      <c r="P892" t="str">
        <f>VLOOKUP($D892,metadata!$B$2:$S$451,13,0)</f>
        <v>Susch</v>
      </c>
      <c r="Q892">
        <f>VLOOKUP($D892,metadata!$B$2:$S$451,14,0)</f>
        <v>46.749994999999998</v>
      </c>
      <c r="R892">
        <f>VLOOKUP($D892,metadata!$B$2:$S$451,15,0)</f>
        <v>10.066666</v>
      </c>
      <c r="S892">
        <f>VLOOKUP($D892,metadata!$B$2:$S$451,16,0)</f>
        <v>0.05</v>
      </c>
      <c r="T892">
        <f>VLOOKUP($D892,metadata!$B$2:$S$451,17,0)</f>
        <v>1450</v>
      </c>
      <c r="U892" t="str">
        <f>VLOOKUP($D892,metadata!$B$2:$S$451,18,0)</f>
        <v/>
      </c>
      <c r="V892">
        <f>VLOOKUP($D892,metadata!$B$2:$Z$451,19,0)</f>
        <v>250</v>
      </c>
      <c r="W892" t="str">
        <f>VLOOKUP($D892,metadata!$B$2:$Z$451,20,0)</f>
        <v>global average</v>
      </c>
      <c r="X892" t="str">
        <f>VLOOKUP($D892,metadata!$B$2:$Z$451,21,0)</f>
        <v/>
      </c>
      <c r="Y892">
        <f>VLOOKUP($D892,metadata!$B$2:$Z$451,22,0)</f>
        <v>21</v>
      </c>
      <c r="Z892" t="str">
        <f>VLOOKUP($D892,metadata!$B$2:$Z$451,23,0)</f>
        <v/>
      </c>
      <c r="AA892" t="str">
        <f>VLOOKUP($D892,metadata!$B$2:$Z$451,24,0)</f>
        <v/>
      </c>
      <c r="AB892" t="str">
        <f>VLOOKUP($D892,metadata!$B$2:$Z$451,25,0)</f>
        <v/>
      </c>
      <c r="AC892">
        <v>12.0178571428571</v>
      </c>
      <c r="AD892">
        <v>99.460690316395002</v>
      </c>
      <c r="AE892">
        <v>31</v>
      </c>
      <c r="AF892">
        <f>IF(AE892="",V892,AE892)</f>
        <v>31</v>
      </c>
      <c r="AG892">
        <f>ROUND(AC892,1)</f>
        <v>12</v>
      </c>
      <c r="AH892">
        <v>1993</v>
      </c>
      <c r="AI892" t="s">
        <v>37</v>
      </c>
      <c r="AJ892" t="s">
        <v>37</v>
      </c>
    </row>
    <row r="893" spans="3:36" x14ac:dyDescent="0.3">
      <c r="C893">
        <v>893</v>
      </c>
      <c r="D893" t="str">
        <f t="shared" si="46"/>
        <v>21-Susch</v>
      </c>
      <c r="E893" t="str">
        <f>VLOOKUP($D893,metadata!$B$2:$S$451,2,0)</f>
        <v>KOVEOS, DS; KROON, A; VEERMAN, A</v>
      </c>
      <c r="F893" t="str">
        <f>VLOOKUP($D893,metadata!$B$2:$S$451,3,0)</f>
        <v>THE SAME PHOTOPERIODIC CLOCK MAY CONTROL INDUCTION AND MAINTENANCE OF DIAPAUSE IN THE SPIDER-MITE TETRANCHUS-URTICAE</v>
      </c>
      <c r="G893" t="str">
        <f>VLOOKUP($D893,metadata!$B$2:$S$451,4,0)</f>
        <v>10.1177/074873049300800401</v>
      </c>
      <c r="H893" t="str">
        <f>VLOOKUP($D893,metadata!$B$2:$S$451,5,0)</f>
        <v>y</v>
      </c>
      <c r="I893" t="str">
        <f>VLOOKUP($D893,metadata!$B$2:$S$451,6,0)</f>
        <v>a</v>
      </c>
      <c r="J893" t="str">
        <f>VLOOKUP($D893,metadata!$B$2:$S$451,7,0)</f>
        <v>i</v>
      </c>
      <c r="K893">
        <f>VLOOKUP($D893,metadata!$B$2:$S$451,8,0)</f>
        <v>8</v>
      </c>
      <c r="L893">
        <f>VLOOKUP($D893,metadata!$B$2:$S$451,9,0)</f>
        <v>7</v>
      </c>
      <c r="M893" t="str">
        <f>VLOOKUP($D893,metadata!$B$2:$S$451,10,0)</f>
        <v/>
      </c>
      <c r="N893" t="str">
        <f>VLOOKUP($D893,metadata!$B$2:$S$451,11,0)</f>
        <v>Tetranychus urticae</v>
      </c>
      <c r="O893" t="str">
        <f>VLOOKUP($D893,metadata!$B$2:$S$451,12,0)</f>
        <v>Tetranychidae</v>
      </c>
      <c r="P893" t="str">
        <f>VLOOKUP($D893,metadata!$B$2:$S$451,13,0)</f>
        <v>Susch</v>
      </c>
      <c r="Q893">
        <f>VLOOKUP($D893,metadata!$B$2:$S$451,14,0)</f>
        <v>46.749994999999998</v>
      </c>
      <c r="R893">
        <f>VLOOKUP($D893,metadata!$B$2:$S$451,15,0)</f>
        <v>10.066666</v>
      </c>
      <c r="S893">
        <f>VLOOKUP($D893,metadata!$B$2:$S$451,16,0)</f>
        <v>0.05</v>
      </c>
      <c r="T893">
        <f>VLOOKUP($D893,metadata!$B$2:$S$451,17,0)</f>
        <v>1450</v>
      </c>
      <c r="U893" t="str">
        <f>VLOOKUP($D893,metadata!$B$2:$S$451,18,0)</f>
        <v/>
      </c>
      <c r="V893">
        <f>VLOOKUP($D893,metadata!$B$2:$Z$451,19,0)</f>
        <v>250</v>
      </c>
      <c r="W893" t="str">
        <f>VLOOKUP($D893,metadata!$B$2:$Z$451,20,0)</f>
        <v>global average</v>
      </c>
      <c r="X893" t="str">
        <f>VLOOKUP($D893,metadata!$B$2:$Z$451,21,0)</f>
        <v/>
      </c>
      <c r="Y893">
        <f>VLOOKUP($D893,metadata!$B$2:$Z$451,22,0)</f>
        <v>21</v>
      </c>
      <c r="Z893" t="str">
        <f>VLOOKUP($D893,metadata!$B$2:$Z$451,23,0)</f>
        <v/>
      </c>
      <c r="AA893" t="str">
        <f>VLOOKUP($D893,metadata!$B$2:$Z$451,24,0)</f>
        <v/>
      </c>
      <c r="AB893" t="str">
        <f>VLOOKUP($D893,metadata!$B$2:$Z$451,25,0)</f>
        <v/>
      </c>
      <c r="AC893">
        <v>13</v>
      </c>
      <c r="AD893">
        <v>99.328859060402607</v>
      </c>
      <c r="AE893">
        <v>46</v>
      </c>
      <c r="AF893">
        <f>IF(AE893="",V893,AE893)</f>
        <v>46</v>
      </c>
      <c r="AG893">
        <f>ROUND(AC893,1)</f>
        <v>13</v>
      </c>
      <c r="AH893">
        <v>1993</v>
      </c>
      <c r="AI893" t="s">
        <v>37</v>
      </c>
      <c r="AJ893" t="s">
        <v>37</v>
      </c>
    </row>
    <row r="894" spans="3:36" x14ac:dyDescent="0.3">
      <c r="C894">
        <v>894</v>
      </c>
      <c r="D894" t="str">
        <f t="shared" si="46"/>
        <v>21-Susch</v>
      </c>
      <c r="E894" t="str">
        <f>VLOOKUP($D894,metadata!$B$2:$S$451,2,0)</f>
        <v>KOVEOS, DS; KROON, A; VEERMAN, A</v>
      </c>
      <c r="F894" t="str">
        <f>VLOOKUP($D894,metadata!$B$2:$S$451,3,0)</f>
        <v>THE SAME PHOTOPERIODIC CLOCK MAY CONTROL INDUCTION AND MAINTENANCE OF DIAPAUSE IN THE SPIDER-MITE TETRANCHUS-URTICAE</v>
      </c>
      <c r="G894" t="str">
        <f>VLOOKUP($D894,metadata!$B$2:$S$451,4,0)</f>
        <v>10.1177/074873049300800401</v>
      </c>
      <c r="H894" t="str">
        <f>VLOOKUP($D894,metadata!$B$2:$S$451,5,0)</f>
        <v>y</v>
      </c>
      <c r="I894" t="str">
        <f>VLOOKUP($D894,metadata!$B$2:$S$451,6,0)</f>
        <v>a</v>
      </c>
      <c r="J894" t="str">
        <f>VLOOKUP($D894,metadata!$B$2:$S$451,7,0)</f>
        <v>i</v>
      </c>
      <c r="K894">
        <f>VLOOKUP($D894,metadata!$B$2:$S$451,8,0)</f>
        <v>8</v>
      </c>
      <c r="L894">
        <f>VLOOKUP($D894,metadata!$B$2:$S$451,9,0)</f>
        <v>7</v>
      </c>
      <c r="M894" t="str">
        <f>VLOOKUP($D894,metadata!$B$2:$S$451,10,0)</f>
        <v/>
      </c>
      <c r="N894" t="str">
        <f>VLOOKUP($D894,metadata!$B$2:$S$451,11,0)</f>
        <v>Tetranychus urticae</v>
      </c>
      <c r="O894" t="str">
        <f>VLOOKUP($D894,metadata!$B$2:$S$451,12,0)</f>
        <v>Tetranychidae</v>
      </c>
      <c r="P894" t="str">
        <f>VLOOKUP($D894,metadata!$B$2:$S$451,13,0)</f>
        <v>Susch</v>
      </c>
      <c r="Q894">
        <f>VLOOKUP($D894,metadata!$B$2:$S$451,14,0)</f>
        <v>46.749994999999998</v>
      </c>
      <c r="R894">
        <f>VLOOKUP($D894,metadata!$B$2:$S$451,15,0)</f>
        <v>10.066666</v>
      </c>
      <c r="S894">
        <f>VLOOKUP($D894,metadata!$B$2:$S$451,16,0)</f>
        <v>0.05</v>
      </c>
      <c r="T894">
        <f>VLOOKUP($D894,metadata!$B$2:$S$451,17,0)</f>
        <v>1450</v>
      </c>
      <c r="U894" t="str">
        <f>VLOOKUP($D894,metadata!$B$2:$S$451,18,0)</f>
        <v/>
      </c>
      <c r="V894">
        <f>VLOOKUP($D894,metadata!$B$2:$Z$451,19,0)</f>
        <v>250</v>
      </c>
      <c r="W894" t="str">
        <f>VLOOKUP($D894,metadata!$B$2:$Z$451,20,0)</f>
        <v>global average</v>
      </c>
      <c r="X894" t="str">
        <f>VLOOKUP($D894,metadata!$B$2:$Z$451,21,0)</f>
        <v/>
      </c>
      <c r="Y894">
        <f>VLOOKUP($D894,metadata!$B$2:$Z$451,22,0)</f>
        <v>21</v>
      </c>
      <c r="Z894" t="str">
        <f>VLOOKUP($D894,metadata!$B$2:$Z$451,23,0)</f>
        <v/>
      </c>
      <c r="AA894" t="str">
        <f>VLOOKUP($D894,metadata!$B$2:$Z$451,24,0)</f>
        <v/>
      </c>
      <c r="AB894" t="str">
        <f>VLOOKUP($D894,metadata!$B$2:$Z$451,25,0)</f>
        <v/>
      </c>
      <c r="AC894">
        <v>14.026785714285699</v>
      </c>
      <c r="AD894">
        <v>97.177612655800402</v>
      </c>
      <c r="AE894">
        <v>46</v>
      </c>
      <c r="AF894">
        <f>IF(AE894="",V894,AE894)</f>
        <v>46</v>
      </c>
      <c r="AG894">
        <f>ROUND(AC894,1)</f>
        <v>14</v>
      </c>
      <c r="AH894">
        <v>1993</v>
      </c>
      <c r="AI894" t="s">
        <v>37</v>
      </c>
      <c r="AJ894" t="s">
        <v>37</v>
      </c>
    </row>
    <row r="895" spans="3:36" x14ac:dyDescent="0.3">
      <c r="C895">
        <v>895</v>
      </c>
      <c r="D895" t="str">
        <f t="shared" si="46"/>
        <v>21-Susch</v>
      </c>
      <c r="E895" t="str">
        <f>VLOOKUP($D895,metadata!$B$2:$S$451,2,0)</f>
        <v>KOVEOS, DS; KROON, A; VEERMAN, A</v>
      </c>
      <c r="F895" t="str">
        <f>VLOOKUP($D895,metadata!$B$2:$S$451,3,0)</f>
        <v>THE SAME PHOTOPERIODIC CLOCK MAY CONTROL INDUCTION AND MAINTENANCE OF DIAPAUSE IN THE SPIDER-MITE TETRANCHUS-URTICAE</v>
      </c>
      <c r="G895" t="str">
        <f>VLOOKUP($D895,metadata!$B$2:$S$451,4,0)</f>
        <v>10.1177/074873049300800401</v>
      </c>
      <c r="H895" t="str">
        <f>VLOOKUP($D895,metadata!$B$2:$S$451,5,0)</f>
        <v>y</v>
      </c>
      <c r="I895" t="str">
        <f>VLOOKUP($D895,metadata!$B$2:$S$451,6,0)</f>
        <v>a</v>
      </c>
      <c r="J895" t="str">
        <f>VLOOKUP($D895,metadata!$B$2:$S$451,7,0)</f>
        <v>i</v>
      </c>
      <c r="K895">
        <f>VLOOKUP($D895,metadata!$B$2:$S$451,8,0)</f>
        <v>8</v>
      </c>
      <c r="L895">
        <f>VLOOKUP($D895,metadata!$B$2:$S$451,9,0)</f>
        <v>7</v>
      </c>
      <c r="M895" t="str">
        <f>VLOOKUP($D895,metadata!$B$2:$S$451,10,0)</f>
        <v/>
      </c>
      <c r="N895" t="str">
        <f>VLOOKUP($D895,metadata!$B$2:$S$451,11,0)</f>
        <v>Tetranychus urticae</v>
      </c>
      <c r="O895" t="str">
        <f>VLOOKUP($D895,metadata!$B$2:$S$451,12,0)</f>
        <v>Tetranychidae</v>
      </c>
      <c r="P895" t="str">
        <f>VLOOKUP($D895,metadata!$B$2:$S$451,13,0)</f>
        <v>Susch</v>
      </c>
      <c r="Q895">
        <f>VLOOKUP($D895,metadata!$B$2:$S$451,14,0)</f>
        <v>46.749994999999998</v>
      </c>
      <c r="R895">
        <f>VLOOKUP($D895,metadata!$B$2:$S$451,15,0)</f>
        <v>10.066666</v>
      </c>
      <c r="S895">
        <f>VLOOKUP($D895,metadata!$B$2:$S$451,16,0)</f>
        <v>0.05</v>
      </c>
      <c r="T895">
        <f>VLOOKUP($D895,metadata!$B$2:$S$451,17,0)</f>
        <v>1450</v>
      </c>
      <c r="U895" t="str">
        <f>VLOOKUP($D895,metadata!$B$2:$S$451,18,0)</f>
        <v/>
      </c>
      <c r="V895">
        <f>VLOOKUP($D895,metadata!$B$2:$Z$451,19,0)</f>
        <v>250</v>
      </c>
      <c r="W895" t="str">
        <f>VLOOKUP($D895,metadata!$B$2:$Z$451,20,0)</f>
        <v>global average</v>
      </c>
      <c r="X895" t="str">
        <f>VLOOKUP($D895,metadata!$B$2:$Z$451,21,0)</f>
        <v/>
      </c>
      <c r="Y895">
        <f>VLOOKUP($D895,metadata!$B$2:$Z$451,22,0)</f>
        <v>21</v>
      </c>
      <c r="Z895" t="str">
        <f>VLOOKUP($D895,metadata!$B$2:$Z$451,23,0)</f>
        <v/>
      </c>
      <c r="AA895" t="str">
        <f>VLOOKUP($D895,metadata!$B$2:$Z$451,24,0)</f>
        <v/>
      </c>
      <c r="AB895" t="str">
        <f>VLOOKUP($D895,metadata!$B$2:$Z$451,25,0)</f>
        <v/>
      </c>
      <c r="AC895">
        <v>15.0089285714285</v>
      </c>
      <c r="AD895">
        <v>94.361217641418904</v>
      </c>
      <c r="AE895">
        <v>44</v>
      </c>
      <c r="AF895">
        <f>IF(AE895="",V895,AE895)</f>
        <v>44</v>
      </c>
      <c r="AG895">
        <f>ROUND(AC895,1)</f>
        <v>15</v>
      </c>
      <c r="AH895">
        <v>1993</v>
      </c>
      <c r="AI895" t="s">
        <v>37</v>
      </c>
      <c r="AJ895" t="s">
        <v>37</v>
      </c>
    </row>
    <row r="896" spans="3:36" x14ac:dyDescent="0.3">
      <c r="C896">
        <v>896</v>
      </c>
      <c r="D896" t="str">
        <f t="shared" si="46"/>
        <v>21-Susch</v>
      </c>
      <c r="E896" t="str">
        <f>VLOOKUP($D896,metadata!$B$2:$S$451,2,0)</f>
        <v>KOVEOS, DS; KROON, A; VEERMAN, A</v>
      </c>
      <c r="F896" t="str">
        <f>VLOOKUP($D896,metadata!$B$2:$S$451,3,0)</f>
        <v>THE SAME PHOTOPERIODIC CLOCK MAY CONTROL INDUCTION AND MAINTENANCE OF DIAPAUSE IN THE SPIDER-MITE TETRANCHUS-URTICAE</v>
      </c>
      <c r="G896" t="str">
        <f>VLOOKUP($D896,metadata!$B$2:$S$451,4,0)</f>
        <v>10.1177/074873049300800401</v>
      </c>
      <c r="H896" t="str">
        <f>VLOOKUP($D896,metadata!$B$2:$S$451,5,0)</f>
        <v>y</v>
      </c>
      <c r="I896" t="str">
        <f>VLOOKUP($D896,metadata!$B$2:$S$451,6,0)</f>
        <v>a</v>
      </c>
      <c r="J896" t="str">
        <f>VLOOKUP($D896,metadata!$B$2:$S$451,7,0)</f>
        <v>i</v>
      </c>
      <c r="K896">
        <f>VLOOKUP($D896,metadata!$B$2:$S$451,8,0)</f>
        <v>8</v>
      </c>
      <c r="L896">
        <f>VLOOKUP($D896,metadata!$B$2:$S$451,9,0)</f>
        <v>7</v>
      </c>
      <c r="M896" t="str">
        <f>VLOOKUP($D896,metadata!$B$2:$S$451,10,0)</f>
        <v/>
      </c>
      <c r="N896" t="str">
        <f>VLOOKUP($D896,metadata!$B$2:$S$451,11,0)</f>
        <v>Tetranychus urticae</v>
      </c>
      <c r="O896" t="str">
        <f>VLOOKUP($D896,metadata!$B$2:$S$451,12,0)</f>
        <v>Tetranychidae</v>
      </c>
      <c r="P896" t="str">
        <f>VLOOKUP($D896,metadata!$B$2:$S$451,13,0)</f>
        <v>Susch</v>
      </c>
      <c r="Q896">
        <f>VLOOKUP($D896,metadata!$B$2:$S$451,14,0)</f>
        <v>46.749994999999998</v>
      </c>
      <c r="R896">
        <f>VLOOKUP($D896,metadata!$B$2:$S$451,15,0)</f>
        <v>10.066666</v>
      </c>
      <c r="S896">
        <f>VLOOKUP($D896,metadata!$B$2:$S$451,16,0)</f>
        <v>0.05</v>
      </c>
      <c r="T896">
        <f>VLOOKUP($D896,metadata!$B$2:$S$451,17,0)</f>
        <v>1450</v>
      </c>
      <c r="U896" t="str">
        <f>VLOOKUP($D896,metadata!$B$2:$S$451,18,0)</f>
        <v/>
      </c>
      <c r="V896">
        <f>VLOOKUP($D896,metadata!$B$2:$Z$451,19,0)</f>
        <v>250</v>
      </c>
      <c r="W896" t="str">
        <f>VLOOKUP($D896,metadata!$B$2:$Z$451,20,0)</f>
        <v>global average</v>
      </c>
      <c r="X896" t="str">
        <f>VLOOKUP($D896,metadata!$B$2:$Z$451,21,0)</f>
        <v/>
      </c>
      <c r="Y896">
        <f>VLOOKUP($D896,metadata!$B$2:$Z$451,22,0)</f>
        <v>21</v>
      </c>
      <c r="Z896" t="str">
        <f>VLOOKUP($D896,metadata!$B$2:$Z$451,23,0)</f>
        <v/>
      </c>
      <c r="AA896" t="str">
        <f>VLOOKUP($D896,metadata!$B$2:$Z$451,24,0)</f>
        <v/>
      </c>
      <c r="AB896" t="str">
        <f>VLOOKUP($D896,metadata!$B$2:$Z$451,25,0)</f>
        <v/>
      </c>
      <c r="AC896">
        <v>15.544642857142801</v>
      </c>
      <c r="AD896">
        <v>52.678571428571303</v>
      </c>
      <c r="AE896">
        <v>45</v>
      </c>
      <c r="AF896">
        <f>IF(AE896="",V896,AE896)</f>
        <v>45</v>
      </c>
      <c r="AG896">
        <f>ROUND(AC896,1)</f>
        <v>15.5</v>
      </c>
      <c r="AH896">
        <v>1993</v>
      </c>
      <c r="AI896" t="s">
        <v>37</v>
      </c>
      <c r="AJ896" t="s">
        <v>37</v>
      </c>
    </row>
    <row r="897" spans="3:36" x14ac:dyDescent="0.3">
      <c r="C897">
        <v>897</v>
      </c>
      <c r="D897" t="str">
        <f t="shared" ref="D897:D960" si="47">VLOOKUP(C897,$A$1:$B$451,2)</f>
        <v>21-Susch</v>
      </c>
      <c r="E897" t="str">
        <f>VLOOKUP($D897,metadata!$B$2:$S$451,2,0)</f>
        <v>KOVEOS, DS; KROON, A; VEERMAN, A</v>
      </c>
      <c r="F897" t="str">
        <f>VLOOKUP($D897,metadata!$B$2:$S$451,3,0)</f>
        <v>THE SAME PHOTOPERIODIC CLOCK MAY CONTROL INDUCTION AND MAINTENANCE OF DIAPAUSE IN THE SPIDER-MITE TETRANCHUS-URTICAE</v>
      </c>
      <c r="G897" t="str">
        <f>VLOOKUP($D897,metadata!$B$2:$S$451,4,0)</f>
        <v>10.1177/074873049300800401</v>
      </c>
      <c r="H897" t="str">
        <f>VLOOKUP($D897,metadata!$B$2:$S$451,5,0)</f>
        <v>y</v>
      </c>
      <c r="I897" t="str">
        <f>VLOOKUP($D897,metadata!$B$2:$S$451,6,0)</f>
        <v>a</v>
      </c>
      <c r="J897" t="str">
        <f>VLOOKUP($D897,metadata!$B$2:$S$451,7,0)</f>
        <v>i</v>
      </c>
      <c r="K897">
        <f>VLOOKUP($D897,metadata!$B$2:$S$451,8,0)</f>
        <v>8</v>
      </c>
      <c r="L897">
        <f>VLOOKUP($D897,metadata!$B$2:$S$451,9,0)</f>
        <v>7</v>
      </c>
      <c r="M897" t="str">
        <f>VLOOKUP($D897,metadata!$B$2:$S$451,10,0)</f>
        <v/>
      </c>
      <c r="N897" t="str">
        <f>VLOOKUP($D897,metadata!$B$2:$S$451,11,0)</f>
        <v>Tetranychus urticae</v>
      </c>
      <c r="O897" t="str">
        <f>VLOOKUP($D897,metadata!$B$2:$S$451,12,0)</f>
        <v>Tetranychidae</v>
      </c>
      <c r="P897" t="str">
        <f>VLOOKUP($D897,metadata!$B$2:$S$451,13,0)</f>
        <v>Susch</v>
      </c>
      <c r="Q897">
        <f>VLOOKUP($D897,metadata!$B$2:$S$451,14,0)</f>
        <v>46.749994999999998</v>
      </c>
      <c r="R897">
        <f>VLOOKUP($D897,metadata!$B$2:$S$451,15,0)</f>
        <v>10.066666</v>
      </c>
      <c r="S897">
        <f>VLOOKUP($D897,metadata!$B$2:$S$451,16,0)</f>
        <v>0.05</v>
      </c>
      <c r="T897">
        <f>VLOOKUP($D897,metadata!$B$2:$S$451,17,0)</f>
        <v>1450</v>
      </c>
      <c r="U897" t="str">
        <f>VLOOKUP($D897,metadata!$B$2:$S$451,18,0)</f>
        <v/>
      </c>
      <c r="V897">
        <f>VLOOKUP($D897,metadata!$B$2:$Z$451,19,0)</f>
        <v>250</v>
      </c>
      <c r="W897" t="str">
        <f>VLOOKUP($D897,metadata!$B$2:$Z$451,20,0)</f>
        <v>global average</v>
      </c>
      <c r="X897" t="str">
        <f>VLOOKUP($D897,metadata!$B$2:$Z$451,21,0)</f>
        <v/>
      </c>
      <c r="Y897">
        <f>VLOOKUP($D897,metadata!$B$2:$Z$451,22,0)</f>
        <v>21</v>
      </c>
      <c r="Z897" t="str">
        <f>VLOOKUP($D897,metadata!$B$2:$Z$451,23,0)</f>
        <v/>
      </c>
      <c r="AA897" t="str">
        <f>VLOOKUP($D897,metadata!$B$2:$Z$451,24,0)</f>
        <v/>
      </c>
      <c r="AB897" t="str">
        <f>VLOOKUP($D897,metadata!$B$2:$Z$451,25,0)</f>
        <v/>
      </c>
      <c r="AC897">
        <v>16.035714285714199</v>
      </c>
      <c r="AD897">
        <v>4.29050814956849</v>
      </c>
      <c r="AE897">
        <v>38</v>
      </c>
      <c r="AF897">
        <f>IF(AE897="",V897,AE897)</f>
        <v>38</v>
      </c>
      <c r="AG897">
        <f>ROUND(AC897,1)</f>
        <v>16</v>
      </c>
      <c r="AH897">
        <v>1993</v>
      </c>
      <c r="AI897" t="s">
        <v>37</v>
      </c>
      <c r="AJ897" t="s">
        <v>37</v>
      </c>
    </row>
    <row r="898" spans="3:36" x14ac:dyDescent="0.3">
      <c r="C898">
        <v>898</v>
      </c>
      <c r="D898" t="str">
        <f t="shared" si="47"/>
        <v>21-Susch</v>
      </c>
      <c r="E898" t="str">
        <f>VLOOKUP($D898,metadata!$B$2:$S$451,2,0)</f>
        <v>KOVEOS, DS; KROON, A; VEERMAN, A</v>
      </c>
      <c r="F898" t="str">
        <f>VLOOKUP($D898,metadata!$B$2:$S$451,3,0)</f>
        <v>THE SAME PHOTOPERIODIC CLOCK MAY CONTROL INDUCTION AND MAINTENANCE OF DIAPAUSE IN THE SPIDER-MITE TETRANCHUS-URTICAE</v>
      </c>
      <c r="G898" t="str">
        <f>VLOOKUP($D898,metadata!$B$2:$S$451,4,0)</f>
        <v>10.1177/074873049300800401</v>
      </c>
      <c r="H898" t="str">
        <f>VLOOKUP($D898,metadata!$B$2:$S$451,5,0)</f>
        <v>y</v>
      </c>
      <c r="I898" t="str">
        <f>VLOOKUP($D898,metadata!$B$2:$S$451,6,0)</f>
        <v>a</v>
      </c>
      <c r="J898" t="str">
        <f>VLOOKUP($D898,metadata!$B$2:$S$451,7,0)</f>
        <v>i</v>
      </c>
      <c r="K898">
        <f>VLOOKUP($D898,metadata!$B$2:$S$451,8,0)</f>
        <v>8</v>
      </c>
      <c r="L898">
        <f>VLOOKUP($D898,metadata!$B$2:$S$451,9,0)</f>
        <v>7</v>
      </c>
      <c r="M898" t="str">
        <f>VLOOKUP($D898,metadata!$B$2:$S$451,10,0)</f>
        <v/>
      </c>
      <c r="N898" t="str">
        <f>VLOOKUP($D898,metadata!$B$2:$S$451,11,0)</f>
        <v>Tetranychus urticae</v>
      </c>
      <c r="O898" t="str">
        <f>VLOOKUP($D898,metadata!$B$2:$S$451,12,0)</f>
        <v>Tetranychidae</v>
      </c>
      <c r="P898" t="str">
        <f>VLOOKUP($D898,metadata!$B$2:$S$451,13,0)</f>
        <v>Susch</v>
      </c>
      <c r="Q898">
        <f>VLOOKUP($D898,metadata!$B$2:$S$451,14,0)</f>
        <v>46.749994999999998</v>
      </c>
      <c r="R898">
        <f>VLOOKUP($D898,metadata!$B$2:$S$451,15,0)</f>
        <v>10.066666</v>
      </c>
      <c r="S898">
        <f>VLOOKUP($D898,metadata!$B$2:$S$451,16,0)</f>
        <v>0.05</v>
      </c>
      <c r="T898">
        <f>VLOOKUP($D898,metadata!$B$2:$S$451,17,0)</f>
        <v>1450</v>
      </c>
      <c r="U898" t="str">
        <f>VLOOKUP($D898,metadata!$B$2:$S$451,18,0)</f>
        <v/>
      </c>
      <c r="V898">
        <f>VLOOKUP($D898,metadata!$B$2:$Z$451,19,0)</f>
        <v>250</v>
      </c>
      <c r="W898" t="str">
        <f>VLOOKUP($D898,metadata!$B$2:$Z$451,20,0)</f>
        <v>global average</v>
      </c>
      <c r="X898" t="str">
        <f>VLOOKUP($D898,metadata!$B$2:$Z$451,21,0)</f>
        <v/>
      </c>
      <c r="Y898">
        <f>VLOOKUP($D898,metadata!$B$2:$Z$451,22,0)</f>
        <v>21</v>
      </c>
      <c r="Z898" t="str">
        <f>VLOOKUP($D898,metadata!$B$2:$Z$451,23,0)</f>
        <v/>
      </c>
      <c r="AA898" t="str">
        <f>VLOOKUP($D898,metadata!$B$2:$Z$451,24,0)</f>
        <v/>
      </c>
      <c r="AB898" t="str">
        <f>VLOOKUP($D898,metadata!$B$2:$Z$451,25,0)</f>
        <v/>
      </c>
      <c r="AC898">
        <v>18</v>
      </c>
      <c r="AD898">
        <v>3.3557046979865301</v>
      </c>
      <c r="AF898">
        <f>IF(AE898="",V898,AE898)</f>
        <v>250</v>
      </c>
      <c r="AG898">
        <f>ROUND(AC898,1)</f>
        <v>18</v>
      </c>
      <c r="AH898">
        <v>1993</v>
      </c>
      <c r="AI898" t="s">
        <v>37</v>
      </c>
      <c r="AJ898" t="s">
        <v>37</v>
      </c>
    </row>
    <row r="899" spans="3:36" x14ac:dyDescent="0.3">
      <c r="C899">
        <v>899</v>
      </c>
      <c r="D899" t="str">
        <f t="shared" si="47"/>
        <v>21-Thessaloniki2</v>
      </c>
      <c r="E899" t="str">
        <f>VLOOKUP($D899,metadata!$B$2:$S$451,2,0)</f>
        <v>KOVEOS, DS; KROON, A; VEERMAN, A</v>
      </c>
      <c r="F899" t="str">
        <f>VLOOKUP($D899,metadata!$B$2:$S$451,3,0)</f>
        <v>THE SAME PHOTOPERIODIC CLOCK MAY CONTROL INDUCTION AND MAINTENANCE OF DIAPAUSE IN THE SPIDER-MITE TETRANCHUS-URTICAE</v>
      </c>
      <c r="G899" t="str">
        <f>VLOOKUP($D899,metadata!$B$2:$S$451,4,0)</f>
        <v>10.1177/074873049300800401</v>
      </c>
      <c r="H899" t="str">
        <f>VLOOKUP($D899,metadata!$B$2:$S$451,5,0)</f>
        <v>y</v>
      </c>
      <c r="I899" t="str">
        <f>VLOOKUP($D899,metadata!$B$2:$S$451,6,0)</f>
        <v>a</v>
      </c>
      <c r="J899" t="str">
        <f>VLOOKUP($D899,metadata!$B$2:$S$451,7,0)</f>
        <v>i</v>
      </c>
      <c r="K899">
        <f>VLOOKUP($D899,metadata!$B$2:$S$451,8,0)</f>
        <v>8</v>
      </c>
      <c r="L899">
        <f>VLOOKUP($D899,metadata!$B$2:$S$451,9,0)</f>
        <v>12</v>
      </c>
      <c r="M899" t="str">
        <f>VLOOKUP($D899,metadata!$B$2:$S$451,10,0)</f>
        <v/>
      </c>
      <c r="N899" t="str">
        <f>VLOOKUP($D899,metadata!$B$2:$S$451,11,0)</f>
        <v>Tetranychus urticae</v>
      </c>
      <c r="O899" t="str">
        <f>VLOOKUP($D899,metadata!$B$2:$S$451,12,0)</f>
        <v>Tetranychidae</v>
      </c>
      <c r="P899" t="str">
        <f>VLOOKUP($D899,metadata!$B$2:$S$451,13,0)</f>
        <v>Thessaloniki2</v>
      </c>
      <c r="Q899">
        <f>VLOOKUP($D899,metadata!$B$2:$S$451,14,0)</f>
        <v>40.647221999999999</v>
      </c>
      <c r="R899">
        <f>VLOOKUP($D899,metadata!$B$2:$S$451,15,0)</f>
        <v>22.963889000000002</v>
      </c>
      <c r="S899">
        <f>VLOOKUP($D899,metadata!$B$2:$S$451,16,0)</f>
        <v>0.05</v>
      </c>
      <c r="T899" t="str">
        <f>VLOOKUP($D899,metadata!$B$2:$S$451,17,0)</f>
        <v/>
      </c>
      <c r="U899" t="str">
        <f>VLOOKUP($D899,metadata!$B$2:$S$451,18,0)</f>
        <v/>
      </c>
      <c r="V899">
        <f>VLOOKUP($D899,metadata!$B$2:$Z$451,19,0)</f>
        <v>250</v>
      </c>
      <c r="W899" t="str">
        <f>VLOOKUP($D899,metadata!$B$2:$Z$451,20,0)</f>
        <v>global average</v>
      </c>
      <c r="X899" t="str">
        <f>VLOOKUP($D899,metadata!$B$2:$Z$451,21,0)</f>
        <v/>
      </c>
      <c r="Y899">
        <f>VLOOKUP($D899,metadata!$B$2:$Z$451,22,0)</f>
        <v>21</v>
      </c>
      <c r="Z899" t="str">
        <f>VLOOKUP($D899,metadata!$B$2:$Z$451,23,0)</f>
        <v/>
      </c>
      <c r="AA899" t="str">
        <f>VLOOKUP($D899,metadata!$B$2:$Z$451,24,0)</f>
        <v/>
      </c>
      <c r="AB899" t="str">
        <f>VLOOKUP($D899,metadata!$B$2:$Z$451,25,0)</f>
        <v/>
      </c>
      <c r="AC899">
        <v>8.0450450450450397</v>
      </c>
      <c r="AD899">
        <v>78.231292517006693</v>
      </c>
      <c r="AF899">
        <f>IF(AE899="",V899,AE899)</f>
        <v>250</v>
      </c>
      <c r="AG899">
        <f>ROUND(AC899,1)</f>
        <v>8</v>
      </c>
      <c r="AH899">
        <v>1993</v>
      </c>
      <c r="AI899" t="s">
        <v>37</v>
      </c>
      <c r="AJ899" t="s">
        <v>37</v>
      </c>
    </row>
    <row r="900" spans="3:36" x14ac:dyDescent="0.3">
      <c r="C900">
        <v>900</v>
      </c>
      <c r="D900" t="str">
        <f t="shared" si="47"/>
        <v>21-Thessaloniki2</v>
      </c>
      <c r="E900" t="str">
        <f>VLOOKUP($D900,metadata!$B$2:$S$451,2,0)</f>
        <v>KOVEOS, DS; KROON, A; VEERMAN, A</v>
      </c>
      <c r="F900" t="str">
        <f>VLOOKUP($D900,metadata!$B$2:$S$451,3,0)</f>
        <v>THE SAME PHOTOPERIODIC CLOCK MAY CONTROL INDUCTION AND MAINTENANCE OF DIAPAUSE IN THE SPIDER-MITE TETRANCHUS-URTICAE</v>
      </c>
      <c r="G900" t="str">
        <f>VLOOKUP($D900,metadata!$B$2:$S$451,4,0)</f>
        <v>10.1177/074873049300800401</v>
      </c>
      <c r="H900" t="str">
        <f>VLOOKUP($D900,metadata!$B$2:$S$451,5,0)</f>
        <v>y</v>
      </c>
      <c r="I900" t="str">
        <f>VLOOKUP($D900,metadata!$B$2:$S$451,6,0)</f>
        <v>a</v>
      </c>
      <c r="J900" t="str">
        <f>VLOOKUP($D900,metadata!$B$2:$S$451,7,0)</f>
        <v>i</v>
      </c>
      <c r="K900">
        <f>VLOOKUP($D900,metadata!$B$2:$S$451,8,0)</f>
        <v>8</v>
      </c>
      <c r="L900">
        <f>VLOOKUP($D900,metadata!$B$2:$S$451,9,0)</f>
        <v>12</v>
      </c>
      <c r="M900" t="str">
        <f>VLOOKUP($D900,metadata!$B$2:$S$451,10,0)</f>
        <v/>
      </c>
      <c r="N900" t="str">
        <f>VLOOKUP($D900,metadata!$B$2:$S$451,11,0)</f>
        <v>Tetranychus urticae</v>
      </c>
      <c r="O900" t="str">
        <f>VLOOKUP($D900,metadata!$B$2:$S$451,12,0)</f>
        <v>Tetranychidae</v>
      </c>
      <c r="P900" t="str">
        <f>VLOOKUP($D900,metadata!$B$2:$S$451,13,0)</f>
        <v>Thessaloniki2</v>
      </c>
      <c r="Q900">
        <f>VLOOKUP($D900,metadata!$B$2:$S$451,14,0)</f>
        <v>40.647221999999999</v>
      </c>
      <c r="R900">
        <f>VLOOKUP($D900,metadata!$B$2:$S$451,15,0)</f>
        <v>22.963889000000002</v>
      </c>
      <c r="S900">
        <f>VLOOKUP($D900,metadata!$B$2:$S$451,16,0)</f>
        <v>0.05</v>
      </c>
      <c r="T900" t="str">
        <f>VLOOKUP($D900,metadata!$B$2:$S$451,17,0)</f>
        <v/>
      </c>
      <c r="U900" t="str">
        <f>VLOOKUP($D900,metadata!$B$2:$S$451,18,0)</f>
        <v/>
      </c>
      <c r="V900">
        <f>VLOOKUP($D900,metadata!$B$2:$Z$451,19,0)</f>
        <v>250</v>
      </c>
      <c r="W900" t="str">
        <f>VLOOKUP($D900,metadata!$B$2:$Z$451,20,0)</f>
        <v>global average</v>
      </c>
      <c r="X900" t="str">
        <f>VLOOKUP($D900,metadata!$B$2:$Z$451,21,0)</f>
        <v/>
      </c>
      <c r="Y900">
        <f>VLOOKUP($D900,metadata!$B$2:$Z$451,22,0)</f>
        <v>21</v>
      </c>
      <c r="Z900" t="str">
        <f>VLOOKUP($D900,metadata!$B$2:$Z$451,23,0)</f>
        <v/>
      </c>
      <c r="AA900" t="str">
        <f>VLOOKUP($D900,metadata!$B$2:$Z$451,24,0)</f>
        <v/>
      </c>
      <c r="AB900" t="str">
        <f>VLOOKUP($D900,metadata!$B$2:$Z$451,25,0)</f>
        <v/>
      </c>
      <c r="AC900">
        <v>9.0360360360360303</v>
      </c>
      <c r="AD900">
        <v>74.829931972789097</v>
      </c>
      <c r="AF900">
        <f>IF(AE900="",V900,AE900)</f>
        <v>250</v>
      </c>
      <c r="AG900">
        <f>ROUND(AC900,1)</f>
        <v>9</v>
      </c>
      <c r="AH900">
        <v>1993</v>
      </c>
      <c r="AI900" t="s">
        <v>37</v>
      </c>
      <c r="AJ900" t="s">
        <v>37</v>
      </c>
    </row>
    <row r="901" spans="3:36" x14ac:dyDescent="0.3">
      <c r="C901">
        <v>901</v>
      </c>
      <c r="D901" t="str">
        <f t="shared" si="47"/>
        <v>21-Thessaloniki2</v>
      </c>
      <c r="E901" t="str">
        <f>VLOOKUP($D901,metadata!$B$2:$S$451,2,0)</f>
        <v>KOVEOS, DS; KROON, A; VEERMAN, A</v>
      </c>
      <c r="F901" t="str">
        <f>VLOOKUP($D901,metadata!$B$2:$S$451,3,0)</f>
        <v>THE SAME PHOTOPERIODIC CLOCK MAY CONTROL INDUCTION AND MAINTENANCE OF DIAPAUSE IN THE SPIDER-MITE TETRANCHUS-URTICAE</v>
      </c>
      <c r="G901" t="str">
        <f>VLOOKUP($D901,metadata!$B$2:$S$451,4,0)</f>
        <v>10.1177/074873049300800401</v>
      </c>
      <c r="H901" t="str">
        <f>VLOOKUP($D901,metadata!$B$2:$S$451,5,0)</f>
        <v>y</v>
      </c>
      <c r="I901" t="str">
        <f>VLOOKUP($D901,metadata!$B$2:$S$451,6,0)</f>
        <v>a</v>
      </c>
      <c r="J901" t="str">
        <f>VLOOKUP($D901,metadata!$B$2:$S$451,7,0)</f>
        <v>i</v>
      </c>
      <c r="K901">
        <f>VLOOKUP($D901,metadata!$B$2:$S$451,8,0)</f>
        <v>8</v>
      </c>
      <c r="L901">
        <f>VLOOKUP($D901,metadata!$B$2:$S$451,9,0)</f>
        <v>12</v>
      </c>
      <c r="M901" t="str">
        <f>VLOOKUP($D901,metadata!$B$2:$S$451,10,0)</f>
        <v/>
      </c>
      <c r="N901" t="str">
        <f>VLOOKUP($D901,metadata!$B$2:$S$451,11,0)</f>
        <v>Tetranychus urticae</v>
      </c>
      <c r="O901" t="str">
        <f>VLOOKUP($D901,metadata!$B$2:$S$451,12,0)</f>
        <v>Tetranychidae</v>
      </c>
      <c r="P901" t="str">
        <f>VLOOKUP($D901,metadata!$B$2:$S$451,13,0)</f>
        <v>Thessaloniki2</v>
      </c>
      <c r="Q901">
        <f>VLOOKUP($D901,metadata!$B$2:$S$451,14,0)</f>
        <v>40.647221999999999</v>
      </c>
      <c r="R901">
        <f>VLOOKUP($D901,metadata!$B$2:$S$451,15,0)</f>
        <v>22.963889000000002</v>
      </c>
      <c r="S901">
        <f>VLOOKUP($D901,metadata!$B$2:$S$451,16,0)</f>
        <v>0.05</v>
      </c>
      <c r="T901" t="str">
        <f>VLOOKUP($D901,metadata!$B$2:$S$451,17,0)</f>
        <v/>
      </c>
      <c r="U901" t="str">
        <f>VLOOKUP($D901,metadata!$B$2:$S$451,18,0)</f>
        <v/>
      </c>
      <c r="V901">
        <f>VLOOKUP($D901,metadata!$B$2:$Z$451,19,0)</f>
        <v>250</v>
      </c>
      <c r="W901" t="str">
        <f>VLOOKUP($D901,metadata!$B$2:$Z$451,20,0)</f>
        <v>global average</v>
      </c>
      <c r="X901" t="str">
        <f>VLOOKUP($D901,metadata!$B$2:$Z$451,21,0)</f>
        <v/>
      </c>
      <c r="Y901">
        <f>VLOOKUP($D901,metadata!$B$2:$Z$451,22,0)</f>
        <v>21</v>
      </c>
      <c r="Z901" t="str">
        <f>VLOOKUP($D901,metadata!$B$2:$Z$451,23,0)</f>
        <v/>
      </c>
      <c r="AA901" t="str">
        <f>VLOOKUP($D901,metadata!$B$2:$Z$451,24,0)</f>
        <v/>
      </c>
      <c r="AB901" t="str">
        <f>VLOOKUP($D901,metadata!$B$2:$Z$451,25,0)</f>
        <v/>
      </c>
      <c r="AC901">
        <v>10.027027027027</v>
      </c>
      <c r="AD901">
        <v>78.911564625850303</v>
      </c>
      <c r="AF901">
        <f>IF(AE901="",V901,AE901)</f>
        <v>250</v>
      </c>
      <c r="AG901">
        <f>ROUND(AC901,1)</f>
        <v>10</v>
      </c>
      <c r="AH901">
        <v>1993</v>
      </c>
      <c r="AI901" t="s">
        <v>37</v>
      </c>
      <c r="AJ901" t="s">
        <v>37</v>
      </c>
    </row>
    <row r="902" spans="3:36" x14ac:dyDescent="0.3">
      <c r="C902">
        <v>902</v>
      </c>
      <c r="D902" t="str">
        <f t="shared" si="47"/>
        <v>21-Thessaloniki2</v>
      </c>
      <c r="E902" t="str">
        <f>VLOOKUP($D902,metadata!$B$2:$S$451,2,0)</f>
        <v>KOVEOS, DS; KROON, A; VEERMAN, A</v>
      </c>
      <c r="F902" t="str">
        <f>VLOOKUP($D902,metadata!$B$2:$S$451,3,0)</f>
        <v>THE SAME PHOTOPERIODIC CLOCK MAY CONTROL INDUCTION AND MAINTENANCE OF DIAPAUSE IN THE SPIDER-MITE TETRANCHUS-URTICAE</v>
      </c>
      <c r="G902" t="str">
        <f>VLOOKUP($D902,metadata!$B$2:$S$451,4,0)</f>
        <v>10.1177/074873049300800401</v>
      </c>
      <c r="H902" t="str">
        <f>VLOOKUP($D902,metadata!$B$2:$S$451,5,0)</f>
        <v>y</v>
      </c>
      <c r="I902" t="str">
        <f>VLOOKUP($D902,metadata!$B$2:$S$451,6,0)</f>
        <v>a</v>
      </c>
      <c r="J902" t="str">
        <f>VLOOKUP($D902,metadata!$B$2:$S$451,7,0)</f>
        <v>i</v>
      </c>
      <c r="K902">
        <f>VLOOKUP($D902,metadata!$B$2:$S$451,8,0)</f>
        <v>8</v>
      </c>
      <c r="L902">
        <f>VLOOKUP($D902,metadata!$B$2:$S$451,9,0)</f>
        <v>12</v>
      </c>
      <c r="M902" t="str">
        <f>VLOOKUP($D902,metadata!$B$2:$S$451,10,0)</f>
        <v/>
      </c>
      <c r="N902" t="str">
        <f>VLOOKUP($D902,metadata!$B$2:$S$451,11,0)</f>
        <v>Tetranychus urticae</v>
      </c>
      <c r="O902" t="str">
        <f>VLOOKUP($D902,metadata!$B$2:$S$451,12,0)</f>
        <v>Tetranychidae</v>
      </c>
      <c r="P902" t="str">
        <f>VLOOKUP($D902,metadata!$B$2:$S$451,13,0)</f>
        <v>Thessaloniki2</v>
      </c>
      <c r="Q902">
        <f>VLOOKUP($D902,metadata!$B$2:$S$451,14,0)</f>
        <v>40.647221999999999</v>
      </c>
      <c r="R902">
        <f>VLOOKUP($D902,metadata!$B$2:$S$451,15,0)</f>
        <v>22.963889000000002</v>
      </c>
      <c r="S902">
        <f>VLOOKUP($D902,metadata!$B$2:$S$451,16,0)</f>
        <v>0.05</v>
      </c>
      <c r="T902" t="str">
        <f>VLOOKUP($D902,metadata!$B$2:$S$451,17,0)</f>
        <v/>
      </c>
      <c r="U902" t="str">
        <f>VLOOKUP($D902,metadata!$B$2:$S$451,18,0)</f>
        <v/>
      </c>
      <c r="V902">
        <f>VLOOKUP($D902,metadata!$B$2:$Z$451,19,0)</f>
        <v>250</v>
      </c>
      <c r="W902" t="str">
        <f>VLOOKUP($D902,metadata!$B$2:$Z$451,20,0)</f>
        <v>global average</v>
      </c>
      <c r="X902" t="str">
        <f>VLOOKUP($D902,metadata!$B$2:$Z$451,21,0)</f>
        <v/>
      </c>
      <c r="Y902">
        <f>VLOOKUP($D902,metadata!$B$2:$Z$451,22,0)</f>
        <v>21</v>
      </c>
      <c r="Z902" t="str">
        <f>VLOOKUP($D902,metadata!$B$2:$Z$451,23,0)</f>
        <v/>
      </c>
      <c r="AA902" t="str">
        <f>VLOOKUP($D902,metadata!$B$2:$Z$451,24,0)</f>
        <v/>
      </c>
      <c r="AB902" t="str">
        <f>VLOOKUP($D902,metadata!$B$2:$Z$451,25,0)</f>
        <v/>
      </c>
      <c r="AC902">
        <v>10.4774774774774</v>
      </c>
      <c r="AD902">
        <v>70.068027210884296</v>
      </c>
      <c r="AF902">
        <f>IF(AE902="",V902,AE902)</f>
        <v>250</v>
      </c>
      <c r="AG902">
        <f>ROUND(AC902,1)</f>
        <v>10.5</v>
      </c>
      <c r="AH902">
        <v>1993</v>
      </c>
      <c r="AI902" t="s">
        <v>37</v>
      </c>
      <c r="AJ902" t="s">
        <v>37</v>
      </c>
    </row>
    <row r="903" spans="3:36" x14ac:dyDescent="0.3">
      <c r="C903">
        <v>903</v>
      </c>
      <c r="D903" t="str">
        <f t="shared" si="47"/>
        <v>21-Thessaloniki2</v>
      </c>
      <c r="E903" t="str">
        <f>VLOOKUP($D903,metadata!$B$2:$S$451,2,0)</f>
        <v>KOVEOS, DS; KROON, A; VEERMAN, A</v>
      </c>
      <c r="F903" t="str">
        <f>VLOOKUP($D903,metadata!$B$2:$S$451,3,0)</f>
        <v>THE SAME PHOTOPERIODIC CLOCK MAY CONTROL INDUCTION AND MAINTENANCE OF DIAPAUSE IN THE SPIDER-MITE TETRANCHUS-URTICAE</v>
      </c>
      <c r="G903" t="str">
        <f>VLOOKUP($D903,metadata!$B$2:$S$451,4,0)</f>
        <v>10.1177/074873049300800401</v>
      </c>
      <c r="H903" t="str">
        <f>VLOOKUP($D903,metadata!$B$2:$S$451,5,0)</f>
        <v>y</v>
      </c>
      <c r="I903" t="str">
        <f>VLOOKUP($D903,metadata!$B$2:$S$451,6,0)</f>
        <v>a</v>
      </c>
      <c r="J903" t="str">
        <f>VLOOKUP($D903,metadata!$B$2:$S$451,7,0)</f>
        <v>i</v>
      </c>
      <c r="K903">
        <f>VLOOKUP($D903,metadata!$B$2:$S$451,8,0)</f>
        <v>8</v>
      </c>
      <c r="L903">
        <f>VLOOKUP($D903,metadata!$B$2:$S$451,9,0)</f>
        <v>12</v>
      </c>
      <c r="M903" t="str">
        <f>VLOOKUP($D903,metadata!$B$2:$S$451,10,0)</f>
        <v/>
      </c>
      <c r="N903" t="str">
        <f>VLOOKUP($D903,metadata!$B$2:$S$451,11,0)</f>
        <v>Tetranychus urticae</v>
      </c>
      <c r="O903" t="str">
        <f>VLOOKUP($D903,metadata!$B$2:$S$451,12,0)</f>
        <v>Tetranychidae</v>
      </c>
      <c r="P903" t="str">
        <f>VLOOKUP($D903,metadata!$B$2:$S$451,13,0)</f>
        <v>Thessaloniki2</v>
      </c>
      <c r="Q903">
        <f>VLOOKUP($D903,metadata!$B$2:$S$451,14,0)</f>
        <v>40.647221999999999</v>
      </c>
      <c r="R903">
        <f>VLOOKUP($D903,metadata!$B$2:$S$451,15,0)</f>
        <v>22.963889000000002</v>
      </c>
      <c r="S903">
        <f>VLOOKUP($D903,metadata!$B$2:$S$451,16,0)</f>
        <v>0.05</v>
      </c>
      <c r="T903" t="str">
        <f>VLOOKUP($D903,metadata!$B$2:$S$451,17,0)</f>
        <v/>
      </c>
      <c r="U903" t="str">
        <f>VLOOKUP($D903,metadata!$B$2:$S$451,18,0)</f>
        <v/>
      </c>
      <c r="V903">
        <f>VLOOKUP($D903,metadata!$B$2:$Z$451,19,0)</f>
        <v>250</v>
      </c>
      <c r="W903" t="str">
        <f>VLOOKUP($D903,metadata!$B$2:$Z$451,20,0)</f>
        <v>global average</v>
      </c>
      <c r="X903" t="str">
        <f>VLOOKUP($D903,metadata!$B$2:$Z$451,21,0)</f>
        <v/>
      </c>
      <c r="Y903">
        <f>VLOOKUP($D903,metadata!$B$2:$Z$451,22,0)</f>
        <v>21</v>
      </c>
      <c r="Z903" t="str">
        <f>VLOOKUP($D903,metadata!$B$2:$Z$451,23,0)</f>
        <v/>
      </c>
      <c r="AA903" t="str">
        <f>VLOOKUP($D903,metadata!$B$2:$Z$451,24,0)</f>
        <v/>
      </c>
      <c r="AB903" t="str">
        <f>VLOOKUP($D903,metadata!$B$2:$Z$451,25,0)</f>
        <v/>
      </c>
      <c r="AC903">
        <v>10.972972972972901</v>
      </c>
      <c r="AD903">
        <v>44.897959183673301</v>
      </c>
      <c r="AF903">
        <f>IF(AE903="",V903,AE903)</f>
        <v>250</v>
      </c>
      <c r="AG903">
        <f>ROUND(AC903,1)</f>
        <v>11</v>
      </c>
      <c r="AH903">
        <v>1993</v>
      </c>
      <c r="AI903" t="s">
        <v>37</v>
      </c>
      <c r="AJ903" t="s">
        <v>37</v>
      </c>
    </row>
    <row r="904" spans="3:36" x14ac:dyDescent="0.3">
      <c r="C904">
        <v>904</v>
      </c>
      <c r="D904" t="str">
        <f t="shared" si="47"/>
        <v>21-Thessaloniki2</v>
      </c>
      <c r="E904" t="str">
        <f>VLOOKUP($D904,metadata!$B$2:$S$451,2,0)</f>
        <v>KOVEOS, DS; KROON, A; VEERMAN, A</v>
      </c>
      <c r="F904" t="str">
        <f>VLOOKUP($D904,metadata!$B$2:$S$451,3,0)</f>
        <v>THE SAME PHOTOPERIODIC CLOCK MAY CONTROL INDUCTION AND MAINTENANCE OF DIAPAUSE IN THE SPIDER-MITE TETRANCHUS-URTICAE</v>
      </c>
      <c r="G904" t="str">
        <f>VLOOKUP($D904,metadata!$B$2:$S$451,4,0)</f>
        <v>10.1177/074873049300800401</v>
      </c>
      <c r="H904" t="str">
        <f>VLOOKUP($D904,metadata!$B$2:$S$451,5,0)</f>
        <v>y</v>
      </c>
      <c r="I904" t="str">
        <f>VLOOKUP($D904,metadata!$B$2:$S$451,6,0)</f>
        <v>a</v>
      </c>
      <c r="J904" t="str">
        <f>VLOOKUP($D904,metadata!$B$2:$S$451,7,0)</f>
        <v>i</v>
      </c>
      <c r="K904">
        <f>VLOOKUP($D904,metadata!$B$2:$S$451,8,0)</f>
        <v>8</v>
      </c>
      <c r="L904">
        <f>VLOOKUP($D904,metadata!$B$2:$S$451,9,0)</f>
        <v>12</v>
      </c>
      <c r="M904" t="str">
        <f>VLOOKUP($D904,metadata!$B$2:$S$451,10,0)</f>
        <v/>
      </c>
      <c r="N904" t="str">
        <f>VLOOKUP($D904,metadata!$B$2:$S$451,11,0)</f>
        <v>Tetranychus urticae</v>
      </c>
      <c r="O904" t="str">
        <f>VLOOKUP($D904,metadata!$B$2:$S$451,12,0)</f>
        <v>Tetranychidae</v>
      </c>
      <c r="P904" t="str">
        <f>VLOOKUP($D904,metadata!$B$2:$S$451,13,0)</f>
        <v>Thessaloniki2</v>
      </c>
      <c r="Q904">
        <f>VLOOKUP($D904,metadata!$B$2:$S$451,14,0)</f>
        <v>40.647221999999999</v>
      </c>
      <c r="R904">
        <f>VLOOKUP($D904,metadata!$B$2:$S$451,15,0)</f>
        <v>22.963889000000002</v>
      </c>
      <c r="S904">
        <f>VLOOKUP($D904,metadata!$B$2:$S$451,16,0)</f>
        <v>0.05</v>
      </c>
      <c r="T904" t="str">
        <f>VLOOKUP($D904,metadata!$B$2:$S$451,17,0)</f>
        <v/>
      </c>
      <c r="U904" t="str">
        <f>VLOOKUP($D904,metadata!$B$2:$S$451,18,0)</f>
        <v/>
      </c>
      <c r="V904">
        <f>VLOOKUP($D904,metadata!$B$2:$Z$451,19,0)</f>
        <v>250</v>
      </c>
      <c r="W904" t="str">
        <f>VLOOKUP($D904,metadata!$B$2:$Z$451,20,0)</f>
        <v>global average</v>
      </c>
      <c r="X904" t="str">
        <f>VLOOKUP($D904,metadata!$B$2:$Z$451,21,0)</f>
        <v/>
      </c>
      <c r="Y904">
        <f>VLOOKUP($D904,metadata!$B$2:$Z$451,22,0)</f>
        <v>21</v>
      </c>
      <c r="Z904" t="str">
        <f>VLOOKUP($D904,metadata!$B$2:$Z$451,23,0)</f>
        <v/>
      </c>
      <c r="AA904" t="str">
        <f>VLOOKUP($D904,metadata!$B$2:$Z$451,24,0)</f>
        <v/>
      </c>
      <c r="AB904" t="str">
        <f>VLOOKUP($D904,metadata!$B$2:$Z$451,25,0)</f>
        <v/>
      </c>
      <c r="AC904">
        <v>11.5135135135135</v>
      </c>
      <c r="AD904">
        <v>6.1224489795918</v>
      </c>
      <c r="AF904">
        <f>IF(AE904="",V904,AE904)</f>
        <v>250</v>
      </c>
      <c r="AG904">
        <f>ROUND(AC904,1)</f>
        <v>11.5</v>
      </c>
      <c r="AH904">
        <v>1993</v>
      </c>
      <c r="AI904" t="s">
        <v>37</v>
      </c>
      <c r="AJ904" t="s">
        <v>37</v>
      </c>
    </row>
    <row r="905" spans="3:36" x14ac:dyDescent="0.3">
      <c r="C905">
        <v>905</v>
      </c>
      <c r="D905" t="str">
        <f t="shared" si="47"/>
        <v>21-Thessaloniki2</v>
      </c>
      <c r="E905" t="str">
        <f>VLOOKUP($D905,metadata!$B$2:$S$451,2,0)</f>
        <v>KOVEOS, DS; KROON, A; VEERMAN, A</v>
      </c>
      <c r="F905" t="str">
        <f>VLOOKUP($D905,metadata!$B$2:$S$451,3,0)</f>
        <v>THE SAME PHOTOPERIODIC CLOCK MAY CONTROL INDUCTION AND MAINTENANCE OF DIAPAUSE IN THE SPIDER-MITE TETRANCHUS-URTICAE</v>
      </c>
      <c r="G905" t="str">
        <f>VLOOKUP($D905,metadata!$B$2:$S$451,4,0)</f>
        <v>10.1177/074873049300800401</v>
      </c>
      <c r="H905" t="str">
        <f>VLOOKUP($D905,metadata!$B$2:$S$451,5,0)</f>
        <v>y</v>
      </c>
      <c r="I905" t="str">
        <f>VLOOKUP($D905,metadata!$B$2:$S$451,6,0)</f>
        <v>a</v>
      </c>
      <c r="J905" t="str">
        <f>VLOOKUP($D905,metadata!$B$2:$S$451,7,0)</f>
        <v>i</v>
      </c>
      <c r="K905">
        <f>VLOOKUP($D905,metadata!$B$2:$S$451,8,0)</f>
        <v>8</v>
      </c>
      <c r="L905">
        <f>VLOOKUP($D905,metadata!$B$2:$S$451,9,0)</f>
        <v>12</v>
      </c>
      <c r="M905" t="str">
        <f>VLOOKUP($D905,metadata!$B$2:$S$451,10,0)</f>
        <v/>
      </c>
      <c r="N905" t="str">
        <f>VLOOKUP($D905,metadata!$B$2:$S$451,11,0)</f>
        <v>Tetranychus urticae</v>
      </c>
      <c r="O905" t="str">
        <f>VLOOKUP($D905,metadata!$B$2:$S$451,12,0)</f>
        <v>Tetranychidae</v>
      </c>
      <c r="P905" t="str">
        <f>VLOOKUP($D905,metadata!$B$2:$S$451,13,0)</f>
        <v>Thessaloniki2</v>
      </c>
      <c r="Q905">
        <f>VLOOKUP($D905,metadata!$B$2:$S$451,14,0)</f>
        <v>40.647221999999999</v>
      </c>
      <c r="R905">
        <f>VLOOKUP($D905,metadata!$B$2:$S$451,15,0)</f>
        <v>22.963889000000002</v>
      </c>
      <c r="S905">
        <f>VLOOKUP($D905,metadata!$B$2:$S$451,16,0)</f>
        <v>0.05</v>
      </c>
      <c r="T905" t="str">
        <f>VLOOKUP($D905,metadata!$B$2:$S$451,17,0)</f>
        <v/>
      </c>
      <c r="U905" t="str">
        <f>VLOOKUP($D905,metadata!$B$2:$S$451,18,0)</f>
        <v/>
      </c>
      <c r="V905">
        <f>VLOOKUP($D905,metadata!$B$2:$Z$451,19,0)</f>
        <v>250</v>
      </c>
      <c r="W905" t="str">
        <f>VLOOKUP($D905,metadata!$B$2:$Z$451,20,0)</f>
        <v>global average</v>
      </c>
      <c r="X905" t="str">
        <f>VLOOKUP($D905,metadata!$B$2:$Z$451,21,0)</f>
        <v/>
      </c>
      <c r="Y905">
        <f>VLOOKUP($D905,metadata!$B$2:$Z$451,22,0)</f>
        <v>21</v>
      </c>
      <c r="Z905" t="str">
        <f>VLOOKUP($D905,metadata!$B$2:$Z$451,23,0)</f>
        <v/>
      </c>
      <c r="AA905" t="str">
        <f>VLOOKUP($D905,metadata!$B$2:$Z$451,24,0)</f>
        <v/>
      </c>
      <c r="AB905" t="str">
        <f>VLOOKUP($D905,metadata!$B$2:$Z$451,25,0)</f>
        <v/>
      </c>
      <c r="AC905">
        <v>11.9639639639639</v>
      </c>
      <c r="AD905">
        <v>4.7619047619046997</v>
      </c>
      <c r="AF905">
        <f>IF(AE905="",V905,AE905)</f>
        <v>250</v>
      </c>
      <c r="AG905">
        <f>ROUND(AC905,1)</f>
        <v>12</v>
      </c>
      <c r="AH905">
        <v>1993</v>
      </c>
      <c r="AI905" t="s">
        <v>37</v>
      </c>
      <c r="AJ905" t="s">
        <v>37</v>
      </c>
    </row>
    <row r="906" spans="3:36" x14ac:dyDescent="0.3">
      <c r="C906">
        <v>906</v>
      </c>
      <c r="D906" t="str">
        <f t="shared" si="47"/>
        <v>21-Thessaloniki2</v>
      </c>
      <c r="E906" t="str">
        <f>VLOOKUP($D906,metadata!$B$2:$S$451,2,0)</f>
        <v>KOVEOS, DS; KROON, A; VEERMAN, A</v>
      </c>
      <c r="F906" t="str">
        <f>VLOOKUP($D906,metadata!$B$2:$S$451,3,0)</f>
        <v>THE SAME PHOTOPERIODIC CLOCK MAY CONTROL INDUCTION AND MAINTENANCE OF DIAPAUSE IN THE SPIDER-MITE TETRANCHUS-URTICAE</v>
      </c>
      <c r="G906" t="str">
        <f>VLOOKUP($D906,metadata!$B$2:$S$451,4,0)</f>
        <v>10.1177/074873049300800401</v>
      </c>
      <c r="H906" t="str">
        <f>VLOOKUP($D906,metadata!$B$2:$S$451,5,0)</f>
        <v>y</v>
      </c>
      <c r="I906" t="str">
        <f>VLOOKUP($D906,metadata!$B$2:$S$451,6,0)</f>
        <v>a</v>
      </c>
      <c r="J906" t="str">
        <f>VLOOKUP($D906,metadata!$B$2:$S$451,7,0)</f>
        <v>i</v>
      </c>
      <c r="K906">
        <f>VLOOKUP($D906,metadata!$B$2:$S$451,8,0)</f>
        <v>8</v>
      </c>
      <c r="L906">
        <f>VLOOKUP($D906,metadata!$B$2:$S$451,9,0)</f>
        <v>12</v>
      </c>
      <c r="M906" t="str">
        <f>VLOOKUP($D906,metadata!$B$2:$S$451,10,0)</f>
        <v/>
      </c>
      <c r="N906" t="str">
        <f>VLOOKUP($D906,metadata!$B$2:$S$451,11,0)</f>
        <v>Tetranychus urticae</v>
      </c>
      <c r="O906" t="str">
        <f>VLOOKUP($D906,metadata!$B$2:$S$451,12,0)</f>
        <v>Tetranychidae</v>
      </c>
      <c r="P906" t="str">
        <f>VLOOKUP($D906,metadata!$B$2:$S$451,13,0)</f>
        <v>Thessaloniki2</v>
      </c>
      <c r="Q906">
        <f>VLOOKUP($D906,metadata!$B$2:$S$451,14,0)</f>
        <v>40.647221999999999</v>
      </c>
      <c r="R906">
        <f>VLOOKUP($D906,metadata!$B$2:$S$451,15,0)</f>
        <v>22.963889000000002</v>
      </c>
      <c r="S906">
        <f>VLOOKUP($D906,metadata!$B$2:$S$451,16,0)</f>
        <v>0.05</v>
      </c>
      <c r="T906" t="str">
        <f>VLOOKUP($D906,metadata!$B$2:$S$451,17,0)</f>
        <v/>
      </c>
      <c r="U906" t="str">
        <f>VLOOKUP($D906,metadata!$B$2:$S$451,18,0)</f>
        <v/>
      </c>
      <c r="V906">
        <f>VLOOKUP($D906,metadata!$B$2:$Z$451,19,0)</f>
        <v>250</v>
      </c>
      <c r="W906" t="str">
        <f>VLOOKUP($D906,metadata!$B$2:$Z$451,20,0)</f>
        <v>global average</v>
      </c>
      <c r="X906" t="str">
        <f>VLOOKUP($D906,metadata!$B$2:$Z$451,21,0)</f>
        <v/>
      </c>
      <c r="Y906">
        <f>VLOOKUP($D906,metadata!$B$2:$Z$451,22,0)</f>
        <v>21</v>
      </c>
      <c r="Z906" t="str">
        <f>VLOOKUP($D906,metadata!$B$2:$Z$451,23,0)</f>
        <v/>
      </c>
      <c r="AA906" t="str">
        <f>VLOOKUP($D906,metadata!$B$2:$Z$451,24,0)</f>
        <v/>
      </c>
      <c r="AB906" t="str">
        <f>VLOOKUP($D906,metadata!$B$2:$Z$451,25,0)</f>
        <v/>
      </c>
      <c r="AC906">
        <v>13.495495495495399</v>
      </c>
      <c r="AD906">
        <v>5.4421768707481899</v>
      </c>
      <c r="AF906">
        <f>IF(AE906="",V906,AE906)</f>
        <v>250</v>
      </c>
      <c r="AG906">
        <f>ROUND(AC906,1)</f>
        <v>13.5</v>
      </c>
      <c r="AH906">
        <v>1993</v>
      </c>
      <c r="AI906" t="s">
        <v>37</v>
      </c>
      <c r="AJ906" t="s">
        <v>37</v>
      </c>
    </row>
    <row r="907" spans="3:36" x14ac:dyDescent="0.3">
      <c r="C907">
        <v>907</v>
      </c>
      <c r="D907" t="str">
        <f t="shared" si="47"/>
        <v>21-Thessaloniki2</v>
      </c>
      <c r="E907" t="str">
        <f>VLOOKUP($D907,metadata!$B$2:$S$451,2,0)</f>
        <v>KOVEOS, DS; KROON, A; VEERMAN, A</v>
      </c>
      <c r="F907" t="str">
        <f>VLOOKUP($D907,metadata!$B$2:$S$451,3,0)</f>
        <v>THE SAME PHOTOPERIODIC CLOCK MAY CONTROL INDUCTION AND MAINTENANCE OF DIAPAUSE IN THE SPIDER-MITE TETRANCHUS-URTICAE</v>
      </c>
      <c r="G907" t="str">
        <f>VLOOKUP($D907,metadata!$B$2:$S$451,4,0)</f>
        <v>10.1177/074873049300800401</v>
      </c>
      <c r="H907" t="str">
        <f>VLOOKUP($D907,metadata!$B$2:$S$451,5,0)</f>
        <v>y</v>
      </c>
      <c r="I907" t="str">
        <f>VLOOKUP($D907,metadata!$B$2:$S$451,6,0)</f>
        <v>a</v>
      </c>
      <c r="J907" t="str">
        <f>VLOOKUP($D907,metadata!$B$2:$S$451,7,0)</f>
        <v>i</v>
      </c>
      <c r="K907">
        <f>VLOOKUP($D907,metadata!$B$2:$S$451,8,0)</f>
        <v>8</v>
      </c>
      <c r="L907">
        <f>VLOOKUP($D907,metadata!$B$2:$S$451,9,0)</f>
        <v>12</v>
      </c>
      <c r="M907" t="str">
        <f>VLOOKUP($D907,metadata!$B$2:$S$451,10,0)</f>
        <v/>
      </c>
      <c r="N907" t="str">
        <f>VLOOKUP($D907,metadata!$B$2:$S$451,11,0)</f>
        <v>Tetranychus urticae</v>
      </c>
      <c r="O907" t="str">
        <f>VLOOKUP($D907,metadata!$B$2:$S$451,12,0)</f>
        <v>Tetranychidae</v>
      </c>
      <c r="P907" t="str">
        <f>VLOOKUP($D907,metadata!$B$2:$S$451,13,0)</f>
        <v>Thessaloniki2</v>
      </c>
      <c r="Q907">
        <f>VLOOKUP($D907,metadata!$B$2:$S$451,14,0)</f>
        <v>40.647221999999999</v>
      </c>
      <c r="R907">
        <f>VLOOKUP($D907,metadata!$B$2:$S$451,15,0)</f>
        <v>22.963889000000002</v>
      </c>
      <c r="S907">
        <f>VLOOKUP($D907,metadata!$B$2:$S$451,16,0)</f>
        <v>0.05</v>
      </c>
      <c r="T907" t="str">
        <f>VLOOKUP($D907,metadata!$B$2:$S$451,17,0)</f>
        <v/>
      </c>
      <c r="U907" t="str">
        <f>VLOOKUP($D907,metadata!$B$2:$S$451,18,0)</f>
        <v/>
      </c>
      <c r="V907">
        <f>VLOOKUP($D907,metadata!$B$2:$Z$451,19,0)</f>
        <v>250</v>
      </c>
      <c r="W907" t="str">
        <f>VLOOKUP($D907,metadata!$B$2:$Z$451,20,0)</f>
        <v>global average</v>
      </c>
      <c r="X907" t="str">
        <f>VLOOKUP($D907,metadata!$B$2:$Z$451,21,0)</f>
        <v/>
      </c>
      <c r="Y907">
        <f>VLOOKUP($D907,metadata!$B$2:$Z$451,22,0)</f>
        <v>21</v>
      </c>
      <c r="Z907" t="str">
        <f>VLOOKUP($D907,metadata!$B$2:$Z$451,23,0)</f>
        <v/>
      </c>
      <c r="AA907" t="str">
        <f>VLOOKUP($D907,metadata!$B$2:$Z$451,24,0)</f>
        <v/>
      </c>
      <c r="AB907" t="str">
        <f>VLOOKUP($D907,metadata!$B$2:$Z$451,25,0)</f>
        <v/>
      </c>
      <c r="AC907">
        <v>13.9909909909909</v>
      </c>
      <c r="AD907">
        <v>4.7619047619046997</v>
      </c>
      <c r="AF907">
        <f>IF(AE907="",V907,AE907)</f>
        <v>250</v>
      </c>
      <c r="AG907">
        <f>ROUND(AC907,1)</f>
        <v>14</v>
      </c>
      <c r="AH907">
        <v>1993</v>
      </c>
      <c r="AI907" t="s">
        <v>37</v>
      </c>
      <c r="AJ907" t="s">
        <v>37</v>
      </c>
    </row>
    <row r="908" spans="3:36" x14ac:dyDescent="0.3">
      <c r="C908">
        <v>908</v>
      </c>
      <c r="D908" t="str">
        <f t="shared" si="47"/>
        <v>21-Thessaloniki2</v>
      </c>
      <c r="E908" t="str">
        <f>VLOOKUP($D908,metadata!$B$2:$S$451,2,0)</f>
        <v>KOVEOS, DS; KROON, A; VEERMAN, A</v>
      </c>
      <c r="F908" t="str">
        <f>VLOOKUP($D908,metadata!$B$2:$S$451,3,0)</f>
        <v>THE SAME PHOTOPERIODIC CLOCK MAY CONTROL INDUCTION AND MAINTENANCE OF DIAPAUSE IN THE SPIDER-MITE TETRANCHUS-URTICAE</v>
      </c>
      <c r="G908" t="str">
        <f>VLOOKUP($D908,metadata!$B$2:$S$451,4,0)</f>
        <v>10.1177/074873049300800401</v>
      </c>
      <c r="H908" t="str">
        <f>VLOOKUP($D908,metadata!$B$2:$S$451,5,0)</f>
        <v>y</v>
      </c>
      <c r="I908" t="str">
        <f>VLOOKUP($D908,metadata!$B$2:$S$451,6,0)</f>
        <v>a</v>
      </c>
      <c r="J908" t="str">
        <f>VLOOKUP($D908,metadata!$B$2:$S$451,7,0)</f>
        <v>i</v>
      </c>
      <c r="K908">
        <f>VLOOKUP($D908,metadata!$B$2:$S$451,8,0)</f>
        <v>8</v>
      </c>
      <c r="L908">
        <f>VLOOKUP($D908,metadata!$B$2:$S$451,9,0)</f>
        <v>12</v>
      </c>
      <c r="M908" t="str">
        <f>VLOOKUP($D908,metadata!$B$2:$S$451,10,0)</f>
        <v/>
      </c>
      <c r="N908" t="str">
        <f>VLOOKUP($D908,metadata!$B$2:$S$451,11,0)</f>
        <v>Tetranychus urticae</v>
      </c>
      <c r="O908" t="str">
        <f>VLOOKUP($D908,metadata!$B$2:$S$451,12,0)</f>
        <v>Tetranychidae</v>
      </c>
      <c r="P908" t="str">
        <f>VLOOKUP($D908,metadata!$B$2:$S$451,13,0)</f>
        <v>Thessaloniki2</v>
      </c>
      <c r="Q908">
        <f>VLOOKUP($D908,metadata!$B$2:$S$451,14,0)</f>
        <v>40.647221999999999</v>
      </c>
      <c r="R908">
        <f>VLOOKUP($D908,metadata!$B$2:$S$451,15,0)</f>
        <v>22.963889000000002</v>
      </c>
      <c r="S908">
        <f>VLOOKUP($D908,metadata!$B$2:$S$451,16,0)</f>
        <v>0.05</v>
      </c>
      <c r="T908" t="str">
        <f>VLOOKUP($D908,metadata!$B$2:$S$451,17,0)</f>
        <v/>
      </c>
      <c r="U908" t="str">
        <f>VLOOKUP($D908,metadata!$B$2:$S$451,18,0)</f>
        <v/>
      </c>
      <c r="V908">
        <f>VLOOKUP($D908,metadata!$B$2:$Z$451,19,0)</f>
        <v>250</v>
      </c>
      <c r="W908" t="str">
        <f>VLOOKUP($D908,metadata!$B$2:$Z$451,20,0)</f>
        <v>global average</v>
      </c>
      <c r="X908" t="str">
        <f>VLOOKUP($D908,metadata!$B$2:$Z$451,21,0)</f>
        <v/>
      </c>
      <c r="Y908">
        <f>VLOOKUP($D908,metadata!$B$2:$Z$451,22,0)</f>
        <v>21</v>
      </c>
      <c r="Z908" t="str">
        <f>VLOOKUP($D908,metadata!$B$2:$Z$451,23,0)</f>
        <v/>
      </c>
      <c r="AA908" t="str">
        <f>VLOOKUP($D908,metadata!$B$2:$Z$451,24,0)</f>
        <v/>
      </c>
      <c r="AB908" t="str">
        <f>VLOOKUP($D908,metadata!$B$2:$Z$451,25,0)</f>
        <v/>
      </c>
      <c r="AC908">
        <v>15.027027027027</v>
      </c>
      <c r="AD908">
        <v>4.7619047619046997</v>
      </c>
      <c r="AF908">
        <f>IF(AE908="",V908,AE908)</f>
        <v>250</v>
      </c>
      <c r="AG908">
        <f>ROUND(AC908,1)</f>
        <v>15</v>
      </c>
      <c r="AH908">
        <v>1993</v>
      </c>
      <c r="AI908" t="s">
        <v>37</v>
      </c>
      <c r="AJ908" t="s">
        <v>37</v>
      </c>
    </row>
    <row r="909" spans="3:36" x14ac:dyDescent="0.3">
      <c r="C909">
        <v>909</v>
      </c>
      <c r="D909" t="str">
        <f t="shared" si="47"/>
        <v>21-Thessaloniki2</v>
      </c>
      <c r="E909" t="str">
        <f>VLOOKUP($D909,metadata!$B$2:$S$451,2,0)</f>
        <v>KOVEOS, DS; KROON, A; VEERMAN, A</v>
      </c>
      <c r="F909" t="str">
        <f>VLOOKUP($D909,metadata!$B$2:$S$451,3,0)</f>
        <v>THE SAME PHOTOPERIODIC CLOCK MAY CONTROL INDUCTION AND MAINTENANCE OF DIAPAUSE IN THE SPIDER-MITE TETRANCHUS-URTICAE</v>
      </c>
      <c r="G909" t="str">
        <f>VLOOKUP($D909,metadata!$B$2:$S$451,4,0)</f>
        <v>10.1177/074873049300800401</v>
      </c>
      <c r="H909" t="str">
        <f>VLOOKUP($D909,metadata!$B$2:$S$451,5,0)</f>
        <v>y</v>
      </c>
      <c r="I909" t="str">
        <f>VLOOKUP($D909,metadata!$B$2:$S$451,6,0)</f>
        <v>a</v>
      </c>
      <c r="J909" t="str">
        <f>VLOOKUP($D909,metadata!$B$2:$S$451,7,0)</f>
        <v>i</v>
      </c>
      <c r="K909">
        <f>VLOOKUP($D909,metadata!$B$2:$S$451,8,0)</f>
        <v>8</v>
      </c>
      <c r="L909">
        <f>VLOOKUP($D909,metadata!$B$2:$S$451,9,0)</f>
        <v>12</v>
      </c>
      <c r="M909" t="str">
        <f>VLOOKUP($D909,metadata!$B$2:$S$451,10,0)</f>
        <v/>
      </c>
      <c r="N909" t="str">
        <f>VLOOKUP($D909,metadata!$B$2:$S$451,11,0)</f>
        <v>Tetranychus urticae</v>
      </c>
      <c r="O909" t="str">
        <f>VLOOKUP($D909,metadata!$B$2:$S$451,12,0)</f>
        <v>Tetranychidae</v>
      </c>
      <c r="P909" t="str">
        <f>VLOOKUP($D909,metadata!$B$2:$S$451,13,0)</f>
        <v>Thessaloniki2</v>
      </c>
      <c r="Q909">
        <f>VLOOKUP($D909,metadata!$B$2:$S$451,14,0)</f>
        <v>40.647221999999999</v>
      </c>
      <c r="R909">
        <f>VLOOKUP($D909,metadata!$B$2:$S$451,15,0)</f>
        <v>22.963889000000002</v>
      </c>
      <c r="S909">
        <f>VLOOKUP($D909,metadata!$B$2:$S$451,16,0)</f>
        <v>0.05</v>
      </c>
      <c r="T909" t="str">
        <f>VLOOKUP($D909,metadata!$B$2:$S$451,17,0)</f>
        <v/>
      </c>
      <c r="U909" t="str">
        <f>VLOOKUP($D909,metadata!$B$2:$S$451,18,0)</f>
        <v/>
      </c>
      <c r="V909">
        <f>VLOOKUP($D909,metadata!$B$2:$Z$451,19,0)</f>
        <v>250</v>
      </c>
      <c r="W909" t="str">
        <f>VLOOKUP($D909,metadata!$B$2:$Z$451,20,0)</f>
        <v>global average</v>
      </c>
      <c r="X909" t="str">
        <f>VLOOKUP($D909,metadata!$B$2:$Z$451,21,0)</f>
        <v/>
      </c>
      <c r="Y909">
        <f>VLOOKUP($D909,metadata!$B$2:$Z$451,22,0)</f>
        <v>21</v>
      </c>
      <c r="Z909" t="str">
        <f>VLOOKUP($D909,metadata!$B$2:$Z$451,23,0)</f>
        <v/>
      </c>
      <c r="AA909" t="str">
        <f>VLOOKUP($D909,metadata!$B$2:$Z$451,24,0)</f>
        <v/>
      </c>
      <c r="AB909" t="str">
        <f>VLOOKUP($D909,metadata!$B$2:$Z$451,25,0)</f>
        <v/>
      </c>
      <c r="AC909">
        <v>15.972972972972901</v>
      </c>
      <c r="AD909">
        <v>4.7619047619046997</v>
      </c>
      <c r="AF909">
        <f>IF(AE909="",V909,AE909)</f>
        <v>250</v>
      </c>
      <c r="AG909">
        <f>ROUND(AC909,1)</f>
        <v>16</v>
      </c>
      <c r="AH909">
        <v>1993</v>
      </c>
      <c r="AI909" t="s">
        <v>37</v>
      </c>
      <c r="AJ909" t="s">
        <v>37</v>
      </c>
    </row>
    <row r="910" spans="3:36" x14ac:dyDescent="0.3">
      <c r="C910">
        <v>910</v>
      </c>
      <c r="D910" t="str">
        <f t="shared" si="47"/>
        <v>21-Thessaloniki2</v>
      </c>
      <c r="E910" t="str">
        <f>VLOOKUP($D910,metadata!$B$2:$S$451,2,0)</f>
        <v>KOVEOS, DS; KROON, A; VEERMAN, A</v>
      </c>
      <c r="F910" t="str">
        <f>VLOOKUP($D910,metadata!$B$2:$S$451,3,0)</f>
        <v>THE SAME PHOTOPERIODIC CLOCK MAY CONTROL INDUCTION AND MAINTENANCE OF DIAPAUSE IN THE SPIDER-MITE TETRANCHUS-URTICAE</v>
      </c>
      <c r="G910" t="str">
        <f>VLOOKUP($D910,metadata!$B$2:$S$451,4,0)</f>
        <v>10.1177/074873049300800401</v>
      </c>
      <c r="H910" t="str">
        <f>VLOOKUP($D910,metadata!$B$2:$S$451,5,0)</f>
        <v>y</v>
      </c>
      <c r="I910" t="str">
        <f>VLOOKUP($D910,metadata!$B$2:$S$451,6,0)</f>
        <v>a</v>
      </c>
      <c r="J910" t="str">
        <f>VLOOKUP($D910,metadata!$B$2:$S$451,7,0)</f>
        <v>i</v>
      </c>
      <c r="K910">
        <f>VLOOKUP($D910,metadata!$B$2:$S$451,8,0)</f>
        <v>8</v>
      </c>
      <c r="L910">
        <f>VLOOKUP($D910,metadata!$B$2:$S$451,9,0)</f>
        <v>12</v>
      </c>
      <c r="M910" t="str">
        <f>VLOOKUP($D910,metadata!$B$2:$S$451,10,0)</f>
        <v/>
      </c>
      <c r="N910" t="str">
        <f>VLOOKUP($D910,metadata!$B$2:$S$451,11,0)</f>
        <v>Tetranychus urticae</v>
      </c>
      <c r="O910" t="str">
        <f>VLOOKUP($D910,metadata!$B$2:$S$451,12,0)</f>
        <v>Tetranychidae</v>
      </c>
      <c r="P910" t="str">
        <f>VLOOKUP($D910,metadata!$B$2:$S$451,13,0)</f>
        <v>Thessaloniki2</v>
      </c>
      <c r="Q910">
        <f>VLOOKUP($D910,metadata!$B$2:$S$451,14,0)</f>
        <v>40.647221999999999</v>
      </c>
      <c r="R910">
        <f>VLOOKUP($D910,metadata!$B$2:$S$451,15,0)</f>
        <v>22.963889000000002</v>
      </c>
      <c r="S910">
        <f>VLOOKUP($D910,metadata!$B$2:$S$451,16,0)</f>
        <v>0.05</v>
      </c>
      <c r="T910" t="str">
        <f>VLOOKUP($D910,metadata!$B$2:$S$451,17,0)</f>
        <v/>
      </c>
      <c r="U910" t="str">
        <f>VLOOKUP($D910,metadata!$B$2:$S$451,18,0)</f>
        <v/>
      </c>
      <c r="V910">
        <f>VLOOKUP($D910,metadata!$B$2:$Z$451,19,0)</f>
        <v>250</v>
      </c>
      <c r="W910" t="str">
        <f>VLOOKUP($D910,metadata!$B$2:$Z$451,20,0)</f>
        <v>global average</v>
      </c>
      <c r="X910" t="str">
        <f>VLOOKUP($D910,metadata!$B$2:$Z$451,21,0)</f>
        <v/>
      </c>
      <c r="Y910">
        <f>VLOOKUP($D910,metadata!$B$2:$Z$451,22,0)</f>
        <v>21</v>
      </c>
      <c r="Z910" t="str">
        <f>VLOOKUP($D910,metadata!$B$2:$Z$451,23,0)</f>
        <v/>
      </c>
      <c r="AA910" t="str">
        <f>VLOOKUP($D910,metadata!$B$2:$Z$451,24,0)</f>
        <v/>
      </c>
      <c r="AB910" t="str">
        <f>VLOOKUP($D910,metadata!$B$2:$Z$451,25,0)</f>
        <v/>
      </c>
      <c r="AC910">
        <v>16.963963963963899</v>
      </c>
      <c r="AD910">
        <v>4.7619047619046997</v>
      </c>
      <c r="AF910">
        <f>IF(AE910="",V910,AE910)</f>
        <v>250</v>
      </c>
      <c r="AG910">
        <f>ROUND(AC910,1)</f>
        <v>17</v>
      </c>
      <c r="AH910">
        <v>1993</v>
      </c>
      <c r="AI910" t="s">
        <v>37</v>
      </c>
      <c r="AJ910" t="s">
        <v>37</v>
      </c>
    </row>
    <row r="911" spans="3:36" x14ac:dyDescent="0.3">
      <c r="C911">
        <v>911</v>
      </c>
      <c r="D911" t="str">
        <f t="shared" si="47"/>
        <v>22-Sagamihara</v>
      </c>
      <c r="E911" t="str">
        <f>VLOOKUP($D911,metadata!$B$2:$S$451,2,0)</f>
        <v>Kurota, H; Shimada, M</v>
      </c>
      <c r="F911" t="str">
        <f>VLOOKUP($D911,metadata!$B$2:$S$451,3,0)</f>
        <v>Geographical variation in photoperiodic induction of larval diapause in the bruchid beetle, Bruchidius dorsalis: polymorphism in overwintering stages</v>
      </c>
      <c r="G911" t="str">
        <f>VLOOKUP($D911,metadata!$B$2:$S$451,4,0)</f>
        <v>10.1046/j.1570-7458.2003.00033.x</v>
      </c>
      <c r="H911" t="str">
        <f>VLOOKUP($D911,metadata!$B$2:$S$451,5,0)</f>
        <v>y</v>
      </c>
      <c r="I911" t="str">
        <f>VLOOKUP($D911,metadata!$B$2:$S$451,6,0)</f>
        <v>a</v>
      </c>
      <c r="J911" t="str">
        <f>VLOOKUP($D911,metadata!$B$2:$S$451,7,0)</f>
        <v>i</v>
      </c>
      <c r="K911">
        <f>VLOOKUP($D911,metadata!$B$2:$S$451,8,0)</f>
        <v>3</v>
      </c>
      <c r="L911">
        <f>VLOOKUP($D911,metadata!$B$2:$S$451,9,0)</f>
        <v>5</v>
      </c>
      <c r="M911" t="str">
        <f>VLOOKUP($D911,metadata!$B$2:$S$451,10,0)</f>
        <v/>
      </c>
      <c r="N911" t="str">
        <f>VLOOKUP($D911,metadata!$B$2:$S$451,11,0)</f>
        <v>Bruchidius dorsalis</v>
      </c>
      <c r="O911" t="str">
        <f>VLOOKUP($D911,metadata!$B$2:$S$451,12,0)</f>
        <v>coleoptera</v>
      </c>
      <c r="P911" t="str">
        <f>VLOOKUP($D911,metadata!$B$2:$S$451,13,0)</f>
        <v>Sagamihara</v>
      </c>
      <c r="Q911">
        <f>VLOOKUP($D911,metadata!$B$2:$S$451,14,0)</f>
        <v>35.571389000000003</v>
      </c>
      <c r="R911">
        <f>VLOOKUP($D911,metadata!$B$2:$S$451,15,0)</f>
        <v>139.373333</v>
      </c>
      <c r="S911">
        <f>VLOOKUP($D911,metadata!$B$2:$S$451,16,0)</f>
        <v>0.05</v>
      </c>
      <c r="T911">
        <f>VLOOKUP($D911,metadata!$B$2:$S$451,17,0)</f>
        <v>60</v>
      </c>
      <c r="U911" t="str">
        <f>VLOOKUP($D911,metadata!$B$2:$S$451,18,0)</f>
        <v/>
      </c>
      <c r="V911">
        <f>VLOOKUP($D911,metadata!$B$2:$Z$451,19,0)</f>
        <v>60</v>
      </c>
      <c r="W911" t="str">
        <f>VLOOKUP($D911,metadata!$B$2:$Z$451,20,0)</f>
        <v>acc</v>
      </c>
      <c r="X911" t="str">
        <f>VLOOKUP($D911,metadata!$B$2:$Z$451,21,0)</f>
        <v/>
      </c>
      <c r="Y911">
        <f>VLOOKUP($D911,metadata!$B$2:$Z$451,22,0)</f>
        <v>22</v>
      </c>
      <c r="Z911" t="str">
        <f>VLOOKUP($D911,metadata!$B$2:$Z$451,23,0)</f>
        <v/>
      </c>
      <c r="AA911" t="str">
        <f>VLOOKUP($D911,metadata!$B$2:$Z$451,24,0)</f>
        <v/>
      </c>
      <c r="AB911" t="str">
        <f>VLOOKUP($D911,metadata!$B$2:$Z$451,25,0)</f>
        <v/>
      </c>
      <c r="AC911">
        <v>11.9970352741867</v>
      </c>
      <c r="AD911">
        <v>86.999576467740894</v>
      </c>
      <c r="AF911">
        <f>IF(AE911="",V911,AE911)</f>
        <v>60</v>
      </c>
      <c r="AG911">
        <f>ROUND(AC911,1)</f>
        <v>12</v>
      </c>
      <c r="AH911">
        <v>2003</v>
      </c>
      <c r="AI911" t="s">
        <v>37</v>
      </c>
      <c r="AJ911" t="s">
        <v>37</v>
      </c>
    </row>
    <row r="912" spans="3:36" x14ac:dyDescent="0.3">
      <c r="C912">
        <v>912</v>
      </c>
      <c r="D912" t="str">
        <f t="shared" si="47"/>
        <v>22-Sagamihara</v>
      </c>
      <c r="E912" t="str">
        <f>VLOOKUP($D912,metadata!$B$2:$S$451,2,0)</f>
        <v>Kurota, H; Shimada, M</v>
      </c>
      <c r="F912" t="str">
        <f>VLOOKUP($D912,metadata!$B$2:$S$451,3,0)</f>
        <v>Geographical variation in photoperiodic induction of larval diapause in the bruchid beetle, Bruchidius dorsalis: polymorphism in overwintering stages</v>
      </c>
      <c r="G912" t="str">
        <f>VLOOKUP($D912,metadata!$B$2:$S$451,4,0)</f>
        <v>10.1046/j.1570-7458.2003.00033.x</v>
      </c>
      <c r="H912" t="str">
        <f>VLOOKUP($D912,metadata!$B$2:$S$451,5,0)</f>
        <v>y</v>
      </c>
      <c r="I912" t="str">
        <f>VLOOKUP($D912,metadata!$B$2:$S$451,6,0)</f>
        <v>a</v>
      </c>
      <c r="J912" t="str">
        <f>VLOOKUP($D912,metadata!$B$2:$S$451,7,0)</f>
        <v>i</v>
      </c>
      <c r="K912">
        <f>VLOOKUP($D912,metadata!$B$2:$S$451,8,0)</f>
        <v>3</v>
      </c>
      <c r="L912">
        <f>VLOOKUP($D912,metadata!$B$2:$S$451,9,0)</f>
        <v>5</v>
      </c>
      <c r="M912" t="str">
        <f>VLOOKUP($D912,metadata!$B$2:$S$451,10,0)</f>
        <v/>
      </c>
      <c r="N912" t="str">
        <f>VLOOKUP($D912,metadata!$B$2:$S$451,11,0)</f>
        <v>Bruchidius dorsalis</v>
      </c>
      <c r="O912" t="str">
        <f>VLOOKUP($D912,metadata!$B$2:$S$451,12,0)</f>
        <v>coleoptera</v>
      </c>
      <c r="P912" t="str">
        <f>VLOOKUP($D912,metadata!$B$2:$S$451,13,0)</f>
        <v>Sagamihara</v>
      </c>
      <c r="Q912">
        <f>VLOOKUP($D912,metadata!$B$2:$S$451,14,0)</f>
        <v>35.571389000000003</v>
      </c>
      <c r="R912">
        <f>VLOOKUP($D912,metadata!$B$2:$S$451,15,0)</f>
        <v>139.373333</v>
      </c>
      <c r="S912">
        <f>VLOOKUP($D912,metadata!$B$2:$S$451,16,0)</f>
        <v>0.05</v>
      </c>
      <c r="T912">
        <f>VLOOKUP($D912,metadata!$B$2:$S$451,17,0)</f>
        <v>60</v>
      </c>
      <c r="U912" t="str">
        <f>VLOOKUP($D912,metadata!$B$2:$S$451,18,0)</f>
        <v/>
      </c>
      <c r="V912">
        <f>VLOOKUP($D912,metadata!$B$2:$Z$451,19,0)</f>
        <v>60</v>
      </c>
      <c r="W912" t="str">
        <f>VLOOKUP($D912,metadata!$B$2:$Z$451,20,0)</f>
        <v>acc</v>
      </c>
      <c r="X912" t="str">
        <f>VLOOKUP($D912,metadata!$B$2:$Z$451,21,0)</f>
        <v/>
      </c>
      <c r="Y912">
        <f>VLOOKUP($D912,metadata!$B$2:$Z$451,22,0)</f>
        <v>22</v>
      </c>
      <c r="Z912" t="str">
        <f>VLOOKUP($D912,metadata!$B$2:$Z$451,23,0)</f>
        <v/>
      </c>
      <c r="AA912" t="str">
        <f>VLOOKUP($D912,metadata!$B$2:$Z$451,24,0)</f>
        <v/>
      </c>
      <c r="AB912" t="str">
        <f>VLOOKUP($D912,metadata!$B$2:$Z$451,25,0)</f>
        <v/>
      </c>
      <c r="AC912">
        <v>12.502571445858401</v>
      </c>
      <c r="AD912">
        <v>79.643224492265404</v>
      </c>
      <c r="AF912">
        <f>IF(AE912="",V912,AE912)</f>
        <v>60</v>
      </c>
      <c r="AG912">
        <f>ROUND(AC912,1)</f>
        <v>12.5</v>
      </c>
      <c r="AH912">
        <v>2003</v>
      </c>
      <c r="AI912" t="s">
        <v>37</v>
      </c>
      <c r="AJ912" t="s">
        <v>37</v>
      </c>
    </row>
    <row r="913" spans="3:36" x14ac:dyDescent="0.3">
      <c r="C913">
        <v>913</v>
      </c>
      <c r="D913" t="str">
        <f t="shared" si="47"/>
        <v>22-Sagamihara</v>
      </c>
      <c r="E913" t="str">
        <f>VLOOKUP($D913,metadata!$B$2:$S$451,2,0)</f>
        <v>Kurota, H; Shimada, M</v>
      </c>
      <c r="F913" t="str">
        <f>VLOOKUP($D913,metadata!$B$2:$S$451,3,0)</f>
        <v>Geographical variation in photoperiodic induction of larval diapause in the bruchid beetle, Bruchidius dorsalis: polymorphism in overwintering stages</v>
      </c>
      <c r="G913" t="str">
        <f>VLOOKUP($D913,metadata!$B$2:$S$451,4,0)</f>
        <v>10.1046/j.1570-7458.2003.00033.x</v>
      </c>
      <c r="H913" t="str">
        <f>VLOOKUP($D913,metadata!$B$2:$S$451,5,0)</f>
        <v>y</v>
      </c>
      <c r="I913" t="str">
        <f>VLOOKUP($D913,metadata!$B$2:$S$451,6,0)</f>
        <v>a</v>
      </c>
      <c r="J913" t="str">
        <f>VLOOKUP($D913,metadata!$B$2:$S$451,7,0)</f>
        <v>i</v>
      </c>
      <c r="K913">
        <f>VLOOKUP($D913,metadata!$B$2:$S$451,8,0)</f>
        <v>3</v>
      </c>
      <c r="L913">
        <f>VLOOKUP($D913,metadata!$B$2:$S$451,9,0)</f>
        <v>5</v>
      </c>
      <c r="M913" t="str">
        <f>VLOOKUP($D913,metadata!$B$2:$S$451,10,0)</f>
        <v/>
      </c>
      <c r="N913" t="str">
        <f>VLOOKUP($D913,metadata!$B$2:$S$451,11,0)</f>
        <v>Bruchidius dorsalis</v>
      </c>
      <c r="O913" t="str">
        <f>VLOOKUP($D913,metadata!$B$2:$S$451,12,0)</f>
        <v>coleoptera</v>
      </c>
      <c r="P913" t="str">
        <f>VLOOKUP($D913,metadata!$B$2:$S$451,13,0)</f>
        <v>Sagamihara</v>
      </c>
      <c r="Q913">
        <f>VLOOKUP($D913,metadata!$B$2:$S$451,14,0)</f>
        <v>35.571389000000003</v>
      </c>
      <c r="R913">
        <f>VLOOKUP($D913,metadata!$B$2:$S$451,15,0)</f>
        <v>139.373333</v>
      </c>
      <c r="S913">
        <f>VLOOKUP($D913,metadata!$B$2:$S$451,16,0)</f>
        <v>0.05</v>
      </c>
      <c r="T913">
        <f>VLOOKUP($D913,metadata!$B$2:$S$451,17,0)</f>
        <v>60</v>
      </c>
      <c r="U913" t="str">
        <f>VLOOKUP($D913,metadata!$B$2:$S$451,18,0)</f>
        <v/>
      </c>
      <c r="V913">
        <f>VLOOKUP($D913,metadata!$B$2:$Z$451,19,0)</f>
        <v>60</v>
      </c>
      <c r="W913" t="str">
        <f>VLOOKUP($D913,metadata!$B$2:$Z$451,20,0)</f>
        <v>acc</v>
      </c>
      <c r="X913" t="str">
        <f>VLOOKUP($D913,metadata!$B$2:$Z$451,21,0)</f>
        <v/>
      </c>
      <c r="Y913">
        <f>VLOOKUP($D913,metadata!$B$2:$Z$451,22,0)</f>
        <v>22</v>
      </c>
      <c r="Z913" t="str">
        <f>VLOOKUP($D913,metadata!$B$2:$Z$451,23,0)</f>
        <v/>
      </c>
      <c r="AA913" t="str">
        <f>VLOOKUP($D913,metadata!$B$2:$Z$451,24,0)</f>
        <v/>
      </c>
      <c r="AB913" t="str">
        <f>VLOOKUP($D913,metadata!$B$2:$Z$451,25,0)</f>
        <v/>
      </c>
      <c r="AC913">
        <v>12.998117634404201</v>
      </c>
      <c r="AD913">
        <v>9.9997310906291599</v>
      </c>
      <c r="AF913">
        <f>IF(AE913="",V913,AE913)</f>
        <v>60</v>
      </c>
      <c r="AG913">
        <f>ROUND(AC913,1)</f>
        <v>13</v>
      </c>
      <c r="AH913">
        <v>2003</v>
      </c>
      <c r="AI913" t="s">
        <v>37</v>
      </c>
      <c r="AJ913" t="s">
        <v>37</v>
      </c>
    </row>
    <row r="914" spans="3:36" x14ac:dyDescent="0.3">
      <c r="C914">
        <v>914</v>
      </c>
      <c r="D914" t="str">
        <f t="shared" si="47"/>
        <v>22-Sagamihara</v>
      </c>
      <c r="E914" t="str">
        <f>VLOOKUP($D914,metadata!$B$2:$S$451,2,0)</f>
        <v>Kurota, H; Shimada, M</v>
      </c>
      <c r="F914" t="str">
        <f>VLOOKUP($D914,metadata!$B$2:$S$451,3,0)</f>
        <v>Geographical variation in photoperiodic induction of larval diapause in the bruchid beetle, Bruchidius dorsalis: polymorphism in overwintering stages</v>
      </c>
      <c r="G914" t="str">
        <f>VLOOKUP($D914,metadata!$B$2:$S$451,4,0)</f>
        <v>10.1046/j.1570-7458.2003.00033.x</v>
      </c>
      <c r="H914" t="str">
        <f>VLOOKUP($D914,metadata!$B$2:$S$451,5,0)</f>
        <v>y</v>
      </c>
      <c r="I914" t="str">
        <f>VLOOKUP($D914,metadata!$B$2:$S$451,6,0)</f>
        <v>a</v>
      </c>
      <c r="J914" t="str">
        <f>VLOOKUP($D914,metadata!$B$2:$S$451,7,0)</f>
        <v>i</v>
      </c>
      <c r="K914">
        <f>VLOOKUP($D914,metadata!$B$2:$S$451,8,0)</f>
        <v>3</v>
      </c>
      <c r="L914">
        <f>VLOOKUP($D914,metadata!$B$2:$S$451,9,0)</f>
        <v>5</v>
      </c>
      <c r="M914" t="str">
        <f>VLOOKUP($D914,metadata!$B$2:$S$451,10,0)</f>
        <v/>
      </c>
      <c r="N914" t="str">
        <f>VLOOKUP($D914,metadata!$B$2:$S$451,11,0)</f>
        <v>Bruchidius dorsalis</v>
      </c>
      <c r="O914" t="str">
        <f>VLOOKUP($D914,metadata!$B$2:$S$451,12,0)</f>
        <v>coleoptera</v>
      </c>
      <c r="P914" t="str">
        <f>VLOOKUP($D914,metadata!$B$2:$S$451,13,0)</f>
        <v>Sagamihara</v>
      </c>
      <c r="Q914">
        <f>VLOOKUP($D914,metadata!$B$2:$S$451,14,0)</f>
        <v>35.571389000000003</v>
      </c>
      <c r="R914">
        <f>VLOOKUP($D914,metadata!$B$2:$S$451,15,0)</f>
        <v>139.373333</v>
      </c>
      <c r="S914">
        <f>VLOOKUP($D914,metadata!$B$2:$S$451,16,0)</f>
        <v>0.05</v>
      </c>
      <c r="T914">
        <f>VLOOKUP($D914,metadata!$B$2:$S$451,17,0)</f>
        <v>60</v>
      </c>
      <c r="U914" t="str">
        <f>VLOOKUP($D914,metadata!$B$2:$S$451,18,0)</f>
        <v/>
      </c>
      <c r="V914">
        <f>VLOOKUP($D914,metadata!$B$2:$Z$451,19,0)</f>
        <v>60</v>
      </c>
      <c r="W914" t="str">
        <f>VLOOKUP($D914,metadata!$B$2:$Z$451,20,0)</f>
        <v>acc</v>
      </c>
      <c r="X914" t="str">
        <f>VLOOKUP($D914,metadata!$B$2:$Z$451,21,0)</f>
        <v/>
      </c>
      <c r="Y914">
        <f>VLOOKUP($D914,metadata!$B$2:$Z$451,22,0)</f>
        <v>22</v>
      </c>
      <c r="Z914" t="str">
        <f>VLOOKUP($D914,metadata!$B$2:$Z$451,23,0)</f>
        <v/>
      </c>
      <c r="AA914" t="str">
        <f>VLOOKUP($D914,metadata!$B$2:$Z$451,24,0)</f>
        <v/>
      </c>
      <c r="AB914" t="str">
        <f>VLOOKUP($D914,metadata!$B$2:$Z$451,25,0)</f>
        <v/>
      </c>
      <c r="AC914">
        <v>13.496480648609401</v>
      </c>
      <c r="AD914">
        <v>0.21378294980134099</v>
      </c>
      <c r="AF914">
        <f>IF(AE914="",V914,AE914)</f>
        <v>60</v>
      </c>
      <c r="AG914">
        <f>ROUND(AC914,1)</f>
        <v>13.5</v>
      </c>
      <c r="AH914">
        <v>2003</v>
      </c>
      <c r="AI914" t="s">
        <v>37</v>
      </c>
      <c r="AJ914" t="s">
        <v>37</v>
      </c>
    </row>
    <row r="915" spans="3:36" x14ac:dyDescent="0.3">
      <c r="C915">
        <v>915</v>
      </c>
      <c r="D915" t="str">
        <f t="shared" si="47"/>
        <v>22-Sagamihara</v>
      </c>
      <c r="E915" t="str">
        <f>VLOOKUP($D915,metadata!$B$2:$S$451,2,0)</f>
        <v>Kurota, H; Shimada, M</v>
      </c>
      <c r="F915" t="str">
        <f>VLOOKUP($D915,metadata!$B$2:$S$451,3,0)</f>
        <v>Geographical variation in photoperiodic induction of larval diapause in the bruchid beetle, Bruchidius dorsalis: polymorphism in overwintering stages</v>
      </c>
      <c r="G915" t="str">
        <f>VLOOKUP($D915,metadata!$B$2:$S$451,4,0)</f>
        <v>10.1046/j.1570-7458.2003.00033.x</v>
      </c>
      <c r="H915" t="str">
        <f>VLOOKUP($D915,metadata!$B$2:$S$451,5,0)</f>
        <v>y</v>
      </c>
      <c r="I915" t="str">
        <f>VLOOKUP($D915,metadata!$B$2:$S$451,6,0)</f>
        <v>a</v>
      </c>
      <c r="J915" t="str">
        <f>VLOOKUP($D915,metadata!$B$2:$S$451,7,0)</f>
        <v>i</v>
      </c>
      <c r="K915">
        <f>VLOOKUP($D915,metadata!$B$2:$S$451,8,0)</f>
        <v>3</v>
      </c>
      <c r="L915">
        <f>VLOOKUP($D915,metadata!$B$2:$S$451,9,0)</f>
        <v>5</v>
      </c>
      <c r="M915" t="str">
        <f>VLOOKUP($D915,metadata!$B$2:$S$451,10,0)</f>
        <v/>
      </c>
      <c r="N915" t="str">
        <f>VLOOKUP($D915,metadata!$B$2:$S$451,11,0)</f>
        <v>Bruchidius dorsalis</v>
      </c>
      <c r="O915" t="str">
        <f>VLOOKUP($D915,metadata!$B$2:$S$451,12,0)</f>
        <v>coleoptera</v>
      </c>
      <c r="P915" t="str">
        <f>VLOOKUP($D915,metadata!$B$2:$S$451,13,0)</f>
        <v>Sagamihara</v>
      </c>
      <c r="Q915">
        <f>VLOOKUP($D915,metadata!$B$2:$S$451,14,0)</f>
        <v>35.571389000000003</v>
      </c>
      <c r="R915">
        <f>VLOOKUP($D915,metadata!$B$2:$S$451,15,0)</f>
        <v>139.373333</v>
      </c>
      <c r="S915">
        <f>VLOOKUP($D915,metadata!$B$2:$S$451,16,0)</f>
        <v>0.05</v>
      </c>
      <c r="T915">
        <f>VLOOKUP($D915,metadata!$B$2:$S$451,17,0)</f>
        <v>60</v>
      </c>
      <c r="U915" t="str">
        <f>VLOOKUP($D915,metadata!$B$2:$S$451,18,0)</f>
        <v/>
      </c>
      <c r="V915">
        <f>VLOOKUP($D915,metadata!$B$2:$Z$451,19,0)</f>
        <v>60</v>
      </c>
      <c r="W915" t="str">
        <f>VLOOKUP($D915,metadata!$B$2:$Z$451,20,0)</f>
        <v>acc</v>
      </c>
      <c r="X915" t="str">
        <f>VLOOKUP($D915,metadata!$B$2:$Z$451,21,0)</f>
        <v/>
      </c>
      <c r="Y915">
        <f>VLOOKUP($D915,metadata!$B$2:$Z$451,22,0)</f>
        <v>22</v>
      </c>
      <c r="Z915" t="str">
        <f>VLOOKUP($D915,metadata!$B$2:$Z$451,23,0)</f>
        <v/>
      </c>
      <c r="AA915" t="str">
        <f>VLOOKUP($D915,metadata!$B$2:$Z$451,24,0)</f>
        <v/>
      </c>
      <c r="AB915" t="str">
        <f>VLOOKUP($D915,metadata!$B$2:$Z$451,25,0)</f>
        <v/>
      </c>
      <c r="AC915">
        <v>14.0000067227342</v>
      </c>
      <c r="AD915">
        <v>0.142858103247746</v>
      </c>
      <c r="AF915">
        <f>IF(AE915="",V915,AE915)</f>
        <v>60</v>
      </c>
      <c r="AG915">
        <f>ROUND(AC915,1)</f>
        <v>14</v>
      </c>
      <c r="AH915">
        <v>2003</v>
      </c>
      <c r="AI915" t="s">
        <v>37</v>
      </c>
      <c r="AJ915" t="s">
        <v>37</v>
      </c>
    </row>
    <row r="916" spans="3:36" x14ac:dyDescent="0.3">
      <c r="C916">
        <v>916</v>
      </c>
      <c r="D916" t="str">
        <f t="shared" si="47"/>
        <v>22-Tatsuno</v>
      </c>
      <c r="E916" t="str">
        <f>VLOOKUP($D916,metadata!$B$2:$S$451,2,0)</f>
        <v>Kurota, H; Shimada, M</v>
      </c>
      <c r="F916" t="str">
        <f>VLOOKUP($D916,metadata!$B$2:$S$451,3,0)</f>
        <v>Geographical variation in photoperiodic induction of larval diapause in the bruchid beetle, Bruchidius dorsalis: polymorphism in overwintering stages</v>
      </c>
      <c r="G916" t="str">
        <f>VLOOKUP($D916,metadata!$B$2:$S$451,4,0)</f>
        <v>10.1046/j.1570-7458.2003.00033.x</v>
      </c>
      <c r="H916" t="str">
        <f>VLOOKUP($D916,metadata!$B$2:$S$451,5,0)</f>
        <v>y</v>
      </c>
      <c r="I916" t="str">
        <f>VLOOKUP($D916,metadata!$B$2:$S$451,6,0)</f>
        <v>a</v>
      </c>
      <c r="J916" t="str">
        <f>VLOOKUP($D916,metadata!$B$2:$S$451,7,0)</f>
        <v>i</v>
      </c>
      <c r="K916">
        <f>VLOOKUP($D916,metadata!$B$2:$S$451,8,0)</f>
        <v>3</v>
      </c>
      <c r="L916">
        <f>VLOOKUP($D916,metadata!$B$2:$S$451,9,0)</f>
        <v>5</v>
      </c>
      <c r="M916" t="str">
        <f>VLOOKUP($D916,metadata!$B$2:$S$451,10,0)</f>
        <v/>
      </c>
      <c r="N916" t="str">
        <f>VLOOKUP($D916,metadata!$B$2:$S$451,11,0)</f>
        <v>Bruchidius dorsalis</v>
      </c>
      <c r="O916" t="str">
        <f>VLOOKUP($D916,metadata!$B$2:$S$451,12,0)</f>
        <v>coleoptera</v>
      </c>
      <c r="P916" t="str">
        <f>VLOOKUP($D916,metadata!$B$2:$S$451,13,0)</f>
        <v>Tatsuno</v>
      </c>
      <c r="Q916">
        <f>VLOOKUP($D916,metadata!$B$2:$S$451,14,0)</f>
        <v>34.85</v>
      </c>
      <c r="R916">
        <f>VLOOKUP($D916,metadata!$B$2:$S$451,15,0)</f>
        <v>134.533333</v>
      </c>
      <c r="S916">
        <f>VLOOKUP($D916,metadata!$B$2:$S$451,16,0)</f>
        <v>0.05</v>
      </c>
      <c r="T916">
        <f>VLOOKUP($D916,metadata!$B$2:$S$451,17,0)</f>
        <v>740</v>
      </c>
      <c r="U916" t="str">
        <f>VLOOKUP($D916,metadata!$B$2:$S$451,18,0)</f>
        <v/>
      </c>
      <c r="V916">
        <f>VLOOKUP($D916,metadata!$B$2:$Z$451,19,0)</f>
        <v>40</v>
      </c>
      <c r="W916" t="str">
        <f>VLOOKUP($D916,metadata!$B$2:$Z$451,20,0)</f>
        <v>acc</v>
      </c>
      <c r="X916" t="str">
        <f>VLOOKUP($D916,metadata!$B$2:$Z$451,21,0)</f>
        <v/>
      </c>
      <c r="Y916">
        <f>VLOOKUP($D916,metadata!$B$2:$Z$451,22,0)</f>
        <v>22</v>
      </c>
      <c r="Z916" t="str">
        <f>VLOOKUP($D916,metadata!$B$2:$Z$451,23,0)</f>
        <v/>
      </c>
      <c r="AA916" t="str">
        <f>VLOOKUP($D916,metadata!$B$2:$Z$451,24,0)</f>
        <v/>
      </c>
      <c r="AB916" t="str">
        <f>VLOOKUP($D916,metadata!$B$2:$Z$451,25,0)</f>
        <v/>
      </c>
      <c r="AC916">
        <v>11.9999932772657</v>
      </c>
      <c r="AD916">
        <v>99.857141896752196</v>
      </c>
      <c r="AF916">
        <f>IF(AE916="",V916,AE916)</f>
        <v>40</v>
      </c>
      <c r="AG916">
        <f>ROUND(AC916,1)</f>
        <v>12</v>
      </c>
      <c r="AH916">
        <v>2003</v>
      </c>
      <c r="AI916" t="s">
        <v>37</v>
      </c>
      <c r="AJ916" t="s">
        <v>37</v>
      </c>
    </row>
    <row r="917" spans="3:36" x14ac:dyDescent="0.3">
      <c r="C917">
        <v>917</v>
      </c>
      <c r="D917" t="str">
        <f t="shared" si="47"/>
        <v>22-Tatsuno</v>
      </c>
      <c r="E917" t="str">
        <f>VLOOKUP($D917,metadata!$B$2:$S$451,2,0)</f>
        <v>Kurota, H; Shimada, M</v>
      </c>
      <c r="F917" t="str">
        <f>VLOOKUP($D917,metadata!$B$2:$S$451,3,0)</f>
        <v>Geographical variation in photoperiodic induction of larval diapause in the bruchid beetle, Bruchidius dorsalis: polymorphism in overwintering stages</v>
      </c>
      <c r="G917" t="str">
        <f>VLOOKUP($D917,metadata!$B$2:$S$451,4,0)</f>
        <v>10.1046/j.1570-7458.2003.00033.x</v>
      </c>
      <c r="H917" t="str">
        <f>VLOOKUP($D917,metadata!$B$2:$S$451,5,0)</f>
        <v>y</v>
      </c>
      <c r="I917" t="str">
        <f>VLOOKUP($D917,metadata!$B$2:$S$451,6,0)</f>
        <v>a</v>
      </c>
      <c r="J917" t="str">
        <f>VLOOKUP($D917,metadata!$B$2:$S$451,7,0)</f>
        <v>i</v>
      </c>
      <c r="K917">
        <f>VLOOKUP($D917,metadata!$B$2:$S$451,8,0)</f>
        <v>3</v>
      </c>
      <c r="L917">
        <f>VLOOKUP($D917,metadata!$B$2:$S$451,9,0)</f>
        <v>5</v>
      </c>
      <c r="M917" t="str">
        <f>VLOOKUP($D917,metadata!$B$2:$S$451,10,0)</f>
        <v/>
      </c>
      <c r="N917" t="str">
        <f>VLOOKUP($D917,metadata!$B$2:$S$451,11,0)</f>
        <v>Bruchidius dorsalis</v>
      </c>
      <c r="O917" t="str">
        <f>VLOOKUP($D917,metadata!$B$2:$S$451,12,0)</f>
        <v>coleoptera</v>
      </c>
      <c r="P917" t="str">
        <f>VLOOKUP($D917,metadata!$B$2:$S$451,13,0)</f>
        <v>Tatsuno</v>
      </c>
      <c r="Q917">
        <f>VLOOKUP($D917,metadata!$B$2:$S$451,14,0)</f>
        <v>34.85</v>
      </c>
      <c r="R917">
        <f>VLOOKUP($D917,metadata!$B$2:$S$451,15,0)</f>
        <v>134.533333</v>
      </c>
      <c r="S917">
        <f>VLOOKUP($D917,metadata!$B$2:$S$451,16,0)</f>
        <v>0.05</v>
      </c>
      <c r="T917">
        <f>VLOOKUP($D917,metadata!$B$2:$S$451,17,0)</f>
        <v>740</v>
      </c>
      <c r="U917" t="str">
        <f>VLOOKUP($D917,metadata!$B$2:$S$451,18,0)</f>
        <v/>
      </c>
      <c r="V917">
        <f>VLOOKUP($D917,metadata!$B$2:$Z$451,19,0)</f>
        <v>40</v>
      </c>
      <c r="W917" t="str">
        <f>VLOOKUP($D917,metadata!$B$2:$Z$451,20,0)</f>
        <v>acc</v>
      </c>
      <c r="X917" t="str">
        <f>VLOOKUP($D917,metadata!$B$2:$Z$451,21,0)</f>
        <v/>
      </c>
      <c r="Y917">
        <f>VLOOKUP($D917,metadata!$B$2:$Z$451,22,0)</f>
        <v>22</v>
      </c>
      <c r="Z917" t="str">
        <f>VLOOKUP($D917,metadata!$B$2:$Z$451,23,0)</f>
        <v/>
      </c>
      <c r="AA917" t="str">
        <f>VLOOKUP($D917,metadata!$B$2:$Z$451,24,0)</f>
        <v/>
      </c>
      <c r="AB917" t="str">
        <f>VLOOKUP($D917,metadata!$B$2:$Z$451,25,0)</f>
        <v/>
      </c>
      <c r="AC917">
        <v>12.500137816052501</v>
      </c>
      <c r="AD917">
        <v>77.9285911165789</v>
      </c>
      <c r="AF917">
        <f>IF(AE917="",V917,AE917)</f>
        <v>40</v>
      </c>
      <c r="AG917">
        <f>ROUND(AC917,1)</f>
        <v>12.5</v>
      </c>
      <c r="AH917">
        <v>2003</v>
      </c>
      <c r="AI917" t="s">
        <v>37</v>
      </c>
      <c r="AJ917" t="s">
        <v>37</v>
      </c>
    </row>
    <row r="918" spans="3:36" x14ac:dyDescent="0.3">
      <c r="C918">
        <v>918</v>
      </c>
      <c r="D918" t="str">
        <f t="shared" si="47"/>
        <v>22-Tatsuno</v>
      </c>
      <c r="E918" t="str">
        <f>VLOOKUP($D918,metadata!$B$2:$S$451,2,0)</f>
        <v>Kurota, H; Shimada, M</v>
      </c>
      <c r="F918" t="str">
        <f>VLOOKUP($D918,metadata!$B$2:$S$451,3,0)</f>
        <v>Geographical variation in photoperiodic induction of larval diapause in the bruchid beetle, Bruchidius dorsalis: polymorphism in overwintering stages</v>
      </c>
      <c r="G918" t="str">
        <f>VLOOKUP($D918,metadata!$B$2:$S$451,4,0)</f>
        <v>10.1046/j.1570-7458.2003.00033.x</v>
      </c>
      <c r="H918" t="str">
        <f>VLOOKUP($D918,metadata!$B$2:$S$451,5,0)</f>
        <v>y</v>
      </c>
      <c r="I918" t="str">
        <f>VLOOKUP($D918,metadata!$B$2:$S$451,6,0)</f>
        <v>a</v>
      </c>
      <c r="J918" t="str">
        <f>VLOOKUP($D918,metadata!$B$2:$S$451,7,0)</f>
        <v>i</v>
      </c>
      <c r="K918">
        <f>VLOOKUP($D918,metadata!$B$2:$S$451,8,0)</f>
        <v>3</v>
      </c>
      <c r="L918">
        <f>VLOOKUP($D918,metadata!$B$2:$S$451,9,0)</f>
        <v>5</v>
      </c>
      <c r="M918" t="str">
        <f>VLOOKUP($D918,metadata!$B$2:$S$451,10,0)</f>
        <v/>
      </c>
      <c r="N918" t="str">
        <f>VLOOKUP($D918,metadata!$B$2:$S$451,11,0)</f>
        <v>Bruchidius dorsalis</v>
      </c>
      <c r="O918" t="str">
        <f>VLOOKUP($D918,metadata!$B$2:$S$451,12,0)</f>
        <v>coleoptera</v>
      </c>
      <c r="P918" t="str">
        <f>VLOOKUP($D918,metadata!$B$2:$S$451,13,0)</f>
        <v>Tatsuno</v>
      </c>
      <c r="Q918">
        <f>VLOOKUP($D918,metadata!$B$2:$S$451,14,0)</f>
        <v>34.85</v>
      </c>
      <c r="R918">
        <f>VLOOKUP($D918,metadata!$B$2:$S$451,15,0)</f>
        <v>134.533333</v>
      </c>
      <c r="S918">
        <f>VLOOKUP($D918,metadata!$B$2:$S$451,16,0)</f>
        <v>0.05</v>
      </c>
      <c r="T918">
        <f>VLOOKUP($D918,metadata!$B$2:$S$451,17,0)</f>
        <v>740</v>
      </c>
      <c r="U918" t="str">
        <f>VLOOKUP($D918,metadata!$B$2:$S$451,18,0)</f>
        <v/>
      </c>
      <c r="V918">
        <f>VLOOKUP($D918,metadata!$B$2:$Z$451,19,0)</f>
        <v>40</v>
      </c>
      <c r="W918" t="str">
        <f>VLOOKUP($D918,metadata!$B$2:$Z$451,20,0)</f>
        <v>acc</v>
      </c>
      <c r="X918" t="str">
        <f>VLOOKUP($D918,metadata!$B$2:$Z$451,21,0)</f>
        <v/>
      </c>
      <c r="Y918">
        <f>VLOOKUP($D918,metadata!$B$2:$Z$451,22,0)</f>
        <v>22</v>
      </c>
      <c r="Z918" t="str">
        <f>VLOOKUP($D918,metadata!$B$2:$Z$451,23,0)</f>
        <v/>
      </c>
      <c r="AA918" t="str">
        <f>VLOOKUP($D918,metadata!$B$2:$Z$451,24,0)</f>
        <v/>
      </c>
      <c r="AB918" t="str">
        <f>VLOOKUP($D918,metadata!$B$2:$Z$451,25,0)</f>
        <v/>
      </c>
      <c r="AC918">
        <v>13.0011428648259</v>
      </c>
      <c r="AD918">
        <v>74.285877552117995</v>
      </c>
      <c r="AF918">
        <f>IF(AE918="",V918,AE918)</f>
        <v>40</v>
      </c>
      <c r="AG918">
        <f>ROUND(AC918,1)</f>
        <v>13</v>
      </c>
      <c r="AH918">
        <v>2003</v>
      </c>
      <c r="AI918" t="s">
        <v>37</v>
      </c>
      <c r="AJ918" t="s">
        <v>37</v>
      </c>
    </row>
    <row r="919" spans="3:36" x14ac:dyDescent="0.3">
      <c r="C919">
        <v>919</v>
      </c>
      <c r="D919" t="str">
        <f t="shared" si="47"/>
        <v>22-Tatsuno</v>
      </c>
      <c r="E919" t="str">
        <f>VLOOKUP($D919,metadata!$B$2:$S$451,2,0)</f>
        <v>Kurota, H; Shimada, M</v>
      </c>
      <c r="F919" t="str">
        <f>VLOOKUP($D919,metadata!$B$2:$S$451,3,0)</f>
        <v>Geographical variation in photoperiodic induction of larval diapause in the bruchid beetle, Bruchidius dorsalis: polymorphism in overwintering stages</v>
      </c>
      <c r="G919" t="str">
        <f>VLOOKUP($D919,metadata!$B$2:$S$451,4,0)</f>
        <v>10.1046/j.1570-7458.2003.00033.x</v>
      </c>
      <c r="H919" t="str">
        <f>VLOOKUP($D919,metadata!$B$2:$S$451,5,0)</f>
        <v>y</v>
      </c>
      <c r="I919" t="str">
        <f>VLOOKUP($D919,metadata!$B$2:$S$451,6,0)</f>
        <v>a</v>
      </c>
      <c r="J919" t="str">
        <f>VLOOKUP($D919,metadata!$B$2:$S$451,7,0)</f>
        <v>i</v>
      </c>
      <c r="K919">
        <f>VLOOKUP($D919,metadata!$B$2:$S$451,8,0)</f>
        <v>3</v>
      </c>
      <c r="L919">
        <f>VLOOKUP($D919,metadata!$B$2:$S$451,9,0)</f>
        <v>5</v>
      </c>
      <c r="M919" t="str">
        <f>VLOOKUP($D919,metadata!$B$2:$S$451,10,0)</f>
        <v/>
      </c>
      <c r="N919" t="str">
        <f>VLOOKUP($D919,metadata!$B$2:$S$451,11,0)</f>
        <v>Bruchidius dorsalis</v>
      </c>
      <c r="O919" t="str">
        <f>VLOOKUP($D919,metadata!$B$2:$S$451,12,0)</f>
        <v>coleoptera</v>
      </c>
      <c r="P919" t="str">
        <f>VLOOKUP($D919,metadata!$B$2:$S$451,13,0)</f>
        <v>Tatsuno</v>
      </c>
      <c r="Q919">
        <f>VLOOKUP($D919,metadata!$B$2:$S$451,14,0)</f>
        <v>34.85</v>
      </c>
      <c r="R919">
        <f>VLOOKUP($D919,metadata!$B$2:$S$451,15,0)</f>
        <v>134.533333</v>
      </c>
      <c r="S919">
        <f>VLOOKUP($D919,metadata!$B$2:$S$451,16,0)</f>
        <v>0.05</v>
      </c>
      <c r="T919">
        <f>VLOOKUP($D919,metadata!$B$2:$S$451,17,0)</f>
        <v>740</v>
      </c>
      <c r="U919" t="str">
        <f>VLOOKUP($D919,metadata!$B$2:$S$451,18,0)</f>
        <v/>
      </c>
      <c r="V919">
        <f>VLOOKUP($D919,metadata!$B$2:$Z$451,19,0)</f>
        <v>40</v>
      </c>
      <c r="W919" t="str">
        <f>VLOOKUP($D919,metadata!$B$2:$Z$451,20,0)</f>
        <v>acc</v>
      </c>
      <c r="X919" t="str">
        <f>VLOOKUP($D919,metadata!$B$2:$Z$451,21,0)</f>
        <v/>
      </c>
      <c r="Y919">
        <f>VLOOKUP($D919,metadata!$B$2:$Z$451,22,0)</f>
        <v>22</v>
      </c>
      <c r="Z919" t="str">
        <f>VLOOKUP($D919,metadata!$B$2:$Z$451,23,0)</f>
        <v/>
      </c>
      <c r="AA919" t="str">
        <f>VLOOKUP($D919,metadata!$B$2:$Z$451,24,0)</f>
        <v/>
      </c>
      <c r="AB919" t="str">
        <f>VLOOKUP($D919,metadata!$B$2:$Z$451,25,0)</f>
        <v/>
      </c>
      <c r="AC919">
        <v>13.4998420157446</v>
      </c>
      <c r="AD919">
        <v>21.642834573677799</v>
      </c>
      <c r="AF919">
        <f>IF(AE919="",V919,AE919)</f>
        <v>40</v>
      </c>
      <c r="AG919">
        <f>ROUND(AC919,1)</f>
        <v>13.5</v>
      </c>
      <c r="AH919">
        <v>2003</v>
      </c>
      <c r="AI919" t="s">
        <v>37</v>
      </c>
      <c r="AJ919" t="s">
        <v>37</v>
      </c>
    </row>
    <row r="920" spans="3:36" x14ac:dyDescent="0.3">
      <c r="C920">
        <v>920</v>
      </c>
      <c r="D920" t="str">
        <f t="shared" si="47"/>
        <v>22-Tatsuno</v>
      </c>
      <c r="E920" t="str">
        <f>VLOOKUP($D920,metadata!$B$2:$S$451,2,0)</f>
        <v>Kurota, H; Shimada, M</v>
      </c>
      <c r="F920" t="str">
        <f>VLOOKUP($D920,metadata!$B$2:$S$451,3,0)</f>
        <v>Geographical variation in photoperiodic induction of larval diapause in the bruchid beetle, Bruchidius dorsalis: polymorphism in overwintering stages</v>
      </c>
      <c r="G920" t="str">
        <f>VLOOKUP($D920,metadata!$B$2:$S$451,4,0)</f>
        <v>10.1046/j.1570-7458.2003.00033.x</v>
      </c>
      <c r="H920" t="str">
        <f>VLOOKUP($D920,metadata!$B$2:$S$451,5,0)</f>
        <v>y</v>
      </c>
      <c r="I920" t="str">
        <f>VLOOKUP($D920,metadata!$B$2:$S$451,6,0)</f>
        <v>a</v>
      </c>
      <c r="J920" t="str">
        <f>VLOOKUP($D920,metadata!$B$2:$S$451,7,0)</f>
        <v>i</v>
      </c>
      <c r="K920">
        <f>VLOOKUP($D920,metadata!$B$2:$S$451,8,0)</f>
        <v>3</v>
      </c>
      <c r="L920">
        <f>VLOOKUP($D920,metadata!$B$2:$S$451,9,0)</f>
        <v>5</v>
      </c>
      <c r="M920" t="str">
        <f>VLOOKUP($D920,metadata!$B$2:$S$451,10,0)</f>
        <v/>
      </c>
      <c r="N920" t="str">
        <f>VLOOKUP($D920,metadata!$B$2:$S$451,11,0)</f>
        <v>Bruchidius dorsalis</v>
      </c>
      <c r="O920" t="str">
        <f>VLOOKUP($D920,metadata!$B$2:$S$451,12,0)</f>
        <v>coleoptera</v>
      </c>
      <c r="P920" t="str">
        <f>VLOOKUP($D920,metadata!$B$2:$S$451,13,0)</f>
        <v>Tatsuno</v>
      </c>
      <c r="Q920">
        <f>VLOOKUP($D920,metadata!$B$2:$S$451,14,0)</f>
        <v>34.85</v>
      </c>
      <c r="R920">
        <f>VLOOKUP($D920,metadata!$B$2:$S$451,15,0)</f>
        <v>134.533333</v>
      </c>
      <c r="S920">
        <f>VLOOKUP($D920,metadata!$B$2:$S$451,16,0)</f>
        <v>0.05</v>
      </c>
      <c r="T920">
        <f>VLOOKUP($D920,metadata!$B$2:$S$451,17,0)</f>
        <v>740</v>
      </c>
      <c r="U920" t="str">
        <f>VLOOKUP($D920,metadata!$B$2:$S$451,18,0)</f>
        <v/>
      </c>
      <c r="V920">
        <f>VLOOKUP($D920,metadata!$B$2:$Z$451,19,0)</f>
        <v>40</v>
      </c>
      <c r="W920" t="str">
        <f>VLOOKUP($D920,metadata!$B$2:$Z$451,20,0)</f>
        <v>acc</v>
      </c>
      <c r="X920" t="str">
        <f>VLOOKUP($D920,metadata!$B$2:$Z$451,21,0)</f>
        <v/>
      </c>
      <c r="Y920">
        <f>VLOOKUP($D920,metadata!$B$2:$Z$451,22,0)</f>
        <v>22</v>
      </c>
      <c r="Z920" t="str">
        <f>VLOOKUP($D920,metadata!$B$2:$Z$451,23,0)</f>
        <v/>
      </c>
      <c r="AA920" t="str">
        <f>VLOOKUP($D920,metadata!$B$2:$Z$451,24,0)</f>
        <v/>
      </c>
      <c r="AB920" t="str">
        <f>VLOOKUP($D920,metadata!$B$2:$Z$451,25,0)</f>
        <v/>
      </c>
      <c r="AC920">
        <v>14</v>
      </c>
      <c r="AD920">
        <v>0</v>
      </c>
      <c r="AF920">
        <f>IF(AE920="",V920,AE920)</f>
        <v>40</v>
      </c>
      <c r="AG920">
        <f>ROUND(AC920,1)</f>
        <v>14</v>
      </c>
      <c r="AH920">
        <v>2003</v>
      </c>
      <c r="AI920" t="s">
        <v>37</v>
      </c>
      <c r="AJ920" t="s">
        <v>37</v>
      </c>
    </row>
    <row r="921" spans="3:36" x14ac:dyDescent="0.3">
      <c r="C921">
        <v>921</v>
      </c>
      <c r="D921" t="str">
        <f t="shared" si="47"/>
        <v>22-Ninohe</v>
      </c>
      <c r="E921" t="str">
        <f>VLOOKUP($D921,metadata!$B$2:$S$451,2,0)</f>
        <v>Kurota, H; Shimada, M</v>
      </c>
      <c r="F921" t="str">
        <f>VLOOKUP($D921,metadata!$B$2:$S$451,3,0)</f>
        <v>Geographical variation in photoperiodic induction of larval diapause in the bruchid beetle, Bruchidius dorsalis: polymorphism in overwintering stages</v>
      </c>
      <c r="G921" t="str">
        <f>VLOOKUP($D921,metadata!$B$2:$S$451,4,0)</f>
        <v>10.1046/j.1570-7458.2003.00033.x</v>
      </c>
      <c r="H921" t="str">
        <f>VLOOKUP($D921,metadata!$B$2:$S$451,5,0)</f>
        <v>y</v>
      </c>
      <c r="I921" t="str">
        <f>VLOOKUP($D921,metadata!$B$2:$S$451,6,0)</f>
        <v>a</v>
      </c>
      <c r="J921" t="str">
        <f>VLOOKUP($D921,metadata!$B$2:$S$451,7,0)</f>
        <v>i</v>
      </c>
      <c r="K921">
        <f>VLOOKUP($D921,metadata!$B$2:$S$451,8,0)</f>
        <v>3</v>
      </c>
      <c r="L921">
        <f>VLOOKUP($D921,metadata!$B$2:$S$451,9,0)</f>
        <v>5</v>
      </c>
      <c r="M921" t="str">
        <f>VLOOKUP($D921,metadata!$B$2:$S$451,10,0)</f>
        <v/>
      </c>
      <c r="N921" t="str">
        <f>VLOOKUP($D921,metadata!$B$2:$S$451,11,0)</f>
        <v>Bruchidius dorsalis</v>
      </c>
      <c r="O921" t="str">
        <f>VLOOKUP($D921,metadata!$B$2:$S$451,12,0)</f>
        <v>coleoptera</v>
      </c>
      <c r="P921" t="str">
        <f>VLOOKUP($D921,metadata!$B$2:$S$451,13,0)</f>
        <v>Ninohe</v>
      </c>
      <c r="Q921">
        <f>VLOOKUP($D921,metadata!$B$2:$S$451,14,0)</f>
        <v>40.271110999999998</v>
      </c>
      <c r="R921">
        <f>VLOOKUP($D921,metadata!$B$2:$S$451,15,0)</f>
        <v>141.30500000000001</v>
      </c>
      <c r="S921">
        <f>VLOOKUP($D921,metadata!$B$2:$S$451,16,0)</f>
        <v>0.05</v>
      </c>
      <c r="T921">
        <f>VLOOKUP($D921,metadata!$B$2:$S$451,17,0)</f>
        <v>110</v>
      </c>
      <c r="U921" t="str">
        <f>VLOOKUP($D921,metadata!$B$2:$S$451,18,0)</f>
        <v/>
      </c>
      <c r="V921">
        <f>VLOOKUP($D921,metadata!$B$2:$Z$451,19,0)</f>
        <v>60</v>
      </c>
      <c r="W921" t="str">
        <f>VLOOKUP($D921,metadata!$B$2:$Z$451,20,0)</f>
        <v>acc</v>
      </c>
      <c r="X921" t="str">
        <f>VLOOKUP($D921,metadata!$B$2:$Z$451,21,0)</f>
        <v/>
      </c>
      <c r="Y921">
        <f>VLOOKUP($D921,metadata!$B$2:$Z$451,22,0)</f>
        <v>22</v>
      </c>
      <c r="Z921" t="str">
        <f>VLOOKUP($D921,metadata!$B$2:$Z$451,23,0)</f>
        <v/>
      </c>
      <c r="AA921" t="str">
        <f>VLOOKUP($D921,metadata!$B$2:$Z$451,24,0)</f>
        <v/>
      </c>
      <c r="AB921" t="str">
        <f>VLOOKUP($D921,metadata!$B$2:$Z$451,25,0)</f>
        <v/>
      </c>
      <c r="AC921">
        <v>12.006910970830001</v>
      </c>
      <c r="AD921">
        <v>96.858130138690001</v>
      </c>
      <c r="AF921">
        <f>IF(AE921="",V921,AE921)</f>
        <v>60</v>
      </c>
      <c r="AG921">
        <f>ROUND(AC921,1)</f>
        <v>12</v>
      </c>
      <c r="AH921">
        <v>2003</v>
      </c>
      <c r="AI921" t="s">
        <v>37</v>
      </c>
      <c r="AJ921" t="s">
        <v>37</v>
      </c>
    </row>
    <row r="922" spans="3:36" x14ac:dyDescent="0.3">
      <c r="C922">
        <v>922</v>
      </c>
      <c r="D922" t="str">
        <f t="shared" si="47"/>
        <v>22-Ninohe</v>
      </c>
      <c r="E922" t="str">
        <f>VLOOKUP($D922,metadata!$B$2:$S$451,2,0)</f>
        <v>Kurota, H; Shimada, M</v>
      </c>
      <c r="F922" t="str">
        <f>VLOOKUP($D922,metadata!$B$2:$S$451,3,0)</f>
        <v>Geographical variation in photoperiodic induction of larval diapause in the bruchid beetle, Bruchidius dorsalis: polymorphism in overwintering stages</v>
      </c>
      <c r="G922" t="str">
        <f>VLOOKUP($D922,metadata!$B$2:$S$451,4,0)</f>
        <v>10.1046/j.1570-7458.2003.00033.x</v>
      </c>
      <c r="H922" t="str">
        <f>VLOOKUP($D922,metadata!$B$2:$S$451,5,0)</f>
        <v>y</v>
      </c>
      <c r="I922" t="str">
        <f>VLOOKUP($D922,metadata!$B$2:$S$451,6,0)</f>
        <v>a</v>
      </c>
      <c r="J922" t="str">
        <f>VLOOKUP($D922,metadata!$B$2:$S$451,7,0)</f>
        <v>i</v>
      </c>
      <c r="K922">
        <f>VLOOKUP($D922,metadata!$B$2:$S$451,8,0)</f>
        <v>3</v>
      </c>
      <c r="L922">
        <f>VLOOKUP($D922,metadata!$B$2:$S$451,9,0)</f>
        <v>5</v>
      </c>
      <c r="M922" t="str">
        <f>VLOOKUP($D922,metadata!$B$2:$S$451,10,0)</f>
        <v/>
      </c>
      <c r="N922" t="str">
        <f>VLOOKUP($D922,metadata!$B$2:$S$451,11,0)</f>
        <v>Bruchidius dorsalis</v>
      </c>
      <c r="O922" t="str">
        <f>VLOOKUP($D922,metadata!$B$2:$S$451,12,0)</f>
        <v>coleoptera</v>
      </c>
      <c r="P922" t="str">
        <f>VLOOKUP($D922,metadata!$B$2:$S$451,13,0)</f>
        <v>Ninohe</v>
      </c>
      <c r="Q922">
        <f>VLOOKUP($D922,metadata!$B$2:$S$451,14,0)</f>
        <v>40.271110999999998</v>
      </c>
      <c r="R922">
        <f>VLOOKUP($D922,metadata!$B$2:$S$451,15,0)</f>
        <v>141.30500000000001</v>
      </c>
      <c r="S922">
        <f>VLOOKUP($D922,metadata!$B$2:$S$451,16,0)</f>
        <v>0.05</v>
      </c>
      <c r="T922">
        <f>VLOOKUP($D922,metadata!$B$2:$S$451,17,0)</f>
        <v>110</v>
      </c>
      <c r="U922" t="str">
        <f>VLOOKUP($D922,metadata!$B$2:$S$451,18,0)</f>
        <v/>
      </c>
      <c r="V922">
        <f>VLOOKUP($D922,metadata!$B$2:$Z$451,19,0)</f>
        <v>60</v>
      </c>
      <c r="W922" t="str">
        <f>VLOOKUP($D922,metadata!$B$2:$Z$451,20,0)</f>
        <v>acc</v>
      </c>
      <c r="X922" t="str">
        <f>VLOOKUP($D922,metadata!$B$2:$Z$451,21,0)</f>
        <v/>
      </c>
      <c r="Y922">
        <f>VLOOKUP($D922,metadata!$B$2:$Z$451,22,0)</f>
        <v>22</v>
      </c>
      <c r="Z922" t="str">
        <f>VLOOKUP($D922,metadata!$B$2:$Z$451,23,0)</f>
        <v/>
      </c>
      <c r="AA922" t="str">
        <f>VLOOKUP($D922,metadata!$B$2:$Z$451,24,0)</f>
        <v/>
      </c>
      <c r="AB922" t="str">
        <f>VLOOKUP($D922,metadata!$B$2:$Z$451,25,0)</f>
        <v/>
      </c>
      <c r="AC922">
        <v>12.501152948927301</v>
      </c>
      <c r="AD922">
        <v>99.500164706989594</v>
      </c>
      <c r="AF922">
        <f>IF(AE922="",V922,AE922)</f>
        <v>60</v>
      </c>
      <c r="AG922">
        <f>ROUND(AC922,1)</f>
        <v>12.5</v>
      </c>
      <c r="AH922">
        <v>2003</v>
      </c>
      <c r="AI922" t="s">
        <v>37</v>
      </c>
      <c r="AJ922" t="s">
        <v>37</v>
      </c>
    </row>
    <row r="923" spans="3:36" x14ac:dyDescent="0.3">
      <c r="C923">
        <v>923</v>
      </c>
      <c r="D923" t="str">
        <f t="shared" si="47"/>
        <v>22-Ninohe</v>
      </c>
      <c r="E923" t="str">
        <f>VLOOKUP($D923,metadata!$B$2:$S$451,2,0)</f>
        <v>Kurota, H; Shimada, M</v>
      </c>
      <c r="F923" t="str">
        <f>VLOOKUP($D923,metadata!$B$2:$S$451,3,0)</f>
        <v>Geographical variation in photoperiodic induction of larval diapause in the bruchid beetle, Bruchidius dorsalis: polymorphism in overwintering stages</v>
      </c>
      <c r="G923" t="str">
        <f>VLOOKUP($D923,metadata!$B$2:$S$451,4,0)</f>
        <v>10.1046/j.1570-7458.2003.00033.x</v>
      </c>
      <c r="H923" t="str">
        <f>VLOOKUP($D923,metadata!$B$2:$S$451,5,0)</f>
        <v>y</v>
      </c>
      <c r="I923" t="str">
        <f>VLOOKUP($D923,metadata!$B$2:$S$451,6,0)</f>
        <v>a</v>
      </c>
      <c r="J923" t="str">
        <f>VLOOKUP($D923,metadata!$B$2:$S$451,7,0)</f>
        <v>i</v>
      </c>
      <c r="K923">
        <f>VLOOKUP($D923,metadata!$B$2:$S$451,8,0)</f>
        <v>3</v>
      </c>
      <c r="L923">
        <f>VLOOKUP($D923,metadata!$B$2:$S$451,9,0)</f>
        <v>5</v>
      </c>
      <c r="M923" t="str">
        <f>VLOOKUP($D923,metadata!$B$2:$S$451,10,0)</f>
        <v/>
      </c>
      <c r="N923" t="str">
        <f>VLOOKUP($D923,metadata!$B$2:$S$451,11,0)</f>
        <v>Bruchidius dorsalis</v>
      </c>
      <c r="O923" t="str">
        <f>VLOOKUP($D923,metadata!$B$2:$S$451,12,0)</f>
        <v>coleoptera</v>
      </c>
      <c r="P923" t="str">
        <f>VLOOKUP($D923,metadata!$B$2:$S$451,13,0)</f>
        <v>Ninohe</v>
      </c>
      <c r="Q923">
        <f>VLOOKUP($D923,metadata!$B$2:$S$451,14,0)</f>
        <v>40.271110999999998</v>
      </c>
      <c r="R923">
        <f>VLOOKUP($D923,metadata!$B$2:$S$451,15,0)</f>
        <v>141.30500000000001</v>
      </c>
      <c r="S923">
        <f>VLOOKUP($D923,metadata!$B$2:$S$451,16,0)</f>
        <v>0.05</v>
      </c>
      <c r="T923">
        <f>VLOOKUP($D923,metadata!$B$2:$S$451,17,0)</f>
        <v>110</v>
      </c>
      <c r="U923" t="str">
        <f>VLOOKUP($D923,metadata!$B$2:$S$451,18,0)</f>
        <v/>
      </c>
      <c r="V923">
        <f>VLOOKUP($D923,metadata!$B$2:$Z$451,19,0)</f>
        <v>60</v>
      </c>
      <c r="W923" t="str">
        <f>VLOOKUP($D923,metadata!$B$2:$Z$451,20,0)</f>
        <v>acc</v>
      </c>
      <c r="X923" t="str">
        <f>VLOOKUP($D923,metadata!$B$2:$Z$451,21,0)</f>
        <v/>
      </c>
      <c r="Y923">
        <f>VLOOKUP($D923,metadata!$B$2:$Z$451,22,0)</f>
        <v>22</v>
      </c>
      <c r="Z923" t="str">
        <f>VLOOKUP($D923,metadata!$B$2:$Z$451,23,0)</f>
        <v/>
      </c>
      <c r="AA923" t="str">
        <f>VLOOKUP($D923,metadata!$B$2:$Z$451,24,0)</f>
        <v/>
      </c>
      <c r="AB923" t="str">
        <f>VLOOKUP($D923,metadata!$B$2:$Z$451,25,0)</f>
        <v/>
      </c>
      <c r="AC923">
        <v>13.006588279584999</v>
      </c>
      <c r="AD923">
        <v>90.000941182797803</v>
      </c>
      <c r="AF923">
        <f>IF(AE923="",V923,AE923)</f>
        <v>60</v>
      </c>
      <c r="AG923">
        <f>ROUND(AC923,1)</f>
        <v>13</v>
      </c>
      <c r="AH923">
        <v>2003</v>
      </c>
      <c r="AI923" t="s">
        <v>37</v>
      </c>
      <c r="AJ923" t="s">
        <v>37</v>
      </c>
    </row>
    <row r="924" spans="3:36" x14ac:dyDescent="0.3">
      <c r="C924">
        <v>924</v>
      </c>
      <c r="D924" t="str">
        <f t="shared" si="47"/>
        <v>22-Ninohe</v>
      </c>
      <c r="E924" t="str">
        <f>VLOOKUP($D924,metadata!$B$2:$S$451,2,0)</f>
        <v>Kurota, H; Shimada, M</v>
      </c>
      <c r="F924" t="str">
        <f>VLOOKUP($D924,metadata!$B$2:$S$451,3,0)</f>
        <v>Geographical variation in photoperiodic induction of larval diapause in the bruchid beetle, Bruchidius dorsalis: polymorphism in overwintering stages</v>
      </c>
      <c r="G924" t="str">
        <f>VLOOKUP($D924,metadata!$B$2:$S$451,4,0)</f>
        <v>10.1046/j.1570-7458.2003.00033.x</v>
      </c>
      <c r="H924" t="str">
        <f>VLOOKUP($D924,metadata!$B$2:$S$451,5,0)</f>
        <v>y</v>
      </c>
      <c r="I924" t="str">
        <f>VLOOKUP($D924,metadata!$B$2:$S$451,6,0)</f>
        <v>a</v>
      </c>
      <c r="J924" t="str">
        <f>VLOOKUP($D924,metadata!$B$2:$S$451,7,0)</f>
        <v>i</v>
      </c>
      <c r="K924">
        <f>VLOOKUP($D924,metadata!$B$2:$S$451,8,0)</f>
        <v>3</v>
      </c>
      <c r="L924">
        <f>VLOOKUP($D924,metadata!$B$2:$S$451,9,0)</f>
        <v>5</v>
      </c>
      <c r="M924" t="str">
        <f>VLOOKUP($D924,metadata!$B$2:$S$451,10,0)</f>
        <v/>
      </c>
      <c r="N924" t="str">
        <f>VLOOKUP($D924,metadata!$B$2:$S$451,11,0)</f>
        <v>Bruchidius dorsalis</v>
      </c>
      <c r="O924" t="str">
        <f>VLOOKUP($D924,metadata!$B$2:$S$451,12,0)</f>
        <v>coleoptera</v>
      </c>
      <c r="P924" t="str">
        <f>VLOOKUP($D924,metadata!$B$2:$S$451,13,0)</f>
        <v>Ninohe</v>
      </c>
      <c r="Q924">
        <f>VLOOKUP($D924,metadata!$B$2:$S$451,14,0)</f>
        <v>40.271110999999998</v>
      </c>
      <c r="R924">
        <f>VLOOKUP($D924,metadata!$B$2:$S$451,15,0)</f>
        <v>141.30500000000001</v>
      </c>
      <c r="S924">
        <f>VLOOKUP($D924,metadata!$B$2:$S$451,16,0)</f>
        <v>0.05</v>
      </c>
      <c r="T924">
        <f>VLOOKUP($D924,metadata!$B$2:$S$451,17,0)</f>
        <v>110</v>
      </c>
      <c r="U924" t="str">
        <f>VLOOKUP($D924,metadata!$B$2:$S$451,18,0)</f>
        <v/>
      </c>
      <c r="V924">
        <f>VLOOKUP($D924,metadata!$B$2:$Z$451,19,0)</f>
        <v>60</v>
      </c>
      <c r="W924" t="str">
        <f>VLOOKUP($D924,metadata!$B$2:$Z$451,20,0)</f>
        <v>acc</v>
      </c>
      <c r="X924" t="str">
        <f>VLOOKUP($D924,metadata!$B$2:$Z$451,21,0)</f>
        <v/>
      </c>
      <c r="Y924">
        <f>VLOOKUP($D924,metadata!$B$2:$Z$451,22,0)</f>
        <v>22</v>
      </c>
      <c r="Z924" t="str">
        <f>VLOOKUP($D924,metadata!$B$2:$Z$451,23,0)</f>
        <v/>
      </c>
      <c r="AA924" t="str">
        <f>VLOOKUP($D924,metadata!$B$2:$Z$451,24,0)</f>
        <v/>
      </c>
      <c r="AB924" t="str">
        <f>VLOOKUP($D924,metadata!$B$2:$Z$451,25,0)</f>
        <v/>
      </c>
      <c r="AC924">
        <v>13.505280707769399</v>
      </c>
      <c r="AD924">
        <v>37.215040101109899</v>
      </c>
      <c r="AF924">
        <f>IF(AE924="",V924,AE924)</f>
        <v>60</v>
      </c>
      <c r="AG924">
        <f>ROUND(AC924,1)</f>
        <v>13.5</v>
      </c>
      <c r="AH924">
        <v>2003</v>
      </c>
      <c r="AI924" t="s">
        <v>37</v>
      </c>
      <c r="AJ924" t="s">
        <v>37</v>
      </c>
    </row>
    <row r="925" spans="3:36" x14ac:dyDescent="0.3">
      <c r="C925">
        <v>925</v>
      </c>
      <c r="D925" t="str">
        <f t="shared" si="47"/>
        <v>22-Ninohe</v>
      </c>
      <c r="E925" t="str">
        <f>VLOOKUP($D925,metadata!$B$2:$S$451,2,0)</f>
        <v>Kurota, H; Shimada, M</v>
      </c>
      <c r="F925" t="str">
        <f>VLOOKUP($D925,metadata!$B$2:$S$451,3,0)</f>
        <v>Geographical variation in photoperiodic induction of larval diapause in the bruchid beetle, Bruchidius dorsalis: polymorphism in overwintering stages</v>
      </c>
      <c r="G925" t="str">
        <f>VLOOKUP($D925,metadata!$B$2:$S$451,4,0)</f>
        <v>10.1046/j.1570-7458.2003.00033.x</v>
      </c>
      <c r="H925" t="str">
        <f>VLOOKUP($D925,metadata!$B$2:$S$451,5,0)</f>
        <v>y</v>
      </c>
      <c r="I925" t="str">
        <f>VLOOKUP($D925,metadata!$B$2:$S$451,6,0)</f>
        <v>a</v>
      </c>
      <c r="J925" t="str">
        <f>VLOOKUP($D925,metadata!$B$2:$S$451,7,0)</f>
        <v>i</v>
      </c>
      <c r="K925">
        <f>VLOOKUP($D925,metadata!$B$2:$S$451,8,0)</f>
        <v>3</v>
      </c>
      <c r="L925">
        <f>VLOOKUP($D925,metadata!$B$2:$S$451,9,0)</f>
        <v>5</v>
      </c>
      <c r="M925" t="str">
        <f>VLOOKUP($D925,metadata!$B$2:$S$451,10,0)</f>
        <v/>
      </c>
      <c r="N925" t="str">
        <f>VLOOKUP($D925,metadata!$B$2:$S$451,11,0)</f>
        <v>Bruchidius dorsalis</v>
      </c>
      <c r="O925" t="str">
        <f>VLOOKUP($D925,metadata!$B$2:$S$451,12,0)</f>
        <v>coleoptera</v>
      </c>
      <c r="P925" t="str">
        <f>VLOOKUP($D925,metadata!$B$2:$S$451,13,0)</f>
        <v>Ninohe</v>
      </c>
      <c r="Q925">
        <f>VLOOKUP($D925,metadata!$B$2:$S$451,14,0)</f>
        <v>40.271110999999998</v>
      </c>
      <c r="R925">
        <f>VLOOKUP($D925,metadata!$B$2:$S$451,15,0)</f>
        <v>141.30500000000001</v>
      </c>
      <c r="S925">
        <f>VLOOKUP($D925,metadata!$B$2:$S$451,16,0)</f>
        <v>0.05</v>
      </c>
      <c r="T925">
        <f>VLOOKUP($D925,metadata!$B$2:$S$451,17,0)</f>
        <v>110</v>
      </c>
      <c r="U925" t="str">
        <f>VLOOKUP($D925,metadata!$B$2:$S$451,18,0)</f>
        <v/>
      </c>
      <c r="V925">
        <f>VLOOKUP($D925,metadata!$B$2:$Z$451,19,0)</f>
        <v>60</v>
      </c>
      <c r="W925" t="str">
        <f>VLOOKUP($D925,metadata!$B$2:$Z$451,20,0)</f>
        <v>acc</v>
      </c>
      <c r="X925" t="str">
        <f>VLOOKUP($D925,metadata!$B$2:$Z$451,21,0)</f>
        <v/>
      </c>
      <c r="Y925">
        <f>VLOOKUP($D925,metadata!$B$2:$Z$451,22,0)</f>
        <v>22</v>
      </c>
      <c r="Z925" t="str">
        <f>VLOOKUP($D925,metadata!$B$2:$Z$451,23,0)</f>
        <v/>
      </c>
      <c r="AA925" t="str">
        <f>VLOOKUP($D925,metadata!$B$2:$Z$451,24,0)</f>
        <v/>
      </c>
      <c r="AB925" t="str">
        <f>VLOOKUP($D925,metadata!$B$2:$Z$451,25,0)</f>
        <v/>
      </c>
      <c r="AC925">
        <v>14.0049344869545</v>
      </c>
      <c r="AD925">
        <v>4.8578477838506497</v>
      </c>
      <c r="AF925">
        <f>IF(AE925="",V925,AE925)</f>
        <v>60</v>
      </c>
      <c r="AG925">
        <f>ROUND(AC925,1)</f>
        <v>14</v>
      </c>
      <c r="AH925">
        <v>2003</v>
      </c>
      <c r="AI925" t="s">
        <v>37</v>
      </c>
      <c r="AJ925" t="s">
        <v>37</v>
      </c>
    </row>
    <row r="926" spans="3:36" x14ac:dyDescent="0.3">
      <c r="C926">
        <v>926</v>
      </c>
      <c r="D926" t="str">
        <f t="shared" si="47"/>
        <v>23-himeji</v>
      </c>
      <c r="E926" t="str">
        <f>VLOOKUP($D926,metadata!$B$2:$S$451,2,0)</f>
        <v>KUWANA, Y</v>
      </c>
      <c r="F926" t="str">
        <f>VLOOKUP($D926,metadata!$B$2:$S$451,3,0)</f>
        <v>ORIGIN OF LEUKOMA-CANDIDA (STAUDINGER) IN JAPAN AS INFERRED FROM GEOGRAPHICAL VARIATION IN PHOTOPERIODIC RESPONSE</v>
      </c>
      <c r="G926" t="str">
        <f>VLOOKUP($D926,metadata!$B$2:$S$451,4,0)</f>
        <v/>
      </c>
      <c r="H926" t="str">
        <f>VLOOKUP($D926,metadata!$B$2:$S$451,5,0)</f>
        <v>y</v>
      </c>
      <c r="I926" t="str">
        <f>VLOOKUP($D926,metadata!$B$2:$S$451,6,0)</f>
        <v>a</v>
      </c>
      <c r="J926" t="str">
        <f>VLOOKUP($D926,metadata!$B$2:$S$451,7,0)</f>
        <v>i</v>
      </c>
      <c r="K926">
        <f>VLOOKUP($D926,metadata!$B$2:$S$451,8,0)</f>
        <v>4</v>
      </c>
      <c r="L926">
        <f>VLOOKUP($D926,metadata!$B$2:$S$451,9,0)</f>
        <v>5</v>
      </c>
      <c r="M926" t="str">
        <f>VLOOKUP($D926,metadata!$B$2:$S$451,10,0)</f>
        <v>yes, but japanese</v>
      </c>
      <c r="N926" t="str">
        <f>VLOOKUP($D926,metadata!$B$2:$S$451,11,0)</f>
        <v>Leucoma candida</v>
      </c>
      <c r="O926" t="str">
        <f>VLOOKUP($D926,metadata!$B$2:$S$451,12,0)</f>
        <v>lepidoptera</v>
      </c>
      <c r="P926" t="str">
        <f>VLOOKUP($D926,metadata!$B$2:$S$451,13,0)</f>
        <v>himeji</v>
      </c>
      <c r="Q926">
        <f>VLOOKUP($D926,metadata!$B$2:$S$451,14,0)</f>
        <v>34.815277999999999</v>
      </c>
      <c r="R926">
        <f>VLOOKUP($D926,metadata!$B$2:$S$451,15,0)</f>
        <v>134.68527800000001</v>
      </c>
      <c r="S926" t="str">
        <f>VLOOKUP($D926,metadata!$B$2:$S$451,16,0)</f>
        <v/>
      </c>
      <c r="T926" t="str">
        <f>VLOOKUP($D926,metadata!$B$2:$S$451,17,0)</f>
        <v/>
      </c>
      <c r="U926" t="str">
        <f>VLOOKUP($D926,metadata!$B$2:$S$451,18,0)</f>
        <v/>
      </c>
      <c r="V926">
        <f>VLOOKUP($D926,metadata!$B$2:$Z$451,19,0)</f>
        <v>100</v>
      </c>
      <c r="W926" t="str">
        <f>VLOOKUP($D926,metadata!$B$2:$Z$451,20,0)</f>
        <v>global average</v>
      </c>
      <c r="X926" t="str">
        <f>VLOOKUP($D926,metadata!$B$2:$Z$451,21,0)</f>
        <v/>
      </c>
      <c r="Y926">
        <f>VLOOKUP($D926,metadata!$B$2:$Z$451,22,0)</f>
        <v>23</v>
      </c>
      <c r="Z926" t="str">
        <f>VLOOKUP($D926,metadata!$B$2:$Z$451,23,0)</f>
        <v/>
      </c>
      <c r="AA926" t="str">
        <f>VLOOKUP($D926,metadata!$B$2:$Z$451,24,0)</f>
        <v>larval</v>
      </c>
      <c r="AB926" t="str">
        <f>VLOOKUP($D926,metadata!$B$2:$Z$451,25,0)</f>
        <v/>
      </c>
      <c r="AC926">
        <v>14.375</v>
      </c>
      <c r="AD926">
        <v>100.246913580246</v>
      </c>
      <c r="AF926">
        <f>IF(AE926="",V926,AE926)</f>
        <v>100</v>
      </c>
      <c r="AG926">
        <f>ROUND(AC926,1)</f>
        <v>14.4</v>
      </c>
      <c r="AH926">
        <v>1986</v>
      </c>
      <c r="AI926" t="s">
        <v>37</v>
      </c>
      <c r="AJ926" t="s">
        <v>37</v>
      </c>
    </row>
    <row r="927" spans="3:36" x14ac:dyDescent="0.3">
      <c r="C927">
        <v>927</v>
      </c>
      <c r="D927" t="str">
        <f t="shared" si="47"/>
        <v>23-himeji</v>
      </c>
      <c r="E927" t="str">
        <f>VLOOKUP($D927,metadata!$B$2:$S$451,2,0)</f>
        <v>KUWANA, Y</v>
      </c>
      <c r="F927" t="str">
        <f>VLOOKUP($D927,metadata!$B$2:$S$451,3,0)</f>
        <v>ORIGIN OF LEUKOMA-CANDIDA (STAUDINGER) IN JAPAN AS INFERRED FROM GEOGRAPHICAL VARIATION IN PHOTOPERIODIC RESPONSE</v>
      </c>
      <c r="G927" t="str">
        <f>VLOOKUP($D927,metadata!$B$2:$S$451,4,0)</f>
        <v/>
      </c>
      <c r="H927" t="str">
        <f>VLOOKUP($D927,metadata!$B$2:$S$451,5,0)</f>
        <v>y</v>
      </c>
      <c r="I927" t="str">
        <f>VLOOKUP($D927,metadata!$B$2:$S$451,6,0)</f>
        <v>a</v>
      </c>
      <c r="J927" t="str">
        <f>VLOOKUP($D927,metadata!$B$2:$S$451,7,0)</f>
        <v>i</v>
      </c>
      <c r="K927">
        <f>VLOOKUP($D927,metadata!$B$2:$S$451,8,0)</f>
        <v>4</v>
      </c>
      <c r="L927">
        <f>VLOOKUP($D927,metadata!$B$2:$S$451,9,0)</f>
        <v>5</v>
      </c>
      <c r="M927" t="str">
        <f>VLOOKUP($D927,metadata!$B$2:$S$451,10,0)</f>
        <v>yes, but japanese</v>
      </c>
      <c r="N927" t="str">
        <f>VLOOKUP($D927,metadata!$B$2:$S$451,11,0)</f>
        <v>Leucoma candida</v>
      </c>
      <c r="O927" t="str">
        <f>VLOOKUP($D927,metadata!$B$2:$S$451,12,0)</f>
        <v>lepidoptera</v>
      </c>
      <c r="P927" t="str">
        <f>VLOOKUP($D927,metadata!$B$2:$S$451,13,0)</f>
        <v>himeji</v>
      </c>
      <c r="Q927">
        <f>VLOOKUP($D927,metadata!$B$2:$S$451,14,0)</f>
        <v>34.815277999999999</v>
      </c>
      <c r="R927">
        <f>VLOOKUP($D927,metadata!$B$2:$S$451,15,0)</f>
        <v>134.68527800000001</v>
      </c>
      <c r="S927" t="str">
        <f>VLOOKUP($D927,metadata!$B$2:$S$451,16,0)</f>
        <v/>
      </c>
      <c r="T927" t="str">
        <f>VLOOKUP($D927,metadata!$B$2:$S$451,17,0)</f>
        <v/>
      </c>
      <c r="U927" t="str">
        <f>VLOOKUP($D927,metadata!$B$2:$S$451,18,0)</f>
        <v/>
      </c>
      <c r="V927">
        <f>VLOOKUP($D927,metadata!$B$2:$Z$451,19,0)</f>
        <v>100</v>
      </c>
      <c r="W927" t="str">
        <f>VLOOKUP($D927,metadata!$B$2:$Z$451,20,0)</f>
        <v>global average</v>
      </c>
      <c r="X927" t="str">
        <f>VLOOKUP($D927,metadata!$B$2:$Z$451,21,0)</f>
        <v/>
      </c>
      <c r="Y927">
        <f>VLOOKUP($D927,metadata!$B$2:$Z$451,22,0)</f>
        <v>23</v>
      </c>
      <c r="Z927" t="str">
        <f>VLOOKUP($D927,metadata!$B$2:$Z$451,23,0)</f>
        <v/>
      </c>
      <c r="AA927" t="str">
        <f>VLOOKUP($D927,metadata!$B$2:$Z$451,24,0)</f>
        <v>larval</v>
      </c>
      <c r="AB927" t="str">
        <f>VLOOKUP($D927,metadata!$B$2:$Z$451,25,0)</f>
        <v/>
      </c>
      <c r="AC927">
        <v>14.501196463953599</v>
      </c>
      <c r="AD927">
        <v>98.271604938271594</v>
      </c>
      <c r="AF927">
        <f>IF(AE927="",V927,AE927)</f>
        <v>100</v>
      </c>
      <c r="AG927">
        <f>ROUND(AC927,1)</f>
        <v>14.5</v>
      </c>
      <c r="AH927">
        <v>1986</v>
      </c>
      <c r="AI927" t="s">
        <v>37</v>
      </c>
      <c r="AJ927" t="s">
        <v>37</v>
      </c>
    </row>
    <row r="928" spans="3:36" x14ac:dyDescent="0.3">
      <c r="C928">
        <v>928</v>
      </c>
      <c r="D928" t="str">
        <f t="shared" si="47"/>
        <v>23-himeji</v>
      </c>
      <c r="E928" t="str">
        <f>VLOOKUP($D928,metadata!$B$2:$S$451,2,0)</f>
        <v>KUWANA, Y</v>
      </c>
      <c r="F928" t="str">
        <f>VLOOKUP($D928,metadata!$B$2:$S$451,3,0)</f>
        <v>ORIGIN OF LEUKOMA-CANDIDA (STAUDINGER) IN JAPAN AS INFERRED FROM GEOGRAPHICAL VARIATION IN PHOTOPERIODIC RESPONSE</v>
      </c>
      <c r="G928" t="str">
        <f>VLOOKUP($D928,metadata!$B$2:$S$451,4,0)</f>
        <v/>
      </c>
      <c r="H928" t="str">
        <f>VLOOKUP($D928,metadata!$B$2:$S$451,5,0)</f>
        <v>y</v>
      </c>
      <c r="I928" t="str">
        <f>VLOOKUP($D928,metadata!$B$2:$S$451,6,0)</f>
        <v>a</v>
      </c>
      <c r="J928" t="str">
        <f>VLOOKUP($D928,metadata!$B$2:$S$451,7,0)</f>
        <v>i</v>
      </c>
      <c r="K928">
        <f>VLOOKUP($D928,metadata!$B$2:$S$451,8,0)</f>
        <v>4</v>
      </c>
      <c r="L928">
        <f>VLOOKUP($D928,metadata!$B$2:$S$451,9,0)</f>
        <v>5</v>
      </c>
      <c r="M928" t="str">
        <f>VLOOKUP($D928,metadata!$B$2:$S$451,10,0)</f>
        <v>yes, but japanese</v>
      </c>
      <c r="N928" t="str">
        <f>VLOOKUP($D928,metadata!$B$2:$S$451,11,0)</f>
        <v>Leucoma candida</v>
      </c>
      <c r="O928" t="str">
        <f>VLOOKUP($D928,metadata!$B$2:$S$451,12,0)</f>
        <v>lepidoptera</v>
      </c>
      <c r="P928" t="str">
        <f>VLOOKUP($D928,metadata!$B$2:$S$451,13,0)</f>
        <v>himeji</v>
      </c>
      <c r="Q928">
        <f>VLOOKUP($D928,metadata!$B$2:$S$451,14,0)</f>
        <v>34.815277999999999</v>
      </c>
      <c r="R928">
        <f>VLOOKUP($D928,metadata!$B$2:$S$451,15,0)</f>
        <v>134.68527800000001</v>
      </c>
      <c r="S928" t="str">
        <f>VLOOKUP($D928,metadata!$B$2:$S$451,16,0)</f>
        <v/>
      </c>
      <c r="T928" t="str">
        <f>VLOOKUP($D928,metadata!$B$2:$S$451,17,0)</f>
        <v/>
      </c>
      <c r="U928" t="str">
        <f>VLOOKUP($D928,metadata!$B$2:$S$451,18,0)</f>
        <v/>
      </c>
      <c r="V928">
        <f>VLOOKUP($D928,metadata!$B$2:$Z$451,19,0)</f>
        <v>100</v>
      </c>
      <c r="W928" t="str">
        <f>VLOOKUP($D928,metadata!$B$2:$Z$451,20,0)</f>
        <v>global average</v>
      </c>
      <c r="X928" t="str">
        <f>VLOOKUP($D928,metadata!$B$2:$Z$451,21,0)</f>
        <v/>
      </c>
      <c r="Y928">
        <f>VLOOKUP($D928,metadata!$B$2:$Z$451,22,0)</f>
        <v>23</v>
      </c>
      <c r="Z928" t="str">
        <f>VLOOKUP($D928,metadata!$B$2:$Z$451,23,0)</f>
        <v/>
      </c>
      <c r="AA928" t="str">
        <f>VLOOKUP($D928,metadata!$B$2:$Z$451,24,0)</f>
        <v>larval</v>
      </c>
      <c r="AB928" t="str">
        <f>VLOOKUP($D928,metadata!$B$2:$Z$451,25,0)</f>
        <v/>
      </c>
      <c r="AC928">
        <v>14.75</v>
      </c>
      <c r="AD928">
        <v>7.9012345679012403</v>
      </c>
      <c r="AF928">
        <f>IF(AE928="",V928,AE928)</f>
        <v>100</v>
      </c>
      <c r="AG928">
        <f>ROUND(AC928,1)</f>
        <v>14.8</v>
      </c>
      <c r="AH928">
        <v>1986</v>
      </c>
      <c r="AI928" t="s">
        <v>37</v>
      </c>
      <c r="AJ928" t="s">
        <v>37</v>
      </c>
    </row>
    <row r="929" spans="3:36" x14ac:dyDescent="0.3">
      <c r="C929">
        <v>929</v>
      </c>
      <c r="D929" t="str">
        <f t="shared" si="47"/>
        <v>23-himeji</v>
      </c>
      <c r="E929" t="str">
        <f>VLOOKUP($D929,metadata!$B$2:$S$451,2,0)</f>
        <v>KUWANA, Y</v>
      </c>
      <c r="F929" t="str">
        <f>VLOOKUP($D929,metadata!$B$2:$S$451,3,0)</f>
        <v>ORIGIN OF LEUKOMA-CANDIDA (STAUDINGER) IN JAPAN AS INFERRED FROM GEOGRAPHICAL VARIATION IN PHOTOPERIODIC RESPONSE</v>
      </c>
      <c r="G929" t="str">
        <f>VLOOKUP($D929,metadata!$B$2:$S$451,4,0)</f>
        <v/>
      </c>
      <c r="H929" t="str">
        <f>VLOOKUP($D929,metadata!$B$2:$S$451,5,0)</f>
        <v>y</v>
      </c>
      <c r="I929" t="str">
        <f>VLOOKUP($D929,metadata!$B$2:$S$451,6,0)</f>
        <v>a</v>
      </c>
      <c r="J929" t="str">
        <f>VLOOKUP($D929,metadata!$B$2:$S$451,7,0)</f>
        <v>i</v>
      </c>
      <c r="K929">
        <f>VLOOKUP($D929,metadata!$B$2:$S$451,8,0)</f>
        <v>4</v>
      </c>
      <c r="L929">
        <f>VLOOKUP($D929,metadata!$B$2:$S$451,9,0)</f>
        <v>5</v>
      </c>
      <c r="M929" t="str">
        <f>VLOOKUP($D929,metadata!$B$2:$S$451,10,0)</f>
        <v>yes, but japanese</v>
      </c>
      <c r="N929" t="str">
        <f>VLOOKUP($D929,metadata!$B$2:$S$451,11,0)</f>
        <v>Leucoma candida</v>
      </c>
      <c r="O929" t="str">
        <f>VLOOKUP($D929,metadata!$B$2:$S$451,12,0)</f>
        <v>lepidoptera</v>
      </c>
      <c r="P929" t="str">
        <f>VLOOKUP($D929,metadata!$B$2:$S$451,13,0)</f>
        <v>himeji</v>
      </c>
      <c r="Q929">
        <f>VLOOKUP($D929,metadata!$B$2:$S$451,14,0)</f>
        <v>34.815277999999999</v>
      </c>
      <c r="R929">
        <f>VLOOKUP($D929,metadata!$B$2:$S$451,15,0)</f>
        <v>134.68527800000001</v>
      </c>
      <c r="S929" t="str">
        <f>VLOOKUP($D929,metadata!$B$2:$S$451,16,0)</f>
        <v/>
      </c>
      <c r="T929" t="str">
        <f>VLOOKUP($D929,metadata!$B$2:$S$451,17,0)</f>
        <v/>
      </c>
      <c r="U929" t="str">
        <f>VLOOKUP($D929,metadata!$B$2:$S$451,18,0)</f>
        <v/>
      </c>
      <c r="V929">
        <f>VLOOKUP($D929,metadata!$B$2:$Z$451,19,0)</f>
        <v>100</v>
      </c>
      <c r="W929" t="str">
        <f>VLOOKUP($D929,metadata!$B$2:$Z$451,20,0)</f>
        <v>global average</v>
      </c>
      <c r="X929" t="str">
        <f>VLOOKUP($D929,metadata!$B$2:$Z$451,21,0)</f>
        <v/>
      </c>
      <c r="Y929">
        <f>VLOOKUP($D929,metadata!$B$2:$Z$451,22,0)</f>
        <v>23</v>
      </c>
      <c r="Z929" t="str">
        <f>VLOOKUP($D929,metadata!$B$2:$Z$451,23,0)</f>
        <v/>
      </c>
      <c r="AA929" t="str">
        <f>VLOOKUP($D929,metadata!$B$2:$Z$451,24,0)</f>
        <v>larval</v>
      </c>
      <c r="AB929" t="str">
        <f>VLOOKUP($D929,metadata!$B$2:$Z$451,25,0)</f>
        <v/>
      </c>
      <c r="AC929">
        <v>14.9971117207742</v>
      </c>
      <c r="AD929">
        <v>0.98765432098765804</v>
      </c>
      <c r="AF929">
        <f>IF(AE929="",V929,AE929)</f>
        <v>100</v>
      </c>
      <c r="AG929">
        <f>ROUND(AC929,1)</f>
        <v>15</v>
      </c>
      <c r="AH929">
        <v>1986</v>
      </c>
      <c r="AI929" t="s">
        <v>37</v>
      </c>
      <c r="AJ929" t="s">
        <v>37</v>
      </c>
    </row>
    <row r="930" spans="3:36" x14ac:dyDescent="0.3">
      <c r="C930">
        <v>930</v>
      </c>
      <c r="D930" t="str">
        <f t="shared" si="47"/>
        <v>23-himeji</v>
      </c>
      <c r="E930" t="str">
        <f>VLOOKUP($D930,metadata!$B$2:$S$451,2,0)</f>
        <v>KUWANA, Y</v>
      </c>
      <c r="F930" t="str">
        <f>VLOOKUP($D930,metadata!$B$2:$S$451,3,0)</f>
        <v>ORIGIN OF LEUKOMA-CANDIDA (STAUDINGER) IN JAPAN AS INFERRED FROM GEOGRAPHICAL VARIATION IN PHOTOPERIODIC RESPONSE</v>
      </c>
      <c r="G930" t="str">
        <f>VLOOKUP($D930,metadata!$B$2:$S$451,4,0)</f>
        <v/>
      </c>
      <c r="H930" t="str">
        <f>VLOOKUP($D930,metadata!$B$2:$S$451,5,0)</f>
        <v>y</v>
      </c>
      <c r="I930" t="str">
        <f>VLOOKUP($D930,metadata!$B$2:$S$451,6,0)</f>
        <v>a</v>
      </c>
      <c r="J930" t="str">
        <f>VLOOKUP($D930,metadata!$B$2:$S$451,7,0)</f>
        <v>i</v>
      </c>
      <c r="K930">
        <f>VLOOKUP($D930,metadata!$B$2:$S$451,8,0)</f>
        <v>4</v>
      </c>
      <c r="L930">
        <f>VLOOKUP($D930,metadata!$B$2:$S$451,9,0)</f>
        <v>5</v>
      </c>
      <c r="M930" t="str">
        <f>VLOOKUP($D930,metadata!$B$2:$S$451,10,0)</f>
        <v>yes, but japanese</v>
      </c>
      <c r="N930" t="str">
        <f>VLOOKUP($D930,metadata!$B$2:$S$451,11,0)</f>
        <v>Leucoma candida</v>
      </c>
      <c r="O930" t="str">
        <f>VLOOKUP($D930,metadata!$B$2:$S$451,12,0)</f>
        <v>lepidoptera</v>
      </c>
      <c r="P930" t="str">
        <f>VLOOKUP($D930,metadata!$B$2:$S$451,13,0)</f>
        <v>himeji</v>
      </c>
      <c r="Q930">
        <f>VLOOKUP($D930,metadata!$B$2:$S$451,14,0)</f>
        <v>34.815277999999999</v>
      </c>
      <c r="R930">
        <f>VLOOKUP($D930,metadata!$B$2:$S$451,15,0)</f>
        <v>134.68527800000001</v>
      </c>
      <c r="S930" t="str">
        <f>VLOOKUP($D930,metadata!$B$2:$S$451,16,0)</f>
        <v/>
      </c>
      <c r="T930" t="str">
        <f>VLOOKUP($D930,metadata!$B$2:$S$451,17,0)</f>
        <v/>
      </c>
      <c r="U930" t="str">
        <f>VLOOKUP($D930,metadata!$B$2:$S$451,18,0)</f>
        <v/>
      </c>
      <c r="V930">
        <f>VLOOKUP($D930,metadata!$B$2:$Z$451,19,0)</f>
        <v>100</v>
      </c>
      <c r="W930" t="str">
        <f>VLOOKUP($D930,metadata!$B$2:$Z$451,20,0)</f>
        <v>global average</v>
      </c>
      <c r="X930" t="str">
        <f>VLOOKUP($D930,metadata!$B$2:$Z$451,21,0)</f>
        <v/>
      </c>
      <c r="Y930">
        <f>VLOOKUP($D930,metadata!$B$2:$Z$451,22,0)</f>
        <v>23</v>
      </c>
      <c r="Z930" t="str">
        <f>VLOOKUP($D930,metadata!$B$2:$Z$451,23,0)</f>
        <v/>
      </c>
      <c r="AA930" t="str">
        <f>VLOOKUP($D930,metadata!$B$2:$Z$451,24,0)</f>
        <v>larval</v>
      </c>
      <c r="AB930" t="str">
        <f>VLOOKUP($D930,metadata!$B$2:$Z$451,25,0)</f>
        <v/>
      </c>
      <c r="AC930">
        <v>15.25</v>
      </c>
      <c r="AD930">
        <v>1.4814814814814801</v>
      </c>
      <c r="AF930">
        <f>IF(AE930="",V930,AE930)</f>
        <v>100</v>
      </c>
      <c r="AG930">
        <f>ROUND(AC930,1)</f>
        <v>15.3</v>
      </c>
      <c r="AH930">
        <v>1986</v>
      </c>
      <c r="AI930" t="s">
        <v>37</v>
      </c>
      <c r="AJ930" t="s">
        <v>37</v>
      </c>
    </row>
    <row r="931" spans="3:36" x14ac:dyDescent="0.3">
      <c r="C931">
        <v>931</v>
      </c>
      <c r="D931" t="str">
        <f t="shared" si="47"/>
        <v>23-kurashiki</v>
      </c>
      <c r="E931" t="str">
        <f>VLOOKUP($D931,metadata!$B$2:$S$451,2,0)</f>
        <v>KUWANA, Y</v>
      </c>
      <c r="F931" t="str">
        <f>VLOOKUP($D931,metadata!$B$2:$S$451,3,0)</f>
        <v>ORIGIN OF LEUKOMA-CANDIDA (STAUDINGER) IN JAPAN AS INFERRED FROM GEOGRAPHICAL VARIATION IN PHOTOPERIODIC RESPONSE</v>
      </c>
      <c r="G931" t="str">
        <f>VLOOKUP($D931,metadata!$B$2:$S$451,4,0)</f>
        <v/>
      </c>
      <c r="H931" t="str">
        <f>VLOOKUP($D931,metadata!$B$2:$S$451,5,0)</f>
        <v>y</v>
      </c>
      <c r="I931" t="str">
        <f>VLOOKUP($D931,metadata!$B$2:$S$451,6,0)</f>
        <v>a</v>
      </c>
      <c r="J931" t="str">
        <f>VLOOKUP($D931,metadata!$B$2:$S$451,7,0)</f>
        <v>i</v>
      </c>
      <c r="K931">
        <f>VLOOKUP($D931,metadata!$B$2:$S$451,8,0)</f>
        <v>4</v>
      </c>
      <c r="L931">
        <f>VLOOKUP($D931,metadata!$B$2:$S$451,9,0)</f>
        <v>5</v>
      </c>
      <c r="M931" t="str">
        <f>VLOOKUP($D931,metadata!$B$2:$S$451,10,0)</f>
        <v/>
      </c>
      <c r="N931" t="str">
        <f>VLOOKUP($D931,metadata!$B$2:$S$451,11,0)</f>
        <v>Leucoma candida</v>
      </c>
      <c r="O931" t="str">
        <f>VLOOKUP($D931,metadata!$B$2:$S$451,12,0)</f>
        <v>lepidoptera</v>
      </c>
      <c r="P931" t="str">
        <f>VLOOKUP($D931,metadata!$B$2:$S$451,13,0)</f>
        <v>kurashiki</v>
      </c>
      <c r="Q931">
        <f>VLOOKUP($D931,metadata!$B$2:$S$451,14,0)</f>
        <v>34.585000000000001</v>
      </c>
      <c r="R931">
        <f>VLOOKUP($D931,metadata!$B$2:$S$451,15,0)</f>
        <v>133.77194399999999</v>
      </c>
      <c r="S931" t="str">
        <f>VLOOKUP($D931,metadata!$B$2:$S$451,16,0)</f>
        <v/>
      </c>
      <c r="T931" t="str">
        <f>VLOOKUP($D931,metadata!$B$2:$S$451,17,0)</f>
        <v/>
      </c>
      <c r="U931" t="str">
        <f>VLOOKUP($D931,metadata!$B$2:$S$451,18,0)</f>
        <v/>
      </c>
      <c r="V931">
        <f>VLOOKUP($D931,metadata!$B$2:$Z$451,19,0)</f>
        <v>100</v>
      </c>
      <c r="W931" t="str">
        <f>VLOOKUP($D931,metadata!$B$2:$Z$451,20,0)</f>
        <v>global average</v>
      </c>
      <c r="X931" t="str">
        <f>VLOOKUP($D931,metadata!$B$2:$Z$451,21,0)</f>
        <v/>
      </c>
      <c r="Y931">
        <f>VLOOKUP($D931,metadata!$B$2:$Z$451,22,0)</f>
        <v>23</v>
      </c>
      <c r="Z931" t="str">
        <f>VLOOKUP($D931,metadata!$B$2:$Z$451,23,0)</f>
        <v/>
      </c>
      <c r="AA931" t="str">
        <f>VLOOKUP($D931,metadata!$B$2:$Z$451,24,0)</f>
        <v>larval</v>
      </c>
      <c r="AB931" t="str">
        <f>VLOOKUP($D931,metadata!$B$2:$Z$451,25,0)</f>
        <v/>
      </c>
      <c r="AC931">
        <v>14.0039856729157</v>
      </c>
      <c r="AD931">
        <v>96.790123456790099</v>
      </c>
      <c r="AF931">
        <f>IF(AE931="",V931,AE931)</f>
        <v>100</v>
      </c>
      <c r="AG931">
        <f>ROUND(AC931,1)</f>
        <v>14</v>
      </c>
      <c r="AH931">
        <v>1986</v>
      </c>
      <c r="AI931" t="s">
        <v>37</v>
      </c>
      <c r="AJ931" t="s">
        <v>37</v>
      </c>
    </row>
    <row r="932" spans="3:36" x14ac:dyDescent="0.3">
      <c r="C932">
        <v>932</v>
      </c>
      <c r="D932" t="str">
        <f t="shared" si="47"/>
        <v>23-kurashiki</v>
      </c>
      <c r="E932" t="str">
        <f>VLOOKUP($D932,metadata!$B$2:$S$451,2,0)</f>
        <v>KUWANA, Y</v>
      </c>
      <c r="F932" t="str">
        <f>VLOOKUP($D932,metadata!$B$2:$S$451,3,0)</f>
        <v>ORIGIN OF LEUKOMA-CANDIDA (STAUDINGER) IN JAPAN AS INFERRED FROM GEOGRAPHICAL VARIATION IN PHOTOPERIODIC RESPONSE</v>
      </c>
      <c r="G932" t="str">
        <f>VLOOKUP($D932,metadata!$B$2:$S$451,4,0)</f>
        <v/>
      </c>
      <c r="H932" t="str">
        <f>VLOOKUP($D932,metadata!$B$2:$S$451,5,0)</f>
        <v>y</v>
      </c>
      <c r="I932" t="str">
        <f>VLOOKUP($D932,metadata!$B$2:$S$451,6,0)</f>
        <v>a</v>
      </c>
      <c r="J932" t="str">
        <f>VLOOKUP($D932,metadata!$B$2:$S$451,7,0)</f>
        <v>i</v>
      </c>
      <c r="K932">
        <f>VLOOKUP($D932,metadata!$B$2:$S$451,8,0)</f>
        <v>4</v>
      </c>
      <c r="L932">
        <f>VLOOKUP($D932,metadata!$B$2:$S$451,9,0)</f>
        <v>5</v>
      </c>
      <c r="M932" t="str">
        <f>VLOOKUP($D932,metadata!$B$2:$S$451,10,0)</f>
        <v/>
      </c>
      <c r="N932" t="str">
        <f>VLOOKUP($D932,metadata!$B$2:$S$451,11,0)</f>
        <v>Leucoma candida</v>
      </c>
      <c r="O932" t="str">
        <f>VLOOKUP($D932,metadata!$B$2:$S$451,12,0)</f>
        <v>lepidoptera</v>
      </c>
      <c r="P932" t="str">
        <f>VLOOKUP($D932,metadata!$B$2:$S$451,13,0)</f>
        <v>kurashiki</v>
      </c>
      <c r="Q932">
        <f>VLOOKUP($D932,metadata!$B$2:$S$451,14,0)</f>
        <v>34.585000000000001</v>
      </c>
      <c r="R932">
        <f>VLOOKUP($D932,metadata!$B$2:$S$451,15,0)</f>
        <v>133.77194399999999</v>
      </c>
      <c r="S932" t="str">
        <f>VLOOKUP($D932,metadata!$B$2:$S$451,16,0)</f>
        <v/>
      </c>
      <c r="T932" t="str">
        <f>VLOOKUP($D932,metadata!$B$2:$S$451,17,0)</f>
        <v/>
      </c>
      <c r="U932" t="str">
        <f>VLOOKUP($D932,metadata!$B$2:$S$451,18,0)</f>
        <v/>
      </c>
      <c r="V932">
        <f>VLOOKUP($D932,metadata!$B$2:$Z$451,19,0)</f>
        <v>100</v>
      </c>
      <c r="W932" t="str">
        <f>VLOOKUP($D932,metadata!$B$2:$Z$451,20,0)</f>
        <v>global average</v>
      </c>
      <c r="X932" t="str">
        <f>VLOOKUP($D932,metadata!$B$2:$Z$451,21,0)</f>
        <v/>
      </c>
      <c r="Y932">
        <f>VLOOKUP($D932,metadata!$B$2:$Z$451,22,0)</f>
        <v>23</v>
      </c>
      <c r="Z932" t="str">
        <f>VLOOKUP($D932,metadata!$B$2:$Z$451,23,0)</f>
        <v/>
      </c>
      <c r="AA932" t="str">
        <f>VLOOKUP($D932,metadata!$B$2:$Z$451,24,0)</f>
        <v>larval</v>
      </c>
      <c r="AB932" t="str">
        <f>VLOOKUP($D932,metadata!$B$2:$Z$451,25,0)</f>
        <v/>
      </c>
      <c r="AC932">
        <v>14.25</v>
      </c>
      <c r="AD932">
        <v>94.567901234567898</v>
      </c>
      <c r="AF932">
        <f>IF(AE932="",V932,AE932)</f>
        <v>100</v>
      </c>
      <c r="AG932">
        <f>ROUND(AC932,1)</f>
        <v>14.3</v>
      </c>
      <c r="AH932">
        <v>1986</v>
      </c>
      <c r="AI932" t="s">
        <v>37</v>
      </c>
      <c r="AJ932" t="s">
        <v>37</v>
      </c>
    </row>
    <row r="933" spans="3:36" x14ac:dyDescent="0.3">
      <c r="C933">
        <v>933</v>
      </c>
      <c r="D933" t="str">
        <f t="shared" si="47"/>
        <v>23-kurashiki</v>
      </c>
      <c r="E933" t="str">
        <f>VLOOKUP($D933,metadata!$B$2:$S$451,2,0)</f>
        <v>KUWANA, Y</v>
      </c>
      <c r="F933" t="str">
        <f>VLOOKUP($D933,metadata!$B$2:$S$451,3,0)</f>
        <v>ORIGIN OF LEUKOMA-CANDIDA (STAUDINGER) IN JAPAN AS INFERRED FROM GEOGRAPHICAL VARIATION IN PHOTOPERIODIC RESPONSE</v>
      </c>
      <c r="G933" t="str">
        <f>VLOOKUP($D933,metadata!$B$2:$S$451,4,0)</f>
        <v/>
      </c>
      <c r="H933" t="str">
        <f>VLOOKUP($D933,metadata!$B$2:$S$451,5,0)</f>
        <v>y</v>
      </c>
      <c r="I933" t="str">
        <f>VLOOKUP($D933,metadata!$B$2:$S$451,6,0)</f>
        <v>a</v>
      </c>
      <c r="J933" t="str">
        <f>VLOOKUP($D933,metadata!$B$2:$S$451,7,0)</f>
        <v>i</v>
      </c>
      <c r="K933">
        <f>VLOOKUP($D933,metadata!$B$2:$S$451,8,0)</f>
        <v>4</v>
      </c>
      <c r="L933">
        <f>VLOOKUP($D933,metadata!$B$2:$S$451,9,0)</f>
        <v>5</v>
      </c>
      <c r="M933" t="str">
        <f>VLOOKUP($D933,metadata!$B$2:$S$451,10,0)</f>
        <v/>
      </c>
      <c r="N933" t="str">
        <f>VLOOKUP($D933,metadata!$B$2:$S$451,11,0)</f>
        <v>Leucoma candida</v>
      </c>
      <c r="O933" t="str">
        <f>VLOOKUP($D933,metadata!$B$2:$S$451,12,0)</f>
        <v>lepidoptera</v>
      </c>
      <c r="P933" t="str">
        <f>VLOOKUP($D933,metadata!$B$2:$S$451,13,0)</f>
        <v>kurashiki</v>
      </c>
      <c r="Q933">
        <f>VLOOKUP($D933,metadata!$B$2:$S$451,14,0)</f>
        <v>34.585000000000001</v>
      </c>
      <c r="R933">
        <f>VLOOKUP($D933,metadata!$B$2:$S$451,15,0)</f>
        <v>133.77194399999999</v>
      </c>
      <c r="S933" t="str">
        <f>VLOOKUP($D933,metadata!$B$2:$S$451,16,0)</f>
        <v/>
      </c>
      <c r="T933" t="str">
        <f>VLOOKUP($D933,metadata!$B$2:$S$451,17,0)</f>
        <v/>
      </c>
      <c r="U933" t="str">
        <f>VLOOKUP($D933,metadata!$B$2:$S$451,18,0)</f>
        <v/>
      </c>
      <c r="V933">
        <f>VLOOKUP($D933,metadata!$B$2:$Z$451,19,0)</f>
        <v>100</v>
      </c>
      <c r="W933" t="str">
        <f>VLOOKUP($D933,metadata!$B$2:$Z$451,20,0)</f>
        <v>global average</v>
      </c>
      <c r="X933" t="str">
        <f>VLOOKUP($D933,metadata!$B$2:$Z$451,21,0)</f>
        <v/>
      </c>
      <c r="Y933">
        <f>VLOOKUP($D933,metadata!$B$2:$Z$451,22,0)</f>
        <v>23</v>
      </c>
      <c r="Z933" t="str">
        <f>VLOOKUP($D933,metadata!$B$2:$Z$451,23,0)</f>
        <v/>
      </c>
      <c r="AA933" t="str">
        <f>VLOOKUP($D933,metadata!$B$2:$Z$451,24,0)</f>
        <v>larval</v>
      </c>
      <c r="AB933" t="str">
        <f>VLOOKUP($D933,metadata!$B$2:$Z$451,25,0)</f>
        <v/>
      </c>
      <c r="AC933">
        <v>14.4980071635421</v>
      </c>
      <c r="AD933">
        <v>51.604938271604901</v>
      </c>
      <c r="AF933">
        <f>IF(AE933="",V933,AE933)</f>
        <v>100</v>
      </c>
      <c r="AG933">
        <f>ROUND(AC933,1)</f>
        <v>14.5</v>
      </c>
      <c r="AH933">
        <v>1986</v>
      </c>
      <c r="AI933" t="s">
        <v>37</v>
      </c>
      <c r="AJ933" t="s">
        <v>37</v>
      </c>
    </row>
    <row r="934" spans="3:36" x14ac:dyDescent="0.3">
      <c r="C934">
        <v>934</v>
      </c>
      <c r="D934" t="str">
        <f t="shared" si="47"/>
        <v>23-kurashiki</v>
      </c>
      <c r="E934" t="str">
        <f>VLOOKUP($D934,metadata!$B$2:$S$451,2,0)</f>
        <v>KUWANA, Y</v>
      </c>
      <c r="F934" t="str">
        <f>VLOOKUP($D934,metadata!$B$2:$S$451,3,0)</f>
        <v>ORIGIN OF LEUKOMA-CANDIDA (STAUDINGER) IN JAPAN AS INFERRED FROM GEOGRAPHICAL VARIATION IN PHOTOPERIODIC RESPONSE</v>
      </c>
      <c r="G934" t="str">
        <f>VLOOKUP($D934,metadata!$B$2:$S$451,4,0)</f>
        <v/>
      </c>
      <c r="H934" t="str">
        <f>VLOOKUP($D934,metadata!$B$2:$S$451,5,0)</f>
        <v>y</v>
      </c>
      <c r="I934" t="str">
        <f>VLOOKUP($D934,metadata!$B$2:$S$451,6,0)</f>
        <v>a</v>
      </c>
      <c r="J934" t="str">
        <f>VLOOKUP($D934,metadata!$B$2:$S$451,7,0)</f>
        <v>i</v>
      </c>
      <c r="K934">
        <f>VLOOKUP($D934,metadata!$B$2:$S$451,8,0)</f>
        <v>4</v>
      </c>
      <c r="L934">
        <f>VLOOKUP($D934,metadata!$B$2:$S$451,9,0)</f>
        <v>5</v>
      </c>
      <c r="M934" t="str">
        <f>VLOOKUP($D934,metadata!$B$2:$S$451,10,0)</f>
        <v/>
      </c>
      <c r="N934" t="str">
        <f>VLOOKUP($D934,metadata!$B$2:$S$451,11,0)</f>
        <v>Leucoma candida</v>
      </c>
      <c r="O934" t="str">
        <f>VLOOKUP($D934,metadata!$B$2:$S$451,12,0)</f>
        <v>lepidoptera</v>
      </c>
      <c r="P934" t="str">
        <f>VLOOKUP($D934,metadata!$B$2:$S$451,13,0)</f>
        <v>kurashiki</v>
      </c>
      <c r="Q934">
        <f>VLOOKUP($D934,metadata!$B$2:$S$451,14,0)</f>
        <v>34.585000000000001</v>
      </c>
      <c r="R934">
        <f>VLOOKUP($D934,metadata!$B$2:$S$451,15,0)</f>
        <v>133.77194399999999</v>
      </c>
      <c r="S934" t="str">
        <f>VLOOKUP($D934,metadata!$B$2:$S$451,16,0)</f>
        <v/>
      </c>
      <c r="T934" t="str">
        <f>VLOOKUP($D934,metadata!$B$2:$S$451,17,0)</f>
        <v/>
      </c>
      <c r="U934" t="str">
        <f>VLOOKUP($D934,metadata!$B$2:$S$451,18,0)</f>
        <v/>
      </c>
      <c r="V934">
        <f>VLOOKUP($D934,metadata!$B$2:$Z$451,19,0)</f>
        <v>100</v>
      </c>
      <c r="W934" t="str">
        <f>VLOOKUP($D934,metadata!$B$2:$Z$451,20,0)</f>
        <v>global average</v>
      </c>
      <c r="X934" t="str">
        <f>VLOOKUP($D934,metadata!$B$2:$Z$451,21,0)</f>
        <v/>
      </c>
      <c r="Y934">
        <f>VLOOKUP($D934,metadata!$B$2:$Z$451,22,0)</f>
        <v>23</v>
      </c>
      <c r="Z934" t="str">
        <f>VLOOKUP($D934,metadata!$B$2:$Z$451,23,0)</f>
        <v/>
      </c>
      <c r="AA934" t="str">
        <f>VLOOKUP($D934,metadata!$B$2:$Z$451,24,0)</f>
        <v>larval</v>
      </c>
      <c r="AB934" t="str">
        <f>VLOOKUP($D934,metadata!$B$2:$Z$451,25,0)</f>
        <v/>
      </c>
      <c r="AC934">
        <v>14.75</v>
      </c>
      <c r="AD934">
        <v>14.074074074074</v>
      </c>
      <c r="AF934">
        <f>IF(AE934="",V934,AE934)</f>
        <v>100</v>
      </c>
      <c r="AG934">
        <f>ROUND(AC934,1)</f>
        <v>14.8</v>
      </c>
      <c r="AH934">
        <v>1986</v>
      </c>
      <c r="AI934" t="s">
        <v>37</v>
      </c>
      <c r="AJ934" t="s">
        <v>37</v>
      </c>
    </row>
    <row r="935" spans="3:36" x14ac:dyDescent="0.3">
      <c r="C935">
        <v>935</v>
      </c>
      <c r="D935" t="str">
        <f t="shared" si="47"/>
        <v>23-kurashiki</v>
      </c>
      <c r="E935" t="str">
        <f>VLOOKUP($D935,metadata!$B$2:$S$451,2,0)</f>
        <v>KUWANA, Y</v>
      </c>
      <c r="F935" t="str">
        <f>VLOOKUP($D935,metadata!$B$2:$S$451,3,0)</f>
        <v>ORIGIN OF LEUKOMA-CANDIDA (STAUDINGER) IN JAPAN AS INFERRED FROM GEOGRAPHICAL VARIATION IN PHOTOPERIODIC RESPONSE</v>
      </c>
      <c r="G935" t="str">
        <f>VLOOKUP($D935,metadata!$B$2:$S$451,4,0)</f>
        <v/>
      </c>
      <c r="H935" t="str">
        <f>VLOOKUP($D935,metadata!$B$2:$S$451,5,0)</f>
        <v>y</v>
      </c>
      <c r="I935" t="str">
        <f>VLOOKUP($D935,metadata!$B$2:$S$451,6,0)</f>
        <v>a</v>
      </c>
      <c r="J935" t="str">
        <f>VLOOKUP($D935,metadata!$B$2:$S$451,7,0)</f>
        <v>i</v>
      </c>
      <c r="K935">
        <f>VLOOKUP($D935,metadata!$B$2:$S$451,8,0)</f>
        <v>4</v>
      </c>
      <c r="L935">
        <f>VLOOKUP($D935,metadata!$B$2:$S$451,9,0)</f>
        <v>5</v>
      </c>
      <c r="M935" t="str">
        <f>VLOOKUP($D935,metadata!$B$2:$S$451,10,0)</f>
        <v/>
      </c>
      <c r="N935" t="str">
        <f>VLOOKUP($D935,metadata!$B$2:$S$451,11,0)</f>
        <v>Leucoma candida</v>
      </c>
      <c r="O935" t="str">
        <f>VLOOKUP($D935,metadata!$B$2:$S$451,12,0)</f>
        <v>lepidoptera</v>
      </c>
      <c r="P935" t="str">
        <f>VLOOKUP($D935,metadata!$B$2:$S$451,13,0)</f>
        <v>kurashiki</v>
      </c>
      <c r="Q935">
        <f>VLOOKUP($D935,metadata!$B$2:$S$451,14,0)</f>
        <v>34.585000000000001</v>
      </c>
      <c r="R935">
        <f>VLOOKUP($D935,metadata!$B$2:$S$451,15,0)</f>
        <v>133.77194399999999</v>
      </c>
      <c r="S935" t="str">
        <f>VLOOKUP($D935,metadata!$B$2:$S$451,16,0)</f>
        <v/>
      </c>
      <c r="T935" t="str">
        <f>VLOOKUP($D935,metadata!$B$2:$S$451,17,0)</f>
        <v/>
      </c>
      <c r="U935" t="str">
        <f>VLOOKUP($D935,metadata!$B$2:$S$451,18,0)</f>
        <v/>
      </c>
      <c r="V935">
        <f>VLOOKUP($D935,metadata!$B$2:$Z$451,19,0)</f>
        <v>100</v>
      </c>
      <c r="W935" t="str">
        <f>VLOOKUP($D935,metadata!$B$2:$Z$451,20,0)</f>
        <v>global average</v>
      </c>
      <c r="X935" t="str">
        <f>VLOOKUP($D935,metadata!$B$2:$Z$451,21,0)</f>
        <v/>
      </c>
      <c r="Y935">
        <f>VLOOKUP($D935,metadata!$B$2:$Z$451,22,0)</f>
        <v>23</v>
      </c>
      <c r="Z935" t="str">
        <f>VLOOKUP($D935,metadata!$B$2:$Z$451,23,0)</f>
        <v/>
      </c>
      <c r="AA935" t="str">
        <f>VLOOKUP($D935,metadata!$B$2:$Z$451,24,0)</f>
        <v>larval</v>
      </c>
      <c r="AB935" t="str">
        <f>VLOOKUP($D935,metadata!$B$2:$Z$451,25,0)</f>
        <v/>
      </c>
      <c r="AC935">
        <v>14.9971612559061</v>
      </c>
      <c r="AD935">
        <v>1.23456790123458</v>
      </c>
      <c r="AF935">
        <f>IF(AE935="",V935,AE935)</f>
        <v>100</v>
      </c>
      <c r="AG935">
        <f>ROUND(AC935,1)</f>
        <v>15</v>
      </c>
      <c r="AH935">
        <v>1986</v>
      </c>
      <c r="AI935" t="s">
        <v>37</v>
      </c>
      <c r="AJ935" t="s">
        <v>37</v>
      </c>
    </row>
    <row r="936" spans="3:36" x14ac:dyDescent="0.3">
      <c r="C936">
        <v>936</v>
      </c>
      <c r="D936" t="str">
        <f t="shared" si="47"/>
        <v>23-okayama</v>
      </c>
      <c r="E936" t="str">
        <f>VLOOKUP($D936,metadata!$B$2:$S$451,2,0)</f>
        <v>KUWANA, Y</v>
      </c>
      <c r="F936" t="str">
        <f>VLOOKUP($D936,metadata!$B$2:$S$451,3,0)</f>
        <v>ORIGIN OF LEUKOMA-CANDIDA (STAUDINGER) IN JAPAN AS INFERRED FROM GEOGRAPHICAL VARIATION IN PHOTOPERIODIC RESPONSE</v>
      </c>
      <c r="G936" t="str">
        <f>VLOOKUP($D936,metadata!$B$2:$S$451,4,0)</f>
        <v/>
      </c>
      <c r="H936" t="str">
        <f>VLOOKUP($D936,metadata!$B$2:$S$451,5,0)</f>
        <v>y</v>
      </c>
      <c r="I936" t="str">
        <f>VLOOKUP($D936,metadata!$B$2:$S$451,6,0)</f>
        <v>a</v>
      </c>
      <c r="J936" t="str">
        <f>VLOOKUP($D936,metadata!$B$2:$S$451,7,0)</f>
        <v>i</v>
      </c>
      <c r="K936">
        <f>VLOOKUP($D936,metadata!$B$2:$S$451,8,0)</f>
        <v>4</v>
      </c>
      <c r="L936">
        <f>VLOOKUP($D936,metadata!$B$2:$S$451,9,0)</f>
        <v>5</v>
      </c>
      <c r="M936" t="str">
        <f>VLOOKUP($D936,metadata!$B$2:$S$451,10,0)</f>
        <v/>
      </c>
      <c r="N936" t="str">
        <f>VLOOKUP($D936,metadata!$B$2:$S$451,11,0)</f>
        <v>Leucoma candida</v>
      </c>
      <c r="O936" t="str">
        <f>VLOOKUP($D936,metadata!$B$2:$S$451,12,0)</f>
        <v>lepidoptera</v>
      </c>
      <c r="P936" t="str">
        <f>VLOOKUP($D936,metadata!$B$2:$S$451,13,0)</f>
        <v>okayama</v>
      </c>
      <c r="Q936">
        <f>VLOOKUP($D936,metadata!$B$2:$S$451,14,0)</f>
        <v>34.655278000000003</v>
      </c>
      <c r="R936">
        <f>VLOOKUP($D936,metadata!$B$2:$S$451,15,0)</f>
        <v>133.919444</v>
      </c>
      <c r="S936" t="str">
        <f>VLOOKUP($D936,metadata!$B$2:$S$451,16,0)</f>
        <v/>
      </c>
      <c r="T936" t="str">
        <f>VLOOKUP($D936,metadata!$B$2:$S$451,17,0)</f>
        <v/>
      </c>
      <c r="U936" t="str">
        <f>VLOOKUP($D936,metadata!$B$2:$S$451,18,0)</f>
        <v/>
      </c>
      <c r="V936">
        <f>VLOOKUP($D936,metadata!$B$2:$Z$451,19,0)</f>
        <v>100</v>
      </c>
      <c r="W936" t="str">
        <f>VLOOKUP($D936,metadata!$B$2:$Z$451,20,0)</f>
        <v>global average</v>
      </c>
      <c r="X936" t="str">
        <f>VLOOKUP($D936,metadata!$B$2:$Z$451,21,0)</f>
        <v/>
      </c>
      <c r="Y936">
        <f>VLOOKUP($D936,metadata!$B$2:$Z$451,22,0)</f>
        <v>23</v>
      </c>
      <c r="Z936" t="str">
        <f>VLOOKUP($D936,metadata!$B$2:$Z$451,23,0)</f>
        <v/>
      </c>
      <c r="AA936" t="str">
        <f>VLOOKUP($D936,metadata!$B$2:$Z$451,24,0)</f>
        <v>larval</v>
      </c>
      <c r="AB936" t="str">
        <f>VLOOKUP($D936,metadata!$B$2:$Z$451,25,0)</f>
        <v/>
      </c>
      <c r="AC936">
        <v>14.375</v>
      </c>
      <c r="AD936">
        <v>76.049382716049394</v>
      </c>
      <c r="AF936">
        <f>IF(AE936="",V936,AE936)</f>
        <v>100</v>
      </c>
      <c r="AG936">
        <f>ROUND(AC936,1)</f>
        <v>14.4</v>
      </c>
      <c r="AH936">
        <v>1986</v>
      </c>
      <c r="AI936" t="s">
        <v>38</v>
      </c>
      <c r="AJ936" t="s">
        <v>38</v>
      </c>
    </row>
    <row r="937" spans="3:36" x14ac:dyDescent="0.3">
      <c r="C937">
        <v>937</v>
      </c>
      <c r="D937" t="str">
        <f t="shared" si="47"/>
        <v>23-okayama</v>
      </c>
      <c r="E937" t="str">
        <f>VLOOKUP($D937,metadata!$B$2:$S$451,2,0)</f>
        <v>KUWANA, Y</v>
      </c>
      <c r="F937" t="str">
        <f>VLOOKUP($D937,metadata!$B$2:$S$451,3,0)</f>
        <v>ORIGIN OF LEUKOMA-CANDIDA (STAUDINGER) IN JAPAN AS INFERRED FROM GEOGRAPHICAL VARIATION IN PHOTOPERIODIC RESPONSE</v>
      </c>
      <c r="G937" t="str">
        <f>VLOOKUP($D937,metadata!$B$2:$S$451,4,0)</f>
        <v/>
      </c>
      <c r="H937" t="str">
        <f>VLOOKUP($D937,metadata!$B$2:$S$451,5,0)</f>
        <v>y</v>
      </c>
      <c r="I937" t="str">
        <f>VLOOKUP($D937,metadata!$B$2:$S$451,6,0)</f>
        <v>a</v>
      </c>
      <c r="J937" t="str">
        <f>VLOOKUP($D937,metadata!$B$2:$S$451,7,0)</f>
        <v>i</v>
      </c>
      <c r="K937">
        <f>VLOOKUP($D937,metadata!$B$2:$S$451,8,0)</f>
        <v>4</v>
      </c>
      <c r="L937">
        <f>VLOOKUP($D937,metadata!$B$2:$S$451,9,0)</f>
        <v>5</v>
      </c>
      <c r="M937" t="str">
        <f>VLOOKUP($D937,metadata!$B$2:$S$451,10,0)</f>
        <v/>
      </c>
      <c r="N937" t="str">
        <f>VLOOKUP($D937,metadata!$B$2:$S$451,11,0)</f>
        <v>Leucoma candida</v>
      </c>
      <c r="O937" t="str">
        <f>VLOOKUP($D937,metadata!$B$2:$S$451,12,0)</f>
        <v>lepidoptera</v>
      </c>
      <c r="P937" t="str">
        <f>VLOOKUP($D937,metadata!$B$2:$S$451,13,0)</f>
        <v>okayama</v>
      </c>
      <c r="Q937">
        <f>VLOOKUP($D937,metadata!$B$2:$S$451,14,0)</f>
        <v>34.655278000000003</v>
      </c>
      <c r="R937">
        <f>VLOOKUP($D937,metadata!$B$2:$S$451,15,0)</f>
        <v>133.919444</v>
      </c>
      <c r="S937" t="str">
        <f>VLOOKUP($D937,metadata!$B$2:$S$451,16,0)</f>
        <v/>
      </c>
      <c r="T937" t="str">
        <f>VLOOKUP($D937,metadata!$B$2:$S$451,17,0)</f>
        <v/>
      </c>
      <c r="U937" t="str">
        <f>VLOOKUP($D937,metadata!$B$2:$S$451,18,0)</f>
        <v/>
      </c>
      <c r="V937">
        <f>VLOOKUP($D937,metadata!$B$2:$Z$451,19,0)</f>
        <v>100</v>
      </c>
      <c r="W937" t="str">
        <f>VLOOKUP($D937,metadata!$B$2:$Z$451,20,0)</f>
        <v>global average</v>
      </c>
      <c r="X937" t="str">
        <f>VLOOKUP($D937,metadata!$B$2:$Z$451,21,0)</f>
        <v/>
      </c>
      <c r="Y937">
        <f>VLOOKUP($D937,metadata!$B$2:$Z$451,22,0)</f>
        <v>23</v>
      </c>
      <c r="Z937" t="str">
        <f>VLOOKUP($D937,metadata!$B$2:$Z$451,23,0)</f>
        <v/>
      </c>
      <c r="AA937" t="str">
        <f>VLOOKUP($D937,metadata!$B$2:$Z$451,24,0)</f>
        <v>larval</v>
      </c>
      <c r="AB937" t="str">
        <f>VLOOKUP($D937,metadata!$B$2:$Z$451,25,0)</f>
        <v/>
      </c>
      <c r="AC937">
        <v>14.5034064929126</v>
      </c>
      <c r="AD937">
        <v>78.518518518518505</v>
      </c>
      <c r="AF937">
        <f>IF(AE937="",V937,AE937)</f>
        <v>100</v>
      </c>
      <c r="AG937">
        <f>ROUND(AC937,1)</f>
        <v>14.5</v>
      </c>
      <c r="AH937">
        <v>1986</v>
      </c>
      <c r="AI937" t="s">
        <v>38</v>
      </c>
      <c r="AJ937" t="s">
        <v>38</v>
      </c>
    </row>
    <row r="938" spans="3:36" x14ac:dyDescent="0.3">
      <c r="C938">
        <v>938</v>
      </c>
      <c r="D938" t="str">
        <f t="shared" si="47"/>
        <v>23-okayama</v>
      </c>
      <c r="E938" t="str">
        <f>VLOOKUP($D938,metadata!$B$2:$S$451,2,0)</f>
        <v>KUWANA, Y</v>
      </c>
      <c r="F938" t="str">
        <f>VLOOKUP($D938,metadata!$B$2:$S$451,3,0)</f>
        <v>ORIGIN OF LEUKOMA-CANDIDA (STAUDINGER) IN JAPAN AS INFERRED FROM GEOGRAPHICAL VARIATION IN PHOTOPERIODIC RESPONSE</v>
      </c>
      <c r="G938" t="str">
        <f>VLOOKUP($D938,metadata!$B$2:$S$451,4,0)</f>
        <v/>
      </c>
      <c r="H938" t="str">
        <f>VLOOKUP($D938,metadata!$B$2:$S$451,5,0)</f>
        <v>y</v>
      </c>
      <c r="I938" t="str">
        <f>VLOOKUP($D938,metadata!$B$2:$S$451,6,0)</f>
        <v>a</v>
      </c>
      <c r="J938" t="str">
        <f>VLOOKUP($D938,metadata!$B$2:$S$451,7,0)</f>
        <v>i</v>
      </c>
      <c r="K938">
        <f>VLOOKUP($D938,metadata!$B$2:$S$451,8,0)</f>
        <v>4</v>
      </c>
      <c r="L938">
        <f>VLOOKUP($D938,metadata!$B$2:$S$451,9,0)</f>
        <v>5</v>
      </c>
      <c r="M938" t="str">
        <f>VLOOKUP($D938,metadata!$B$2:$S$451,10,0)</f>
        <v/>
      </c>
      <c r="N938" t="str">
        <f>VLOOKUP($D938,metadata!$B$2:$S$451,11,0)</f>
        <v>Leucoma candida</v>
      </c>
      <c r="O938" t="str">
        <f>VLOOKUP($D938,metadata!$B$2:$S$451,12,0)</f>
        <v>lepidoptera</v>
      </c>
      <c r="P938" t="str">
        <f>VLOOKUP($D938,metadata!$B$2:$S$451,13,0)</f>
        <v>okayama</v>
      </c>
      <c r="Q938">
        <f>VLOOKUP($D938,metadata!$B$2:$S$451,14,0)</f>
        <v>34.655278000000003</v>
      </c>
      <c r="R938">
        <f>VLOOKUP($D938,metadata!$B$2:$S$451,15,0)</f>
        <v>133.919444</v>
      </c>
      <c r="S938" t="str">
        <f>VLOOKUP($D938,metadata!$B$2:$S$451,16,0)</f>
        <v/>
      </c>
      <c r="T938" t="str">
        <f>VLOOKUP($D938,metadata!$B$2:$S$451,17,0)</f>
        <v/>
      </c>
      <c r="U938" t="str">
        <f>VLOOKUP($D938,metadata!$B$2:$S$451,18,0)</f>
        <v/>
      </c>
      <c r="V938">
        <f>VLOOKUP($D938,metadata!$B$2:$Z$451,19,0)</f>
        <v>100</v>
      </c>
      <c r="W938" t="str">
        <f>VLOOKUP($D938,metadata!$B$2:$Z$451,20,0)</f>
        <v>global average</v>
      </c>
      <c r="X938" t="str">
        <f>VLOOKUP($D938,metadata!$B$2:$Z$451,21,0)</f>
        <v/>
      </c>
      <c r="Y938">
        <f>VLOOKUP($D938,metadata!$B$2:$Z$451,22,0)</f>
        <v>23</v>
      </c>
      <c r="Z938" t="str">
        <f>VLOOKUP($D938,metadata!$B$2:$Z$451,23,0)</f>
        <v/>
      </c>
      <c r="AA938" t="str">
        <f>VLOOKUP($D938,metadata!$B$2:$Z$451,24,0)</f>
        <v>larval</v>
      </c>
      <c r="AB938" t="str">
        <f>VLOOKUP($D938,metadata!$B$2:$Z$451,25,0)</f>
        <v/>
      </c>
      <c r="AC938">
        <v>14.75</v>
      </c>
      <c r="AD938">
        <v>35.061728395061699</v>
      </c>
      <c r="AF938">
        <f>IF(AE938="",V938,AE938)</f>
        <v>100</v>
      </c>
      <c r="AG938">
        <f>ROUND(AC938,1)</f>
        <v>14.8</v>
      </c>
      <c r="AH938">
        <v>1986</v>
      </c>
      <c r="AI938" t="s">
        <v>38</v>
      </c>
      <c r="AJ938" t="s">
        <v>38</v>
      </c>
    </row>
    <row r="939" spans="3:36" x14ac:dyDescent="0.3">
      <c r="C939">
        <v>939</v>
      </c>
      <c r="D939" t="str">
        <f t="shared" si="47"/>
        <v>23-okayama</v>
      </c>
      <c r="E939" t="str">
        <f>VLOOKUP($D939,metadata!$B$2:$S$451,2,0)</f>
        <v>KUWANA, Y</v>
      </c>
      <c r="F939" t="str">
        <f>VLOOKUP($D939,metadata!$B$2:$S$451,3,0)</f>
        <v>ORIGIN OF LEUKOMA-CANDIDA (STAUDINGER) IN JAPAN AS INFERRED FROM GEOGRAPHICAL VARIATION IN PHOTOPERIODIC RESPONSE</v>
      </c>
      <c r="G939" t="str">
        <f>VLOOKUP($D939,metadata!$B$2:$S$451,4,0)</f>
        <v/>
      </c>
      <c r="H939" t="str">
        <f>VLOOKUP($D939,metadata!$B$2:$S$451,5,0)</f>
        <v>y</v>
      </c>
      <c r="I939" t="str">
        <f>VLOOKUP($D939,metadata!$B$2:$S$451,6,0)</f>
        <v>a</v>
      </c>
      <c r="J939" t="str">
        <f>VLOOKUP($D939,metadata!$B$2:$S$451,7,0)</f>
        <v>i</v>
      </c>
      <c r="K939">
        <f>VLOOKUP($D939,metadata!$B$2:$S$451,8,0)</f>
        <v>4</v>
      </c>
      <c r="L939">
        <f>VLOOKUP($D939,metadata!$B$2:$S$451,9,0)</f>
        <v>5</v>
      </c>
      <c r="M939" t="str">
        <f>VLOOKUP($D939,metadata!$B$2:$S$451,10,0)</f>
        <v/>
      </c>
      <c r="N939" t="str">
        <f>VLOOKUP($D939,metadata!$B$2:$S$451,11,0)</f>
        <v>Leucoma candida</v>
      </c>
      <c r="O939" t="str">
        <f>VLOOKUP($D939,metadata!$B$2:$S$451,12,0)</f>
        <v>lepidoptera</v>
      </c>
      <c r="P939" t="str">
        <f>VLOOKUP($D939,metadata!$B$2:$S$451,13,0)</f>
        <v>okayama</v>
      </c>
      <c r="Q939">
        <f>VLOOKUP($D939,metadata!$B$2:$S$451,14,0)</f>
        <v>34.655278000000003</v>
      </c>
      <c r="R939">
        <f>VLOOKUP($D939,metadata!$B$2:$S$451,15,0)</f>
        <v>133.919444</v>
      </c>
      <c r="S939" t="str">
        <f>VLOOKUP($D939,metadata!$B$2:$S$451,16,0)</f>
        <v/>
      </c>
      <c r="T939" t="str">
        <f>VLOOKUP($D939,metadata!$B$2:$S$451,17,0)</f>
        <v/>
      </c>
      <c r="U939" t="str">
        <f>VLOOKUP($D939,metadata!$B$2:$S$451,18,0)</f>
        <v/>
      </c>
      <c r="V939">
        <f>VLOOKUP($D939,metadata!$B$2:$Z$451,19,0)</f>
        <v>100</v>
      </c>
      <c r="W939" t="str">
        <f>VLOOKUP($D939,metadata!$B$2:$Z$451,20,0)</f>
        <v>global average</v>
      </c>
      <c r="X939" t="str">
        <f>VLOOKUP($D939,metadata!$B$2:$Z$451,21,0)</f>
        <v/>
      </c>
      <c r="Y939">
        <f>VLOOKUP($D939,metadata!$B$2:$Z$451,22,0)</f>
        <v>23</v>
      </c>
      <c r="Z939" t="str">
        <f>VLOOKUP($D939,metadata!$B$2:$Z$451,23,0)</f>
        <v/>
      </c>
      <c r="AA939" t="str">
        <f>VLOOKUP($D939,metadata!$B$2:$Z$451,24,0)</f>
        <v>larval</v>
      </c>
      <c r="AB939" t="str">
        <f>VLOOKUP($D939,metadata!$B$2:$Z$451,25,0)</f>
        <v/>
      </c>
      <c r="AC939">
        <v>14.9971612559061</v>
      </c>
      <c r="AD939">
        <v>1.23456790123458</v>
      </c>
      <c r="AF939">
        <f>IF(AE939="",V939,AE939)</f>
        <v>100</v>
      </c>
      <c r="AG939">
        <f>ROUND(AC939,1)</f>
        <v>15</v>
      </c>
      <c r="AH939">
        <v>1986</v>
      </c>
      <c r="AI939" t="s">
        <v>38</v>
      </c>
      <c r="AJ939" t="s">
        <v>38</v>
      </c>
    </row>
    <row r="940" spans="3:36" x14ac:dyDescent="0.3">
      <c r="C940">
        <v>940</v>
      </c>
      <c r="D940" t="str">
        <f t="shared" si="47"/>
        <v>23-okayama</v>
      </c>
      <c r="E940" t="str">
        <f>VLOOKUP($D940,metadata!$B$2:$S$451,2,0)</f>
        <v>KUWANA, Y</v>
      </c>
      <c r="F940" t="str">
        <f>VLOOKUP($D940,metadata!$B$2:$S$451,3,0)</f>
        <v>ORIGIN OF LEUKOMA-CANDIDA (STAUDINGER) IN JAPAN AS INFERRED FROM GEOGRAPHICAL VARIATION IN PHOTOPERIODIC RESPONSE</v>
      </c>
      <c r="G940" t="str">
        <f>VLOOKUP($D940,metadata!$B$2:$S$451,4,0)</f>
        <v/>
      </c>
      <c r="H940" t="str">
        <f>VLOOKUP($D940,metadata!$B$2:$S$451,5,0)</f>
        <v>y</v>
      </c>
      <c r="I940" t="str">
        <f>VLOOKUP($D940,metadata!$B$2:$S$451,6,0)</f>
        <v>a</v>
      </c>
      <c r="J940" t="str">
        <f>VLOOKUP($D940,metadata!$B$2:$S$451,7,0)</f>
        <v>i</v>
      </c>
      <c r="K940">
        <f>VLOOKUP($D940,metadata!$B$2:$S$451,8,0)</f>
        <v>4</v>
      </c>
      <c r="L940">
        <f>VLOOKUP($D940,metadata!$B$2:$S$451,9,0)</f>
        <v>5</v>
      </c>
      <c r="M940" t="str">
        <f>VLOOKUP($D940,metadata!$B$2:$S$451,10,0)</f>
        <v/>
      </c>
      <c r="N940" t="str">
        <f>VLOOKUP($D940,metadata!$B$2:$S$451,11,0)</f>
        <v>Leucoma candida</v>
      </c>
      <c r="O940" t="str">
        <f>VLOOKUP($D940,metadata!$B$2:$S$451,12,0)</f>
        <v>lepidoptera</v>
      </c>
      <c r="P940" t="str">
        <f>VLOOKUP($D940,metadata!$B$2:$S$451,13,0)</f>
        <v>okayama</v>
      </c>
      <c r="Q940">
        <f>VLOOKUP($D940,metadata!$B$2:$S$451,14,0)</f>
        <v>34.655278000000003</v>
      </c>
      <c r="R940">
        <f>VLOOKUP($D940,metadata!$B$2:$S$451,15,0)</f>
        <v>133.919444</v>
      </c>
      <c r="S940" t="str">
        <f>VLOOKUP($D940,metadata!$B$2:$S$451,16,0)</f>
        <v/>
      </c>
      <c r="T940" t="str">
        <f>VLOOKUP($D940,metadata!$B$2:$S$451,17,0)</f>
        <v/>
      </c>
      <c r="U940" t="str">
        <f>VLOOKUP($D940,metadata!$B$2:$S$451,18,0)</f>
        <v/>
      </c>
      <c r="V940">
        <f>VLOOKUP($D940,metadata!$B$2:$Z$451,19,0)</f>
        <v>100</v>
      </c>
      <c r="W940" t="str">
        <f>VLOOKUP($D940,metadata!$B$2:$Z$451,20,0)</f>
        <v>global average</v>
      </c>
      <c r="X940" t="str">
        <f>VLOOKUP($D940,metadata!$B$2:$Z$451,21,0)</f>
        <v/>
      </c>
      <c r="Y940">
        <f>VLOOKUP($D940,metadata!$B$2:$Z$451,22,0)</f>
        <v>23</v>
      </c>
      <c r="Z940" t="str">
        <f>VLOOKUP($D940,metadata!$B$2:$Z$451,23,0)</f>
        <v/>
      </c>
      <c r="AA940" t="str">
        <f>VLOOKUP($D940,metadata!$B$2:$Z$451,24,0)</f>
        <v>larval</v>
      </c>
      <c r="AB940" t="str">
        <f>VLOOKUP($D940,metadata!$B$2:$Z$451,25,0)</f>
        <v/>
      </c>
      <c r="AC940">
        <v>15.25</v>
      </c>
      <c r="AD940">
        <v>1.4814814814814801</v>
      </c>
      <c r="AF940">
        <f>IF(AE940="",V940,AE940)</f>
        <v>100</v>
      </c>
      <c r="AG940">
        <f>ROUND(AC940,1)</f>
        <v>15.3</v>
      </c>
      <c r="AH940">
        <v>1986</v>
      </c>
      <c r="AI940" t="s">
        <v>38</v>
      </c>
      <c r="AJ940" t="s">
        <v>38</v>
      </c>
    </row>
    <row r="941" spans="3:36" x14ac:dyDescent="0.3">
      <c r="C941">
        <v>941</v>
      </c>
      <c r="D941" t="str">
        <f t="shared" si="47"/>
        <v>23-matsumoto</v>
      </c>
      <c r="E941" t="str">
        <f>VLOOKUP($D941,metadata!$B$2:$S$451,2,0)</f>
        <v>KUWANA, Y</v>
      </c>
      <c r="F941" t="str">
        <f>VLOOKUP($D941,metadata!$B$2:$S$451,3,0)</f>
        <v>ORIGIN OF LEUKOMA-CANDIDA (STAUDINGER) IN JAPAN AS INFERRED FROM GEOGRAPHICAL VARIATION IN PHOTOPERIODIC RESPONSE</v>
      </c>
      <c r="G941" t="str">
        <f>VLOOKUP($D941,metadata!$B$2:$S$451,4,0)</f>
        <v/>
      </c>
      <c r="H941" t="str">
        <f>VLOOKUP($D941,metadata!$B$2:$S$451,5,0)</f>
        <v>y</v>
      </c>
      <c r="I941" t="str">
        <f>VLOOKUP($D941,metadata!$B$2:$S$451,6,0)</f>
        <v>a</v>
      </c>
      <c r="J941" t="str">
        <f>VLOOKUP($D941,metadata!$B$2:$S$451,7,0)</f>
        <v>i</v>
      </c>
      <c r="K941">
        <f>VLOOKUP($D941,metadata!$B$2:$S$451,8,0)</f>
        <v>4</v>
      </c>
      <c r="L941">
        <f>VLOOKUP($D941,metadata!$B$2:$S$451,9,0)</f>
        <v>5</v>
      </c>
      <c r="M941" t="str">
        <f>VLOOKUP($D941,metadata!$B$2:$S$451,10,0)</f>
        <v/>
      </c>
      <c r="N941" t="str">
        <f>VLOOKUP($D941,metadata!$B$2:$S$451,11,0)</f>
        <v>Leucoma candida</v>
      </c>
      <c r="O941" t="str">
        <f>VLOOKUP($D941,metadata!$B$2:$S$451,12,0)</f>
        <v>lepidoptera</v>
      </c>
      <c r="P941" t="str">
        <f>VLOOKUP($D941,metadata!$B$2:$S$451,13,0)</f>
        <v>matsumoto</v>
      </c>
      <c r="Q941">
        <f>VLOOKUP($D941,metadata!$B$2:$S$451,14,0)</f>
        <v>36.238047000000002</v>
      </c>
      <c r="R941">
        <f>VLOOKUP($D941,metadata!$B$2:$S$451,15,0)</f>
        <v>137.97198299999999</v>
      </c>
      <c r="S941" t="str">
        <f>VLOOKUP($D941,metadata!$B$2:$S$451,16,0)</f>
        <v/>
      </c>
      <c r="T941" t="str">
        <f>VLOOKUP($D941,metadata!$B$2:$S$451,17,0)</f>
        <v/>
      </c>
      <c r="U941" t="str">
        <f>VLOOKUP($D941,metadata!$B$2:$S$451,18,0)</f>
        <v/>
      </c>
      <c r="V941">
        <f>VLOOKUP($D941,metadata!$B$2:$Z$451,19,0)</f>
        <v>100</v>
      </c>
      <c r="W941" t="str">
        <f>VLOOKUP($D941,metadata!$B$2:$Z$451,20,0)</f>
        <v>global average</v>
      </c>
      <c r="X941" t="str">
        <f>VLOOKUP($D941,metadata!$B$2:$Z$451,21,0)</f>
        <v/>
      </c>
      <c r="Y941">
        <f>VLOOKUP($D941,metadata!$B$2:$Z$451,22,0)</f>
        <v>23</v>
      </c>
      <c r="Z941" t="str">
        <f>VLOOKUP($D941,metadata!$B$2:$Z$451,23,0)</f>
        <v/>
      </c>
      <c r="AA941" t="str">
        <f>VLOOKUP($D941,metadata!$B$2:$Z$451,24,0)</f>
        <v>larval</v>
      </c>
      <c r="AB941" t="str">
        <f>VLOOKUP($D941,metadata!$B$2:$Z$451,25,0)</f>
        <v/>
      </c>
      <c r="AC941">
        <v>14.4</v>
      </c>
      <c r="AD941">
        <v>100.246913580246</v>
      </c>
      <c r="AF941">
        <f>IF(AE941="",V941,AE941)</f>
        <v>100</v>
      </c>
      <c r="AG941">
        <f>ROUND(AC941,1)</f>
        <v>14.4</v>
      </c>
      <c r="AH941">
        <v>1986</v>
      </c>
      <c r="AI941" t="s">
        <v>37</v>
      </c>
      <c r="AJ941" t="s">
        <v>37</v>
      </c>
    </row>
    <row r="942" spans="3:36" x14ac:dyDescent="0.3">
      <c r="C942">
        <v>942</v>
      </c>
      <c r="D942" t="str">
        <f t="shared" si="47"/>
        <v>23-matsumoto</v>
      </c>
      <c r="E942" t="str">
        <f>VLOOKUP($D942,metadata!$B$2:$S$451,2,0)</f>
        <v>KUWANA, Y</v>
      </c>
      <c r="F942" t="str">
        <f>VLOOKUP($D942,metadata!$B$2:$S$451,3,0)</f>
        <v>ORIGIN OF LEUKOMA-CANDIDA (STAUDINGER) IN JAPAN AS INFERRED FROM GEOGRAPHICAL VARIATION IN PHOTOPERIODIC RESPONSE</v>
      </c>
      <c r="G942" t="str">
        <f>VLOOKUP($D942,metadata!$B$2:$S$451,4,0)</f>
        <v/>
      </c>
      <c r="H942" t="str">
        <f>VLOOKUP($D942,metadata!$B$2:$S$451,5,0)</f>
        <v>y</v>
      </c>
      <c r="I942" t="str">
        <f>VLOOKUP($D942,metadata!$B$2:$S$451,6,0)</f>
        <v>a</v>
      </c>
      <c r="J942" t="str">
        <f>VLOOKUP($D942,metadata!$B$2:$S$451,7,0)</f>
        <v>i</v>
      </c>
      <c r="K942">
        <f>VLOOKUP($D942,metadata!$B$2:$S$451,8,0)</f>
        <v>4</v>
      </c>
      <c r="L942">
        <f>VLOOKUP($D942,metadata!$B$2:$S$451,9,0)</f>
        <v>5</v>
      </c>
      <c r="M942" t="str">
        <f>VLOOKUP($D942,metadata!$B$2:$S$451,10,0)</f>
        <v/>
      </c>
      <c r="N942" t="str">
        <f>VLOOKUP($D942,metadata!$B$2:$S$451,11,0)</f>
        <v>Leucoma candida</v>
      </c>
      <c r="O942" t="str">
        <f>VLOOKUP($D942,metadata!$B$2:$S$451,12,0)</f>
        <v>lepidoptera</v>
      </c>
      <c r="P942" t="str">
        <f>VLOOKUP($D942,metadata!$B$2:$S$451,13,0)</f>
        <v>matsumoto</v>
      </c>
      <c r="Q942">
        <f>VLOOKUP($D942,metadata!$B$2:$S$451,14,0)</f>
        <v>36.238047000000002</v>
      </c>
      <c r="R942">
        <f>VLOOKUP($D942,metadata!$B$2:$S$451,15,0)</f>
        <v>137.97198299999999</v>
      </c>
      <c r="S942" t="str">
        <f>VLOOKUP($D942,metadata!$B$2:$S$451,16,0)</f>
        <v/>
      </c>
      <c r="T942" t="str">
        <f>VLOOKUP($D942,metadata!$B$2:$S$451,17,0)</f>
        <v/>
      </c>
      <c r="U942" t="str">
        <f>VLOOKUP($D942,metadata!$B$2:$S$451,18,0)</f>
        <v/>
      </c>
      <c r="V942">
        <f>VLOOKUP($D942,metadata!$B$2:$Z$451,19,0)</f>
        <v>100</v>
      </c>
      <c r="W942" t="str">
        <f>VLOOKUP($D942,metadata!$B$2:$Z$451,20,0)</f>
        <v>global average</v>
      </c>
      <c r="X942" t="str">
        <f>VLOOKUP($D942,metadata!$B$2:$Z$451,21,0)</f>
        <v/>
      </c>
      <c r="Y942">
        <f>VLOOKUP($D942,metadata!$B$2:$Z$451,22,0)</f>
        <v>23</v>
      </c>
      <c r="Z942" t="str">
        <f>VLOOKUP($D942,metadata!$B$2:$Z$451,23,0)</f>
        <v/>
      </c>
      <c r="AA942" t="str">
        <f>VLOOKUP($D942,metadata!$B$2:$Z$451,24,0)</f>
        <v>larval</v>
      </c>
      <c r="AB942" t="str">
        <f>VLOOKUP($D942,metadata!$B$2:$Z$451,25,0)</f>
        <v/>
      </c>
      <c r="AC942">
        <v>14.501691815272</v>
      </c>
      <c r="AD942">
        <v>100.74074074073999</v>
      </c>
      <c r="AF942">
        <f>IF(AE942="",V942,AE942)</f>
        <v>100</v>
      </c>
      <c r="AG942">
        <f>ROUND(AC942,1)</f>
        <v>14.5</v>
      </c>
      <c r="AH942">
        <v>1986</v>
      </c>
      <c r="AI942" t="s">
        <v>37</v>
      </c>
      <c r="AJ942" t="s">
        <v>37</v>
      </c>
    </row>
    <row r="943" spans="3:36" x14ac:dyDescent="0.3">
      <c r="C943">
        <v>943</v>
      </c>
      <c r="D943" t="str">
        <f t="shared" si="47"/>
        <v>23-matsumoto</v>
      </c>
      <c r="E943" t="str">
        <f>VLOOKUP($D943,metadata!$B$2:$S$451,2,0)</f>
        <v>KUWANA, Y</v>
      </c>
      <c r="F943" t="str">
        <f>VLOOKUP($D943,metadata!$B$2:$S$451,3,0)</f>
        <v>ORIGIN OF LEUKOMA-CANDIDA (STAUDINGER) IN JAPAN AS INFERRED FROM GEOGRAPHICAL VARIATION IN PHOTOPERIODIC RESPONSE</v>
      </c>
      <c r="G943" t="str">
        <f>VLOOKUP($D943,metadata!$B$2:$S$451,4,0)</f>
        <v/>
      </c>
      <c r="H943" t="str">
        <f>VLOOKUP($D943,metadata!$B$2:$S$451,5,0)</f>
        <v>y</v>
      </c>
      <c r="I943" t="str">
        <f>VLOOKUP($D943,metadata!$B$2:$S$451,6,0)</f>
        <v>a</v>
      </c>
      <c r="J943" t="str">
        <f>VLOOKUP($D943,metadata!$B$2:$S$451,7,0)</f>
        <v>i</v>
      </c>
      <c r="K943">
        <f>VLOOKUP($D943,metadata!$B$2:$S$451,8,0)</f>
        <v>4</v>
      </c>
      <c r="L943">
        <f>VLOOKUP($D943,metadata!$B$2:$S$451,9,0)</f>
        <v>5</v>
      </c>
      <c r="M943" t="str">
        <f>VLOOKUP($D943,metadata!$B$2:$S$451,10,0)</f>
        <v/>
      </c>
      <c r="N943" t="str">
        <f>VLOOKUP($D943,metadata!$B$2:$S$451,11,0)</f>
        <v>Leucoma candida</v>
      </c>
      <c r="O943" t="str">
        <f>VLOOKUP($D943,metadata!$B$2:$S$451,12,0)</f>
        <v>lepidoptera</v>
      </c>
      <c r="P943" t="str">
        <f>VLOOKUP($D943,metadata!$B$2:$S$451,13,0)</f>
        <v>matsumoto</v>
      </c>
      <c r="Q943">
        <f>VLOOKUP($D943,metadata!$B$2:$S$451,14,0)</f>
        <v>36.238047000000002</v>
      </c>
      <c r="R943">
        <f>VLOOKUP($D943,metadata!$B$2:$S$451,15,0)</f>
        <v>137.97198299999999</v>
      </c>
      <c r="S943" t="str">
        <f>VLOOKUP($D943,metadata!$B$2:$S$451,16,0)</f>
        <v/>
      </c>
      <c r="T943" t="str">
        <f>VLOOKUP($D943,metadata!$B$2:$S$451,17,0)</f>
        <v/>
      </c>
      <c r="U943" t="str">
        <f>VLOOKUP($D943,metadata!$B$2:$S$451,18,0)</f>
        <v/>
      </c>
      <c r="V943">
        <f>VLOOKUP($D943,metadata!$B$2:$Z$451,19,0)</f>
        <v>100</v>
      </c>
      <c r="W943" t="str">
        <f>VLOOKUP($D943,metadata!$B$2:$Z$451,20,0)</f>
        <v>global average</v>
      </c>
      <c r="X943" t="str">
        <f>VLOOKUP($D943,metadata!$B$2:$Z$451,21,0)</f>
        <v/>
      </c>
      <c r="Y943">
        <f>VLOOKUP($D943,metadata!$B$2:$Z$451,22,0)</f>
        <v>23</v>
      </c>
      <c r="Z943" t="str">
        <f>VLOOKUP($D943,metadata!$B$2:$Z$451,23,0)</f>
        <v/>
      </c>
      <c r="AA943" t="str">
        <f>VLOOKUP($D943,metadata!$B$2:$Z$451,24,0)</f>
        <v>larval</v>
      </c>
      <c r="AB943" t="str">
        <f>VLOOKUP($D943,metadata!$B$2:$Z$451,25,0)</f>
        <v/>
      </c>
      <c r="AC943">
        <v>14.75</v>
      </c>
      <c r="AD943">
        <v>53.827160493827101</v>
      </c>
      <c r="AF943">
        <f>IF(AE943="",V943,AE943)</f>
        <v>100</v>
      </c>
      <c r="AG943">
        <f>ROUND(AC943,1)</f>
        <v>14.8</v>
      </c>
      <c r="AH943">
        <v>1986</v>
      </c>
      <c r="AI943" t="s">
        <v>37</v>
      </c>
      <c r="AJ943" t="s">
        <v>37</v>
      </c>
    </row>
    <row r="944" spans="3:36" x14ac:dyDescent="0.3">
      <c r="C944">
        <v>944</v>
      </c>
      <c r="D944" t="str">
        <f t="shared" si="47"/>
        <v>23-matsumoto</v>
      </c>
      <c r="E944" t="str">
        <f>VLOOKUP($D944,metadata!$B$2:$S$451,2,0)</f>
        <v>KUWANA, Y</v>
      </c>
      <c r="F944" t="str">
        <f>VLOOKUP($D944,metadata!$B$2:$S$451,3,0)</f>
        <v>ORIGIN OF LEUKOMA-CANDIDA (STAUDINGER) IN JAPAN AS INFERRED FROM GEOGRAPHICAL VARIATION IN PHOTOPERIODIC RESPONSE</v>
      </c>
      <c r="G944" t="str">
        <f>VLOOKUP($D944,metadata!$B$2:$S$451,4,0)</f>
        <v/>
      </c>
      <c r="H944" t="str">
        <f>VLOOKUP($D944,metadata!$B$2:$S$451,5,0)</f>
        <v>y</v>
      </c>
      <c r="I944" t="str">
        <f>VLOOKUP($D944,metadata!$B$2:$S$451,6,0)</f>
        <v>a</v>
      </c>
      <c r="J944" t="str">
        <f>VLOOKUP($D944,metadata!$B$2:$S$451,7,0)</f>
        <v>i</v>
      </c>
      <c r="K944">
        <f>VLOOKUP($D944,metadata!$B$2:$S$451,8,0)</f>
        <v>4</v>
      </c>
      <c r="L944">
        <f>VLOOKUP($D944,metadata!$B$2:$S$451,9,0)</f>
        <v>5</v>
      </c>
      <c r="M944" t="str">
        <f>VLOOKUP($D944,metadata!$B$2:$S$451,10,0)</f>
        <v/>
      </c>
      <c r="N944" t="str">
        <f>VLOOKUP($D944,metadata!$B$2:$S$451,11,0)</f>
        <v>Leucoma candida</v>
      </c>
      <c r="O944" t="str">
        <f>VLOOKUP($D944,metadata!$B$2:$S$451,12,0)</f>
        <v>lepidoptera</v>
      </c>
      <c r="P944" t="str">
        <f>VLOOKUP($D944,metadata!$B$2:$S$451,13,0)</f>
        <v>matsumoto</v>
      </c>
      <c r="Q944">
        <f>VLOOKUP($D944,metadata!$B$2:$S$451,14,0)</f>
        <v>36.238047000000002</v>
      </c>
      <c r="R944">
        <f>VLOOKUP($D944,metadata!$B$2:$S$451,15,0)</f>
        <v>137.97198299999999</v>
      </c>
      <c r="S944" t="str">
        <f>VLOOKUP($D944,metadata!$B$2:$S$451,16,0)</f>
        <v/>
      </c>
      <c r="T944" t="str">
        <f>VLOOKUP($D944,metadata!$B$2:$S$451,17,0)</f>
        <v/>
      </c>
      <c r="U944" t="str">
        <f>VLOOKUP($D944,metadata!$B$2:$S$451,18,0)</f>
        <v/>
      </c>
      <c r="V944">
        <f>VLOOKUP($D944,metadata!$B$2:$Z$451,19,0)</f>
        <v>100</v>
      </c>
      <c r="W944" t="str">
        <f>VLOOKUP($D944,metadata!$B$2:$Z$451,20,0)</f>
        <v>global average</v>
      </c>
      <c r="X944" t="str">
        <f>VLOOKUP($D944,metadata!$B$2:$Z$451,21,0)</f>
        <v/>
      </c>
      <c r="Y944">
        <f>VLOOKUP($D944,metadata!$B$2:$Z$451,22,0)</f>
        <v>23</v>
      </c>
      <c r="Z944" t="str">
        <f>VLOOKUP($D944,metadata!$B$2:$Z$451,23,0)</f>
        <v/>
      </c>
      <c r="AA944" t="str">
        <f>VLOOKUP($D944,metadata!$B$2:$Z$451,24,0)</f>
        <v>larval</v>
      </c>
      <c r="AB944" t="str">
        <f>VLOOKUP($D944,metadata!$B$2:$Z$451,25,0)</f>
        <v/>
      </c>
      <c r="AC944">
        <v>14.9982510288065</v>
      </c>
      <c r="AD944">
        <v>6.6666666666666696</v>
      </c>
      <c r="AF944">
        <f>IF(AE944="",V944,AE944)</f>
        <v>100</v>
      </c>
      <c r="AG944">
        <f>ROUND(AC944,1)</f>
        <v>15</v>
      </c>
      <c r="AH944">
        <v>1986</v>
      </c>
      <c r="AI944" t="s">
        <v>37</v>
      </c>
      <c r="AJ944" t="s">
        <v>37</v>
      </c>
    </row>
    <row r="945" spans="3:36" x14ac:dyDescent="0.3">
      <c r="C945">
        <v>945</v>
      </c>
      <c r="D945" t="str">
        <f t="shared" si="47"/>
        <v>23-matsumoto</v>
      </c>
      <c r="E945" t="str">
        <f>VLOOKUP($D945,metadata!$B$2:$S$451,2,0)</f>
        <v>KUWANA, Y</v>
      </c>
      <c r="F945" t="str">
        <f>VLOOKUP($D945,metadata!$B$2:$S$451,3,0)</f>
        <v>ORIGIN OF LEUKOMA-CANDIDA (STAUDINGER) IN JAPAN AS INFERRED FROM GEOGRAPHICAL VARIATION IN PHOTOPERIODIC RESPONSE</v>
      </c>
      <c r="G945" t="str">
        <f>VLOOKUP($D945,metadata!$B$2:$S$451,4,0)</f>
        <v/>
      </c>
      <c r="H945" t="str">
        <f>VLOOKUP($D945,metadata!$B$2:$S$451,5,0)</f>
        <v>y</v>
      </c>
      <c r="I945" t="str">
        <f>VLOOKUP($D945,metadata!$B$2:$S$451,6,0)</f>
        <v>a</v>
      </c>
      <c r="J945" t="str">
        <f>VLOOKUP($D945,metadata!$B$2:$S$451,7,0)</f>
        <v>i</v>
      </c>
      <c r="K945">
        <f>VLOOKUP($D945,metadata!$B$2:$S$451,8,0)</f>
        <v>4</v>
      </c>
      <c r="L945">
        <f>VLOOKUP($D945,metadata!$B$2:$S$451,9,0)</f>
        <v>5</v>
      </c>
      <c r="M945" t="str">
        <f>VLOOKUP($D945,metadata!$B$2:$S$451,10,0)</f>
        <v/>
      </c>
      <c r="N945" t="str">
        <f>VLOOKUP($D945,metadata!$B$2:$S$451,11,0)</f>
        <v>Leucoma candida</v>
      </c>
      <c r="O945" t="str">
        <f>VLOOKUP($D945,metadata!$B$2:$S$451,12,0)</f>
        <v>lepidoptera</v>
      </c>
      <c r="P945" t="str">
        <f>VLOOKUP($D945,metadata!$B$2:$S$451,13,0)</f>
        <v>matsumoto</v>
      </c>
      <c r="Q945">
        <f>VLOOKUP($D945,metadata!$B$2:$S$451,14,0)</f>
        <v>36.238047000000002</v>
      </c>
      <c r="R945">
        <f>VLOOKUP($D945,metadata!$B$2:$S$451,15,0)</f>
        <v>137.97198299999999</v>
      </c>
      <c r="S945" t="str">
        <f>VLOOKUP($D945,metadata!$B$2:$S$451,16,0)</f>
        <v/>
      </c>
      <c r="T945" t="str">
        <f>VLOOKUP($D945,metadata!$B$2:$S$451,17,0)</f>
        <v/>
      </c>
      <c r="U945" t="str">
        <f>VLOOKUP($D945,metadata!$B$2:$S$451,18,0)</f>
        <v/>
      </c>
      <c r="V945">
        <f>VLOOKUP($D945,metadata!$B$2:$Z$451,19,0)</f>
        <v>100</v>
      </c>
      <c r="W945" t="str">
        <f>VLOOKUP($D945,metadata!$B$2:$Z$451,20,0)</f>
        <v>global average</v>
      </c>
      <c r="X945" t="str">
        <f>VLOOKUP($D945,metadata!$B$2:$Z$451,21,0)</f>
        <v/>
      </c>
      <c r="Y945">
        <f>VLOOKUP($D945,metadata!$B$2:$Z$451,22,0)</f>
        <v>23</v>
      </c>
      <c r="Z945" t="str">
        <f>VLOOKUP($D945,metadata!$B$2:$Z$451,23,0)</f>
        <v/>
      </c>
      <c r="AA945" t="str">
        <f>VLOOKUP($D945,metadata!$B$2:$Z$451,24,0)</f>
        <v>larval</v>
      </c>
      <c r="AB945" t="str">
        <f>VLOOKUP($D945,metadata!$B$2:$Z$451,25,0)</f>
        <v/>
      </c>
      <c r="AC945">
        <v>15.25</v>
      </c>
      <c r="AD945">
        <v>1.4814814814814801</v>
      </c>
      <c r="AF945">
        <f>IF(AE945="",V945,AE945)</f>
        <v>100</v>
      </c>
      <c r="AG945">
        <v>15</v>
      </c>
      <c r="AH945">
        <v>1986</v>
      </c>
      <c r="AI945" t="s">
        <v>37</v>
      </c>
      <c r="AJ945" t="s">
        <v>37</v>
      </c>
    </row>
    <row r="946" spans="3:36" x14ac:dyDescent="0.3">
      <c r="C946">
        <v>946</v>
      </c>
      <c r="D946" t="str">
        <f t="shared" si="47"/>
        <v>24-Oulu1</v>
      </c>
      <c r="E946" t="str">
        <f>VLOOKUP($D946,metadata!$B$2:$S$451,2,0)</f>
        <v>LANKINEN, P</v>
      </c>
      <c r="F946" t="str">
        <f>VLOOKUP($D946,metadata!$B$2:$S$451,3,0)</f>
        <v>GEOGRAPHICAL VARIATION IN CIRCADIAN ECLOSION RHYTHM AND PHOTOPERIODIC ADULT DIAPAUSE IN DROSOPHILA-LITTORALIS</v>
      </c>
      <c r="G946" t="str">
        <f>VLOOKUP($D946,metadata!$B$2:$S$451,4,0)</f>
        <v>10.1007/BF00612503</v>
      </c>
      <c r="H946" t="str">
        <f>VLOOKUP($D946,metadata!$B$2:$S$451,5,0)</f>
        <v>y</v>
      </c>
      <c r="I946" t="str">
        <f>VLOOKUP($D946,metadata!$B$2:$S$451,6,0)</f>
        <v>a</v>
      </c>
      <c r="J946" t="str">
        <f>VLOOKUP($D946,metadata!$B$2:$S$451,7,0)</f>
        <v>i</v>
      </c>
      <c r="K946" t="str">
        <f>VLOOKUP($D946,metadata!$B$2:$S$451,8,0)</f>
        <v/>
      </c>
      <c r="L946">
        <f>VLOOKUP($D946,metadata!$B$2:$S$451,9,0)</f>
        <v>9</v>
      </c>
      <c r="M946" t="str">
        <f>VLOOKUP($D946,metadata!$B$2:$S$451,10,0)</f>
        <v>n</v>
      </c>
      <c r="N946" t="str">
        <f>VLOOKUP($D946,metadata!$B$2:$S$451,11,0)</f>
        <v>drosophila littoralis</v>
      </c>
      <c r="O946" t="str">
        <f>VLOOKUP($D946,metadata!$B$2:$S$451,12,0)</f>
        <v>diptera</v>
      </c>
      <c r="P946" t="str">
        <f>VLOOKUP($D946,metadata!$B$2:$S$451,13,0)</f>
        <v>Oulu1</v>
      </c>
      <c r="Q946">
        <f>VLOOKUP($D946,metadata!$B$2:$S$451,14,0)</f>
        <v>65</v>
      </c>
      <c r="R946">
        <f>VLOOKUP($D946,metadata!$B$2:$S$451,15,0)</f>
        <v>25.4166666666667</v>
      </c>
      <c r="S946">
        <f>VLOOKUP($D946,metadata!$B$2:$S$451,16,0)</f>
        <v>1E-3</v>
      </c>
      <c r="T946" t="str">
        <f>VLOOKUP($D946,metadata!$B$2:$S$451,17,0)</f>
        <v/>
      </c>
      <c r="U946" t="str">
        <f>VLOOKUP($D946,metadata!$B$2:$S$451,18,0)</f>
        <v/>
      </c>
      <c r="V946">
        <f>VLOOKUP($D946,metadata!$B$2:$Z$451,19,0)</f>
        <v>30</v>
      </c>
      <c r="W946" t="str">
        <f>VLOOKUP($D946,metadata!$B$2:$Z$451,20,0)</f>
        <v>global average</v>
      </c>
      <c r="X946" t="str">
        <f>VLOOKUP($D946,metadata!$B$2:$Z$451,21,0)</f>
        <v/>
      </c>
      <c r="Y946">
        <f>VLOOKUP($D946,metadata!$B$2:$Z$451,22,0)</f>
        <v>24</v>
      </c>
      <c r="Z946" t="str">
        <f>VLOOKUP($D946,metadata!$B$2:$Z$451,23,0)</f>
        <v/>
      </c>
      <c r="AA946" t="str">
        <f>VLOOKUP($D946,metadata!$B$2:$Z$451,24,0)</f>
        <v>adult</v>
      </c>
      <c r="AB946" t="str">
        <f>VLOOKUP($D946,metadata!$B$2:$Z$451,25,0)</f>
        <v/>
      </c>
      <c r="AC946">
        <v>8.8181818181818095</v>
      </c>
      <c r="AD946">
        <v>100.57239057239001</v>
      </c>
      <c r="AF946">
        <f>IF(AE946="",V946,AE946)</f>
        <v>30</v>
      </c>
      <c r="AG946">
        <v>9</v>
      </c>
      <c r="AH946">
        <v>1986</v>
      </c>
      <c r="AI946" t="s">
        <v>37</v>
      </c>
      <c r="AJ946" t="s">
        <v>37</v>
      </c>
    </row>
    <row r="947" spans="3:36" x14ac:dyDescent="0.3">
      <c r="C947">
        <v>947</v>
      </c>
      <c r="D947" t="str">
        <f t="shared" si="47"/>
        <v>24-Oulu1</v>
      </c>
      <c r="E947" t="str">
        <f>VLOOKUP($D947,metadata!$B$2:$S$451,2,0)</f>
        <v>LANKINEN, P</v>
      </c>
      <c r="F947" t="str">
        <f>VLOOKUP($D947,metadata!$B$2:$S$451,3,0)</f>
        <v>GEOGRAPHICAL VARIATION IN CIRCADIAN ECLOSION RHYTHM AND PHOTOPERIODIC ADULT DIAPAUSE IN DROSOPHILA-LITTORALIS</v>
      </c>
      <c r="G947" t="str">
        <f>VLOOKUP($D947,metadata!$B$2:$S$451,4,0)</f>
        <v>10.1007/BF00612503</v>
      </c>
      <c r="H947" t="str">
        <f>VLOOKUP($D947,metadata!$B$2:$S$451,5,0)</f>
        <v>y</v>
      </c>
      <c r="I947" t="str">
        <f>VLOOKUP($D947,metadata!$B$2:$S$451,6,0)</f>
        <v>a</v>
      </c>
      <c r="J947" t="str">
        <f>VLOOKUP($D947,metadata!$B$2:$S$451,7,0)</f>
        <v>i</v>
      </c>
      <c r="K947" t="str">
        <f>VLOOKUP($D947,metadata!$B$2:$S$451,8,0)</f>
        <v/>
      </c>
      <c r="L947">
        <f>VLOOKUP($D947,metadata!$B$2:$S$451,9,0)</f>
        <v>9</v>
      </c>
      <c r="M947" t="str">
        <f>VLOOKUP($D947,metadata!$B$2:$S$451,10,0)</f>
        <v>n</v>
      </c>
      <c r="N947" t="str">
        <f>VLOOKUP($D947,metadata!$B$2:$S$451,11,0)</f>
        <v>drosophila littoralis</v>
      </c>
      <c r="O947" t="str">
        <f>VLOOKUP($D947,metadata!$B$2:$S$451,12,0)</f>
        <v>diptera</v>
      </c>
      <c r="P947" t="str">
        <f>VLOOKUP($D947,metadata!$B$2:$S$451,13,0)</f>
        <v>Oulu1</v>
      </c>
      <c r="Q947">
        <f>VLOOKUP($D947,metadata!$B$2:$S$451,14,0)</f>
        <v>65</v>
      </c>
      <c r="R947">
        <f>VLOOKUP($D947,metadata!$B$2:$S$451,15,0)</f>
        <v>25.4166666666667</v>
      </c>
      <c r="S947">
        <f>VLOOKUP($D947,metadata!$B$2:$S$451,16,0)</f>
        <v>1E-3</v>
      </c>
      <c r="T947" t="str">
        <f>VLOOKUP($D947,metadata!$B$2:$S$451,17,0)</f>
        <v/>
      </c>
      <c r="U947" t="str">
        <f>VLOOKUP($D947,metadata!$B$2:$S$451,18,0)</f>
        <v/>
      </c>
      <c r="V947">
        <f>VLOOKUP($D947,metadata!$B$2:$Z$451,19,0)</f>
        <v>30</v>
      </c>
      <c r="W947" t="str">
        <f>VLOOKUP($D947,metadata!$B$2:$Z$451,20,0)</f>
        <v>global average</v>
      </c>
      <c r="X947" t="str">
        <f>VLOOKUP($D947,metadata!$B$2:$Z$451,21,0)</f>
        <v/>
      </c>
      <c r="Y947">
        <f>VLOOKUP($D947,metadata!$B$2:$Z$451,22,0)</f>
        <v>24</v>
      </c>
      <c r="Z947" t="str">
        <f>VLOOKUP($D947,metadata!$B$2:$Z$451,23,0)</f>
        <v/>
      </c>
      <c r="AA947" t="str">
        <f>VLOOKUP($D947,metadata!$B$2:$Z$451,24,0)</f>
        <v>adult</v>
      </c>
      <c r="AB947" t="str">
        <f>VLOOKUP($D947,metadata!$B$2:$Z$451,25,0)</f>
        <v/>
      </c>
      <c r="AC947">
        <v>10.363636363636299</v>
      </c>
      <c r="AD947">
        <v>99.175084175084095</v>
      </c>
      <c r="AF947">
        <f>IF(AE947="",V947,AE947)</f>
        <v>30</v>
      </c>
      <c r="AG947">
        <v>10.5</v>
      </c>
      <c r="AH947">
        <v>1986</v>
      </c>
      <c r="AI947" t="s">
        <v>37</v>
      </c>
      <c r="AJ947" t="s">
        <v>37</v>
      </c>
    </row>
    <row r="948" spans="3:36" x14ac:dyDescent="0.3">
      <c r="C948">
        <v>948</v>
      </c>
      <c r="D948" t="str">
        <f t="shared" si="47"/>
        <v>24-Oulu1</v>
      </c>
      <c r="E948" t="str">
        <f>VLOOKUP($D948,metadata!$B$2:$S$451,2,0)</f>
        <v>LANKINEN, P</v>
      </c>
      <c r="F948" t="str">
        <f>VLOOKUP($D948,metadata!$B$2:$S$451,3,0)</f>
        <v>GEOGRAPHICAL VARIATION IN CIRCADIAN ECLOSION RHYTHM AND PHOTOPERIODIC ADULT DIAPAUSE IN DROSOPHILA-LITTORALIS</v>
      </c>
      <c r="G948" t="str">
        <f>VLOOKUP($D948,metadata!$B$2:$S$451,4,0)</f>
        <v>10.1007/BF00612503</v>
      </c>
      <c r="H948" t="str">
        <f>VLOOKUP($D948,metadata!$B$2:$S$451,5,0)</f>
        <v>y</v>
      </c>
      <c r="I948" t="str">
        <f>VLOOKUP($D948,metadata!$B$2:$S$451,6,0)</f>
        <v>a</v>
      </c>
      <c r="J948" t="str">
        <f>VLOOKUP($D948,metadata!$B$2:$S$451,7,0)</f>
        <v>i</v>
      </c>
      <c r="K948" t="str">
        <f>VLOOKUP($D948,metadata!$B$2:$S$451,8,0)</f>
        <v/>
      </c>
      <c r="L948">
        <f>VLOOKUP($D948,metadata!$B$2:$S$451,9,0)</f>
        <v>9</v>
      </c>
      <c r="M948" t="str">
        <f>VLOOKUP($D948,metadata!$B$2:$S$451,10,0)</f>
        <v>n</v>
      </c>
      <c r="N948" t="str">
        <f>VLOOKUP($D948,metadata!$B$2:$S$451,11,0)</f>
        <v>drosophila littoralis</v>
      </c>
      <c r="O948" t="str">
        <f>VLOOKUP($D948,metadata!$B$2:$S$451,12,0)</f>
        <v>diptera</v>
      </c>
      <c r="P948" t="str">
        <f>VLOOKUP($D948,metadata!$B$2:$S$451,13,0)</f>
        <v>Oulu1</v>
      </c>
      <c r="Q948">
        <f>VLOOKUP($D948,metadata!$B$2:$S$451,14,0)</f>
        <v>65</v>
      </c>
      <c r="R948">
        <f>VLOOKUP($D948,metadata!$B$2:$S$451,15,0)</f>
        <v>25.4166666666667</v>
      </c>
      <c r="S948">
        <f>VLOOKUP($D948,metadata!$B$2:$S$451,16,0)</f>
        <v>1E-3</v>
      </c>
      <c r="T948" t="str">
        <f>VLOOKUP($D948,metadata!$B$2:$S$451,17,0)</f>
        <v/>
      </c>
      <c r="U948" t="str">
        <f>VLOOKUP($D948,metadata!$B$2:$S$451,18,0)</f>
        <v/>
      </c>
      <c r="V948">
        <f>VLOOKUP($D948,metadata!$B$2:$Z$451,19,0)</f>
        <v>30</v>
      </c>
      <c r="W948" t="str">
        <f>VLOOKUP($D948,metadata!$B$2:$Z$451,20,0)</f>
        <v>global average</v>
      </c>
      <c r="X948" t="str">
        <f>VLOOKUP($D948,metadata!$B$2:$Z$451,21,0)</f>
        <v/>
      </c>
      <c r="Y948">
        <f>VLOOKUP($D948,metadata!$B$2:$Z$451,22,0)</f>
        <v>24</v>
      </c>
      <c r="Z948" t="str">
        <f>VLOOKUP($D948,metadata!$B$2:$Z$451,23,0)</f>
        <v/>
      </c>
      <c r="AA948" t="str">
        <f>VLOOKUP($D948,metadata!$B$2:$Z$451,24,0)</f>
        <v>adult</v>
      </c>
      <c r="AB948" t="str">
        <f>VLOOKUP($D948,metadata!$B$2:$Z$451,25,0)</f>
        <v/>
      </c>
      <c r="AC948">
        <v>11.909090909090899</v>
      </c>
      <c r="AD948">
        <v>97.7777777777777</v>
      </c>
      <c r="AF948">
        <f>IF(AE948="",V948,AE948)</f>
        <v>30</v>
      </c>
      <c r="AG948">
        <v>12</v>
      </c>
      <c r="AH948">
        <v>1986</v>
      </c>
      <c r="AI948" t="s">
        <v>37</v>
      </c>
      <c r="AJ948" t="s">
        <v>37</v>
      </c>
    </row>
    <row r="949" spans="3:36" x14ac:dyDescent="0.3">
      <c r="C949">
        <v>949</v>
      </c>
      <c r="D949" t="str">
        <f t="shared" si="47"/>
        <v>24-Oulu1</v>
      </c>
      <c r="E949" t="str">
        <f>VLOOKUP($D949,metadata!$B$2:$S$451,2,0)</f>
        <v>LANKINEN, P</v>
      </c>
      <c r="F949" t="str">
        <f>VLOOKUP($D949,metadata!$B$2:$S$451,3,0)</f>
        <v>GEOGRAPHICAL VARIATION IN CIRCADIAN ECLOSION RHYTHM AND PHOTOPERIODIC ADULT DIAPAUSE IN DROSOPHILA-LITTORALIS</v>
      </c>
      <c r="G949" t="str">
        <f>VLOOKUP($D949,metadata!$B$2:$S$451,4,0)</f>
        <v>10.1007/BF00612503</v>
      </c>
      <c r="H949" t="str">
        <f>VLOOKUP($D949,metadata!$B$2:$S$451,5,0)</f>
        <v>y</v>
      </c>
      <c r="I949" t="str">
        <f>VLOOKUP($D949,metadata!$B$2:$S$451,6,0)</f>
        <v>a</v>
      </c>
      <c r="J949" t="str">
        <f>VLOOKUP($D949,metadata!$B$2:$S$451,7,0)</f>
        <v>i</v>
      </c>
      <c r="K949" t="str">
        <f>VLOOKUP($D949,metadata!$B$2:$S$451,8,0)</f>
        <v/>
      </c>
      <c r="L949">
        <f>VLOOKUP($D949,metadata!$B$2:$S$451,9,0)</f>
        <v>9</v>
      </c>
      <c r="M949" t="str">
        <f>VLOOKUP($D949,metadata!$B$2:$S$451,10,0)</f>
        <v>n</v>
      </c>
      <c r="N949" t="str">
        <f>VLOOKUP($D949,metadata!$B$2:$S$451,11,0)</f>
        <v>drosophila littoralis</v>
      </c>
      <c r="O949" t="str">
        <f>VLOOKUP($D949,metadata!$B$2:$S$451,12,0)</f>
        <v>diptera</v>
      </c>
      <c r="P949" t="str">
        <f>VLOOKUP($D949,metadata!$B$2:$S$451,13,0)</f>
        <v>Oulu1</v>
      </c>
      <c r="Q949">
        <f>VLOOKUP($D949,metadata!$B$2:$S$451,14,0)</f>
        <v>65</v>
      </c>
      <c r="R949">
        <f>VLOOKUP($D949,metadata!$B$2:$S$451,15,0)</f>
        <v>25.4166666666667</v>
      </c>
      <c r="S949">
        <f>VLOOKUP($D949,metadata!$B$2:$S$451,16,0)</f>
        <v>1E-3</v>
      </c>
      <c r="T949" t="str">
        <f>VLOOKUP($D949,metadata!$B$2:$S$451,17,0)</f>
        <v/>
      </c>
      <c r="U949" t="str">
        <f>VLOOKUP($D949,metadata!$B$2:$S$451,18,0)</f>
        <v/>
      </c>
      <c r="V949">
        <f>VLOOKUP($D949,metadata!$B$2:$Z$451,19,0)</f>
        <v>30</v>
      </c>
      <c r="W949" t="str">
        <f>VLOOKUP($D949,metadata!$B$2:$Z$451,20,0)</f>
        <v>global average</v>
      </c>
      <c r="X949" t="str">
        <f>VLOOKUP($D949,metadata!$B$2:$Z$451,21,0)</f>
        <v/>
      </c>
      <c r="Y949">
        <f>VLOOKUP($D949,metadata!$B$2:$Z$451,22,0)</f>
        <v>24</v>
      </c>
      <c r="Z949" t="str">
        <f>VLOOKUP($D949,metadata!$B$2:$Z$451,23,0)</f>
        <v/>
      </c>
      <c r="AA949" t="str">
        <f>VLOOKUP($D949,metadata!$B$2:$Z$451,24,0)</f>
        <v>adult</v>
      </c>
      <c r="AB949" t="str">
        <f>VLOOKUP($D949,metadata!$B$2:$Z$451,25,0)</f>
        <v/>
      </c>
      <c r="AC949">
        <v>13.363636363636299</v>
      </c>
      <c r="AD949">
        <v>99.730639730639695</v>
      </c>
      <c r="AF949">
        <f>IF(AE949="",V949,AE949)</f>
        <v>30</v>
      </c>
      <c r="AG949">
        <v>13.5</v>
      </c>
      <c r="AH949">
        <v>1986</v>
      </c>
      <c r="AI949" t="s">
        <v>37</v>
      </c>
      <c r="AJ949" t="s">
        <v>37</v>
      </c>
    </row>
    <row r="950" spans="3:36" x14ac:dyDescent="0.3">
      <c r="C950">
        <v>950</v>
      </c>
      <c r="D950" t="str">
        <f t="shared" si="47"/>
        <v>24-Oulu1</v>
      </c>
      <c r="E950" t="str">
        <f>VLOOKUP($D950,metadata!$B$2:$S$451,2,0)</f>
        <v>LANKINEN, P</v>
      </c>
      <c r="F950" t="str">
        <f>VLOOKUP($D950,metadata!$B$2:$S$451,3,0)</f>
        <v>GEOGRAPHICAL VARIATION IN CIRCADIAN ECLOSION RHYTHM AND PHOTOPERIODIC ADULT DIAPAUSE IN DROSOPHILA-LITTORALIS</v>
      </c>
      <c r="G950" t="str">
        <f>VLOOKUP($D950,metadata!$B$2:$S$451,4,0)</f>
        <v>10.1007/BF00612503</v>
      </c>
      <c r="H950" t="str">
        <f>VLOOKUP($D950,metadata!$B$2:$S$451,5,0)</f>
        <v>y</v>
      </c>
      <c r="I950" t="str">
        <f>VLOOKUP($D950,metadata!$B$2:$S$451,6,0)</f>
        <v>a</v>
      </c>
      <c r="J950" t="str">
        <f>VLOOKUP($D950,metadata!$B$2:$S$451,7,0)</f>
        <v>i</v>
      </c>
      <c r="K950" t="str">
        <f>VLOOKUP($D950,metadata!$B$2:$S$451,8,0)</f>
        <v/>
      </c>
      <c r="L950">
        <f>VLOOKUP($D950,metadata!$B$2:$S$451,9,0)</f>
        <v>9</v>
      </c>
      <c r="M950" t="str">
        <f>VLOOKUP($D950,metadata!$B$2:$S$451,10,0)</f>
        <v>n</v>
      </c>
      <c r="N950" t="str">
        <f>VLOOKUP($D950,metadata!$B$2:$S$451,11,0)</f>
        <v>drosophila littoralis</v>
      </c>
      <c r="O950" t="str">
        <f>VLOOKUP($D950,metadata!$B$2:$S$451,12,0)</f>
        <v>diptera</v>
      </c>
      <c r="P950" t="str">
        <f>VLOOKUP($D950,metadata!$B$2:$S$451,13,0)</f>
        <v>Oulu1</v>
      </c>
      <c r="Q950">
        <f>VLOOKUP($D950,metadata!$B$2:$S$451,14,0)</f>
        <v>65</v>
      </c>
      <c r="R950">
        <f>VLOOKUP($D950,metadata!$B$2:$S$451,15,0)</f>
        <v>25.4166666666667</v>
      </c>
      <c r="S950">
        <f>VLOOKUP($D950,metadata!$B$2:$S$451,16,0)</f>
        <v>1E-3</v>
      </c>
      <c r="T950" t="str">
        <f>VLOOKUP($D950,metadata!$B$2:$S$451,17,0)</f>
        <v/>
      </c>
      <c r="U950" t="str">
        <f>VLOOKUP($D950,metadata!$B$2:$S$451,18,0)</f>
        <v/>
      </c>
      <c r="V950">
        <f>VLOOKUP($D950,metadata!$B$2:$Z$451,19,0)</f>
        <v>30</v>
      </c>
      <c r="W950" t="str">
        <f>VLOOKUP($D950,metadata!$B$2:$Z$451,20,0)</f>
        <v>global average</v>
      </c>
      <c r="X950" t="str">
        <f>VLOOKUP($D950,metadata!$B$2:$Z$451,21,0)</f>
        <v/>
      </c>
      <c r="Y950">
        <f>VLOOKUP($D950,metadata!$B$2:$Z$451,22,0)</f>
        <v>24</v>
      </c>
      <c r="Z950" t="str">
        <f>VLOOKUP($D950,metadata!$B$2:$Z$451,23,0)</f>
        <v/>
      </c>
      <c r="AA950" t="str">
        <f>VLOOKUP($D950,metadata!$B$2:$Z$451,24,0)</f>
        <v>adult</v>
      </c>
      <c r="AB950" t="str">
        <f>VLOOKUP($D950,metadata!$B$2:$Z$451,25,0)</f>
        <v/>
      </c>
      <c r="AC950">
        <v>14.909090909090899</v>
      </c>
      <c r="AD950">
        <v>99.4444444444444</v>
      </c>
      <c r="AF950">
        <f>IF(AE950="",V950,AE950)</f>
        <v>30</v>
      </c>
      <c r="AG950">
        <v>15</v>
      </c>
      <c r="AH950">
        <v>1986</v>
      </c>
      <c r="AI950" t="s">
        <v>37</v>
      </c>
      <c r="AJ950" t="s">
        <v>37</v>
      </c>
    </row>
    <row r="951" spans="3:36" x14ac:dyDescent="0.3">
      <c r="C951">
        <v>951</v>
      </c>
      <c r="D951" t="str">
        <f t="shared" si="47"/>
        <v>24-Oulu1</v>
      </c>
      <c r="E951" t="str">
        <f>VLOOKUP($D951,metadata!$B$2:$S$451,2,0)</f>
        <v>LANKINEN, P</v>
      </c>
      <c r="F951" t="str">
        <f>VLOOKUP($D951,metadata!$B$2:$S$451,3,0)</f>
        <v>GEOGRAPHICAL VARIATION IN CIRCADIAN ECLOSION RHYTHM AND PHOTOPERIODIC ADULT DIAPAUSE IN DROSOPHILA-LITTORALIS</v>
      </c>
      <c r="G951" t="str">
        <f>VLOOKUP($D951,metadata!$B$2:$S$451,4,0)</f>
        <v>10.1007/BF00612503</v>
      </c>
      <c r="H951" t="str">
        <f>VLOOKUP($D951,metadata!$B$2:$S$451,5,0)</f>
        <v>y</v>
      </c>
      <c r="I951" t="str">
        <f>VLOOKUP($D951,metadata!$B$2:$S$451,6,0)</f>
        <v>a</v>
      </c>
      <c r="J951" t="str">
        <f>VLOOKUP($D951,metadata!$B$2:$S$451,7,0)</f>
        <v>i</v>
      </c>
      <c r="K951" t="str">
        <f>VLOOKUP($D951,metadata!$B$2:$S$451,8,0)</f>
        <v/>
      </c>
      <c r="L951">
        <f>VLOOKUP($D951,metadata!$B$2:$S$451,9,0)</f>
        <v>9</v>
      </c>
      <c r="M951" t="str">
        <f>VLOOKUP($D951,metadata!$B$2:$S$451,10,0)</f>
        <v>n</v>
      </c>
      <c r="N951" t="str">
        <f>VLOOKUP($D951,metadata!$B$2:$S$451,11,0)</f>
        <v>drosophila littoralis</v>
      </c>
      <c r="O951" t="str">
        <f>VLOOKUP($D951,metadata!$B$2:$S$451,12,0)</f>
        <v>diptera</v>
      </c>
      <c r="P951" t="str">
        <f>VLOOKUP($D951,metadata!$B$2:$S$451,13,0)</f>
        <v>Oulu1</v>
      </c>
      <c r="Q951">
        <f>VLOOKUP($D951,metadata!$B$2:$S$451,14,0)</f>
        <v>65</v>
      </c>
      <c r="R951">
        <f>VLOOKUP($D951,metadata!$B$2:$S$451,15,0)</f>
        <v>25.4166666666667</v>
      </c>
      <c r="S951">
        <f>VLOOKUP($D951,metadata!$B$2:$S$451,16,0)</f>
        <v>1E-3</v>
      </c>
      <c r="T951" t="str">
        <f>VLOOKUP($D951,metadata!$B$2:$S$451,17,0)</f>
        <v/>
      </c>
      <c r="U951" t="str">
        <f>VLOOKUP($D951,metadata!$B$2:$S$451,18,0)</f>
        <v/>
      </c>
      <c r="V951">
        <f>VLOOKUP($D951,metadata!$B$2:$Z$451,19,0)</f>
        <v>30</v>
      </c>
      <c r="W951" t="str">
        <f>VLOOKUP($D951,metadata!$B$2:$Z$451,20,0)</f>
        <v>global average</v>
      </c>
      <c r="X951" t="str">
        <f>VLOOKUP($D951,metadata!$B$2:$Z$451,21,0)</f>
        <v/>
      </c>
      <c r="Y951">
        <f>VLOOKUP($D951,metadata!$B$2:$Z$451,22,0)</f>
        <v>24</v>
      </c>
      <c r="Z951" t="str">
        <f>VLOOKUP($D951,metadata!$B$2:$Z$451,23,0)</f>
        <v/>
      </c>
      <c r="AA951" t="str">
        <f>VLOOKUP($D951,metadata!$B$2:$Z$451,24,0)</f>
        <v>adult</v>
      </c>
      <c r="AB951" t="str">
        <f>VLOOKUP($D951,metadata!$B$2:$Z$451,25,0)</f>
        <v/>
      </c>
      <c r="AC951">
        <v>16.4545454545454</v>
      </c>
      <c r="AD951">
        <v>98.047138047138006</v>
      </c>
      <c r="AF951">
        <f>IF(AE951="",V951,AE951)</f>
        <v>30</v>
      </c>
      <c r="AG951">
        <v>16.5</v>
      </c>
      <c r="AH951">
        <v>1986</v>
      </c>
      <c r="AI951" t="s">
        <v>37</v>
      </c>
      <c r="AJ951" t="s">
        <v>37</v>
      </c>
    </row>
    <row r="952" spans="3:36" x14ac:dyDescent="0.3">
      <c r="C952">
        <v>952</v>
      </c>
      <c r="D952" t="str">
        <f t="shared" si="47"/>
        <v>24-Oulu1</v>
      </c>
      <c r="E952" t="str">
        <f>VLOOKUP($D952,metadata!$B$2:$S$451,2,0)</f>
        <v>LANKINEN, P</v>
      </c>
      <c r="F952" t="str">
        <f>VLOOKUP($D952,metadata!$B$2:$S$451,3,0)</f>
        <v>GEOGRAPHICAL VARIATION IN CIRCADIAN ECLOSION RHYTHM AND PHOTOPERIODIC ADULT DIAPAUSE IN DROSOPHILA-LITTORALIS</v>
      </c>
      <c r="G952" t="str">
        <f>VLOOKUP($D952,metadata!$B$2:$S$451,4,0)</f>
        <v>10.1007/BF00612503</v>
      </c>
      <c r="H952" t="str">
        <f>VLOOKUP($D952,metadata!$B$2:$S$451,5,0)</f>
        <v>y</v>
      </c>
      <c r="I952" t="str">
        <f>VLOOKUP($D952,metadata!$B$2:$S$451,6,0)</f>
        <v>a</v>
      </c>
      <c r="J952" t="str">
        <f>VLOOKUP($D952,metadata!$B$2:$S$451,7,0)</f>
        <v>i</v>
      </c>
      <c r="K952" t="str">
        <f>VLOOKUP($D952,metadata!$B$2:$S$451,8,0)</f>
        <v/>
      </c>
      <c r="L952">
        <f>VLOOKUP($D952,metadata!$B$2:$S$451,9,0)</f>
        <v>9</v>
      </c>
      <c r="M952" t="str">
        <f>VLOOKUP($D952,metadata!$B$2:$S$451,10,0)</f>
        <v>n</v>
      </c>
      <c r="N952" t="str">
        <f>VLOOKUP($D952,metadata!$B$2:$S$451,11,0)</f>
        <v>drosophila littoralis</v>
      </c>
      <c r="O952" t="str">
        <f>VLOOKUP($D952,metadata!$B$2:$S$451,12,0)</f>
        <v>diptera</v>
      </c>
      <c r="P952" t="str">
        <f>VLOOKUP($D952,metadata!$B$2:$S$451,13,0)</f>
        <v>Oulu1</v>
      </c>
      <c r="Q952">
        <f>VLOOKUP($D952,metadata!$B$2:$S$451,14,0)</f>
        <v>65</v>
      </c>
      <c r="R952">
        <f>VLOOKUP($D952,metadata!$B$2:$S$451,15,0)</f>
        <v>25.4166666666667</v>
      </c>
      <c r="S952">
        <f>VLOOKUP($D952,metadata!$B$2:$S$451,16,0)</f>
        <v>1E-3</v>
      </c>
      <c r="T952" t="str">
        <f>VLOOKUP($D952,metadata!$B$2:$S$451,17,0)</f>
        <v/>
      </c>
      <c r="U952" t="str">
        <f>VLOOKUP($D952,metadata!$B$2:$S$451,18,0)</f>
        <v/>
      </c>
      <c r="V952">
        <f>VLOOKUP($D952,metadata!$B$2:$Z$451,19,0)</f>
        <v>30</v>
      </c>
      <c r="W952" t="str">
        <f>VLOOKUP($D952,metadata!$B$2:$Z$451,20,0)</f>
        <v>global average</v>
      </c>
      <c r="X952" t="str">
        <f>VLOOKUP($D952,metadata!$B$2:$Z$451,21,0)</f>
        <v/>
      </c>
      <c r="Y952">
        <f>VLOOKUP($D952,metadata!$B$2:$Z$451,22,0)</f>
        <v>24</v>
      </c>
      <c r="Z952" t="str">
        <f>VLOOKUP($D952,metadata!$B$2:$Z$451,23,0)</f>
        <v/>
      </c>
      <c r="AA952" t="str">
        <f>VLOOKUP($D952,metadata!$B$2:$Z$451,24,0)</f>
        <v>adult</v>
      </c>
      <c r="AB952" t="str">
        <f>VLOOKUP($D952,metadata!$B$2:$Z$451,25,0)</f>
        <v/>
      </c>
      <c r="AC952">
        <v>17.909090909090899</v>
      </c>
      <c r="AD952">
        <v>99.999999999999901</v>
      </c>
      <c r="AF952">
        <f>IF(AE952="",V952,AE952)</f>
        <v>30</v>
      </c>
      <c r="AG952">
        <v>18</v>
      </c>
      <c r="AH952">
        <v>1986</v>
      </c>
      <c r="AI952" t="s">
        <v>37</v>
      </c>
      <c r="AJ952" t="s">
        <v>37</v>
      </c>
    </row>
    <row r="953" spans="3:36" x14ac:dyDescent="0.3">
      <c r="C953">
        <v>953</v>
      </c>
      <c r="D953" t="str">
        <f t="shared" si="47"/>
        <v>24-Oulu1</v>
      </c>
      <c r="E953" t="str">
        <f>VLOOKUP($D953,metadata!$B$2:$S$451,2,0)</f>
        <v>LANKINEN, P</v>
      </c>
      <c r="F953" t="str">
        <f>VLOOKUP($D953,metadata!$B$2:$S$451,3,0)</f>
        <v>GEOGRAPHICAL VARIATION IN CIRCADIAN ECLOSION RHYTHM AND PHOTOPERIODIC ADULT DIAPAUSE IN DROSOPHILA-LITTORALIS</v>
      </c>
      <c r="G953" t="str">
        <f>VLOOKUP($D953,metadata!$B$2:$S$451,4,0)</f>
        <v>10.1007/BF00612503</v>
      </c>
      <c r="H953" t="str">
        <f>VLOOKUP($D953,metadata!$B$2:$S$451,5,0)</f>
        <v>y</v>
      </c>
      <c r="I953" t="str">
        <f>VLOOKUP($D953,metadata!$B$2:$S$451,6,0)</f>
        <v>a</v>
      </c>
      <c r="J953" t="str">
        <f>VLOOKUP($D953,metadata!$B$2:$S$451,7,0)</f>
        <v>i</v>
      </c>
      <c r="K953" t="str">
        <f>VLOOKUP($D953,metadata!$B$2:$S$451,8,0)</f>
        <v/>
      </c>
      <c r="L953">
        <f>VLOOKUP($D953,metadata!$B$2:$S$451,9,0)</f>
        <v>9</v>
      </c>
      <c r="M953" t="str">
        <f>VLOOKUP($D953,metadata!$B$2:$S$451,10,0)</f>
        <v>n</v>
      </c>
      <c r="N953" t="str">
        <f>VLOOKUP($D953,metadata!$B$2:$S$451,11,0)</f>
        <v>drosophila littoralis</v>
      </c>
      <c r="O953" t="str">
        <f>VLOOKUP($D953,metadata!$B$2:$S$451,12,0)</f>
        <v>diptera</v>
      </c>
      <c r="P953" t="str">
        <f>VLOOKUP($D953,metadata!$B$2:$S$451,13,0)</f>
        <v>Oulu1</v>
      </c>
      <c r="Q953">
        <f>VLOOKUP($D953,metadata!$B$2:$S$451,14,0)</f>
        <v>65</v>
      </c>
      <c r="R953">
        <f>VLOOKUP($D953,metadata!$B$2:$S$451,15,0)</f>
        <v>25.4166666666667</v>
      </c>
      <c r="S953">
        <f>VLOOKUP($D953,metadata!$B$2:$S$451,16,0)</f>
        <v>1E-3</v>
      </c>
      <c r="T953" t="str">
        <f>VLOOKUP($D953,metadata!$B$2:$S$451,17,0)</f>
        <v/>
      </c>
      <c r="U953" t="str">
        <f>VLOOKUP($D953,metadata!$B$2:$S$451,18,0)</f>
        <v/>
      </c>
      <c r="V953">
        <f>VLOOKUP($D953,metadata!$B$2:$Z$451,19,0)</f>
        <v>30</v>
      </c>
      <c r="W953" t="str">
        <f>VLOOKUP($D953,metadata!$B$2:$Z$451,20,0)</f>
        <v>global average</v>
      </c>
      <c r="X953" t="str">
        <f>VLOOKUP($D953,metadata!$B$2:$Z$451,21,0)</f>
        <v/>
      </c>
      <c r="Y953">
        <f>VLOOKUP($D953,metadata!$B$2:$Z$451,22,0)</f>
        <v>24</v>
      </c>
      <c r="Z953" t="str">
        <f>VLOOKUP($D953,metadata!$B$2:$Z$451,23,0)</f>
        <v/>
      </c>
      <c r="AA953" t="str">
        <f>VLOOKUP($D953,metadata!$B$2:$Z$451,24,0)</f>
        <v>adult</v>
      </c>
      <c r="AB953" t="str">
        <f>VLOOKUP($D953,metadata!$B$2:$Z$451,25,0)</f>
        <v/>
      </c>
      <c r="AC953">
        <v>19.363636363636299</v>
      </c>
      <c r="AD953">
        <v>63.063973063973002</v>
      </c>
      <c r="AF953">
        <f>IF(AE953="",V953,AE953)</f>
        <v>30</v>
      </c>
      <c r="AG953">
        <v>19.5</v>
      </c>
      <c r="AH953">
        <v>1986</v>
      </c>
      <c r="AI953" t="s">
        <v>37</v>
      </c>
      <c r="AJ953" t="s">
        <v>37</v>
      </c>
    </row>
    <row r="954" spans="3:36" x14ac:dyDescent="0.3">
      <c r="C954">
        <v>954</v>
      </c>
      <c r="D954" t="str">
        <f t="shared" si="47"/>
        <v>24-Oulu1</v>
      </c>
      <c r="E954" t="str">
        <f>VLOOKUP($D954,metadata!$B$2:$S$451,2,0)</f>
        <v>LANKINEN, P</v>
      </c>
      <c r="F954" t="str">
        <f>VLOOKUP($D954,metadata!$B$2:$S$451,3,0)</f>
        <v>GEOGRAPHICAL VARIATION IN CIRCADIAN ECLOSION RHYTHM AND PHOTOPERIODIC ADULT DIAPAUSE IN DROSOPHILA-LITTORALIS</v>
      </c>
      <c r="G954" t="str">
        <f>VLOOKUP($D954,metadata!$B$2:$S$451,4,0)</f>
        <v>10.1007/BF00612503</v>
      </c>
      <c r="H954" t="str">
        <f>VLOOKUP($D954,metadata!$B$2:$S$451,5,0)</f>
        <v>y</v>
      </c>
      <c r="I954" t="str">
        <f>VLOOKUP($D954,metadata!$B$2:$S$451,6,0)</f>
        <v>a</v>
      </c>
      <c r="J954" t="str">
        <f>VLOOKUP($D954,metadata!$B$2:$S$451,7,0)</f>
        <v>i</v>
      </c>
      <c r="K954" t="str">
        <f>VLOOKUP($D954,metadata!$B$2:$S$451,8,0)</f>
        <v/>
      </c>
      <c r="L954">
        <f>VLOOKUP($D954,metadata!$B$2:$S$451,9,0)</f>
        <v>9</v>
      </c>
      <c r="M954" t="str">
        <f>VLOOKUP($D954,metadata!$B$2:$S$451,10,0)</f>
        <v>n</v>
      </c>
      <c r="N954" t="str">
        <f>VLOOKUP($D954,metadata!$B$2:$S$451,11,0)</f>
        <v>drosophila littoralis</v>
      </c>
      <c r="O954" t="str">
        <f>VLOOKUP($D954,metadata!$B$2:$S$451,12,0)</f>
        <v>diptera</v>
      </c>
      <c r="P954" t="str">
        <f>VLOOKUP($D954,metadata!$B$2:$S$451,13,0)</f>
        <v>Oulu1</v>
      </c>
      <c r="Q954">
        <f>VLOOKUP($D954,metadata!$B$2:$S$451,14,0)</f>
        <v>65</v>
      </c>
      <c r="R954">
        <f>VLOOKUP($D954,metadata!$B$2:$S$451,15,0)</f>
        <v>25.4166666666667</v>
      </c>
      <c r="S954">
        <f>VLOOKUP($D954,metadata!$B$2:$S$451,16,0)</f>
        <v>1E-3</v>
      </c>
      <c r="T954" t="str">
        <f>VLOOKUP($D954,metadata!$B$2:$S$451,17,0)</f>
        <v/>
      </c>
      <c r="U954" t="str">
        <f>VLOOKUP($D954,metadata!$B$2:$S$451,18,0)</f>
        <v/>
      </c>
      <c r="V954">
        <f>VLOOKUP($D954,metadata!$B$2:$Z$451,19,0)</f>
        <v>30</v>
      </c>
      <c r="W954" t="str">
        <f>VLOOKUP($D954,metadata!$B$2:$Z$451,20,0)</f>
        <v>global average</v>
      </c>
      <c r="X954" t="str">
        <f>VLOOKUP($D954,metadata!$B$2:$Z$451,21,0)</f>
        <v/>
      </c>
      <c r="Y954">
        <f>VLOOKUP($D954,metadata!$B$2:$Z$451,22,0)</f>
        <v>24</v>
      </c>
      <c r="Z954" t="str">
        <f>VLOOKUP($D954,metadata!$B$2:$Z$451,23,0)</f>
        <v/>
      </c>
      <c r="AA954" t="str">
        <f>VLOOKUP($D954,metadata!$B$2:$Z$451,24,0)</f>
        <v>adult</v>
      </c>
      <c r="AB954" t="str">
        <f>VLOOKUP($D954,metadata!$B$2:$Z$451,25,0)</f>
        <v/>
      </c>
      <c r="AC954">
        <v>20.909090909090899</v>
      </c>
      <c r="AD954">
        <v>7.2222222222222197</v>
      </c>
      <c r="AF954">
        <f>IF(AE954="",V954,AE954)</f>
        <v>30</v>
      </c>
      <c r="AG954">
        <v>21</v>
      </c>
      <c r="AH954">
        <v>1986</v>
      </c>
      <c r="AI954" t="s">
        <v>37</v>
      </c>
      <c r="AJ954" t="s">
        <v>37</v>
      </c>
    </row>
    <row r="955" spans="3:36" x14ac:dyDescent="0.3">
      <c r="C955">
        <v>955</v>
      </c>
      <c r="D955" t="str">
        <f t="shared" si="47"/>
        <v>24-Oulu7</v>
      </c>
      <c r="E955" t="str">
        <f>VLOOKUP($D955,metadata!$B$2:$S$451,2,0)</f>
        <v>LANKINEN, P</v>
      </c>
      <c r="F955" t="str">
        <f>VLOOKUP($D955,metadata!$B$2:$S$451,3,0)</f>
        <v>GEOGRAPHICAL VARIATION IN CIRCADIAN ECLOSION RHYTHM AND PHOTOPERIODIC ADULT DIAPAUSE IN DROSOPHILA-LITTORALIS</v>
      </c>
      <c r="G955" t="str">
        <f>VLOOKUP($D955,metadata!$B$2:$S$451,4,0)</f>
        <v>10.1007/BF00612503</v>
      </c>
      <c r="H955" t="str">
        <f>VLOOKUP($D955,metadata!$B$2:$S$451,5,0)</f>
        <v>y</v>
      </c>
      <c r="I955" t="str">
        <f>VLOOKUP($D955,metadata!$B$2:$S$451,6,0)</f>
        <v>a</v>
      </c>
      <c r="J955" t="str">
        <f>VLOOKUP($D955,metadata!$B$2:$S$451,7,0)</f>
        <v>i</v>
      </c>
      <c r="K955" t="str">
        <f>VLOOKUP($D955,metadata!$B$2:$S$451,8,0)</f>
        <v/>
      </c>
      <c r="L955">
        <f>VLOOKUP($D955,metadata!$B$2:$S$451,9,0)</f>
        <v>8</v>
      </c>
      <c r="M955" t="str">
        <f>VLOOKUP($D955,metadata!$B$2:$S$451,10,0)</f>
        <v/>
      </c>
      <c r="N955" t="str">
        <f>VLOOKUP($D955,metadata!$B$2:$S$451,11,0)</f>
        <v>drosophila littoralis</v>
      </c>
      <c r="O955" t="str">
        <f>VLOOKUP($D955,metadata!$B$2:$S$451,12,0)</f>
        <v>diptera</v>
      </c>
      <c r="P955" t="str">
        <f>VLOOKUP($D955,metadata!$B$2:$S$451,13,0)</f>
        <v>Oulu7</v>
      </c>
      <c r="Q955">
        <f>VLOOKUP($D955,metadata!$B$2:$S$451,14,0)</f>
        <v>65</v>
      </c>
      <c r="R955">
        <f>VLOOKUP($D955,metadata!$B$2:$S$451,15,0)</f>
        <v>25.4166666666667</v>
      </c>
      <c r="S955">
        <f>VLOOKUP($D955,metadata!$B$2:$S$451,16,0)</f>
        <v>1E-3</v>
      </c>
      <c r="T955" t="str">
        <f>VLOOKUP($D955,metadata!$B$2:$S$451,17,0)</f>
        <v/>
      </c>
      <c r="U955" t="str">
        <f>VLOOKUP($D955,metadata!$B$2:$S$451,18,0)</f>
        <v/>
      </c>
      <c r="V955">
        <f>VLOOKUP($D955,metadata!$B$2:$Z$451,19,0)</f>
        <v>30</v>
      </c>
      <c r="W955" t="str">
        <f>VLOOKUP($D955,metadata!$B$2:$Z$451,20,0)</f>
        <v>global average</v>
      </c>
      <c r="X955" t="str">
        <f>VLOOKUP($D955,metadata!$B$2:$Z$451,21,0)</f>
        <v/>
      </c>
      <c r="Y955">
        <f>VLOOKUP($D955,metadata!$B$2:$Z$451,22,0)</f>
        <v>24</v>
      </c>
      <c r="Z955" t="str">
        <f>VLOOKUP($D955,metadata!$B$2:$Z$451,23,0)</f>
        <v/>
      </c>
      <c r="AA955" t="str">
        <f>VLOOKUP($D955,metadata!$B$2:$Z$451,24,0)</f>
        <v>adult</v>
      </c>
      <c r="AB955" t="str">
        <f>VLOOKUP($D955,metadata!$B$2:$Z$451,25,0)</f>
        <v/>
      </c>
      <c r="AC955">
        <v>9.0766997878754001</v>
      </c>
      <c r="AD955">
        <v>100.73127163112601</v>
      </c>
      <c r="AF955">
        <f>IF(AE955="",V955,AE955)</f>
        <v>30</v>
      </c>
      <c r="AG955">
        <v>9</v>
      </c>
      <c r="AH955">
        <v>1986</v>
      </c>
      <c r="AI955" t="s">
        <v>37</v>
      </c>
      <c r="AJ955" t="s">
        <v>37</v>
      </c>
    </row>
    <row r="956" spans="3:36" x14ac:dyDescent="0.3">
      <c r="C956">
        <v>956</v>
      </c>
      <c r="D956" t="str">
        <f t="shared" si="47"/>
        <v>24-Oulu7</v>
      </c>
      <c r="E956" t="str">
        <f>VLOOKUP($D956,metadata!$B$2:$S$451,2,0)</f>
        <v>LANKINEN, P</v>
      </c>
      <c r="F956" t="str">
        <f>VLOOKUP($D956,metadata!$B$2:$S$451,3,0)</f>
        <v>GEOGRAPHICAL VARIATION IN CIRCADIAN ECLOSION RHYTHM AND PHOTOPERIODIC ADULT DIAPAUSE IN DROSOPHILA-LITTORALIS</v>
      </c>
      <c r="G956" t="str">
        <f>VLOOKUP($D956,metadata!$B$2:$S$451,4,0)</f>
        <v>10.1007/BF00612503</v>
      </c>
      <c r="H956" t="str">
        <f>VLOOKUP($D956,metadata!$B$2:$S$451,5,0)</f>
        <v>y</v>
      </c>
      <c r="I956" t="str">
        <f>VLOOKUP($D956,metadata!$B$2:$S$451,6,0)</f>
        <v>a</v>
      </c>
      <c r="J956" t="str">
        <f>VLOOKUP($D956,metadata!$B$2:$S$451,7,0)</f>
        <v>i</v>
      </c>
      <c r="K956" t="str">
        <f>VLOOKUP($D956,metadata!$B$2:$S$451,8,0)</f>
        <v/>
      </c>
      <c r="L956">
        <f>VLOOKUP($D956,metadata!$B$2:$S$451,9,0)</f>
        <v>8</v>
      </c>
      <c r="M956" t="str">
        <f>VLOOKUP($D956,metadata!$B$2:$S$451,10,0)</f>
        <v/>
      </c>
      <c r="N956" t="str">
        <f>VLOOKUP($D956,metadata!$B$2:$S$451,11,0)</f>
        <v>drosophila littoralis</v>
      </c>
      <c r="O956" t="str">
        <f>VLOOKUP($D956,metadata!$B$2:$S$451,12,0)</f>
        <v>diptera</v>
      </c>
      <c r="P956" t="str">
        <f>VLOOKUP($D956,metadata!$B$2:$S$451,13,0)</f>
        <v>Oulu7</v>
      </c>
      <c r="Q956">
        <f>VLOOKUP($D956,metadata!$B$2:$S$451,14,0)</f>
        <v>65</v>
      </c>
      <c r="R956">
        <f>VLOOKUP($D956,metadata!$B$2:$S$451,15,0)</f>
        <v>25.4166666666667</v>
      </c>
      <c r="S956">
        <f>VLOOKUP($D956,metadata!$B$2:$S$451,16,0)</f>
        <v>1E-3</v>
      </c>
      <c r="T956" t="str">
        <f>VLOOKUP($D956,metadata!$B$2:$S$451,17,0)</f>
        <v/>
      </c>
      <c r="U956" t="str">
        <f>VLOOKUP($D956,metadata!$B$2:$S$451,18,0)</f>
        <v/>
      </c>
      <c r="V956">
        <f>VLOOKUP($D956,metadata!$B$2:$Z$451,19,0)</f>
        <v>30</v>
      </c>
      <c r="W956" t="str">
        <f>VLOOKUP($D956,metadata!$B$2:$Z$451,20,0)</f>
        <v>global average</v>
      </c>
      <c r="X956" t="str">
        <f>VLOOKUP($D956,metadata!$B$2:$Z$451,21,0)</f>
        <v/>
      </c>
      <c r="Y956">
        <f>VLOOKUP($D956,metadata!$B$2:$Z$451,22,0)</f>
        <v>24</v>
      </c>
      <c r="Z956" t="str">
        <f>VLOOKUP($D956,metadata!$B$2:$Z$451,23,0)</f>
        <v/>
      </c>
      <c r="AA956" t="str">
        <f>VLOOKUP($D956,metadata!$B$2:$Z$451,24,0)</f>
        <v>adult</v>
      </c>
      <c r="AB956" t="str">
        <f>VLOOKUP($D956,metadata!$B$2:$Z$451,25,0)</f>
        <v/>
      </c>
      <c r="AC956">
        <v>12.060957910014499</v>
      </c>
      <c r="AD956">
        <v>100.362844702467</v>
      </c>
      <c r="AF956">
        <f>IF(AE956="",V956,AE956)</f>
        <v>30</v>
      </c>
      <c r="AG956">
        <v>12</v>
      </c>
      <c r="AH956">
        <v>1986</v>
      </c>
      <c r="AI956" t="s">
        <v>37</v>
      </c>
      <c r="AJ956" t="s">
        <v>37</v>
      </c>
    </row>
    <row r="957" spans="3:36" x14ac:dyDescent="0.3">
      <c r="C957">
        <v>957</v>
      </c>
      <c r="D957" t="str">
        <f t="shared" si="47"/>
        <v>24-Oulu7</v>
      </c>
      <c r="E957" t="str">
        <f>VLOOKUP($D957,metadata!$B$2:$S$451,2,0)</f>
        <v>LANKINEN, P</v>
      </c>
      <c r="F957" t="str">
        <f>VLOOKUP($D957,metadata!$B$2:$S$451,3,0)</f>
        <v>GEOGRAPHICAL VARIATION IN CIRCADIAN ECLOSION RHYTHM AND PHOTOPERIODIC ADULT DIAPAUSE IN DROSOPHILA-LITTORALIS</v>
      </c>
      <c r="G957" t="str">
        <f>VLOOKUP($D957,metadata!$B$2:$S$451,4,0)</f>
        <v>10.1007/BF00612503</v>
      </c>
      <c r="H957" t="str">
        <f>VLOOKUP($D957,metadata!$B$2:$S$451,5,0)</f>
        <v>y</v>
      </c>
      <c r="I957" t="str">
        <f>VLOOKUP($D957,metadata!$B$2:$S$451,6,0)</f>
        <v>a</v>
      </c>
      <c r="J957" t="str">
        <f>VLOOKUP($D957,metadata!$B$2:$S$451,7,0)</f>
        <v>i</v>
      </c>
      <c r="K957" t="str">
        <f>VLOOKUP($D957,metadata!$B$2:$S$451,8,0)</f>
        <v/>
      </c>
      <c r="L957">
        <f>VLOOKUP($D957,metadata!$B$2:$S$451,9,0)</f>
        <v>8</v>
      </c>
      <c r="M957" t="str">
        <f>VLOOKUP($D957,metadata!$B$2:$S$451,10,0)</f>
        <v/>
      </c>
      <c r="N957" t="str">
        <f>VLOOKUP($D957,metadata!$B$2:$S$451,11,0)</f>
        <v>drosophila littoralis</v>
      </c>
      <c r="O957" t="str">
        <f>VLOOKUP($D957,metadata!$B$2:$S$451,12,0)</f>
        <v>diptera</v>
      </c>
      <c r="P957" t="str">
        <f>VLOOKUP($D957,metadata!$B$2:$S$451,13,0)</f>
        <v>Oulu7</v>
      </c>
      <c r="Q957">
        <f>VLOOKUP($D957,metadata!$B$2:$S$451,14,0)</f>
        <v>65</v>
      </c>
      <c r="R957">
        <f>VLOOKUP($D957,metadata!$B$2:$S$451,15,0)</f>
        <v>25.4166666666667</v>
      </c>
      <c r="S957">
        <f>VLOOKUP($D957,metadata!$B$2:$S$451,16,0)</f>
        <v>1E-3</v>
      </c>
      <c r="T957" t="str">
        <f>VLOOKUP($D957,metadata!$B$2:$S$451,17,0)</f>
        <v/>
      </c>
      <c r="U957" t="str">
        <f>VLOOKUP($D957,metadata!$B$2:$S$451,18,0)</f>
        <v/>
      </c>
      <c r="V957">
        <f>VLOOKUP($D957,metadata!$B$2:$Z$451,19,0)</f>
        <v>30</v>
      </c>
      <c r="W957" t="str">
        <f>VLOOKUP($D957,metadata!$B$2:$Z$451,20,0)</f>
        <v>global average</v>
      </c>
      <c r="X957" t="str">
        <f>VLOOKUP($D957,metadata!$B$2:$Z$451,21,0)</f>
        <v/>
      </c>
      <c r="Y957">
        <f>VLOOKUP($D957,metadata!$B$2:$Z$451,22,0)</f>
        <v>24</v>
      </c>
      <c r="Z957" t="str">
        <f>VLOOKUP($D957,metadata!$B$2:$Z$451,23,0)</f>
        <v/>
      </c>
      <c r="AA957" t="str">
        <f>VLOOKUP($D957,metadata!$B$2:$Z$451,24,0)</f>
        <v>adult</v>
      </c>
      <c r="AB957" t="str">
        <f>VLOOKUP($D957,metadata!$B$2:$Z$451,25,0)</f>
        <v/>
      </c>
      <c r="AC957">
        <v>13.5983030032376</v>
      </c>
      <c r="AD957">
        <v>100.173049011945</v>
      </c>
      <c r="AF957">
        <f>IF(AE957="",V957,AE957)</f>
        <v>30</v>
      </c>
      <c r="AG957">
        <v>13.5</v>
      </c>
      <c r="AH957">
        <v>1986</v>
      </c>
      <c r="AI957" t="s">
        <v>37</v>
      </c>
      <c r="AJ957" t="s">
        <v>37</v>
      </c>
    </row>
    <row r="958" spans="3:36" x14ac:dyDescent="0.3">
      <c r="C958">
        <v>958</v>
      </c>
      <c r="D958" t="str">
        <f t="shared" si="47"/>
        <v>24-Oulu7</v>
      </c>
      <c r="E958" t="str">
        <f>VLOOKUP($D958,metadata!$B$2:$S$451,2,0)</f>
        <v>LANKINEN, P</v>
      </c>
      <c r="F958" t="str">
        <f>VLOOKUP($D958,metadata!$B$2:$S$451,3,0)</f>
        <v>GEOGRAPHICAL VARIATION IN CIRCADIAN ECLOSION RHYTHM AND PHOTOPERIODIC ADULT DIAPAUSE IN DROSOPHILA-LITTORALIS</v>
      </c>
      <c r="G958" t="str">
        <f>VLOOKUP($D958,metadata!$B$2:$S$451,4,0)</f>
        <v>10.1007/BF00612503</v>
      </c>
      <c r="H958" t="str">
        <f>VLOOKUP($D958,metadata!$B$2:$S$451,5,0)</f>
        <v>y</v>
      </c>
      <c r="I958" t="str">
        <f>VLOOKUP($D958,metadata!$B$2:$S$451,6,0)</f>
        <v>a</v>
      </c>
      <c r="J958" t="str">
        <f>VLOOKUP($D958,metadata!$B$2:$S$451,7,0)</f>
        <v>i</v>
      </c>
      <c r="K958" t="str">
        <f>VLOOKUP($D958,metadata!$B$2:$S$451,8,0)</f>
        <v/>
      </c>
      <c r="L958">
        <f>VLOOKUP($D958,metadata!$B$2:$S$451,9,0)</f>
        <v>8</v>
      </c>
      <c r="M958" t="str">
        <f>VLOOKUP($D958,metadata!$B$2:$S$451,10,0)</f>
        <v/>
      </c>
      <c r="N958" t="str">
        <f>VLOOKUP($D958,metadata!$B$2:$S$451,11,0)</f>
        <v>drosophila littoralis</v>
      </c>
      <c r="O958" t="str">
        <f>VLOOKUP($D958,metadata!$B$2:$S$451,12,0)</f>
        <v>diptera</v>
      </c>
      <c r="P958" t="str">
        <f>VLOOKUP($D958,metadata!$B$2:$S$451,13,0)</f>
        <v>Oulu7</v>
      </c>
      <c r="Q958">
        <f>VLOOKUP($D958,metadata!$B$2:$S$451,14,0)</f>
        <v>65</v>
      </c>
      <c r="R958">
        <f>VLOOKUP($D958,metadata!$B$2:$S$451,15,0)</f>
        <v>25.4166666666667</v>
      </c>
      <c r="S958">
        <f>VLOOKUP($D958,metadata!$B$2:$S$451,16,0)</f>
        <v>1E-3</v>
      </c>
      <c r="T958" t="str">
        <f>VLOOKUP($D958,metadata!$B$2:$S$451,17,0)</f>
        <v/>
      </c>
      <c r="U958" t="str">
        <f>VLOOKUP($D958,metadata!$B$2:$S$451,18,0)</f>
        <v/>
      </c>
      <c r="V958">
        <f>VLOOKUP($D958,metadata!$B$2:$Z$451,19,0)</f>
        <v>30</v>
      </c>
      <c r="W958" t="str">
        <f>VLOOKUP($D958,metadata!$B$2:$Z$451,20,0)</f>
        <v>global average</v>
      </c>
      <c r="X958" t="str">
        <f>VLOOKUP($D958,metadata!$B$2:$Z$451,21,0)</f>
        <v/>
      </c>
      <c r="Y958">
        <f>VLOOKUP($D958,metadata!$B$2:$Z$451,22,0)</f>
        <v>24</v>
      </c>
      <c r="Z958" t="str">
        <f>VLOOKUP($D958,metadata!$B$2:$Z$451,23,0)</f>
        <v/>
      </c>
      <c r="AA958" t="str">
        <f>VLOOKUP($D958,metadata!$B$2:$Z$451,24,0)</f>
        <v>adult</v>
      </c>
      <c r="AB958" t="str">
        <f>VLOOKUP($D958,metadata!$B$2:$Z$451,25,0)</f>
        <v/>
      </c>
      <c r="AC958">
        <v>15.045216032153601</v>
      </c>
      <c r="AD958">
        <v>99.994417773808095</v>
      </c>
      <c r="AF958">
        <f>IF(AE958="",V958,AE958)</f>
        <v>30</v>
      </c>
      <c r="AG958">
        <v>15</v>
      </c>
      <c r="AH958">
        <v>1986</v>
      </c>
      <c r="AI958" t="s">
        <v>37</v>
      </c>
      <c r="AJ958" t="s">
        <v>37</v>
      </c>
    </row>
    <row r="959" spans="3:36" x14ac:dyDescent="0.3">
      <c r="C959">
        <v>959</v>
      </c>
      <c r="D959" t="str">
        <f t="shared" si="47"/>
        <v>24-Oulu7</v>
      </c>
      <c r="E959" t="str">
        <f>VLOOKUP($D959,metadata!$B$2:$S$451,2,0)</f>
        <v>LANKINEN, P</v>
      </c>
      <c r="F959" t="str">
        <f>VLOOKUP($D959,metadata!$B$2:$S$451,3,0)</f>
        <v>GEOGRAPHICAL VARIATION IN CIRCADIAN ECLOSION RHYTHM AND PHOTOPERIODIC ADULT DIAPAUSE IN DROSOPHILA-LITTORALIS</v>
      </c>
      <c r="G959" t="str">
        <f>VLOOKUP($D959,metadata!$B$2:$S$451,4,0)</f>
        <v>10.1007/BF00612503</v>
      </c>
      <c r="H959" t="str">
        <f>VLOOKUP($D959,metadata!$B$2:$S$451,5,0)</f>
        <v>y</v>
      </c>
      <c r="I959" t="str">
        <f>VLOOKUP($D959,metadata!$B$2:$S$451,6,0)</f>
        <v>a</v>
      </c>
      <c r="J959" t="str">
        <f>VLOOKUP($D959,metadata!$B$2:$S$451,7,0)</f>
        <v>i</v>
      </c>
      <c r="K959" t="str">
        <f>VLOOKUP($D959,metadata!$B$2:$S$451,8,0)</f>
        <v/>
      </c>
      <c r="L959">
        <f>VLOOKUP($D959,metadata!$B$2:$S$451,9,0)</f>
        <v>8</v>
      </c>
      <c r="M959" t="str">
        <f>VLOOKUP($D959,metadata!$B$2:$S$451,10,0)</f>
        <v/>
      </c>
      <c r="N959" t="str">
        <f>VLOOKUP($D959,metadata!$B$2:$S$451,11,0)</f>
        <v>drosophila littoralis</v>
      </c>
      <c r="O959" t="str">
        <f>VLOOKUP($D959,metadata!$B$2:$S$451,12,0)</f>
        <v>diptera</v>
      </c>
      <c r="P959" t="str">
        <f>VLOOKUP($D959,metadata!$B$2:$S$451,13,0)</f>
        <v>Oulu7</v>
      </c>
      <c r="Q959">
        <f>VLOOKUP($D959,metadata!$B$2:$S$451,14,0)</f>
        <v>65</v>
      </c>
      <c r="R959">
        <f>VLOOKUP($D959,metadata!$B$2:$S$451,15,0)</f>
        <v>25.4166666666667</v>
      </c>
      <c r="S959">
        <f>VLOOKUP($D959,metadata!$B$2:$S$451,16,0)</f>
        <v>1E-3</v>
      </c>
      <c r="T959" t="str">
        <f>VLOOKUP($D959,metadata!$B$2:$S$451,17,0)</f>
        <v/>
      </c>
      <c r="U959" t="str">
        <f>VLOOKUP($D959,metadata!$B$2:$S$451,18,0)</f>
        <v/>
      </c>
      <c r="V959">
        <f>VLOOKUP($D959,metadata!$B$2:$Z$451,19,0)</f>
        <v>30</v>
      </c>
      <c r="W959" t="str">
        <f>VLOOKUP($D959,metadata!$B$2:$Z$451,20,0)</f>
        <v>global average</v>
      </c>
      <c r="X959" t="str">
        <f>VLOOKUP($D959,metadata!$B$2:$Z$451,21,0)</f>
        <v/>
      </c>
      <c r="Y959">
        <f>VLOOKUP($D959,metadata!$B$2:$Z$451,22,0)</f>
        <v>24</v>
      </c>
      <c r="Z959" t="str">
        <f>VLOOKUP($D959,metadata!$B$2:$Z$451,23,0)</f>
        <v/>
      </c>
      <c r="AA959" t="str">
        <f>VLOOKUP($D959,metadata!$B$2:$Z$451,24,0)</f>
        <v>adult</v>
      </c>
      <c r="AB959" t="str">
        <f>VLOOKUP($D959,metadata!$B$2:$Z$451,25,0)</f>
        <v/>
      </c>
      <c r="AC959">
        <v>16.492129061069502</v>
      </c>
      <c r="AD959">
        <v>99.815786535670398</v>
      </c>
      <c r="AF959">
        <f>IF(AE959="",V959,AE959)</f>
        <v>30</v>
      </c>
      <c r="AG959">
        <v>16.5</v>
      </c>
      <c r="AH959">
        <v>1986</v>
      </c>
      <c r="AI959" t="s">
        <v>37</v>
      </c>
      <c r="AJ959" t="s">
        <v>37</v>
      </c>
    </row>
    <row r="960" spans="3:36" x14ac:dyDescent="0.3">
      <c r="C960">
        <v>960</v>
      </c>
      <c r="D960" t="str">
        <f t="shared" si="47"/>
        <v>24-Oulu7</v>
      </c>
      <c r="E960" t="str">
        <f>VLOOKUP($D960,metadata!$B$2:$S$451,2,0)</f>
        <v>LANKINEN, P</v>
      </c>
      <c r="F960" t="str">
        <f>VLOOKUP($D960,metadata!$B$2:$S$451,3,0)</f>
        <v>GEOGRAPHICAL VARIATION IN CIRCADIAN ECLOSION RHYTHM AND PHOTOPERIODIC ADULT DIAPAUSE IN DROSOPHILA-LITTORALIS</v>
      </c>
      <c r="G960" t="str">
        <f>VLOOKUP($D960,metadata!$B$2:$S$451,4,0)</f>
        <v>10.1007/BF00612503</v>
      </c>
      <c r="H960" t="str">
        <f>VLOOKUP($D960,metadata!$B$2:$S$451,5,0)</f>
        <v>y</v>
      </c>
      <c r="I960" t="str">
        <f>VLOOKUP($D960,metadata!$B$2:$S$451,6,0)</f>
        <v>a</v>
      </c>
      <c r="J960" t="str">
        <f>VLOOKUP($D960,metadata!$B$2:$S$451,7,0)</f>
        <v>i</v>
      </c>
      <c r="K960" t="str">
        <f>VLOOKUP($D960,metadata!$B$2:$S$451,8,0)</f>
        <v/>
      </c>
      <c r="L960">
        <f>VLOOKUP($D960,metadata!$B$2:$S$451,9,0)</f>
        <v>8</v>
      </c>
      <c r="M960" t="str">
        <f>VLOOKUP($D960,metadata!$B$2:$S$451,10,0)</f>
        <v/>
      </c>
      <c r="N960" t="str">
        <f>VLOOKUP($D960,metadata!$B$2:$S$451,11,0)</f>
        <v>drosophila littoralis</v>
      </c>
      <c r="O960" t="str">
        <f>VLOOKUP($D960,metadata!$B$2:$S$451,12,0)</f>
        <v>diptera</v>
      </c>
      <c r="P960" t="str">
        <f>VLOOKUP($D960,metadata!$B$2:$S$451,13,0)</f>
        <v>Oulu7</v>
      </c>
      <c r="Q960">
        <f>VLOOKUP($D960,metadata!$B$2:$S$451,14,0)</f>
        <v>65</v>
      </c>
      <c r="R960">
        <f>VLOOKUP($D960,metadata!$B$2:$S$451,15,0)</f>
        <v>25.4166666666667</v>
      </c>
      <c r="S960">
        <f>VLOOKUP($D960,metadata!$B$2:$S$451,16,0)</f>
        <v>1E-3</v>
      </c>
      <c r="T960" t="str">
        <f>VLOOKUP($D960,metadata!$B$2:$S$451,17,0)</f>
        <v/>
      </c>
      <c r="U960" t="str">
        <f>VLOOKUP($D960,metadata!$B$2:$S$451,18,0)</f>
        <v/>
      </c>
      <c r="V960">
        <f>VLOOKUP($D960,metadata!$B$2:$Z$451,19,0)</f>
        <v>30</v>
      </c>
      <c r="W960" t="str">
        <f>VLOOKUP($D960,metadata!$B$2:$Z$451,20,0)</f>
        <v>global average</v>
      </c>
      <c r="X960" t="str">
        <f>VLOOKUP($D960,metadata!$B$2:$Z$451,21,0)</f>
        <v/>
      </c>
      <c r="Y960">
        <f>VLOOKUP($D960,metadata!$B$2:$Z$451,22,0)</f>
        <v>24</v>
      </c>
      <c r="Z960" t="str">
        <f>VLOOKUP($D960,metadata!$B$2:$Z$451,23,0)</f>
        <v/>
      </c>
      <c r="AA960" t="str">
        <f>VLOOKUP($D960,metadata!$B$2:$Z$451,24,0)</f>
        <v>adult</v>
      </c>
      <c r="AB960" t="str">
        <f>VLOOKUP($D960,metadata!$B$2:$Z$451,25,0)</f>
        <v/>
      </c>
      <c r="AC960">
        <v>18.021435748576501</v>
      </c>
      <c r="AD960">
        <v>95.182538796472002</v>
      </c>
      <c r="AF960">
        <f>IF(AE960="",V960,AE960)</f>
        <v>30</v>
      </c>
      <c r="AG960">
        <v>18</v>
      </c>
      <c r="AH960">
        <v>1986</v>
      </c>
      <c r="AI960" t="s">
        <v>37</v>
      </c>
      <c r="AJ960" t="s">
        <v>37</v>
      </c>
    </row>
    <row r="961" spans="3:36" x14ac:dyDescent="0.3">
      <c r="C961">
        <v>961</v>
      </c>
      <c r="D961" t="str">
        <f t="shared" ref="D961:D1025" si="48">VLOOKUP(C961,$A$1:$B$451,2)</f>
        <v>24-Oulu7</v>
      </c>
      <c r="E961" t="str">
        <f>VLOOKUP($D961,metadata!$B$2:$S$451,2,0)</f>
        <v>LANKINEN, P</v>
      </c>
      <c r="F961" t="str">
        <f>VLOOKUP($D961,metadata!$B$2:$S$451,3,0)</f>
        <v>GEOGRAPHICAL VARIATION IN CIRCADIAN ECLOSION RHYTHM AND PHOTOPERIODIC ADULT DIAPAUSE IN DROSOPHILA-LITTORALIS</v>
      </c>
      <c r="G961" t="str">
        <f>VLOOKUP($D961,metadata!$B$2:$S$451,4,0)</f>
        <v>10.1007/BF00612503</v>
      </c>
      <c r="H961" t="str">
        <f>VLOOKUP($D961,metadata!$B$2:$S$451,5,0)</f>
        <v>y</v>
      </c>
      <c r="I961" t="str">
        <f>VLOOKUP($D961,metadata!$B$2:$S$451,6,0)</f>
        <v>a</v>
      </c>
      <c r="J961" t="str">
        <f>VLOOKUP($D961,metadata!$B$2:$S$451,7,0)</f>
        <v>i</v>
      </c>
      <c r="K961" t="str">
        <f>VLOOKUP($D961,metadata!$B$2:$S$451,8,0)</f>
        <v/>
      </c>
      <c r="L961">
        <f>VLOOKUP($D961,metadata!$B$2:$S$451,9,0)</f>
        <v>8</v>
      </c>
      <c r="M961" t="str">
        <f>VLOOKUP($D961,metadata!$B$2:$S$451,10,0)</f>
        <v/>
      </c>
      <c r="N961" t="str">
        <f>VLOOKUP($D961,metadata!$B$2:$S$451,11,0)</f>
        <v>drosophila littoralis</v>
      </c>
      <c r="O961" t="str">
        <f>VLOOKUP($D961,metadata!$B$2:$S$451,12,0)</f>
        <v>diptera</v>
      </c>
      <c r="P961" t="str">
        <f>VLOOKUP($D961,metadata!$B$2:$S$451,13,0)</f>
        <v>Oulu7</v>
      </c>
      <c r="Q961">
        <f>VLOOKUP($D961,metadata!$B$2:$S$451,14,0)</f>
        <v>65</v>
      </c>
      <c r="R961">
        <f>VLOOKUP($D961,metadata!$B$2:$S$451,15,0)</f>
        <v>25.4166666666667</v>
      </c>
      <c r="S961">
        <f>VLOOKUP($D961,metadata!$B$2:$S$451,16,0)</f>
        <v>1E-3</v>
      </c>
      <c r="T961" t="str">
        <f>VLOOKUP($D961,metadata!$B$2:$S$451,17,0)</f>
        <v/>
      </c>
      <c r="U961" t="str">
        <f>VLOOKUP($D961,metadata!$B$2:$S$451,18,0)</f>
        <v/>
      </c>
      <c r="V961">
        <f>VLOOKUP($D961,metadata!$B$2:$Z$451,19,0)</f>
        <v>30</v>
      </c>
      <c r="W961" t="str">
        <f>VLOOKUP($D961,metadata!$B$2:$Z$451,20,0)</f>
        <v>global average</v>
      </c>
      <c r="X961" t="str">
        <f>VLOOKUP($D961,metadata!$B$2:$Z$451,21,0)</f>
        <v/>
      </c>
      <c r="Y961">
        <f>VLOOKUP($D961,metadata!$B$2:$Z$451,22,0)</f>
        <v>24</v>
      </c>
      <c r="Z961" t="str">
        <f>VLOOKUP($D961,metadata!$B$2:$Z$451,23,0)</f>
        <v/>
      </c>
      <c r="AA961" t="str">
        <f>VLOOKUP($D961,metadata!$B$2:$Z$451,24,0)</f>
        <v>adult</v>
      </c>
      <c r="AB961" t="str">
        <f>VLOOKUP($D961,metadata!$B$2:$Z$451,25,0)</f>
        <v/>
      </c>
      <c r="AC961">
        <v>19.576867254661099</v>
      </c>
      <c r="AD961">
        <v>54.990510215473897</v>
      </c>
      <c r="AF961">
        <f>IF(AE961="",V961,AE961)</f>
        <v>30</v>
      </c>
      <c r="AG961">
        <v>19.5</v>
      </c>
      <c r="AH961">
        <v>1986</v>
      </c>
      <c r="AI961" t="s">
        <v>37</v>
      </c>
      <c r="AJ961" t="s">
        <v>37</v>
      </c>
    </row>
    <row r="962" spans="3:36" x14ac:dyDescent="0.3">
      <c r="C962">
        <v>962</v>
      </c>
      <c r="D962" t="str">
        <f t="shared" si="48"/>
        <v>24-Oulu7</v>
      </c>
      <c r="E962" t="str">
        <f>VLOOKUP($D962,metadata!$B$2:$S$451,2,0)</f>
        <v>LANKINEN, P</v>
      </c>
      <c r="F962" t="str">
        <f>VLOOKUP($D962,metadata!$B$2:$S$451,3,0)</f>
        <v>GEOGRAPHICAL VARIATION IN CIRCADIAN ECLOSION RHYTHM AND PHOTOPERIODIC ADULT DIAPAUSE IN DROSOPHILA-LITTORALIS</v>
      </c>
      <c r="G962" t="str">
        <f>VLOOKUP($D962,metadata!$B$2:$S$451,4,0)</f>
        <v>10.1007/BF00612503</v>
      </c>
      <c r="H962" t="str">
        <f>VLOOKUP($D962,metadata!$B$2:$S$451,5,0)</f>
        <v>y</v>
      </c>
      <c r="I962" t="str">
        <f>VLOOKUP($D962,metadata!$B$2:$S$451,6,0)</f>
        <v>a</v>
      </c>
      <c r="J962" t="str">
        <f>VLOOKUP($D962,metadata!$B$2:$S$451,7,0)</f>
        <v>i</v>
      </c>
      <c r="K962" t="str">
        <f>VLOOKUP($D962,metadata!$B$2:$S$451,8,0)</f>
        <v/>
      </c>
      <c r="L962">
        <f>VLOOKUP($D962,metadata!$B$2:$S$451,9,0)</f>
        <v>8</v>
      </c>
      <c r="M962" t="str">
        <f>VLOOKUP($D962,metadata!$B$2:$S$451,10,0)</f>
        <v/>
      </c>
      <c r="N962" t="str">
        <f>VLOOKUP($D962,metadata!$B$2:$S$451,11,0)</f>
        <v>drosophila littoralis</v>
      </c>
      <c r="O962" t="str">
        <f>VLOOKUP($D962,metadata!$B$2:$S$451,12,0)</f>
        <v>diptera</v>
      </c>
      <c r="P962" t="str">
        <f>VLOOKUP($D962,metadata!$B$2:$S$451,13,0)</f>
        <v>Oulu7</v>
      </c>
      <c r="Q962">
        <f>VLOOKUP($D962,metadata!$B$2:$S$451,14,0)</f>
        <v>65</v>
      </c>
      <c r="R962">
        <f>VLOOKUP($D962,metadata!$B$2:$S$451,15,0)</f>
        <v>25.4166666666667</v>
      </c>
      <c r="S962">
        <f>VLOOKUP($D962,metadata!$B$2:$S$451,16,0)</f>
        <v>1E-3</v>
      </c>
      <c r="T962" t="str">
        <f>VLOOKUP($D962,metadata!$B$2:$S$451,17,0)</f>
        <v/>
      </c>
      <c r="U962" t="str">
        <f>VLOOKUP($D962,metadata!$B$2:$S$451,18,0)</f>
        <v/>
      </c>
      <c r="V962">
        <f>VLOOKUP($D962,metadata!$B$2:$Z$451,19,0)</f>
        <v>30</v>
      </c>
      <c r="W962" t="str">
        <f>VLOOKUP($D962,metadata!$B$2:$Z$451,20,0)</f>
        <v>global average</v>
      </c>
      <c r="X962" t="str">
        <f>VLOOKUP($D962,metadata!$B$2:$Z$451,21,0)</f>
        <v/>
      </c>
      <c r="Y962">
        <f>VLOOKUP($D962,metadata!$B$2:$Z$451,22,0)</f>
        <v>24</v>
      </c>
      <c r="Z962" t="str">
        <f>VLOOKUP($D962,metadata!$B$2:$Z$451,23,0)</f>
        <v/>
      </c>
      <c r="AA962" t="str">
        <f>VLOOKUP($D962,metadata!$B$2:$Z$451,24,0)</f>
        <v>adult</v>
      </c>
      <c r="AB962" t="str">
        <f>VLOOKUP($D962,metadata!$B$2:$Z$451,25,0)</f>
        <v/>
      </c>
      <c r="AC962">
        <v>21.0499051021547</v>
      </c>
      <c r="AD962">
        <v>19.253098135536401</v>
      </c>
      <c r="AF962">
        <f>IF(AE962="",V962,AE962)</f>
        <v>30</v>
      </c>
      <c r="AG962">
        <v>21</v>
      </c>
      <c r="AH962">
        <v>1986</v>
      </c>
      <c r="AI962" t="s">
        <v>37</v>
      </c>
      <c r="AJ962" t="s">
        <v>37</v>
      </c>
    </row>
    <row r="963" spans="3:36" x14ac:dyDescent="0.3">
      <c r="C963">
        <v>963</v>
      </c>
      <c r="D963" t="str">
        <f t="shared" si="48"/>
        <v>24-Oulu8</v>
      </c>
      <c r="E963" t="str">
        <f>VLOOKUP($D963,metadata!$B$2:$S$451,2,0)</f>
        <v>LANKINEN, P</v>
      </c>
      <c r="F963" t="str">
        <f>VLOOKUP($D963,metadata!$B$2:$S$451,3,0)</f>
        <v>GEOGRAPHICAL VARIATION IN CIRCADIAN ECLOSION RHYTHM AND PHOTOPERIODIC ADULT DIAPAUSE IN DROSOPHILA-LITTORALIS</v>
      </c>
      <c r="G963" t="str">
        <f>VLOOKUP($D963,metadata!$B$2:$S$451,4,0)</f>
        <v>10.1007/BF00612503</v>
      </c>
      <c r="H963" t="str">
        <f>VLOOKUP($D963,metadata!$B$2:$S$451,5,0)</f>
        <v>y</v>
      </c>
      <c r="I963" t="str">
        <f>VLOOKUP($D963,metadata!$B$2:$S$451,6,0)</f>
        <v>a</v>
      </c>
      <c r="J963" t="str">
        <f>VLOOKUP($D963,metadata!$B$2:$S$451,7,0)</f>
        <v>i</v>
      </c>
      <c r="K963" t="str">
        <f>VLOOKUP($D963,metadata!$B$2:$S$451,8,0)</f>
        <v/>
      </c>
      <c r="L963">
        <f>VLOOKUP($D963,metadata!$B$2:$S$451,9,0)</f>
        <v>5</v>
      </c>
      <c r="M963" t="str">
        <f>VLOOKUP($D963,metadata!$B$2:$S$451,10,0)</f>
        <v/>
      </c>
      <c r="N963" t="str">
        <f>VLOOKUP($D963,metadata!$B$2:$S$451,11,0)</f>
        <v>drosophila littoralis</v>
      </c>
      <c r="O963" t="str">
        <f>VLOOKUP($D963,metadata!$B$2:$S$451,12,0)</f>
        <v>diptera</v>
      </c>
      <c r="P963" t="str">
        <f>VLOOKUP($D963,metadata!$B$2:$S$451,13,0)</f>
        <v>Oulu8</v>
      </c>
      <c r="Q963">
        <f>VLOOKUP($D963,metadata!$B$2:$S$451,14,0)</f>
        <v>65</v>
      </c>
      <c r="R963">
        <f>VLOOKUP($D963,metadata!$B$2:$S$451,15,0)</f>
        <v>25.4166666666667</v>
      </c>
      <c r="S963">
        <f>VLOOKUP($D963,metadata!$B$2:$S$451,16,0)</f>
        <v>1E-3</v>
      </c>
      <c r="T963" t="str">
        <f>VLOOKUP($D963,metadata!$B$2:$S$451,17,0)</f>
        <v/>
      </c>
      <c r="U963" t="str">
        <f>VLOOKUP($D963,metadata!$B$2:$S$451,18,0)</f>
        <v/>
      </c>
      <c r="V963">
        <f>VLOOKUP($D963,metadata!$B$2:$Z$451,19,0)</f>
        <v>30</v>
      </c>
      <c r="W963" t="str">
        <f>VLOOKUP($D963,metadata!$B$2:$Z$451,20,0)</f>
        <v>global average</v>
      </c>
      <c r="X963" t="str">
        <f>VLOOKUP($D963,metadata!$B$2:$Z$451,21,0)</f>
        <v/>
      </c>
      <c r="Y963">
        <f>VLOOKUP($D963,metadata!$B$2:$Z$451,22,0)</f>
        <v>24</v>
      </c>
      <c r="Z963" t="str">
        <f>VLOOKUP($D963,metadata!$B$2:$Z$451,23,0)</f>
        <v/>
      </c>
      <c r="AA963" t="str">
        <f>VLOOKUP($D963,metadata!$B$2:$Z$451,24,0)</f>
        <v>adult</v>
      </c>
      <c r="AB963" t="str">
        <f>VLOOKUP($D963,metadata!$B$2:$Z$451,25,0)</f>
        <v/>
      </c>
      <c r="AC963">
        <v>14.8648467593367</v>
      </c>
      <c r="AD963">
        <v>100.580583933456</v>
      </c>
      <c r="AF963">
        <f>IF(AE963="",V963,AE963)</f>
        <v>30</v>
      </c>
      <c r="AG963">
        <v>15</v>
      </c>
      <c r="AH963">
        <v>1986</v>
      </c>
      <c r="AI963" t="s">
        <v>37</v>
      </c>
      <c r="AJ963" t="s">
        <v>37</v>
      </c>
    </row>
    <row r="964" spans="3:36" x14ac:dyDescent="0.3">
      <c r="C964">
        <v>964</v>
      </c>
      <c r="D964" t="str">
        <f t="shared" si="48"/>
        <v>24-Oulu8</v>
      </c>
      <c r="E964" t="str">
        <f>VLOOKUP($D964,metadata!$B$2:$S$451,2,0)</f>
        <v>LANKINEN, P</v>
      </c>
      <c r="F964" t="str">
        <f>VLOOKUP($D964,metadata!$B$2:$S$451,3,0)</f>
        <v>GEOGRAPHICAL VARIATION IN CIRCADIAN ECLOSION RHYTHM AND PHOTOPERIODIC ADULT DIAPAUSE IN DROSOPHILA-LITTORALIS</v>
      </c>
      <c r="G964" t="str">
        <f>VLOOKUP($D964,metadata!$B$2:$S$451,4,0)</f>
        <v>10.1007/BF00612503</v>
      </c>
      <c r="H964" t="str">
        <f>VLOOKUP($D964,metadata!$B$2:$S$451,5,0)</f>
        <v>y</v>
      </c>
      <c r="I964" t="str">
        <f>VLOOKUP($D964,metadata!$B$2:$S$451,6,0)</f>
        <v>a</v>
      </c>
      <c r="J964" t="str">
        <f>VLOOKUP($D964,metadata!$B$2:$S$451,7,0)</f>
        <v>i</v>
      </c>
      <c r="K964" t="str">
        <f>VLOOKUP($D964,metadata!$B$2:$S$451,8,0)</f>
        <v/>
      </c>
      <c r="L964">
        <f>VLOOKUP($D964,metadata!$B$2:$S$451,9,0)</f>
        <v>5</v>
      </c>
      <c r="M964" t="str">
        <f>VLOOKUP($D964,metadata!$B$2:$S$451,10,0)</f>
        <v/>
      </c>
      <c r="N964" t="str">
        <f>VLOOKUP($D964,metadata!$B$2:$S$451,11,0)</f>
        <v>drosophila littoralis</v>
      </c>
      <c r="O964" t="str">
        <f>VLOOKUP($D964,metadata!$B$2:$S$451,12,0)</f>
        <v>diptera</v>
      </c>
      <c r="P964" t="str">
        <f>VLOOKUP($D964,metadata!$B$2:$S$451,13,0)</f>
        <v>Oulu8</v>
      </c>
      <c r="Q964">
        <f>VLOOKUP($D964,metadata!$B$2:$S$451,14,0)</f>
        <v>65</v>
      </c>
      <c r="R964">
        <f>VLOOKUP($D964,metadata!$B$2:$S$451,15,0)</f>
        <v>25.4166666666667</v>
      </c>
      <c r="S964">
        <f>VLOOKUP($D964,metadata!$B$2:$S$451,16,0)</f>
        <v>1E-3</v>
      </c>
      <c r="T964" t="str">
        <f>VLOOKUP($D964,metadata!$B$2:$S$451,17,0)</f>
        <v/>
      </c>
      <c r="U964" t="str">
        <f>VLOOKUP($D964,metadata!$B$2:$S$451,18,0)</f>
        <v/>
      </c>
      <c r="V964">
        <f>VLOOKUP($D964,metadata!$B$2:$Z$451,19,0)</f>
        <v>30</v>
      </c>
      <c r="W964" t="str">
        <f>VLOOKUP($D964,metadata!$B$2:$Z$451,20,0)</f>
        <v>global average</v>
      </c>
      <c r="X964" t="str">
        <f>VLOOKUP($D964,metadata!$B$2:$Z$451,21,0)</f>
        <v/>
      </c>
      <c r="Y964">
        <f>VLOOKUP($D964,metadata!$B$2:$Z$451,22,0)</f>
        <v>24</v>
      </c>
      <c r="Z964" t="str">
        <f>VLOOKUP($D964,metadata!$B$2:$Z$451,23,0)</f>
        <v/>
      </c>
      <c r="AA964" t="str">
        <f>VLOOKUP($D964,metadata!$B$2:$Z$451,24,0)</f>
        <v>adult</v>
      </c>
      <c r="AB964" t="str">
        <f>VLOOKUP($D964,metadata!$B$2:$Z$451,25,0)</f>
        <v/>
      </c>
      <c r="AC964">
        <v>16.4927147881426</v>
      </c>
      <c r="AD964">
        <v>100.279126891084</v>
      </c>
      <c r="AF964">
        <f>IF(AE964="",V964,AE964)</f>
        <v>30</v>
      </c>
      <c r="AG964">
        <v>16.5</v>
      </c>
      <c r="AH964">
        <v>1986</v>
      </c>
      <c r="AI964" t="s">
        <v>37</v>
      </c>
      <c r="AJ964" t="s">
        <v>37</v>
      </c>
    </row>
    <row r="965" spans="3:36" x14ac:dyDescent="0.3">
      <c r="C965">
        <v>965</v>
      </c>
      <c r="D965" t="str">
        <f t="shared" si="48"/>
        <v>24-Oulu8</v>
      </c>
      <c r="E965" t="str">
        <f>VLOOKUP($D965,metadata!$B$2:$S$451,2,0)</f>
        <v>LANKINEN, P</v>
      </c>
      <c r="F965" t="str">
        <f>VLOOKUP($D965,metadata!$B$2:$S$451,3,0)</f>
        <v>GEOGRAPHICAL VARIATION IN CIRCADIAN ECLOSION RHYTHM AND PHOTOPERIODIC ADULT DIAPAUSE IN DROSOPHILA-LITTORALIS</v>
      </c>
      <c r="G965" t="str">
        <f>VLOOKUP($D965,metadata!$B$2:$S$451,4,0)</f>
        <v>10.1007/BF00612503</v>
      </c>
      <c r="H965" t="str">
        <f>VLOOKUP($D965,metadata!$B$2:$S$451,5,0)</f>
        <v>y</v>
      </c>
      <c r="I965" t="str">
        <f>VLOOKUP($D965,metadata!$B$2:$S$451,6,0)</f>
        <v>a</v>
      </c>
      <c r="J965" t="str">
        <f>VLOOKUP($D965,metadata!$B$2:$S$451,7,0)</f>
        <v>i</v>
      </c>
      <c r="K965" t="str">
        <f>VLOOKUP($D965,metadata!$B$2:$S$451,8,0)</f>
        <v/>
      </c>
      <c r="L965">
        <f>VLOOKUP($D965,metadata!$B$2:$S$451,9,0)</f>
        <v>5</v>
      </c>
      <c r="M965" t="str">
        <f>VLOOKUP($D965,metadata!$B$2:$S$451,10,0)</f>
        <v/>
      </c>
      <c r="N965" t="str">
        <f>VLOOKUP($D965,metadata!$B$2:$S$451,11,0)</f>
        <v>drosophila littoralis</v>
      </c>
      <c r="O965" t="str">
        <f>VLOOKUP($D965,metadata!$B$2:$S$451,12,0)</f>
        <v>diptera</v>
      </c>
      <c r="P965" t="str">
        <f>VLOOKUP($D965,metadata!$B$2:$S$451,13,0)</f>
        <v>Oulu8</v>
      </c>
      <c r="Q965">
        <f>VLOOKUP($D965,metadata!$B$2:$S$451,14,0)</f>
        <v>65</v>
      </c>
      <c r="R965">
        <f>VLOOKUP($D965,metadata!$B$2:$S$451,15,0)</f>
        <v>25.4166666666667</v>
      </c>
      <c r="S965">
        <f>VLOOKUP($D965,metadata!$B$2:$S$451,16,0)</f>
        <v>1E-3</v>
      </c>
      <c r="T965" t="str">
        <f>VLOOKUP($D965,metadata!$B$2:$S$451,17,0)</f>
        <v/>
      </c>
      <c r="U965" t="str">
        <f>VLOOKUP($D965,metadata!$B$2:$S$451,18,0)</f>
        <v/>
      </c>
      <c r="V965">
        <f>VLOOKUP($D965,metadata!$B$2:$Z$451,19,0)</f>
        <v>30</v>
      </c>
      <c r="W965" t="str">
        <f>VLOOKUP($D965,metadata!$B$2:$Z$451,20,0)</f>
        <v>global average</v>
      </c>
      <c r="X965" t="str">
        <f>VLOOKUP($D965,metadata!$B$2:$Z$451,21,0)</f>
        <v/>
      </c>
      <c r="Y965">
        <f>VLOOKUP($D965,metadata!$B$2:$Z$451,22,0)</f>
        <v>24</v>
      </c>
      <c r="Z965" t="str">
        <f>VLOOKUP($D965,metadata!$B$2:$Z$451,23,0)</f>
        <v/>
      </c>
      <c r="AA965" t="str">
        <f>VLOOKUP($D965,metadata!$B$2:$Z$451,24,0)</f>
        <v>adult</v>
      </c>
      <c r="AB965" t="str">
        <f>VLOOKUP($D965,metadata!$B$2:$Z$451,25,0)</f>
        <v/>
      </c>
      <c r="AC965">
        <v>17.939708591525701</v>
      </c>
      <c r="AD965">
        <v>100.01116507564301</v>
      </c>
      <c r="AF965">
        <f>IF(AE965="",V965,AE965)</f>
        <v>30</v>
      </c>
      <c r="AG965">
        <v>18</v>
      </c>
      <c r="AH965">
        <v>1986</v>
      </c>
      <c r="AI965" t="s">
        <v>37</v>
      </c>
      <c r="AJ965" t="s">
        <v>37</v>
      </c>
    </row>
    <row r="966" spans="3:36" x14ac:dyDescent="0.3">
      <c r="C966">
        <v>966</v>
      </c>
      <c r="D966" t="str">
        <f t="shared" si="48"/>
        <v>24-Oulu8</v>
      </c>
      <c r="E966" t="str">
        <f>VLOOKUP($D966,metadata!$B$2:$S$451,2,0)</f>
        <v>LANKINEN, P</v>
      </c>
      <c r="F966" t="str">
        <f>VLOOKUP($D966,metadata!$B$2:$S$451,3,0)</f>
        <v>GEOGRAPHICAL VARIATION IN CIRCADIAN ECLOSION RHYTHM AND PHOTOPERIODIC ADULT DIAPAUSE IN DROSOPHILA-LITTORALIS</v>
      </c>
      <c r="G966" t="str">
        <f>VLOOKUP($D966,metadata!$B$2:$S$451,4,0)</f>
        <v>10.1007/BF00612503</v>
      </c>
      <c r="H966" t="str">
        <f>VLOOKUP($D966,metadata!$B$2:$S$451,5,0)</f>
        <v>y</v>
      </c>
      <c r="I966" t="str">
        <f>VLOOKUP($D966,metadata!$B$2:$S$451,6,0)</f>
        <v>a</v>
      </c>
      <c r="J966" t="str">
        <f>VLOOKUP($D966,metadata!$B$2:$S$451,7,0)</f>
        <v>i</v>
      </c>
      <c r="K966" t="str">
        <f>VLOOKUP($D966,metadata!$B$2:$S$451,8,0)</f>
        <v/>
      </c>
      <c r="L966">
        <f>VLOOKUP($D966,metadata!$B$2:$S$451,9,0)</f>
        <v>5</v>
      </c>
      <c r="M966" t="str">
        <f>VLOOKUP($D966,metadata!$B$2:$S$451,10,0)</f>
        <v/>
      </c>
      <c r="N966" t="str">
        <f>VLOOKUP($D966,metadata!$B$2:$S$451,11,0)</f>
        <v>drosophila littoralis</v>
      </c>
      <c r="O966" t="str">
        <f>VLOOKUP($D966,metadata!$B$2:$S$451,12,0)</f>
        <v>diptera</v>
      </c>
      <c r="P966" t="str">
        <f>VLOOKUP($D966,metadata!$B$2:$S$451,13,0)</f>
        <v>Oulu8</v>
      </c>
      <c r="Q966">
        <f>VLOOKUP($D966,metadata!$B$2:$S$451,14,0)</f>
        <v>65</v>
      </c>
      <c r="R966">
        <f>VLOOKUP($D966,metadata!$B$2:$S$451,15,0)</f>
        <v>25.4166666666667</v>
      </c>
      <c r="S966">
        <f>VLOOKUP($D966,metadata!$B$2:$S$451,16,0)</f>
        <v>1E-3</v>
      </c>
      <c r="T966" t="str">
        <f>VLOOKUP($D966,metadata!$B$2:$S$451,17,0)</f>
        <v/>
      </c>
      <c r="U966" t="str">
        <f>VLOOKUP($D966,metadata!$B$2:$S$451,18,0)</f>
        <v/>
      </c>
      <c r="V966">
        <f>VLOOKUP($D966,metadata!$B$2:$Z$451,19,0)</f>
        <v>30</v>
      </c>
      <c r="W966" t="str">
        <f>VLOOKUP($D966,metadata!$B$2:$Z$451,20,0)</f>
        <v>global average</v>
      </c>
      <c r="X966" t="str">
        <f>VLOOKUP($D966,metadata!$B$2:$Z$451,21,0)</f>
        <v/>
      </c>
      <c r="Y966">
        <f>VLOOKUP($D966,metadata!$B$2:$Z$451,22,0)</f>
        <v>24</v>
      </c>
      <c r="Z966" t="str">
        <f>VLOOKUP($D966,metadata!$B$2:$Z$451,23,0)</f>
        <v/>
      </c>
      <c r="AA966" t="str">
        <f>VLOOKUP($D966,metadata!$B$2:$Z$451,24,0)</f>
        <v>adult</v>
      </c>
      <c r="AB966" t="str">
        <f>VLOOKUP($D966,metadata!$B$2:$Z$451,25,0)</f>
        <v/>
      </c>
      <c r="AC966">
        <v>19.459052085077801</v>
      </c>
      <c r="AD966">
        <v>79.729805169429994</v>
      </c>
      <c r="AF966">
        <f>IF(AE966="",V966,AE966)</f>
        <v>30</v>
      </c>
      <c r="AG966">
        <v>19.5</v>
      </c>
      <c r="AH966">
        <v>1986</v>
      </c>
      <c r="AI966" t="s">
        <v>37</v>
      </c>
      <c r="AJ966" t="s">
        <v>37</v>
      </c>
    </row>
    <row r="967" spans="3:36" x14ac:dyDescent="0.3">
      <c r="C967">
        <v>967</v>
      </c>
      <c r="D967" t="str">
        <f t="shared" si="48"/>
        <v>24-Oulu8</v>
      </c>
      <c r="E967" t="str">
        <f>VLOOKUP($D967,metadata!$B$2:$S$451,2,0)</f>
        <v>LANKINEN, P</v>
      </c>
      <c r="F967" t="str">
        <f>VLOOKUP($D967,metadata!$B$2:$S$451,3,0)</f>
        <v>GEOGRAPHICAL VARIATION IN CIRCADIAN ECLOSION RHYTHM AND PHOTOPERIODIC ADULT DIAPAUSE IN DROSOPHILA-LITTORALIS</v>
      </c>
      <c r="G967" t="str">
        <f>VLOOKUP($D967,metadata!$B$2:$S$451,4,0)</f>
        <v>10.1007/BF00612503</v>
      </c>
      <c r="H967" t="str">
        <f>VLOOKUP($D967,metadata!$B$2:$S$451,5,0)</f>
        <v>y</v>
      </c>
      <c r="I967" t="str">
        <f>VLOOKUP($D967,metadata!$B$2:$S$451,6,0)</f>
        <v>a</v>
      </c>
      <c r="J967" t="str">
        <f>VLOOKUP($D967,metadata!$B$2:$S$451,7,0)</f>
        <v>i</v>
      </c>
      <c r="K967" t="str">
        <f>VLOOKUP($D967,metadata!$B$2:$S$451,8,0)</f>
        <v/>
      </c>
      <c r="L967">
        <f>VLOOKUP($D967,metadata!$B$2:$S$451,9,0)</f>
        <v>5</v>
      </c>
      <c r="M967" t="str">
        <f>VLOOKUP($D967,metadata!$B$2:$S$451,10,0)</f>
        <v/>
      </c>
      <c r="N967" t="str">
        <f>VLOOKUP($D967,metadata!$B$2:$S$451,11,0)</f>
        <v>drosophila littoralis</v>
      </c>
      <c r="O967" t="str">
        <f>VLOOKUP($D967,metadata!$B$2:$S$451,12,0)</f>
        <v>diptera</v>
      </c>
      <c r="P967" t="str">
        <f>VLOOKUP($D967,metadata!$B$2:$S$451,13,0)</f>
        <v>Oulu8</v>
      </c>
      <c r="Q967">
        <f>VLOOKUP($D967,metadata!$B$2:$S$451,14,0)</f>
        <v>65</v>
      </c>
      <c r="R967">
        <f>VLOOKUP($D967,metadata!$B$2:$S$451,15,0)</f>
        <v>25.4166666666667</v>
      </c>
      <c r="S967">
        <f>VLOOKUP($D967,metadata!$B$2:$S$451,16,0)</f>
        <v>1E-3</v>
      </c>
      <c r="T967" t="str">
        <f>VLOOKUP($D967,metadata!$B$2:$S$451,17,0)</f>
        <v/>
      </c>
      <c r="U967" t="str">
        <f>VLOOKUP($D967,metadata!$B$2:$S$451,18,0)</f>
        <v/>
      </c>
      <c r="V967">
        <f>VLOOKUP($D967,metadata!$B$2:$Z$451,19,0)</f>
        <v>30</v>
      </c>
      <c r="W967" t="str">
        <f>VLOOKUP($D967,metadata!$B$2:$Z$451,20,0)</f>
        <v>global average</v>
      </c>
      <c r="X967" t="str">
        <f>VLOOKUP($D967,metadata!$B$2:$Z$451,21,0)</f>
        <v/>
      </c>
      <c r="Y967">
        <f>VLOOKUP($D967,metadata!$B$2:$Z$451,22,0)</f>
        <v>24</v>
      </c>
      <c r="Z967" t="str">
        <f>VLOOKUP($D967,metadata!$B$2:$Z$451,23,0)</f>
        <v/>
      </c>
      <c r="AA967" t="str">
        <f>VLOOKUP($D967,metadata!$B$2:$Z$451,24,0)</f>
        <v>adult</v>
      </c>
      <c r="AB967" t="str">
        <f>VLOOKUP($D967,metadata!$B$2:$Z$451,25,0)</f>
        <v/>
      </c>
      <c r="AC967">
        <v>20.858817618489301</v>
      </c>
      <c r="AD967">
        <v>27.248367107687098</v>
      </c>
      <c r="AF967">
        <f>IF(AE967="",V967,AE967)</f>
        <v>30</v>
      </c>
      <c r="AG967">
        <v>21</v>
      </c>
      <c r="AH967">
        <v>1986</v>
      </c>
      <c r="AI967" t="s">
        <v>37</v>
      </c>
      <c r="AJ967" t="s">
        <v>37</v>
      </c>
    </row>
    <row r="968" spans="3:36" x14ac:dyDescent="0.3">
      <c r="C968">
        <v>968</v>
      </c>
      <c r="D968" t="str">
        <f t="shared" si="48"/>
        <v>24-paltamo1</v>
      </c>
      <c r="E968" t="str">
        <f>VLOOKUP($D968,metadata!$B$2:$S$451,2,0)</f>
        <v>LANKINEN, P</v>
      </c>
      <c r="F968" t="str">
        <f>VLOOKUP($D968,metadata!$B$2:$S$451,3,0)</f>
        <v>GEOGRAPHICAL VARIATION IN CIRCADIAN ECLOSION RHYTHM AND PHOTOPERIODIC ADULT DIAPAUSE IN DROSOPHILA-LITTORALIS</v>
      </c>
      <c r="G968" t="str">
        <f>VLOOKUP($D968,metadata!$B$2:$S$451,4,0)</f>
        <v>10.1007/BF00612503</v>
      </c>
      <c r="H968" t="str">
        <f>VLOOKUP($D968,metadata!$B$2:$S$451,5,0)</f>
        <v>y</v>
      </c>
      <c r="I968" t="str">
        <f>VLOOKUP($D968,metadata!$B$2:$S$451,6,0)</f>
        <v>a</v>
      </c>
      <c r="J968" t="str">
        <f>VLOOKUP($D968,metadata!$B$2:$S$451,7,0)</f>
        <v>i</v>
      </c>
      <c r="K968" t="str">
        <f>VLOOKUP($D968,metadata!$B$2:$S$451,8,0)</f>
        <v/>
      </c>
      <c r="L968">
        <f>VLOOKUP($D968,metadata!$B$2:$S$451,9,0)</f>
        <v>9</v>
      </c>
      <c r="M968" t="str">
        <f>VLOOKUP($D968,metadata!$B$2:$S$451,10,0)</f>
        <v/>
      </c>
      <c r="N968" t="str">
        <f>VLOOKUP($D968,metadata!$B$2:$S$451,11,0)</f>
        <v>drosophila littoralis</v>
      </c>
      <c r="O968" t="str">
        <f>VLOOKUP($D968,metadata!$B$2:$S$451,12,0)</f>
        <v>diptera</v>
      </c>
      <c r="P968" t="str">
        <f>VLOOKUP($D968,metadata!$B$2:$S$451,13,0)</f>
        <v>paltamo1</v>
      </c>
      <c r="Q968">
        <f>VLOOKUP($D968,metadata!$B$2:$S$451,14,0)</f>
        <v>64.3333333333333</v>
      </c>
      <c r="R968">
        <f>VLOOKUP($D968,metadata!$B$2:$S$451,15,0)</f>
        <v>27.8333333333333</v>
      </c>
      <c r="S968" t="str">
        <f>VLOOKUP($D968,metadata!$B$2:$S$451,16,0)</f>
        <v/>
      </c>
      <c r="T968" t="str">
        <f>VLOOKUP($D968,metadata!$B$2:$S$451,17,0)</f>
        <v/>
      </c>
      <c r="U968" t="str">
        <f>VLOOKUP($D968,metadata!$B$2:$S$451,18,0)</f>
        <v/>
      </c>
      <c r="V968">
        <f>VLOOKUP($D968,metadata!$B$2:$Z$451,19,0)</f>
        <v>30</v>
      </c>
      <c r="W968" t="str">
        <f>VLOOKUP($D968,metadata!$B$2:$Z$451,20,0)</f>
        <v>global average</v>
      </c>
      <c r="X968" t="str">
        <f>VLOOKUP($D968,metadata!$B$2:$Z$451,21,0)</f>
        <v/>
      </c>
      <c r="Y968">
        <f>VLOOKUP($D968,metadata!$B$2:$Z$451,22,0)</f>
        <v>24</v>
      </c>
      <c r="Z968" t="str">
        <f>VLOOKUP($D968,metadata!$B$2:$Z$451,23,0)</f>
        <v/>
      </c>
      <c r="AA968" t="str">
        <f>VLOOKUP($D968,metadata!$B$2:$Z$451,24,0)</f>
        <v>adult</v>
      </c>
      <c r="AB968" t="str">
        <f>VLOOKUP($D968,metadata!$B$2:$Z$451,25,0)</f>
        <v/>
      </c>
      <c r="AC968">
        <v>8.9856037938237403</v>
      </c>
      <c r="AD968">
        <v>100.750860949585</v>
      </c>
      <c r="AF968">
        <f>IF(AE968="",V968,AE968)</f>
        <v>30</v>
      </c>
      <c r="AG968">
        <v>9</v>
      </c>
      <c r="AH968">
        <v>1986</v>
      </c>
      <c r="AI968" t="s">
        <v>37</v>
      </c>
      <c r="AJ968" t="s">
        <v>37</v>
      </c>
    </row>
    <row r="969" spans="3:36" x14ac:dyDescent="0.3">
      <c r="C969">
        <v>969</v>
      </c>
      <c r="D969" t="str">
        <f t="shared" si="48"/>
        <v>24-paltamo1</v>
      </c>
      <c r="E969" t="str">
        <f>VLOOKUP($D969,metadata!$B$2:$S$451,2,0)</f>
        <v>LANKINEN, P</v>
      </c>
      <c r="F969" t="str">
        <f>VLOOKUP($D969,metadata!$B$2:$S$451,3,0)</f>
        <v>GEOGRAPHICAL VARIATION IN CIRCADIAN ECLOSION RHYTHM AND PHOTOPERIODIC ADULT DIAPAUSE IN DROSOPHILA-LITTORALIS</v>
      </c>
      <c r="G969" t="str">
        <f>VLOOKUP($D969,metadata!$B$2:$S$451,4,0)</f>
        <v>10.1007/BF00612503</v>
      </c>
      <c r="H969" t="str">
        <f>VLOOKUP($D969,metadata!$B$2:$S$451,5,0)</f>
        <v>y</v>
      </c>
      <c r="I969" t="str">
        <f>VLOOKUP($D969,metadata!$B$2:$S$451,6,0)</f>
        <v>a</v>
      </c>
      <c r="J969" t="str">
        <f>VLOOKUP($D969,metadata!$B$2:$S$451,7,0)</f>
        <v>i</v>
      </c>
      <c r="K969" t="str">
        <f>VLOOKUP($D969,metadata!$B$2:$S$451,8,0)</f>
        <v/>
      </c>
      <c r="L969">
        <f>VLOOKUP($D969,metadata!$B$2:$S$451,9,0)</f>
        <v>9</v>
      </c>
      <c r="M969" t="str">
        <f>VLOOKUP($D969,metadata!$B$2:$S$451,10,0)</f>
        <v/>
      </c>
      <c r="N969" t="str">
        <f>VLOOKUP($D969,metadata!$B$2:$S$451,11,0)</f>
        <v>drosophila littoralis</v>
      </c>
      <c r="O969" t="str">
        <f>VLOOKUP($D969,metadata!$B$2:$S$451,12,0)</f>
        <v>diptera</v>
      </c>
      <c r="P969" t="str">
        <f>VLOOKUP($D969,metadata!$B$2:$S$451,13,0)</f>
        <v>paltamo1</v>
      </c>
      <c r="Q969">
        <f>VLOOKUP($D969,metadata!$B$2:$S$451,14,0)</f>
        <v>64.3333333333333</v>
      </c>
      <c r="R969">
        <f>VLOOKUP($D969,metadata!$B$2:$S$451,15,0)</f>
        <v>27.8333333333333</v>
      </c>
      <c r="S969" t="str">
        <f>VLOOKUP($D969,metadata!$B$2:$S$451,16,0)</f>
        <v/>
      </c>
      <c r="T969" t="str">
        <f>VLOOKUP($D969,metadata!$B$2:$S$451,17,0)</f>
        <v/>
      </c>
      <c r="U969" t="str">
        <f>VLOOKUP($D969,metadata!$B$2:$S$451,18,0)</f>
        <v/>
      </c>
      <c r="V969">
        <f>VLOOKUP($D969,metadata!$B$2:$Z$451,19,0)</f>
        <v>30</v>
      </c>
      <c r="W969" t="str">
        <f>VLOOKUP($D969,metadata!$B$2:$Z$451,20,0)</f>
        <v>global average</v>
      </c>
      <c r="X969" t="str">
        <f>VLOOKUP($D969,metadata!$B$2:$Z$451,21,0)</f>
        <v/>
      </c>
      <c r="Y969">
        <f>VLOOKUP($D969,metadata!$B$2:$Z$451,22,0)</f>
        <v>24</v>
      </c>
      <c r="Z969" t="str">
        <f>VLOOKUP($D969,metadata!$B$2:$Z$451,23,0)</f>
        <v/>
      </c>
      <c r="AA969" t="str">
        <f>VLOOKUP($D969,metadata!$B$2:$Z$451,24,0)</f>
        <v>adult</v>
      </c>
      <c r="AB969" t="str">
        <f>VLOOKUP($D969,metadata!$B$2:$Z$451,25,0)</f>
        <v/>
      </c>
      <c r="AC969">
        <v>10.6135606616609</v>
      </c>
      <c r="AD969">
        <v>100.547620391802</v>
      </c>
      <c r="AF969">
        <f>IF(AE969="",V969,AE969)</f>
        <v>30</v>
      </c>
      <c r="AG969">
        <v>10.5</v>
      </c>
      <c r="AH969">
        <v>1986</v>
      </c>
      <c r="AI969" t="s">
        <v>37</v>
      </c>
      <c r="AJ969" t="s">
        <v>37</v>
      </c>
    </row>
    <row r="970" spans="3:36" x14ac:dyDescent="0.3">
      <c r="C970">
        <v>970</v>
      </c>
      <c r="D970" t="str">
        <f t="shared" si="48"/>
        <v>24-paltamo1</v>
      </c>
      <c r="E970" t="str">
        <f>VLOOKUP($D970,metadata!$B$2:$S$451,2,0)</f>
        <v>LANKINEN, P</v>
      </c>
      <c r="F970" t="str">
        <f>VLOOKUP($D970,metadata!$B$2:$S$451,3,0)</f>
        <v>GEOGRAPHICAL VARIATION IN CIRCADIAN ECLOSION RHYTHM AND PHOTOPERIODIC ADULT DIAPAUSE IN DROSOPHILA-LITTORALIS</v>
      </c>
      <c r="G970" t="str">
        <f>VLOOKUP($D970,metadata!$B$2:$S$451,4,0)</f>
        <v>10.1007/BF00612503</v>
      </c>
      <c r="H970" t="str">
        <f>VLOOKUP($D970,metadata!$B$2:$S$451,5,0)</f>
        <v>y</v>
      </c>
      <c r="I970" t="str">
        <f>VLOOKUP($D970,metadata!$B$2:$S$451,6,0)</f>
        <v>a</v>
      </c>
      <c r="J970" t="str">
        <f>VLOOKUP($D970,metadata!$B$2:$S$451,7,0)</f>
        <v>i</v>
      </c>
      <c r="K970" t="str">
        <f>VLOOKUP($D970,metadata!$B$2:$S$451,8,0)</f>
        <v/>
      </c>
      <c r="L970">
        <f>VLOOKUP($D970,metadata!$B$2:$S$451,9,0)</f>
        <v>9</v>
      </c>
      <c r="M970" t="str">
        <f>VLOOKUP($D970,metadata!$B$2:$S$451,10,0)</f>
        <v/>
      </c>
      <c r="N970" t="str">
        <f>VLOOKUP($D970,metadata!$B$2:$S$451,11,0)</f>
        <v>drosophila littoralis</v>
      </c>
      <c r="O970" t="str">
        <f>VLOOKUP($D970,metadata!$B$2:$S$451,12,0)</f>
        <v>diptera</v>
      </c>
      <c r="P970" t="str">
        <f>VLOOKUP($D970,metadata!$B$2:$S$451,13,0)</f>
        <v>paltamo1</v>
      </c>
      <c r="Q970">
        <f>VLOOKUP($D970,metadata!$B$2:$S$451,14,0)</f>
        <v>64.3333333333333</v>
      </c>
      <c r="R970">
        <f>VLOOKUP($D970,metadata!$B$2:$S$451,15,0)</f>
        <v>27.8333333333333</v>
      </c>
      <c r="S970" t="str">
        <f>VLOOKUP($D970,metadata!$B$2:$S$451,16,0)</f>
        <v/>
      </c>
      <c r="T970" t="str">
        <f>VLOOKUP($D970,metadata!$B$2:$S$451,17,0)</f>
        <v/>
      </c>
      <c r="U970" t="str">
        <f>VLOOKUP($D970,metadata!$B$2:$S$451,18,0)</f>
        <v/>
      </c>
      <c r="V970">
        <f>VLOOKUP($D970,metadata!$B$2:$Z$451,19,0)</f>
        <v>30</v>
      </c>
      <c r="W970" t="str">
        <f>VLOOKUP($D970,metadata!$B$2:$Z$451,20,0)</f>
        <v>global average</v>
      </c>
      <c r="X970" t="str">
        <f>VLOOKUP($D970,metadata!$B$2:$Z$451,21,0)</f>
        <v/>
      </c>
      <c r="Y970">
        <f>VLOOKUP($D970,metadata!$B$2:$Z$451,22,0)</f>
        <v>24</v>
      </c>
      <c r="Z970" t="str">
        <f>VLOOKUP($D970,metadata!$B$2:$Z$451,23,0)</f>
        <v/>
      </c>
      <c r="AA970" t="str">
        <f>VLOOKUP($D970,metadata!$B$2:$Z$451,24,0)</f>
        <v>adult</v>
      </c>
      <c r="AB970" t="str">
        <f>VLOOKUP($D970,metadata!$B$2:$Z$451,25,0)</f>
        <v/>
      </c>
      <c r="AC970">
        <v>12.0606334330717</v>
      </c>
      <c r="AD970">
        <v>100.366962118218</v>
      </c>
      <c r="AF970">
        <f>IF(AE970="",V970,AE970)</f>
        <v>30</v>
      </c>
      <c r="AG970">
        <v>12</v>
      </c>
      <c r="AH970">
        <v>1986</v>
      </c>
      <c r="AI970" t="s">
        <v>37</v>
      </c>
      <c r="AJ970" t="s">
        <v>37</v>
      </c>
    </row>
    <row r="971" spans="3:36" x14ac:dyDescent="0.3">
      <c r="C971">
        <v>971</v>
      </c>
      <c r="D971" t="str">
        <f t="shared" si="48"/>
        <v>24-paltamo1</v>
      </c>
      <c r="E971" t="str">
        <f>VLOOKUP($D971,metadata!$B$2:$S$451,2,0)</f>
        <v>LANKINEN, P</v>
      </c>
      <c r="F971" t="str">
        <f>VLOOKUP($D971,metadata!$B$2:$S$451,3,0)</f>
        <v>GEOGRAPHICAL VARIATION IN CIRCADIAN ECLOSION RHYTHM AND PHOTOPERIODIC ADULT DIAPAUSE IN DROSOPHILA-LITTORALIS</v>
      </c>
      <c r="G971" t="str">
        <f>VLOOKUP($D971,metadata!$B$2:$S$451,4,0)</f>
        <v>10.1007/BF00612503</v>
      </c>
      <c r="H971" t="str">
        <f>VLOOKUP($D971,metadata!$B$2:$S$451,5,0)</f>
        <v>y</v>
      </c>
      <c r="I971" t="str">
        <f>VLOOKUP($D971,metadata!$B$2:$S$451,6,0)</f>
        <v>a</v>
      </c>
      <c r="J971" t="str">
        <f>VLOOKUP($D971,metadata!$B$2:$S$451,7,0)</f>
        <v>i</v>
      </c>
      <c r="K971" t="str">
        <f>VLOOKUP($D971,metadata!$B$2:$S$451,8,0)</f>
        <v/>
      </c>
      <c r="L971">
        <f>VLOOKUP($D971,metadata!$B$2:$S$451,9,0)</f>
        <v>9</v>
      </c>
      <c r="M971" t="str">
        <f>VLOOKUP($D971,metadata!$B$2:$S$451,10,0)</f>
        <v/>
      </c>
      <c r="N971" t="str">
        <f>VLOOKUP($D971,metadata!$B$2:$S$451,11,0)</f>
        <v>drosophila littoralis</v>
      </c>
      <c r="O971" t="str">
        <f>VLOOKUP($D971,metadata!$B$2:$S$451,12,0)</f>
        <v>diptera</v>
      </c>
      <c r="P971" t="str">
        <f>VLOOKUP($D971,metadata!$B$2:$S$451,13,0)</f>
        <v>paltamo1</v>
      </c>
      <c r="Q971">
        <f>VLOOKUP($D971,metadata!$B$2:$S$451,14,0)</f>
        <v>64.3333333333333</v>
      </c>
      <c r="R971">
        <f>VLOOKUP($D971,metadata!$B$2:$S$451,15,0)</f>
        <v>27.8333333333333</v>
      </c>
      <c r="S971" t="str">
        <f>VLOOKUP($D971,metadata!$B$2:$S$451,16,0)</f>
        <v/>
      </c>
      <c r="T971" t="str">
        <f>VLOOKUP($D971,metadata!$B$2:$S$451,17,0)</f>
        <v/>
      </c>
      <c r="U971" t="str">
        <f>VLOOKUP($D971,metadata!$B$2:$S$451,18,0)</f>
        <v/>
      </c>
      <c r="V971">
        <f>VLOOKUP($D971,metadata!$B$2:$Z$451,19,0)</f>
        <v>30</v>
      </c>
      <c r="W971" t="str">
        <f>VLOOKUP($D971,metadata!$B$2:$Z$451,20,0)</f>
        <v>global average</v>
      </c>
      <c r="X971" t="str">
        <f>VLOOKUP($D971,metadata!$B$2:$Z$451,21,0)</f>
        <v/>
      </c>
      <c r="Y971">
        <f>VLOOKUP($D971,metadata!$B$2:$Z$451,22,0)</f>
        <v>24</v>
      </c>
      <c r="Z971" t="str">
        <f>VLOOKUP($D971,metadata!$B$2:$Z$451,23,0)</f>
        <v/>
      </c>
      <c r="AA971" t="str">
        <f>VLOOKUP($D971,metadata!$B$2:$Z$451,24,0)</f>
        <v>adult</v>
      </c>
      <c r="AB971" t="str">
        <f>VLOOKUP($D971,metadata!$B$2:$Z$451,25,0)</f>
        <v/>
      </c>
      <c r="AC971">
        <v>13.507706204482499</v>
      </c>
      <c r="AD971">
        <v>100.186303844633</v>
      </c>
      <c r="AF971">
        <f>IF(AE971="",V971,AE971)</f>
        <v>30</v>
      </c>
      <c r="AG971">
        <v>13.5</v>
      </c>
      <c r="AH971">
        <v>1986</v>
      </c>
      <c r="AI971" t="s">
        <v>37</v>
      </c>
      <c r="AJ971" t="s">
        <v>37</v>
      </c>
    </row>
    <row r="972" spans="3:36" x14ac:dyDescent="0.3">
      <c r="C972">
        <v>972</v>
      </c>
      <c r="D972" t="str">
        <f t="shared" si="48"/>
        <v>24-paltamo1</v>
      </c>
      <c r="E972" t="str">
        <f>VLOOKUP($D972,metadata!$B$2:$S$451,2,0)</f>
        <v>LANKINEN, P</v>
      </c>
      <c r="F972" t="str">
        <f>VLOOKUP($D972,metadata!$B$2:$S$451,3,0)</f>
        <v>GEOGRAPHICAL VARIATION IN CIRCADIAN ECLOSION RHYTHM AND PHOTOPERIODIC ADULT DIAPAUSE IN DROSOPHILA-LITTORALIS</v>
      </c>
      <c r="G972" t="str">
        <f>VLOOKUP($D972,metadata!$B$2:$S$451,4,0)</f>
        <v>10.1007/BF00612503</v>
      </c>
      <c r="H972" t="str">
        <f>VLOOKUP($D972,metadata!$B$2:$S$451,5,0)</f>
        <v>y</v>
      </c>
      <c r="I972" t="str">
        <f>VLOOKUP($D972,metadata!$B$2:$S$451,6,0)</f>
        <v>a</v>
      </c>
      <c r="J972" t="str">
        <f>VLOOKUP($D972,metadata!$B$2:$S$451,7,0)</f>
        <v>i</v>
      </c>
      <c r="K972" t="str">
        <f>VLOOKUP($D972,metadata!$B$2:$S$451,8,0)</f>
        <v/>
      </c>
      <c r="L972">
        <f>VLOOKUP($D972,metadata!$B$2:$S$451,9,0)</f>
        <v>9</v>
      </c>
      <c r="M972" t="str">
        <f>VLOOKUP($D972,metadata!$B$2:$S$451,10,0)</f>
        <v/>
      </c>
      <c r="N972" t="str">
        <f>VLOOKUP($D972,metadata!$B$2:$S$451,11,0)</f>
        <v>drosophila littoralis</v>
      </c>
      <c r="O972" t="str">
        <f>VLOOKUP($D972,metadata!$B$2:$S$451,12,0)</f>
        <v>diptera</v>
      </c>
      <c r="P972" t="str">
        <f>VLOOKUP($D972,metadata!$B$2:$S$451,13,0)</f>
        <v>paltamo1</v>
      </c>
      <c r="Q972">
        <f>VLOOKUP($D972,metadata!$B$2:$S$451,14,0)</f>
        <v>64.3333333333333</v>
      </c>
      <c r="R972">
        <f>VLOOKUP($D972,metadata!$B$2:$S$451,15,0)</f>
        <v>27.8333333333333</v>
      </c>
      <c r="S972" t="str">
        <f>VLOOKUP($D972,metadata!$B$2:$S$451,16,0)</f>
        <v/>
      </c>
      <c r="T972" t="str">
        <f>VLOOKUP($D972,metadata!$B$2:$S$451,17,0)</f>
        <v/>
      </c>
      <c r="U972" t="str">
        <f>VLOOKUP($D972,metadata!$B$2:$S$451,18,0)</f>
        <v/>
      </c>
      <c r="V972">
        <f>VLOOKUP($D972,metadata!$B$2:$Z$451,19,0)</f>
        <v>30</v>
      </c>
      <c r="W972" t="str">
        <f>VLOOKUP($D972,metadata!$B$2:$Z$451,20,0)</f>
        <v>global average</v>
      </c>
      <c r="X972" t="str">
        <f>VLOOKUP($D972,metadata!$B$2:$Z$451,21,0)</f>
        <v/>
      </c>
      <c r="Y972">
        <f>VLOOKUP($D972,metadata!$B$2:$Z$451,22,0)</f>
        <v>24</v>
      </c>
      <c r="Z972" t="str">
        <f>VLOOKUP($D972,metadata!$B$2:$Z$451,23,0)</f>
        <v/>
      </c>
      <c r="AA972" t="str">
        <f>VLOOKUP($D972,metadata!$B$2:$Z$451,24,0)</f>
        <v>adult</v>
      </c>
      <c r="AB972" t="str">
        <f>VLOOKUP($D972,metadata!$B$2:$Z$451,25,0)</f>
        <v/>
      </c>
      <c r="AC972">
        <v>15.0462372268954</v>
      </c>
      <c r="AD972">
        <v>101.117823067803</v>
      </c>
      <c r="AF972">
        <f>IF(AE972="",V972,AE972)</f>
        <v>30</v>
      </c>
      <c r="AG972">
        <v>15</v>
      </c>
      <c r="AH972">
        <v>1986</v>
      </c>
      <c r="AI972" t="s">
        <v>37</v>
      </c>
      <c r="AJ972" t="s">
        <v>37</v>
      </c>
    </row>
    <row r="973" spans="3:36" x14ac:dyDescent="0.3">
      <c r="C973">
        <v>973</v>
      </c>
      <c r="D973" t="str">
        <f t="shared" si="48"/>
        <v>24-paltamo1</v>
      </c>
      <c r="E973" t="str">
        <f>VLOOKUP($D973,metadata!$B$2:$S$451,2,0)</f>
        <v>LANKINEN, P</v>
      </c>
      <c r="F973" t="str">
        <f>VLOOKUP($D973,metadata!$B$2:$S$451,3,0)</f>
        <v>GEOGRAPHICAL VARIATION IN CIRCADIAN ECLOSION RHYTHM AND PHOTOPERIODIC ADULT DIAPAUSE IN DROSOPHILA-LITTORALIS</v>
      </c>
      <c r="G973" t="str">
        <f>VLOOKUP($D973,metadata!$B$2:$S$451,4,0)</f>
        <v>10.1007/BF00612503</v>
      </c>
      <c r="H973" t="str">
        <f>VLOOKUP($D973,metadata!$B$2:$S$451,5,0)</f>
        <v>y</v>
      </c>
      <c r="I973" t="str">
        <f>VLOOKUP($D973,metadata!$B$2:$S$451,6,0)</f>
        <v>a</v>
      </c>
      <c r="J973" t="str">
        <f>VLOOKUP($D973,metadata!$B$2:$S$451,7,0)</f>
        <v>i</v>
      </c>
      <c r="K973" t="str">
        <f>VLOOKUP($D973,metadata!$B$2:$S$451,8,0)</f>
        <v/>
      </c>
      <c r="L973">
        <f>VLOOKUP($D973,metadata!$B$2:$S$451,9,0)</f>
        <v>9</v>
      </c>
      <c r="M973" t="str">
        <f>VLOOKUP($D973,metadata!$B$2:$S$451,10,0)</f>
        <v/>
      </c>
      <c r="N973" t="str">
        <f>VLOOKUP($D973,metadata!$B$2:$S$451,11,0)</f>
        <v>drosophila littoralis</v>
      </c>
      <c r="O973" t="str">
        <f>VLOOKUP($D973,metadata!$B$2:$S$451,12,0)</f>
        <v>diptera</v>
      </c>
      <c r="P973" t="str">
        <f>VLOOKUP($D973,metadata!$B$2:$S$451,13,0)</f>
        <v>paltamo1</v>
      </c>
      <c r="Q973">
        <f>VLOOKUP($D973,metadata!$B$2:$S$451,14,0)</f>
        <v>64.3333333333333</v>
      </c>
      <c r="R973">
        <f>VLOOKUP($D973,metadata!$B$2:$S$451,15,0)</f>
        <v>27.8333333333333</v>
      </c>
      <c r="S973" t="str">
        <f>VLOOKUP($D973,metadata!$B$2:$S$451,16,0)</f>
        <v/>
      </c>
      <c r="T973" t="str">
        <f>VLOOKUP($D973,metadata!$B$2:$S$451,17,0)</f>
        <v/>
      </c>
      <c r="U973" t="str">
        <f>VLOOKUP($D973,metadata!$B$2:$S$451,18,0)</f>
        <v/>
      </c>
      <c r="V973">
        <f>VLOOKUP($D973,metadata!$B$2:$Z$451,19,0)</f>
        <v>30</v>
      </c>
      <c r="W973" t="str">
        <f>VLOOKUP($D973,metadata!$B$2:$Z$451,20,0)</f>
        <v>global average</v>
      </c>
      <c r="X973" t="str">
        <f>VLOOKUP($D973,metadata!$B$2:$Z$451,21,0)</f>
        <v/>
      </c>
      <c r="Y973">
        <f>VLOOKUP($D973,metadata!$B$2:$Z$451,22,0)</f>
        <v>24</v>
      </c>
      <c r="Z973" t="str">
        <f>VLOOKUP($D973,metadata!$B$2:$Z$451,23,0)</f>
        <v/>
      </c>
      <c r="AA973" t="str">
        <f>VLOOKUP($D973,metadata!$B$2:$Z$451,24,0)</f>
        <v>adult</v>
      </c>
      <c r="AB973" t="str">
        <f>VLOOKUP($D973,metadata!$B$2:$Z$451,25,0)</f>
        <v/>
      </c>
      <c r="AC973">
        <v>16.575622424208198</v>
      </c>
      <c r="AD973">
        <v>91.938124541297299</v>
      </c>
      <c r="AF973">
        <f>IF(AE973="",V973,AE973)</f>
        <v>30</v>
      </c>
      <c r="AG973">
        <v>16.5</v>
      </c>
      <c r="AH973">
        <v>1986</v>
      </c>
      <c r="AI973" t="s">
        <v>37</v>
      </c>
      <c r="AJ973" t="s">
        <v>37</v>
      </c>
    </row>
    <row r="974" spans="3:36" x14ac:dyDescent="0.3">
      <c r="C974">
        <v>974</v>
      </c>
      <c r="D974" t="s">
        <v>800</v>
      </c>
      <c r="E974" t="s">
        <v>283</v>
      </c>
      <c r="F974" t="s">
        <v>284</v>
      </c>
      <c r="G974" t="s">
        <v>285</v>
      </c>
      <c r="H974" t="s">
        <v>37</v>
      </c>
      <c r="N974" t="s">
        <v>286</v>
      </c>
      <c r="O974" t="s">
        <v>79</v>
      </c>
      <c r="P974" t="s">
        <v>291</v>
      </c>
      <c r="Q974">
        <f>VLOOKUP($D974,metadata!$B$2:$S$451,14,0)</f>
        <v>64.3333333333333</v>
      </c>
      <c r="R974">
        <f>VLOOKUP($D974,metadata!$B$2:$S$451,15,0)</f>
        <v>27.8333333333333</v>
      </c>
      <c r="V974">
        <v>30</v>
      </c>
      <c r="W974" t="s">
        <v>102</v>
      </c>
      <c r="X974" t="s">
        <v>63</v>
      </c>
      <c r="Y974">
        <v>24</v>
      </c>
      <c r="Z974" t="s">
        <v>63</v>
      </c>
      <c r="AA974" t="s">
        <v>288</v>
      </c>
      <c r="AC974">
        <v>18.080618754587</v>
      </c>
      <c r="AD974">
        <v>55.795178682323701</v>
      </c>
      <c r="AF974">
        <f>IF(AE974="",V974,AE974)</f>
        <v>30</v>
      </c>
      <c r="AG974">
        <v>18</v>
      </c>
      <c r="AH974">
        <v>1986</v>
      </c>
      <c r="AI974" t="s">
        <v>37</v>
      </c>
      <c r="AJ974" t="s">
        <v>37</v>
      </c>
    </row>
    <row r="975" spans="3:36" x14ac:dyDescent="0.3">
      <c r="C975">
        <v>975</v>
      </c>
      <c r="D975" t="str">
        <f t="shared" si="48"/>
        <v>24-paltamo1</v>
      </c>
      <c r="E975" t="str">
        <f>VLOOKUP($D975,metadata!$B$2:$S$451,2,0)</f>
        <v>LANKINEN, P</v>
      </c>
      <c r="F975" t="str">
        <f>VLOOKUP($D975,metadata!$B$2:$S$451,3,0)</f>
        <v>GEOGRAPHICAL VARIATION IN CIRCADIAN ECLOSION RHYTHM AND PHOTOPERIODIC ADULT DIAPAUSE IN DROSOPHILA-LITTORALIS</v>
      </c>
      <c r="G975" t="str">
        <f>VLOOKUP($D975,metadata!$B$2:$S$451,4,0)</f>
        <v>10.1007/BF00612503</v>
      </c>
      <c r="H975" t="str">
        <f>VLOOKUP($D975,metadata!$B$2:$S$451,5,0)</f>
        <v>y</v>
      </c>
      <c r="I975" t="str">
        <f>VLOOKUP($D975,metadata!$B$2:$S$451,6,0)</f>
        <v>a</v>
      </c>
      <c r="J975" t="str">
        <f>VLOOKUP($D975,metadata!$B$2:$S$451,7,0)</f>
        <v>i</v>
      </c>
      <c r="K975" t="str">
        <f>VLOOKUP($D975,metadata!$B$2:$S$451,8,0)</f>
        <v/>
      </c>
      <c r="L975">
        <f>VLOOKUP($D975,metadata!$B$2:$S$451,9,0)</f>
        <v>9</v>
      </c>
      <c r="M975" t="str">
        <f>VLOOKUP($D975,metadata!$B$2:$S$451,10,0)</f>
        <v/>
      </c>
      <c r="N975" t="str">
        <f>VLOOKUP($D975,metadata!$B$2:$S$451,11,0)</f>
        <v>drosophila littoralis</v>
      </c>
      <c r="O975" t="str">
        <f>VLOOKUP($D975,metadata!$B$2:$S$451,12,0)</f>
        <v>diptera</v>
      </c>
      <c r="P975" t="str">
        <f>VLOOKUP($D975,metadata!$B$2:$S$451,13,0)</f>
        <v>paltamo1</v>
      </c>
      <c r="Q975">
        <f>VLOOKUP($D975,metadata!$B$2:$S$451,14,0)</f>
        <v>64.3333333333333</v>
      </c>
      <c r="R975">
        <f>VLOOKUP($D975,metadata!$B$2:$S$451,15,0)</f>
        <v>27.8333333333333</v>
      </c>
      <c r="S975" t="str">
        <f>VLOOKUP($D975,metadata!$B$2:$S$451,16,0)</f>
        <v/>
      </c>
      <c r="T975" t="str">
        <f>VLOOKUP($D975,metadata!$B$2:$S$451,17,0)</f>
        <v/>
      </c>
      <c r="U975" t="str">
        <f>VLOOKUP($D975,metadata!$B$2:$S$451,18,0)</f>
        <v/>
      </c>
      <c r="V975">
        <f>VLOOKUP($D975,metadata!$B$2:$Z$451,19,0)</f>
        <v>30</v>
      </c>
      <c r="W975" t="str">
        <f>VLOOKUP($D975,metadata!$B$2:$Z$451,20,0)</f>
        <v>global average</v>
      </c>
      <c r="X975" t="str">
        <f>VLOOKUP($D975,metadata!$B$2:$Z$451,21,0)</f>
        <v/>
      </c>
      <c r="Y975">
        <f>VLOOKUP($D975,metadata!$B$2:$Z$451,22,0)</f>
        <v>24</v>
      </c>
      <c r="Z975" t="str">
        <f>VLOOKUP($D975,metadata!$B$2:$Z$451,23,0)</f>
        <v/>
      </c>
      <c r="AA975" t="str">
        <f>VLOOKUP($D975,metadata!$B$2:$Z$451,24,0)</f>
        <v>adult</v>
      </c>
      <c r="AB975" t="str">
        <f>VLOOKUP($D975,metadata!$B$2:$Z$451,25,0)</f>
        <v/>
      </c>
      <c r="AC975">
        <v>19.481962400496801</v>
      </c>
      <c r="AD975">
        <v>5.0584316603624302</v>
      </c>
      <c r="AF975">
        <f>IF(AE975="",V975,AE975)</f>
        <v>30</v>
      </c>
      <c r="AG975">
        <v>19.5</v>
      </c>
      <c r="AH975">
        <v>1986</v>
      </c>
      <c r="AI975" t="s">
        <v>37</v>
      </c>
      <c r="AJ975" t="s">
        <v>37</v>
      </c>
    </row>
    <row r="976" spans="3:36" x14ac:dyDescent="0.3">
      <c r="C976">
        <v>976</v>
      </c>
      <c r="D976" t="str">
        <f t="shared" si="48"/>
        <v>24-paltamo1</v>
      </c>
      <c r="E976" t="str">
        <f>VLOOKUP($D976,metadata!$B$2:$S$451,2,0)</f>
        <v>LANKINEN, P</v>
      </c>
      <c r="F976" t="str">
        <f>VLOOKUP($D976,metadata!$B$2:$S$451,3,0)</f>
        <v>GEOGRAPHICAL VARIATION IN CIRCADIAN ECLOSION RHYTHM AND PHOTOPERIODIC ADULT DIAPAUSE IN DROSOPHILA-LITTORALIS</v>
      </c>
      <c r="G976" t="str">
        <f>VLOOKUP($D976,metadata!$B$2:$S$451,4,0)</f>
        <v>10.1007/BF00612503</v>
      </c>
      <c r="H976" t="str">
        <f>VLOOKUP($D976,metadata!$B$2:$S$451,5,0)</f>
        <v>y</v>
      </c>
      <c r="I976" t="str">
        <f>VLOOKUP($D976,metadata!$B$2:$S$451,6,0)</f>
        <v>a</v>
      </c>
      <c r="J976" t="str">
        <f>VLOOKUP($D976,metadata!$B$2:$S$451,7,0)</f>
        <v>i</v>
      </c>
      <c r="K976" t="str">
        <f>VLOOKUP($D976,metadata!$B$2:$S$451,8,0)</f>
        <v/>
      </c>
      <c r="L976">
        <f>VLOOKUP($D976,metadata!$B$2:$S$451,9,0)</f>
        <v>9</v>
      </c>
      <c r="M976" t="str">
        <f>VLOOKUP($D976,metadata!$B$2:$S$451,10,0)</f>
        <v/>
      </c>
      <c r="N976" t="str">
        <f>VLOOKUP($D976,metadata!$B$2:$S$451,11,0)</f>
        <v>drosophila littoralis</v>
      </c>
      <c r="O976" t="str">
        <f>VLOOKUP($D976,metadata!$B$2:$S$451,12,0)</f>
        <v>diptera</v>
      </c>
      <c r="P976" t="str">
        <f>VLOOKUP($D976,metadata!$B$2:$S$451,13,0)</f>
        <v>paltamo1</v>
      </c>
      <c r="Q976">
        <f>VLOOKUP($D976,metadata!$B$2:$S$451,14,0)</f>
        <v>64.3333333333333</v>
      </c>
      <c r="R976">
        <f>VLOOKUP($D976,metadata!$B$2:$S$451,15,0)</f>
        <v>27.8333333333333</v>
      </c>
      <c r="S976" t="str">
        <f>VLOOKUP($D976,metadata!$B$2:$S$451,16,0)</f>
        <v/>
      </c>
      <c r="T976" t="str">
        <f>VLOOKUP($D976,metadata!$B$2:$S$451,17,0)</f>
        <v/>
      </c>
      <c r="U976" t="str">
        <f>VLOOKUP($D976,metadata!$B$2:$S$451,18,0)</f>
        <v/>
      </c>
      <c r="V976">
        <f>VLOOKUP($D976,metadata!$B$2:$Z$451,19,0)</f>
        <v>30</v>
      </c>
      <c r="W976" t="str">
        <f>VLOOKUP($D976,metadata!$B$2:$Z$451,20,0)</f>
        <v>global average</v>
      </c>
      <c r="X976" t="str">
        <f>VLOOKUP($D976,metadata!$B$2:$Z$451,21,0)</f>
        <v/>
      </c>
      <c r="Y976">
        <f>VLOOKUP($D976,metadata!$B$2:$Z$451,22,0)</f>
        <v>24</v>
      </c>
      <c r="Z976" t="str">
        <f>VLOOKUP($D976,metadata!$B$2:$Z$451,23,0)</f>
        <v/>
      </c>
      <c r="AA976" t="str">
        <f>VLOOKUP($D976,metadata!$B$2:$Z$451,24,0)</f>
        <v>adult</v>
      </c>
      <c r="AB976" t="str">
        <f>VLOOKUP($D976,metadata!$B$2:$Z$451,25,0)</f>
        <v/>
      </c>
      <c r="AC976">
        <v>20.9310675774854</v>
      </c>
      <c r="AD976">
        <v>7.1247106644837004</v>
      </c>
      <c r="AF976">
        <f>IF(AE976="",V976,AE976)</f>
        <v>30</v>
      </c>
      <c r="AG976">
        <v>21</v>
      </c>
      <c r="AH976">
        <v>1986</v>
      </c>
      <c r="AI976" t="s">
        <v>37</v>
      </c>
      <c r="AJ976" t="s">
        <v>37</v>
      </c>
    </row>
    <row r="977" spans="3:36" x14ac:dyDescent="0.3">
      <c r="C977">
        <v>977</v>
      </c>
      <c r="D977" t="str">
        <f t="shared" si="48"/>
        <v>24-Kuoio3</v>
      </c>
      <c r="E977" t="str">
        <f>VLOOKUP($D977,metadata!$B$2:$S$451,2,0)</f>
        <v>LANKINEN, P</v>
      </c>
      <c r="F977" t="str">
        <f>VLOOKUP($D977,metadata!$B$2:$S$451,3,0)</f>
        <v>GEOGRAPHICAL VARIATION IN CIRCADIAN ECLOSION RHYTHM AND PHOTOPERIODIC ADULT DIAPAUSE IN DROSOPHILA-LITTORALIS</v>
      </c>
      <c r="G977" t="str">
        <f>VLOOKUP($D977,metadata!$B$2:$S$451,4,0)</f>
        <v>10.1007/BF00612503</v>
      </c>
      <c r="H977" t="str">
        <f>VLOOKUP($D977,metadata!$B$2:$S$451,5,0)</f>
        <v>y</v>
      </c>
      <c r="I977" t="str">
        <f>VLOOKUP($D977,metadata!$B$2:$S$451,6,0)</f>
        <v>a</v>
      </c>
      <c r="J977" t="str">
        <f>VLOOKUP($D977,metadata!$B$2:$S$451,7,0)</f>
        <v>i</v>
      </c>
      <c r="K977" t="str">
        <f>VLOOKUP($D977,metadata!$B$2:$S$451,8,0)</f>
        <v/>
      </c>
      <c r="L977">
        <f>VLOOKUP($D977,metadata!$B$2:$S$451,9,0)</f>
        <v>8</v>
      </c>
      <c r="M977" t="str">
        <f>VLOOKUP($D977,metadata!$B$2:$S$451,10,0)</f>
        <v/>
      </c>
      <c r="N977" t="str">
        <f>VLOOKUP($D977,metadata!$B$2:$S$451,11,0)</f>
        <v>drosophila littoralis</v>
      </c>
      <c r="O977" t="str">
        <f>VLOOKUP($D977,metadata!$B$2:$S$451,12,0)</f>
        <v>diptera</v>
      </c>
      <c r="P977" t="str">
        <f>VLOOKUP($D977,metadata!$B$2:$S$451,13,0)</f>
        <v>Kuoio3</v>
      </c>
      <c r="Q977">
        <f>VLOOKUP($D977,metadata!$B$2:$S$451,14,0)</f>
        <v>62.9166666666667</v>
      </c>
      <c r="R977">
        <f>VLOOKUP($D977,metadata!$B$2:$S$451,15,0)</f>
        <v>27.75</v>
      </c>
      <c r="S977" t="str">
        <f>VLOOKUP($D977,metadata!$B$2:$S$451,16,0)</f>
        <v/>
      </c>
      <c r="T977" t="str">
        <f>VLOOKUP($D977,metadata!$B$2:$S$451,17,0)</f>
        <v/>
      </c>
      <c r="U977" t="str">
        <f>VLOOKUP($D977,metadata!$B$2:$S$451,18,0)</f>
        <v/>
      </c>
      <c r="V977">
        <f>VLOOKUP($D977,metadata!$B$2:$Z$451,19,0)</f>
        <v>30</v>
      </c>
      <c r="W977" t="str">
        <f>VLOOKUP($D977,metadata!$B$2:$Z$451,20,0)</f>
        <v>global average</v>
      </c>
      <c r="X977" t="str">
        <f>VLOOKUP($D977,metadata!$B$2:$Z$451,21,0)</f>
        <v/>
      </c>
      <c r="Y977">
        <f>VLOOKUP($D977,metadata!$B$2:$Z$451,22,0)</f>
        <v>24</v>
      </c>
      <c r="Z977" t="str">
        <f>VLOOKUP($D977,metadata!$B$2:$Z$451,23,0)</f>
        <v/>
      </c>
      <c r="AA977" t="str">
        <f>VLOOKUP($D977,metadata!$B$2:$Z$451,24,0)</f>
        <v>adult</v>
      </c>
      <c r="AB977" t="str">
        <f>VLOOKUP($D977,metadata!$B$2:$Z$451,25,0)</f>
        <v/>
      </c>
      <c r="AC977">
        <v>8.8799999999999901</v>
      </c>
      <c r="AD977">
        <v>100.923076923076</v>
      </c>
      <c r="AF977">
        <f>IF(AE977="",V977,AE977)</f>
        <v>30</v>
      </c>
      <c r="AG977">
        <v>9</v>
      </c>
      <c r="AH977">
        <v>1986</v>
      </c>
      <c r="AI977" t="s">
        <v>37</v>
      </c>
      <c r="AJ977" t="s">
        <v>37</v>
      </c>
    </row>
    <row r="978" spans="3:36" x14ac:dyDescent="0.3">
      <c r="C978">
        <v>978</v>
      </c>
      <c r="D978" t="str">
        <f t="shared" si="48"/>
        <v>24-Kuoio3</v>
      </c>
      <c r="E978" t="str">
        <f>VLOOKUP($D978,metadata!$B$2:$S$451,2,0)</f>
        <v>LANKINEN, P</v>
      </c>
      <c r="F978" t="str">
        <f>VLOOKUP($D978,metadata!$B$2:$S$451,3,0)</f>
        <v>GEOGRAPHICAL VARIATION IN CIRCADIAN ECLOSION RHYTHM AND PHOTOPERIODIC ADULT DIAPAUSE IN DROSOPHILA-LITTORALIS</v>
      </c>
      <c r="G978" t="str">
        <f>VLOOKUP($D978,metadata!$B$2:$S$451,4,0)</f>
        <v>10.1007/BF00612503</v>
      </c>
      <c r="H978" t="str">
        <f>VLOOKUP($D978,metadata!$B$2:$S$451,5,0)</f>
        <v>y</v>
      </c>
      <c r="I978" t="str">
        <f>VLOOKUP($D978,metadata!$B$2:$S$451,6,0)</f>
        <v>a</v>
      </c>
      <c r="J978" t="str">
        <f>VLOOKUP($D978,metadata!$B$2:$S$451,7,0)</f>
        <v>i</v>
      </c>
      <c r="K978" t="str">
        <f>VLOOKUP($D978,metadata!$B$2:$S$451,8,0)</f>
        <v/>
      </c>
      <c r="L978">
        <f>VLOOKUP($D978,metadata!$B$2:$S$451,9,0)</f>
        <v>8</v>
      </c>
      <c r="M978" t="str">
        <f>VLOOKUP($D978,metadata!$B$2:$S$451,10,0)</f>
        <v/>
      </c>
      <c r="N978" t="str">
        <f>VLOOKUP($D978,metadata!$B$2:$S$451,11,0)</f>
        <v>drosophila littoralis</v>
      </c>
      <c r="O978" t="str">
        <f>VLOOKUP($D978,metadata!$B$2:$S$451,12,0)</f>
        <v>diptera</v>
      </c>
      <c r="P978" t="str">
        <f>VLOOKUP($D978,metadata!$B$2:$S$451,13,0)</f>
        <v>Kuoio3</v>
      </c>
      <c r="Q978">
        <f>VLOOKUP($D978,metadata!$B$2:$S$451,14,0)</f>
        <v>62.9166666666667</v>
      </c>
      <c r="R978">
        <f>VLOOKUP($D978,metadata!$B$2:$S$451,15,0)</f>
        <v>27.75</v>
      </c>
      <c r="S978" t="str">
        <f>VLOOKUP($D978,metadata!$B$2:$S$451,16,0)</f>
        <v/>
      </c>
      <c r="T978" t="str">
        <f>VLOOKUP($D978,metadata!$B$2:$S$451,17,0)</f>
        <v/>
      </c>
      <c r="U978" t="str">
        <f>VLOOKUP($D978,metadata!$B$2:$S$451,18,0)</f>
        <v/>
      </c>
      <c r="V978">
        <f>VLOOKUP($D978,metadata!$B$2:$Z$451,19,0)</f>
        <v>30</v>
      </c>
      <c r="W978" t="str">
        <f>VLOOKUP($D978,metadata!$B$2:$Z$451,20,0)</f>
        <v>global average</v>
      </c>
      <c r="X978" t="str">
        <f>VLOOKUP($D978,metadata!$B$2:$Z$451,21,0)</f>
        <v/>
      </c>
      <c r="Y978">
        <f>VLOOKUP($D978,metadata!$B$2:$Z$451,22,0)</f>
        <v>24</v>
      </c>
      <c r="Z978" t="str">
        <f>VLOOKUP($D978,metadata!$B$2:$Z$451,23,0)</f>
        <v/>
      </c>
      <c r="AA978" t="str">
        <f>VLOOKUP($D978,metadata!$B$2:$Z$451,24,0)</f>
        <v>adult</v>
      </c>
      <c r="AB978" t="str">
        <f>VLOOKUP($D978,metadata!$B$2:$Z$451,25,0)</f>
        <v/>
      </c>
      <c r="AC978">
        <v>11.9399999999999</v>
      </c>
      <c r="AD978">
        <v>98.538461538461505</v>
      </c>
      <c r="AF978">
        <f>IF(AE978="",V978,AE978)</f>
        <v>30</v>
      </c>
      <c r="AG978">
        <v>12</v>
      </c>
      <c r="AH978">
        <v>1986</v>
      </c>
      <c r="AI978" t="s">
        <v>37</v>
      </c>
      <c r="AJ978" t="s">
        <v>37</v>
      </c>
    </row>
    <row r="979" spans="3:36" x14ac:dyDescent="0.3">
      <c r="C979">
        <v>979</v>
      </c>
      <c r="D979" t="str">
        <f t="shared" si="48"/>
        <v>24-Kuoio3</v>
      </c>
      <c r="E979" t="str">
        <f>VLOOKUP($D979,metadata!$B$2:$S$451,2,0)</f>
        <v>LANKINEN, P</v>
      </c>
      <c r="F979" t="str">
        <f>VLOOKUP($D979,metadata!$B$2:$S$451,3,0)</f>
        <v>GEOGRAPHICAL VARIATION IN CIRCADIAN ECLOSION RHYTHM AND PHOTOPERIODIC ADULT DIAPAUSE IN DROSOPHILA-LITTORALIS</v>
      </c>
      <c r="G979" t="str">
        <f>VLOOKUP($D979,metadata!$B$2:$S$451,4,0)</f>
        <v>10.1007/BF00612503</v>
      </c>
      <c r="H979" t="str">
        <f>VLOOKUP($D979,metadata!$B$2:$S$451,5,0)</f>
        <v>y</v>
      </c>
      <c r="I979" t="str">
        <f>VLOOKUP($D979,metadata!$B$2:$S$451,6,0)</f>
        <v>a</v>
      </c>
      <c r="J979" t="str">
        <f>VLOOKUP($D979,metadata!$B$2:$S$451,7,0)</f>
        <v>i</v>
      </c>
      <c r="K979" t="str">
        <f>VLOOKUP($D979,metadata!$B$2:$S$451,8,0)</f>
        <v/>
      </c>
      <c r="L979">
        <f>VLOOKUP($D979,metadata!$B$2:$S$451,9,0)</f>
        <v>8</v>
      </c>
      <c r="M979" t="str">
        <f>VLOOKUP($D979,metadata!$B$2:$S$451,10,0)</f>
        <v/>
      </c>
      <c r="N979" t="str">
        <f>VLOOKUP($D979,metadata!$B$2:$S$451,11,0)</f>
        <v>drosophila littoralis</v>
      </c>
      <c r="O979" t="str">
        <f>VLOOKUP($D979,metadata!$B$2:$S$451,12,0)</f>
        <v>diptera</v>
      </c>
      <c r="P979" t="str">
        <f>VLOOKUP($D979,metadata!$B$2:$S$451,13,0)</f>
        <v>Kuoio3</v>
      </c>
      <c r="Q979">
        <f>VLOOKUP($D979,metadata!$B$2:$S$451,14,0)</f>
        <v>62.9166666666667</v>
      </c>
      <c r="R979">
        <f>VLOOKUP($D979,metadata!$B$2:$S$451,15,0)</f>
        <v>27.75</v>
      </c>
      <c r="S979" t="str">
        <f>VLOOKUP($D979,metadata!$B$2:$S$451,16,0)</f>
        <v/>
      </c>
      <c r="T979" t="str">
        <f>VLOOKUP($D979,metadata!$B$2:$S$451,17,0)</f>
        <v/>
      </c>
      <c r="U979" t="str">
        <f>VLOOKUP($D979,metadata!$B$2:$S$451,18,0)</f>
        <v/>
      </c>
      <c r="V979">
        <f>VLOOKUP($D979,metadata!$B$2:$Z$451,19,0)</f>
        <v>30</v>
      </c>
      <c r="W979" t="str">
        <f>VLOOKUP($D979,metadata!$B$2:$Z$451,20,0)</f>
        <v>global average</v>
      </c>
      <c r="X979" t="str">
        <f>VLOOKUP($D979,metadata!$B$2:$Z$451,21,0)</f>
        <v/>
      </c>
      <c r="Y979">
        <f>VLOOKUP($D979,metadata!$B$2:$Z$451,22,0)</f>
        <v>24</v>
      </c>
      <c r="Z979" t="str">
        <f>VLOOKUP($D979,metadata!$B$2:$Z$451,23,0)</f>
        <v/>
      </c>
      <c r="AA979" t="str">
        <f>VLOOKUP($D979,metadata!$B$2:$Z$451,24,0)</f>
        <v>adult</v>
      </c>
      <c r="AB979" t="str">
        <f>VLOOKUP($D979,metadata!$B$2:$Z$451,25,0)</f>
        <v/>
      </c>
      <c r="AC979">
        <v>13.3799999999999</v>
      </c>
      <c r="AD979">
        <v>100.648351648351</v>
      </c>
      <c r="AF979">
        <f>IF(AE979="",V979,AE979)</f>
        <v>30</v>
      </c>
      <c r="AG979">
        <v>13.5</v>
      </c>
      <c r="AH979">
        <v>1986</v>
      </c>
      <c r="AI979" t="s">
        <v>37</v>
      </c>
      <c r="AJ979" t="s">
        <v>37</v>
      </c>
    </row>
    <row r="980" spans="3:36" x14ac:dyDescent="0.3">
      <c r="C980">
        <v>980</v>
      </c>
      <c r="D980" t="str">
        <f t="shared" si="48"/>
        <v>24-Kuoio3</v>
      </c>
      <c r="E980" t="str">
        <f>VLOOKUP($D980,metadata!$B$2:$S$451,2,0)</f>
        <v>LANKINEN, P</v>
      </c>
      <c r="F980" t="str">
        <f>VLOOKUP($D980,metadata!$B$2:$S$451,3,0)</f>
        <v>GEOGRAPHICAL VARIATION IN CIRCADIAN ECLOSION RHYTHM AND PHOTOPERIODIC ADULT DIAPAUSE IN DROSOPHILA-LITTORALIS</v>
      </c>
      <c r="G980" t="str">
        <f>VLOOKUP($D980,metadata!$B$2:$S$451,4,0)</f>
        <v>10.1007/BF00612503</v>
      </c>
      <c r="H980" t="str">
        <f>VLOOKUP($D980,metadata!$B$2:$S$451,5,0)</f>
        <v>y</v>
      </c>
      <c r="I980" t="str">
        <f>VLOOKUP($D980,metadata!$B$2:$S$451,6,0)</f>
        <v>a</v>
      </c>
      <c r="J980" t="str">
        <f>VLOOKUP($D980,metadata!$B$2:$S$451,7,0)</f>
        <v>i</v>
      </c>
      <c r="K980" t="str">
        <f>VLOOKUP($D980,metadata!$B$2:$S$451,8,0)</f>
        <v/>
      </c>
      <c r="L980">
        <f>VLOOKUP($D980,metadata!$B$2:$S$451,9,0)</f>
        <v>8</v>
      </c>
      <c r="M980" t="str">
        <f>VLOOKUP($D980,metadata!$B$2:$S$451,10,0)</f>
        <v/>
      </c>
      <c r="N980" t="str">
        <f>VLOOKUP($D980,metadata!$B$2:$S$451,11,0)</f>
        <v>drosophila littoralis</v>
      </c>
      <c r="O980" t="str">
        <f>VLOOKUP($D980,metadata!$B$2:$S$451,12,0)</f>
        <v>diptera</v>
      </c>
      <c r="P980" t="str">
        <f>VLOOKUP($D980,metadata!$B$2:$S$451,13,0)</f>
        <v>Kuoio3</v>
      </c>
      <c r="Q980">
        <f>VLOOKUP($D980,metadata!$B$2:$S$451,14,0)</f>
        <v>62.9166666666667</v>
      </c>
      <c r="R980">
        <f>VLOOKUP($D980,metadata!$B$2:$S$451,15,0)</f>
        <v>27.75</v>
      </c>
      <c r="S980" t="str">
        <f>VLOOKUP($D980,metadata!$B$2:$S$451,16,0)</f>
        <v/>
      </c>
      <c r="T980" t="str">
        <f>VLOOKUP($D980,metadata!$B$2:$S$451,17,0)</f>
        <v/>
      </c>
      <c r="U980" t="str">
        <f>VLOOKUP($D980,metadata!$B$2:$S$451,18,0)</f>
        <v/>
      </c>
      <c r="V980">
        <f>VLOOKUP($D980,metadata!$B$2:$Z$451,19,0)</f>
        <v>30</v>
      </c>
      <c r="W980" t="str">
        <f>VLOOKUP($D980,metadata!$B$2:$Z$451,20,0)</f>
        <v>global average</v>
      </c>
      <c r="X980" t="str">
        <f>VLOOKUP($D980,metadata!$B$2:$Z$451,21,0)</f>
        <v/>
      </c>
      <c r="Y980">
        <f>VLOOKUP($D980,metadata!$B$2:$Z$451,22,0)</f>
        <v>24</v>
      </c>
      <c r="Z980" t="str">
        <f>VLOOKUP($D980,metadata!$B$2:$Z$451,23,0)</f>
        <v/>
      </c>
      <c r="AA980" t="str">
        <f>VLOOKUP($D980,metadata!$B$2:$Z$451,24,0)</f>
        <v>adult</v>
      </c>
      <c r="AB980" t="str">
        <f>VLOOKUP($D980,metadata!$B$2:$Z$451,25,0)</f>
        <v/>
      </c>
      <c r="AC980">
        <v>14.82</v>
      </c>
      <c r="AD980">
        <v>100.56043956043899</v>
      </c>
      <c r="AF980">
        <f>IF(AE980="",V980,AE980)</f>
        <v>30</v>
      </c>
      <c r="AG980">
        <v>15</v>
      </c>
      <c r="AH980">
        <v>1986</v>
      </c>
      <c r="AI980" t="s">
        <v>37</v>
      </c>
      <c r="AJ980" t="s">
        <v>37</v>
      </c>
    </row>
    <row r="981" spans="3:36" x14ac:dyDescent="0.3">
      <c r="C981">
        <v>981</v>
      </c>
      <c r="D981" t="str">
        <f t="shared" si="48"/>
        <v>24-Kuoio3</v>
      </c>
      <c r="E981" t="str">
        <f>VLOOKUP($D981,metadata!$B$2:$S$451,2,0)</f>
        <v>LANKINEN, P</v>
      </c>
      <c r="F981" t="str">
        <f>VLOOKUP($D981,metadata!$B$2:$S$451,3,0)</f>
        <v>GEOGRAPHICAL VARIATION IN CIRCADIAN ECLOSION RHYTHM AND PHOTOPERIODIC ADULT DIAPAUSE IN DROSOPHILA-LITTORALIS</v>
      </c>
      <c r="G981" t="str">
        <f>VLOOKUP($D981,metadata!$B$2:$S$451,4,0)</f>
        <v>10.1007/BF00612503</v>
      </c>
      <c r="H981" t="str">
        <f>VLOOKUP($D981,metadata!$B$2:$S$451,5,0)</f>
        <v>y</v>
      </c>
      <c r="I981" t="str">
        <f>VLOOKUP($D981,metadata!$B$2:$S$451,6,0)</f>
        <v>a</v>
      </c>
      <c r="J981" t="str">
        <f>VLOOKUP($D981,metadata!$B$2:$S$451,7,0)</f>
        <v>i</v>
      </c>
      <c r="K981" t="str">
        <f>VLOOKUP($D981,metadata!$B$2:$S$451,8,0)</f>
        <v/>
      </c>
      <c r="L981">
        <f>VLOOKUP($D981,metadata!$B$2:$S$451,9,0)</f>
        <v>8</v>
      </c>
      <c r="M981" t="str">
        <f>VLOOKUP($D981,metadata!$B$2:$S$451,10,0)</f>
        <v/>
      </c>
      <c r="N981" t="str">
        <f>VLOOKUP($D981,metadata!$B$2:$S$451,11,0)</f>
        <v>drosophila littoralis</v>
      </c>
      <c r="O981" t="str">
        <f>VLOOKUP($D981,metadata!$B$2:$S$451,12,0)</f>
        <v>diptera</v>
      </c>
      <c r="P981" t="str">
        <f>VLOOKUP($D981,metadata!$B$2:$S$451,13,0)</f>
        <v>Kuoio3</v>
      </c>
      <c r="Q981">
        <f>VLOOKUP($D981,metadata!$B$2:$S$451,14,0)</f>
        <v>62.9166666666667</v>
      </c>
      <c r="R981">
        <f>VLOOKUP($D981,metadata!$B$2:$S$451,15,0)</f>
        <v>27.75</v>
      </c>
      <c r="S981" t="str">
        <f>VLOOKUP($D981,metadata!$B$2:$S$451,16,0)</f>
        <v/>
      </c>
      <c r="T981" t="str">
        <f>VLOOKUP($D981,metadata!$B$2:$S$451,17,0)</f>
        <v/>
      </c>
      <c r="U981" t="str">
        <f>VLOOKUP($D981,metadata!$B$2:$S$451,18,0)</f>
        <v/>
      </c>
      <c r="V981">
        <f>VLOOKUP($D981,metadata!$B$2:$Z$451,19,0)</f>
        <v>30</v>
      </c>
      <c r="W981" t="str">
        <f>VLOOKUP($D981,metadata!$B$2:$Z$451,20,0)</f>
        <v>global average</v>
      </c>
      <c r="X981" t="str">
        <f>VLOOKUP($D981,metadata!$B$2:$Z$451,21,0)</f>
        <v/>
      </c>
      <c r="Y981">
        <f>VLOOKUP($D981,metadata!$B$2:$Z$451,22,0)</f>
        <v>24</v>
      </c>
      <c r="Z981" t="str">
        <f>VLOOKUP($D981,metadata!$B$2:$Z$451,23,0)</f>
        <v/>
      </c>
      <c r="AA981" t="str">
        <f>VLOOKUP($D981,metadata!$B$2:$Z$451,24,0)</f>
        <v>adult</v>
      </c>
      <c r="AB981" t="str">
        <f>VLOOKUP($D981,metadata!$B$2:$Z$451,25,0)</f>
        <v/>
      </c>
      <c r="AC981">
        <v>16.350000000000001</v>
      </c>
      <c r="AD981">
        <v>89.4780219780219</v>
      </c>
      <c r="AF981">
        <f>IF(AE981="",V981,AE981)</f>
        <v>30</v>
      </c>
      <c r="AG981">
        <v>16.5</v>
      </c>
      <c r="AH981">
        <v>1986</v>
      </c>
      <c r="AI981" t="s">
        <v>37</v>
      </c>
      <c r="AJ981" t="s">
        <v>37</v>
      </c>
    </row>
    <row r="982" spans="3:36" x14ac:dyDescent="0.3">
      <c r="C982">
        <v>982</v>
      </c>
      <c r="D982" t="str">
        <f t="shared" si="48"/>
        <v>24-Kuoio3</v>
      </c>
      <c r="E982" t="str">
        <f>VLOOKUP($D982,metadata!$B$2:$S$451,2,0)</f>
        <v>LANKINEN, P</v>
      </c>
      <c r="F982" t="str">
        <f>VLOOKUP($D982,metadata!$B$2:$S$451,3,0)</f>
        <v>GEOGRAPHICAL VARIATION IN CIRCADIAN ECLOSION RHYTHM AND PHOTOPERIODIC ADULT DIAPAUSE IN DROSOPHILA-LITTORALIS</v>
      </c>
      <c r="G982" t="str">
        <f>VLOOKUP($D982,metadata!$B$2:$S$451,4,0)</f>
        <v>10.1007/BF00612503</v>
      </c>
      <c r="H982" t="str">
        <f>VLOOKUP($D982,metadata!$B$2:$S$451,5,0)</f>
        <v>y</v>
      </c>
      <c r="I982" t="str">
        <f>VLOOKUP($D982,metadata!$B$2:$S$451,6,0)</f>
        <v>a</v>
      </c>
      <c r="J982" t="str">
        <f>VLOOKUP($D982,metadata!$B$2:$S$451,7,0)</f>
        <v>i</v>
      </c>
      <c r="K982" t="str">
        <f>VLOOKUP($D982,metadata!$B$2:$S$451,8,0)</f>
        <v/>
      </c>
      <c r="L982">
        <f>VLOOKUP($D982,metadata!$B$2:$S$451,9,0)</f>
        <v>8</v>
      </c>
      <c r="M982" t="str">
        <f>VLOOKUP($D982,metadata!$B$2:$S$451,10,0)</f>
        <v/>
      </c>
      <c r="N982" t="str">
        <f>VLOOKUP($D982,metadata!$B$2:$S$451,11,0)</f>
        <v>drosophila littoralis</v>
      </c>
      <c r="O982" t="str">
        <f>VLOOKUP($D982,metadata!$B$2:$S$451,12,0)</f>
        <v>diptera</v>
      </c>
      <c r="P982" t="str">
        <f>VLOOKUP($D982,metadata!$B$2:$S$451,13,0)</f>
        <v>Kuoio3</v>
      </c>
      <c r="Q982">
        <f>VLOOKUP($D982,metadata!$B$2:$S$451,14,0)</f>
        <v>62.9166666666667</v>
      </c>
      <c r="R982">
        <f>VLOOKUP($D982,metadata!$B$2:$S$451,15,0)</f>
        <v>27.75</v>
      </c>
      <c r="S982" t="str">
        <f>VLOOKUP($D982,metadata!$B$2:$S$451,16,0)</f>
        <v/>
      </c>
      <c r="T982" t="str">
        <f>VLOOKUP($D982,metadata!$B$2:$S$451,17,0)</f>
        <v/>
      </c>
      <c r="U982" t="str">
        <f>VLOOKUP($D982,metadata!$B$2:$S$451,18,0)</f>
        <v/>
      </c>
      <c r="V982">
        <f>VLOOKUP($D982,metadata!$B$2:$Z$451,19,0)</f>
        <v>30</v>
      </c>
      <c r="W982" t="str">
        <f>VLOOKUP($D982,metadata!$B$2:$Z$451,20,0)</f>
        <v>global average</v>
      </c>
      <c r="X982" t="str">
        <f>VLOOKUP($D982,metadata!$B$2:$Z$451,21,0)</f>
        <v/>
      </c>
      <c r="Y982">
        <f>VLOOKUP($D982,metadata!$B$2:$Z$451,22,0)</f>
        <v>24</v>
      </c>
      <c r="Z982" t="str">
        <f>VLOOKUP($D982,metadata!$B$2:$Z$451,23,0)</f>
        <v/>
      </c>
      <c r="AA982" t="str">
        <f>VLOOKUP($D982,metadata!$B$2:$Z$451,24,0)</f>
        <v>adult</v>
      </c>
      <c r="AB982" t="str">
        <f>VLOOKUP($D982,metadata!$B$2:$Z$451,25,0)</f>
        <v/>
      </c>
      <c r="AC982">
        <v>17.88</v>
      </c>
      <c r="AD982">
        <v>81.692307692307693</v>
      </c>
      <c r="AF982">
        <f>IF(AE982="",V982,AE982)</f>
        <v>30</v>
      </c>
      <c r="AG982">
        <v>18</v>
      </c>
      <c r="AH982">
        <v>1986</v>
      </c>
      <c r="AI982" t="s">
        <v>37</v>
      </c>
      <c r="AJ982" t="s">
        <v>37</v>
      </c>
    </row>
    <row r="983" spans="3:36" x14ac:dyDescent="0.3">
      <c r="C983">
        <v>983</v>
      </c>
      <c r="D983" t="str">
        <f t="shared" si="48"/>
        <v>24-Kuoio3</v>
      </c>
      <c r="E983" t="str">
        <f>VLOOKUP($D983,metadata!$B$2:$S$451,2,0)</f>
        <v>LANKINEN, P</v>
      </c>
      <c r="F983" t="str">
        <f>VLOOKUP($D983,metadata!$B$2:$S$451,3,0)</f>
        <v>GEOGRAPHICAL VARIATION IN CIRCADIAN ECLOSION RHYTHM AND PHOTOPERIODIC ADULT DIAPAUSE IN DROSOPHILA-LITTORALIS</v>
      </c>
      <c r="G983" t="str">
        <f>VLOOKUP($D983,metadata!$B$2:$S$451,4,0)</f>
        <v>10.1007/BF00612503</v>
      </c>
      <c r="H983" t="str">
        <f>VLOOKUP($D983,metadata!$B$2:$S$451,5,0)</f>
        <v>y</v>
      </c>
      <c r="I983" t="str">
        <f>VLOOKUP($D983,metadata!$B$2:$S$451,6,0)</f>
        <v>a</v>
      </c>
      <c r="J983" t="str">
        <f>VLOOKUP($D983,metadata!$B$2:$S$451,7,0)</f>
        <v>i</v>
      </c>
      <c r="K983" t="str">
        <f>VLOOKUP($D983,metadata!$B$2:$S$451,8,0)</f>
        <v/>
      </c>
      <c r="L983">
        <f>VLOOKUP($D983,metadata!$B$2:$S$451,9,0)</f>
        <v>8</v>
      </c>
      <c r="M983" t="str">
        <f>VLOOKUP($D983,metadata!$B$2:$S$451,10,0)</f>
        <v/>
      </c>
      <c r="N983" t="str">
        <f>VLOOKUP($D983,metadata!$B$2:$S$451,11,0)</f>
        <v>drosophila littoralis</v>
      </c>
      <c r="O983" t="str">
        <f>VLOOKUP($D983,metadata!$B$2:$S$451,12,0)</f>
        <v>diptera</v>
      </c>
      <c r="P983" t="str">
        <f>VLOOKUP($D983,metadata!$B$2:$S$451,13,0)</f>
        <v>Kuoio3</v>
      </c>
      <c r="Q983">
        <f>VLOOKUP($D983,metadata!$B$2:$S$451,14,0)</f>
        <v>62.9166666666667</v>
      </c>
      <c r="R983">
        <f>VLOOKUP($D983,metadata!$B$2:$S$451,15,0)</f>
        <v>27.75</v>
      </c>
      <c r="S983" t="str">
        <f>VLOOKUP($D983,metadata!$B$2:$S$451,16,0)</f>
        <v/>
      </c>
      <c r="T983" t="str">
        <f>VLOOKUP($D983,metadata!$B$2:$S$451,17,0)</f>
        <v/>
      </c>
      <c r="U983" t="str">
        <f>VLOOKUP($D983,metadata!$B$2:$S$451,18,0)</f>
        <v/>
      </c>
      <c r="V983">
        <f>VLOOKUP($D983,metadata!$B$2:$Z$451,19,0)</f>
        <v>30</v>
      </c>
      <c r="W983" t="str">
        <f>VLOOKUP($D983,metadata!$B$2:$Z$451,20,0)</f>
        <v>global average</v>
      </c>
      <c r="X983" t="str">
        <f>VLOOKUP($D983,metadata!$B$2:$Z$451,21,0)</f>
        <v/>
      </c>
      <c r="Y983">
        <f>VLOOKUP($D983,metadata!$B$2:$Z$451,22,0)</f>
        <v>24</v>
      </c>
      <c r="Z983" t="str">
        <f>VLOOKUP($D983,metadata!$B$2:$Z$451,23,0)</f>
        <v/>
      </c>
      <c r="AA983" t="str">
        <f>VLOOKUP($D983,metadata!$B$2:$Z$451,24,0)</f>
        <v>adult</v>
      </c>
      <c r="AB983" t="str">
        <f>VLOOKUP($D983,metadata!$B$2:$Z$451,25,0)</f>
        <v/>
      </c>
      <c r="AC983">
        <v>19.5</v>
      </c>
      <c r="AD983">
        <v>37.6373626373625</v>
      </c>
      <c r="AF983">
        <f>IF(AE983="",V983,AE983)</f>
        <v>30</v>
      </c>
      <c r="AG983">
        <v>19.5</v>
      </c>
      <c r="AH983">
        <v>1986</v>
      </c>
      <c r="AI983" t="s">
        <v>37</v>
      </c>
      <c r="AJ983" t="s">
        <v>37</v>
      </c>
    </row>
    <row r="984" spans="3:36" x14ac:dyDescent="0.3">
      <c r="C984">
        <v>984</v>
      </c>
      <c r="D984" t="str">
        <f t="shared" si="48"/>
        <v>24-Kuoio3</v>
      </c>
      <c r="E984" t="str">
        <f>VLOOKUP($D984,metadata!$B$2:$S$451,2,0)</f>
        <v>LANKINEN, P</v>
      </c>
      <c r="F984" t="str">
        <f>VLOOKUP($D984,metadata!$B$2:$S$451,3,0)</f>
        <v>GEOGRAPHICAL VARIATION IN CIRCADIAN ECLOSION RHYTHM AND PHOTOPERIODIC ADULT DIAPAUSE IN DROSOPHILA-LITTORALIS</v>
      </c>
      <c r="G984" t="str">
        <f>VLOOKUP($D984,metadata!$B$2:$S$451,4,0)</f>
        <v>10.1007/BF00612503</v>
      </c>
      <c r="H984" t="str">
        <f>VLOOKUP($D984,metadata!$B$2:$S$451,5,0)</f>
        <v>y</v>
      </c>
      <c r="I984" t="str">
        <f>VLOOKUP($D984,metadata!$B$2:$S$451,6,0)</f>
        <v>a</v>
      </c>
      <c r="J984" t="str">
        <f>VLOOKUP($D984,metadata!$B$2:$S$451,7,0)</f>
        <v>i</v>
      </c>
      <c r="K984" t="str">
        <f>VLOOKUP($D984,metadata!$B$2:$S$451,8,0)</f>
        <v/>
      </c>
      <c r="L984">
        <f>VLOOKUP($D984,metadata!$B$2:$S$451,9,0)</f>
        <v>8</v>
      </c>
      <c r="M984" t="str">
        <f>VLOOKUP($D984,metadata!$B$2:$S$451,10,0)</f>
        <v/>
      </c>
      <c r="N984" t="str">
        <f>VLOOKUP($D984,metadata!$B$2:$S$451,11,0)</f>
        <v>drosophila littoralis</v>
      </c>
      <c r="O984" t="str">
        <f>VLOOKUP($D984,metadata!$B$2:$S$451,12,0)</f>
        <v>diptera</v>
      </c>
      <c r="P984" t="str">
        <f>VLOOKUP($D984,metadata!$B$2:$S$451,13,0)</f>
        <v>Kuoio3</v>
      </c>
      <c r="Q984">
        <f>VLOOKUP($D984,metadata!$B$2:$S$451,14,0)</f>
        <v>62.9166666666667</v>
      </c>
      <c r="R984">
        <f>VLOOKUP($D984,metadata!$B$2:$S$451,15,0)</f>
        <v>27.75</v>
      </c>
      <c r="S984" t="str">
        <f>VLOOKUP($D984,metadata!$B$2:$S$451,16,0)</f>
        <v/>
      </c>
      <c r="T984" t="str">
        <f>VLOOKUP($D984,metadata!$B$2:$S$451,17,0)</f>
        <v/>
      </c>
      <c r="U984" t="str">
        <f>VLOOKUP($D984,metadata!$B$2:$S$451,18,0)</f>
        <v/>
      </c>
      <c r="V984">
        <f>VLOOKUP($D984,metadata!$B$2:$Z$451,19,0)</f>
        <v>30</v>
      </c>
      <c r="W984" t="str">
        <f>VLOOKUP($D984,metadata!$B$2:$Z$451,20,0)</f>
        <v>global average</v>
      </c>
      <c r="X984" t="str">
        <f>VLOOKUP($D984,metadata!$B$2:$Z$451,21,0)</f>
        <v/>
      </c>
      <c r="Y984">
        <f>VLOOKUP($D984,metadata!$B$2:$Z$451,22,0)</f>
        <v>24</v>
      </c>
      <c r="Z984" t="str">
        <f>VLOOKUP($D984,metadata!$B$2:$Z$451,23,0)</f>
        <v/>
      </c>
      <c r="AA984" t="str">
        <f>VLOOKUP($D984,metadata!$B$2:$Z$451,24,0)</f>
        <v>adult</v>
      </c>
      <c r="AB984" t="str">
        <f>VLOOKUP($D984,metadata!$B$2:$Z$451,25,0)</f>
        <v/>
      </c>
      <c r="AC984">
        <v>20.94</v>
      </c>
      <c r="AD984">
        <v>6.7802197802197899</v>
      </c>
      <c r="AF984">
        <f>IF(AE984="",V984,AE984)</f>
        <v>30</v>
      </c>
      <c r="AG984">
        <v>21</v>
      </c>
      <c r="AH984">
        <v>1986</v>
      </c>
      <c r="AI984" t="s">
        <v>37</v>
      </c>
      <c r="AJ984" t="s">
        <v>37</v>
      </c>
    </row>
    <row r="985" spans="3:36" x14ac:dyDescent="0.3">
      <c r="C985">
        <v>985</v>
      </c>
      <c r="D985" t="str">
        <f t="shared" si="48"/>
        <v>24-Hollola1</v>
      </c>
      <c r="E985" t="str">
        <f>VLOOKUP($D985,metadata!$B$2:$S$451,2,0)</f>
        <v>LANKINEN, P</v>
      </c>
      <c r="F985" t="str">
        <f>VLOOKUP($D985,metadata!$B$2:$S$451,3,0)</f>
        <v>GEOGRAPHICAL VARIATION IN CIRCADIAN ECLOSION RHYTHM AND PHOTOPERIODIC ADULT DIAPAUSE IN DROSOPHILA-LITTORALIS</v>
      </c>
      <c r="G985" t="str">
        <f>VLOOKUP($D985,metadata!$B$2:$S$451,4,0)</f>
        <v>10.1007/BF00612503</v>
      </c>
      <c r="H985" t="str">
        <f>VLOOKUP($D985,metadata!$B$2:$S$451,5,0)</f>
        <v>y</v>
      </c>
      <c r="I985" t="str">
        <f>VLOOKUP($D985,metadata!$B$2:$S$451,6,0)</f>
        <v>a</v>
      </c>
      <c r="J985" t="str">
        <f>VLOOKUP($D985,metadata!$B$2:$S$451,7,0)</f>
        <v>i</v>
      </c>
      <c r="K985" t="str">
        <f>VLOOKUP($D985,metadata!$B$2:$S$451,8,0)</f>
        <v/>
      </c>
      <c r="L985">
        <f>VLOOKUP($D985,metadata!$B$2:$S$451,9,0)</f>
        <v>8</v>
      </c>
      <c r="M985" t="str">
        <f>VLOOKUP($D985,metadata!$B$2:$S$451,10,0)</f>
        <v/>
      </c>
      <c r="N985" t="str">
        <f>VLOOKUP($D985,metadata!$B$2:$S$451,11,0)</f>
        <v>drosophila littoralis</v>
      </c>
      <c r="O985" t="str">
        <f>VLOOKUP($D985,metadata!$B$2:$S$451,12,0)</f>
        <v>diptera</v>
      </c>
      <c r="P985" t="str">
        <f>VLOOKUP($D985,metadata!$B$2:$S$451,13,0)</f>
        <v>Hollola1</v>
      </c>
      <c r="Q985">
        <f>VLOOKUP($D985,metadata!$B$2:$S$451,14,0)</f>
        <v>61.0833333333333</v>
      </c>
      <c r="R985">
        <f>VLOOKUP($D985,metadata!$B$2:$S$451,15,0)</f>
        <v>25.4166666666667</v>
      </c>
      <c r="S985" t="str">
        <f>VLOOKUP($D985,metadata!$B$2:$S$451,16,0)</f>
        <v/>
      </c>
      <c r="T985" t="str">
        <f>VLOOKUP($D985,metadata!$B$2:$S$451,17,0)</f>
        <v/>
      </c>
      <c r="U985" t="str">
        <f>VLOOKUP($D985,metadata!$B$2:$S$451,18,0)</f>
        <v/>
      </c>
      <c r="V985">
        <f>VLOOKUP($D985,metadata!$B$2:$Z$451,19,0)</f>
        <v>30</v>
      </c>
      <c r="W985" t="str">
        <f>VLOOKUP($D985,metadata!$B$2:$Z$451,20,0)</f>
        <v>global average</v>
      </c>
      <c r="X985" t="str">
        <f>VLOOKUP($D985,metadata!$B$2:$Z$451,21,0)</f>
        <v/>
      </c>
      <c r="Y985">
        <f>VLOOKUP($D985,metadata!$B$2:$Z$451,22,0)</f>
        <v>24</v>
      </c>
      <c r="Z985" t="str">
        <f>VLOOKUP($D985,metadata!$B$2:$Z$451,23,0)</f>
        <v/>
      </c>
      <c r="AA985" t="str">
        <f>VLOOKUP($D985,metadata!$B$2:$Z$451,24,0)</f>
        <v>adult</v>
      </c>
      <c r="AB985" t="str">
        <f>VLOOKUP($D985,metadata!$B$2:$Z$451,25,0)</f>
        <v/>
      </c>
      <c r="AC985">
        <v>8.9689999999999994</v>
      </c>
      <c r="AD985">
        <v>98.8888888888888</v>
      </c>
      <c r="AF985">
        <f>IF(AE985="",V985,AE985)</f>
        <v>30</v>
      </c>
      <c r="AG985">
        <v>9</v>
      </c>
      <c r="AH985">
        <v>1986</v>
      </c>
      <c r="AI985" t="s">
        <v>37</v>
      </c>
      <c r="AJ985" t="s">
        <v>37</v>
      </c>
    </row>
    <row r="986" spans="3:36" x14ac:dyDescent="0.3">
      <c r="C986">
        <v>986</v>
      </c>
      <c r="D986" t="str">
        <f t="shared" si="48"/>
        <v>24-Hollola1</v>
      </c>
      <c r="E986" t="str">
        <f>VLOOKUP($D986,metadata!$B$2:$S$451,2,0)</f>
        <v>LANKINEN, P</v>
      </c>
      <c r="F986" t="str">
        <f>VLOOKUP($D986,metadata!$B$2:$S$451,3,0)</f>
        <v>GEOGRAPHICAL VARIATION IN CIRCADIAN ECLOSION RHYTHM AND PHOTOPERIODIC ADULT DIAPAUSE IN DROSOPHILA-LITTORALIS</v>
      </c>
      <c r="G986" t="str">
        <f>VLOOKUP($D986,metadata!$B$2:$S$451,4,0)</f>
        <v>10.1007/BF00612503</v>
      </c>
      <c r="H986" t="str">
        <f>VLOOKUP($D986,metadata!$B$2:$S$451,5,0)</f>
        <v>y</v>
      </c>
      <c r="I986" t="str">
        <f>VLOOKUP($D986,metadata!$B$2:$S$451,6,0)</f>
        <v>a</v>
      </c>
      <c r="J986" t="str">
        <f>VLOOKUP($D986,metadata!$B$2:$S$451,7,0)</f>
        <v>i</v>
      </c>
      <c r="K986" t="str">
        <f>VLOOKUP($D986,metadata!$B$2:$S$451,8,0)</f>
        <v/>
      </c>
      <c r="L986">
        <f>VLOOKUP($D986,metadata!$B$2:$S$451,9,0)</f>
        <v>8</v>
      </c>
      <c r="M986" t="str">
        <f>VLOOKUP($D986,metadata!$B$2:$S$451,10,0)</f>
        <v/>
      </c>
      <c r="N986" t="str">
        <f>VLOOKUP($D986,metadata!$B$2:$S$451,11,0)</f>
        <v>drosophila littoralis</v>
      </c>
      <c r="O986" t="str">
        <f>VLOOKUP($D986,metadata!$B$2:$S$451,12,0)</f>
        <v>diptera</v>
      </c>
      <c r="P986" t="str">
        <f>VLOOKUP($D986,metadata!$B$2:$S$451,13,0)</f>
        <v>Hollola1</v>
      </c>
      <c r="Q986">
        <f>VLOOKUP($D986,metadata!$B$2:$S$451,14,0)</f>
        <v>61.0833333333333</v>
      </c>
      <c r="R986">
        <f>VLOOKUP($D986,metadata!$B$2:$S$451,15,0)</f>
        <v>25.4166666666667</v>
      </c>
      <c r="S986" t="str">
        <f>VLOOKUP($D986,metadata!$B$2:$S$451,16,0)</f>
        <v/>
      </c>
      <c r="T986" t="str">
        <f>VLOOKUP($D986,metadata!$B$2:$S$451,17,0)</f>
        <v/>
      </c>
      <c r="U986" t="str">
        <f>VLOOKUP($D986,metadata!$B$2:$S$451,18,0)</f>
        <v/>
      </c>
      <c r="V986">
        <f>VLOOKUP($D986,metadata!$B$2:$Z$451,19,0)</f>
        <v>30</v>
      </c>
      <c r="W986" t="str">
        <f>VLOOKUP($D986,metadata!$B$2:$Z$451,20,0)</f>
        <v>global average</v>
      </c>
      <c r="X986" t="str">
        <f>VLOOKUP($D986,metadata!$B$2:$Z$451,21,0)</f>
        <v/>
      </c>
      <c r="Y986">
        <f>VLOOKUP($D986,metadata!$B$2:$Z$451,22,0)</f>
        <v>24</v>
      </c>
      <c r="Z986" t="str">
        <f>VLOOKUP($D986,metadata!$B$2:$Z$451,23,0)</f>
        <v/>
      </c>
      <c r="AA986" t="str">
        <f>VLOOKUP($D986,metadata!$B$2:$Z$451,24,0)</f>
        <v>adult</v>
      </c>
      <c r="AB986" t="str">
        <f>VLOOKUP($D986,metadata!$B$2:$Z$451,25,0)</f>
        <v/>
      </c>
      <c r="AC986">
        <v>11.94</v>
      </c>
      <c r="AD986">
        <v>100</v>
      </c>
      <c r="AF986">
        <f>IF(AE986="",V986,AE986)</f>
        <v>30</v>
      </c>
      <c r="AG986">
        <v>12</v>
      </c>
      <c r="AH986">
        <v>1986</v>
      </c>
      <c r="AI986" t="s">
        <v>37</v>
      </c>
      <c r="AJ986" t="s">
        <v>37</v>
      </c>
    </row>
    <row r="987" spans="3:36" x14ac:dyDescent="0.3">
      <c r="C987">
        <v>987</v>
      </c>
      <c r="D987" t="str">
        <f t="shared" si="48"/>
        <v>24-Hollola1</v>
      </c>
      <c r="E987" t="str">
        <f>VLOOKUP($D987,metadata!$B$2:$S$451,2,0)</f>
        <v>LANKINEN, P</v>
      </c>
      <c r="F987" t="str">
        <f>VLOOKUP($D987,metadata!$B$2:$S$451,3,0)</f>
        <v>GEOGRAPHICAL VARIATION IN CIRCADIAN ECLOSION RHYTHM AND PHOTOPERIODIC ADULT DIAPAUSE IN DROSOPHILA-LITTORALIS</v>
      </c>
      <c r="G987" t="str">
        <f>VLOOKUP($D987,metadata!$B$2:$S$451,4,0)</f>
        <v>10.1007/BF00612503</v>
      </c>
      <c r="H987" t="str">
        <f>VLOOKUP($D987,metadata!$B$2:$S$451,5,0)</f>
        <v>y</v>
      </c>
      <c r="I987" t="str">
        <f>VLOOKUP($D987,metadata!$B$2:$S$451,6,0)</f>
        <v>a</v>
      </c>
      <c r="J987" t="str">
        <f>VLOOKUP($D987,metadata!$B$2:$S$451,7,0)</f>
        <v>i</v>
      </c>
      <c r="K987" t="str">
        <f>VLOOKUP($D987,metadata!$B$2:$S$451,8,0)</f>
        <v/>
      </c>
      <c r="L987">
        <f>VLOOKUP($D987,metadata!$B$2:$S$451,9,0)</f>
        <v>8</v>
      </c>
      <c r="M987" t="str">
        <f>VLOOKUP($D987,metadata!$B$2:$S$451,10,0)</f>
        <v/>
      </c>
      <c r="N987" t="str">
        <f>VLOOKUP($D987,metadata!$B$2:$S$451,11,0)</f>
        <v>drosophila littoralis</v>
      </c>
      <c r="O987" t="str">
        <f>VLOOKUP($D987,metadata!$B$2:$S$451,12,0)</f>
        <v>diptera</v>
      </c>
      <c r="P987" t="str">
        <f>VLOOKUP($D987,metadata!$B$2:$S$451,13,0)</f>
        <v>Hollola1</v>
      </c>
      <c r="Q987">
        <f>VLOOKUP($D987,metadata!$B$2:$S$451,14,0)</f>
        <v>61.0833333333333</v>
      </c>
      <c r="R987">
        <f>VLOOKUP($D987,metadata!$B$2:$S$451,15,0)</f>
        <v>25.4166666666667</v>
      </c>
      <c r="S987" t="str">
        <f>VLOOKUP($D987,metadata!$B$2:$S$451,16,0)</f>
        <v/>
      </c>
      <c r="T987" t="str">
        <f>VLOOKUP($D987,metadata!$B$2:$S$451,17,0)</f>
        <v/>
      </c>
      <c r="U987" t="str">
        <f>VLOOKUP($D987,metadata!$B$2:$S$451,18,0)</f>
        <v/>
      </c>
      <c r="V987">
        <f>VLOOKUP($D987,metadata!$B$2:$Z$451,19,0)</f>
        <v>30</v>
      </c>
      <c r="W987" t="str">
        <f>VLOOKUP($D987,metadata!$B$2:$Z$451,20,0)</f>
        <v>global average</v>
      </c>
      <c r="X987" t="str">
        <f>VLOOKUP($D987,metadata!$B$2:$Z$451,21,0)</f>
        <v/>
      </c>
      <c r="Y987">
        <f>VLOOKUP($D987,metadata!$B$2:$Z$451,22,0)</f>
        <v>24</v>
      </c>
      <c r="Z987" t="str">
        <f>VLOOKUP($D987,metadata!$B$2:$Z$451,23,0)</f>
        <v/>
      </c>
      <c r="AA987" t="str">
        <f>VLOOKUP($D987,metadata!$B$2:$Z$451,24,0)</f>
        <v>adult</v>
      </c>
      <c r="AB987" t="str">
        <f>VLOOKUP($D987,metadata!$B$2:$Z$451,25,0)</f>
        <v/>
      </c>
      <c r="AC987">
        <v>13.456</v>
      </c>
      <c r="AD987">
        <v>84.444444444444301</v>
      </c>
      <c r="AF987">
        <f>IF(AE987="",V987,AE987)</f>
        <v>30</v>
      </c>
      <c r="AG987">
        <v>13.5</v>
      </c>
      <c r="AH987">
        <v>1986</v>
      </c>
      <c r="AI987" t="s">
        <v>37</v>
      </c>
      <c r="AJ987" t="s">
        <v>37</v>
      </c>
    </row>
    <row r="988" spans="3:36" x14ac:dyDescent="0.3">
      <c r="C988">
        <v>988</v>
      </c>
      <c r="D988" t="str">
        <f t="shared" si="48"/>
        <v>24-Hollola1</v>
      </c>
      <c r="E988" t="str">
        <f>VLOOKUP($D988,metadata!$B$2:$S$451,2,0)</f>
        <v>LANKINEN, P</v>
      </c>
      <c r="F988" t="str">
        <f>VLOOKUP($D988,metadata!$B$2:$S$451,3,0)</f>
        <v>GEOGRAPHICAL VARIATION IN CIRCADIAN ECLOSION RHYTHM AND PHOTOPERIODIC ADULT DIAPAUSE IN DROSOPHILA-LITTORALIS</v>
      </c>
      <c r="G988" t="str">
        <f>VLOOKUP($D988,metadata!$B$2:$S$451,4,0)</f>
        <v>10.1007/BF00612503</v>
      </c>
      <c r="H988" t="str">
        <f>VLOOKUP($D988,metadata!$B$2:$S$451,5,0)</f>
        <v>y</v>
      </c>
      <c r="I988" t="str">
        <f>VLOOKUP($D988,metadata!$B$2:$S$451,6,0)</f>
        <v>a</v>
      </c>
      <c r="J988" t="str">
        <f>VLOOKUP($D988,metadata!$B$2:$S$451,7,0)</f>
        <v>i</v>
      </c>
      <c r="K988" t="str">
        <f>VLOOKUP($D988,metadata!$B$2:$S$451,8,0)</f>
        <v/>
      </c>
      <c r="L988">
        <f>VLOOKUP($D988,metadata!$B$2:$S$451,9,0)</f>
        <v>8</v>
      </c>
      <c r="M988" t="str">
        <f>VLOOKUP($D988,metadata!$B$2:$S$451,10,0)</f>
        <v/>
      </c>
      <c r="N988" t="str">
        <f>VLOOKUP($D988,metadata!$B$2:$S$451,11,0)</f>
        <v>drosophila littoralis</v>
      </c>
      <c r="O988" t="str">
        <f>VLOOKUP($D988,metadata!$B$2:$S$451,12,0)</f>
        <v>diptera</v>
      </c>
      <c r="P988" t="str">
        <f>VLOOKUP($D988,metadata!$B$2:$S$451,13,0)</f>
        <v>Hollola1</v>
      </c>
      <c r="Q988">
        <f>VLOOKUP($D988,metadata!$B$2:$S$451,14,0)</f>
        <v>61.0833333333333</v>
      </c>
      <c r="R988">
        <f>VLOOKUP($D988,metadata!$B$2:$S$451,15,0)</f>
        <v>25.4166666666667</v>
      </c>
      <c r="S988" t="str">
        <f>VLOOKUP($D988,metadata!$B$2:$S$451,16,0)</f>
        <v/>
      </c>
      <c r="T988" t="str">
        <f>VLOOKUP($D988,metadata!$B$2:$S$451,17,0)</f>
        <v/>
      </c>
      <c r="U988" t="str">
        <f>VLOOKUP($D988,metadata!$B$2:$S$451,18,0)</f>
        <v/>
      </c>
      <c r="V988">
        <f>VLOOKUP($D988,metadata!$B$2:$Z$451,19,0)</f>
        <v>30</v>
      </c>
      <c r="W988" t="str">
        <f>VLOOKUP($D988,metadata!$B$2:$Z$451,20,0)</f>
        <v>global average</v>
      </c>
      <c r="X988" t="str">
        <f>VLOOKUP($D988,metadata!$B$2:$Z$451,21,0)</f>
        <v/>
      </c>
      <c r="Y988">
        <f>VLOOKUP($D988,metadata!$B$2:$Z$451,22,0)</f>
        <v>24</v>
      </c>
      <c r="Z988" t="str">
        <f>VLOOKUP($D988,metadata!$B$2:$Z$451,23,0)</f>
        <v/>
      </c>
      <c r="AA988" t="str">
        <f>VLOOKUP($D988,metadata!$B$2:$Z$451,24,0)</f>
        <v>adult</v>
      </c>
      <c r="AB988" t="str">
        <f>VLOOKUP($D988,metadata!$B$2:$Z$451,25,0)</f>
        <v/>
      </c>
      <c r="AC988">
        <v>14.884</v>
      </c>
      <c r="AD988">
        <v>71.111111111111001</v>
      </c>
      <c r="AF988">
        <f>IF(AE988="",V988,AE988)</f>
        <v>30</v>
      </c>
      <c r="AG988">
        <v>15</v>
      </c>
      <c r="AH988">
        <v>1986</v>
      </c>
      <c r="AI988" t="s">
        <v>37</v>
      </c>
      <c r="AJ988" t="s">
        <v>37</v>
      </c>
    </row>
    <row r="989" spans="3:36" x14ac:dyDescent="0.3">
      <c r="C989">
        <v>989</v>
      </c>
      <c r="D989" t="str">
        <f t="shared" si="48"/>
        <v>24-Hollola1</v>
      </c>
      <c r="E989" t="str">
        <f>VLOOKUP($D989,metadata!$B$2:$S$451,2,0)</f>
        <v>LANKINEN, P</v>
      </c>
      <c r="F989" t="str">
        <f>VLOOKUP($D989,metadata!$B$2:$S$451,3,0)</f>
        <v>GEOGRAPHICAL VARIATION IN CIRCADIAN ECLOSION RHYTHM AND PHOTOPERIODIC ADULT DIAPAUSE IN DROSOPHILA-LITTORALIS</v>
      </c>
      <c r="G989" t="str">
        <f>VLOOKUP($D989,metadata!$B$2:$S$451,4,0)</f>
        <v>10.1007/BF00612503</v>
      </c>
      <c r="H989" t="str">
        <f>VLOOKUP($D989,metadata!$B$2:$S$451,5,0)</f>
        <v>y</v>
      </c>
      <c r="I989" t="str">
        <f>VLOOKUP($D989,metadata!$B$2:$S$451,6,0)</f>
        <v>a</v>
      </c>
      <c r="J989" t="str">
        <f>VLOOKUP($D989,metadata!$B$2:$S$451,7,0)</f>
        <v>i</v>
      </c>
      <c r="K989" t="str">
        <f>VLOOKUP($D989,metadata!$B$2:$S$451,8,0)</f>
        <v/>
      </c>
      <c r="L989">
        <f>VLOOKUP($D989,metadata!$B$2:$S$451,9,0)</f>
        <v>8</v>
      </c>
      <c r="M989" t="str">
        <f>VLOOKUP($D989,metadata!$B$2:$S$451,10,0)</f>
        <v/>
      </c>
      <c r="N989" t="str">
        <f>VLOOKUP($D989,metadata!$B$2:$S$451,11,0)</f>
        <v>drosophila littoralis</v>
      </c>
      <c r="O989" t="str">
        <f>VLOOKUP($D989,metadata!$B$2:$S$451,12,0)</f>
        <v>diptera</v>
      </c>
      <c r="P989" t="str">
        <f>VLOOKUP($D989,metadata!$B$2:$S$451,13,0)</f>
        <v>Hollola1</v>
      </c>
      <c r="Q989">
        <f>VLOOKUP($D989,metadata!$B$2:$S$451,14,0)</f>
        <v>61.0833333333333</v>
      </c>
      <c r="R989">
        <f>VLOOKUP($D989,metadata!$B$2:$S$451,15,0)</f>
        <v>25.4166666666667</v>
      </c>
      <c r="S989" t="str">
        <f>VLOOKUP($D989,metadata!$B$2:$S$451,16,0)</f>
        <v/>
      </c>
      <c r="T989" t="str">
        <f>VLOOKUP($D989,metadata!$B$2:$S$451,17,0)</f>
        <v/>
      </c>
      <c r="U989" t="str">
        <f>VLOOKUP($D989,metadata!$B$2:$S$451,18,0)</f>
        <v/>
      </c>
      <c r="V989">
        <f>VLOOKUP($D989,metadata!$B$2:$Z$451,19,0)</f>
        <v>30</v>
      </c>
      <c r="W989" t="str">
        <f>VLOOKUP($D989,metadata!$B$2:$Z$451,20,0)</f>
        <v>global average</v>
      </c>
      <c r="X989" t="str">
        <f>VLOOKUP($D989,metadata!$B$2:$Z$451,21,0)</f>
        <v/>
      </c>
      <c r="Y989">
        <f>VLOOKUP($D989,metadata!$B$2:$Z$451,22,0)</f>
        <v>24</v>
      </c>
      <c r="Z989" t="str">
        <f>VLOOKUP($D989,metadata!$B$2:$Z$451,23,0)</f>
        <v/>
      </c>
      <c r="AA989" t="str">
        <f>VLOOKUP($D989,metadata!$B$2:$Z$451,24,0)</f>
        <v>adult</v>
      </c>
      <c r="AB989" t="str">
        <f>VLOOKUP($D989,metadata!$B$2:$Z$451,25,0)</f>
        <v/>
      </c>
      <c r="AC989">
        <v>16.393999999999998</v>
      </c>
      <c r="AD989">
        <v>48.8888888888888</v>
      </c>
      <c r="AF989">
        <f>IF(AE989="",V989,AE989)</f>
        <v>30</v>
      </c>
      <c r="AG989">
        <v>16.5</v>
      </c>
      <c r="AH989">
        <v>1986</v>
      </c>
      <c r="AI989" t="s">
        <v>37</v>
      </c>
      <c r="AJ989" t="s">
        <v>37</v>
      </c>
    </row>
    <row r="990" spans="3:36" x14ac:dyDescent="0.3">
      <c r="C990">
        <v>990</v>
      </c>
      <c r="D990" t="str">
        <f t="shared" si="48"/>
        <v>24-Hollola1</v>
      </c>
      <c r="E990" t="str">
        <f>VLOOKUP($D990,metadata!$B$2:$S$451,2,0)</f>
        <v>LANKINEN, P</v>
      </c>
      <c r="F990" t="str">
        <f>VLOOKUP($D990,metadata!$B$2:$S$451,3,0)</f>
        <v>GEOGRAPHICAL VARIATION IN CIRCADIAN ECLOSION RHYTHM AND PHOTOPERIODIC ADULT DIAPAUSE IN DROSOPHILA-LITTORALIS</v>
      </c>
      <c r="G990" t="str">
        <f>VLOOKUP($D990,metadata!$B$2:$S$451,4,0)</f>
        <v>10.1007/BF00612503</v>
      </c>
      <c r="H990" t="str">
        <f>VLOOKUP($D990,metadata!$B$2:$S$451,5,0)</f>
        <v>y</v>
      </c>
      <c r="I990" t="str">
        <f>VLOOKUP($D990,metadata!$B$2:$S$451,6,0)</f>
        <v>a</v>
      </c>
      <c r="J990" t="str">
        <f>VLOOKUP($D990,metadata!$B$2:$S$451,7,0)</f>
        <v>i</v>
      </c>
      <c r="K990" t="str">
        <f>VLOOKUP($D990,metadata!$B$2:$S$451,8,0)</f>
        <v/>
      </c>
      <c r="L990">
        <f>VLOOKUP($D990,metadata!$B$2:$S$451,9,0)</f>
        <v>8</v>
      </c>
      <c r="M990" t="str">
        <f>VLOOKUP($D990,metadata!$B$2:$S$451,10,0)</f>
        <v/>
      </c>
      <c r="N990" t="str">
        <f>VLOOKUP($D990,metadata!$B$2:$S$451,11,0)</f>
        <v>drosophila littoralis</v>
      </c>
      <c r="O990" t="str">
        <f>VLOOKUP($D990,metadata!$B$2:$S$451,12,0)</f>
        <v>diptera</v>
      </c>
      <c r="P990" t="str">
        <f>VLOOKUP($D990,metadata!$B$2:$S$451,13,0)</f>
        <v>Hollola1</v>
      </c>
      <c r="Q990">
        <f>VLOOKUP($D990,metadata!$B$2:$S$451,14,0)</f>
        <v>61.0833333333333</v>
      </c>
      <c r="R990">
        <f>VLOOKUP($D990,metadata!$B$2:$S$451,15,0)</f>
        <v>25.4166666666667</v>
      </c>
      <c r="S990" t="str">
        <f>VLOOKUP($D990,metadata!$B$2:$S$451,16,0)</f>
        <v/>
      </c>
      <c r="T990" t="str">
        <f>VLOOKUP($D990,metadata!$B$2:$S$451,17,0)</f>
        <v/>
      </c>
      <c r="U990" t="str">
        <f>VLOOKUP($D990,metadata!$B$2:$S$451,18,0)</f>
        <v/>
      </c>
      <c r="V990">
        <f>VLOOKUP($D990,metadata!$B$2:$Z$451,19,0)</f>
        <v>30</v>
      </c>
      <c r="W990" t="str">
        <f>VLOOKUP($D990,metadata!$B$2:$Z$451,20,0)</f>
        <v>global average</v>
      </c>
      <c r="X990" t="str">
        <f>VLOOKUP($D990,metadata!$B$2:$Z$451,21,0)</f>
        <v/>
      </c>
      <c r="Y990">
        <f>VLOOKUP($D990,metadata!$B$2:$Z$451,22,0)</f>
        <v>24</v>
      </c>
      <c r="Z990" t="str">
        <f>VLOOKUP($D990,metadata!$B$2:$Z$451,23,0)</f>
        <v/>
      </c>
      <c r="AA990" t="str">
        <f>VLOOKUP($D990,metadata!$B$2:$Z$451,24,0)</f>
        <v>adult</v>
      </c>
      <c r="AB990" t="str">
        <f>VLOOKUP($D990,metadata!$B$2:$Z$451,25,0)</f>
        <v/>
      </c>
      <c r="AC990">
        <v>17.89</v>
      </c>
      <c r="AD990">
        <v>11.111111111111001</v>
      </c>
      <c r="AF990">
        <f>IF(AE990="",V990,AE990)</f>
        <v>30</v>
      </c>
      <c r="AG990">
        <v>18</v>
      </c>
      <c r="AH990">
        <v>1986</v>
      </c>
      <c r="AI990" t="s">
        <v>37</v>
      </c>
      <c r="AJ990" t="s">
        <v>37</v>
      </c>
    </row>
    <row r="991" spans="3:36" x14ac:dyDescent="0.3">
      <c r="C991">
        <v>991</v>
      </c>
      <c r="D991" t="str">
        <f t="shared" si="48"/>
        <v>24-Hollola1</v>
      </c>
      <c r="E991" t="str">
        <f>VLOOKUP($D991,metadata!$B$2:$S$451,2,0)</f>
        <v>LANKINEN, P</v>
      </c>
      <c r="F991" t="str">
        <f>VLOOKUP($D991,metadata!$B$2:$S$451,3,0)</f>
        <v>GEOGRAPHICAL VARIATION IN CIRCADIAN ECLOSION RHYTHM AND PHOTOPERIODIC ADULT DIAPAUSE IN DROSOPHILA-LITTORALIS</v>
      </c>
      <c r="G991" t="str">
        <f>VLOOKUP($D991,metadata!$B$2:$S$451,4,0)</f>
        <v>10.1007/BF00612503</v>
      </c>
      <c r="H991" t="str">
        <f>VLOOKUP($D991,metadata!$B$2:$S$451,5,0)</f>
        <v>y</v>
      </c>
      <c r="I991" t="str">
        <f>VLOOKUP($D991,metadata!$B$2:$S$451,6,0)</f>
        <v>a</v>
      </c>
      <c r="J991" t="str">
        <f>VLOOKUP($D991,metadata!$B$2:$S$451,7,0)</f>
        <v>i</v>
      </c>
      <c r="K991" t="str">
        <f>VLOOKUP($D991,metadata!$B$2:$S$451,8,0)</f>
        <v/>
      </c>
      <c r="L991">
        <f>VLOOKUP($D991,metadata!$B$2:$S$451,9,0)</f>
        <v>8</v>
      </c>
      <c r="M991" t="str">
        <f>VLOOKUP($D991,metadata!$B$2:$S$451,10,0)</f>
        <v/>
      </c>
      <c r="N991" t="str">
        <f>VLOOKUP($D991,metadata!$B$2:$S$451,11,0)</f>
        <v>drosophila littoralis</v>
      </c>
      <c r="O991" t="str">
        <f>VLOOKUP($D991,metadata!$B$2:$S$451,12,0)</f>
        <v>diptera</v>
      </c>
      <c r="P991" t="str">
        <f>VLOOKUP($D991,metadata!$B$2:$S$451,13,0)</f>
        <v>Hollola1</v>
      </c>
      <c r="Q991">
        <f>VLOOKUP($D991,metadata!$B$2:$S$451,14,0)</f>
        <v>61.0833333333333</v>
      </c>
      <c r="R991">
        <f>VLOOKUP($D991,metadata!$B$2:$S$451,15,0)</f>
        <v>25.4166666666667</v>
      </c>
      <c r="S991" t="str">
        <f>VLOOKUP($D991,metadata!$B$2:$S$451,16,0)</f>
        <v/>
      </c>
      <c r="T991" t="str">
        <f>VLOOKUP($D991,metadata!$B$2:$S$451,17,0)</f>
        <v/>
      </c>
      <c r="U991" t="str">
        <f>VLOOKUP($D991,metadata!$B$2:$S$451,18,0)</f>
        <v/>
      </c>
      <c r="V991">
        <f>VLOOKUP($D991,metadata!$B$2:$Z$451,19,0)</f>
        <v>30</v>
      </c>
      <c r="W991" t="str">
        <f>VLOOKUP($D991,metadata!$B$2:$Z$451,20,0)</f>
        <v>global average</v>
      </c>
      <c r="X991" t="str">
        <f>VLOOKUP($D991,metadata!$B$2:$Z$451,21,0)</f>
        <v/>
      </c>
      <c r="Y991">
        <f>VLOOKUP($D991,metadata!$B$2:$Z$451,22,0)</f>
        <v>24</v>
      </c>
      <c r="Z991" t="str">
        <f>VLOOKUP($D991,metadata!$B$2:$Z$451,23,0)</f>
        <v/>
      </c>
      <c r="AA991" t="str">
        <f>VLOOKUP($D991,metadata!$B$2:$Z$451,24,0)</f>
        <v>adult</v>
      </c>
      <c r="AB991" t="str">
        <f>VLOOKUP($D991,metadata!$B$2:$Z$451,25,0)</f>
        <v/>
      </c>
      <c r="AC991">
        <v>19.413</v>
      </c>
      <c r="AD991">
        <v>3.33333333333325</v>
      </c>
      <c r="AF991">
        <f>IF(AE991="",V991,AE991)</f>
        <v>30</v>
      </c>
      <c r="AG991">
        <v>19.5</v>
      </c>
      <c r="AH991">
        <v>1986</v>
      </c>
      <c r="AI991" t="s">
        <v>37</v>
      </c>
      <c r="AJ991" t="s">
        <v>37</v>
      </c>
    </row>
    <row r="992" spans="3:36" x14ac:dyDescent="0.3">
      <c r="C992">
        <v>992</v>
      </c>
      <c r="D992" t="str">
        <f t="shared" si="48"/>
        <v>24-Hollola1</v>
      </c>
      <c r="E992" t="str">
        <f>VLOOKUP($D992,metadata!$B$2:$S$451,2,0)</f>
        <v>LANKINEN, P</v>
      </c>
      <c r="F992" t="str">
        <f>VLOOKUP($D992,metadata!$B$2:$S$451,3,0)</f>
        <v>GEOGRAPHICAL VARIATION IN CIRCADIAN ECLOSION RHYTHM AND PHOTOPERIODIC ADULT DIAPAUSE IN DROSOPHILA-LITTORALIS</v>
      </c>
      <c r="G992" t="str">
        <f>VLOOKUP($D992,metadata!$B$2:$S$451,4,0)</f>
        <v>10.1007/BF00612503</v>
      </c>
      <c r="H992" t="str">
        <f>VLOOKUP($D992,metadata!$B$2:$S$451,5,0)</f>
        <v>y</v>
      </c>
      <c r="I992" t="str">
        <f>VLOOKUP($D992,metadata!$B$2:$S$451,6,0)</f>
        <v>a</v>
      </c>
      <c r="J992" t="str">
        <f>VLOOKUP($D992,metadata!$B$2:$S$451,7,0)</f>
        <v>i</v>
      </c>
      <c r="K992" t="str">
        <f>VLOOKUP($D992,metadata!$B$2:$S$451,8,0)</f>
        <v/>
      </c>
      <c r="L992">
        <f>VLOOKUP($D992,metadata!$B$2:$S$451,9,0)</f>
        <v>8</v>
      </c>
      <c r="M992" t="str">
        <f>VLOOKUP($D992,metadata!$B$2:$S$451,10,0)</f>
        <v/>
      </c>
      <c r="N992" t="str">
        <f>VLOOKUP($D992,metadata!$B$2:$S$451,11,0)</f>
        <v>drosophila littoralis</v>
      </c>
      <c r="O992" t="str">
        <f>VLOOKUP($D992,metadata!$B$2:$S$451,12,0)</f>
        <v>diptera</v>
      </c>
      <c r="P992" t="str">
        <f>VLOOKUP($D992,metadata!$B$2:$S$451,13,0)</f>
        <v>Hollola1</v>
      </c>
      <c r="Q992">
        <f>VLOOKUP($D992,metadata!$B$2:$S$451,14,0)</f>
        <v>61.0833333333333</v>
      </c>
      <c r="R992">
        <f>VLOOKUP($D992,metadata!$B$2:$S$451,15,0)</f>
        <v>25.4166666666667</v>
      </c>
      <c r="S992" t="str">
        <f>VLOOKUP($D992,metadata!$B$2:$S$451,16,0)</f>
        <v/>
      </c>
      <c r="T992" t="str">
        <f>VLOOKUP($D992,metadata!$B$2:$S$451,17,0)</f>
        <v/>
      </c>
      <c r="U992" t="str">
        <f>VLOOKUP($D992,metadata!$B$2:$S$451,18,0)</f>
        <v/>
      </c>
      <c r="V992">
        <f>VLOOKUP($D992,metadata!$B$2:$Z$451,19,0)</f>
        <v>30</v>
      </c>
      <c r="W992" t="str">
        <f>VLOOKUP($D992,metadata!$B$2:$Z$451,20,0)</f>
        <v>global average</v>
      </c>
      <c r="X992" t="str">
        <f>VLOOKUP($D992,metadata!$B$2:$Z$451,21,0)</f>
        <v/>
      </c>
      <c r="Y992">
        <f>VLOOKUP($D992,metadata!$B$2:$Z$451,22,0)</f>
        <v>24</v>
      </c>
      <c r="Z992" t="str">
        <f>VLOOKUP($D992,metadata!$B$2:$Z$451,23,0)</f>
        <v/>
      </c>
      <c r="AA992" t="str">
        <f>VLOOKUP($D992,metadata!$B$2:$Z$451,24,0)</f>
        <v>adult</v>
      </c>
      <c r="AB992" t="str">
        <f>VLOOKUP($D992,metadata!$B$2:$Z$451,25,0)</f>
        <v/>
      </c>
      <c r="AC992">
        <v>21.030999999999999</v>
      </c>
      <c r="AD992">
        <v>1.1111111111110801</v>
      </c>
      <c r="AF992">
        <f>IF(AE992="",V992,AE992)</f>
        <v>30</v>
      </c>
      <c r="AG992">
        <v>21</v>
      </c>
      <c r="AH992">
        <v>1986</v>
      </c>
      <c r="AI992" t="s">
        <v>37</v>
      </c>
      <c r="AJ992" t="s">
        <v>37</v>
      </c>
    </row>
    <row r="993" spans="3:36" x14ac:dyDescent="0.3">
      <c r="C993">
        <v>993</v>
      </c>
      <c r="D993" t="str">
        <f t="shared" si="48"/>
        <v>24-Moscow2</v>
      </c>
      <c r="E993" t="str">
        <f>VLOOKUP($D993,metadata!$B$2:$S$451,2,0)</f>
        <v>LANKINEN, P</v>
      </c>
      <c r="F993" t="str">
        <f>VLOOKUP($D993,metadata!$B$2:$S$451,3,0)</f>
        <v>GEOGRAPHICAL VARIATION IN CIRCADIAN ECLOSION RHYTHM AND PHOTOPERIODIC ADULT DIAPAUSE IN DROSOPHILA-LITTORALIS</v>
      </c>
      <c r="G993" t="str">
        <f>VLOOKUP($D993,metadata!$B$2:$S$451,4,0)</f>
        <v>10.1007/BF00612503</v>
      </c>
      <c r="H993" t="str">
        <f>VLOOKUP($D993,metadata!$B$2:$S$451,5,0)</f>
        <v>y</v>
      </c>
      <c r="I993" t="str">
        <f>VLOOKUP($D993,metadata!$B$2:$S$451,6,0)</f>
        <v>a</v>
      </c>
      <c r="J993" t="str">
        <f>VLOOKUP($D993,metadata!$B$2:$S$451,7,0)</f>
        <v>i</v>
      </c>
      <c r="K993" t="str">
        <f>VLOOKUP($D993,metadata!$B$2:$S$451,8,0)</f>
        <v/>
      </c>
      <c r="L993">
        <f>VLOOKUP($D993,metadata!$B$2:$S$451,9,0)</f>
        <v>8</v>
      </c>
      <c r="M993" t="str">
        <f>VLOOKUP($D993,metadata!$B$2:$S$451,10,0)</f>
        <v/>
      </c>
      <c r="N993" t="str">
        <f>VLOOKUP($D993,metadata!$B$2:$S$451,11,0)</f>
        <v>drosophila littoralis</v>
      </c>
      <c r="O993" t="str">
        <f>VLOOKUP($D993,metadata!$B$2:$S$451,12,0)</f>
        <v>diptera</v>
      </c>
      <c r="P993" t="str">
        <f>VLOOKUP($D993,metadata!$B$2:$S$451,13,0)</f>
        <v>Moscow2</v>
      </c>
      <c r="Q993">
        <f>VLOOKUP($D993,metadata!$B$2:$S$451,14,0)</f>
        <v>55.75</v>
      </c>
      <c r="R993">
        <f>VLOOKUP($D993,metadata!$B$2:$S$451,15,0)</f>
        <v>37.5</v>
      </c>
      <c r="S993" t="str">
        <f>VLOOKUP($D993,metadata!$B$2:$S$451,16,0)</f>
        <v/>
      </c>
      <c r="T993" t="str">
        <f>VLOOKUP($D993,metadata!$B$2:$S$451,17,0)</f>
        <v/>
      </c>
      <c r="U993" t="str">
        <f>VLOOKUP($D993,metadata!$B$2:$S$451,18,0)</f>
        <v/>
      </c>
      <c r="V993">
        <f>VLOOKUP($D993,metadata!$B$2:$Z$451,19,0)</f>
        <v>30</v>
      </c>
      <c r="W993" t="str">
        <f>VLOOKUP($D993,metadata!$B$2:$Z$451,20,0)</f>
        <v>global average</v>
      </c>
      <c r="X993" t="str">
        <f>VLOOKUP($D993,metadata!$B$2:$Z$451,21,0)</f>
        <v/>
      </c>
      <c r="Y993">
        <f>VLOOKUP($D993,metadata!$B$2:$Z$451,22,0)</f>
        <v>24</v>
      </c>
      <c r="Z993" t="str">
        <f>VLOOKUP($D993,metadata!$B$2:$Z$451,23,0)</f>
        <v/>
      </c>
      <c r="AA993" t="str">
        <f>VLOOKUP($D993,metadata!$B$2:$Z$451,24,0)</f>
        <v>adult</v>
      </c>
      <c r="AB993" t="str">
        <f>VLOOKUP($D993,metadata!$B$2:$Z$451,25,0)</f>
        <v/>
      </c>
      <c r="AC993">
        <v>8.96999999999999</v>
      </c>
      <c r="AD993">
        <v>100.55494505494499</v>
      </c>
      <c r="AF993">
        <f>IF(AE993="",V993,AE993)</f>
        <v>30</v>
      </c>
      <c r="AG993">
        <v>9</v>
      </c>
      <c r="AH993">
        <v>1986</v>
      </c>
      <c r="AI993" t="s">
        <v>38</v>
      </c>
      <c r="AJ993" t="s">
        <v>38</v>
      </c>
    </row>
    <row r="994" spans="3:36" x14ac:dyDescent="0.3">
      <c r="C994">
        <v>994</v>
      </c>
      <c r="D994" t="str">
        <f t="shared" si="48"/>
        <v>24-Moscow2</v>
      </c>
      <c r="E994" t="str">
        <f>VLOOKUP($D994,metadata!$B$2:$S$451,2,0)</f>
        <v>LANKINEN, P</v>
      </c>
      <c r="F994" t="str">
        <f>VLOOKUP($D994,metadata!$B$2:$S$451,3,0)</f>
        <v>GEOGRAPHICAL VARIATION IN CIRCADIAN ECLOSION RHYTHM AND PHOTOPERIODIC ADULT DIAPAUSE IN DROSOPHILA-LITTORALIS</v>
      </c>
      <c r="G994" t="str">
        <f>VLOOKUP($D994,metadata!$B$2:$S$451,4,0)</f>
        <v>10.1007/BF00612503</v>
      </c>
      <c r="H994" t="str">
        <f>VLOOKUP($D994,metadata!$B$2:$S$451,5,0)</f>
        <v>y</v>
      </c>
      <c r="I994" t="str">
        <f>VLOOKUP($D994,metadata!$B$2:$S$451,6,0)</f>
        <v>a</v>
      </c>
      <c r="J994" t="str">
        <f>VLOOKUP($D994,metadata!$B$2:$S$451,7,0)</f>
        <v>i</v>
      </c>
      <c r="K994" t="str">
        <f>VLOOKUP($D994,metadata!$B$2:$S$451,8,0)</f>
        <v/>
      </c>
      <c r="L994">
        <f>VLOOKUP($D994,metadata!$B$2:$S$451,9,0)</f>
        <v>8</v>
      </c>
      <c r="M994" t="str">
        <f>VLOOKUP($D994,metadata!$B$2:$S$451,10,0)</f>
        <v/>
      </c>
      <c r="N994" t="str">
        <f>VLOOKUP($D994,metadata!$B$2:$S$451,11,0)</f>
        <v>drosophila littoralis</v>
      </c>
      <c r="O994" t="str">
        <f>VLOOKUP($D994,metadata!$B$2:$S$451,12,0)</f>
        <v>diptera</v>
      </c>
      <c r="P994" t="str">
        <f>VLOOKUP($D994,metadata!$B$2:$S$451,13,0)</f>
        <v>Moscow2</v>
      </c>
      <c r="Q994">
        <f>VLOOKUP($D994,metadata!$B$2:$S$451,14,0)</f>
        <v>55.75</v>
      </c>
      <c r="R994">
        <f>VLOOKUP($D994,metadata!$B$2:$S$451,15,0)</f>
        <v>37.5</v>
      </c>
      <c r="S994" t="str">
        <f>VLOOKUP($D994,metadata!$B$2:$S$451,16,0)</f>
        <v/>
      </c>
      <c r="T994" t="str">
        <f>VLOOKUP($D994,metadata!$B$2:$S$451,17,0)</f>
        <v/>
      </c>
      <c r="U994" t="str">
        <f>VLOOKUP($D994,metadata!$B$2:$S$451,18,0)</f>
        <v/>
      </c>
      <c r="V994">
        <f>VLOOKUP($D994,metadata!$B$2:$Z$451,19,0)</f>
        <v>30</v>
      </c>
      <c r="W994" t="str">
        <f>VLOOKUP($D994,metadata!$B$2:$Z$451,20,0)</f>
        <v>global average</v>
      </c>
      <c r="X994" t="str">
        <f>VLOOKUP($D994,metadata!$B$2:$Z$451,21,0)</f>
        <v/>
      </c>
      <c r="Y994">
        <f>VLOOKUP($D994,metadata!$B$2:$Z$451,22,0)</f>
        <v>24</v>
      </c>
      <c r="Z994" t="str">
        <f>VLOOKUP($D994,metadata!$B$2:$Z$451,23,0)</f>
        <v/>
      </c>
      <c r="AA994" t="str">
        <f>VLOOKUP($D994,metadata!$B$2:$Z$451,24,0)</f>
        <v>adult</v>
      </c>
      <c r="AB994" t="str">
        <f>VLOOKUP($D994,metadata!$B$2:$Z$451,25,0)</f>
        <v/>
      </c>
      <c r="AC994">
        <v>11.9399999999999</v>
      </c>
      <c r="AD994">
        <v>98.912087912087898</v>
      </c>
      <c r="AF994">
        <f>IF(AE994="",V994,AE994)</f>
        <v>30</v>
      </c>
      <c r="AG994">
        <v>12</v>
      </c>
      <c r="AH994">
        <v>1986</v>
      </c>
      <c r="AI994" t="s">
        <v>38</v>
      </c>
      <c r="AJ994" t="s">
        <v>38</v>
      </c>
    </row>
    <row r="995" spans="3:36" x14ac:dyDescent="0.3">
      <c r="C995">
        <v>995</v>
      </c>
      <c r="D995" t="str">
        <f t="shared" si="48"/>
        <v>24-Moscow2</v>
      </c>
      <c r="E995" t="str">
        <f>VLOOKUP($D995,metadata!$B$2:$S$451,2,0)</f>
        <v>LANKINEN, P</v>
      </c>
      <c r="F995" t="str">
        <f>VLOOKUP($D995,metadata!$B$2:$S$451,3,0)</f>
        <v>GEOGRAPHICAL VARIATION IN CIRCADIAN ECLOSION RHYTHM AND PHOTOPERIODIC ADULT DIAPAUSE IN DROSOPHILA-LITTORALIS</v>
      </c>
      <c r="G995" t="str">
        <f>VLOOKUP($D995,metadata!$B$2:$S$451,4,0)</f>
        <v>10.1007/BF00612503</v>
      </c>
      <c r="H995" t="str">
        <f>VLOOKUP($D995,metadata!$B$2:$S$451,5,0)</f>
        <v>y</v>
      </c>
      <c r="I995" t="str">
        <f>VLOOKUP($D995,metadata!$B$2:$S$451,6,0)</f>
        <v>a</v>
      </c>
      <c r="J995" t="str">
        <f>VLOOKUP($D995,metadata!$B$2:$S$451,7,0)</f>
        <v>i</v>
      </c>
      <c r="K995" t="str">
        <f>VLOOKUP($D995,metadata!$B$2:$S$451,8,0)</f>
        <v/>
      </c>
      <c r="L995">
        <f>VLOOKUP($D995,metadata!$B$2:$S$451,9,0)</f>
        <v>8</v>
      </c>
      <c r="M995" t="str">
        <f>VLOOKUP($D995,metadata!$B$2:$S$451,10,0)</f>
        <v/>
      </c>
      <c r="N995" t="str">
        <f>VLOOKUP($D995,metadata!$B$2:$S$451,11,0)</f>
        <v>drosophila littoralis</v>
      </c>
      <c r="O995" t="str">
        <f>VLOOKUP($D995,metadata!$B$2:$S$451,12,0)</f>
        <v>diptera</v>
      </c>
      <c r="P995" t="str">
        <f>VLOOKUP($D995,metadata!$B$2:$S$451,13,0)</f>
        <v>Moscow2</v>
      </c>
      <c r="Q995">
        <f>VLOOKUP($D995,metadata!$B$2:$S$451,14,0)</f>
        <v>55.75</v>
      </c>
      <c r="R995">
        <f>VLOOKUP($D995,metadata!$B$2:$S$451,15,0)</f>
        <v>37.5</v>
      </c>
      <c r="S995" t="str">
        <f>VLOOKUP($D995,metadata!$B$2:$S$451,16,0)</f>
        <v/>
      </c>
      <c r="T995" t="str">
        <f>VLOOKUP($D995,metadata!$B$2:$S$451,17,0)</f>
        <v/>
      </c>
      <c r="U995" t="str">
        <f>VLOOKUP($D995,metadata!$B$2:$S$451,18,0)</f>
        <v/>
      </c>
      <c r="V995">
        <f>VLOOKUP($D995,metadata!$B$2:$Z$451,19,0)</f>
        <v>30</v>
      </c>
      <c r="W995" t="str">
        <f>VLOOKUP($D995,metadata!$B$2:$Z$451,20,0)</f>
        <v>global average</v>
      </c>
      <c r="X995" t="str">
        <f>VLOOKUP($D995,metadata!$B$2:$Z$451,21,0)</f>
        <v/>
      </c>
      <c r="Y995">
        <f>VLOOKUP($D995,metadata!$B$2:$Z$451,22,0)</f>
        <v>24</v>
      </c>
      <c r="Z995" t="str">
        <f>VLOOKUP($D995,metadata!$B$2:$Z$451,23,0)</f>
        <v/>
      </c>
      <c r="AA995" t="str">
        <f>VLOOKUP($D995,metadata!$B$2:$Z$451,24,0)</f>
        <v>adult</v>
      </c>
      <c r="AB995" t="str">
        <f>VLOOKUP($D995,metadata!$B$2:$Z$451,25,0)</f>
        <v/>
      </c>
      <c r="AC995">
        <v>13.3799999999999</v>
      </c>
      <c r="AD995">
        <v>98.648351648351607</v>
      </c>
      <c r="AF995">
        <f>IF(AE995="",V995,AE995)</f>
        <v>30</v>
      </c>
      <c r="AG995">
        <v>13.5</v>
      </c>
      <c r="AH995">
        <v>1986</v>
      </c>
      <c r="AI995" t="s">
        <v>38</v>
      </c>
      <c r="AJ995" t="s">
        <v>38</v>
      </c>
    </row>
    <row r="996" spans="3:36" x14ac:dyDescent="0.3">
      <c r="C996">
        <v>996</v>
      </c>
      <c r="D996" t="str">
        <f t="shared" si="48"/>
        <v>24-Moscow2</v>
      </c>
      <c r="E996" t="str">
        <f>VLOOKUP($D996,metadata!$B$2:$S$451,2,0)</f>
        <v>LANKINEN, P</v>
      </c>
      <c r="F996" t="str">
        <f>VLOOKUP($D996,metadata!$B$2:$S$451,3,0)</f>
        <v>GEOGRAPHICAL VARIATION IN CIRCADIAN ECLOSION RHYTHM AND PHOTOPERIODIC ADULT DIAPAUSE IN DROSOPHILA-LITTORALIS</v>
      </c>
      <c r="G996" t="str">
        <f>VLOOKUP($D996,metadata!$B$2:$S$451,4,0)</f>
        <v>10.1007/BF00612503</v>
      </c>
      <c r="H996" t="str">
        <f>VLOOKUP($D996,metadata!$B$2:$S$451,5,0)</f>
        <v>y</v>
      </c>
      <c r="I996" t="str">
        <f>VLOOKUP($D996,metadata!$B$2:$S$451,6,0)</f>
        <v>a</v>
      </c>
      <c r="J996" t="str">
        <f>VLOOKUP($D996,metadata!$B$2:$S$451,7,0)</f>
        <v>i</v>
      </c>
      <c r="K996" t="str">
        <f>VLOOKUP($D996,metadata!$B$2:$S$451,8,0)</f>
        <v/>
      </c>
      <c r="L996">
        <f>VLOOKUP($D996,metadata!$B$2:$S$451,9,0)</f>
        <v>8</v>
      </c>
      <c r="M996" t="str">
        <f>VLOOKUP($D996,metadata!$B$2:$S$451,10,0)</f>
        <v/>
      </c>
      <c r="N996" t="str">
        <f>VLOOKUP($D996,metadata!$B$2:$S$451,11,0)</f>
        <v>drosophila littoralis</v>
      </c>
      <c r="O996" t="str">
        <f>VLOOKUP($D996,metadata!$B$2:$S$451,12,0)</f>
        <v>diptera</v>
      </c>
      <c r="P996" t="str">
        <f>VLOOKUP($D996,metadata!$B$2:$S$451,13,0)</f>
        <v>Moscow2</v>
      </c>
      <c r="Q996">
        <f>VLOOKUP($D996,metadata!$B$2:$S$451,14,0)</f>
        <v>55.75</v>
      </c>
      <c r="R996">
        <f>VLOOKUP($D996,metadata!$B$2:$S$451,15,0)</f>
        <v>37.5</v>
      </c>
      <c r="S996" t="str">
        <f>VLOOKUP($D996,metadata!$B$2:$S$451,16,0)</f>
        <v/>
      </c>
      <c r="T996" t="str">
        <f>VLOOKUP($D996,metadata!$B$2:$S$451,17,0)</f>
        <v/>
      </c>
      <c r="U996" t="str">
        <f>VLOOKUP($D996,metadata!$B$2:$S$451,18,0)</f>
        <v/>
      </c>
      <c r="V996">
        <f>VLOOKUP($D996,metadata!$B$2:$Z$451,19,0)</f>
        <v>30</v>
      </c>
      <c r="W996" t="str">
        <f>VLOOKUP($D996,metadata!$B$2:$Z$451,20,0)</f>
        <v>global average</v>
      </c>
      <c r="X996" t="str">
        <f>VLOOKUP($D996,metadata!$B$2:$Z$451,21,0)</f>
        <v/>
      </c>
      <c r="Y996">
        <f>VLOOKUP($D996,metadata!$B$2:$Z$451,22,0)</f>
        <v>24</v>
      </c>
      <c r="Z996" t="str">
        <f>VLOOKUP($D996,metadata!$B$2:$Z$451,23,0)</f>
        <v/>
      </c>
      <c r="AA996" t="str">
        <f>VLOOKUP($D996,metadata!$B$2:$Z$451,24,0)</f>
        <v>adult</v>
      </c>
      <c r="AB996" t="str">
        <f>VLOOKUP($D996,metadata!$B$2:$Z$451,25,0)</f>
        <v/>
      </c>
      <c r="AC996">
        <v>14.999999999999901</v>
      </c>
      <c r="AD996">
        <v>96.153846153846104</v>
      </c>
      <c r="AF996">
        <f>IF(AE996="",V996,AE996)</f>
        <v>30</v>
      </c>
      <c r="AG996">
        <v>15</v>
      </c>
      <c r="AH996">
        <v>1986</v>
      </c>
      <c r="AI996" t="s">
        <v>38</v>
      </c>
      <c r="AJ996" t="s">
        <v>38</v>
      </c>
    </row>
    <row r="997" spans="3:36" x14ac:dyDescent="0.3">
      <c r="C997">
        <v>997</v>
      </c>
      <c r="D997" t="str">
        <f t="shared" si="48"/>
        <v>24-Moscow2</v>
      </c>
      <c r="E997" t="str">
        <f>VLOOKUP($D997,metadata!$B$2:$S$451,2,0)</f>
        <v>LANKINEN, P</v>
      </c>
      <c r="F997" t="str">
        <f>VLOOKUP($D997,metadata!$B$2:$S$451,3,0)</f>
        <v>GEOGRAPHICAL VARIATION IN CIRCADIAN ECLOSION RHYTHM AND PHOTOPERIODIC ADULT DIAPAUSE IN DROSOPHILA-LITTORALIS</v>
      </c>
      <c r="G997" t="str">
        <f>VLOOKUP($D997,metadata!$B$2:$S$451,4,0)</f>
        <v>10.1007/BF00612503</v>
      </c>
      <c r="H997" t="str">
        <f>VLOOKUP($D997,metadata!$B$2:$S$451,5,0)</f>
        <v>y</v>
      </c>
      <c r="I997" t="str">
        <f>VLOOKUP($D997,metadata!$B$2:$S$451,6,0)</f>
        <v>a</v>
      </c>
      <c r="J997" t="str">
        <f>VLOOKUP($D997,metadata!$B$2:$S$451,7,0)</f>
        <v>i</v>
      </c>
      <c r="K997" t="str">
        <f>VLOOKUP($D997,metadata!$B$2:$S$451,8,0)</f>
        <v/>
      </c>
      <c r="L997">
        <f>VLOOKUP($D997,metadata!$B$2:$S$451,9,0)</f>
        <v>8</v>
      </c>
      <c r="M997" t="str">
        <f>VLOOKUP($D997,metadata!$B$2:$S$451,10,0)</f>
        <v/>
      </c>
      <c r="N997" t="str">
        <f>VLOOKUP($D997,metadata!$B$2:$S$451,11,0)</f>
        <v>drosophila littoralis</v>
      </c>
      <c r="O997" t="str">
        <f>VLOOKUP($D997,metadata!$B$2:$S$451,12,0)</f>
        <v>diptera</v>
      </c>
      <c r="P997" t="str">
        <f>VLOOKUP($D997,metadata!$B$2:$S$451,13,0)</f>
        <v>Moscow2</v>
      </c>
      <c r="Q997">
        <f>VLOOKUP($D997,metadata!$B$2:$S$451,14,0)</f>
        <v>55.75</v>
      </c>
      <c r="R997">
        <f>VLOOKUP($D997,metadata!$B$2:$S$451,15,0)</f>
        <v>37.5</v>
      </c>
      <c r="S997" t="str">
        <f>VLOOKUP($D997,metadata!$B$2:$S$451,16,0)</f>
        <v/>
      </c>
      <c r="T997" t="str">
        <f>VLOOKUP($D997,metadata!$B$2:$S$451,17,0)</f>
        <v/>
      </c>
      <c r="U997" t="str">
        <f>VLOOKUP($D997,metadata!$B$2:$S$451,18,0)</f>
        <v/>
      </c>
      <c r="V997">
        <f>VLOOKUP($D997,metadata!$B$2:$Z$451,19,0)</f>
        <v>30</v>
      </c>
      <c r="W997" t="str">
        <f>VLOOKUP($D997,metadata!$B$2:$Z$451,20,0)</f>
        <v>global average</v>
      </c>
      <c r="X997" t="str">
        <f>VLOOKUP($D997,metadata!$B$2:$Z$451,21,0)</f>
        <v/>
      </c>
      <c r="Y997">
        <f>VLOOKUP($D997,metadata!$B$2:$Z$451,22,0)</f>
        <v>24</v>
      </c>
      <c r="Z997" t="str">
        <f>VLOOKUP($D997,metadata!$B$2:$Z$451,23,0)</f>
        <v/>
      </c>
      <c r="AA997" t="str">
        <f>VLOOKUP($D997,metadata!$B$2:$Z$451,24,0)</f>
        <v>adult</v>
      </c>
      <c r="AB997" t="str">
        <f>VLOOKUP($D997,metadata!$B$2:$Z$451,25,0)</f>
        <v/>
      </c>
      <c r="AC997">
        <v>16.440000000000001</v>
      </c>
      <c r="AD997">
        <v>10.175824175824101</v>
      </c>
      <c r="AF997">
        <f>IF(AE997="",V997,AE997)</f>
        <v>30</v>
      </c>
      <c r="AG997">
        <v>16.5</v>
      </c>
      <c r="AH997">
        <v>1986</v>
      </c>
      <c r="AI997" t="s">
        <v>38</v>
      </c>
      <c r="AJ997" t="s">
        <v>38</v>
      </c>
    </row>
    <row r="998" spans="3:36" x14ac:dyDescent="0.3">
      <c r="C998">
        <v>998</v>
      </c>
      <c r="D998" t="str">
        <f t="shared" si="48"/>
        <v>24-Moscow2</v>
      </c>
      <c r="E998" t="str">
        <f>VLOOKUP($D998,metadata!$B$2:$S$451,2,0)</f>
        <v>LANKINEN, P</v>
      </c>
      <c r="F998" t="str">
        <f>VLOOKUP($D998,metadata!$B$2:$S$451,3,0)</f>
        <v>GEOGRAPHICAL VARIATION IN CIRCADIAN ECLOSION RHYTHM AND PHOTOPERIODIC ADULT DIAPAUSE IN DROSOPHILA-LITTORALIS</v>
      </c>
      <c r="G998" t="str">
        <f>VLOOKUP($D998,metadata!$B$2:$S$451,4,0)</f>
        <v>10.1007/BF00612503</v>
      </c>
      <c r="H998" t="str">
        <f>VLOOKUP($D998,metadata!$B$2:$S$451,5,0)</f>
        <v>y</v>
      </c>
      <c r="I998" t="str">
        <f>VLOOKUP($D998,metadata!$B$2:$S$451,6,0)</f>
        <v>a</v>
      </c>
      <c r="J998" t="str">
        <f>VLOOKUP($D998,metadata!$B$2:$S$451,7,0)</f>
        <v>i</v>
      </c>
      <c r="K998" t="str">
        <f>VLOOKUP($D998,metadata!$B$2:$S$451,8,0)</f>
        <v/>
      </c>
      <c r="L998">
        <f>VLOOKUP($D998,metadata!$B$2:$S$451,9,0)</f>
        <v>8</v>
      </c>
      <c r="M998" t="str">
        <f>VLOOKUP($D998,metadata!$B$2:$S$451,10,0)</f>
        <v/>
      </c>
      <c r="N998" t="str">
        <f>VLOOKUP($D998,metadata!$B$2:$S$451,11,0)</f>
        <v>drosophila littoralis</v>
      </c>
      <c r="O998" t="str">
        <f>VLOOKUP($D998,metadata!$B$2:$S$451,12,0)</f>
        <v>diptera</v>
      </c>
      <c r="P998" t="str">
        <f>VLOOKUP($D998,metadata!$B$2:$S$451,13,0)</f>
        <v>Moscow2</v>
      </c>
      <c r="Q998">
        <f>VLOOKUP($D998,metadata!$B$2:$S$451,14,0)</f>
        <v>55.75</v>
      </c>
      <c r="R998">
        <f>VLOOKUP($D998,metadata!$B$2:$S$451,15,0)</f>
        <v>37.5</v>
      </c>
      <c r="S998" t="str">
        <f>VLOOKUP($D998,metadata!$B$2:$S$451,16,0)</f>
        <v/>
      </c>
      <c r="T998" t="str">
        <f>VLOOKUP($D998,metadata!$B$2:$S$451,17,0)</f>
        <v/>
      </c>
      <c r="U998" t="str">
        <f>VLOOKUP($D998,metadata!$B$2:$S$451,18,0)</f>
        <v/>
      </c>
      <c r="V998">
        <f>VLOOKUP($D998,metadata!$B$2:$Z$451,19,0)</f>
        <v>30</v>
      </c>
      <c r="W998" t="str">
        <f>VLOOKUP($D998,metadata!$B$2:$Z$451,20,0)</f>
        <v>global average</v>
      </c>
      <c r="X998" t="str">
        <f>VLOOKUP($D998,metadata!$B$2:$Z$451,21,0)</f>
        <v/>
      </c>
      <c r="Y998">
        <f>VLOOKUP($D998,metadata!$B$2:$Z$451,22,0)</f>
        <v>24</v>
      </c>
      <c r="Z998" t="str">
        <f>VLOOKUP($D998,metadata!$B$2:$Z$451,23,0)</f>
        <v/>
      </c>
      <c r="AA998" t="str">
        <f>VLOOKUP($D998,metadata!$B$2:$Z$451,24,0)</f>
        <v>adult</v>
      </c>
      <c r="AB998" t="str">
        <f>VLOOKUP($D998,metadata!$B$2:$Z$451,25,0)</f>
        <v/>
      </c>
      <c r="AC998">
        <v>18.059999999999899</v>
      </c>
      <c r="AD998">
        <v>1.0879120879121</v>
      </c>
      <c r="AF998">
        <f>IF(AE998="",V998,AE998)</f>
        <v>30</v>
      </c>
      <c r="AG998">
        <v>18</v>
      </c>
      <c r="AH998">
        <v>1986</v>
      </c>
      <c r="AI998" t="s">
        <v>38</v>
      </c>
      <c r="AJ998" t="s">
        <v>38</v>
      </c>
    </row>
    <row r="999" spans="3:36" x14ac:dyDescent="0.3">
      <c r="C999">
        <v>999</v>
      </c>
      <c r="D999" t="str">
        <f t="shared" si="48"/>
        <v>24-Moscow2</v>
      </c>
      <c r="E999" t="str">
        <f>VLOOKUP($D999,metadata!$B$2:$S$451,2,0)</f>
        <v>LANKINEN, P</v>
      </c>
      <c r="F999" t="str">
        <f>VLOOKUP($D999,metadata!$B$2:$S$451,3,0)</f>
        <v>GEOGRAPHICAL VARIATION IN CIRCADIAN ECLOSION RHYTHM AND PHOTOPERIODIC ADULT DIAPAUSE IN DROSOPHILA-LITTORALIS</v>
      </c>
      <c r="G999" t="str">
        <f>VLOOKUP($D999,metadata!$B$2:$S$451,4,0)</f>
        <v>10.1007/BF00612503</v>
      </c>
      <c r="H999" t="str">
        <f>VLOOKUP($D999,metadata!$B$2:$S$451,5,0)</f>
        <v>y</v>
      </c>
      <c r="I999" t="str">
        <f>VLOOKUP($D999,metadata!$B$2:$S$451,6,0)</f>
        <v>a</v>
      </c>
      <c r="J999" t="str">
        <f>VLOOKUP($D999,metadata!$B$2:$S$451,7,0)</f>
        <v>i</v>
      </c>
      <c r="K999" t="str">
        <f>VLOOKUP($D999,metadata!$B$2:$S$451,8,0)</f>
        <v/>
      </c>
      <c r="L999">
        <f>VLOOKUP($D999,metadata!$B$2:$S$451,9,0)</f>
        <v>8</v>
      </c>
      <c r="M999" t="str">
        <f>VLOOKUP($D999,metadata!$B$2:$S$451,10,0)</f>
        <v/>
      </c>
      <c r="N999" t="str">
        <f>VLOOKUP($D999,metadata!$B$2:$S$451,11,0)</f>
        <v>drosophila littoralis</v>
      </c>
      <c r="O999" t="str">
        <f>VLOOKUP($D999,metadata!$B$2:$S$451,12,0)</f>
        <v>diptera</v>
      </c>
      <c r="P999" t="str">
        <f>VLOOKUP($D999,metadata!$B$2:$S$451,13,0)</f>
        <v>Moscow2</v>
      </c>
      <c r="Q999">
        <f>VLOOKUP($D999,metadata!$B$2:$S$451,14,0)</f>
        <v>55.75</v>
      </c>
      <c r="R999">
        <f>VLOOKUP($D999,metadata!$B$2:$S$451,15,0)</f>
        <v>37.5</v>
      </c>
      <c r="S999" t="str">
        <f>VLOOKUP($D999,metadata!$B$2:$S$451,16,0)</f>
        <v/>
      </c>
      <c r="T999" t="str">
        <f>VLOOKUP($D999,metadata!$B$2:$S$451,17,0)</f>
        <v/>
      </c>
      <c r="U999" t="str">
        <f>VLOOKUP($D999,metadata!$B$2:$S$451,18,0)</f>
        <v/>
      </c>
      <c r="V999">
        <f>VLOOKUP($D999,metadata!$B$2:$Z$451,19,0)</f>
        <v>30</v>
      </c>
      <c r="W999" t="str">
        <f>VLOOKUP($D999,metadata!$B$2:$Z$451,20,0)</f>
        <v>global average</v>
      </c>
      <c r="X999" t="str">
        <f>VLOOKUP($D999,metadata!$B$2:$Z$451,21,0)</f>
        <v/>
      </c>
      <c r="Y999">
        <f>VLOOKUP($D999,metadata!$B$2:$Z$451,22,0)</f>
        <v>24</v>
      </c>
      <c r="Z999" t="str">
        <f>VLOOKUP($D999,metadata!$B$2:$Z$451,23,0)</f>
        <v/>
      </c>
      <c r="AA999" t="str">
        <f>VLOOKUP($D999,metadata!$B$2:$Z$451,24,0)</f>
        <v>adult</v>
      </c>
      <c r="AB999" t="str">
        <f>VLOOKUP($D999,metadata!$B$2:$Z$451,25,0)</f>
        <v/>
      </c>
      <c r="AC999">
        <v>19.59</v>
      </c>
      <c r="AD999">
        <v>1.90659340659343</v>
      </c>
      <c r="AF999">
        <f>IF(AE999="",V999,AE999)</f>
        <v>30</v>
      </c>
      <c r="AG999">
        <v>19.5</v>
      </c>
      <c r="AH999">
        <v>1986</v>
      </c>
      <c r="AI999" t="s">
        <v>38</v>
      </c>
      <c r="AJ999" t="s">
        <v>38</v>
      </c>
    </row>
    <row r="1000" spans="3:36" x14ac:dyDescent="0.3">
      <c r="C1000">
        <v>1000</v>
      </c>
      <c r="D1000" t="str">
        <f t="shared" si="48"/>
        <v>24-Moscow2</v>
      </c>
      <c r="E1000" t="str">
        <f>VLOOKUP($D1000,metadata!$B$2:$S$451,2,0)</f>
        <v>LANKINEN, P</v>
      </c>
      <c r="F1000" t="str">
        <f>VLOOKUP($D1000,metadata!$B$2:$S$451,3,0)</f>
        <v>GEOGRAPHICAL VARIATION IN CIRCADIAN ECLOSION RHYTHM AND PHOTOPERIODIC ADULT DIAPAUSE IN DROSOPHILA-LITTORALIS</v>
      </c>
      <c r="G1000" t="str">
        <f>VLOOKUP($D1000,metadata!$B$2:$S$451,4,0)</f>
        <v>10.1007/BF00612503</v>
      </c>
      <c r="H1000" t="str">
        <f>VLOOKUP($D1000,metadata!$B$2:$S$451,5,0)</f>
        <v>y</v>
      </c>
      <c r="I1000" t="str">
        <f>VLOOKUP($D1000,metadata!$B$2:$S$451,6,0)</f>
        <v>a</v>
      </c>
      <c r="J1000" t="str">
        <f>VLOOKUP($D1000,metadata!$B$2:$S$451,7,0)</f>
        <v>i</v>
      </c>
      <c r="K1000" t="str">
        <f>VLOOKUP($D1000,metadata!$B$2:$S$451,8,0)</f>
        <v/>
      </c>
      <c r="L1000">
        <f>VLOOKUP($D1000,metadata!$B$2:$S$451,9,0)</f>
        <v>8</v>
      </c>
      <c r="M1000" t="str">
        <f>VLOOKUP($D1000,metadata!$B$2:$S$451,10,0)</f>
        <v/>
      </c>
      <c r="N1000" t="str">
        <f>VLOOKUP($D1000,metadata!$B$2:$S$451,11,0)</f>
        <v>drosophila littoralis</v>
      </c>
      <c r="O1000" t="str">
        <f>VLOOKUP($D1000,metadata!$B$2:$S$451,12,0)</f>
        <v>diptera</v>
      </c>
      <c r="P1000" t="str">
        <f>VLOOKUP($D1000,metadata!$B$2:$S$451,13,0)</f>
        <v>Moscow2</v>
      </c>
      <c r="Q1000">
        <f>VLOOKUP($D1000,metadata!$B$2:$S$451,14,0)</f>
        <v>55.75</v>
      </c>
      <c r="R1000">
        <f>VLOOKUP($D1000,metadata!$B$2:$S$451,15,0)</f>
        <v>37.5</v>
      </c>
      <c r="S1000" t="str">
        <f>VLOOKUP($D1000,metadata!$B$2:$S$451,16,0)</f>
        <v/>
      </c>
      <c r="T1000" t="str">
        <f>VLOOKUP($D1000,metadata!$B$2:$S$451,17,0)</f>
        <v/>
      </c>
      <c r="U1000" t="str">
        <f>VLOOKUP($D1000,metadata!$B$2:$S$451,18,0)</f>
        <v/>
      </c>
      <c r="V1000">
        <f>VLOOKUP($D1000,metadata!$B$2:$Z$451,19,0)</f>
        <v>30</v>
      </c>
      <c r="W1000" t="str">
        <f>VLOOKUP($D1000,metadata!$B$2:$Z$451,20,0)</f>
        <v>global average</v>
      </c>
      <c r="X1000" t="str">
        <f>VLOOKUP($D1000,metadata!$B$2:$Z$451,21,0)</f>
        <v/>
      </c>
      <c r="Y1000">
        <f>VLOOKUP($D1000,metadata!$B$2:$Z$451,22,0)</f>
        <v>24</v>
      </c>
      <c r="Z1000" t="str">
        <f>VLOOKUP($D1000,metadata!$B$2:$Z$451,23,0)</f>
        <v/>
      </c>
      <c r="AA1000" t="str">
        <f>VLOOKUP($D1000,metadata!$B$2:$Z$451,24,0)</f>
        <v>adult</v>
      </c>
      <c r="AB1000" t="str">
        <f>VLOOKUP($D1000,metadata!$B$2:$Z$451,25,0)</f>
        <v/>
      </c>
      <c r="AC1000">
        <v>20.94</v>
      </c>
      <c r="AD1000">
        <v>3.8571428571428701</v>
      </c>
      <c r="AF1000">
        <f>IF(AE1000="",V1000,AE1000)</f>
        <v>30</v>
      </c>
      <c r="AG1000">
        <v>21</v>
      </c>
      <c r="AH1000">
        <v>1986</v>
      </c>
      <c r="AI1000" t="s">
        <v>38</v>
      </c>
      <c r="AJ1000" t="s">
        <v>38</v>
      </c>
    </row>
    <row r="1001" spans="3:36" x14ac:dyDescent="0.3">
      <c r="C1001">
        <v>1001</v>
      </c>
      <c r="D1001" t="str">
        <f t="shared" si="48"/>
        <v>24-Dietikon1</v>
      </c>
      <c r="E1001" t="str">
        <f>VLOOKUP($D1001,metadata!$B$2:$S$451,2,0)</f>
        <v>LANKINEN, P</v>
      </c>
      <c r="F1001" t="str">
        <f>VLOOKUP($D1001,metadata!$B$2:$S$451,3,0)</f>
        <v>GEOGRAPHICAL VARIATION IN CIRCADIAN ECLOSION RHYTHM AND PHOTOPERIODIC ADULT DIAPAUSE IN DROSOPHILA-LITTORALIS</v>
      </c>
      <c r="G1001" t="str">
        <f>VLOOKUP($D1001,metadata!$B$2:$S$451,4,0)</f>
        <v>10.1007/BF00612503</v>
      </c>
      <c r="H1001" t="str">
        <f>VLOOKUP($D1001,metadata!$B$2:$S$451,5,0)</f>
        <v>y</v>
      </c>
      <c r="I1001" t="str">
        <f>VLOOKUP($D1001,metadata!$B$2:$S$451,6,0)</f>
        <v>a</v>
      </c>
      <c r="J1001" t="str">
        <f>VLOOKUP($D1001,metadata!$B$2:$S$451,7,0)</f>
        <v>i</v>
      </c>
      <c r="K1001" t="str">
        <f>VLOOKUP($D1001,metadata!$B$2:$S$451,8,0)</f>
        <v/>
      </c>
      <c r="L1001">
        <f>VLOOKUP($D1001,metadata!$B$2:$S$451,9,0)</f>
        <v>8</v>
      </c>
      <c r="M1001" t="str">
        <f>VLOOKUP($D1001,metadata!$B$2:$S$451,10,0)</f>
        <v/>
      </c>
      <c r="N1001" t="str">
        <f>VLOOKUP($D1001,metadata!$B$2:$S$451,11,0)</f>
        <v>drosophila littoralis</v>
      </c>
      <c r="O1001" t="str">
        <f>VLOOKUP($D1001,metadata!$B$2:$S$451,12,0)</f>
        <v>diptera</v>
      </c>
      <c r="P1001" t="str">
        <f>VLOOKUP($D1001,metadata!$B$2:$S$451,13,0)</f>
        <v>Dietikon1</v>
      </c>
      <c r="Q1001">
        <f>VLOOKUP($D1001,metadata!$B$2:$S$451,14,0)</f>
        <v>47.4166666666667</v>
      </c>
      <c r="R1001">
        <f>VLOOKUP($D1001,metadata!$B$2:$S$451,15,0)</f>
        <v>8.5</v>
      </c>
      <c r="S1001" t="str">
        <f>VLOOKUP($D1001,metadata!$B$2:$S$451,16,0)</f>
        <v/>
      </c>
      <c r="T1001" t="str">
        <f>VLOOKUP($D1001,metadata!$B$2:$S$451,17,0)</f>
        <v/>
      </c>
      <c r="U1001" t="str">
        <f>VLOOKUP($D1001,metadata!$B$2:$S$451,18,0)</f>
        <v/>
      </c>
      <c r="V1001">
        <f>VLOOKUP($D1001,metadata!$B$2:$Z$451,19,0)</f>
        <v>30</v>
      </c>
      <c r="W1001" t="str">
        <f>VLOOKUP($D1001,metadata!$B$2:$Z$451,20,0)</f>
        <v>global average</v>
      </c>
      <c r="X1001" t="str">
        <f>VLOOKUP($D1001,metadata!$B$2:$Z$451,21,0)</f>
        <v/>
      </c>
      <c r="Y1001">
        <f>VLOOKUP($D1001,metadata!$B$2:$Z$451,22,0)</f>
        <v>24</v>
      </c>
      <c r="Z1001" t="str">
        <f>VLOOKUP($D1001,metadata!$B$2:$Z$451,23,0)</f>
        <v/>
      </c>
      <c r="AA1001" t="str">
        <f>VLOOKUP($D1001,metadata!$B$2:$Z$451,24,0)</f>
        <v>adult</v>
      </c>
      <c r="AB1001" t="str">
        <f>VLOOKUP($D1001,metadata!$B$2:$Z$451,25,0)</f>
        <v/>
      </c>
      <c r="AC1001">
        <v>8.9690109890109806</v>
      </c>
      <c r="AD1001">
        <v>97.802197802197696</v>
      </c>
      <c r="AF1001">
        <f>IF(AE1001="",V1001,AE1001)</f>
        <v>30</v>
      </c>
      <c r="AG1001">
        <v>9</v>
      </c>
      <c r="AH1001">
        <v>1986</v>
      </c>
      <c r="AI1001" t="s">
        <v>38</v>
      </c>
      <c r="AJ1001" t="s">
        <v>37</v>
      </c>
    </row>
    <row r="1002" spans="3:36" x14ac:dyDescent="0.3">
      <c r="C1002">
        <v>1002</v>
      </c>
      <c r="D1002" t="str">
        <f t="shared" si="48"/>
        <v>24-Dietikon1</v>
      </c>
      <c r="E1002" t="str">
        <f>VLOOKUP($D1002,metadata!$B$2:$S$451,2,0)</f>
        <v>LANKINEN, P</v>
      </c>
      <c r="F1002" t="str">
        <f>VLOOKUP($D1002,metadata!$B$2:$S$451,3,0)</f>
        <v>GEOGRAPHICAL VARIATION IN CIRCADIAN ECLOSION RHYTHM AND PHOTOPERIODIC ADULT DIAPAUSE IN DROSOPHILA-LITTORALIS</v>
      </c>
      <c r="G1002" t="str">
        <f>VLOOKUP($D1002,metadata!$B$2:$S$451,4,0)</f>
        <v>10.1007/BF00612503</v>
      </c>
      <c r="H1002" t="str">
        <f>VLOOKUP($D1002,metadata!$B$2:$S$451,5,0)</f>
        <v>y</v>
      </c>
      <c r="I1002" t="str">
        <f>VLOOKUP($D1002,metadata!$B$2:$S$451,6,0)</f>
        <v>a</v>
      </c>
      <c r="J1002" t="str">
        <f>VLOOKUP($D1002,metadata!$B$2:$S$451,7,0)</f>
        <v>i</v>
      </c>
      <c r="K1002" t="str">
        <f>VLOOKUP($D1002,metadata!$B$2:$S$451,8,0)</f>
        <v/>
      </c>
      <c r="L1002">
        <f>VLOOKUP($D1002,metadata!$B$2:$S$451,9,0)</f>
        <v>8</v>
      </c>
      <c r="M1002" t="str">
        <f>VLOOKUP($D1002,metadata!$B$2:$S$451,10,0)</f>
        <v/>
      </c>
      <c r="N1002" t="str">
        <f>VLOOKUP($D1002,metadata!$B$2:$S$451,11,0)</f>
        <v>drosophila littoralis</v>
      </c>
      <c r="O1002" t="str">
        <f>VLOOKUP($D1002,metadata!$B$2:$S$451,12,0)</f>
        <v>diptera</v>
      </c>
      <c r="P1002" t="str">
        <f>VLOOKUP($D1002,metadata!$B$2:$S$451,13,0)</f>
        <v>Dietikon1</v>
      </c>
      <c r="Q1002">
        <f>VLOOKUP($D1002,metadata!$B$2:$S$451,14,0)</f>
        <v>47.4166666666667</v>
      </c>
      <c r="R1002">
        <f>VLOOKUP($D1002,metadata!$B$2:$S$451,15,0)</f>
        <v>8.5</v>
      </c>
      <c r="S1002" t="str">
        <f>VLOOKUP($D1002,metadata!$B$2:$S$451,16,0)</f>
        <v/>
      </c>
      <c r="T1002" t="str">
        <f>VLOOKUP($D1002,metadata!$B$2:$S$451,17,0)</f>
        <v/>
      </c>
      <c r="U1002" t="str">
        <f>VLOOKUP($D1002,metadata!$B$2:$S$451,18,0)</f>
        <v/>
      </c>
      <c r="V1002">
        <f>VLOOKUP($D1002,metadata!$B$2:$Z$451,19,0)</f>
        <v>30</v>
      </c>
      <c r="W1002" t="str">
        <f>VLOOKUP($D1002,metadata!$B$2:$Z$451,20,0)</f>
        <v>global average</v>
      </c>
      <c r="X1002" t="str">
        <f>VLOOKUP($D1002,metadata!$B$2:$Z$451,21,0)</f>
        <v/>
      </c>
      <c r="Y1002">
        <f>VLOOKUP($D1002,metadata!$B$2:$Z$451,22,0)</f>
        <v>24</v>
      </c>
      <c r="Z1002" t="str">
        <f>VLOOKUP($D1002,metadata!$B$2:$Z$451,23,0)</f>
        <v/>
      </c>
      <c r="AA1002" t="str">
        <f>VLOOKUP($D1002,metadata!$B$2:$Z$451,24,0)</f>
        <v>adult</v>
      </c>
      <c r="AB1002" t="str">
        <f>VLOOKUP($D1002,metadata!$B$2:$Z$451,25,0)</f>
        <v/>
      </c>
      <c r="AC1002">
        <v>12.029010989010899</v>
      </c>
      <c r="AD1002">
        <v>97.802197802197696</v>
      </c>
      <c r="AF1002">
        <f>IF(AE1002="",V1002,AE1002)</f>
        <v>30</v>
      </c>
      <c r="AG1002">
        <v>12</v>
      </c>
      <c r="AH1002">
        <v>1986</v>
      </c>
      <c r="AI1002" t="s">
        <v>38</v>
      </c>
      <c r="AJ1002" t="s">
        <v>37</v>
      </c>
    </row>
    <row r="1003" spans="3:36" x14ac:dyDescent="0.3">
      <c r="C1003">
        <v>1003</v>
      </c>
      <c r="D1003" t="str">
        <f t="shared" si="48"/>
        <v>24-Dietikon1</v>
      </c>
      <c r="E1003" t="str">
        <f>VLOOKUP($D1003,metadata!$B$2:$S$451,2,0)</f>
        <v>LANKINEN, P</v>
      </c>
      <c r="F1003" t="str">
        <f>VLOOKUP($D1003,metadata!$B$2:$S$451,3,0)</f>
        <v>GEOGRAPHICAL VARIATION IN CIRCADIAN ECLOSION RHYTHM AND PHOTOPERIODIC ADULT DIAPAUSE IN DROSOPHILA-LITTORALIS</v>
      </c>
      <c r="G1003" t="str">
        <f>VLOOKUP($D1003,metadata!$B$2:$S$451,4,0)</f>
        <v>10.1007/BF00612503</v>
      </c>
      <c r="H1003" t="str">
        <f>VLOOKUP($D1003,metadata!$B$2:$S$451,5,0)</f>
        <v>y</v>
      </c>
      <c r="I1003" t="str">
        <f>VLOOKUP($D1003,metadata!$B$2:$S$451,6,0)</f>
        <v>a</v>
      </c>
      <c r="J1003" t="str">
        <f>VLOOKUP($D1003,metadata!$B$2:$S$451,7,0)</f>
        <v>i</v>
      </c>
      <c r="K1003" t="str">
        <f>VLOOKUP($D1003,metadata!$B$2:$S$451,8,0)</f>
        <v/>
      </c>
      <c r="L1003">
        <f>VLOOKUP($D1003,metadata!$B$2:$S$451,9,0)</f>
        <v>8</v>
      </c>
      <c r="M1003" t="str">
        <f>VLOOKUP($D1003,metadata!$B$2:$S$451,10,0)</f>
        <v/>
      </c>
      <c r="N1003" t="str">
        <f>VLOOKUP($D1003,metadata!$B$2:$S$451,11,0)</f>
        <v>drosophila littoralis</v>
      </c>
      <c r="O1003" t="str">
        <f>VLOOKUP($D1003,metadata!$B$2:$S$451,12,0)</f>
        <v>diptera</v>
      </c>
      <c r="P1003" t="str">
        <f>VLOOKUP($D1003,metadata!$B$2:$S$451,13,0)</f>
        <v>Dietikon1</v>
      </c>
      <c r="Q1003">
        <f>VLOOKUP($D1003,metadata!$B$2:$S$451,14,0)</f>
        <v>47.4166666666667</v>
      </c>
      <c r="R1003">
        <f>VLOOKUP($D1003,metadata!$B$2:$S$451,15,0)</f>
        <v>8.5</v>
      </c>
      <c r="S1003" t="str">
        <f>VLOOKUP($D1003,metadata!$B$2:$S$451,16,0)</f>
        <v/>
      </c>
      <c r="T1003" t="str">
        <f>VLOOKUP($D1003,metadata!$B$2:$S$451,17,0)</f>
        <v/>
      </c>
      <c r="U1003" t="str">
        <f>VLOOKUP($D1003,metadata!$B$2:$S$451,18,0)</f>
        <v/>
      </c>
      <c r="V1003">
        <f>VLOOKUP($D1003,metadata!$B$2:$Z$451,19,0)</f>
        <v>30</v>
      </c>
      <c r="W1003" t="str">
        <f>VLOOKUP($D1003,metadata!$B$2:$Z$451,20,0)</f>
        <v>global average</v>
      </c>
      <c r="X1003" t="str">
        <f>VLOOKUP($D1003,metadata!$B$2:$Z$451,21,0)</f>
        <v/>
      </c>
      <c r="Y1003">
        <f>VLOOKUP($D1003,metadata!$B$2:$Z$451,22,0)</f>
        <v>24</v>
      </c>
      <c r="Z1003" t="str">
        <f>VLOOKUP($D1003,metadata!$B$2:$Z$451,23,0)</f>
        <v/>
      </c>
      <c r="AA1003" t="str">
        <f>VLOOKUP($D1003,metadata!$B$2:$Z$451,24,0)</f>
        <v>adult</v>
      </c>
      <c r="AB1003" t="str">
        <f>VLOOKUP($D1003,metadata!$B$2:$Z$451,25,0)</f>
        <v/>
      </c>
      <c r="AC1003">
        <v>13.537252747252699</v>
      </c>
      <c r="AD1003">
        <v>73.626373626373606</v>
      </c>
      <c r="AF1003">
        <f>IF(AE1003="",V1003,AE1003)</f>
        <v>30</v>
      </c>
      <c r="AG1003">
        <v>13.5</v>
      </c>
      <c r="AH1003">
        <v>1986</v>
      </c>
      <c r="AI1003" t="s">
        <v>38</v>
      </c>
      <c r="AJ1003" t="s">
        <v>37</v>
      </c>
    </row>
    <row r="1004" spans="3:36" x14ac:dyDescent="0.3">
      <c r="C1004">
        <v>1004</v>
      </c>
      <c r="D1004" t="str">
        <f t="shared" si="48"/>
        <v>24-Dietikon1</v>
      </c>
      <c r="E1004" t="str">
        <f>VLOOKUP($D1004,metadata!$B$2:$S$451,2,0)</f>
        <v>LANKINEN, P</v>
      </c>
      <c r="F1004" t="str">
        <f>VLOOKUP($D1004,metadata!$B$2:$S$451,3,0)</f>
        <v>GEOGRAPHICAL VARIATION IN CIRCADIAN ECLOSION RHYTHM AND PHOTOPERIODIC ADULT DIAPAUSE IN DROSOPHILA-LITTORALIS</v>
      </c>
      <c r="G1004" t="str">
        <f>VLOOKUP($D1004,metadata!$B$2:$S$451,4,0)</f>
        <v>10.1007/BF00612503</v>
      </c>
      <c r="H1004" t="str">
        <f>VLOOKUP($D1004,metadata!$B$2:$S$451,5,0)</f>
        <v>y</v>
      </c>
      <c r="I1004" t="str">
        <f>VLOOKUP($D1004,metadata!$B$2:$S$451,6,0)</f>
        <v>a</v>
      </c>
      <c r="J1004" t="str">
        <f>VLOOKUP($D1004,metadata!$B$2:$S$451,7,0)</f>
        <v>i</v>
      </c>
      <c r="K1004" t="str">
        <f>VLOOKUP($D1004,metadata!$B$2:$S$451,8,0)</f>
        <v/>
      </c>
      <c r="L1004">
        <f>VLOOKUP($D1004,metadata!$B$2:$S$451,9,0)</f>
        <v>8</v>
      </c>
      <c r="M1004" t="str">
        <f>VLOOKUP($D1004,metadata!$B$2:$S$451,10,0)</f>
        <v/>
      </c>
      <c r="N1004" t="str">
        <f>VLOOKUP($D1004,metadata!$B$2:$S$451,11,0)</f>
        <v>drosophila littoralis</v>
      </c>
      <c r="O1004" t="str">
        <f>VLOOKUP($D1004,metadata!$B$2:$S$451,12,0)</f>
        <v>diptera</v>
      </c>
      <c r="P1004" t="str">
        <f>VLOOKUP($D1004,metadata!$B$2:$S$451,13,0)</f>
        <v>Dietikon1</v>
      </c>
      <c r="Q1004">
        <f>VLOOKUP($D1004,metadata!$B$2:$S$451,14,0)</f>
        <v>47.4166666666667</v>
      </c>
      <c r="R1004">
        <f>VLOOKUP($D1004,metadata!$B$2:$S$451,15,0)</f>
        <v>8.5</v>
      </c>
      <c r="S1004" t="str">
        <f>VLOOKUP($D1004,metadata!$B$2:$S$451,16,0)</f>
        <v/>
      </c>
      <c r="T1004" t="str">
        <f>VLOOKUP($D1004,metadata!$B$2:$S$451,17,0)</f>
        <v/>
      </c>
      <c r="U1004" t="str">
        <f>VLOOKUP($D1004,metadata!$B$2:$S$451,18,0)</f>
        <v/>
      </c>
      <c r="V1004">
        <f>VLOOKUP($D1004,metadata!$B$2:$Z$451,19,0)</f>
        <v>30</v>
      </c>
      <c r="W1004" t="str">
        <f>VLOOKUP($D1004,metadata!$B$2:$Z$451,20,0)</f>
        <v>global average</v>
      </c>
      <c r="X1004" t="str">
        <f>VLOOKUP($D1004,metadata!$B$2:$Z$451,21,0)</f>
        <v/>
      </c>
      <c r="Y1004">
        <f>VLOOKUP($D1004,metadata!$B$2:$Z$451,22,0)</f>
        <v>24</v>
      </c>
      <c r="Z1004" t="str">
        <f>VLOOKUP($D1004,metadata!$B$2:$Z$451,23,0)</f>
        <v/>
      </c>
      <c r="AA1004" t="str">
        <f>VLOOKUP($D1004,metadata!$B$2:$Z$451,24,0)</f>
        <v>adult</v>
      </c>
      <c r="AB1004" t="str">
        <f>VLOOKUP($D1004,metadata!$B$2:$Z$451,25,0)</f>
        <v/>
      </c>
      <c r="AC1004">
        <v>15.0237362637362</v>
      </c>
      <c r="AD1004">
        <v>25.274725274725199</v>
      </c>
      <c r="AF1004">
        <f>IF(AE1004="",V1004,AE1004)</f>
        <v>30</v>
      </c>
      <c r="AG1004">
        <v>15</v>
      </c>
      <c r="AH1004">
        <v>1986</v>
      </c>
      <c r="AI1004" t="s">
        <v>38</v>
      </c>
      <c r="AJ1004" t="s">
        <v>37</v>
      </c>
    </row>
    <row r="1005" spans="3:36" x14ac:dyDescent="0.3">
      <c r="C1005">
        <v>1005</v>
      </c>
      <c r="D1005" t="str">
        <f t="shared" si="48"/>
        <v>24-Dietikon1</v>
      </c>
      <c r="E1005" t="str">
        <f>VLOOKUP($D1005,metadata!$B$2:$S$451,2,0)</f>
        <v>LANKINEN, P</v>
      </c>
      <c r="F1005" t="str">
        <f>VLOOKUP($D1005,metadata!$B$2:$S$451,3,0)</f>
        <v>GEOGRAPHICAL VARIATION IN CIRCADIAN ECLOSION RHYTHM AND PHOTOPERIODIC ADULT DIAPAUSE IN DROSOPHILA-LITTORALIS</v>
      </c>
      <c r="G1005" t="str">
        <f>VLOOKUP($D1005,metadata!$B$2:$S$451,4,0)</f>
        <v>10.1007/BF00612503</v>
      </c>
      <c r="H1005" t="str">
        <f>VLOOKUP($D1005,metadata!$B$2:$S$451,5,0)</f>
        <v>y</v>
      </c>
      <c r="I1005" t="str">
        <f>VLOOKUP($D1005,metadata!$B$2:$S$451,6,0)</f>
        <v>a</v>
      </c>
      <c r="J1005" t="str">
        <f>VLOOKUP($D1005,metadata!$B$2:$S$451,7,0)</f>
        <v>i</v>
      </c>
      <c r="K1005" t="str">
        <f>VLOOKUP($D1005,metadata!$B$2:$S$451,8,0)</f>
        <v/>
      </c>
      <c r="L1005">
        <f>VLOOKUP($D1005,metadata!$B$2:$S$451,9,0)</f>
        <v>8</v>
      </c>
      <c r="M1005" t="str">
        <f>VLOOKUP($D1005,metadata!$B$2:$S$451,10,0)</f>
        <v/>
      </c>
      <c r="N1005" t="str">
        <f>VLOOKUP($D1005,metadata!$B$2:$S$451,11,0)</f>
        <v>drosophila littoralis</v>
      </c>
      <c r="O1005" t="str">
        <f>VLOOKUP($D1005,metadata!$B$2:$S$451,12,0)</f>
        <v>diptera</v>
      </c>
      <c r="P1005" t="str">
        <f>VLOOKUP($D1005,metadata!$B$2:$S$451,13,0)</f>
        <v>Dietikon1</v>
      </c>
      <c r="Q1005">
        <f>VLOOKUP($D1005,metadata!$B$2:$S$451,14,0)</f>
        <v>47.4166666666667</v>
      </c>
      <c r="R1005">
        <f>VLOOKUP($D1005,metadata!$B$2:$S$451,15,0)</f>
        <v>8.5</v>
      </c>
      <c r="S1005" t="str">
        <f>VLOOKUP($D1005,metadata!$B$2:$S$451,16,0)</f>
        <v/>
      </c>
      <c r="T1005" t="str">
        <f>VLOOKUP($D1005,metadata!$B$2:$S$451,17,0)</f>
        <v/>
      </c>
      <c r="U1005" t="str">
        <f>VLOOKUP($D1005,metadata!$B$2:$S$451,18,0)</f>
        <v/>
      </c>
      <c r="V1005">
        <f>VLOOKUP($D1005,metadata!$B$2:$Z$451,19,0)</f>
        <v>30</v>
      </c>
      <c r="W1005" t="str">
        <f>VLOOKUP($D1005,metadata!$B$2:$Z$451,20,0)</f>
        <v>global average</v>
      </c>
      <c r="X1005" t="str">
        <f>VLOOKUP($D1005,metadata!$B$2:$Z$451,21,0)</f>
        <v/>
      </c>
      <c r="Y1005">
        <f>VLOOKUP($D1005,metadata!$B$2:$Z$451,22,0)</f>
        <v>24</v>
      </c>
      <c r="Z1005" t="str">
        <f>VLOOKUP($D1005,metadata!$B$2:$Z$451,23,0)</f>
        <v/>
      </c>
      <c r="AA1005" t="str">
        <f>VLOOKUP($D1005,metadata!$B$2:$Z$451,24,0)</f>
        <v>adult</v>
      </c>
      <c r="AB1005" t="str">
        <f>VLOOKUP($D1005,metadata!$B$2:$Z$451,25,0)</f>
        <v/>
      </c>
      <c r="AC1005">
        <v>16.530989010989</v>
      </c>
      <c r="AD1005">
        <v>0</v>
      </c>
      <c r="AF1005">
        <f>IF(AE1005="",V1005,AE1005)</f>
        <v>30</v>
      </c>
      <c r="AG1005">
        <v>16.5</v>
      </c>
      <c r="AH1005">
        <v>1986</v>
      </c>
      <c r="AI1005" t="s">
        <v>38</v>
      </c>
      <c r="AJ1005" t="s">
        <v>37</v>
      </c>
    </row>
    <row r="1006" spans="3:36" x14ac:dyDescent="0.3">
      <c r="C1006">
        <v>1006</v>
      </c>
      <c r="D1006" t="str">
        <f t="shared" si="48"/>
        <v>24-Dietikon1</v>
      </c>
      <c r="E1006" t="str">
        <f>VLOOKUP($D1006,metadata!$B$2:$S$451,2,0)</f>
        <v>LANKINEN, P</v>
      </c>
      <c r="F1006" t="str">
        <f>VLOOKUP($D1006,metadata!$B$2:$S$451,3,0)</f>
        <v>GEOGRAPHICAL VARIATION IN CIRCADIAN ECLOSION RHYTHM AND PHOTOPERIODIC ADULT DIAPAUSE IN DROSOPHILA-LITTORALIS</v>
      </c>
      <c r="G1006" t="str">
        <f>VLOOKUP($D1006,metadata!$B$2:$S$451,4,0)</f>
        <v>10.1007/BF00612503</v>
      </c>
      <c r="H1006" t="str">
        <f>VLOOKUP($D1006,metadata!$B$2:$S$451,5,0)</f>
        <v>y</v>
      </c>
      <c r="I1006" t="str">
        <f>VLOOKUP($D1006,metadata!$B$2:$S$451,6,0)</f>
        <v>a</v>
      </c>
      <c r="J1006" t="str">
        <f>VLOOKUP($D1006,metadata!$B$2:$S$451,7,0)</f>
        <v>i</v>
      </c>
      <c r="K1006" t="str">
        <f>VLOOKUP($D1006,metadata!$B$2:$S$451,8,0)</f>
        <v/>
      </c>
      <c r="L1006">
        <f>VLOOKUP($D1006,metadata!$B$2:$S$451,9,0)</f>
        <v>8</v>
      </c>
      <c r="M1006" t="str">
        <f>VLOOKUP($D1006,metadata!$B$2:$S$451,10,0)</f>
        <v/>
      </c>
      <c r="N1006" t="str">
        <f>VLOOKUP($D1006,metadata!$B$2:$S$451,11,0)</f>
        <v>drosophila littoralis</v>
      </c>
      <c r="O1006" t="str">
        <f>VLOOKUP($D1006,metadata!$B$2:$S$451,12,0)</f>
        <v>diptera</v>
      </c>
      <c r="P1006" t="str">
        <f>VLOOKUP($D1006,metadata!$B$2:$S$451,13,0)</f>
        <v>Dietikon1</v>
      </c>
      <c r="Q1006">
        <f>VLOOKUP($D1006,metadata!$B$2:$S$451,14,0)</f>
        <v>47.4166666666667</v>
      </c>
      <c r="R1006">
        <f>VLOOKUP($D1006,metadata!$B$2:$S$451,15,0)</f>
        <v>8.5</v>
      </c>
      <c r="S1006" t="str">
        <f>VLOOKUP($D1006,metadata!$B$2:$S$451,16,0)</f>
        <v/>
      </c>
      <c r="T1006" t="str">
        <f>VLOOKUP($D1006,metadata!$B$2:$S$451,17,0)</f>
        <v/>
      </c>
      <c r="U1006" t="str">
        <f>VLOOKUP($D1006,metadata!$B$2:$S$451,18,0)</f>
        <v/>
      </c>
      <c r="V1006">
        <f>VLOOKUP($D1006,metadata!$B$2:$Z$451,19,0)</f>
        <v>30</v>
      </c>
      <c r="W1006" t="str">
        <f>VLOOKUP($D1006,metadata!$B$2:$Z$451,20,0)</f>
        <v>global average</v>
      </c>
      <c r="X1006" t="str">
        <f>VLOOKUP($D1006,metadata!$B$2:$Z$451,21,0)</f>
        <v/>
      </c>
      <c r="Y1006">
        <f>VLOOKUP($D1006,metadata!$B$2:$Z$451,22,0)</f>
        <v>24</v>
      </c>
      <c r="Z1006" t="str">
        <f>VLOOKUP($D1006,metadata!$B$2:$Z$451,23,0)</f>
        <v/>
      </c>
      <c r="AA1006" t="str">
        <f>VLOOKUP($D1006,metadata!$B$2:$Z$451,24,0)</f>
        <v>adult</v>
      </c>
      <c r="AB1006" t="str">
        <f>VLOOKUP($D1006,metadata!$B$2:$Z$451,25,0)</f>
        <v/>
      </c>
      <c r="AC1006">
        <v>18.060989010989001</v>
      </c>
      <c r="AD1006">
        <v>0</v>
      </c>
      <c r="AF1006">
        <f>IF(AE1006="",V1006,AE1006)</f>
        <v>30</v>
      </c>
      <c r="AG1006">
        <v>18</v>
      </c>
      <c r="AH1006">
        <v>1986</v>
      </c>
      <c r="AI1006" t="s">
        <v>38</v>
      </c>
      <c r="AJ1006" t="s">
        <v>37</v>
      </c>
    </row>
    <row r="1007" spans="3:36" x14ac:dyDescent="0.3">
      <c r="C1007">
        <v>1007</v>
      </c>
      <c r="D1007" t="str">
        <f t="shared" si="48"/>
        <v>24-Dietikon1</v>
      </c>
      <c r="E1007" t="str">
        <f>VLOOKUP($D1007,metadata!$B$2:$S$451,2,0)</f>
        <v>LANKINEN, P</v>
      </c>
      <c r="F1007" t="str">
        <f>VLOOKUP($D1007,metadata!$B$2:$S$451,3,0)</f>
        <v>GEOGRAPHICAL VARIATION IN CIRCADIAN ECLOSION RHYTHM AND PHOTOPERIODIC ADULT DIAPAUSE IN DROSOPHILA-LITTORALIS</v>
      </c>
      <c r="G1007" t="str">
        <f>VLOOKUP($D1007,metadata!$B$2:$S$451,4,0)</f>
        <v>10.1007/BF00612503</v>
      </c>
      <c r="H1007" t="str">
        <f>VLOOKUP($D1007,metadata!$B$2:$S$451,5,0)</f>
        <v>y</v>
      </c>
      <c r="I1007" t="str">
        <f>VLOOKUP($D1007,metadata!$B$2:$S$451,6,0)</f>
        <v>a</v>
      </c>
      <c r="J1007" t="str">
        <f>VLOOKUP($D1007,metadata!$B$2:$S$451,7,0)</f>
        <v>i</v>
      </c>
      <c r="K1007" t="str">
        <f>VLOOKUP($D1007,metadata!$B$2:$S$451,8,0)</f>
        <v/>
      </c>
      <c r="L1007">
        <f>VLOOKUP($D1007,metadata!$B$2:$S$451,9,0)</f>
        <v>8</v>
      </c>
      <c r="M1007" t="str">
        <f>VLOOKUP($D1007,metadata!$B$2:$S$451,10,0)</f>
        <v/>
      </c>
      <c r="N1007" t="str">
        <f>VLOOKUP($D1007,metadata!$B$2:$S$451,11,0)</f>
        <v>drosophila littoralis</v>
      </c>
      <c r="O1007" t="str">
        <f>VLOOKUP($D1007,metadata!$B$2:$S$451,12,0)</f>
        <v>diptera</v>
      </c>
      <c r="P1007" t="str">
        <f>VLOOKUP($D1007,metadata!$B$2:$S$451,13,0)</f>
        <v>Dietikon1</v>
      </c>
      <c r="Q1007">
        <f>VLOOKUP($D1007,metadata!$B$2:$S$451,14,0)</f>
        <v>47.4166666666667</v>
      </c>
      <c r="R1007">
        <f>VLOOKUP($D1007,metadata!$B$2:$S$451,15,0)</f>
        <v>8.5</v>
      </c>
      <c r="S1007" t="str">
        <f>VLOOKUP($D1007,metadata!$B$2:$S$451,16,0)</f>
        <v/>
      </c>
      <c r="T1007" t="str">
        <f>VLOOKUP($D1007,metadata!$B$2:$S$451,17,0)</f>
        <v/>
      </c>
      <c r="U1007" t="str">
        <f>VLOOKUP($D1007,metadata!$B$2:$S$451,18,0)</f>
        <v/>
      </c>
      <c r="V1007">
        <f>VLOOKUP($D1007,metadata!$B$2:$Z$451,19,0)</f>
        <v>30</v>
      </c>
      <c r="W1007" t="str">
        <f>VLOOKUP($D1007,metadata!$B$2:$Z$451,20,0)</f>
        <v>global average</v>
      </c>
      <c r="X1007" t="str">
        <f>VLOOKUP($D1007,metadata!$B$2:$Z$451,21,0)</f>
        <v/>
      </c>
      <c r="Y1007">
        <f>VLOOKUP($D1007,metadata!$B$2:$Z$451,22,0)</f>
        <v>24</v>
      </c>
      <c r="Z1007" t="str">
        <f>VLOOKUP($D1007,metadata!$B$2:$Z$451,23,0)</f>
        <v/>
      </c>
      <c r="AA1007" t="str">
        <f>VLOOKUP($D1007,metadata!$B$2:$Z$451,24,0)</f>
        <v>adult</v>
      </c>
      <c r="AB1007" t="str">
        <f>VLOOKUP($D1007,metadata!$B$2:$Z$451,25,0)</f>
        <v/>
      </c>
      <c r="AC1007">
        <v>19.591978021978001</v>
      </c>
      <c r="AD1007">
        <v>1.0989010989010499</v>
      </c>
      <c r="AF1007">
        <f>IF(AE1007="",V1007,AE1007)</f>
        <v>30</v>
      </c>
      <c r="AG1007">
        <v>19.5</v>
      </c>
      <c r="AH1007">
        <v>1986</v>
      </c>
      <c r="AI1007" t="s">
        <v>38</v>
      </c>
      <c r="AJ1007" t="s">
        <v>37</v>
      </c>
    </row>
    <row r="1008" spans="3:36" x14ac:dyDescent="0.3">
      <c r="C1008">
        <v>1008</v>
      </c>
      <c r="D1008" t="str">
        <f t="shared" si="48"/>
        <v>24-Dietikon1</v>
      </c>
      <c r="E1008" t="str">
        <f>VLOOKUP($D1008,metadata!$B$2:$S$451,2,0)</f>
        <v>LANKINEN, P</v>
      </c>
      <c r="F1008" t="str">
        <f>VLOOKUP($D1008,metadata!$B$2:$S$451,3,0)</f>
        <v>GEOGRAPHICAL VARIATION IN CIRCADIAN ECLOSION RHYTHM AND PHOTOPERIODIC ADULT DIAPAUSE IN DROSOPHILA-LITTORALIS</v>
      </c>
      <c r="G1008" t="str">
        <f>VLOOKUP($D1008,metadata!$B$2:$S$451,4,0)</f>
        <v>10.1007/BF00612503</v>
      </c>
      <c r="H1008" t="str">
        <f>VLOOKUP($D1008,metadata!$B$2:$S$451,5,0)</f>
        <v>y</v>
      </c>
      <c r="I1008" t="str">
        <f>VLOOKUP($D1008,metadata!$B$2:$S$451,6,0)</f>
        <v>a</v>
      </c>
      <c r="J1008" t="str">
        <f>VLOOKUP($D1008,metadata!$B$2:$S$451,7,0)</f>
        <v>i</v>
      </c>
      <c r="K1008" t="str">
        <f>VLOOKUP($D1008,metadata!$B$2:$S$451,8,0)</f>
        <v/>
      </c>
      <c r="L1008">
        <f>VLOOKUP($D1008,metadata!$B$2:$S$451,9,0)</f>
        <v>8</v>
      </c>
      <c r="M1008" t="str">
        <f>VLOOKUP($D1008,metadata!$B$2:$S$451,10,0)</f>
        <v/>
      </c>
      <c r="N1008" t="str">
        <f>VLOOKUP($D1008,metadata!$B$2:$S$451,11,0)</f>
        <v>drosophila littoralis</v>
      </c>
      <c r="O1008" t="str">
        <f>VLOOKUP($D1008,metadata!$B$2:$S$451,12,0)</f>
        <v>diptera</v>
      </c>
      <c r="P1008" t="str">
        <f>VLOOKUP($D1008,metadata!$B$2:$S$451,13,0)</f>
        <v>Dietikon1</v>
      </c>
      <c r="Q1008">
        <f>VLOOKUP($D1008,metadata!$B$2:$S$451,14,0)</f>
        <v>47.4166666666667</v>
      </c>
      <c r="R1008">
        <f>VLOOKUP($D1008,metadata!$B$2:$S$451,15,0)</f>
        <v>8.5</v>
      </c>
      <c r="S1008" t="str">
        <f>VLOOKUP($D1008,metadata!$B$2:$S$451,16,0)</f>
        <v/>
      </c>
      <c r="T1008" t="str">
        <f>VLOOKUP($D1008,metadata!$B$2:$S$451,17,0)</f>
        <v/>
      </c>
      <c r="U1008" t="str">
        <f>VLOOKUP($D1008,metadata!$B$2:$S$451,18,0)</f>
        <v/>
      </c>
      <c r="V1008">
        <f>VLOOKUP($D1008,metadata!$B$2:$Z$451,19,0)</f>
        <v>30</v>
      </c>
      <c r="W1008" t="str">
        <f>VLOOKUP($D1008,metadata!$B$2:$Z$451,20,0)</f>
        <v>global average</v>
      </c>
      <c r="X1008" t="str">
        <f>VLOOKUP($D1008,metadata!$B$2:$Z$451,21,0)</f>
        <v/>
      </c>
      <c r="Y1008">
        <f>VLOOKUP($D1008,metadata!$B$2:$Z$451,22,0)</f>
        <v>24</v>
      </c>
      <c r="Z1008" t="str">
        <f>VLOOKUP($D1008,metadata!$B$2:$Z$451,23,0)</f>
        <v/>
      </c>
      <c r="AA1008" t="str">
        <f>VLOOKUP($D1008,metadata!$B$2:$Z$451,24,0)</f>
        <v>adult</v>
      </c>
      <c r="AB1008" t="str">
        <f>VLOOKUP($D1008,metadata!$B$2:$Z$451,25,0)</f>
        <v/>
      </c>
      <c r="AC1008">
        <v>21.120989010989</v>
      </c>
      <c r="AD1008">
        <v>0</v>
      </c>
      <c r="AF1008">
        <f>IF(AE1008="",V1008,AE1008)</f>
        <v>30</v>
      </c>
      <c r="AG1008">
        <v>21</v>
      </c>
      <c r="AH1008">
        <v>1986</v>
      </c>
      <c r="AI1008" t="s">
        <v>38</v>
      </c>
      <c r="AJ1008" t="s">
        <v>37</v>
      </c>
    </row>
    <row r="1009" spans="3:36" x14ac:dyDescent="0.3">
      <c r="C1009">
        <v>1009</v>
      </c>
      <c r="D1009" t="str">
        <f t="shared" si="48"/>
        <v>24-Dietikon2</v>
      </c>
      <c r="E1009" t="str">
        <f>VLOOKUP($D1009,metadata!$B$2:$S$451,2,0)</f>
        <v>LANKINEN, P</v>
      </c>
      <c r="F1009" t="str">
        <f>VLOOKUP($D1009,metadata!$B$2:$S$451,3,0)</f>
        <v>GEOGRAPHICAL VARIATION IN CIRCADIAN ECLOSION RHYTHM AND PHOTOPERIODIC ADULT DIAPAUSE IN DROSOPHILA-LITTORALIS</v>
      </c>
      <c r="G1009" t="str">
        <f>VLOOKUP($D1009,metadata!$B$2:$S$451,4,0)</f>
        <v>10.1007/BF00612503</v>
      </c>
      <c r="H1009" t="str">
        <f>VLOOKUP($D1009,metadata!$B$2:$S$451,5,0)</f>
        <v>y</v>
      </c>
      <c r="I1009" t="str">
        <f>VLOOKUP($D1009,metadata!$B$2:$S$451,6,0)</f>
        <v>a</v>
      </c>
      <c r="J1009" t="str">
        <f>VLOOKUP($D1009,metadata!$B$2:$S$451,7,0)</f>
        <v>i</v>
      </c>
      <c r="K1009" t="str">
        <f>VLOOKUP($D1009,metadata!$B$2:$S$451,8,0)</f>
        <v/>
      </c>
      <c r="L1009">
        <f>VLOOKUP($D1009,metadata!$B$2:$S$451,9,0)</f>
        <v>9</v>
      </c>
      <c r="M1009" t="str">
        <f>VLOOKUP($D1009,metadata!$B$2:$S$451,10,0)</f>
        <v/>
      </c>
      <c r="N1009" t="str">
        <f>VLOOKUP($D1009,metadata!$B$2:$S$451,11,0)</f>
        <v>drosophila littoralis</v>
      </c>
      <c r="O1009" t="str">
        <f>VLOOKUP($D1009,metadata!$B$2:$S$451,12,0)</f>
        <v>diptera</v>
      </c>
      <c r="P1009" t="str">
        <f>VLOOKUP($D1009,metadata!$B$2:$S$451,13,0)</f>
        <v>Dietikon2</v>
      </c>
      <c r="Q1009">
        <f>VLOOKUP($D1009,metadata!$B$2:$S$451,14,0)</f>
        <v>47.4166666666667</v>
      </c>
      <c r="R1009">
        <f>VLOOKUP($D1009,metadata!$B$2:$S$451,15,0)</f>
        <v>8.5</v>
      </c>
      <c r="S1009" t="str">
        <f>VLOOKUP($D1009,metadata!$B$2:$S$451,16,0)</f>
        <v/>
      </c>
      <c r="T1009" t="str">
        <f>VLOOKUP($D1009,metadata!$B$2:$S$451,17,0)</f>
        <v/>
      </c>
      <c r="U1009" t="str">
        <f>VLOOKUP($D1009,metadata!$B$2:$S$451,18,0)</f>
        <v/>
      </c>
      <c r="V1009">
        <f>VLOOKUP($D1009,metadata!$B$2:$Z$451,19,0)</f>
        <v>30</v>
      </c>
      <c r="W1009" t="str">
        <f>VLOOKUP($D1009,metadata!$B$2:$Z$451,20,0)</f>
        <v>global average</v>
      </c>
      <c r="X1009" t="str">
        <f>VLOOKUP($D1009,metadata!$B$2:$Z$451,21,0)</f>
        <v/>
      </c>
      <c r="Y1009">
        <f>VLOOKUP($D1009,metadata!$B$2:$Z$451,22,0)</f>
        <v>24</v>
      </c>
      <c r="Z1009" t="str">
        <f>VLOOKUP($D1009,metadata!$B$2:$Z$451,23,0)</f>
        <v/>
      </c>
      <c r="AA1009" t="str">
        <f>VLOOKUP($D1009,metadata!$B$2:$Z$451,24,0)</f>
        <v>adult</v>
      </c>
      <c r="AB1009" t="str">
        <f>VLOOKUP($D1009,metadata!$B$2:$Z$451,25,0)</f>
        <v/>
      </c>
      <c r="AC1009">
        <v>8.9809486995416705</v>
      </c>
      <c r="AD1009">
        <v>95.604395604395606</v>
      </c>
      <c r="AF1009">
        <f>IF(AE1009="",V1009,AE1009)</f>
        <v>30</v>
      </c>
      <c r="AG1009">
        <v>9</v>
      </c>
      <c r="AH1009">
        <v>1986</v>
      </c>
      <c r="AI1009" t="s">
        <v>38</v>
      </c>
      <c r="AJ1009" t="s">
        <v>37</v>
      </c>
    </row>
    <row r="1010" spans="3:36" x14ac:dyDescent="0.3">
      <c r="C1010">
        <v>1010</v>
      </c>
      <c r="D1010" t="str">
        <f t="shared" si="48"/>
        <v>24-Dietikon2</v>
      </c>
      <c r="E1010" t="str">
        <f>VLOOKUP($D1010,metadata!$B$2:$S$451,2,0)</f>
        <v>LANKINEN, P</v>
      </c>
      <c r="F1010" t="str">
        <f>VLOOKUP($D1010,metadata!$B$2:$S$451,3,0)</f>
        <v>GEOGRAPHICAL VARIATION IN CIRCADIAN ECLOSION RHYTHM AND PHOTOPERIODIC ADULT DIAPAUSE IN DROSOPHILA-LITTORALIS</v>
      </c>
      <c r="G1010" t="str">
        <f>VLOOKUP($D1010,metadata!$B$2:$S$451,4,0)</f>
        <v>10.1007/BF00612503</v>
      </c>
      <c r="H1010" t="str">
        <f>VLOOKUP($D1010,metadata!$B$2:$S$451,5,0)</f>
        <v>y</v>
      </c>
      <c r="I1010" t="str">
        <f>VLOOKUP($D1010,metadata!$B$2:$S$451,6,0)</f>
        <v>a</v>
      </c>
      <c r="J1010" t="str">
        <f>VLOOKUP($D1010,metadata!$B$2:$S$451,7,0)</f>
        <v>i</v>
      </c>
      <c r="K1010" t="str">
        <f>VLOOKUP($D1010,metadata!$B$2:$S$451,8,0)</f>
        <v/>
      </c>
      <c r="L1010">
        <f>VLOOKUP($D1010,metadata!$B$2:$S$451,9,0)</f>
        <v>9</v>
      </c>
      <c r="M1010" t="str">
        <f>VLOOKUP($D1010,metadata!$B$2:$S$451,10,0)</f>
        <v/>
      </c>
      <c r="N1010" t="str">
        <f>VLOOKUP($D1010,metadata!$B$2:$S$451,11,0)</f>
        <v>drosophila littoralis</v>
      </c>
      <c r="O1010" t="str">
        <f>VLOOKUP($D1010,metadata!$B$2:$S$451,12,0)</f>
        <v>diptera</v>
      </c>
      <c r="P1010" t="str">
        <f>VLOOKUP($D1010,metadata!$B$2:$S$451,13,0)</f>
        <v>Dietikon2</v>
      </c>
      <c r="Q1010">
        <f>VLOOKUP($D1010,metadata!$B$2:$S$451,14,0)</f>
        <v>47.4166666666667</v>
      </c>
      <c r="R1010">
        <f>VLOOKUP($D1010,metadata!$B$2:$S$451,15,0)</f>
        <v>8.5</v>
      </c>
      <c r="S1010" t="str">
        <f>VLOOKUP($D1010,metadata!$B$2:$S$451,16,0)</f>
        <v/>
      </c>
      <c r="T1010" t="str">
        <f>VLOOKUP($D1010,metadata!$B$2:$S$451,17,0)</f>
        <v/>
      </c>
      <c r="U1010" t="str">
        <f>VLOOKUP($D1010,metadata!$B$2:$S$451,18,0)</f>
        <v/>
      </c>
      <c r="V1010">
        <f>VLOOKUP($D1010,metadata!$B$2:$Z$451,19,0)</f>
        <v>30</v>
      </c>
      <c r="W1010" t="str">
        <f>VLOOKUP($D1010,metadata!$B$2:$Z$451,20,0)</f>
        <v>global average</v>
      </c>
      <c r="X1010" t="str">
        <f>VLOOKUP($D1010,metadata!$B$2:$Z$451,21,0)</f>
        <v/>
      </c>
      <c r="Y1010">
        <f>VLOOKUP($D1010,metadata!$B$2:$Z$451,22,0)</f>
        <v>24</v>
      </c>
      <c r="Z1010" t="str">
        <f>VLOOKUP($D1010,metadata!$B$2:$Z$451,23,0)</f>
        <v/>
      </c>
      <c r="AA1010" t="str">
        <f>VLOOKUP($D1010,metadata!$B$2:$Z$451,24,0)</f>
        <v>adult</v>
      </c>
      <c r="AB1010" t="str">
        <f>VLOOKUP($D1010,metadata!$B$2:$Z$451,25,0)</f>
        <v/>
      </c>
      <c r="AC1010">
        <v>10.508697332817899</v>
      </c>
      <c r="AD1010">
        <v>84.6153846153845</v>
      </c>
      <c r="AF1010">
        <f>IF(AE1010="",V1010,AE1010)</f>
        <v>30</v>
      </c>
      <c r="AG1010">
        <v>10.5</v>
      </c>
      <c r="AH1010">
        <v>1986</v>
      </c>
      <c r="AI1010" t="s">
        <v>38</v>
      </c>
      <c r="AJ1010" t="s">
        <v>37</v>
      </c>
    </row>
    <row r="1011" spans="3:36" x14ac:dyDescent="0.3">
      <c r="C1011">
        <v>1011</v>
      </c>
      <c r="D1011" t="str">
        <f t="shared" si="48"/>
        <v>24-Dietikon2</v>
      </c>
      <c r="E1011" t="str">
        <f>VLOOKUP($D1011,metadata!$B$2:$S$451,2,0)</f>
        <v>LANKINEN, P</v>
      </c>
      <c r="F1011" t="str">
        <f>VLOOKUP($D1011,metadata!$B$2:$S$451,3,0)</f>
        <v>GEOGRAPHICAL VARIATION IN CIRCADIAN ECLOSION RHYTHM AND PHOTOPERIODIC ADULT DIAPAUSE IN DROSOPHILA-LITTORALIS</v>
      </c>
      <c r="G1011" t="str">
        <f>VLOOKUP($D1011,metadata!$B$2:$S$451,4,0)</f>
        <v>10.1007/BF00612503</v>
      </c>
      <c r="H1011" t="str">
        <f>VLOOKUP($D1011,metadata!$B$2:$S$451,5,0)</f>
        <v>y</v>
      </c>
      <c r="I1011" t="str">
        <f>VLOOKUP($D1011,metadata!$B$2:$S$451,6,0)</f>
        <v>a</v>
      </c>
      <c r="J1011" t="str">
        <f>VLOOKUP($D1011,metadata!$B$2:$S$451,7,0)</f>
        <v>i</v>
      </c>
      <c r="K1011" t="str">
        <f>VLOOKUP($D1011,metadata!$B$2:$S$451,8,0)</f>
        <v/>
      </c>
      <c r="L1011">
        <f>VLOOKUP($D1011,metadata!$B$2:$S$451,9,0)</f>
        <v>9</v>
      </c>
      <c r="M1011" t="str">
        <f>VLOOKUP($D1011,metadata!$B$2:$S$451,10,0)</f>
        <v/>
      </c>
      <c r="N1011" t="str">
        <f>VLOOKUP($D1011,metadata!$B$2:$S$451,11,0)</f>
        <v>drosophila littoralis</v>
      </c>
      <c r="O1011" t="str">
        <f>VLOOKUP($D1011,metadata!$B$2:$S$451,12,0)</f>
        <v>diptera</v>
      </c>
      <c r="P1011" t="str">
        <f>VLOOKUP($D1011,metadata!$B$2:$S$451,13,0)</f>
        <v>Dietikon2</v>
      </c>
      <c r="Q1011">
        <f>VLOOKUP($D1011,metadata!$B$2:$S$451,14,0)</f>
        <v>47.4166666666667</v>
      </c>
      <c r="R1011">
        <f>VLOOKUP($D1011,metadata!$B$2:$S$451,15,0)</f>
        <v>8.5</v>
      </c>
      <c r="S1011" t="str">
        <f>VLOOKUP($D1011,metadata!$B$2:$S$451,16,0)</f>
        <v/>
      </c>
      <c r="T1011" t="str">
        <f>VLOOKUP($D1011,metadata!$B$2:$S$451,17,0)</f>
        <v/>
      </c>
      <c r="U1011" t="str">
        <f>VLOOKUP($D1011,metadata!$B$2:$S$451,18,0)</f>
        <v/>
      </c>
      <c r="V1011">
        <f>VLOOKUP($D1011,metadata!$B$2:$Z$451,19,0)</f>
        <v>30</v>
      </c>
      <c r="W1011" t="str">
        <f>VLOOKUP($D1011,metadata!$B$2:$Z$451,20,0)</f>
        <v>global average</v>
      </c>
      <c r="X1011" t="str">
        <f>VLOOKUP($D1011,metadata!$B$2:$Z$451,21,0)</f>
        <v/>
      </c>
      <c r="Y1011">
        <f>VLOOKUP($D1011,metadata!$B$2:$Z$451,22,0)</f>
        <v>24</v>
      </c>
      <c r="Z1011" t="str">
        <f>VLOOKUP($D1011,metadata!$B$2:$Z$451,23,0)</f>
        <v/>
      </c>
      <c r="AA1011" t="str">
        <f>VLOOKUP($D1011,metadata!$B$2:$Z$451,24,0)</f>
        <v>adult</v>
      </c>
      <c r="AB1011" t="str">
        <f>VLOOKUP($D1011,metadata!$B$2:$Z$451,25,0)</f>
        <v/>
      </c>
      <c r="AC1011">
        <v>11.930090010492</v>
      </c>
      <c r="AD1011">
        <v>56.043956043956001</v>
      </c>
      <c r="AF1011">
        <f>IF(AE1011="",V1011,AE1011)</f>
        <v>30</v>
      </c>
      <c r="AG1011">
        <v>12</v>
      </c>
      <c r="AH1011">
        <v>1986</v>
      </c>
      <c r="AI1011" t="s">
        <v>38</v>
      </c>
      <c r="AJ1011" t="s">
        <v>37</v>
      </c>
    </row>
    <row r="1012" spans="3:36" x14ac:dyDescent="0.3">
      <c r="C1012">
        <v>1012</v>
      </c>
      <c r="D1012" t="str">
        <f t="shared" si="48"/>
        <v>24-Dietikon2</v>
      </c>
      <c r="E1012" t="str">
        <f>VLOOKUP($D1012,metadata!$B$2:$S$451,2,0)</f>
        <v>LANKINEN, P</v>
      </c>
      <c r="F1012" t="str">
        <f>VLOOKUP($D1012,metadata!$B$2:$S$451,3,0)</f>
        <v>GEOGRAPHICAL VARIATION IN CIRCADIAN ECLOSION RHYTHM AND PHOTOPERIODIC ADULT DIAPAUSE IN DROSOPHILA-LITTORALIS</v>
      </c>
      <c r="G1012" t="str">
        <f>VLOOKUP($D1012,metadata!$B$2:$S$451,4,0)</f>
        <v>10.1007/BF00612503</v>
      </c>
      <c r="H1012" t="str">
        <f>VLOOKUP($D1012,metadata!$B$2:$S$451,5,0)</f>
        <v>y</v>
      </c>
      <c r="I1012" t="str">
        <f>VLOOKUP($D1012,metadata!$B$2:$S$451,6,0)</f>
        <v>a</v>
      </c>
      <c r="J1012" t="str">
        <f>VLOOKUP($D1012,metadata!$B$2:$S$451,7,0)</f>
        <v>i</v>
      </c>
      <c r="K1012" t="str">
        <f>VLOOKUP($D1012,metadata!$B$2:$S$451,8,0)</f>
        <v/>
      </c>
      <c r="L1012">
        <f>VLOOKUP($D1012,metadata!$B$2:$S$451,9,0)</f>
        <v>9</v>
      </c>
      <c r="M1012" t="str">
        <f>VLOOKUP($D1012,metadata!$B$2:$S$451,10,0)</f>
        <v/>
      </c>
      <c r="N1012" t="str">
        <f>VLOOKUP($D1012,metadata!$B$2:$S$451,11,0)</f>
        <v>drosophila littoralis</v>
      </c>
      <c r="O1012" t="str">
        <f>VLOOKUP($D1012,metadata!$B$2:$S$451,12,0)</f>
        <v>diptera</v>
      </c>
      <c r="P1012" t="str">
        <f>VLOOKUP($D1012,metadata!$B$2:$S$451,13,0)</f>
        <v>Dietikon2</v>
      </c>
      <c r="Q1012">
        <f>VLOOKUP($D1012,metadata!$B$2:$S$451,14,0)</f>
        <v>47.4166666666667</v>
      </c>
      <c r="R1012">
        <f>VLOOKUP($D1012,metadata!$B$2:$S$451,15,0)</f>
        <v>8.5</v>
      </c>
      <c r="S1012" t="str">
        <f>VLOOKUP($D1012,metadata!$B$2:$S$451,16,0)</f>
        <v/>
      </c>
      <c r="T1012" t="str">
        <f>VLOOKUP($D1012,metadata!$B$2:$S$451,17,0)</f>
        <v/>
      </c>
      <c r="U1012" t="str">
        <f>VLOOKUP($D1012,metadata!$B$2:$S$451,18,0)</f>
        <v/>
      </c>
      <c r="V1012">
        <f>VLOOKUP($D1012,metadata!$B$2:$Z$451,19,0)</f>
        <v>30</v>
      </c>
      <c r="W1012" t="str">
        <f>VLOOKUP($D1012,metadata!$B$2:$Z$451,20,0)</f>
        <v>global average</v>
      </c>
      <c r="X1012" t="str">
        <f>VLOOKUP($D1012,metadata!$B$2:$Z$451,21,0)</f>
        <v/>
      </c>
      <c r="Y1012">
        <f>VLOOKUP($D1012,metadata!$B$2:$Z$451,22,0)</f>
        <v>24</v>
      </c>
      <c r="Z1012" t="str">
        <f>VLOOKUP($D1012,metadata!$B$2:$Z$451,23,0)</f>
        <v/>
      </c>
      <c r="AA1012" t="str">
        <f>VLOOKUP($D1012,metadata!$B$2:$Z$451,24,0)</f>
        <v>adult</v>
      </c>
      <c r="AB1012" t="str">
        <f>VLOOKUP($D1012,metadata!$B$2:$Z$451,25,0)</f>
        <v/>
      </c>
      <c r="AC1012">
        <v>13.4190733889226</v>
      </c>
      <c r="AD1012">
        <v>2.1978021978021598</v>
      </c>
      <c r="AF1012">
        <f>IF(AE1012="",V1012,AE1012)</f>
        <v>30</v>
      </c>
      <c r="AG1012">
        <v>13.5</v>
      </c>
      <c r="AH1012">
        <v>1986</v>
      </c>
      <c r="AI1012" t="s">
        <v>38</v>
      </c>
      <c r="AJ1012" t="s">
        <v>37</v>
      </c>
    </row>
    <row r="1013" spans="3:36" x14ac:dyDescent="0.3">
      <c r="C1013">
        <v>1013</v>
      </c>
      <c r="D1013" t="str">
        <f t="shared" si="48"/>
        <v>24-Dietikon2</v>
      </c>
      <c r="E1013" t="str">
        <f>VLOOKUP($D1013,metadata!$B$2:$S$451,2,0)</f>
        <v>LANKINEN, P</v>
      </c>
      <c r="F1013" t="str">
        <f>VLOOKUP($D1013,metadata!$B$2:$S$451,3,0)</f>
        <v>GEOGRAPHICAL VARIATION IN CIRCADIAN ECLOSION RHYTHM AND PHOTOPERIODIC ADULT DIAPAUSE IN DROSOPHILA-LITTORALIS</v>
      </c>
      <c r="G1013" t="str">
        <f>VLOOKUP($D1013,metadata!$B$2:$S$451,4,0)</f>
        <v>10.1007/BF00612503</v>
      </c>
      <c r="H1013" t="str">
        <f>VLOOKUP($D1013,metadata!$B$2:$S$451,5,0)</f>
        <v>y</v>
      </c>
      <c r="I1013" t="str">
        <f>VLOOKUP($D1013,metadata!$B$2:$S$451,6,0)</f>
        <v>a</v>
      </c>
      <c r="J1013" t="str">
        <f>VLOOKUP($D1013,metadata!$B$2:$S$451,7,0)</f>
        <v>i</v>
      </c>
      <c r="K1013" t="str">
        <f>VLOOKUP($D1013,metadata!$B$2:$S$451,8,0)</f>
        <v/>
      </c>
      <c r="L1013">
        <f>VLOOKUP($D1013,metadata!$B$2:$S$451,9,0)</f>
        <v>9</v>
      </c>
      <c r="M1013" t="str">
        <f>VLOOKUP($D1013,metadata!$B$2:$S$451,10,0)</f>
        <v/>
      </c>
      <c r="N1013" t="str">
        <f>VLOOKUP($D1013,metadata!$B$2:$S$451,11,0)</f>
        <v>drosophila littoralis</v>
      </c>
      <c r="O1013" t="str">
        <f>VLOOKUP($D1013,metadata!$B$2:$S$451,12,0)</f>
        <v>diptera</v>
      </c>
      <c r="P1013" t="str">
        <f>VLOOKUP($D1013,metadata!$B$2:$S$451,13,0)</f>
        <v>Dietikon2</v>
      </c>
      <c r="Q1013">
        <f>VLOOKUP($D1013,metadata!$B$2:$S$451,14,0)</f>
        <v>47.4166666666667</v>
      </c>
      <c r="R1013">
        <f>VLOOKUP($D1013,metadata!$B$2:$S$451,15,0)</f>
        <v>8.5</v>
      </c>
      <c r="S1013" t="str">
        <f>VLOOKUP($D1013,metadata!$B$2:$S$451,16,0)</f>
        <v/>
      </c>
      <c r="T1013" t="str">
        <f>VLOOKUP($D1013,metadata!$B$2:$S$451,17,0)</f>
        <v/>
      </c>
      <c r="U1013" t="str">
        <f>VLOOKUP($D1013,metadata!$B$2:$S$451,18,0)</f>
        <v/>
      </c>
      <c r="V1013">
        <f>VLOOKUP($D1013,metadata!$B$2:$Z$451,19,0)</f>
        <v>30</v>
      </c>
      <c r="W1013" t="str">
        <f>VLOOKUP($D1013,metadata!$B$2:$Z$451,20,0)</f>
        <v>global average</v>
      </c>
      <c r="X1013" t="str">
        <f>VLOOKUP($D1013,metadata!$B$2:$Z$451,21,0)</f>
        <v/>
      </c>
      <c r="Y1013">
        <f>VLOOKUP($D1013,metadata!$B$2:$Z$451,22,0)</f>
        <v>24</v>
      </c>
      <c r="Z1013" t="str">
        <f>VLOOKUP($D1013,metadata!$B$2:$Z$451,23,0)</f>
        <v/>
      </c>
      <c r="AA1013" t="str">
        <f>VLOOKUP($D1013,metadata!$B$2:$Z$451,24,0)</f>
        <v>adult</v>
      </c>
      <c r="AB1013" t="str">
        <f>VLOOKUP($D1013,metadata!$B$2:$Z$451,25,0)</f>
        <v/>
      </c>
      <c r="AC1013">
        <v>15.046220111546701</v>
      </c>
      <c r="AD1013">
        <v>1.0989010989010799</v>
      </c>
      <c r="AF1013">
        <f>IF(AE1013="",V1013,AE1013)</f>
        <v>30</v>
      </c>
      <c r="AG1013">
        <v>15</v>
      </c>
      <c r="AH1013">
        <v>1986</v>
      </c>
      <c r="AI1013" t="s">
        <v>38</v>
      </c>
      <c r="AJ1013" t="s">
        <v>37</v>
      </c>
    </row>
    <row r="1014" spans="3:36" x14ac:dyDescent="0.3">
      <c r="C1014">
        <v>1014</v>
      </c>
      <c r="D1014" t="str">
        <f t="shared" si="48"/>
        <v>24-Dietikon2</v>
      </c>
      <c r="E1014" t="str">
        <f>VLOOKUP($D1014,metadata!$B$2:$S$451,2,0)</f>
        <v>LANKINEN, P</v>
      </c>
      <c r="F1014" t="str">
        <f>VLOOKUP($D1014,metadata!$B$2:$S$451,3,0)</f>
        <v>GEOGRAPHICAL VARIATION IN CIRCADIAN ECLOSION RHYTHM AND PHOTOPERIODIC ADULT DIAPAUSE IN DROSOPHILA-LITTORALIS</v>
      </c>
      <c r="G1014" t="str">
        <f>VLOOKUP($D1014,metadata!$B$2:$S$451,4,0)</f>
        <v>10.1007/BF00612503</v>
      </c>
      <c r="H1014" t="str">
        <f>VLOOKUP($D1014,metadata!$B$2:$S$451,5,0)</f>
        <v>y</v>
      </c>
      <c r="I1014" t="str">
        <f>VLOOKUP($D1014,metadata!$B$2:$S$451,6,0)</f>
        <v>a</v>
      </c>
      <c r="J1014" t="str">
        <f>VLOOKUP($D1014,metadata!$B$2:$S$451,7,0)</f>
        <v>i</v>
      </c>
      <c r="K1014" t="str">
        <f>VLOOKUP($D1014,metadata!$B$2:$S$451,8,0)</f>
        <v/>
      </c>
      <c r="L1014">
        <f>VLOOKUP($D1014,metadata!$B$2:$S$451,9,0)</f>
        <v>9</v>
      </c>
      <c r="M1014" t="str">
        <f>VLOOKUP($D1014,metadata!$B$2:$S$451,10,0)</f>
        <v/>
      </c>
      <c r="N1014" t="str">
        <f>VLOOKUP($D1014,metadata!$B$2:$S$451,11,0)</f>
        <v>drosophila littoralis</v>
      </c>
      <c r="O1014" t="str">
        <f>VLOOKUP($D1014,metadata!$B$2:$S$451,12,0)</f>
        <v>diptera</v>
      </c>
      <c r="P1014" t="str">
        <f>VLOOKUP($D1014,metadata!$B$2:$S$451,13,0)</f>
        <v>Dietikon2</v>
      </c>
      <c r="Q1014">
        <f>VLOOKUP($D1014,metadata!$B$2:$S$451,14,0)</f>
        <v>47.4166666666667</v>
      </c>
      <c r="R1014">
        <f>VLOOKUP($D1014,metadata!$B$2:$S$451,15,0)</f>
        <v>8.5</v>
      </c>
      <c r="S1014" t="str">
        <f>VLOOKUP($D1014,metadata!$B$2:$S$451,16,0)</f>
        <v/>
      </c>
      <c r="T1014" t="str">
        <f>VLOOKUP($D1014,metadata!$B$2:$S$451,17,0)</f>
        <v/>
      </c>
      <c r="U1014" t="str">
        <f>VLOOKUP($D1014,metadata!$B$2:$S$451,18,0)</f>
        <v/>
      </c>
      <c r="V1014">
        <f>VLOOKUP($D1014,metadata!$B$2:$Z$451,19,0)</f>
        <v>30</v>
      </c>
      <c r="W1014" t="str">
        <f>VLOOKUP($D1014,metadata!$B$2:$Z$451,20,0)</f>
        <v>global average</v>
      </c>
      <c r="X1014" t="str">
        <f>VLOOKUP($D1014,metadata!$B$2:$Z$451,21,0)</f>
        <v/>
      </c>
      <c r="Y1014">
        <f>VLOOKUP($D1014,metadata!$B$2:$Z$451,22,0)</f>
        <v>24</v>
      </c>
      <c r="Z1014" t="str">
        <f>VLOOKUP($D1014,metadata!$B$2:$Z$451,23,0)</f>
        <v/>
      </c>
      <c r="AA1014" t="str">
        <f>VLOOKUP($D1014,metadata!$B$2:$Z$451,24,0)</f>
        <v>adult</v>
      </c>
      <c r="AB1014" t="str">
        <f>VLOOKUP($D1014,metadata!$B$2:$Z$451,25,0)</f>
        <v/>
      </c>
      <c r="AC1014">
        <v>16.4944502733447</v>
      </c>
      <c r="AD1014">
        <v>2.1978021978021598</v>
      </c>
      <c r="AF1014">
        <f>IF(AE1014="",V1014,AE1014)</f>
        <v>30</v>
      </c>
      <c r="AG1014">
        <v>16.5</v>
      </c>
      <c r="AH1014">
        <v>1986</v>
      </c>
      <c r="AI1014" t="s">
        <v>38</v>
      </c>
      <c r="AJ1014" t="s">
        <v>37</v>
      </c>
    </row>
    <row r="1015" spans="3:36" x14ac:dyDescent="0.3">
      <c r="C1015">
        <v>1015</v>
      </c>
      <c r="D1015" t="str">
        <f t="shared" si="48"/>
        <v>24-Dietikon2</v>
      </c>
      <c r="E1015" t="str">
        <f>VLOOKUP($D1015,metadata!$B$2:$S$451,2,0)</f>
        <v>LANKINEN, P</v>
      </c>
      <c r="F1015" t="str">
        <f>VLOOKUP($D1015,metadata!$B$2:$S$451,3,0)</f>
        <v>GEOGRAPHICAL VARIATION IN CIRCADIAN ECLOSION RHYTHM AND PHOTOPERIODIC ADULT DIAPAUSE IN DROSOPHILA-LITTORALIS</v>
      </c>
      <c r="G1015" t="str">
        <f>VLOOKUP($D1015,metadata!$B$2:$S$451,4,0)</f>
        <v>10.1007/BF00612503</v>
      </c>
      <c r="H1015" t="str">
        <f>VLOOKUP($D1015,metadata!$B$2:$S$451,5,0)</f>
        <v>y</v>
      </c>
      <c r="I1015" t="str">
        <f>VLOOKUP($D1015,metadata!$B$2:$S$451,6,0)</f>
        <v>a</v>
      </c>
      <c r="J1015" t="str">
        <f>VLOOKUP($D1015,metadata!$B$2:$S$451,7,0)</f>
        <v>i</v>
      </c>
      <c r="K1015" t="str">
        <f>VLOOKUP($D1015,metadata!$B$2:$S$451,8,0)</f>
        <v/>
      </c>
      <c r="L1015">
        <f>VLOOKUP($D1015,metadata!$B$2:$S$451,9,0)</f>
        <v>9</v>
      </c>
      <c r="M1015" t="str">
        <f>VLOOKUP($D1015,metadata!$B$2:$S$451,10,0)</f>
        <v/>
      </c>
      <c r="N1015" t="str">
        <f>VLOOKUP($D1015,metadata!$B$2:$S$451,11,0)</f>
        <v>drosophila littoralis</v>
      </c>
      <c r="O1015" t="str">
        <f>VLOOKUP($D1015,metadata!$B$2:$S$451,12,0)</f>
        <v>diptera</v>
      </c>
      <c r="P1015" t="str">
        <f>VLOOKUP($D1015,metadata!$B$2:$S$451,13,0)</f>
        <v>Dietikon2</v>
      </c>
      <c r="Q1015">
        <f>VLOOKUP($D1015,metadata!$B$2:$S$451,14,0)</f>
        <v>47.4166666666667</v>
      </c>
      <c r="R1015">
        <f>VLOOKUP($D1015,metadata!$B$2:$S$451,15,0)</f>
        <v>8.5</v>
      </c>
      <c r="S1015" t="str">
        <f>VLOOKUP($D1015,metadata!$B$2:$S$451,16,0)</f>
        <v/>
      </c>
      <c r="T1015" t="str">
        <f>VLOOKUP($D1015,metadata!$B$2:$S$451,17,0)</f>
        <v/>
      </c>
      <c r="U1015" t="str">
        <f>VLOOKUP($D1015,metadata!$B$2:$S$451,18,0)</f>
        <v/>
      </c>
      <c r="V1015">
        <f>VLOOKUP($D1015,metadata!$B$2:$Z$451,19,0)</f>
        <v>30</v>
      </c>
      <c r="W1015" t="str">
        <f>VLOOKUP($D1015,metadata!$B$2:$Z$451,20,0)</f>
        <v>global average</v>
      </c>
      <c r="X1015" t="str">
        <f>VLOOKUP($D1015,metadata!$B$2:$Z$451,21,0)</f>
        <v/>
      </c>
      <c r="Y1015">
        <f>VLOOKUP($D1015,metadata!$B$2:$Z$451,22,0)</f>
        <v>24</v>
      </c>
      <c r="Z1015" t="str">
        <f>VLOOKUP($D1015,metadata!$B$2:$Z$451,23,0)</f>
        <v/>
      </c>
      <c r="AA1015" t="str">
        <f>VLOOKUP($D1015,metadata!$B$2:$Z$451,24,0)</f>
        <v>adult</v>
      </c>
      <c r="AB1015" t="str">
        <f>VLOOKUP($D1015,metadata!$B$2:$Z$451,25,0)</f>
        <v/>
      </c>
      <c r="AC1015">
        <v>18.034126677342702</v>
      </c>
      <c r="AD1015">
        <v>4.39560439560438</v>
      </c>
      <c r="AF1015">
        <f>IF(AE1015="",V1015,AE1015)</f>
        <v>30</v>
      </c>
      <c r="AG1015">
        <v>18</v>
      </c>
      <c r="AH1015">
        <v>1986</v>
      </c>
      <c r="AI1015" t="s">
        <v>38</v>
      </c>
      <c r="AJ1015" t="s">
        <v>37</v>
      </c>
    </row>
    <row r="1016" spans="3:36" x14ac:dyDescent="0.3">
      <c r="C1016">
        <v>1016</v>
      </c>
      <c r="D1016" t="str">
        <f t="shared" si="48"/>
        <v>24-Dietikon2</v>
      </c>
      <c r="E1016" t="str">
        <f>VLOOKUP($D1016,metadata!$B$2:$S$451,2,0)</f>
        <v>LANKINEN, P</v>
      </c>
      <c r="F1016" t="str">
        <f>VLOOKUP($D1016,metadata!$B$2:$S$451,3,0)</f>
        <v>GEOGRAPHICAL VARIATION IN CIRCADIAN ECLOSION RHYTHM AND PHOTOPERIODIC ADULT DIAPAUSE IN DROSOPHILA-LITTORALIS</v>
      </c>
      <c r="G1016" t="str">
        <f>VLOOKUP($D1016,metadata!$B$2:$S$451,4,0)</f>
        <v>10.1007/BF00612503</v>
      </c>
      <c r="H1016" t="str">
        <f>VLOOKUP($D1016,metadata!$B$2:$S$451,5,0)</f>
        <v>y</v>
      </c>
      <c r="I1016" t="str">
        <f>VLOOKUP($D1016,metadata!$B$2:$S$451,6,0)</f>
        <v>a</v>
      </c>
      <c r="J1016" t="str">
        <f>VLOOKUP($D1016,metadata!$B$2:$S$451,7,0)</f>
        <v>i</v>
      </c>
      <c r="K1016" t="str">
        <f>VLOOKUP($D1016,metadata!$B$2:$S$451,8,0)</f>
        <v/>
      </c>
      <c r="L1016">
        <f>VLOOKUP($D1016,metadata!$B$2:$S$451,9,0)</f>
        <v>9</v>
      </c>
      <c r="M1016" t="str">
        <f>VLOOKUP($D1016,metadata!$B$2:$S$451,10,0)</f>
        <v/>
      </c>
      <c r="N1016" t="str">
        <f>VLOOKUP($D1016,metadata!$B$2:$S$451,11,0)</f>
        <v>drosophila littoralis</v>
      </c>
      <c r="O1016" t="str">
        <f>VLOOKUP($D1016,metadata!$B$2:$S$451,12,0)</f>
        <v>diptera</v>
      </c>
      <c r="P1016" t="str">
        <f>VLOOKUP($D1016,metadata!$B$2:$S$451,13,0)</f>
        <v>Dietikon2</v>
      </c>
      <c r="Q1016">
        <f>VLOOKUP($D1016,metadata!$B$2:$S$451,14,0)</f>
        <v>47.4166666666667</v>
      </c>
      <c r="R1016">
        <f>VLOOKUP($D1016,metadata!$B$2:$S$451,15,0)</f>
        <v>8.5</v>
      </c>
      <c r="S1016" t="str">
        <f>VLOOKUP($D1016,metadata!$B$2:$S$451,16,0)</f>
        <v/>
      </c>
      <c r="T1016" t="str">
        <f>VLOOKUP($D1016,metadata!$B$2:$S$451,17,0)</f>
        <v/>
      </c>
      <c r="U1016" t="str">
        <f>VLOOKUP($D1016,metadata!$B$2:$S$451,18,0)</f>
        <v/>
      </c>
      <c r="V1016">
        <f>VLOOKUP($D1016,metadata!$B$2:$Z$451,19,0)</f>
        <v>30</v>
      </c>
      <c r="W1016" t="str">
        <f>VLOOKUP($D1016,metadata!$B$2:$Z$451,20,0)</f>
        <v>global average</v>
      </c>
      <c r="X1016" t="str">
        <f>VLOOKUP($D1016,metadata!$B$2:$Z$451,21,0)</f>
        <v/>
      </c>
      <c r="Y1016">
        <f>VLOOKUP($D1016,metadata!$B$2:$Z$451,22,0)</f>
        <v>24</v>
      </c>
      <c r="Z1016" t="str">
        <f>VLOOKUP($D1016,metadata!$B$2:$Z$451,23,0)</f>
        <v/>
      </c>
      <c r="AA1016" t="str">
        <f>VLOOKUP($D1016,metadata!$B$2:$Z$451,24,0)</f>
        <v>adult</v>
      </c>
      <c r="AB1016" t="str">
        <f>VLOOKUP($D1016,metadata!$B$2:$Z$451,25,0)</f>
        <v/>
      </c>
      <c r="AC1016">
        <v>19.4793748964603</v>
      </c>
      <c r="AD1016">
        <v>2.1978021978021598</v>
      </c>
      <c r="AF1016">
        <f>IF(AE1016="",V1016,AE1016)</f>
        <v>30</v>
      </c>
      <c r="AG1016">
        <v>19.5</v>
      </c>
      <c r="AH1016">
        <v>1986</v>
      </c>
      <c r="AI1016" t="s">
        <v>38</v>
      </c>
      <c r="AJ1016" t="s">
        <v>37</v>
      </c>
    </row>
    <row r="1017" spans="3:36" x14ac:dyDescent="0.3">
      <c r="C1017">
        <v>1017</v>
      </c>
      <c r="D1017" t="str">
        <f t="shared" si="48"/>
        <v>24-Dietikon2</v>
      </c>
      <c r="E1017" t="str">
        <f>VLOOKUP($D1017,metadata!$B$2:$S$451,2,0)</f>
        <v>LANKINEN, P</v>
      </c>
      <c r="F1017" t="str">
        <f>VLOOKUP($D1017,metadata!$B$2:$S$451,3,0)</f>
        <v>GEOGRAPHICAL VARIATION IN CIRCADIAN ECLOSION RHYTHM AND PHOTOPERIODIC ADULT DIAPAUSE IN DROSOPHILA-LITTORALIS</v>
      </c>
      <c r="G1017" t="str">
        <f>VLOOKUP($D1017,metadata!$B$2:$S$451,4,0)</f>
        <v>10.1007/BF00612503</v>
      </c>
      <c r="H1017" t="str">
        <f>VLOOKUP($D1017,metadata!$B$2:$S$451,5,0)</f>
        <v>y</v>
      </c>
      <c r="I1017" t="str">
        <f>VLOOKUP($D1017,metadata!$B$2:$S$451,6,0)</f>
        <v>a</v>
      </c>
      <c r="J1017" t="str">
        <f>VLOOKUP($D1017,metadata!$B$2:$S$451,7,0)</f>
        <v>i</v>
      </c>
      <c r="K1017" t="str">
        <f>VLOOKUP($D1017,metadata!$B$2:$S$451,8,0)</f>
        <v/>
      </c>
      <c r="L1017">
        <f>VLOOKUP($D1017,metadata!$B$2:$S$451,9,0)</f>
        <v>9</v>
      </c>
      <c r="M1017" t="str">
        <f>VLOOKUP($D1017,metadata!$B$2:$S$451,10,0)</f>
        <v/>
      </c>
      <c r="N1017" t="str">
        <f>VLOOKUP($D1017,metadata!$B$2:$S$451,11,0)</f>
        <v>drosophila littoralis</v>
      </c>
      <c r="O1017" t="str">
        <f>VLOOKUP($D1017,metadata!$B$2:$S$451,12,0)</f>
        <v>diptera</v>
      </c>
      <c r="P1017" t="str">
        <f>VLOOKUP($D1017,metadata!$B$2:$S$451,13,0)</f>
        <v>Dietikon2</v>
      </c>
      <c r="Q1017">
        <f>VLOOKUP($D1017,metadata!$B$2:$S$451,14,0)</f>
        <v>47.4166666666667</v>
      </c>
      <c r="R1017">
        <f>VLOOKUP($D1017,metadata!$B$2:$S$451,15,0)</f>
        <v>8.5</v>
      </c>
      <c r="S1017" t="str">
        <f>VLOOKUP($D1017,metadata!$B$2:$S$451,16,0)</f>
        <v/>
      </c>
      <c r="T1017" t="str">
        <f>VLOOKUP($D1017,metadata!$B$2:$S$451,17,0)</f>
        <v/>
      </c>
      <c r="U1017" t="str">
        <f>VLOOKUP($D1017,metadata!$B$2:$S$451,18,0)</f>
        <v/>
      </c>
      <c r="V1017">
        <f>VLOOKUP($D1017,metadata!$B$2:$Z$451,19,0)</f>
        <v>30</v>
      </c>
      <c r="W1017" t="str">
        <f>VLOOKUP($D1017,metadata!$B$2:$Z$451,20,0)</f>
        <v>global average</v>
      </c>
      <c r="X1017" t="str">
        <f>VLOOKUP($D1017,metadata!$B$2:$Z$451,21,0)</f>
        <v/>
      </c>
      <c r="Y1017">
        <f>VLOOKUP($D1017,metadata!$B$2:$Z$451,22,0)</f>
        <v>24</v>
      </c>
      <c r="Z1017" t="str">
        <f>VLOOKUP($D1017,metadata!$B$2:$Z$451,23,0)</f>
        <v/>
      </c>
      <c r="AA1017" t="str">
        <f>VLOOKUP($D1017,metadata!$B$2:$Z$451,24,0)</f>
        <v>adult</v>
      </c>
      <c r="AB1017" t="str">
        <f>VLOOKUP($D1017,metadata!$B$2:$Z$451,25,0)</f>
        <v/>
      </c>
      <c r="AC1017">
        <v>20.927605058258301</v>
      </c>
      <c r="AD1017">
        <v>3.2967032967032401</v>
      </c>
      <c r="AF1017">
        <f>IF(AE1017="",V1017,AE1017)</f>
        <v>30</v>
      </c>
      <c r="AG1017">
        <v>21</v>
      </c>
      <c r="AH1017">
        <v>1986</v>
      </c>
      <c r="AI1017" t="s">
        <v>38</v>
      </c>
      <c r="AJ1017" t="s">
        <v>37</v>
      </c>
    </row>
    <row r="1018" spans="3:36" x14ac:dyDescent="0.3">
      <c r="C1018">
        <v>1018</v>
      </c>
      <c r="D1018" t="str">
        <f t="shared" si="48"/>
        <v>24-Ticino4</v>
      </c>
      <c r="E1018" t="str">
        <f>VLOOKUP($D1018,metadata!$B$2:$S$451,2,0)</f>
        <v>LANKINEN, P</v>
      </c>
      <c r="F1018" t="str">
        <f>VLOOKUP($D1018,metadata!$B$2:$S$451,3,0)</f>
        <v>GEOGRAPHICAL VARIATION IN CIRCADIAN ECLOSION RHYTHM AND PHOTOPERIODIC ADULT DIAPAUSE IN DROSOPHILA-LITTORALIS</v>
      </c>
      <c r="G1018" t="str">
        <f>VLOOKUP($D1018,metadata!$B$2:$S$451,4,0)</f>
        <v>10.1007/BF00612503</v>
      </c>
      <c r="H1018" t="str">
        <f>VLOOKUP($D1018,metadata!$B$2:$S$451,5,0)</f>
        <v>y</v>
      </c>
      <c r="I1018" t="str">
        <f>VLOOKUP($D1018,metadata!$B$2:$S$451,6,0)</f>
        <v>a</v>
      </c>
      <c r="J1018" t="str">
        <f>VLOOKUP($D1018,metadata!$B$2:$S$451,7,0)</f>
        <v>i</v>
      </c>
      <c r="K1018" t="str">
        <f>VLOOKUP($D1018,metadata!$B$2:$S$451,8,0)</f>
        <v/>
      </c>
      <c r="L1018">
        <f>VLOOKUP($D1018,metadata!$B$2:$S$451,9,0)</f>
        <v>9</v>
      </c>
      <c r="M1018" t="str">
        <f>VLOOKUP($D1018,metadata!$B$2:$S$451,10,0)</f>
        <v/>
      </c>
      <c r="N1018" t="str">
        <f>VLOOKUP($D1018,metadata!$B$2:$S$451,11,0)</f>
        <v>drosophila littoralis</v>
      </c>
      <c r="O1018" t="str">
        <f>VLOOKUP($D1018,metadata!$B$2:$S$451,12,0)</f>
        <v>diptera</v>
      </c>
      <c r="P1018" t="str">
        <f>VLOOKUP($D1018,metadata!$B$2:$S$451,13,0)</f>
        <v>Ticino4</v>
      </c>
      <c r="Q1018">
        <f>VLOOKUP($D1018,metadata!$B$2:$S$451,14,0)</f>
        <v>46.1666666666667</v>
      </c>
      <c r="R1018">
        <f>VLOOKUP($D1018,metadata!$B$2:$S$451,15,0)</f>
        <v>8.8333333333333304</v>
      </c>
      <c r="S1018" t="str">
        <f>VLOOKUP($D1018,metadata!$B$2:$S$451,16,0)</f>
        <v/>
      </c>
      <c r="T1018" t="str">
        <f>VLOOKUP($D1018,metadata!$B$2:$S$451,17,0)</f>
        <v/>
      </c>
      <c r="U1018" t="str">
        <f>VLOOKUP($D1018,metadata!$B$2:$S$451,18,0)</f>
        <v/>
      </c>
      <c r="V1018">
        <f>VLOOKUP($D1018,metadata!$B$2:$Z$451,19,0)</f>
        <v>30</v>
      </c>
      <c r="W1018" t="str">
        <f>VLOOKUP($D1018,metadata!$B$2:$Z$451,20,0)</f>
        <v>global average</v>
      </c>
      <c r="X1018" t="str">
        <f>VLOOKUP($D1018,metadata!$B$2:$Z$451,21,0)</f>
        <v/>
      </c>
      <c r="Y1018">
        <f>VLOOKUP($D1018,metadata!$B$2:$Z$451,22,0)</f>
        <v>24</v>
      </c>
      <c r="Z1018" t="str">
        <f>VLOOKUP($D1018,metadata!$B$2:$Z$451,23,0)</f>
        <v/>
      </c>
      <c r="AA1018" t="str">
        <f>VLOOKUP($D1018,metadata!$B$2:$Z$451,24,0)</f>
        <v>adult</v>
      </c>
      <c r="AB1018" t="str">
        <f>VLOOKUP($D1018,metadata!$B$2:$Z$451,25,0)</f>
        <v/>
      </c>
      <c r="AC1018">
        <v>7.5299999999999896</v>
      </c>
      <c r="AD1018">
        <v>3.2444444444444098</v>
      </c>
      <c r="AF1018">
        <f>IF(AE1018="",V1018,AE1018)</f>
        <v>30</v>
      </c>
      <c r="AG1018">
        <v>7.5</v>
      </c>
      <c r="AH1018">
        <v>1986</v>
      </c>
      <c r="AI1018" t="s">
        <v>38</v>
      </c>
      <c r="AJ1018" t="s">
        <v>38</v>
      </c>
    </row>
    <row r="1019" spans="3:36" x14ac:dyDescent="0.3">
      <c r="C1019">
        <v>1019</v>
      </c>
      <c r="D1019" t="str">
        <f t="shared" si="48"/>
        <v>24-Ticino4</v>
      </c>
      <c r="E1019" t="str">
        <f>VLOOKUP($D1019,metadata!$B$2:$S$451,2,0)</f>
        <v>LANKINEN, P</v>
      </c>
      <c r="F1019" t="str">
        <f>VLOOKUP($D1019,metadata!$B$2:$S$451,3,0)</f>
        <v>GEOGRAPHICAL VARIATION IN CIRCADIAN ECLOSION RHYTHM AND PHOTOPERIODIC ADULT DIAPAUSE IN DROSOPHILA-LITTORALIS</v>
      </c>
      <c r="G1019" t="str">
        <f>VLOOKUP($D1019,metadata!$B$2:$S$451,4,0)</f>
        <v>10.1007/BF00612503</v>
      </c>
      <c r="H1019" t="str">
        <f>VLOOKUP($D1019,metadata!$B$2:$S$451,5,0)</f>
        <v>y</v>
      </c>
      <c r="I1019" t="str">
        <f>VLOOKUP($D1019,metadata!$B$2:$S$451,6,0)</f>
        <v>a</v>
      </c>
      <c r="J1019" t="str">
        <f>VLOOKUP($D1019,metadata!$B$2:$S$451,7,0)</f>
        <v>i</v>
      </c>
      <c r="K1019" t="str">
        <f>VLOOKUP($D1019,metadata!$B$2:$S$451,8,0)</f>
        <v/>
      </c>
      <c r="L1019">
        <f>VLOOKUP($D1019,metadata!$B$2:$S$451,9,0)</f>
        <v>9</v>
      </c>
      <c r="M1019" t="str">
        <f>VLOOKUP($D1019,metadata!$B$2:$S$451,10,0)</f>
        <v/>
      </c>
      <c r="N1019" t="str">
        <f>VLOOKUP($D1019,metadata!$B$2:$S$451,11,0)</f>
        <v>drosophila littoralis</v>
      </c>
      <c r="O1019" t="str">
        <f>VLOOKUP($D1019,metadata!$B$2:$S$451,12,0)</f>
        <v>diptera</v>
      </c>
      <c r="P1019" t="str">
        <f>VLOOKUP($D1019,metadata!$B$2:$S$451,13,0)</f>
        <v>Ticino4</v>
      </c>
      <c r="Q1019">
        <f>VLOOKUP($D1019,metadata!$B$2:$S$451,14,0)</f>
        <v>46.1666666666667</v>
      </c>
      <c r="R1019">
        <f>VLOOKUP($D1019,metadata!$B$2:$S$451,15,0)</f>
        <v>8.8333333333333304</v>
      </c>
      <c r="S1019" t="str">
        <f>VLOOKUP($D1019,metadata!$B$2:$S$451,16,0)</f>
        <v/>
      </c>
      <c r="T1019" t="str">
        <f>VLOOKUP($D1019,metadata!$B$2:$S$451,17,0)</f>
        <v/>
      </c>
      <c r="U1019" t="str">
        <f>VLOOKUP($D1019,metadata!$B$2:$S$451,18,0)</f>
        <v/>
      </c>
      <c r="V1019">
        <f>VLOOKUP($D1019,metadata!$B$2:$Z$451,19,0)</f>
        <v>30</v>
      </c>
      <c r="W1019" t="str">
        <f>VLOOKUP($D1019,metadata!$B$2:$Z$451,20,0)</f>
        <v>global average</v>
      </c>
      <c r="X1019" t="str">
        <f>VLOOKUP($D1019,metadata!$B$2:$Z$451,21,0)</f>
        <v/>
      </c>
      <c r="Y1019">
        <f>VLOOKUP($D1019,metadata!$B$2:$Z$451,22,0)</f>
        <v>24</v>
      </c>
      <c r="Z1019" t="str">
        <f>VLOOKUP($D1019,metadata!$B$2:$Z$451,23,0)</f>
        <v/>
      </c>
      <c r="AA1019" t="str">
        <f>VLOOKUP($D1019,metadata!$B$2:$Z$451,24,0)</f>
        <v>adult</v>
      </c>
      <c r="AB1019" t="str">
        <f>VLOOKUP($D1019,metadata!$B$2:$Z$451,25,0)</f>
        <v/>
      </c>
      <c r="AC1019">
        <v>9.06</v>
      </c>
      <c r="AD1019">
        <v>9.8166666666667197</v>
      </c>
      <c r="AF1019">
        <f>IF(AE1019="",V1019,AE1019)</f>
        <v>30</v>
      </c>
      <c r="AG1019">
        <v>9</v>
      </c>
      <c r="AH1019">
        <v>1986</v>
      </c>
      <c r="AI1019" t="s">
        <v>38</v>
      </c>
      <c r="AJ1019" t="s">
        <v>38</v>
      </c>
    </row>
    <row r="1020" spans="3:36" x14ac:dyDescent="0.3">
      <c r="C1020">
        <v>1020</v>
      </c>
      <c r="D1020" t="str">
        <f t="shared" si="48"/>
        <v>24-Ticino4</v>
      </c>
      <c r="E1020" t="str">
        <f>VLOOKUP($D1020,metadata!$B$2:$S$451,2,0)</f>
        <v>LANKINEN, P</v>
      </c>
      <c r="F1020" t="str">
        <f>VLOOKUP($D1020,metadata!$B$2:$S$451,3,0)</f>
        <v>GEOGRAPHICAL VARIATION IN CIRCADIAN ECLOSION RHYTHM AND PHOTOPERIODIC ADULT DIAPAUSE IN DROSOPHILA-LITTORALIS</v>
      </c>
      <c r="G1020" t="str">
        <f>VLOOKUP($D1020,metadata!$B$2:$S$451,4,0)</f>
        <v>10.1007/BF00612503</v>
      </c>
      <c r="H1020" t="str">
        <f>VLOOKUP($D1020,metadata!$B$2:$S$451,5,0)</f>
        <v>y</v>
      </c>
      <c r="I1020" t="str">
        <f>VLOOKUP($D1020,metadata!$B$2:$S$451,6,0)</f>
        <v>a</v>
      </c>
      <c r="J1020" t="str">
        <f>VLOOKUP($D1020,metadata!$B$2:$S$451,7,0)</f>
        <v>i</v>
      </c>
      <c r="K1020" t="str">
        <f>VLOOKUP($D1020,metadata!$B$2:$S$451,8,0)</f>
        <v/>
      </c>
      <c r="L1020">
        <f>VLOOKUP($D1020,metadata!$B$2:$S$451,9,0)</f>
        <v>9</v>
      </c>
      <c r="M1020" t="str">
        <f>VLOOKUP($D1020,metadata!$B$2:$S$451,10,0)</f>
        <v/>
      </c>
      <c r="N1020" t="str">
        <f>VLOOKUP($D1020,metadata!$B$2:$S$451,11,0)</f>
        <v>drosophila littoralis</v>
      </c>
      <c r="O1020" t="str">
        <f>VLOOKUP($D1020,metadata!$B$2:$S$451,12,0)</f>
        <v>diptera</v>
      </c>
      <c r="P1020" t="str">
        <f>VLOOKUP($D1020,metadata!$B$2:$S$451,13,0)</f>
        <v>Ticino4</v>
      </c>
      <c r="Q1020">
        <f>VLOOKUP($D1020,metadata!$B$2:$S$451,14,0)</f>
        <v>46.1666666666667</v>
      </c>
      <c r="R1020">
        <f>VLOOKUP($D1020,metadata!$B$2:$S$451,15,0)</f>
        <v>8.8333333333333304</v>
      </c>
      <c r="S1020" t="str">
        <f>VLOOKUP($D1020,metadata!$B$2:$S$451,16,0)</f>
        <v/>
      </c>
      <c r="T1020" t="str">
        <f>VLOOKUP($D1020,metadata!$B$2:$S$451,17,0)</f>
        <v/>
      </c>
      <c r="U1020" t="str">
        <f>VLOOKUP($D1020,metadata!$B$2:$S$451,18,0)</f>
        <v/>
      </c>
      <c r="V1020">
        <f>VLOOKUP($D1020,metadata!$B$2:$Z$451,19,0)</f>
        <v>30</v>
      </c>
      <c r="W1020" t="str">
        <f>VLOOKUP($D1020,metadata!$B$2:$Z$451,20,0)</f>
        <v>global average</v>
      </c>
      <c r="X1020" t="str">
        <f>VLOOKUP($D1020,metadata!$B$2:$Z$451,21,0)</f>
        <v/>
      </c>
      <c r="Y1020">
        <f>VLOOKUP($D1020,metadata!$B$2:$Z$451,22,0)</f>
        <v>24</v>
      </c>
      <c r="Z1020" t="str">
        <f>VLOOKUP($D1020,metadata!$B$2:$Z$451,23,0)</f>
        <v/>
      </c>
      <c r="AA1020" t="str">
        <f>VLOOKUP($D1020,metadata!$B$2:$Z$451,24,0)</f>
        <v>adult</v>
      </c>
      <c r="AB1020" t="str">
        <f>VLOOKUP($D1020,metadata!$B$2:$Z$451,25,0)</f>
        <v/>
      </c>
      <c r="AC1020">
        <v>12.12</v>
      </c>
      <c r="AD1020">
        <v>7.4055555555555603</v>
      </c>
      <c r="AF1020">
        <f>IF(AE1020="",V1020,AE1020)</f>
        <v>30</v>
      </c>
      <c r="AG1020">
        <v>12</v>
      </c>
      <c r="AH1020">
        <v>1986</v>
      </c>
      <c r="AI1020" t="s">
        <v>38</v>
      </c>
      <c r="AJ1020" t="s">
        <v>38</v>
      </c>
    </row>
    <row r="1021" spans="3:36" x14ac:dyDescent="0.3">
      <c r="C1021">
        <v>1021</v>
      </c>
      <c r="D1021" t="str">
        <f t="shared" si="48"/>
        <v>24-Ticino4</v>
      </c>
      <c r="E1021" t="str">
        <f>VLOOKUP($D1021,metadata!$B$2:$S$451,2,0)</f>
        <v>LANKINEN, P</v>
      </c>
      <c r="F1021" t="str">
        <f>VLOOKUP($D1021,metadata!$B$2:$S$451,3,0)</f>
        <v>GEOGRAPHICAL VARIATION IN CIRCADIAN ECLOSION RHYTHM AND PHOTOPERIODIC ADULT DIAPAUSE IN DROSOPHILA-LITTORALIS</v>
      </c>
      <c r="G1021" t="str">
        <f>VLOOKUP($D1021,metadata!$B$2:$S$451,4,0)</f>
        <v>10.1007/BF00612503</v>
      </c>
      <c r="H1021" t="str">
        <f>VLOOKUP($D1021,metadata!$B$2:$S$451,5,0)</f>
        <v>y</v>
      </c>
      <c r="I1021" t="str">
        <f>VLOOKUP($D1021,metadata!$B$2:$S$451,6,0)</f>
        <v>a</v>
      </c>
      <c r="J1021" t="str">
        <f>VLOOKUP($D1021,metadata!$B$2:$S$451,7,0)</f>
        <v>i</v>
      </c>
      <c r="K1021" t="str">
        <f>VLOOKUP($D1021,metadata!$B$2:$S$451,8,0)</f>
        <v/>
      </c>
      <c r="L1021">
        <f>VLOOKUP($D1021,metadata!$B$2:$S$451,9,0)</f>
        <v>9</v>
      </c>
      <c r="M1021" t="str">
        <f>VLOOKUP($D1021,metadata!$B$2:$S$451,10,0)</f>
        <v/>
      </c>
      <c r="N1021" t="str">
        <f>VLOOKUP($D1021,metadata!$B$2:$S$451,11,0)</f>
        <v>drosophila littoralis</v>
      </c>
      <c r="O1021" t="str">
        <f>VLOOKUP($D1021,metadata!$B$2:$S$451,12,0)</f>
        <v>diptera</v>
      </c>
      <c r="P1021" t="str">
        <f>VLOOKUP($D1021,metadata!$B$2:$S$451,13,0)</f>
        <v>Ticino4</v>
      </c>
      <c r="Q1021">
        <f>VLOOKUP($D1021,metadata!$B$2:$S$451,14,0)</f>
        <v>46.1666666666667</v>
      </c>
      <c r="R1021">
        <f>VLOOKUP($D1021,metadata!$B$2:$S$451,15,0)</f>
        <v>8.8333333333333304</v>
      </c>
      <c r="S1021" t="str">
        <f>VLOOKUP($D1021,metadata!$B$2:$S$451,16,0)</f>
        <v/>
      </c>
      <c r="T1021" t="str">
        <f>VLOOKUP($D1021,metadata!$B$2:$S$451,17,0)</f>
        <v/>
      </c>
      <c r="U1021" t="str">
        <f>VLOOKUP($D1021,metadata!$B$2:$S$451,18,0)</f>
        <v/>
      </c>
      <c r="V1021">
        <f>VLOOKUP($D1021,metadata!$B$2:$Z$451,19,0)</f>
        <v>30</v>
      </c>
      <c r="W1021" t="str">
        <f>VLOOKUP($D1021,metadata!$B$2:$Z$451,20,0)</f>
        <v>global average</v>
      </c>
      <c r="X1021" t="str">
        <f>VLOOKUP($D1021,metadata!$B$2:$Z$451,21,0)</f>
        <v/>
      </c>
      <c r="Y1021">
        <f>VLOOKUP($D1021,metadata!$B$2:$Z$451,22,0)</f>
        <v>24</v>
      </c>
      <c r="Z1021" t="str">
        <f>VLOOKUP($D1021,metadata!$B$2:$Z$451,23,0)</f>
        <v/>
      </c>
      <c r="AA1021" t="str">
        <f>VLOOKUP($D1021,metadata!$B$2:$Z$451,24,0)</f>
        <v>adult</v>
      </c>
      <c r="AB1021" t="str">
        <f>VLOOKUP($D1021,metadata!$B$2:$Z$451,25,0)</f>
        <v/>
      </c>
      <c r="AC1021">
        <v>13.559999999999899</v>
      </c>
      <c r="AD1021">
        <v>2.8722222222221401</v>
      </c>
      <c r="AF1021">
        <f>IF(AE1021="",V1021,AE1021)</f>
        <v>30</v>
      </c>
      <c r="AG1021">
        <v>13.5</v>
      </c>
      <c r="AH1021">
        <v>1986</v>
      </c>
      <c r="AI1021" t="s">
        <v>38</v>
      </c>
      <c r="AJ1021" t="s">
        <v>38</v>
      </c>
    </row>
    <row r="1022" spans="3:36" x14ac:dyDescent="0.3">
      <c r="C1022">
        <v>1022</v>
      </c>
      <c r="D1022" t="str">
        <f t="shared" si="48"/>
        <v>24-Ticino4</v>
      </c>
      <c r="E1022" t="str">
        <f>VLOOKUP($D1022,metadata!$B$2:$S$451,2,0)</f>
        <v>LANKINEN, P</v>
      </c>
      <c r="F1022" t="str">
        <f>VLOOKUP($D1022,metadata!$B$2:$S$451,3,0)</f>
        <v>GEOGRAPHICAL VARIATION IN CIRCADIAN ECLOSION RHYTHM AND PHOTOPERIODIC ADULT DIAPAUSE IN DROSOPHILA-LITTORALIS</v>
      </c>
      <c r="G1022" t="str">
        <f>VLOOKUP($D1022,metadata!$B$2:$S$451,4,0)</f>
        <v>10.1007/BF00612503</v>
      </c>
      <c r="H1022" t="str">
        <f>VLOOKUP($D1022,metadata!$B$2:$S$451,5,0)</f>
        <v>y</v>
      </c>
      <c r="I1022" t="str">
        <f>VLOOKUP($D1022,metadata!$B$2:$S$451,6,0)</f>
        <v>a</v>
      </c>
      <c r="J1022" t="str">
        <f>VLOOKUP($D1022,metadata!$B$2:$S$451,7,0)</f>
        <v>i</v>
      </c>
      <c r="K1022" t="str">
        <f>VLOOKUP($D1022,metadata!$B$2:$S$451,8,0)</f>
        <v/>
      </c>
      <c r="L1022">
        <f>VLOOKUP($D1022,metadata!$B$2:$S$451,9,0)</f>
        <v>9</v>
      </c>
      <c r="M1022" t="str">
        <f>VLOOKUP($D1022,metadata!$B$2:$S$451,10,0)</f>
        <v/>
      </c>
      <c r="N1022" t="str">
        <f>VLOOKUP($D1022,metadata!$B$2:$S$451,11,0)</f>
        <v>drosophila littoralis</v>
      </c>
      <c r="O1022" t="str">
        <f>VLOOKUP($D1022,metadata!$B$2:$S$451,12,0)</f>
        <v>diptera</v>
      </c>
      <c r="P1022" t="str">
        <f>VLOOKUP($D1022,metadata!$B$2:$S$451,13,0)</f>
        <v>Ticino4</v>
      </c>
      <c r="Q1022">
        <f>VLOOKUP($D1022,metadata!$B$2:$S$451,14,0)</f>
        <v>46.1666666666667</v>
      </c>
      <c r="R1022">
        <f>VLOOKUP($D1022,metadata!$B$2:$S$451,15,0)</f>
        <v>8.8333333333333304</v>
      </c>
      <c r="S1022" t="str">
        <f>VLOOKUP($D1022,metadata!$B$2:$S$451,16,0)</f>
        <v/>
      </c>
      <c r="T1022" t="str">
        <f>VLOOKUP($D1022,metadata!$B$2:$S$451,17,0)</f>
        <v/>
      </c>
      <c r="U1022" t="str">
        <f>VLOOKUP($D1022,metadata!$B$2:$S$451,18,0)</f>
        <v/>
      </c>
      <c r="V1022">
        <f>VLOOKUP($D1022,metadata!$B$2:$Z$451,19,0)</f>
        <v>30</v>
      </c>
      <c r="W1022" t="str">
        <f>VLOOKUP($D1022,metadata!$B$2:$Z$451,20,0)</f>
        <v>global average</v>
      </c>
      <c r="X1022" t="str">
        <f>VLOOKUP($D1022,metadata!$B$2:$Z$451,21,0)</f>
        <v/>
      </c>
      <c r="Y1022">
        <f>VLOOKUP($D1022,metadata!$B$2:$Z$451,22,0)</f>
        <v>24</v>
      </c>
      <c r="Z1022" t="str">
        <f>VLOOKUP($D1022,metadata!$B$2:$Z$451,23,0)</f>
        <v/>
      </c>
      <c r="AA1022" t="str">
        <f>VLOOKUP($D1022,metadata!$B$2:$Z$451,24,0)</f>
        <v>adult</v>
      </c>
      <c r="AB1022" t="str">
        <f>VLOOKUP($D1022,metadata!$B$2:$Z$451,25,0)</f>
        <v/>
      </c>
      <c r="AC1022">
        <v>15.09</v>
      </c>
      <c r="AD1022">
        <v>7.2222222222222197</v>
      </c>
      <c r="AF1022">
        <f>IF(AE1022="",V1022,AE1022)</f>
        <v>30</v>
      </c>
      <c r="AG1022">
        <v>15</v>
      </c>
      <c r="AH1022">
        <v>1986</v>
      </c>
      <c r="AI1022" t="s">
        <v>38</v>
      </c>
      <c r="AJ1022" t="s">
        <v>38</v>
      </c>
    </row>
    <row r="1023" spans="3:36" x14ac:dyDescent="0.3">
      <c r="C1023">
        <v>1023</v>
      </c>
      <c r="D1023" t="str">
        <f t="shared" si="48"/>
        <v>24-Ticino4</v>
      </c>
      <c r="E1023" t="str">
        <f>VLOOKUP($D1023,metadata!$B$2:$S$451,2,0)</f>
        <v>LANKINEN, P</v>
      </c>
      <c r="F1023" t="str">
        <f>VLOOKUP($D1023,metadata!$B$2:$S$451,3,0)</f>
        <v>GEOGRAPHICAL VARIATION IN CIRCADIAN ECLOSION RHYTHM AND PHOTOPERIODIC ADULT DIAPAUSE IN DROSOPHILA-LITTORALIS</v>
      </c>
      <c r="G1023" t="str">
        <f>VLOOKUP($D1023,metadata!$B$2:$S$451,4,0)</f>
        <v>10.1007/BF00612503</v>
      </c>
      <c r="H1023" t="str">
        <f>VLOOKUP($D1023,metadata!$B$2:$S$451,5,0)</f>
        <v>y</v>
      </c>
      <c r="I1023" t="str">
        <f>VLOOKUP($D1023,metadata!$B$2:$S$451,6,0)</f>
        <v>a</v>
      </c>
      <c r="J1023" t="str">
        <f>VLOOKUP($D1023,metadata!$B$2:$S$451,7,0)</f>
        <v>i</v>
      </c>
      <c r="K1023" t="str">
        <f>VLOOKUP($D1023,metadata!$B$2:$S$451,8,0)</f>
        <v/>
      </c>
      <c r="L1023">
        <f>VLOOKUP($D1023,metadata!$B$2:$S$451,9,0)</f>
        <v>9</v>
      </c>
      <c r="M1023" t="str">
        <f>VLOOKUP($D1023,metadata!$B$2:$S$451,10,0)</f>
        <v/>
      </c>
      <c r="N1023" t="str">
        <f>VLOOKUP($D1023,metadata!$B$2:$S$451,11,0)</f>
        <v>drosophila littoralis</v>
      </c>
      <c r="O1023" t="str">
        <f>VLOOKUP($D1023,metadata!$B$2:$S$451,12,0)</f>
        <v>diptera</v>
      </c>
      <c r="P1023" t="str">
        <f>VLOOKUP($D1023,metadata!$B$2:$S$451,13,0)</f>
        <v>Ticino4</v>
      </c>
      <c r="Q1023">
        <f>VLOOKUP($D1023,metadata!$B$2:$S$451,14,0)</f>
        <v>46.1666666666667</v>
      </c>
      <c r="R1023">
        <f>VLOOKUP($D1023,metadata!$B$2:$S$451,15,0)</f>
        <v>8.8333333333333304</v>
      </c>
      <c r="S1023" t="str">
        <f>VLOOKUP($D1023,metadata!$B$2:$S$451,16,0)</f>
        <v/>
      </c>
      <c r="T1023" t="str">
        <f>VLOOKUP($D1023,metadata!$B$2:$S$451,17,0)</f>
        <v/>
      </c>
      <c r="U1023" t="str">
        <f>VLOOKUP($D1023,metadata!$B$2:$S$451,18,0)</f>
        <v/>
      </c>
      <c r="V1023">
        <f>VLOOKUP($D1023,metadata!$B$2:$Z$451,19,0)</f>
        <v>30</v>
      </c>
      <c r="W1023" t="str">
        <f>VLOOKUP($D1023,metadata!$B$2:$Z$451,20,0)</f>
        <v>global average</v>
      </c>
      <c r="X1023" t="str">
        <f>VLOOKUP($D1023,metadata!$B$2:$Z$451,21,0)</f>
        <v/>
      </c>
      <c r="Y1023">
        <f>VLOOKUP($D1023,metadata!$B$2:$Z$451,22,0)</f>
        <v>24</v>
      </c>
      <c r="Z1023" t="str">
        <f>VLOOKUP($D1023,metadata!$B$2:$Z$451,23,0)</f>
        <v/>
      </c>
      <c r="AA1023" t="str">
        <f>VLOOKUP($D1023,metadata!$B$2:$Z$451,24,0)</f>
        <v>adult</v>
      </c>
      <c r="AB1023" t="str">
        <f>VLOOKUP($D1023,metadata!$B$2:$Z$451,25,0)</f>
        <v/>
      </c>
      <c r="AC1023">
        <v>16.529999999999902</v>
      </c>
      <c r="AD1023">
        <v>2.6888888888888101</v>
      </c>
      <c r="AF1023">
        <f>IF(AE1023="",V1023,AE1023)</f>
        <v>30</v>
      </c>
      <c r="AG1023">
        <v>16.5</v>
      </c>
      <c r="AH1023">
        <v>1986</v>
      </c>
      <c r="AI1023" t="s">
        <v>38</v>
      </c>
      <c r="AJ1023" t="s">
        <v>38</v>
      </c>
    </row>
    <row r="1024" spans="3:36" x14ac:dyDescent="0.3">
      <c r="C1024">
        <v>1024</v>
      </c>
      <c r="D1024" t="str">
        <f t="shared" si="48"/>
        <v>24-Ticino4</v>
      </c>
      <c r="E1024" t="str">
        <f>VLOOKUP($D1024,metadata!$B$2:$S$451,2,0)</f>
        <v>LANKINEN, P</v>
      </c>
      <c r="F1024" t="str">
        <f>VLOOKUP($D1024,metadata!$B$2:$S$451,3,0)</f>
        <v>GEOGRAPHICAL VARIATION IN CIRCADIAN ECLOSION RHYTHM AND PHOTOPERIODIC ADULT DIAPAUSE IN DROSOPHILA-LITTORALIS</v>
      </c>
      <c r="G1024" t="str">
        <f>VLOOKUP($D1024,metadata!$B$2:$S$451,4,0)</f>
        <v>10.1007/BF00612503</v>
      </c>
      <c r="H1024" t="str">
        <f>VLOOKUP($D1024,metadata!$B$2:$S$451,5,0)</f>
        <v>y</v>
      </c>
      <c r="I1024" t="str">
        <f>VLOOKUP($D1024,metadata!$B$2:$S$451,6,0)</f>
        <v>a</v>
      </c>
      <c r="J1024" t="str">
        <f>VLOOKUP($D1024,metadata!$B$2:$S$451,7,0)</f>
        <v>i</v>
      </c>
      <c r="K1024" t="str">
        <f>VLOOKUP($D1024,metadata!$B$2:$S$451,8,0)</f>
        <v/>
      </c>
      <c r="L1024">
        <f>VLOOKUP($D1024,metadata!$B$2:$S$451,9,0)</f>
        <v>9</v>
      </c>
      <c r="M1024" t="str">
        <f>VLOOKUP($D1024,metadata!$B$2:$S$451,10,0)</f>
        <v/>
      </c>
      <c r="N1024" t="str">
        <f>VLOOKUP($D1024,metadata!$B$2:$S$451,11,0)</f>
        <v>drosophila littoralis</v>
      </c>
      <c r="O1024" t="str">
        <f>VLOOKUP($D1024,metadata!$B$2:$S$451,12,0)</f>
        <v>diptera</v>
      </c>
      <c r="P1024" t="str">
        <f>VLOOKUP($D1024,metadata!$B$2:$S$451,13,0)</f>
        <v>Ticino4</v>
      </c>
      <c r="Q1024">
        <f>VLOOKUP($D1024,metadata!$B$2:$S$451,14,0)</f>
        <v>46.1666666666667</v>
      </c>
      <c r="R1024">
        <f>VLOOKUP($D1024,metadata!$B$2:$S$451,15,0)</f>
        <v>8.8333333333333304</v>
      </c>
      <c r="S1024" t="str">
        <f>VLOOKUP($D1024,metadata!$B$2:$S$451,16,0)</f>
        <v/>
      </c>
      <c r="T1024" t="str">
        <f>VLOOKUP($D1024,metadata!$B$2:$S$451,17,0)</f>
        <v/>
      </c>
      <c r="U1024" t="str">
        <f>VLOOKUP($D1024,metadata!$B$2:$S$451,18,0)</f>
        <v/>
      </c>
      <c r="V1024">
        <f>VLOOKUP($D1024,metadata!$B$2:$Z$451,19,0)</f>
        <v>30</v>
      </c>
      <c r="W1024" t="str">
        <f>VLOOKUP($D1024,metadata!$B$2:$Z$451,20,0)</f>
        <v>global average</v>
      </c>
      <c r="X1024" t="str">
        <f>VLOOKUP($D1024,metadata!$B$2:$Z$451,21,0)</f>
        <v/>
      </c>
      <c r="Y1024">
        <f>VLOOKUP($D1024,metadata!$B$2:$Z$451,22,0)</f>
        <v>24</v>
      </c>
      <c r="Z1024" t="str">
        <f>VLOOKUP($D1024,metadata!$B$2:$Z$451,23,0)</f>
        <v/>
      </c>
      <c r="AA1024" t="str">
        <f>VLOOKUP($D1024,metadata!$B$2:$Z$451,24,0)</f>
        <v>adult</v>
      </c>
      <c r="AB1024" t="str">
        <f>VLOOKUP($D1024,metadata!$B$2:$Z$451,25,0)</f>
        <v/>
      </c>
      <c r="AC1024">
        <v>18.059999999999999</v>
      </c>
      <c r="AD1024">
        <v>2.5944444444443699</v>
      </c>
      <c r="AF1024">
        <f>IF(AE1024="",V1024,AE1024)</f>
        <v>30</v>
      </c>
      <c r="AG1024">
        <v>18</v>
      </c>
      <c r="AH1024">
        <v>1986</v>
      </c>
      <c r="AI1024" t="s">
        <v>38</v>
      </c>
      <c r="AJ1024" t="s">
        <v>38</v>
      </c>
    </row>
    <row r="1025" spans="3:36" x14ac:dyDescent="0.3">
      <c r="C1025">
        <v>1025</v>
      </c>
      <c r="D1025" t="str">
        <f t="shared" si="48"/>
        <v>24-Ticino4</v>
      </c>
      <c r="E1025" t="str">
        <f>VLOOKUP($D1025,metadata!$B$2:$S$451,2,0)</f>
        <v>LANKINEN, P</v>
      </c>
      <c r="F1025" t="str">
        <f>VLOOKUP($D1025,metadata!$B$2:$S$451,3,0)</f>
        <v>GEOGRAPHICAL VARIATION IN CIRCADIAN ECLOSION RHYTHM AND PHOTOPERIODIC ADULT DIAPAUSE IN DROSOPHILA-LITTORALIS</v>
      </c>
      <c r="G1025" t="str">
        <f>VLOOKUP($D1025,metadata!$B$2:$S$451,4,0)</f>
        <v>10.1007/BF00612503</v>
      </c>
      <c r="H1025" t="str">
        <f>VLOOKUP($D1025,metadata!$B$2:$S$451,5,0)</f>
        <v>y</v>
      </c>
      <c r="I1025" t="str">
        <f>VLOOKUP($D1025,metadata!$B$2:$S$451,6,0)</f>
        <v>a</v>
      </c>
      <c r="J1025" t="str">
        <f>VLOOKUP($D1025,metadata!$B$2:$S$451,7,0)</f>
        <v>i</v>
      </c>
      <c r="K1025" t="str">
        <f>VLOOKUP($D1025,metadata!$B$2:$S$451,8,0)</f>
        <v/>
      </c>
      <c r="L1025">
        <f>VLOOKUP($D1025,metadata!$B$2:$S$451,9,0)</f>
        <v>9</v>
      </c>
      <c r="M1025" t="str">
        <f>VLOOKUP($D1025,metadata!$B$2:$S$451,10,0)</f>
        <v/>
      </c>
      <c r="N1025" t="str">
        <f>VLOOKUP($D1025,metadata!$B$2:$S$451,11,0)</f>
        <v>drosophila littoralis</v>
      </c>
      <c r="O1025" t="str">
        <f>VLOOKUP($D1025,metadata!$B$2:$S$451,12,0)</f>
        <v>diptera</v>
      </c>
      <c r="P1025" t="str">
        <f>VLOOKUP($D1025,metadata!$B$2:$S$451,13,0)</f>
        <v>Ticino4</v>
      </c>
      <c r="Q1025">
        <f>VLOOKUP($D1025,metadata!$B$2:$S$451,14,0)</f>
        <v>46.1666666666667</v>
      </c>
      <c r="R1025">
        <f>VLOOKUP($D1025,metadata!$B$2:$S$451,15,0)</f>
        <v>8.8333333333333304</v>
      </c>
      <c r="S1025" t="str">
        <f>VLOOKUP($D1025,metadata!$B$2:$S$451,16,0)</f>
        <v/>
      </c>
      <c r="T1025" t="str">
        <f>VLOOKUP($D1025,metadata!$B$2:$S$451,17,0)</f>
        <v/>
      </c>
      <c r="U1025" t="str">
        <f>VLOOKUP($D1025,metadata!$B$2:$S$451,18,0)</f>
        <v/>
      </c>
      <c r="V1025">
        <f>VLOOKUP($D1025,metadata!$B$2:$Z$451,19,0)</f>
        <v>30</v>
      </c>
      <c r="W1025" t="str">
        <f>VLOOKUP($D1025,metadata!$B$2:$Z$451,20,0)</f>
        <v>global average</v>
      </c>
      <c r="X1025" t="str">
        <f>VLOOKUP($D1025,metadata!$B$2:$Z$451,21,0)</f>
        <v/>
      </c>
      <c r="Y1025">
        <f>VLOOKUP($D1025,metadata!$B$2:$Z$451,22,0)</f>
        <v>24</v>
      </c>
      <c r="Z1025" t="str">
        <f>VLOOKUP($D1025,metadata!$B$2:$Z$451,23,0)</f>
        <v/>
      </c>
      <c r="AA1025" t="str">
        <f>VLOOKUP($D1025,metadata!$B$2:$Z$451,24,0)</f>
        <v>adult</v>
      </c>
      <c r="AB1025" t="str">
        <f>VLOOKUP($D1025,metadata!$B$2:$Z$451,25,0)</f>
        <v/>
      </c>
      <c r="AC1025">
        <v>19.499999999999901</v>
      </c>
      <c r="AD1025">
        <v>4.7277777777777601</v>
      </c>
      <c r="AF1025">
        <f>IF(AE1025="",V1025,AE1025)</f>
        <v>30</v>
      </c>
      <c r="AG1025">
        <v>19.5</v>
      </c>
      <c r="AH1025">
        <v>1986</v>
      </c>
      <c r="AI1025" t="s">
        <v>38</v>
      </c>
      <c r="AJ1025" t="s">
        <v>38</v>
      </c>
    </row>
    <row r="1026" spans="3:36" x14ac:dyDescent="0.3">
      <c r="C1026">
        <v>1026</v>
      </c>
      <c r="D1026" t="str">
        <f t="shared" ref="D1026:D1089" si="49">VLOOKUP(C1026,$A$1:$B$451,2)</f>
        <v>24-Ticino4</v>
      </c>
      <c r="E1026" t="str">
        <f>VLOOKUP($D1026,metadata!$B$2:$S$451,2,0)</f>
        <v>LANKINEN, P</v>
      </c>
      <c r="F1026" t="str">
        <f>VLOOKUP($D1026,metadata!$B$2:$S$451,3,0)</f>
        <v>GEOGRAPHICAL VARIATION IN CIRCADIAN ECLOSION RHYTHM AND PHOTOPERIODIC ADULT DIAPAUSE IN DROSOPHILA-LITTORALIS</v>
      </c>
      <c r="G1026" t="str">
        <f>VLOOKUP($D1026,metadata!$B$2:$S$451,4,0)</f>
        <v>10.1007/BF00612503</v>
      </c>
      <c r="H1026" t="str">
        <f>VLOOKUP($D1026,metadata!$B$2:$S$451,5,0)</f>
        <v>y</v>
      </c>
      <c r="I1026" t="str">
        <f>VLOOKUP($D1026,metadata!$B$2:$S$451,6,0)</f>
        <v>a</v>
      </c>
      <c r="J1026" t="str">
        <f>VLOOKUP($D1026,metadata!$B$2:$S$451,7,0)</f>
        <v>i</v>
      </c>
      <c r="K1026" t="str">
        <f>VLOOKUP($D1026,metadata!$B$2:$S$451,8,0)</f>
        <v/>
      </c>
      <c r="L1026">
        <f>VLOOKUP($D1026,metadata!$B$2:$S$451,9,0)</f>
        <v>9</v>
      </c>
      <c r="M1026" t="str">
        <f>VLOOKUP($D1026,metadata!$B$2:$S$451,10,0)</f>
        <v/>
      </c>
      <c r="N1026" t="str">
        <f>VLOOKUP($D1026,metadata!$B$2:$S$451,11,0)</f>
        <v>drosophila littoralis</v>
      </c>
      <c r="O1026" t="str">
        <f>VLOOKUP($D1026,metadata!$B$2:$S$451,12,0)</f>
        <v>diptera</v>
      </c>
      <c r="P1026" t="str">
        <f>VLOOKUP($D1026,metadata!$B$2:$S$451,13,0)</f>
        <v>Ticino4</v>
      </c>
      <c r="Q1026">
        <f>VLOOKUP($D1026,metadata!$B$2:$S$451,14,0)</f>
        <v>46.1666666666667</v>
      </c>
      <c r="R1026">
        <f>VLOOKUP($D1026,metadata!$B$2:$S$451,15,0)</f>
        <v>8.8333333333333304</v>
      </c>
      <c r="S1026" t="str">
        <f>VLOOKUP($D1026,metadata!$B$2:$S$451,16,0)</f>
        <v/>
      </c>
      <c r="T1026" t="str">
        <f>VLOOKUP($D1026,metadata!$B$2:$S$451,17,0)</f>
        <v/>
      </c>
      <c r="U1026" t="str">
        <f>VLOOKUP($D1026,metadata!$B$2:$S$451,18,0)</f>
        <v/>
      </c>
      <c r="V1026">
        <f>VLOOKUP($D1026,metadata!$B$2:$Z$451,19,0)</f>
        <v>30</v>
      </c>
      <c r="W1026" t="str">
        <f>VLOOKUP($D1026,metadata!$B$2:$Z$451,20,0)</f>
        <v>global average</v>
      </c>
      <c r="X1026" t="str">
        <f>VLOOKUP($D1026,metadata!$B$2:$Z$451,21,0)</f>
        <v/>
      </c>
      <c r="Y1026">
        <f>VLOOKUP($D1026,metadata!$B$2:$Z$451,22,0)</f>
        <v>24</v>
      </c>
      <c r="Z1026" t="str">
        <f>VLOOKUP($D1026,metadata!$B$2:$Z$451,23,0)</f>
        <v/>
      </c>
      <c r="AA1026" t="str">
        <f>VLOOKUP($D1026,metadata!$B$2:$Z$451,24,0)</f>
        <v>adult</v>
      </c>
      <c r="AB1026" t="str">
        <f>VLOOKUP($D1026,metadata!$B$2:$Z$451,25,0)</f>
        <v/>
      </c>
      <c r="AC1026">
        <v>21.029999999999902</v>
      </c>
      <c r="AD1026">
        <v>10.188888888888799</v>
      </c>
      <c r="AF1026">
        <f>IF(AE1026="",V1026,AE1026)</f>
        <v>30</v>
      </c>
      <c r="AG1026">
        <v>21</v>
      </c>
      <c r="AH1026">
        <v>1986</v>
      </c>
      <c r="AI1026" t="s">
        <v>38</v>
      </c>
      <c r="AJ1026" t="s">
        <v>38</v>
      </c>
    </row>
    <row r="1027" spans="3:36" x14ac:dyDescent="0.3">
      <c r="C1027">
        <v>1027</v>
      </c>
      <c r="D1027" t="str">
        <f t="shared" si="49"/>
        <v>24-Ticino2</v>
      </c>
      <c r="E1027" t="str">
        <f>VLOOKUP($D1027,metadata!$B$2:$S$451,2,0)</f>
        <v>LANKINEN, P</v>
      </c>
      <c r="F1027" t="str">
        <f>VLOOKUP($D1027,metadata!$B$2:$S$451,3,0)</f>
        <v>GEOGRAPHICAL VARIATION IN CIRCADIAN ECLOSION RHYTHM AND PHOTOPERIODIC ADULT DIAPAUSE IN DROSOPHILA-LITTORALIS</v>
      </c>
      <c r="G1027" t="str">
        <f>VLOOKUP($D1027,metadata!$B$2:$S$451,4,0)</f>
        <v>10.1007/BF00612503</v>
      </c>
      <c r="H1027" t="str">
        <f>VLOOKUP($D1027,metadata!$B$2:$S$451,5,0)</f>
        <v>y</v>
      </c>
      <c r="I1027" t="str">
        <f>VLOOKUP($D1027,metadata!$B$2:$S$451,6,0)</f>
        <v>a</v>
      </c>
      <c r="J1027" t="str">
        <f>VLOOKUP($D1027,metadata!$B$2:$S$451,7,0)</f>
        <v>i</v>
      </c>
      <c r="K1027" t="str">
        <f>VLOOKUP($D1027,metadata!$B$2:$S$451,8,0)</f>
        <v/>
      </c>
      <c r="L1027">
        <f>VLOOKUP($D1027,metadata!$B$2:$S$451,9,0)</f>
        <v>9</v>
      </c>
      <c r="M1027" t="str">
        <f>VLOOKUP($D1027,metadata!$B$2:$S$451,10,0)</f>
        <v/>
      </c>
      <c r="N1027" t="str">
        <f>VLOOKUP($D1027,metadata!$B$2:$S$451,11,0)</f>
        <v>drosophila littoralis</v>
      </c>
      <c r="O1027" t="str">
        <f>VLOOKUP($D1027,metadata!$B$2:$S$451,12,0)</f>
        <v>diptera</v>
      </c>
      <c r="P1027" t="str">
        <f>VLOOKUP($D1027,metadata!$B$2:$S$451,13,0)</f>
        <v>Ticino2</v>
      </c>
      <c r="Q1027">
        <f>VLOOKUP($D1027,metadata!$B$2:$S$451,14,0)</f>
        <v>46.1666666666667</v>
      </c>
      <c r="R1027">
        <f>VLOOKUP($D1027,metadata!$B$2:$S$451,15,0)</f>
        <v>8.8333333333333304</v>
      </c>
      <c r="S1027" t="str">
        <f>VLOOKUP($D1027,metadata!$B$2:$S$451,16,0)</f>
        <v/>
      </c>
      <c r="T1027" t="str">
        <f>VLOOKUP($D1027,metadata!$B$2:$S$451,17,0)</f>
        <v/>
      </c>
      <c r="U1027" t="str">
        <f>VLOOKUP($D1027,metadata!$B$2:$S$451,18,0)</f>
        <v/>
      </c>
      <c r="V1027">
        <f>VLOOKUP($D1027,metadata!$B$2:$Z$451,19,0)</f>
        <v>30</v>
      </c>
      <c r="W1027" t="str">
        <f>VLOOKUP($D1027,metadata!$B$2:$Z$451,20,0)</f>
        <v>global average</v>
      </c>
      <c r="X1027" t="str">
        <f>VLOOKUP($D1027,metadata!$B$2:$Z$451,21,0)</f>
        <v/>
      </c>
      <c r="Y1027">
        <f>VLOOKUP($D1027,metadata!$B$2:$Z$451,22,0)</f>
        <v>24</v>
      </c>
      <c r="Z1027" t="str">
        <f>VLOOKUP($D1027,metadata!$B$2:$Z$451,23,0)</f>
        <v/>
      </c>
      <c r="AA1027" t="str">
        <f>VLOOKUP($D1027,metadata!$B$2:$Z$451,24,0)</f>
        <v>adult</v>
      </c>
      <c r="AB1027" t="str">
        <f>VLOOKUP($D1027,metadata!$B$2:$Z$451,25,0)</f>
        <v/>
      </c>
      <c r="AC1027">
        <v>7.6985697386815701</v>
      </c>
      <c r="AD1027">
        <v>93.644477900849495</v>
      </c>
      <c r="AF1027">
        <f>IF(AE1027="",V1027,AE1027)</f>
        <v>30</v>
      </c>
      <c r="AG1027">
        <v>7.5</v>
      </c>
      <c r="AH1027">
        <v>1986</v>
      </c>
      <c r="AI1027" t="s">
        <v>38</v>
      </c>
      <c r="AJ1027" t="s">
        <v>37</v>
      </c>
    </row>
    <row r="1028" spans="3:36" x14ac:dyDescent="0.3">
      <c r="C1028">
        <v>1028</v>
      </c>
      <c r="D1028" t="str">
        <f t="shared" si="49"/>
        <v>24-Ticino2</v>
      </c>
      <c r="E1028" t="str">
        <f>VLOOKUP($D1028,metadata!$B$2:$S$451,2,0)</f>
        <v>LANKINEN, P</v>
      </c>
      <c r="F1028" t="str">
        <f>VLOOKUP($D1028,metadata!$B$2:$S$451,3,0)</f>
        <v>GEOGRAPHICAL VARIATION IN CIRCADIAN ECLOSION RHYTHM AND PHOTOPERIODIC ADULT DIAPAUSE IN DROSOPHILA-LITTORALIS</v>
      </c>
      <c r="G1028" t="str">
        <f>VLOOKUP($D1028,metadata!$B$2:$S$451,4,0)</f>
        <v>10.1007/BF00612503</v>
      </c>
      <c r="H1028" t="str">
        <f>VLOOKUP($D1028,metadata!$B$2:$S$451,5,0)</f>
        <v>y</v>
      </c>
      <c r="I1028" t="str">
        <f>VLOOKUP($D1028,metadata!$B$2:$S$451,6,0)</f>
        <v>a</v>
      </c>
      <c r="J1028" t="str">
        <f>VLOOKUP($D1028,metadata!$B$2:$S$451,7,0)</f>
        <v>i</v>
      </c>
      <c r="K1028" t="str">
        <f>VLOOKUP($D1028,metadata!$B$2:$S$451,8,0)</f>
        <v/>
      </c>
      <c r="L1028">
        <f>VLOOKUP($D1028,metadata!$B$2:$S$451,9,0)</f>
        <v>9</v>
      </c>
      <c r="M1028" t="str">
        <f>VLOOKUP($D1028,metadata!$B$2:$S$451,10,0)</f>
        <v/>
      </c>
      <c r="N1028" t="str">
        <f>VLOOKUP($D1028,metadata!$B$2:$S$451,11,0)</f>
        <v>drosophila littoralis</v>
      </c>
      <c r="O1028" t="str">
        <f>VLOOKUP($D1028,metadata!$B$2:$S$451,12,0)</f>
        <v>diptera</v>
      </c>
      <c r="P1028" t="str">
        <f>VLOOKUP($D1028,metadata!$B$2:$S$451,13,0)</f>
        <v>Ticino2</v>
      </c>
      <c r="Q1028">
        <f>VLOOKUP($D1028,metadata!$B$2:$S$451,14,0)</f>
        <v>46.1666666666667</v>
      </c>
      <c r="R1028">
        <f>VLOOKUP($D1028,metadata!$B$2:$S$451,15,0)</f>
        <v>8.8333333333333304</v>
      </c>
      <c r="S1028" t="str">
        <f>VLOOKUP($D1028,metadata!$B$2:$S$451,16,0)</f>
        <v/>
      </c>
      <c r="T1028" t="str">
        <f>VLOOKUP($D1028,metadata!$B$2:$S$451,17,0)</f>
        <v/>
      </c>
      <c r="U1028" t="str">
        <f>VLOOKUP($D1028,metadata!$B$2:$S$451,18,0)</f>
        <v/>
      </c>
      <c r="V1028">
        <f>VLOOKUP($D1028,metadata!$B$2:$Z$451,19,0)</f>
        <v>30</v>
      </c>
      <c r="W1028" t="str">
        <f>VLOOKUP($D1028,metadata!$B$2:$Z$451,20,0)</f>
        <v>global average</v>
      </c>
      <c r="X1028" t="str">
        <f>VLOOKUP($D1028,metadata!$B$2:$Z$451,21,0)</f>
        <v/>
      </c>
      <c r="Y1028">
        <f>VLOOKUP($D1028,metadata!$B$2:$Z$451,22,0)</f>
        <v>24</v>
      </c>
      <c r="Z1028" t="str">
        <f>VLOOKUP($D1028,metadata!$B$2:$Z$451,23,0)</f>
        <v/>
      </c>
      <c r="AA1028" t="str">
        <f>VLOOKUP($D1028,metadata!$B$2:$Z$451,24,0)</f>
        <v>adult</v>
      </c>
      <c r="AB1028" t="str">
        <f>VLOOKUP($D1028,metadata!$B$2:$Z$451,25,0)</f>
        <v/>
      </c>
      <c r="AC1028">
        <v>9.1290461339928992</v>
      </c>
      <c r="AD1028">
        <v>88.353586407140597</v>
      </c>
      <c r="AF1028">
        <f>IF(AE1028="",V1028,AE1028)</f>
        <v>30</v>
      </c>
      <c r="AG1028">
        <v>9</v>
      </c>
      <c r="AH1028">
        <v>1986</v>
      </c>
      <c r="AI1028" t="s">
        <v>38</v>
      </c>
      <c r="AJ1028" t="s">
        <v>37</v>
      </c>
    </row>
    <row r="1029" spans="3:36" x14ac:dyDescent="0.3">
      <c r="C1029">
        <v>1029</v>
      </c>
      <c r="D1029" t="str">
        <f t="shared" si="49"/>
        <v>24-Ticino2</v>
      </c>
      <c r="E1029" t="str">
        <f>VLOOKUP($D1029,metadata!$B$2:$S$451,2,0)</f>
        <v>LANKINEN, P</v>
      </c>
      <c r="F1029" t="str">
        <f>VLOOKUP($D1029,metadata!$B$2:$S$451,3,0)</f>
        <v>GEOGRAPHICAL VARIATION IN CIRCADIAN ECLOSION RHYTHM AND PHOTOPERIODIC ADULT DIAPAUSE IN DROSOPHILA-LITTORALIS</v>
      </c>
      <c r="G1029" t="str">
        <f>VLOOKUP($D1029,metadata!$B$2:$S$451,4,0)</f>
        <v>10.1007/BF00612503</v>
      </c>
      <c r="H1029" t="str">
        <f>VLOOKUP($D1029,metadata!$B$2:$S$451,5,0)</f>
        <v>y</v>
      </c>
      <c r="I1029" t="str">
        <f>VLOOKUP($D1029,metadata!$B$2:$S$451,6,0)</f>
        <v>a</v>
      </c>
      <c r="J1029" t="str">
        <f>VLOOKUP($D1029,metadata!$B$2:$S$451,7,0)</f>
        <v>i</v>
      </c>
      <c r="K1029" t="str">
        <f>VLOOKUP($D1029,metadata!$B$2:$S$451,8,0)</f>
        <v/>
      </c>
      <c r="L1029">
        <f>VLOOKUP($D1029,metadata!$B$2:$S$451,9,0)</f>
        <v>9</v>
      </c>
      <c r="M1029" t="str">
        <f>VLOOKUP($D1029,metadata!$B$2:$S$451,10,0)</f>
        <v/>
      </c>
      <c r="N1029" t="str">
        <f>VLOOKUP($D1029,metadata!$B$2:$S$451,11,0)</f>
        <v>drosophila littoralis</v>
      </c>
      <c r="O1029" t="str">
        <f>VLOOKUP($D1029,metadata!$B$2:$S$451,12,0)</f>
        <v>diptera</v>
      </c>
      <c r="P1029" t="str">
        <f>VLOOKUP($D1029,metadata!$B$2:$S$451,13,0)</f>
        <v>Ticino2</v>
      </c>
      <c r="Q1029">
        <f>VLOOKUP($D1029,metadata!$B$2:$S$451,14,0)</f>
        <v>46.1666666666667</v>
      </c>
      <c r="R1029">
        <f>VLOOKUP($D1029,metadata!$B$2:$S$451,15,0)</f>
        <v>8.8333333333333304</v>
      </c>
      <c r="S1029" t="str">
        <f>VLOOKUP($D1029,metadata!$B$2:$S$451,16,0)</f>
        <v/>
      </c>
      <c r="T1029" t="str">
        <f>VLOOKUP($D1029,metadata!$B$2:$S$451,17,0)</f>
        <v/>
      </c>
      <c r="U1029" t="str">
        <f>VLOOKUP($D1029,metadata!$B$2:$S$451,18,0)</f>
        <v/>
      </c>
      <c r="V1029">
        <f>VLOOKUP($D1029,metadata!$B$2:$Z$451,19,0)</f>
        <v>30</v>
      </c>
      <c r="W1029" t="str">
        <f>VLOOKUP($D1029,metadata!$B$2:$Z$451,20,0)</f>
        <v>global average</v>
      </c>
      <c r="X1029" t="str">
        <f>VLOOKUP($D1029,metadata!$B$2:$Z$451,21,0)</f>
        <v/>
      </c>
      <c r="Y1029">
        <f>VLOOKUP($D1029,metadata!$B$2:$Z$451,22,0)</f>
        <v>24</v>
      </c>
      <c r="Z1029" t="str">
        <f>VLOOKUP($D1029,metadata!$B$2:$Z$451,23,0)</f>
        <v/>
      </c>
      <c r="AA1029" t="str">
        <f>VLOOKUP($D1029,metadata!$B$2:$Z$451,24,0)</f>
        <v>adult</v>
      </c>
      <c r="AB1029" t="str">
        <f>VLOOKUP($D1029,metadata!$B$2:$Z$451,25,0)</f>
        <v/>
      </c>
      <c r="AC1029">
        <v>10.756963114313301</v>
      </c>
      <c r="AD1029">
        <v>92.751908807398493</v>
      </c>
      <c r="AF1029">
        <f>IF(AE1029="",V1029,AE1029)</f>
        <v>30</v>
      </c>
      <c r="AG1029">
        <v>10.5</v>
      </c>
      <c r="AH1029">
        <v>1986</v>
      </c>
      <c r="AI1029" t="s">
        <v>38</v>
      </c>
      <c r="AJ1029" t="s">
        <v>37</v>
      </c>
    </row>
    <row r="1030" spans="3:36" x14ac:dyDescent="0.3">
      <c r="C1030">
        <v>1030</v>
      </c>
      <c r="D1030" t="str">
        <f t="shared" si="49"/>
        <v>24-Ticino2</v>
      </c>
      <c r="E1030" t="str">
        <f>VLOOKUP($D1030,metadata!$B$2:$S$451,2,0)</f>
        <v>LANKINEN, P</v>
      </c>
      <c r="F1030" t="str">
        <f>VLOOKUP($D1030,metadata!$B$2:$S$451,3,0)</f>
        <v>GEOGRAPHICAL VARIATION IN CIRCADIAN ECLOSION RHYTHM AND PHOTOPERIODIC ADULT DIAPAUSE IN DROSOPHILA-LITTORALIS</v>
      </c>
      <c r="G1030" t="str">
        <f>VLOOKUP($D1030,metadata!$B$2:$S$451,4,0)</f>
        <v>10.1007/BF00612503</v>
      </c>
      <c r="H1030" t="str">
        <f>VLOOKUP($D1030,metadata!$B$2:$S$451,5,0)</f>
        <v>y</v>
      </c>
      <c r="I1030" t="str">
        <f>VLOOKUP($D1030,metadata!$B$2:$S$451,6,0)</f>
        <v>a</v>
      </c>
      <c r="J1030" t="str">
        <f>VLOOKUP($D1030,metadata!$B$2:$S$451,7,0)</f>
        <v>i</v>
      </c>
      <c r="K1030" t="str">
        <f>VLOOKUP($D1030,metadata!$B$2:$S$451,8,0)</f>
        <v/>
      </c>
      <c r="L1030">
        <f>VLOOKUP($D1030,metadata!$B$2:$S$451,9,0)</f>
        <v>9</v>
      </c>
      <c r="M1030" t="str">
        <f>VLOOKUP($D1030,metadata!$B$2:$S$451,10,0)</f>
        <v/>
      </c>
      <c r="N1030" t="str">
        <f>VLOOKUP($D1030,metadata!$B$2:$S$451,11,0)</f>
        <v>drosophila littoralis</v>
      </c>
      <c r="O1030" t="str">
        <f>VLOOKUP($D1030,metadata!$B$2:$S$451,12,0)</f>
        <v>diptera</v>
      </c>
      <c r="P1030" t="str">
        <f>VLOOKUP($D1030,metadata!$B$2:$S$451,13,0)</f>
        <v>Ticino2</v>
      </c>
      <c r="Q1030">
        <f>VLOOKUP($D1030,metadata!$B$2:$S$451,14,0)</f>
        <v>46.1666666666667</v>
      </c>
      <c r="R1030">
        <f>VLOOKUP($D1030,metadata!$B$2:$S$451,15,0)</f>
        <v>8.8333333333333304</v>
      </c>
      <c r="S1030" t="str">
        <f>VLOOKUP($D1030,metadata!$B$2:$S$451,16,0)</f>
        <v/>
      </c>
      <c r="T1030" t="str">
        <f>VLOOKUP($D1030,metadata!$B$2:$S$451,17,0)</f>
        <v/>
      </c>
      <c r="U1030" t="str">
        <f>VLOOKUP($D1030,metadata!$B$2:$S$451,18,0)</f>
        <v/>
      </c>
      <c r="V1030">
        <f>VLOOKUP($D1030,metadata!$B$2:$Z$451,19,0)</f>
        <v>30</v>
      </c>
      <c r="W1030" t="str">
        <f>VLOOKUP($D1030,metadata!$B$2:$Z$451,20,0)</f>
        <v>global average</v>
      </c>
      <c r="X1030" t="str">
        <f>VLOOKUP($D1030,metadata!$B$2:$Z$451,21,0)</f>
        <v/>
      </c>
      <c r="Y1030">
        <f>VLOOKUP($D1030,metadata!$B$2:$Z$451,22,0)</f>
        <v>24</v>
      </c>
      <c r="Z1030" t="str">
        <f>VLOOKUP($D1030,metadata!$B$2:$Z$451,23,0)</f>
        <v/>
      </c>
      <c r="AA1030" t="str">
        <f>VLOOKUP($D1030,metadata!$B$2:$Z$451,24,0)</f>
        <v>adult</v>
      </c>
      <c r="AB1030" t="str">
        <f>VLOOKUP($D1030,metadata!$B$2:$Z$451,25,0)</f>
        <v/>
      </c>
      <c r="AC1030">
        <v>12.1642112055059</v>
      </c>
      <c r="AD1030">
        <v>74.556403914399397</v>
      </c>
      <c r="AF1030">
        <f>IF(AE1030="",V1030,AE1030)</f>
        <v>30</v>
      </c>
      <c r="AG1030">
        <v>12</v>
      </c>
      <c r="AH1030">
        <v>1986</v>
      </c>
      <c r="AI1030" t="s">
        <v>38</v>
      </c>
      <c r="AJ1030" t="s">
        <v>37</v>
      </c>
    </row>
    <row r="1031" spans="3:36" x14ac:dyDescent="0.3">
      <c r="C1031">
        <v>1031</v>
      </c>
      <c r="D1031" t="str">
        <f t="shared" si="49"/>
        <v>24-Ticino2</v>
      </c>
      <c r="E1031" t="str">
        <f>VLOOKUP($D1031,metadata!$B$2:$S$451,2,0)</f>
        <v>LANKINEN, P</v>
      </c>
      <c r="F1031" t="str">
        <f>VLOOKUP($D1031,metadata!$B$2:$S$451,3,0)</f>
        <v>GEOGRAPHICAL VARIATION IN CIRCADIAN ECLOSION RHYTHM AND PHOTOPERIODIC ADULT DIAPAUSE IN DROSOPHILA-LITTORALIS</v>
      </c>
      <c r="G1031" t="str">
        <f>VLOOKUP($D1031,metadata!$B$2:$S$451,4,0)</f>
        <v>10.1007/BF00612503</v>
      </c>
      <c r="H1031" t="str">
        <f>VLOOKUP($D1031,metadata!$B$2:$S$451,5,0)</f>
        <v>y</v>
      </c>
      <c r="I1031" t="str">
        <f>VLOOKUP($D1031,metadata!$B$2:$S$451,6,0)</f>
        <v>a</v>
      </c>
      <c r="J1031" t="str">
        <f>VLOOKUP($D1031,metadata!$B$2:$S$451,7,0)</f>
        <v>i</v>
      </c>
      <c r="K1031" t="str">
        <f>VLOOKUP($D1031,metadata!$B$2:$S$451,8,0)</f>
        <v/>
      </c>
      <c r="L1031">
        <f>VLOOKUP($D1031,metadata!$B$2:$S$451,9,0)</f>
        <v>9</v>
      </c>
      <c r="M1031" t="str">
        <f>VLOOKUP($D1031,metadata!$B$2:$S$451,10,0)</f>
        <v/>
      </c>
      <c r="N1031" t="str">
        <f>VLOOKUP($D1031,metadata!$B$2:$S$451,11,0)</f>
        <v>drosophila littoralis</v>
      </c>
      <c r="O1031" t="str">
        <f>VLOOKUP($D1031,metadata!$B$2:$S$451,12,0)</f>
        <v>diptera</v>
      </c>
      <c r="P1031" t="str">
        <f>VLOOKUP($D1031,metadata!$B$2:$S$451,13,0)</f>
        <v>Ticino2</v>
      </c>
      <c r="Q1031">
        <f>VLOOKUP($D1031,metadata!$B$2:$S$451,14,0)</f>
        <v>46.1666666666667</v>
      </c>
      <c r="R1031">
        <f>VLOOKUP($D1031,metadata!$B$2:$S$451,15,0)</f>
        <v>8.8333333333333304</v>
      </c>
      <c r="S1031" t="str">
        <f>VLOOKUP($D1031,metadata!$B$2:$S$451,16,0)</f>
        <v/>
      </c>
      <c r="T1031" t="str">
        <f>VLOOKUP($D1031,metadata!$B$2:$S$451,17,0)</f>
        <v/>
      </c>
      <c r="U1031" t="str">
        <f>VLOOKUP($D1031,metadata!$B$2:$S$451,18,0)</f>
        <v/>
      </c>
      <c r="V1031">
        <f>VLOOKUP($D1031,metadata!$B$2:$Z$451,19,0)</f>
        <v>30</v>
      </c>
      <c r="W1031" t="str">
        <f>VLOOKUP($D1031,metadata!$B$2:$Z$451,20,0)</f>
        <v>global average</v>
      </c>
      <c r="X1031" t="str">
        <f>VLOOKUP($D1031,metadata!$B$2:$Z$451,21,0)</f>
        <v/>
      </c>
      <c r="Y1031">
        <f>VLOOKUP($D1031,metadata!$B$2:$Z$451,22,0)</f>
        <v>24</v>
      </c>
      <c r="Z1031" t="str">
        <f>VLOOKUP($D1031,metadata!$B$2:$Z$451,23,0)</f>
        <v/>
      </c>
      <c r="AA1031" t="str">
        <f>VLOOKUP($D1031,metadata!$B$2:$Z$451,24,0)</f>
        <v>adult</v>
      </c>
      <c r="AB1031" t="str">
        <f>VLOOKUP($D1031,metadata!$B$2:$Z$451,25,0)</f>
        <v/>
      </c>
      <c r="AC1031">
        <v>13.5937197548123</v>
      </c>
      <c r="AD1031">
        <v>18.7278201957199</v>
      </c>
      <c r="AF1031">
        <f>IF(AE1031="",V1031,AE1031)</f>
        <v>30</v>
      </c>
      <c r="AG1031">
        <v>13.5</v>
      </c>
      <c r="AH1031">
        <v>1986</v>
      </c>
      <c r="AI1031" t="s">
        <v>38</v>
      </c>
      <c r="AJ1031" t="s">
        <v>37</v>
      </c>
    </row>
    <row r="1032" spans="3:36" x14ac:dyDescent="0.3">
      <c r="C1032">
        <v>1032</v>
      </c>
      <c r="D1032" t="str">
        <f t="shared" si="49"/>
        <v>24-Ticino2</v>
      </c>
      <c r="E1032" t="str">
        <f>VLOOKUP($D1032,metadata!$B$2:$S$451,2,0)</f>
        <v>LANKINEN, P</v>
      </c>
      <c r="F1032" t="str">
        <f>VLOOKUP($D1032,metadata!$B$2:$S$451,3,0)</f>
        <v>GEOGRAPHICAL VARIATION IN CIRCADIAN ECLOSION RHYTHM AND PHOTOPERIODIC ADULT DIAPAUSE IN DROSOPHILA-LITTORALIS</v>
      </c>
      <c r="G1032" t="str">
        <f>VLOOKUP($D1032,metadata!$B$2:$S$451,4,0)</f>
        <v>10.1007/BF00612503</v>
      </c>
      <c r="H1032" t="str">
        <f>VLOOKUP($D1032,metadata!$B$2:$S$451,5,0)</f>
        <v>y</v>
      </c>
      <c r="I1032" t="str">
        <f>VLOOKUP($D1032,metadata!$B$2:$S$451,6,0)</f>
        <v>a</v>
      </c>
      <c r="J1032" t="str">
        <f>VLOOKUP($D1032,metadata!$B$2:$S$451,7,0)</f>
        <v>i</v>
      </c>
      <c r="K1032" t="str">
        <f>VLOOKUP($D1032,metadata!$B$2:$S$451,8,0)</f>
        <v/>
      </c>
      <c r="L1032">
        <f>VLOOKUP($D1032,metadata!$B$2:$S$451,9,0)</f>
        <v>9</v>
      </c>
      <c r="M1032" t="str">
        <f>VLOOKUP($D1032,metadata!$B$2:$S$451,10,0)</f>
        <v/>
      </c>
      <c r="N1032" t="str">
        <f>VLOOKUP($D1032,metadata!$B$2:$S$451,11,0)</f>
        <v>drosophila littoralis</v>
      </c>
      <c r="O1032" t="str">
        <f>VLOOKUP($D1032,metadata!$B$2:$S$451,12,0)</f>
        <v>diptera</v>
      </c>
      <c r="P1032" t="str">
        <f>VLOOKUP($D1032,metadata!$B$2:$S$451,13,0)</f>
        <v>Ticino2</v>
      </c>
      <c r="Q1032">
        <f>VLOOKUP($D1032,metadata!$B$2:$S$451,14,0)</f>
        <v>46.1666666666667</v>
      </c>
      <c r="R1032">
        <f>VLOOKUP($D1032,metadata!$B$2:$S$451,15,0)</f>
        <v>8.8333333333333304</v>
      </c>
      <c r="S1032" t="str">
        <f>VLOOKUP($D1032,metadata!$B$2:$S$451,16,0)</f>
        <v/>
      </c>
      <c r="T1032" t="str">
        <f>VLOOKUP($D1032,metadata!$B$2:$S$451,17,0)</f>
        <v/>
      </c>
      <c r="U1032" t="str">
        <f>VLOOKUP($D1032,metadata!$B$2:$S$451,18,0)</f>
        <v/>
      </c>
      <c r="V1032">
        <f>VLOOKUP($D1032,metadata!$B$2:$Z$451,19,0)</f>
        <v>30</v>
      </c>
      <c r="W1032" t="str">
        <f>VLOOKUP($D1032,metadata!$B$2:$Z$451,20,0)</f>
        <v>global average</v>
      </c>
      <c r="X1032" t="str">
        <f>VLOOKUP($D1032,metadata!$B$2:$Z$451,21,0)</f>
        <v/>
      </c>
      <c r="Y1032">
        <f>VLOOKUP($D1032,metadata!$B$2:$Z$451,22,0)</f>
        <v>24</v>
      </c>
      <c r="Z1032" t="str">
        <f>VLOOKUP($D1032,metadata!$B$2:$Z$451,23,0)</f>
        <v/>
      </c>
      <c r="AA1032" t="str">
        <f>VLOOKUP($D1032,metadata!$B$2:$Z$451,24,0)</f>
        <v>adult</v>
      </c>
      <c r="AB1032" t="str">
        <f>VLOOKUP($D1032,metadata!$B$2:$Z$451,25,0)</f>
        <v/>
      </c>
      <c r="AC1032">
        <v>15.1045273685342</v>
      </c>
      <c r="AD1032">
        <v>8.0653833745562906</v>
      </c>
      <c r="AF1032">
        <f>IF(AE1032="",V1032,AE1032)</f>
        <v>30</v>
      </c>
      <c r="AG1032">
        <v>15</v>
      </c>
      <c r="AH1032">
        <v>1986</v>
      </c>
      <c r="AI1032" t="s">
        <v>38</v>
      </c>
      <c r="AJ1032" t="s">
        <v>37</v>
      </c>
    </row>
    <row r="1033" spans="3:36" x14ac:dyDescent="0.3">
      <c r="C1033">
        <v>1033</v>
      </c>
      <c r="D1033" t="str">
        <f t="shared" si="49"/>
        <v>24-Ticino2</v>
      </c>
      <c r="E1033" t="str">
        <f>VLOOKUP($D1033,metadata!$B$2:$S$451,2,0)</f>
        <v>LANKINEN, P</v>
      </c>
      <c r="F1033" t="str">
        <f>VLOOKUP($D1033,metadata!$B$2:$S$451,3,0)</f>
        <v>GEOGRAPHICAL VARIATION IN CIRCADIAN ECLOSION RHYTHM AND PHOTOPERIODIC ADULT DIAPAUSE IN DROSOPHILA-LITTORALIS</v>
      </c>
      <c r="G1033" t="str">
        <f>VLOOKUP($D1033,metadata!$B$2:$S$451,4,0)</f>
        <v>10.1007/BF00612503</v>
      </c>
      <c r="H1033" t="str">
        <f>VLOOKUP($D1033,metadata!$B$2:$S$451,5,0)</f>
        <v>y</v>
      </c>
      <c r="I1033" t="str">
        <f>VLOOKUP($D1033,metadata!$B$2:$S$451,6,0)</f>
        <v>a</v>
      </c>
      <c r="J1033" t="str">
        <f>VLOOKUP($D1033,metadata!$B$2:$S$451,7,0)</f>
        <v>i</v>
      </c>
      <c r="K1033" t="str">
        <f>VLOOKUP($D1033,metadata!$B$2:$S$451,8,0)</f>
        <v/>
      </c>
      <c r="L1033">
        <f>VLOOKUP($D1033,metadata!$B$2:$S$451,9,0)</f>
        <v>9</v>
      </c>
      <c r="M1033" t="str">
        <f>VLOOKUP($D1033,metadata!$B$2:$S$451,10,0)</f>
        <v/>
      </c>
      <c r="N1033" t="str">
        <f>VLOOKUP($D1033,metadata!$B$2:$S$451,11,0)</f>
        <v>drosophila littoralis</v>
      </c>
      <c r="O1033" t="str">
        <f>VLOOKUP($D1033,metadata!$B$2:$S$451,12,0)</f>
        <v>diptera</v>
      </c>
      <c r="P1033" t="str">
        <f>VLOOKUP($D1033,metadata!$B$2:$S$451,13,0)</f>
        <v>Ticino2</v>
      </c>
      <c r="Q1033">
        <f>VLOOKUP($D1033,metadata!$B$2:$S$451,14,0)</f>
        <v>46.1666666666667</v>
      </c>
      <c r="R1033">
        <f>VLOOKUP($D1033,metadata!$B$2:$S$451,15,0)</f>
        <v>8.8333333333333304</v>
      </c>
      <c r="S1033" t="str">
        <f>VLOOKUP($D1033,metadata!$B$2:$S$451,16,0)</f>
        <v/>
      </c>
      <c r="T1033" t="str">
        <f>VLOOKUP($D1033,metadata!$B$2:$S$451,17,0)</f>
        <v/>
      </c>
      <c r="U1033" t="str">
        <f>VLOOKUP($D1033,metadata!$B$2:$S$451,18,0)</f>
        <v/>
      </c>
      <c r="V1033">
        <f>VLOOKUP($D1033,metadata!$B$2:$Z$451,19,0)</f>
        <v>30</v>
      </c>
      <c r="W1033" t="str">
        <f>VLOOKUP($D1033,metadata!$B$2:$Z$451,20,0)</f>
        <v>global average</v>
      </c>
      <c r="X1033" t="str">
        <f>VLOOKUP($D1033,metadata!$B$2:$Z$451,21,0)</f>
        <v/>
      </c>
      <c r="Y1033">
        <f>VLOOKUP($D1033,metadata!$B$2:$Z$451,22,0)</f>
        <v>24</v>
      </c>
      <c r="Z1033" t="str">
        <f>VLOOKUP($D1033,metadata!$B$2:$Z$451,23,0)</f>
        <v/>
      </c>
      <c r="AA1033" t="str">
        <f>VLOOKUP($D1033,metadata!$B$2:$Z$451,24,0)</f>
        <v>adult</v>
      </c>
      <c r="AB1033" t="str">
        <f>VLOOKUP($D1033,metadata!$B$2:$Z$451,25,0)</f>
        <v/>
      </c>
      <c r="AC1033">
        <v>16.630820518335302</v>
      </c>
      <c r="AD1033">
        <v>6.0060221529196198</v>
      </c>
      <c r="AF1033">
        <f>IF(AE1033="",V1033,AE1033)</f>
        <v>30</v>
      </c>
      <c r="AG1033">
        <v>16.5</v>
      </c>
      <c r="AH1033">
        <v>1986</v>
      </c>
      <c r="AI1033" t="s">
        <v>38</v>
      </c>
      <c r="AJ1033" t="s">
        <v>37</v>
      </c>
    </row>
    <row r="1034" spans="3:36" x14ac:dyDescent="0.3">
      <c r="C1034">
        <v>1034</v>
      </c>
      <c r="D1034" t="str">
        <f t="shared" si="49"/>
        <v>24-Ticino2</v>
      </c>
      <c r="E1034" t="str">
        <f>VLOOKUP($D1034,metadata!$B$2:$S$451,2,0)</f>
        <v>LANKINEN, P</v>
      </c>
      <c r="F1034" t="str">
        <f>VLOOKUP($D1034,metadata!$B$2:$S$451,3,0)</f>
        <v>GEOGRAPHICAL VARIATION IN CIRCADIAN ECLOSION RHYTHM AND PHOTOPERIODIC ADULT DIAPAUSE IN DROSOPHILA-LITTORALIS</v>
      </c>
      <c r="G1034" t="str">
        <f>VLOOKUP($D1034,metadata!$B$2:$S$451,4,0)</f>
        <v>10.1007/BF00612503</v>
      </c>
      <c r="H1034" t="str">
        <f>VLOOKUP($D1034,metadata!$B$2:$S$451,5,0)</f>
        <v>y</v>
      </c>
      <c r="I1034" t="str">
        <f>VLOOKUP($D1034,metadata!$B$2:$S$451,6,0)</f>
        <v>a</v>
      </c>
      <c r="J1034" t="str">
        <f>VLOOKUP($D1034,metadata!$B$2:$S$451,7,0)</f>
        <v>i</v>
      </c>
      <c r="K1034" t="str">
        <f>VLOOKUP($D1034,metadata!$B$2:$S$451,8,0)</f>
        <v/>
      </c>
      <c r="L1034">
        <f>VLOOKUP($D1034,metadata!$B$2:$S$451,9,0)</f>
        <v>9</v>
      </c>
      <c r="M1034" t="str">
        <f>VLOOKUP($D1034,metadata!$B$2:$S$451,10,0)</f>
        <v/>
      </c>
      <c r="N1034" t="str">
        <f>VLOOKUP($D1034,metadata!$B$2:$S$451,11,0)</f>
        <v>drosophila littoralis</v>
      </c>
      <c r="O1034" t="str">
        <f>VLOOKUP($D1034,metadata!$B$2:$S$451,12,0)</f>
        <v>diptera</v>
      </c>
      <c r="P1034" t="str">
        <f>VLOOKUP($D1034,metadata!$B$2:$S$451,13,0)</f>
        <v>Ticino2</v>
      </c>
      <c r="Q1034">
        <f>VLOOKUP($D1034,metadata!$B$2:$S$451,14,0)</f>
        <v>46.1666666666667</v>
      </c>
      <c r="R1034">
        <f>VLOOKUP($D1034,metadata!$B$2:$S$451,15,0)</f>
        <v>8.8333333333333304</v>
      </c>
      <c r="S1034" t="str">
        <f>VLOOKUP($D1034,metadata!$B$2:$S$451,16,0)</f>
        <v/>
      </c>
      <c r="T1034" t="str">
        <f>VLOOKUP($D1034,metadata!$B$2:$S$451,17,0)</f>
        <v/>
      </c>
      <c r="U1034" t="str">
        <f>VLOOKUP($D1034,metadata!$B$2:$S$451,18,0)</f>
        <v/>
      </c>
      <c r="V1034">
        <f>VLOOKUP($D1034,metadata!$B$2:$Z$451,19,0)</f>
        <v>30</v>
      </c>
      <c r="W1034" t="str">
        <f>VLOOKUP($D1034,metadata!$B$2:$Z$451,20,0)</f>
        <v>global average</v>
      </c>
      <c r="X1034" t="str">
        <f>VLOOKUP($D1034,metadata!$B$2:$Z$451,21,0)</f>
        <v/>
      </c>
      <c r="Y1034">
        <f>VLOOKUP($D1034,metadata!$B$2:$Z$451,22,0)</f>
        <v>24</v>
      </c>
      <c r="Z1034" t="str">
        <f>VLOOKUP($D1034,metadata!$B$2:$Z$451,23,0)</f>
        <v/>
      </c>
      <c r="AA1034" t="str">
        <f>VLOOKUP($D1034,metadata!$B$2:$Z$451,24,0)</f>
        <v>adult</v>
      </c>
      <c r="AB1034" t="str">
        <f>VLOOKUP($D1034,metadata!$B$2:$Z$451,25,0)</f>
        <v/>
      </c>
      <c r="AC1034">
        <v>18.153242284116502</v>
      </c>
      <c r="AD1034">
        <v>1.7958920314011899</v>
      </c>
      <c r="AF1034">
        <f>IF(AE1034="",V1034,AE1034)</f>
        <v>30</v>
      </c>
      <c r="AG1034">
        <v>18</v>
      </c>
      <c r="AH1034">
        <v>1986</v>
      </c>
      <c r="AI1034" t="s">
        <v>38</v>
      </c>
      <c r="AJ1034" t="s">
        <v>37</v>
      </c>
    </row>
    <row r="1035" spans="3:36" x14ac:dyDescent="0.3">
      <c r="C1035">
        <v>1035</v>
      </c>
      <c r="D1035" t="str">
        <f t="shared" si="49"/>
        <v>24-Ticino2</v>
      </c>
      <c r="E1035" t="str">
        <f>VLOOKUP($D1035,metadata!$B$2:$S$451,2,0)</f>
        <v>LANKINEN, P</v>
      </c>
      <c r="F1035" t="str">
        <f>VLOOKUP($D1035,metadata!$B$2:$S$451,3,0)</f>
        <v>GEOGRAPHICAL VARIATION IN CIRCADIAN ECLOSION RHYTHM AND PHOTOPERIODIC ADULT DIAPAUSE IN DROSOPHILA-LITTORALIS</v>
      </c>
      <c r="G1035" t="str">
        <f>VLOOKUP($D1035,metadata!$B$2:$S$451,4,0)</f>
        <v>10.1007/BF00612503</v>
      </c>
      <c r="H1035" t="str">
        <f>VLOOKUP($D1035,metadata!$B$2:$S$451,5,0)</f>
        <v>y</v>
      </c>
      <c r="I1035" t="str">
        <f>VLOOKUP($D1035,metadata!$B$2:$S$451,6,0)</f>
        <v>a</v>
      </c>
      <c r="J1035" t="str">
        <f>VLOOKUP($D1035,metadata!$B$2:$S$451,7,0)</f>
        <v>i</v>
      </c>
      <c r="K1035" t="str">
        <f>VLOOKUP($D1035,metadata!$B$2:$S$451,8,0)</f>
        <v/>
      </c>
      <c r="L1035">
        <f>VLOOKUP($D1035,metadata!$B$2:$S$451,9,0)</f>
        <v>9</v>
      </c>
      <c r="M1035" t="str">
        <f>VLOOKUP($D1035,metadata!$B$2:$S$451,10,0)</f>
        <v/>
      </c>
      <c r="N1035" t="str">
        <f>VLOOKUP($D1035,metadata!$B$2:$S$451,11,0)</f>
        <v>drosophila littoralis</v>
      </c>
      <c r="O1035" t="str">
        <f>VLOOKUP($D1035,metadata!$B$2:$S$451,12,0)</f>
        <v>diptera</v>
      </c>
      <c r="P1035" t="str">
        <f>VLOOKUP($D1035,metadata!$B$2:$S$451,13,0)</f>
        <v>Ticino2</v>
      </c>
      <c r="Q1035">
        <f>VLOOKUP($D1035,metadata!$B$2:$S$451,14,0)</f>
        <v>46.1666666666667</v>
      </c>
      <c r="R1035">
        <f>VLOOKUP($D1035,metadata!$B$2:$S$451,15,0)</f>
        <v>8.8333333333333304</v>
      </c>
      <c r="S1035" t="str">
        <f>VLOOKUP($D1035,metadata!$B$2:$S$451,16,0)</f>
        <v/>
      </c>
      <c r="T1035" t="str">
        <f>VLOOKUP($D1035,metadata!$B$2:$S$451,17,0)</f>
        <v/>
      </c>
      <c r="U1035" t="str">
        <f>VLOOKUP($D1035,metadata!$B$2:$S$451,18,0)</f>
        <v/>
      </c>
      <c r="V1035">
        <f>VLOOKUP($D1035,metadata!$B$2:$Z$451,19,0)</f>
        <v>30</v>
      </c>
      <c r="W1035" t="str">
        <f>VLOOKUP($D1035,metadata!$B$2:$Z$451,20,0)</f>
        <v>global average</v>
      </c>
      <c r="X1035" t="str">
        <f>VLOOKUP($D1035,metadata!$B$2:$Z$451,21,0)</f>
        <v/>
      </c>
      <c r="Y1035">
        <f>VLOOKUP($D1035,metadata!$B$2:$Z$451,22,0)</f>
        <v>24</v>
      </c>
      <c r="Z1035" t="str">
        <f>VLOOKUP($D1035,metadata!$B$2:$Z$451,23,0)</f>
        <v/>
      </c>
      <c r="AA1035" t="str">
        <f>VLOOKUP($D1035,metadata!$B$2:$Z$451,24,0)</f>
        <v>adult</v>
      </c>
      <c r="AB1035" t="str">
        <f>VLOOKUP($D1035,metadata!$B$2:$Z$451,25,0)</f>
        <v/>
      </c>
      <c r="AC1035">
        <v>19.507258845037001</v>
      </c>
      <c r="AD1035">
        <v>4.0273147650285601</v>
      </c>
      <c r="AF1035">
        <f>IF(AE1035="",V1035,AE1035)</f>
        <v>30</v>
      </c>
      <c r="AG1035">
        <v>19.5</v>
      </c>
      <c r="AH1035">
        <v>1986</v>
      </c>
      <c r="AI1035" t="s">
        <v>38</v>
      </c>
      <c r="AJ1035" t="s">
        <v>37</v>
      </c>
    </row>
    <row r="1036" spans="3:36" x14ac:dyDescent="0.3">
      <c r="C1036">
        <v>1036</v>
      </c>
      <c r="D1036" t="str">
        <f t="shared" si="49"/>
        <v>24-Biograd</v>
      </c>
      <c r="E1036" t="str">
        <f>VLOOKUP($D1036,metadata!$B$2:$S$451,2,0)</f>
        <v>LANKINEN, P</v>
      </c>
      <c r="F1036" t="str">
        <f>VLOOKUP($D1036,metadata!$B$2:$S$451,3,0)</f>
        <v>GEOGRAPHICAL VARIATION IN CIRCADIAN ECLOSION RHYTHM AND PHOTOPERIODIC ADULT DIAPAUSE IN DROSOPHILA-LITTORALIS</v>
      </c>
      <c r="G1036" t="str">
        <f>VLOOKUP($D1036,metadata!$B$2:$S$451,4,0)</f>
        <v>10.1007/BF00612503</v>
      </c>
      <c r="H1036" t="str">
        <f>VLOOKUP($D1036,metadata!$B$2:$S$451,5,0)</f>
        <v>y</v>
      </c>
      <c r="I1036" t="str">
        <f>VLOOKUP($D1036,metadata!$B$2:$S$451,6,0)</f>
        <v>a</v>
      </c>
      <c r="J1036" t="str">
        <f>VLOOKUP($D1036,metadata!$B$2:$S$451,7,0)</f>
        <v>i</v>
      </c>
      <c r="K1036" t="str">
        <f>VLOOKUP($D1036,metadata!$B$2:$S$451,8,0)</f>
        <v/>
      </c>
      <c r="L1036">
        <f>VLOOKUP($D1036,metadata!$B$2:$S$451,9,0)</f>
        <v>7</v>
      </c>
      <c r="M1036" t="str">
        <f>VLOOKUP($D1036,metadata!$B$2:$S$451,10,0)</f>
        <v/>
      </c>
      <c r="N1036" t="str">
        <f>VLOOKUP($D1036,metadata!$B$2:$S$451,11,0)</f>
        <v>drosophila littoralis</v>
      </c>
      <c r="O1036" t="str">
        <f>VLOOKUP($D1036,metadata!$B$2:$S$451,12,0)</f>
        <v>diptera</v>
      </c>
      <c r="P1036" t="str">
        <f>VLOOKUP($D1036,metadata!$B$2:$S$451,13,0)</f>
        <v>Biograd</v>
      </c>
      <c r="Q1036">
        <f>VLOOKUP($D1036,metadata!$B$2:$S$451,14,0)</f>
        <v>43.9166666666667</v>
      </c>
      <c r="R1036">
        <f>VLOOKUP($D1036,metadata!$B$2:$S$451,15,0)</f>
        <v>16</v>
      </c>
      <c r="S1036" t="str">
        <f>VLOOKUP($D1036,metadata!$B$2:$S$451,16,0)</f>
        <v/>
      </c>
      <c r="T1036" t="str">
        <f>VLOOKUP($D1036,metadata!$B$2:$S$451,17,0)</f>
        <v/>
      </c>
      <c r="U1036" t="str">
        <f>VLOOKUP($D1036,metadata!$B$2:$S$451,18,0)</f>
        <v/>
      </c>
      <c r="V1036">
        <f>VLOOKUP($D1036,metadata!$B$2:$Z$451,19,0)</f>
        <v>30</v>
      </c>
      <c r="W1036" t="str">
        <f>VLOOKUP($D1036,metadata!$B$2:$Z$451,20,0)</f>
        <v>global average</v>
      </c>
      <c r="X1036" t="str">
        <f>VLOOKUP($D1036,metadata!$B$2:$Z$451,21,0)</f>
        <v/>
      </c>
      <c r="Y1036">
        <f>VLOOKUP($D1036,metadata!$B$2:$Z$451,22,0)</f>
        <v>24</v>
      </c>
      <c r="Z1036" t="str">
        <f>VLOOKUP($D1036,metadata!$B$2:$Z$451,23,0)</f>
        <v/>
      </c>
      <c r="AA1036" t="str">
        <f>VLOOKUP($D1036,metadata!$B$2:$Z$451,24,0)</f>
        <v>adult</v>
      </c>
      <c r="AB1036" t="str">
        <f>VLOOKUP($D1036,metadata!$B$2:$Z$451,25,0)</f>
        <v/>
      </c>
      <c r="AC1036">
        <v>9.1442858748173901</v>
      </c>
      <c r="AD1036">
        <v>96.825486009663905</v>
      </c>
      <c r="AF1036">
        <f>IF(AE1036="",V1036,AE1036)</f>
        <v>30</v>
      </c>
      <c r="AG1036">
        <v>9</v>
      </c>
      <c r="AH1036">
        <v>1986</v>
      </c>
      <c r="AI1036" t="s">
        <v>38</v>
      </c>
      <c r="AJ1036" t="s">
        <v>38</v>
      </c>
    </row>
    <row r="1037" spans="3:36" x14ac:dyDescent="0.3">
      <c r="C1037">
        <v>1037</v>
      </c>
      <c r="D1037" t="str">
        <f t="shared" si="49"/>
        <v>24-Biograd</v>
      </c>
      <c r="E1037" t="str">
        <f>VLOOKUP($D1037,metadata!$B$2:$S$451,2,0)</f>
        <v>LANKINEN, P</v>
      </c>
      <c r="F1037" t="str">
        <f>VLOOKUP($D1037,metadata!$B$2:$S$451,3,0)</f>
        <v>GEOGRAPHICAL VARIATION IN CIRCADIAN ECLOSION RHYTHM AND PHOTOPERIODIC ADULT DIAPAUSE IN DROSOPHILA-LITTORALIS</v>
      </c>
      <c r="G1037" t="str">
        <f>VLOOKUP($D1037,metadata!$B$2:$S$451,4,0)</f>
        <v>10.1007/BF00612503</v>
      </c>
      <c r="H1037" t="str">
        <f>VLOOKUP($D1037,metadata!$B$2:$S$451,5,0)</f>
        <v>y</v>
      </c>
      <c r="I1037" t="str">
        <f>VLOOKUP($D1037,metadata!$B$2:$S$451,6,0)</f>
        <v>a</v>
      </c>
      <c r="J1037" t="str">
        <f>VLOOKUP($D1037,metadata!$B$2:$S$451,7,0)</f>
        <v>i</v>
      </c>
      <c r="K1037" t="str">
        <f>VLOOKUP($D1037,metadata!$B$2:$S$451,8,0)</f>
        <v/>
      </c>
      <c r="L1037">
        <f>VLOOKUP($D1037,metadata!$B$2:$S$451,9,0)</f>
        <v>7</v>
      </c>
      <c r="M1037" t="str">
        <f>VLOOKUP($D1037,metadata!$B$2:$S$451,10,0)</f>
        <v/>
      </c>
      <c r="N1037" t="str">
        <f>VLOOKUP($D1037,metadata!$B$2:$S$451,11,0)</f>
        <v>drosophila littoralis</v>
      </c>
      <c r="O1037" t="str">
        <f>VLOOKUP($D1037,metadata!$B$2:$S$451,12,0)</f>
        <v>diptera</v>
      </c>
      <c r="P1037" t="str">
        <f>VLOOKUP($D1037,metadata!$B$2:$S$451,13,0)</f>
        <v>Biograd</v>
      </c>
      <c r="Q1037">
        <f>VLOOKUP($D1037,metadata!$B$2:$S$451,14,0)</f>
        <v>43.9166666666667</v>
      </c>
      <c r="R1037">
        <f>VLOOKUP($D1037,metadata!$B$2:$S$451,15,0)</f>
        <v>16</v>
      </c>
      <c r="S1037" t="str">
        <f>VLOOKUP($D1037,metadata!$B$2:$S$451,16,0)</f>
        <v/>
      </c>
      <c r="T1037" t="str">
        <f>VLOOKUP($D1037,metadata!$B$2:$S$451,17,0)</f>
        <v/>
      </c>
      <c r="U1037" t="str">
        <f>VLOOKUP($D1037,metadata!$B$2:$S$451,18,0)</f>
        <v/>
      </c>
      <c r="V1037">
        <f>VLOOKUP($D1037,metadata!$B$2:$Z$451,19,0)</f>
        <v>30</v>
      </c>
      <c r="W1037" t="str">
        <f>VLOOKUP($D1037,metadata!$B$2:$Z$451,20,0)</f>
        <v>global average</v>
      </c>
      <c r="X1037" t="str">
        <f>VLOOKUP($D1037,metadata!$B$2:$Z$451,21,0)</f>
        <v/>
      </c>
      <c r="Y1037">
        <f>VLOOKUP($D1037,metadata!$B$2:$Z$451,22,0)</f>
        <v>24</v>
      </c>
      <c r="Z1037" t="str">
        <f>VLOOKUP($D1037,metadata!$B$2:$Z$451,23,0)</f>
        <v/>
      </c>
      <c r="AA1037" t="str">
        <f>VLOOKUP($D1037,metadata!$B$2:$Z$451,24,0)</f>
        <v>adult</v>
      </c>
      <c r="AB1037" t="str">
        <f>VLOOKUP($D1037,metadata!$B$2:$Z$451,25,0)</f>
        <v/>
      </c>
      <c r="AC1037">
        <v>12.0883245308461</v>
      </c>
      <c r="AD1037">
        <v>82.402517136756899</v>
      </c>
      <c r="AF1037">
        <f>IF(AE1037="",V1037,AE1037)</f>
        <v>30</v>
      </c>
      <c r="AG1037">
        <v>12</v>
      </c>
      <c r="AH1037">
        <v>1986</v>
      </c>
      <c r="AI1037" t="s">
        <v>38</v>
      </c>
      <c r="AJ1037" t="s">
        <v>38</v>
      </c>
    </row>
    <row r="1038" spans="3:36" x14ac:dyDescent="0.3">
      <c r="C1038">
        <v>1038</v>
      </c>
      <c r="D1038" t="str">
        <f t="shared" si="49"/>
        <v>24-Biograd</v>
      </c>
      <c r="E1038" t="str">
        <f>VLOOKUP($D1038,metadata!$B$2:$S$451,2,0)</f>
        <v>LANKINEN, P</v>
      </c>
      <c r="F1038" t="str">
        <f>VLOOKUP($D1038,metadata!$B$2:$S$451,3,0)</f>
        <v>GEOGRAPHICAL VARIATION IN CIRCADIAN ECLOSION RHYTHM AND PHOTOPERIODIC ADULT DIAPAUSE IN DROSOPHILA-LITTORALIS</v>
      </c>
      <c r="G1038" t="str">
        <f>VLOOKUP($D1038,metadata!$B$2:$S$451,4,0)</f>
        <v>10.1007/BF00612503</v>
      </c>
      <c r="H1038" t="str">
        <f>VLOOKUP($D1038,metadata!$B$2:$S$451,5,0)</f>
        <v>y</v>
      </c>
      <c r="I1038" t="str">
        <f>VLOOKUP($D1038,metadata!$B$2:$S$451,6,0)</f>
        <v>a</v>
      </c>
      <c r="J1038" t="str">
        <f>VLOOKUP($D1038,metadata!$B$2:$S$451,7,0)</f>
        <v>i</v>
      </c>
      <c r="K1038" t="str">
        <f>VLOOKUP($D1038,metadata!$B$2:$S$451,8,0)</f>
        <v/>
      </c>
      <c r="L1038">
        <f>VLOOKUP($D1038,metadata!$B$2:$S$451,9,0)</f>
        <v>7</v>
      </c>
      <c r="M1038" t="str">
        <f>VLOOKUP($D1038,metadata!$B$2:$S$451,10,0)</f>
        <v/>
      </c>
      <c r="N1038" t="str">
        <f>VLOOKUP($D1038,metadata!$B$2:$S$451,11,0)</f>
        <v>drosophila littoralis</v>
      </c>
      <c r="O1038" t="str">
        <f>VLOOKUP($D1038,metadata!$B$2:$S$451,12,0)</f>
        <v>diptera</v>
      </c>
      <c r="P1038" t="str">
        <f>VLOOKUP($D1038,metadata!$B$2:$S$451,13,0)</f>
        <v>Biograd</v>
      </c>
      <c r="Q1038">
        <f>VLOOKUP($D1038,metadata!$B$2:$S$451,14,0)</f>
        <v>43.9166666666667</v>
      </c>
      <c r="R1038">
        <f>VLOOKUP($D1038,metadata!$B$2:$S$451,15,0)</f>
        <v>16</v>
      </c>
      <c r="S1038" t="str">
        <f>VLOOKUP($D1038,metadata!$B$2:$S$451,16,0)</f>
        <v/>
      </c>
      <c r="T1038" t="str">
        <f>VLOOKUP($D1038,metadata!$B$2:$S$451,17,0)</f>
        <v/>
      </c>
      <c r="U1038" t="str">
        <f>VLOOKUP($D1038,metadata!$B$2:$S$451,18,0)</f>
        <v/>
      </c>
      <c r="V1038">
        <f>VLOOKUP($D1038,metadata!$B$2:$Z$451,19,0)</f>
        <v>30</v>
      </c>
      <c r="W1038" t="str">
        <f>VLOOKUP($D1038,metadata!$B$2:$Z$451,20,0)</f>
        <v>global average</v>
      </c>
      <c r="X1038" t="str">
        <f>VLOOKUP($D1038,metadata!$B$2:$Z$451,21,0)</f>
        <v/>
      </c>
      <c r="Y1038">
        <f>VLOOKUP($D1038,metadata!$B$2:$Z$451,22,0)</f>
        <v>24</v>
      </c>
      <c r="Z1038" t="str">
        <f>VLOOKUP($D1038,metadata!$B$2:$Z$451,23,0)</f>
        <v/>
      </c>
      <c r="AA1038" t="str">
        <f>VLOOKUP($D1038,metadata!$B$2:$Z$451,24,0)</f>
        <v>adult</v>
      </c>
      <c r="AB1038" t="str">
        <f>VLOOKUP($D1038,metadata!$B$2:$Z$451,25,0)</f>
        <v/>
      </c>
      <c r="AC1038">
        <v>13.658950443870101</v>
      </c>
      <c r="AD1038">
        <v>4.9724688167209399</v>
      </c>
      <c r="AF1038">
        <f>IF(AE1038="",V1038,AE1038)</f>
        <v>30</v>
      </c>
      <c r="AG1038">
        <v>13.5</v>
      </c>
      <c r="AH1038">
        <v>1986</v>
      </c>
      <c r="AI1038" t="s">
        <v>38</v>
      </c>
      <c r="AJ1038" t="s">
        <v>38</v>
      </c>
    </row>
    <row r="1039" spans="3:36" x14ac:dyDescent="0.3">
      <c r="C1039">
        <v>1039</v>
      </c>
      <c r="D1039" t="str">
        <f t="shared" si="49"/>
        <v>24-Biograd</v>
      </c>
      <c r="E1039" t="str">
        <f>VLOOKUP($D1039,metadata!$B$2:$S$451,2,0)</f>
        <v>LANKINEN, P</v>
      </c>
      <c r="F1039" t="str">
        <f>VLOOKUP($D1039,metadata!$B$2:$S$451,3,0)</f>
        <v>GEOGRAPHICAL VARIATION IN CIRCADIAN ECLOSION RHYTHM AND PHOTOPERIODIC ADULT DIAPAUSE IN DROSOPHILA-LITTORALIS</v>
      </c>
      <c r="G1039" t="str">
        <f>VLOOKUP($D1039,metadata!$B$2:$S$451,4,0)</f>
        <v>10.1007/BF00612503</v>
      </c>
      <c r="H1039" t="str">
        <f>VLOOKUP($D1039,metadata!$B$2:$S$451,5,0)</f>
        <v>y</v>
      </c>
      <c r="I1039" t="str">
        <f>VLOOKUP($D1039,metadata!$B$2:$S$451,6,0)</f>
        <v>a</v>
      </c>
      <c r="J1039" t="str">
        <f>VLOOKUP($D1039,metadata!$B$2:$S$451,7,0)</f>
        <v>i</v>
      </c>
      <c r="K1039" t="str">
        <f>VLOOKUP($D1039,metadata!$B$2:$S$451,8,0)</f>
        <v/>
      </c>
      <c r="L1039">
        <f>VLOOKUP($D1039,metadata!$B$2:$S$451,9,0)</f>
        <v>7</v>
      </c>
      <c r="M1039" t="str">
        <f>VLOOKUP($D1039,metadata!$B$2:$S$451,10,0)</f>
        <v/>
      </c>
      <c r="N1039" t="str">
        <f>VLOOKUP($D1039,metadata!$B$2:$S$451,11,0)</f>
        <v>drosophila littoralis</v>
      </c>
      <c r="O1039" t="str">
        <f>VLOOKUP($D1039,metadata!$B$2:$S$451,12,0)</f>
        <v>diptera</v>
      </c>
      <c r="P1039" t="str">
        <f>VLOOKUP($D1039,metadata!$B$2:$S$451,13,0)</f>
        <v>Biograd</v>
      </c>
      <c r="Q1039">
        <f>VLOOKUP($D1039,metadata!$B$2:$S$451,14,0)</f>
        <v>43.9166666666667</v>
      </c>
      <c r="R1039">
        <f>VLOOKUP($D1039,metadata!$B$2:$S$451,15,0)</f>
        <v>16</v>
      </c>
      <c r="S1039" t="str">
        <f>VLOOKUP($D1039,metadata!$B$2:$S$451,16,0)</f>
        <v/>
      </c>
      <c r="T1039" t="str">
        <f>VLOOKUP($D1039,metadata!$B$2:$S$451,17,0)</f>
        <v/>
      </c>
      <c r="U1039" t="str">
        <f>VLOOKUP($D1039,metadata!$B$2:$S$451,18,0)</f>
        <v/>
      </c>
      <c r="V1039">
        <f>VLOOKUP($D1039,metadata!$B$2:$Z$451,19,0)</f>
        <v>30</v>
      </c>
      <c r="W1039" t="str">
        <f>VLOOKUP($D1039,metadata!$B$2:$Z$451,20,0)</f>
        <v>global average</v>
      </c>
      <c r="X1039" t="str">
        <f>VLOOKUP($D1039,metadata!$B$2:$Z$451,21,0)</f>
        <v/>
      </c>
      <c r="Y1039">
        <f>VLOOKUP($D1039,metadata!$B$2:$Z$451,22,0)</f>
        <v>24</v>
      </c>
      <c r="Z1039" t="str">
        <f>VLOOKUP($D1039,metadata!$B$2:$Z$451,23,0)</f>
        <v/>
      </c>
      <c r="AA1039" t="str">
        <f>VLOOKUP($D1039,metadata!$B$2:$Z$451,24,0)</f>
        <v>adult</v>
      </c>
      <c r="AB1039" t="str">
        <f>VLOOKUP($D1039,metadata!$B$2:$Z$451,25,0)</f>
        <v/>
      </c>
      <c r="AC1039">
        <v>15.007079447128801</v>
      </c>
      <c r="AD1039">
        <v>3.9330261827170698</v>
      </c>
      <c r="AF1039">
        <f>IF(AE1039="",V1039,AE1039)</f>
        <v>30</v>
      </c>
      <c r="AG1039">
        <v>15</v>
      </c>
      <c r="AH1039">
        <v>1986</v>
      </c>
      <c r="AI1039" t="s">
        <v>38</v>
      </c>
      <c r="AJ1039" t="s">
        <v>38</v>
      </c>
    </row>
    <row r="1040" spans="3:36" x14ac:dyDescent="0.3">
      <c r="C1040">
        <v>1040</v>
      </c>
      <c r="D1040" t="str">
        <f t="shared" si="49"/>
        <v>24-Biograd</v>
      </c>
      <c r="E1040" t="str">
        <f>VLOOKUP($D1040,metadata!$B$2:$S$451,2,0)</f>
        <v>LANKINEN, P</v>
      </c>
      <c r="F1040" t="str">
        <f>VLOOKUP($D1040,metadata!$B$2:$S$451,3,0)</f>
        <v>GEOGRAPHICAL VARIATION IN CIRCADIAN ECLOSION RHYTHM AND PHOTOPERIODIC ADULT DIAPAUSE IN DROSOPHILA-LITTORALIS</v>
      </c>
      <c r="G1040" t="str">
        <f>VLOOKUP($D1040,metadata!$B$2:$S$451,4,0)</f>
        <v>10.1007/BF00612503</v>
      </c>
      <c r="H1040" t="str">
        <f>VLOOKUP($D1040,metadata!$B$2:$S$451,5,0)</f>
        <v>y</v>
      </c>
      <c r="I1040" t="str">
        <f>VLOOKUP($D1040,metadata!$B$2:$S$451,6,0)</f>
        <v>a</v>
      </c>
      <c r="J1040" t="str">
        <f>VLOOKUP($D1040,metadata!$B$2:$S$451,7,0)</f>
        <v>i</v>
      </c>
      <c r="K1040" t="str">
        <f>VLOOKUP($D1040,metadata!$B$2:$S$451,8,0)</f>
        <v/>
      </c>
      <c r="L1040">
        <f>VLOOKUP($D1040,metadata!$B$2:$S$451,9,0)</f>
        <v>7</v>
      </c>
      <c r="M1040" t="str">
        <f>VLOOKUP($D1040,metadata!$B$2:$S$451,10,0)</f>
        <v/>
      </c>
      <c r="N1040" t="str">
        <f>VLOOKUP($D1040,metadata!$B$2:$S$451,11,0)</f>
        <v>drosophila littoralis</v>
      </c>
      <c r="O1040" t="str">
        <f>VLOOKUP($D1040,metadata!$B$2:$S$451,12,0)</f>
        <v>diptera</v>
      </c>
      <c r="P1040" t="str">
        <f>VLOOKUP($D1040,metadata!$B$2:$S$451,13,0)</f>
        <v>Biograd</v>
      </c>
      <c r="Q1040">
        <f>VLOOKUP($D1040,metadata!$B$2:$S$451,14,0)</f>
        <v>43.9166666666667</v>
      </c>
      <c r="R1040">
        <f>VLOOKUP($D1040,metadata!$B$2:$S$451,15,0)</f>
        <v>16</v>
      </c>
      <c r="S1040" t="str">
        <f>VLOOKUP($D1040,metadata!$B$2:$S$451,16,0)</f>
        <v/>
      </c>
      <c r="T1040" t="str">
        <f>VLOOKUP($D1040,metadata!$B$2:$S$451,17,0)</f>
        <v/>
      </c>
      <c r="U1040" t="str">
        <f>VLOOKUP($D1040,metadata!$B$2:$S$451,18,0)</f>
        <v/>
      </c>
      <c r="V1040">
        <f>VLOOKUP($D1040,metadata!$B$2:$Z$451,19,0)</f>
        <v>30</v>
      </c>
      <c r="W1040" t="str">
        <f>VLOOKUP($D1040,metadata!$B$2:$Z$451,20,0)</f>
        <v>global average</v>
      </c>
      <c r="X1040" t="str">
        <f>VLOOKUP($D1040,metadata!$B$2:$Z$451,21,0)</f>
        <v/>
      </c>
      <c r="Y1040">
        <f>VLOOKUP($D1040,metadata!$B$2:$Z$451,22,0)</f>
        <v>24</v>
      </c>
      <c r="Z1040" t="str">
        <f>VLOOKUP($D1040,metadata!$B$2:$Z$451,23,0)</f>
        <v/>
      </c>
      <c r="AA1040" t="str">
        <f>VLOOKUP($D1040,metadata!$B$2:$Z$451,24,0)</f>
        <v>adult</v>
      </c>
      <c r="AB1040" t="str">
        <f>VLOOKUP($D1040,metadata!$B$2:$Z$451,25,0)</f>
        <v/>
      </c>
      <c r="AC1040">
        <v>16.455332059781899</v>
      </c>
      <c r="AD1040">
        <v>8.5178109899988996</v>
      </c>
      <c r="AF1040">
        <f>IF(AE1040="",V1040,AE1040)</f>
        <v>30</v>
      </c>
      <c r="AG1040">
        <v>16.5</v>
      </c>
      <c r="AH1040">
        <v>1986</v>
      </c>
      <c r="AI1040" t="s">
        <v>38</v>
      </c>
      <c r="AJ1040" t="s">
        <v>38</v>
      </c>
    </row>
    <row r="1041" spans="3:36" x14ac:dyDescent="0.3">
      <c r="C1041">
        <v>1041</v>
      </c>
      <c r="D1041" t="str">
        <f t="shared" si="49"/>
        <v>24-Biograd</v>
      </c>
      <c r="E1041" t="str">
        <f>VLOOKUP($D1041,metadata!$B$2:$S$451,2,0)</f>
        <v>LANKINEN, P</v>
      </c>
      <c r="F1041" t="str">
        <f>VLOOKUP($D1041,metadata!$B$2:$S$451,3,0)</f>
        <v>GEOGRAPHICAL VARIATION IN CIRCADIAN ECLOSION RHYTHM AND PHOTOPERIODIC ADULT DIAPAUSE IN DROSOPHILA-LITTORALIS</v>
      </c>
      <c r="G1041" t="str">
        <f>VLOOKUP($D1041,metadata!$B$2:$S$451,4,0)</f>
        <v>10.1007/BF00612503</v>
      </c>
      <c r="H1041" t="str">
        <f>VLOOKUP($D1041,metadata!$B$2:$S$451,5,0)</f>
        <v>y</v>
      </c>
      <c r="I1041" t="str">
        <f>VLOOKUP($D1041,metadata!$B$2:$S$451,6,0)</f>
        <v>a</v>
      </c>
      <c r="J1041" t="str">
        <f>VLOOKUP($D1041,metadata!$B$2:$S$451,7,0)</f>
        <v>i</v>
      </c>
      <c r="K1041" t="str">
        <f>VLOOKUP($D1041,metadata!$B$2:$S$451,8,0)</f>
        <v/>
      </c>
      <c r="L1041">
        <f>VLOOKUP($D1041,metadata!$B$2:$S$451,9,0)</f>
        <v>7</v>
      </c>
      <c r="M1041" t="str">
        <f>VLOOKUP($D1041,metadata!$B$2:$S$451,10,0)</f>
        <v/>
      </c>
      <c r="N1041" t="str">
        <f>VLOOKUP($D1041,metadata!$B$2:$S$451,11,0)</f>
        <v>drosophila littoralis</v>
      </c>
      <c r="O1041" t="str">
        <f>VLOOKUP($D1041,metadata!$B$2:$S$451,12,0)</f>
        <v>diptera</v>
      </c>
      <c r="P1041" t="str">
        <f>VLOOKUP($D1041,metadata!$B$2:$S$451,13,0)</f>
        <v>Biograd</v>
      </c>
      <c r="Q1041">
        <f>VLOOKUP($D1041,metadata!$B$2:$S$451,14,0)</f>
        <v>43.9166666666667</v>
      </c>
      <c r="R1041">
        <f>VLOOKUP($D1041,metadata!$B$2:$S$451,15,0)</f>
        <v>16</v>
      </c>
      <c r="S1041" t="str">
        <f>VLOOKUP($D1041,metadata!$B$2:$S$451,16,0)</f>
        <v/>
      </c>
      <c r="T1041" t="str">
        <f>VLOOKUP($D1041,metadata!$B$2:$S$451,17,0)</f>
        <v/>
      </c>
      <c r="U1041" t="str">
        <f>VLOOKUP($D1041,metadata!$B$2:$S$451,18,0)</f>
        <v/>
      </c>
      <c r="V1041">
        <f>VLOOKUP($D1041,metadata!$B$2:$Z$451,19,0)</f>
        <v>30</v>
      </c>
      <c r="W1041" t="str">
        <f>VLOOKUP($D1041,metadata!$B$2:$Z$451,20,0)</f>
        <v>global average</v>
      </c>
      <c r="X1041" t="str">
        <f>VLOOKUP($D1041,metadata!$B$2:$Z$451,21,0)</f>
        <v/>
      </c>
      <c r="Y1041">
        <f>VLOOKUP($D1041,metadata!$B$2:$Z$451,22,0)</f>
        <v>24</v>
      </c>
      <c r="Z1041" t="str">
        <f>VLOOKUP($D1041,metadata!$B$2:$Z$451,23,0)</f>
        <v/>
      </c>
      <c r="AA1041" t="str">
        <f>VLOOKUP($D1041,metadata!$B$2:$Z$451,24,0)</f>
        <v>adult</v>
      </c>
      <c r="AB1041" t="str">
        <f>VLOOKUP($D1041,metadata!$B$2:$Z$451,25,0)</f>
        <v/>
      </c>
      <c r="AC1041">
        <v>17.977413192493501</v>
      </c>
      <c r="AD1041">
        <v>4.1184402741880604</v>
      </c>
      <c r="AF1041">
        <f>IF(AE1041="",V1041,AE1041)</f>
        <v>30</v>
      </c>
      <c r="AG1041">
        <v>18</v>
      </c>
      <c r="AH1041">
        <v>1986</v>
      </c>
      <c r="AI1041" t="s">
        <v>38</v>
      </c>
      <c r="AJ1041" t="s">
        <v>38</v>
      </c>
    </row>
    <row r="1042" spans="3:36" x14ac:dyDescent="0.3">
      <c r="C1042">
        <v>1042</v>
      </c>
      <c r="D1042" t="str">
        <f t="shared" si="49"/>
        <v>24-Biograd</v>
      </c>
      <c r="E1042" t="str">
        <f>VLOOKUP($D1042,metadata!$B$2:$S$451,2,0)</f>
        <v>LANKINEN, P</v>
      </c>
      <c r="F1042" t="str">
        <f>VLOOKUP($D1042,metadata!$B$2:$S$451,3,0)</f>
        <v>GEOGRAPHICAL VARIATION IN CIRCADIAN ECLOSION RHYTHM AND PHOTOPERIODIC ADULT DIAPAUSE IN DROSOPHILA-LITTORALIS</v>
      </c>
      <c r="G1042" t="str">
        <f>VLOOKUP($D1042,metadata!$B$2:$S$451,4,0)</f>
        <v>10.1007/BF00612503</v>
      </c>
      <c r="H1042" t="str">
        <f>VLOOKUP($D1042,metadata!$B$2:$S$451,5,0)</f>
        <v>y</v>
      </c>
      <c r="I1042" t="str">
        <f>VLOOKUP($D1042,metadata!$B$2:$S$451,6,0)</f>
        <v>a</v>
      </c>
      <c r="J1042" t="str">
        <f>VLOOKUP($D1042,metadata!$B$2:$S$451,7,0)</f>
        <v>i</v>
      </c>
      <c r="K1042" t="str">
        <f>VLOOKUP($D1042,metadata!$B$2:$S$451,8,0)</f>
        <v/>
      </c>
      <c r="L1042">
        <f>VLOOKUP($D1042,metadata!$B$2:$S$451,9,0)</f>
        <v>7</v>
      </c>
      <c r="M1042" t="str">
        <f>VLOOKUP($D1042,metadata!$B$2:$S$451,10,0)</f>
        <v/>
      </c>
      <c r="N1042" t="str">
        <f>VLOOKUP($D1042,metadata!$B$2:$S$451,11,0)</f>
        <v>drosophila littoralis</v>
      </c>
      <c r="O1042" t="str">
        <f>VLOOKUP($D1042,metadata!$B$2:$S$451,12,0)</f>
        <v>diptera</v>
      </c>
      <c r="P1042" t="str">
        <f>VLOOKUP($D1042,metadata!$B$2:$S$451,13,0)</f>
        <v>Biograd</v>
      </c>
      <c r="Q1042">
        <f>VLOOKUP($D1042,metadata!$B$2:$S$451,14,0)</f>
        <v>43.9166666666667</v>
      </c>
      <c r="R1042">
        <f>VLOOKUP($D1042,metadata!$B$2:$S$451,15,0)</f>
        <v>16</v>
      </c>
      <c r="S1042" t="str">
        <f>VLOOKUP($D1042,metadata!$B$2:$S$451,16,0)</f>
        <v/>
      </c>
      <c r="T1042" t="str">
        <f>VLOOKUP($D1042,metadata!$B$2:$S$451,17,0)</f>
        <v/>
      </c>
      <c r="U1042" t="str">
        <f>VLOOKUP($D1042,metadata!$B$2:$S$451,18,0)</f>
        <v/>
      </c>
      <c r="V1042">
        <f>VLOOKUP($D1042,metadata!$B$2:$Z$451,19,0)</f>
        <v>30</v>
      </c>
      <c r="W1042" t="str">
        <f>VLOOKUP($D1042,metadata!$B$2:$Z$451,20,0)</f>
        <v>global average</v>
      </c>
      <c r="X1042" t="str">
        <f>VLOOKUP($D1042,metadata!$B$2:$Z$451,21,0)</f>
        <v/>
      </c>
      <c r="Y1042">
        <f>VLOOKUP($D1042,metadata!$B$2:$Z$451,22,0)</f>
        <v>24</v>
      </c>
      <c r="Z1042" t="str">
        <f>VLOOKUP($D1042,metadata!$B$2:$Z$451,23,0)</f>
        <v/>
      </c>
      <c r="AA1042" t="str">
        <f>VLOOKUP($D1042,metadata!$B$2:$Z$451,24,0)</f>
        <v>adult</v>
      </c>
      <c r="AB1042" t="str">
        <f>VLOOKUP($D1042,metadata!$B$2:$Z$451,25,0)</f>
        <v/>
      </c>
      <c r="AC1042">
        <v>19.421620406787198</v>
      </c>
      <c r="AD1042">
        <v>6.4557815484885097</v>
      </c>
      <c r="AF1042">
        <f>IF(AE1042="",V1042,AE1042)</f>
        <v>30</v>
      </c>
      <c r="AG1042">
        <v>19.5</v>
      </c>
      <c r="AH1042">
        <v>1986</v>
      </c>
      <c r="AI1042" t="s">
        <v>38</v>
      </c>
      <c r="AJ1042" t="s">
        <v>38</v>
      </c>
    </row>
    <row r="1043" spans="3:36" x14ac:dyDescent="0.3">
      <c r="C1043">
        <v>1043</v>
      </c>
      <c r="D1043" t="str">
        <f t="shared" si="49"/>
        <v>24-Krasnodar</v>
      </c>
      <c r="E1043" t="str">
        <f>VLOOKUP($D1043,metadata!$B$2:$S$451,2,0)</f>
        <v>LANKINEN, P</v>
      </c>
      <c r="F1043" t="str">
        <f>VLOOKUP($D1043,metadata!$B$2:$S$451,3,0)</f>
        <v>GEOGRAPHICAL VARIATION IN CIRCADIAN ECLOSION RHYTHM AND PHOTOPERIODIC ADULT DIAPAUSE IN DROSOPHILA-LITTORALIS</v>
      </c>
      <c r="G1043" t="str">
        <f>VLOOKUP($D1043,metadata!$B$2:$S$451,4,0)</f>
        <v>10.1007/BF00612503</v>
      </c>
      <c r="H1043" t="str">
        <f>VLOOKUP($D1043,metadata!$B$2:$S$451,5,0)</f>
        <v>y</v>
      </c>
      <c r="I1043" t="str">
        <f>VLOOKUP($D1043,metadata!$B$2:$S$451,6,0)</f>
        <v>a</v>
      </c>
      <c r="J1043" t="str">
        <f>VLOOKUP($D1043,metadata!$B$2:$S$451,7,0)</f>
        <v>i</v>
      </c>
      <c r="K1043" t="str">
        <f>VLOOKUP($D1043,metadata!$B$2:$S$451,8,0)</f>
        <v/>
      </c>
      <c r="L1043">
        <f>VLOOKUP($D1043,metadata!$B$2:$S$451,9,0)</f>
        <v>9</v>
      </c>
      <c r="M1043" t="str">
        <f>VLOOKUP($D1043,metadata!$B$2:$S$451,10,0)</f>
        <v/>
      </c>
      <c r="N1043" t="str">
        <f>VLOOKUP($D1043,metadata!$B$2:$S$451,11,0)</f>
        <v>drosophila littoralis</v>
      </c>
      <c r="O1043" t="str">
        <f>VLOOKUP($D1043,metadata!$B$2:$S$451,12,0)</f>
        <v>diptera</v>
      </c>
      <c r="P1043" t="str">
        <f>VLOOKUP($D1043,metadata!$B$2:$S$451,13,0)</f>
        <v>Krasnodar</v>
      </c>
      <c r="Q1043">
        <f>VLOOKUP($D1043,metadata!$B$2:$S$451,14,0)</f>
        <v>44.6666666666667</v>
      </c>
      <c r="R1043">
        <f>VLOOKUP($D1043,metadata!$B$2:$S$451,15,0)</f>
        <v>39.5</v>
      </c>
      <c r="S1043" t="str">
        <f>VLOOKUP($D1043,metadata!$B$2:$S$451,16,0)</f>
        <v/>
      </c>
      <c r="T1043" t="str">
        <f>VLOOKUP($D1043,metadata!$B$2:$S$451,17,0)</f>
        <v/>
      </c>
      <c r="U1043" t="str">
        <f>VLOOKUP($D1043,metadata!$B$2:$S$451,18,0)</f>
        <v/>
      </c>
      <c r="V1043">
        <f>VLOOKUP($D1043,metadata!$B$2:$Z$451,19,0)</f>
        <v>30</v>
      </c>
      <c r="W1043" t="str">
        <f>VLOOKUP($D1043,metadata!$B$2:$Z$451,20,0)</f>
        <v>global average</v>
      </c>
      <c r="X1043" t="str">
        <f>VLOOKUP($D1043,metadata!$B$2:$Z$451,21,0)</f>
        <v/>
      </c>
      <c r="Y1043">
        <f>VLOOKUP($D1043,metadata!$B$2:$Z$451,22,0)</f>
        <v>24</v>
      </c>
      <c r="Z1043" t="str">
        <f>VLOOKUP($D1043,metadata!$B$2:$Z$451,23,0)</f>
        <v/>
      </c>
      <c r="AA1043" t="str">
        <f>VLOOKUP($D1043,metadata!$B$2:$Z$451,24,0)</f>
        <v>adult</v>
      </c>
      <c r="AB1043" t="str">
        <f>VLOOKUP($D1043,metadata!$B$2:$Z$451,25,0)</f>
        <v/>
      </c>
      <c r="AC1043">
        <v>8.9238578680203098</v>
      </c>
      <c r="AD1043">
        <v>99.458544839255495</v>
      </c>
      <c r="AF1043">
        <f>IF(AE1043="",V1043,AE1043)</f>
        <v>30</v>
      </c>
      <c r="AG1043">
        <v>9</v>
      </c>
      <c r="AH1043">
        <v>1986</v>
      </c>
      <c r="AI1043" t="s">
        <v>38</v>
      </c>
      <c r="AJ1043" t="s">
        <v>38</v>
      </c>
    </row>
    <row r="1044" spans="3:36" x14ac:dyDescent="0.3">
      <c r="C1044">
        <v>1044</v>
      </c>
      <c r="D1044" t="str">
        <f t="shared" si="49"/>
        <v>24-Krasnodar</v>
      </c>
      <c r="E1044" t="str">
        <f>VLOOKUP($D1044,metadata!$B$2:$S$451,2,0)</f>
        <v>LANKINEN, P</v>
      </c>
      <c r="F1044" t="str">
        <f>VLOOKUP($D1044,metadata!$B$2:$S$451,3,0)</f>
        <v>GEOGRAPHICAL VARIATION IN CIRCADIAN ECLOSION RHYTHM AND PHOTOPERIODIC ADULT DIAPAUSE IN DROSOPHILA-LITTORALIS</v>
      </c>
      <c r="G1044" t="str">
        <f>VLOOKUP($D1044,metadata!$B$2:$S$451,4,0)</f>
        <v>10.1007/BF00612503</v>
      </c>
      <c r="H1044" t="str">
        <f>VLOOKUP($D1044,metadata!$B$2:$S$451,5,0)</f>
        <v>y</v>
      </c>
      <c r="I1044" t="str">
        <f>VLOOKUP($D1044,metadata!$B$2:$S$451,6,0)</f>
        <v>a</v>
      </c>
      <c r="J1044" t="str">
        <f>VLOOKUP($D1044,metadata!$B$2:$S$451,7,0)</f>
        <v>i</v>
      </c>
      <c r="K1044" t="str">
        <f>VLOOKUP($D1044,metadata!$B$2:$S$451,8,0)</f>
        <v/>
      </c>
      <c r="L1044">
        <f>VLOOKUP($D1044,metadata!$B$2:$S$451,9,0)</f>
        <v>9</v>
      </c>
      <c r="M1044" t="str">
        <f>VLOOKUP($D1044,metadata!$B$2:$S$451,10,0)</f>
        <v/>
      </c>
      <c r="N1044" t="str">
        <f>VLOOKUP($D1044,metadata!$B$2:$S$451,11,0)</f>
        <v>drosophila littoralis</v>
      </c>
      <c r="O1044" t="str">
        <f>VLOOKUP($D1044,metadata!$B$2:$S$451,12,0)</f>
        <v>diptera</v>
      </c>
      <c r="P1044" t="str">
        <f>VLOOKUP($D1044,metadata!$B$2:$S$451,13,0)</f>
        <v>Krasnodar</v>
      </c>
      <c r="Q1044">
        <f>VLOOKUP($D1044,metadata!$B$2:$S$451,14,0)</f>
        <v>44.6666666666667</v>
      </c>
      <c r="R1044">
        <f>VLOOKUP($D1044,metadata!$B$2:$S$451,15,0)</f>
        <v>39.5</v>
      </c>
      <c r="S1044" t="str">
        <f>VLOOKUP($D1044,metadata!$B$2:$S$451,16,0)</f>
        <v/>
      </c>
      <c r="T1044" t="str">
        <f>VLOOKUP($D1044,metadata!$B$2:$S$451,17,0)</f>
        <v/>
      </c>
      <c r="U1044" t="str">
        <f>VLOOKUP($D1044,metadata!$B$2:$S$451,18,0)</f>
        <v/>
      </c>
      <c r="V1044">
        <f>VLOOKUP($D1044,metadata!$B$2:$Z$451,19,0)</f>
        <v>30</v>
      </c>
      <c r="W1044" t="str">
        <f>VLOOKUP($D1044,metadata!$B$2:$Z$451,20,0)</f>
        <v>global average</v>
      </c>
      <c r="X1044" t="str">
        <f>VLOOKUP($D1044,metadata!$B$2:$Z$451,21,0)</f>
        <v/>
      </c>
      <c r="Y1044">
        <f>VLOOKUP($D1044,metadata!$B$2:$Z$451,22,0)</f>
        <v>24</v>
      </c>
      <c r="Z1044" t="str">
        <f>VLOOKUP($D1044,metadata!$B$2:$Z$451,23,0)</f>
        <v/>
      </c>
      <c r="AA1044" t="str">
        <f>VLOOKUP($D1044,metadata!$B$2:$Z$451,24,0)</f>
        <v>adult</v>
      </c>
      <c r="AB1044" t="str">
        <f>VLOOKUP($D1044,metadata!$B$2:$Z$451,25,0)</f>
        <v/>
      </c>
      <c r="AC1044">
        <v>10.477157360406</v>
      </c>
      <c r="AD1044">
        <v>99.170896785109903</v>
      </c>
      <c r="AF1044">
        <f>IF(AE1044="",V1044,AE1044)</f>
        <v>30</v>
      </c>
      <c r="AG1044">
        <v>10.5</v>
      </c>
      <c r="AH1044">
        <v>1986</v>
      </c>
      <c r="AI1044" t="s">
        <v>38</v>
      </c>
      <c r="AJ1044" t="s">
        <v>38</v>
      </c>
    </row>
    <row r="1045" spans="3:36" x14ac:dyDescent="0.3">
      <c r="C1045">
        <v>1045</v>
      </c>
      <c r="D1045" t="str">
        <f t="shared" si="49"/>
        <v>24-Krasnodar</v>
      </c>
      <c r="E1045" t="str">
        <f>VLOOKUP($D1045,metadata!$B$2:$S$451,2,0)</f>
        <v>LANKINEN, P</v>
      </c>
      <c r="F1045" t="str">
        <f>VLOOKUP($D1045,metadata!$B$2:$S$451,3,0)</f>
        <v>GEOGRAPHICAL VARIATION IN CIRCADIAN ECLOSION RHYTHM AND PHOTOPERIODIC ADULT DIAPAUSE IN DROSOPHILA-LITTORALIS</v>
      </c>
      <c r="G1045" t="str">
        <f>VLOOKUP($D1045,metadata!$B$2:$S$451,4,0)</f>
        <v>10.1007/BF00612503</v>
      </c>
      <c r="H1045" t="str">
        <f>VLOOKUP($D1045,metadata!$B$2:$S$451,5,0)</f>
        <v>y</v>
      </c>
      <c r="I1045" t="str">
        <f>VLOOKUP($D1045,metadata!$B$2:$S$451,6,0)</f>
        <v>a</v>
      </c>
      <c r="J1045" t="str">
        <f>VLOOKUP($D1045,metadata!$B$2:$S$451,7,0)</f>
        <v>i</v>
      </c>
      <c r="K1045" t="str">
        <f>VLOOKUP($D1045,metadata!$B$2:$S$451,8,0)</f>
        <v/>
      </c>
      <c r="L1045">
        <f>VLOOKUP($D1045,metadata!$B$2:$S$451,9,0)</f>
        <v>9</v>
      </c>
      <c r="M1045" t="str">
        <f>VLOOKUP($D1045,metadata!$B$2:$S$451,10,0)</f>
        <v/>
      </c>
      <c r="N1045" t="str">
        <f>VLOOKUP($D1045,metadata!$B$2:$S$451,11,0)</f>
        <v>drosophila littoralis</v>
      </c>
      <c r="O1045" t="str">
        <f>VLOOKUP($D1045,metadata!$B$2:$S$451,12,0)</f>
        <v>diptera</v>
      </c>
      <c r="P1045" t="str">
        <f>VLOOKUP($D1045,metadata!$B$2:$S$451,13,0)</f>
        <v>Krasnodar</v>
      </c>
      <c r="Q1045">
        <f>VLOOKUP($D1045,metadata!$B$2:$S$451,14,0)</f>
        <v>44.6666666666667</v>
      </c>
      <c r="R1045">
        <f>VLOOKUP($D1045,metadata!$B$2:$S$451,15,0)</f>
        <v>39.5</v>
      </c>
      <c r="S1045" t="str">
        <f>VLOOKUP($D1045,metadata!$B$2:$S$451,16,0)</f>
        <v/>
      </c>
      <c r="T1045" t="str">
        <f>VLOOKUP($D1045,metadata!$B$2:$S$451,17,0)</f>
        <v/>
      </c>
      <c r="U1045" t="str">
        <f>VLOOKUP($D1045,metadata!$B$2:$S$451,18,0)</f>
        <v/>
      </c>
      <c r="V1045">
        <f>VLOOKUP($D1045,metadata!$B$2:$Z$451,19,0)</f>
        <v>30</v>
      </c>
      <c r="W1045" t="str">
        <f>VLOOKUP($D1045,metadata!$B$2:$Z$451,20,0)</f>
        <v>global average</v>
      </c>
      <c r="X1045" t="str">
        <f>VLOOKUP($D1045,metadata!$B$2:$Z$451,21,0)</f>
        <v/>
      </c>
      <c r="Y1045">
        <f>VLOOKUP($D1045,metadata!$B$2:$Z$451,22,0)</f>
        <v>24</v>
      </c>
      <c r="Z1045" t="str">
        <f>VLOOKUP($D1045,metadata!$B$2:$Z$451,23,0)</f>
        <v/>
      </c>
      <c r="AA1045" t="str">
        <f>VLOOKUP($D1045,metadata!$B$2:$Z$451,24,0)</f>
        <v>adult</v>
      </c>
      <c r="AB1045" t="str">
        <f>VLOOKUP($D1045,metadata!$B$2:$Z$451,25,0)</f>
        <v/>
      </c>
      <c r="AC1045">
        <v>11.9390862944162</v>
      </c>
      <c r="AD1045">
        <v>97.789058093626593</v>
      </c>
      <c r="AF1045">
        <f>IF(AE1045="",V1045,AE1045)</f>
        <v>30</v>
      </c>
      <c r="AG1045">
        <v>12</v>
      </c>
      <c r="AH1045">
        <v>1986</v>
      </c>
      <c r="AI1045" t="s">
        <v>38</v>
      </c>
      <c r="AJ1045" t="s">
        <v>38</v>
      </c>
    </row>
    <row r="1046" spans="3:36" x14ac:dyDescent="0.3">
      <c r="C1046">
        <v>1046</v>
      </c>
      <c r="D1046" t="str">
        <f t="shared" si="49"/>
        <v>24-Krasnodar</v>
      </c>
      <c r="E1046" t="str">
        <f>VLOOKUP($D1046,metadata!$B$2:$S$451,2,0)</f>
        <v>LANKINEN, P</v>
      </c>
      <c r="F1046" t="str">
        <f>VLOOKUP($D1046,metadata!$B$2:$S$451,3,0)</f>
        <v>GEOGRAPHICAL VARIATION IN CIRCADIAN ECLOSION RHYTHM AND PHOTOPERIODIC ADULT DIAPAUSE IN DROSOPHILA-LITTORALIS</v>
      </c>
      <c r="G1046" t="str">
        <f>VLOOKUP($D1046,metadata!$B$2:$S$451,4,0)</f>
        <v>10.1007/BF00612503</v>
      </c>
      <c r="H1046" t="str">
        <f>VLOOKUP($D1046,metadata!$B$2:$S$451,5,0)</f>
        <v>y</v>
      </c>
      <c r="I1046" t="str">
        <f>VLOOKUP($D1046,metadata!$B$2:$S$451,6,0)</f>
        <v>a</v>
      </c>
      <c r="J1046" t="str">
        <f>VLOOKUP($D1046,metadata!$B$2:$S$451,7,0)</f>
        <v>i</v>
      </c>
      <c r="K1046" t="str">
        <f>VLOOKUP($D1046,metadata!$B$2:$S$451,8,0)</f>
        <v/>
      </c>
      <c r="L1046">
        <f>VLOOKUP($D1046,metadata!$B$2:$S$451,9,0)</f>
        <v>9</v>
      </c>
      <c r="M1046" t="str">
        <f>VLOOKUP($D1046,metadata!$B$2:$S$451,10,0)</f>
        <v/>
      </c>
      <c r="N1046" t="str">
        <f>VLOOKUP($D1046,metadata!$B$2:$S$451,11,0)</f>
        <v>drosophila littoralis</v>
      </c>
      <c r="O1046" t="str">
        <f>VLOOKUP($D1046,metadata!$B$2:$S$451,12,0)</f>
        <v>diptera</v>
      </c>
      <c r="P1046" t="str">
        <f>VLOOKUP($D1046,metadata!$B$2:$S$451,13,0)</f>
        <v>Krasnodar</v>
      </c>
      <c r="Q1046">
        <f>VLOOKUP($D1046,metadata!$B$2:$S$451,14,0)</f>
        <v>44.6666666666667</v>
      </c>
      <c r="R1046">
        <f>VLOOKUP($D1046,metadata!$B$2:$S$451,15,0)</f>
        <v>39.5</v>
      </c>
      <c r="S1046" t="str">
        <f>VLOOKUP($D1046,metadata!$B$2:$S$451,16,0)</f>
        <v/>
      </c>
      <c r="T1046" t="str">
        <f>VLOOKUP($D1046,metadata!$B$2:$S$451,17,0)</f>
        <v/>
      </c>
      <c r="U1046" t="str">
        <f>VLOOKUP($D1046,metadata!$B$2:$S$451,18,0)</f>
        <v/>
      </c>
      <c r="V1046">
        <f>VLOOKUP($D1046,metadata!$B$2:$Z$451,19,0)</f>
        <v>30</v>
      </c>
      <c r="W1046" t="str">
        <f>VLOOKUP($D1046,metadata!$B$2:$Z$451,20,0)</f>
        <v>global average</v>
      </c>
      <c r="X1046" t="str">
        <f>VLOOKUP($D1046,metadata!$B$2:$Z$451,21,0)</f>
        <v/>
      </c>
      <c r="Y1046">
        <f>VLOOKUP($D1046,metadata!$B$2:$Z$451,22,0)</f>
        <v>24</v>
      </c>
      <c r="Z1046" t="str">
        <f>VLOOKUP($D1046,metadata!$B$2:$Z$451,23,0)</f>
        <v/>
      </c>
      <c r="AA1046" t="str">
        <f>VLOOKUP($D1046,metadata!$B$2:$Z$451,24,0)</f>
        <v>adult</v>
      </c>
      <c r="AB1046" t="str">
        <f>VLOOKUP($D1046,metadata!$B$2:$Z$451,25,0)</f>
        <v/>
      </c>
      <c r="AC1046">
        <v>13.401015228426401</v>
      </c>
      <c r="AD1046">
        <v>3.0738860688099199</v>
      </c>
      <c r="AF1046">
        <f>IF(AE1046="",V1046,AE1046)</f>
        <v>30</v>
      </c>
      <c r="AG1046">
        <v>13.5</v>
      </c>
      <c r="AH1046">
        <v>1986</v>
      </c>
      <c r="AI1046" t="s">
        <v>38</v>
      </c>
      <c r="AJ1046" t="s">
        <v>38</v>
      </c>
    </row>
    <row r="1047" spans="3:36" x14ac:dyDescent="0.3">
      <c r="C1047">
        <v>1047</v>
      </c>
      <c r="D1047" t="str">
        <f t="shared" si="49"/>
        <v>24-Krasnodar</v>
      </c>
      <c r="E1047" t="str">
        <f>VLOOKUP($D1047,metadata!$B$2:$S$451,2,0)</f>
        <v>LANKINEN, P</v>
      </c>
      <c r="F1047" t="str">
        <f>VLOOKUP($D1047,metadata!$B$2:$S$451,3,0)</f>
        <v>GEOGRAPHICAL VARIATION IN CIRCADIAN ECLOSION RHYTHM AND PHOTOPERIODIC ADULT DIAPAUSE IN DROSOPHILA-LITTORALIS</v>
      </c>
      <c r="G1047" t="str">
        <f>VLOOKUP($D1047,metadata!$B$2:$S$451,4,0)</f>
        <v>10.1007/BF00612503</v>
      </c>
      <c r="H1047" t="str">
        <f>VLOOKUP($D1047,metadata!$B$2:$S$451,5,0)</f>
        <v>y</v>
      </c>
      <c r="I1047" t="str">
        <f>VLOOKUP($D1047,metadata!$B$2:$S$451,6,0)</f>
        <v>a</v>
      </c>
      <c r="J1047" t="str">
        <f>VLOOKUP($D1047,metadata!$B$2:$S$451,7,0)</f>
        <v>i</v>
      </c>
      <c r="K1047" t="str">
        <f>VLOOKUP($D1047,metadata!$B$2:$S$451,8,0)</f>
        <v/>
      </c>
      <c r="L1047">
        <f>VLOOKUP($D1047,metadata!$B$2:$S$451,9,0)</f>
        <v>9</v>
      </c>
      <c r="M1047" t="str">
        <f>VLOOKUP($D1047,metadata!$B$2:$S$451,10,0)</f>
        <v/>
      </c>
      <c r="N1047" t="str">
        <f>VLOOKUP($D1047,metadata!$B$2:$S$451,11,0)</f>
        <v>drosophila littoralis</v>
      </c>
      <c r="O1047" t="str">
        <f>VLOOKUP($D1047,metadata!$B$2:$S$451,12,0)</f>
        <v>diptera</v>
      </c>
      <c r="P1047" t="str">
        <f>VLOOKUP($D1047,metadata!$B$2:$S$451,13,0)</f>
        <v>Krasnodar</v>
      </c>
      <c r="Q1047">
        <f>VLOOKUP($D1047,metadata!$B$2:$S$451,14,0)</f>
        <v>44.6666666666667</v>
      </c>
      <c r="R1047">
        <f>VLOOKUP($D1047,metadata!$B$2:$S$451,15,0)</f>
        <v>39.5</v>
      </c>
      <c r="S1047" t="str">
        <f>VLOOKUP($D1047,metadata!$B$2:$S$451,16,0)</f>
        <v/>
      </c>
      <c r="T1047" t="str">
        <f>VLOOKUP($D1047,metadata!$B$2:$S$451,17,0)</f>
        <v/>
      </c>
      <c r="U1047" t="str">
        <f>VLOOKUP($D1047,metadata!$B$2:$S$451,18,0)</f>
        <v/>
      </c>
      <c r="V1047">
        <f>VLOOKUP($D1047,metadata!$B$2:$Z$451,19,0)</f>
        <v>30</v>
      </c>
      <c r="W1047" t="str">
        <f>VLOOKUP($D1047,metadata!$B$2:$Z$451,20,0)</f>
        <v>global average</v>
      </c>
      <c r="X1047" t="str">
        <f>VLOOKUP($D1047,metadata!$B$2:$Z$451,21,0)</f>
        <v/>
      </c>
      <c r="Y1047">
        <f>VLOOKUP($D1047,metadata!$B$2:$Z$451,22,0)</f>
        <v>24</v>
      </c>
      <c r="Z1047" t="str">
        <f>VLOOKUP($D1047,metadata!$B$2:$Z$451,23,0)</f>
        <v/>
      </c>
      <c r="AA1047" t="str">
        <f>VLOOKUP($D1047,metadata!$B$2:$Z$451,24,0)</f>
        <v>adult</v>
      </c>
      <c r="AB1047" t="str">
        <f>VLOOKUP($D1047,metadata!$B$2:$Z$451,25,0)</f>
        <v/>
      </c>
      <c r="AC1047">
        <v>14.9543147208121</v>
      </c>
      <c r="AD1047">
        <v>0.56401579244219102</v>
      </c>
      <c r="AF1047">
        <f>IF(AE1047="",V1047,AE1047)</f>
        <v>30</v>
      </c>
      <c r="AG1047">
        <v>15</v>
      </c>
      <c r="AH1047">
        <v>1986</v>
      </c>
      <c r="AI1047" t="s">
        <v>38</v>
      </c>
      <c r="AJ1047" t="s">
        <v>38</v>
      </c>
    </row>
    <row r="1048" spans="3:36" x14ac:dyDescent="0.3">
      <c r="C1048">
        <v>1048</v>
      </c>
      <c r="D1048" t="str">
        <f t="shared" si="49"/>
        <v>24-Krasnodar</v>
      </c>
      <c r="E1048" t="str">
        <f>VLOOKUP($D1048,metadata!$B$2:$S$451,2,0)</f>
        <v>LANKINEN, P</v>
      </c>
      <c r="F1048" t="str">
        <f>VLOOKUP($D1048,metadata!$B$2:$S$451,3,0)</f>
        <v>GEOGRAPHICAL VARIATION IN CIRCADIAN ECLOSION RHYTHM AND PHOTOPERIODIC ADULT DIAPAUSE IN DROSOPHILA-LITTORALIS</v>
      </c>
      <c r="G1048" t="str">
        <f>VLOOKUP($D1048,metadata!$B$2:$S$451,4,0)</f>
        <v>10.1007/BF00612503</v>
      </c>
      <c r="H1048" t="str">
        <f>VLOOKUP($D1048,metadata!$B$2:$S$451,5,0)</f>
        <v>y</v>
      </c>
      <c r="I1048" t="str">
        <f>VLOOKUP($D1048,metadata!$B$2:$S$451,6,0)</f>
        <v>a</v>
      </c>
      <c r="J1048" t="str">
        <f>VLOOKUP($D1048,metadata!$B$2:$S$451,7,0)</f>
        <v>i</v>
      </c>
      <c r="K1048" t="str">
        <f>VLOOKUP($D1048,metadata!$B$2:$S$451,8,0)</f>
        <v/>
      </c>
      <c r="L1048">
        <f>VLOOKUP($D1048,metadata!$B$2:$S$451,9,0)</f>
        <v>9</v>
      </c>
      <c r="M1048" t="str">
        <f>VLOOKUP($D1048,metadata!$B$2:$S$451,10,0)</f>
        <v/>
      </c>
      <c r="N1048" t="str">
        <f>VLOOKUP($D1048,metadata!$B$2:$S$451,11,0)</f>
        <v>drosophila littoralis</v>
      </c>
      <c r="O1048" t="str">
        <f>VLOOKUP($D1048,metadata!$B$2:$S$451,12,0)</f>
        <v>diptera</v>
      </c>
      <c r="P1048" t="str">
        <f>VLOOKUP($D1048,metadata!$B$2:$S$451,13,0)</f>
        <v>Krasnodar</v>
      </c>
      <c r="Q1048">
        <f>VLOOKUP($D1048,metadata!$B$2:$S$451,14,0)</f>
        <v>44.6666666666667</v>
      </c>
      <c r="R1048">
        <f>VLOOKUP($D1048,metadata!$B$2:$S$451,15,0)</f>
        <v>39.5</v>
      </c>
      <c r="S1048" t="str">
        <f>VLOOKUP($D1048,metadata!$B$2:$S$451,16,0)</f>
        <v/>
      </c>
      <c r="T1048" t="str">
        <f>VLOOKUP($D1048,metadata!$B$2:$S$451,17,0)</f>
        <v/>
      </c>
      <c r="U1048" t="str">
        <f>VLOOKUP($D1048,metadata!$B$2:$S$451,18,0)</f>
        <v/>
      </c>
      <c r="V1048">
        <f>VLOOKUP($D1048,metadata!$B$2:$Z$451,19,0)</f>
        <v>30</v>
      </c>
      <c r="W1048" t="str">
        <f>VLOOKUP($D1048,metadata!$B$2:$Z$451,20,0)</f>
        <v>global average</v>
      </c>
      <c r="X1048" t="str">
        <f>VLOOKUP($D1048,metadata!$B$2:$Z$451,21,0)</f>
        <v/>
      </c>
      <c r="Y1048">
        <f>VLOOKUP($D1048,metadata!$B$2:$Z$451,22,0)</f>
        <v>24</v>
      </c>
      <c r="Z1048" t="str">
        <f>VLOOKUP($D1048,metadata!$B$2:$Z$451,23,0)</f>
        <v/>
      </c>
      <c r="AA1048" t="str">
        <f>VLOOKUP($D1048,metadata!$B$2:$Z$451,24,0)</f>
        <v>adult</v>
      </c>
      <c r="AB1048" t="str">
        <f>VLOOKUP($D1048,metadata!$B$2:$Z$451,25,0)</f>
        <v/>
      </c>
      <c r="AC1048">
        <v>16.598984771573601</v>
      </c>
      <c r="AD1048">
        <v>6.9261139311900699</v>
      </c>
      <c r="AF1048">
        <f>IF(AE1048="",V1048,AE1048)</f>
        <v>30</v>
      </c>
      <c r="AG1048">
        <v>16.5</v>
      </c>
      <c r="AH1048">
        <v>1986</v>
      </c>
      <c r="AI1048" t="s">
        <v>38</v>
      </c>
      <c r="AJ1048" t="s">
        <v>38</v>
      </c>
    </row>
    <row r="1049" spans="3:36" x14ac:dyDescent="0.3">
      <c r="C1049">
        <v>1049</v>
      </c>
      <c r="D1049" t="str">
        <f t="shared" si="49"/>
        <v>24-Krasnodar</v>
      </c>
      <c r="E1049" t="str">
        <f>VLOOKUP($D1049,metadata!$B$2:$S$451,2,0)</f>
        <v>LANKINEN, P</v>
      </c>
      <c r="F1049" t="str">
        <f>VLOOKUP($D1049,metadata!$B$2:$S$451,3,0)</f>
        <v>GEOGRAPHICAL VARIATION IN CIRCADIAN ECLOSION RHYTHM AND PHOTOPERIODIC ADULT DIAPAUSE IN DROSOPHILA-LITTORALIS</v>
      </c>
      <c r="G1049" t="str">
        <f>VLOOKUP($D1049,metadata!$B$2:$S$451,4,0)</f>
        <v>10.1007/BF00612503</v>
      </c>
      <c r="H1049" t="str">
        <f>VLOOKUP($D1049,metadata!$B$2:$S$451,5,0)</f>
        <v>y</v>
      </c>
      <c r="I1049" t="str">
        <f>VLOOKUP($D1049,metadata!$B$2:$S$451,6,0)</f>
        <v>a</v>
      </c>
      <c r="J1049" t="str">
        <f>VLOOKUP($D1049,metadata!$B$2:$S$451,7,0)</f>
        <v>i</v>
      </c>
      <c r="K1049" t="str">
        <f>VLOOKUP($D1049,metadata!$B$2:$S$451,8,0)</f>
        <v/>
      </c>
      <c r="L1049">
        <f>VLOOKUP($D1049,metadata!$B$2:$S$451,9,0)</f>
        <v>9</v>
      </c>
      <c r="M1049" t="str">
        <f>VLOOKUP($D1049,metadata!$B$2:$S$451,10,0)</f>
        <v/>
      </c>
      <c r="N1049" t="str">
        <f>VLOOKUP($D1049,metadata!$B$2:$S$451,11,0)</f>
        <v>drosophila littoralis</v>
      </c>
      <c r="O1049" t="str">
        <f>VLOOKUP($D1049,metadata!$B$2:$S$451,12,0)</f>
        <v>diptera</v>
      </c>
      <c r="P1049" t="str">
        <f>VLOOKUP($D1049,metadata!$B$2:$S$451,13,0)</f>
        <v>Krasnodar</v>
      </c>
      <c r="Q1049">
        <f>VLOOKUP($D1049,metadata!$B$2:$S$451,14,0)</f>
        <v>44.6666666666667</v>
      </c>
      <c r="R1049">
        <f>VLOOKUP($D1049,metadata!$B$2:$S$451,15,0)</f>
        <v>39.5</v>
      </c>
      <c r="S1049" t="str">
        <f>VLOOKUP($D1049,metadata!$B$2:$S$451,16,0)</f>
        <v/>
      </c>
      <c r="T1049" t="str">
        <f>VLOOKUP($D1049,metadata!$B$2:$S$451,17,0)</f>
        <v/>
      </c>
      <c r="U1049" t="str">
        <f>VLOOKUP($D1049,metadata!$B$2:$S$451,18,0)</f>
        <v/>
      </c>
      <c r="V1049">
        <f>VLOOKUP($D1049,metadata!$B$2:$Z$451,19,0)</f>
        <v>30</v>
      </c>
      <c r="W1049" t="str">
        <f>VLOOKUP($D1049,metadata!$B$2:$Z$451,20,0)</f>
        <v>global average</v>
      </c>
      <c r="X1049" t="str">
        <f>VLOOKUP($D1049,metadata!$B$2:$Z$451,21,0)</f>
        <v/>
      </c>
      <c r="Y1049">
        <f>VLOOKUP($D1049,metadata!$B$2:$Z$451,22,0)</f>
        <v>24</v>
      </c>
      <c r="Z1049" t="str">
        <f>VLOOKUP($D1049,metadata!$B$2:$Z$451,23,0)</f>
        <v/>
      </c>
      <c r="AA1049" t="str">
        <f>VLOOKUP($D1049,metadata!$B$2:$Z$451,24,0)</f>
        <v>adult</v>
      </c>
      <c r="AB1049" t="str">
        <f>VLOOKUP($D1049,metadata!$B$2:$Z$451,25,0)</f>
        <v/>
      </c>
      <c r="AC1049">
        <v>18.060913705583701</v>
      </c>
      <c r="AD1049">
        <v>2.2109419063733902</v>
      </c>
      <c r="AF1049">
        <f>IF(AE1049="",V1049,AE1049)</f>
        <v>30</v>
      </c>
      <c r="AG1049">
        <v>18</v>
      </c>
      <c r="AH1049">
        <v>1986</v>
      </c>
      <c r="AI1049" t="s">
        <v>38</v>
      </c>
      <c r="AJ1049" t="s">
        <v>38</v>
      </c>
    </row>
    <row r="1050" spans="3:36" x14ac:dyDescent="0.3">
      <c r="C1050">
        <v>1050</v>
      </c>
      <c r="D1050" t="str">
        <f t="shared" si="49"/>
        <v>24-Krasnodar</v>
      </c>
      <c r="E1050" t="str">
        <f>VLOOKUP($D1050,metadata!$B$2:$S$451,2,0)</f>
        <v>LANKINEN, P</v>
      </c>
      <c r="F1050" t="str">
        <f>VLOOKUP($D1050,metadata!$B$2:$S$451,3,0)</f>
        <v>GEOGRAPHICAL VARIATION IN CIRCADIAN ECLOSION RHYTHM AND PHOTOPERIODIC ADULT DIAPAUSE IN DROSOPHILA-LITTORALIS</v>
      </c>
      <c r="G1050" t="str">
        <f>VLOOKUP($D1050,metadata!$B$2:$S$451,4,0)</f>
        <v>10.1007/BF00612503</v>
      </c>
      <c r="H1050" t="str">
        <f>VLOOKUP($D1050,metadata!$B$2:$S$451,5,0)</f>
        <v>y</v>
      </c>
      <c r="I1050" t="str">
        <f>VLOOKUP($D1050,metadata!$B$2:$S$451,6,0)</f>
        <v>a</v>
      </c>
      <c r="J1050" t="str">
        <f>VLOOKUP($D1050,metadata!$B$2:$S$451,7,0)</f>
        <v>i</v>
      </c>
      <c r="K1050" t="str">
        <f>VLOOKUP($D1050,metadata!$B$2:$S$451,8,0)</f>
        <v/>
      </c>
      <c r="L1050">
        <f>VLOOKUP($D1050,metadata!$B$2:$S$451,9,0)</f>
        <v>9</v>
      </c>
      <c r="M1050" t="str">
        <f>VLOOKUP($D1050,metadata!$B$2:$S$451,10,0)</f>
        <v/>
      </c>
      <c r="N1050" t="str">
        <f>VLOOKUP($D1050,metadata!$B$2:$S$451,11,0)</f>
        <v>drosophila littoralis</v>
      </c>
      <c r="O1050" t="str">
        <f>VLOOKUP($D1050,metadata!$B$2:$S$451,12,0)</f>
        <v>diptera</v>
      </c>
      <c r="P1050" t="str">
        <f>VLOOKUP($D1050,metadata!$B$2:$S$451,13,0)</f>
        <v>Krasnodar</v>
      </c>
      <c r="Q1050">
        <f>VLOOKUP($D1050,metadata!$B$2:$S$451,14,0)</f>
        <v>44.6666666666667</v>
      </c>
      <c r="R1050">
        <f>VLOOKUP($D1050,metadata!$B$2:$S$451,15,0)</f>
        <v>39.5</v>
      </c>
      <c r="S1050" t="str">
        <f>VLOOKUP($D1050,metadata!$B$2:$S$451,16,0)</f>
        <v/>
      </c>
      <c r="T1050" t="str">
        <f>VLOOKUP($D1050,metadata!$B$2:$S$451,17,0)</f>
        <v/>
      </c>
      <c r="U1050" t="str">
        <f>VLOOKUP($D1050,metadata!$B$2:$S$451,18,0)</f>
        <v/>
      </c>
      <c r="V1050">
        <f>VLOOKUP($D1050,metadata!$B$2:$Z$451,19,0)</f>
        <v>30</v>
      </c>
      <c r="W1050" t="str">
        <f>VLOOKUP($D1050,metadata!$B$2:$Z$451,20,0)</f>
        <v>global average</v>
      </c>
      <c r="X1050" t="str">
        <f>VLOOKUP($D1050,metadata!$B$2:$Z$451,21,0)</f>
        <v/>
      </c>
      <c r="Y1050">
        <f>VLOOKUP($D1050,metadata!$B$2:$Z$451,22,0)</f>
        <v>24</v>
      </c>
      <c r="Z1050" t="str">
        <f>VLOOKUP($D1050,metadata!$B$2:$Z$451,23,0)</f>
        <v/>
      </c>
      <c r="AA1050" t="str">
        <f>VLOOKUP($D1050,metadata!$B$2:$Z$451,24,0)</f>
        <v>adult</v>
      </c>
      <c r="AB1050" t="str">
        <f>VLOOKUP($D1050,metadata!$B$2:$Z$451,25,0)</f>
        <v/>
      </c>
      <c r="AC1050">
        <v>19.4314720812182</v>
      </c>
      <c r="AD1050">
        <v>4.1793570219966201</v>
      </c>
      <c r="AF1050">
        <f>IF(AE1050="",V1050,AE1050)</f>
        <v>30</v>
      </c>
      <c r="AG1050">
        <v>19.5</v>
      </c>
      <c r="AH1050">
        <v>1986</v>
      </c>
      <c r="AI1050" t="s">
        <v>38</v>
      </c>
      <c r="AJ1050" t="s">
        <v>38</v>
      </c>
    </row>
    <row r="1051" spans="3:36" x14ac:dyDescent="0.3">
      <c r="C1051">
        <v>1051</v>
      </c>
      <c r="D1051" t="str">
        <f t="shared" si="49"/>
        <v>24-Krasnodar</v>
      </c>
      <c r="E1051" t="str">
        <f>VLOOKUP($D1051,metadata!$B$2:$S$451,2,0)</f>
        <v>LANKINEN, P</v>
      </c>
      <c r="F1051" t="str">
        <f>VLOOKUP($D1051,metadata!$B$2:$S$451,3,0)</f>
        <v>GEOGRAPHICAL VARIATION IN CIRCADIAN ECLOSION RHYTHM AND PHOTOPERIODIC ADULT DIAPAUSE IN DROSOPHILA-LITTORALIS</v>
      </c>
      <c r="G1051" t="str">
        <f>VLOOKUP($D1051,metadata!$B$2:$S$451,4,0)</f>
        <v>10.1007/BF00612503</v>
      </c>
      <c r="H1051" t="str">
        <f>VLOOKUP($D1051,metadata!$B$2:$S$451,5,0)</f>
        <v>y</v>
      </c>
      <c r="I1051" t="str">
        <f>VLOOKUP($D1051,metadata!$B$2:$S$451,6,0)</f>
        <v>a</v>
      </c>
      <c r="J1051" t="str">
        <f>VLOOKUP($D1051,metadata!$B$2:$S$451,7,0)</f>
        <v>i</v>
      </c>
      <c r="K1051" t="str">
        <f>VLOOKUP($D1051,metadata!$B$2:$S$451,8,0)</f>
        <v/>
      </c>
      <c r="L1051">
        <f>VLOOKUP($D1051,metadata!$B$2:$S$451,9,0)</f>
        <v>9</v>
      </c>
      <c r="M1051" t="str">
        <f>VLOOKUP($D1051,metadata!$B$2:$S$451,10,0)</f>
        <v/>
      </c>
      <c r="N1051" t="str">
        <f>VLOOKUP($D1051,metadata!$B$2:$S$451,11,0)</f>
        <v>drosophila littoralis</v>
      </c>
      <c r="O1051" t="str">
        <f>VLOOKUP($D1051,metadata!$B$2:$S$451,12,0)</f>
        <v>diptera</v>
      </c>
      <c r="P1051" t="str">
        <f>VLOOKUP($D1051,metadata!$B$2:$S$451,13,0)</f>
        <v>Krasnodar</v>
      </c>
      <c r="Q1051">
        <f>VLOOKUP($D1051,metadata!$B$2:$S$451,14,0)</f>
        <v>44.6666666666667</v>
      </c>
      <c r="R1051">
        <f>VLOOKUP($D1051,metadata!$B$2:$S$451,15,0)</f>
        <v>39.5</v>
      </c>
      <c r="S1051" t="str">
        <f>VLOOKUP($D1051,metadata!$B$2:$S$451,16,0)</f>
        <v/>
      </c>
      <c r="T1051" t="str">
        <f>VLOOKUP($D1051,metadata!$B$2:$S$451,17,0)</f>
        <v/>
      </c>
      <c r="U1051" t="str">
        <f>VLOOKUP($D1051,metadata!$B$2:$S$451,18,0)</f>
        <v/>
      </c>
      <c r="V1051">
        <f>VLOOKUP($D1051,metadata!$B$2:$Z$451,19,0)</f>
        <v>30</v>
      </c>
      <c r="W1051" t="str">
        <f>VLOOKUP($D1051,metadata!$B$2:$Z$451,20,0)</f>
        <v>global average</v>
      </c>
      <c r="X1051" t="str">
        <f>VLOOKUP($D1051,metadata!$B$2:$Z$451,21,0)</f>
        <v/>
      </c>
      <c r="Y1051">
        <f>VLOOKUP($D1051,metadata!$B$2:$Z$451,22,0)</f>
        <v>24</v>
      </c>
      <c r="Z1051" t="str">
        <f>VLOOKUP($D1051,metadata!$B$2:$Z$451,23,0)</f>
        <v/>
      </c>
      <c r="AA1051" t="str">
        <f>VLOOKUP($D1051,metadata!$B$2:$Z$451,24,0)</f>
        <v>adult</v>
      </c>
      <c r="AB1051" t="str">
        <f>VLOOKUP($D1051,metadata!$B$2:$Z$451,25,0)</f>
        <v/>
      </c>
      <c r="AC1051">
        <v>21.167512690355299</v>
      </c>
      <c r="AD1051">
        <v>1.63564579808235</v>
      </c>
      <c r="AF1051">
        <f>IF(AE1051="",V1051,AE1051)</f>
        <v>30</v>
      </c>
      <c r="AG1051">
        <v>21</v>
      </c>
      <c r="AH1051">
        <v>1986</v>
      </c>
      <c r="AI1051" t="s">
        <v>38</v>
      </c>
      <c r="AJ1051" t="s">
        <v>38</v>
      </c>
    </row>
    <row r="1052" spans="3:36" x14ac:dyDescent="0.3">
      <c r="C1052">
        <v>1052</v>
      </c>
      <c r="D1052" t="str">
        <f t="shared" si="49"/>
        <v>24-Kutaisi2</v>
      </c>
      <c r="E1052" t="str">
        <f>VLOOKUP($D1052,metadata!$B$2:$S$451,2,0)</f>
        <v>LANKINEN, P</v>
      </c>
      <c r="F1052" t="str">
        <f>VLOOKUP($D1052,metadata!$B$2:$S$451,3,0)</f>
        <v>GEOGRAPHICAL VARIATION IN CIRCADIAN ECLOSION RHYTHM AND PHOTOPERIODIC ADULT DIAPAUSE IN DROSOPHILA-LITTORALIS</v>
      </c>
      <c r="G1052" t="str">
        <f>VLOOKUP($D1052,metadata!$B$2:$S$451,4,0)</f>
        <v>10.1007/BF00612503</v>
      </c>
      <c r="H1052" t="str">
        <f>VLOOKUP($D1052,metadata!$B$2:$S$451,5,0)</f>
        <v>y</v>
      </c>
      <c r="I1052" t="str">
        <f>VLOOKUP($D1052,metadata!$B$2:$S$451,6,0)</f>
        <v>a</v>
      </c>
      <c r="J1052" t="str">
        <f>VLOOKUP($D1052,metadata!$B$2:$S$451,7,0)</f>
        <v>i</v>
      </c>
      <c r="K1052" t="str">
        <f>VLOOKUP($D1052,metadata!$B$2:$S$451,8,0)</f>
        <v/>
      </c>
      <c r="L1052">
        <f>VLOOKUP($D1052,metadata!$B$2:$S$451,9,0)</f>
        <v>9</v>
      </c>
      <c r="M1052" t="str">
        <f>VLOOKUP($D1052,metadata!$B$2:$S$451,10,0)</f>
        <v/>
      </c>
      <c r="N1052" t="str">
        <f>VLOOKUP($D1052,metadata!$B$2:$S$451,11,0)</f>
        <v>drosophila littoralis</v>
      </c>
      <c r="O1052" t="str">
        <f>VLOOKUP($D1052,metadata!$B$2:$S$451,12,0)</f>
        <v>diptera</v>
      </c>
      <c r="P1052" t="str">
        <f>VLOOKUP($D1052,metadata!$B$2:$S$451,13,0)</f>
        <v>Kutaisi2</v>
      </c>
      <c r="Q1052">
        <f>VLOOKUP($D1052,metadata!$B$2:$S$451,14,0)</f>
        <v>42.3333333333333</v>
      </c>
      <c r="R1052">
        <f>VLOOKUP($D1052,metadata!$B$2:$S$451,15,0)</f>
        <v>42.6666666666667</v>
      </c>
      <c r="S1052" t="str">
        <f>VLOOKUP($D1052,metadata!$B$2:$S$451,16,0)</f>
        <v/>
      </c>
      <c r="T1052" t="str">
        <f>VLOOKUP($D1052,metadata!$B$2:$S$451,17,0)</f>
        <v/>
      </c>
      <c r="U1052" t="str">
        <f>VLOOKUP($D1052,metadata!$B$2:$S$451,18,0)</f>
        <v/>
      </c>
      <c r="V1052">
        <f>VLOOKUP($D1052,metadata!$B$2:$Z$451,19,0)</f>
        <v>30</v>
      </c>
      <c r="W1052" t="str">
        <f>VLOOKUP($D1052,metadata!$B$2:$Z$451,20,0)</f>
        <v>global average</v>
      </c>
      <c r="X1052" t="str">
        <f>VLOOKUP($D1052,metadata!$B$2:$Z$451,21,0)</f>
        <v/>
      </c>
      <c r="Y1052">
        <f>VLOOKUP($D1052,metadata!$B$2:$Z$451,22,0)</f>
        <v>24</v>
      </c>
      <c r="Z1052" t="str">
        <f>VLOOKUP($D1052,metadata!$B$2:$Z$451,23,0)</f>
        <v/>
      </c>
      <c r="AA1052" t="str">
        <f>VLOOKUP($D1052,metadata!$B$2:$Z$451,24,0)</f>
        <v>adult</v>
      </c>
      <c r="AB1052" t="str">
        <f>VLOOKUP($D1052,metadata!$B$2:$Z$451,25,0)</f>
        <v/>
      </c>
      <c r="AC1052">
        <v>8.9970029970029906</v>
      </c>
      <c r="AD1052">
        <v>96.703296703296701</v>
      </c>
      <c r="AF1052">
        <f>IF(AE1052="",V1052,AE1052)</f>
        <v>30</v>
      </c>
      <c r="AG1052">
        <v>9</v>
      </c>
      <c r="AH1052">
        <v>1986</v>
      </c>
      <c r="AI1052" t="s">
        <v>38</v>
      </c>
      <c r="AJ1052" t="s">
        <v>37</v>
      </c>
    </row>
    <row r="1053" spans="3:36" x14ac:dyDescent="0.3">
      <c r="C1053">
        <v>1053</v>
      </c>
      <c r="D1053" t="str">
        <f t="shared" si="49"/>
        <v>24-Kutaisi2</v>
      </c>
      <c r="E1053" t="str">
        <f>VLOOKUP($D1053,metadata!$B$2:$S$451,2,0)</f>
        <v>LANKINEN, P</v>
      </c>
      <c r="F1053" t="str">
        <f>VLOOKUP($D1053,metadata!$B$2:$S$451,3,0)</f>
        <v>GEOGRAPHICAL VARIATION IN CIRCADIAN ECLOSION RHYTHM AND PHOTOPERIODIC ADULT DIAPAUSE IN DROSOPHILA-LITTORALIS</v>
      </c>
      <c r="G1053" t="str">
        <f>VLOOKUP($D1053,metadata!$B$2:$S$451,4,0)</f>
        <v>10.1007/BF00612503</v>
      </c>
      <c r="H1053" t="str">
        <f>VLOOKUP($D1053,metadata!$B$2:$S$451,5,0)</f>
        <v>y</v>
      </c>
      <c r="I1053" t="str">
        <f>VLOOKUP($D1053,metadata!$B$2:$S$451,6,0)</f>
        <v>a</v>
      </c>
      <c r="J1053" t="str">
        <f>VLOOKUP($D1053,metadata!$B$2:$S$451,7,0)</f>
        <v>i</v>
      </c>
      <c r="K1053" t="str">
        <f>VLOOKUP($D1053,metadata!$B$2:$S$451,8,0)</f>
        <v/>
      </c>
      <c r="L1053">
        <f>VLOOKUP($D1053,metadata!$B$2:$S$451,9,0)</f>
        <v>9</v>
      </c>
      <c r="M1053" t="str">
        <f>VLOOKUP($D1053,metadata!$B$2:$S$451,10,0)</f>
        <v/>
      </c>
      <c r="N1053" t="str">
        <f>VLOOKUP($D1053,metadata!$B$2:$S$451,11,0)</f>
        <v>drosophila littoralis</v>
      </c>
      <c r="O1053" t="str">
        <f>VLOOKUP($D1053,metadata!$B$2:$S$451,12,0)</f>
        <v>diptera</v>
      </c>
      <c r="P1053" t="str">
        <f>VLOOKUP($D1053,metadata!$B$2:$S$451,13,0)</f>
        <v>Kutaisi2</v>
      </c>
      <c r="Q1053">
        <f>VLOOKUP($D1053,metadata!$B$2:$S$451,14,0)</f>
        <v>42.3333333333333</v>
      </c>
      <c r="R1053">
        <f>VLOOKUP($D1053,metadata!$B$2:$S$451,15,0)</f>
        <v>42.6666666666667</v>
      </c>
      <c r="S1053" t="str">
        <f>VLOOKUP($D1053,metadata!$B$2:$S$451,16,0)</f>
        <v/>
      </c>
      <c r="T1053" t="str">
        <f>VLOOKUP($D1053,metadata!$B$2:$S$451,17,0)</f>
        <v/>
      </c>
      <c r="U1053" t="str">
        <f>VLOOKUP($D1053,metadata!$B$2:$S$451,18,0)</f>
        <v/>
      </c>
      <c r="V1053">
        <f>VLOOKUP($D1053,metadata!$B$2:$Z$451,19,0)</f>
        <v>30</v>
      </c>
      <c r="W1053" t="str">
        <f>VLOOKUP($D1053,metadata!$B$2:$Z$451,20,0)</f>
        <v>global average</v>
      </c>
      <c r="X1053" t="str">
        <f>VLOOKUP($D1053,metadata!$B$2:$Z$451,21,0)</f>
        <v/>
      </c>
      <c r="Y1053">
        <f>VLOOKUP($D1053,metadata!$B$2:$Z$451,22,0)</f>
        <v>24</v>
      </c>
      <c r="Z1053" t="str">
        <f>VLOOKUP($D1053,metadata!$B$2:$Z$451,23,0)</f>
        <v/>
      </c>
      <c r="AA1053" t="str">
        <f>VLOOKUP($D1053,metadata!$B$2:$Z$451,24,0)</f>
        <v>adult</v>
      </c>
      <c r="AB1053" t="str">
        <f>VLOOKUP($D1053,metadata!$B$2:$Z$451,25,0)</f>
        <v/>
      </c>
      <c r="AC1053">
        <v>10.429570429570401</v>
      </c>
      <c r="AD1053">
        <v>72.527472527472497</v>
      </c>
      <c r="AF1053">
        <f>IF(AE1053="",V1053,AE1053)</f>
        <v>30</v>
      </c>
      <c r="AG1053">
        <v>10.5</v>
      </c>
      <c r="AH1053">
        <v>1986</v>
      </c>
      <c r="AI1053" t="s">
        <v>38</v>
      </c>
      <c r="AJ1053" t="s">
        <v>37</v>
      </c>
    </row>
    <row r="1054" spans="3:36" x14ac:dyDescent="0.3">
      <c r="C1054">
        <v>1054</v>
      </c>
      <c r="D1054" t="str">
        <f t="shared" si="49"/>
        <v>24-Kutaisi2</v>
      </c>
      <c r="E1054" t="str">
        <f>VLOOKUP($D1054,metadata!$B$2:$S$451,2,0)</f>
        <v>LANKINEN, P</v>
      </c>
      <c r="F1054" t="str">
        <f>VLOOKUP($D1054,metadata!$B$2:$S$451,3,0)</f>
        <v>GEOGRAPHICAL VARIATION IN CIRCADIAN ECLOSION RHYTHM AND PHOTOPERIODIC ADULT DIAPAUSE IN DROSOPHILA-LITTORALIS</v>
      </c>
      <c r="G1054" t="str">
        <f>VLOOKUP($D1054,metadata!$B$2:$S$451,4,0)</f>
        <v>10.1007/BF00612503</v>
      </c>
      <c r="H1054" t="str">
        <f>VLOOKUP($D1054,metadata!$B$2:$S$451,5,0)</f>
        <v>y</v>
      </c>
      <c r="I1054" t="str">
        <f>VLOOKUP($D1054,metadata!$B$2:$S$451,6,0)</f>
        <v>a</v>
      </c>
      <c r="J1054" t="str">
        <f>VLOOKUP($D1054,metadata!$B$2:$S$451,7,0)</f>
        <v>i</v>
      </c>
      <c r="K1054" t="str">
        <f>VLOOKUP($D1054,metadata!$B$2:$S$451,8,0)</f>
        <v/>
      </c>
      <c r="L1054">
        <f>VLOOKUP($D1054,metadata!$B$2:$S$451,9,0)</f>
        <v>9</v>
      </c>
      <c r="M1054" t="str">
        <f>VLOOKUP($D1054,metadata!$B$2:$S$451,10,0)</f>
        <v/>
      </c>
      <c r="N1054" t="str">
        <f>VLOOKUP($D1054,metadata!$B$2:$S$451,11,0)</f>
        <v>drosophila littoralis</v>
      </c>
      <c r="O1054" t="str">
        <f>VLOOKUP($D1054,metadata!$B$2:$S$451,12,0)</f>
        <v>diptera</v>
      </c>
      <c r="P1054" t="str">
        <f>VLOOKUP($D1054,metadata!$B$2:$S$451,13,0)</f>
        <v>Kutaisi2</v>
      </c>
      <c r="Q1054">
        <f>VLOOKUP($D1054,metadata!$B$2:$S$451,14,0)</f>
        <v>42.3333333333333</v>
      </c>
      <c r="R1054">
        <f>VLOOKUP($D1054,metadata!$B$2:$S$451,15,0)</f>
        <v>42.6666666666667</v>
      </c>
      <c r="S1054" t="str">
        <f>VLOOKUP($D1054,metadata!$B$2:$S$451,16,0)</f>
        <v/>
      </c>
      <c r="T1054" t="str">
        <f>VLOOKUP($D1054,metadata!$B$2:$S$451,17,0)</f>
        <v/>
      </c>
      <c r="U1054" t="str">
        <f>VLOOKUP($D1054,metadata!$B$2:$S$451,18,0)</f>
        <v/>
      </c>
      <c r="V1054">
        <f>VLOOKUP($D1054,metadata!$B$2:$Z$451,19,0)</f>
        <v>30</v>
      </c>
      <c r="W1054" t="str">
        <f>VLOOKUP($D1054,metadata!$B$2:$Z$451,20,0)</f>
        <v>global average</v>
      </c>
      <c r="X1054" t="str">
        <f>VLOOKUP($D1054,metadata!$B$2:$Z$451,21,0)</f>
        <v/>
      </c>
      <c r="Y1054">
        <f>VLOOKUP($D1054,metadata!$B$2:$Z$451,22,0)</f>
        <v>24</v>
      </c>
      <c r="Z1054" t="str">
        <f>VLOOKUP($D1054,metadata!$B$2:$Z$451,23,0)</f>
        <v/>
      </c>
      <c r="AA1054" t="str">
        <f>VLOOKUP($D1054,metadata!$B$2:$Z$451,24,0)</f>
        <v>adult</v>
      </c>
      <c r="AB1054" t="str">
        <f>VLOOKUP($D1054,metadata!$B$2:$Z$451,25,0)</f>
        <v/>
      </c>
      <c r="AC1054">
        <v>11.973026973026901</v>
      </c>
      <c r="AD1054">
        <v>70.329670329670293</v>
      </c>
      <c r="AF1054">
        <f>IF(AE1054="",V1054,AE1054)</f>
        <v>30</v>
      </c>
      <c r="AG1054">
        <v>12</v>
      </c>
      <c r="AH1054">
        <v>1986</v>
      </c>
      <c r="AI1054" t="s">
        <v>38</v>
      </c>
      <c r="AJ1054" t="s">
        <v>37</v>
      </c>
    </row>
    <row r="1055" spans="3:36" x14ac:dyDescent="0.3">
      <c r="C1055">
        <v>1055</v>
      </c>
      <c r="D1055" t="str">
        <f t="shared" si="49"/>
        <v>24-Kutaisi2</v>
      </c>
      <c r="E1055" t="str">
        <f>VLOOKUP($D1055,metadata!$B$2:$S$451,2,0)</f>
        <v>LANKINEN, P</v>
      </c>
      <c r="F1055" t="str">
        <f>VLOOKUP($D1055,metadata!$B$2:$S$451,3,0)</f>
        <v>GEOGRAPHICAL VARIATION IN CIRCADIAN ECLOSION RHYTHM AND PHOTOPERIODIC ADULT DIAPAUSE IN DROSOPHILA-LITTORALIS</v>
      </c>
      <c r="G1055" t="str">
        <f>VLOOKUP($D1055,metadata!$B$2:$S$451,4,0)</f>
        <v>10.1007/BF00612503</v>
      </c>
      <c r="H1055" t="str">
        <f>VLOOKUP($D1055,metadata!$B$2:$S$451,5,0)</f>
        <v>y</v>
      </c>
      <c r="I1055" t="str">
        <f>VLOOKUP($D1055,metadata!$B$2:$S$451,6,0)</f>
        <v>a</v>
      </c>
      <c r="J1055" t="str">
        <f>VLOOKUP($D1055,metadata!$B$2:$S$451,7,0)</f>
        <v>i</v>
      </c>
      <c r="K1055" t="str">
        <f>VLOOKUP($D1055,metadata!$B$2:$S$451,8,0)</f>
        <v/>
      </c>
      <c r="L1055">
        <f>VLOOKUP($D1055,metadata!$B$2:$S$451,9,0)</f>
        <v>9</v>
      </c>
      <c r="M1055" t="str">
        <f>VLOOKUP($D1055,metadata!$B$2:$S$451,10,0)</f>
        <v/>
      </c>
      <c r="N1055" t="str">
        <f>VLOOKUP($D1055,metadata!$B$2:$S$451,11,0)</f>
        <v>drosophila littoralis</v>
      </c>
      <c r="O1055" t="str">
        <f>VLOOKUP($D1055,metadata!$B$2:$S$451,12,0)</f>
        <v>diptera</v>
      </c>
      <c r="P1055" t="str">
        <f>VLOOKUP($D1055,metadata!$B$2:$S$451,13,0)</f>
        <v>Kutaisi2</v>
      </c>
      <c r="Q1055">
        <f>VLOOKUP($D1055,metadata!$B$2:$S$451,14,0)</f>
        <v>42.3333333333333</v>
      </c>
      <c r="R1055">
        <f>VLOOKUP($D1055,metadata!$B$2:$S$451,15,0)</f>
        <v>42.6666666666667</v>
      </c>
      <c r="S1055" t="str">
        <f>VLOOKUP($D1055,metadata!$B$2:$S$451,16,0)</f>
        <v/>
      </c>
      <c r="T1055" t="str">
        <f>VLOOKUP($D1055,metadata!$B$2:$S$451,17,0)</f>
        <v/>
      </c>
      <c r="U1055" t="str">
        <f>VLOOKUP($D1055,metadata!$B$2:$S$451,18,0)</f>
        <v/>
      </c>
      <c r="V1055">
        <f>VLOOKUP($D1055,metadata!$B$2:$Z$451,19,0)</f>
        <v>30</v>
      </c>
      <c r="W1055" t="str">
        <f>VLOOKUP($D1055,metadata!$B$2:$Z$451,20,0)</f>
        <v>global average</v>
      </c>
      <c r="X1055" t="str">
        <f>VLOOKUP($D1055,metadata!$B$2:$Z$451,21,0)</f>
        <v/>
      </c>
      <c r="Y1055">
        <f>VLOOKUP($D1055,metadata!$B$2:$Z$451,22,0)</f>
        <v>24</v>
      </c>
      <c r="Z1055" t="str">
        <f>VLOOKUP($D1055,metadata!$B$2:$Z$451,23,0)</f>
        <v/>
      </c>
      <c r="AA1055" t="str">
        <f>VLOOKUP($D1055,metadata!$B$2:$Z$451,24,0)</f>
        <v>adult</v>
      </c>
      <c r="AB1055" t="str">
        <f>VLOOKUP($D1055,metadata!$B$2:$Z$451,25,0)</f>
        <v/>
      </c>
      <c r="AC1055">
        <v>13.546453546453501</v>
      </c>
      <c r="AD1055">
        <v>1.0989010989011001</v>
      </c>
      <c r="AF1055">
        <f>IF(AE1055="",V1055,AE1055)</f>
        <v>30</v>
      </c>
      <c r="AG1055">
        <v>13.5</v>
      </c>
      <c r="AH1055">
        <v>1986</v>
      </c>
      <c r="AI1055" t="s">
        <v>38</v>
      </c>
      <c r="AJ1055" t="s">
        <v>37</v>
      </c>
    </row>
    <row r="1056" spans="3:36" x14ac:dyDescent="0.3">
      <c r="C1056">
        <v>1056</v>
      </c>
      <c r="D1056" t="str">
        <f t="shared" si="49"/>
        <v>24-Kutaisi2</v>
      </c>
      <c r="E1056" t="str">
        <f>VLOOKUP($D1056,metadata!$B$2:$S$451,2,0)</f>
        <v>LANKINEN, P</v>
      </c>
      <c r="F1056" t="str">
        <f>VLOOKUP($D1056,metadata!$B$2:$S$451,3,0)</f>
        <v>GEOGRAPHICAL VARIATION IN CIRCADIAN ECLOSION RHYTHM AND PHOTOPERIODIC ADULT DIAPAUSE IN DROSOPHILA-LITTORALIS</v>
      </c>
      <c r="G1056" t="str">
        <f>VLOOKUP($D1056,metadata!$B$2:$S$451,4,0)</f>
        <v>10.1007/BF00612503</v>
      </c>
      <c r="H1056" t="str">
        <f>VLOOKUP($D1056,metadata!$B$2:$S$451,5,0)</f>
        <v>y</v>
      </c>
      <c r="I1056" t="str">
        <f>VLOOKUP($D1056,metadata!$B$2:$S$451,6,0)</f>
        <v>a</v>
      </c>
      <c r="J1056" t="str">
        <f>VLOOKUP($D1056,metadata!$B$2:$S$451,7,0)</f>
        <v>i</v>
      </c>
      <c r="K1056" t="str">
        <f>VLOOKUP($D1056,metadata!$B$2:$S$451,8,0)</f>
        <v/>
      </c>
      <c r="L1056">
        <f>VLOOKUP($D1056,metadata!$B$2:$S$451,9,0)</f>
        <v>9</v>
      </c>
      <c r="M1056" t="str">
        <f>VLOOKUP($D1056,metadata!$B$2:$S$451,10,0)</f>
        <v/>
      </c>
      <c r="N1056" t="str">
        <f>VLOOKUP($D1056,metadata!$B$2:$S$451,11,0)</f>
        <v>drosophila littoralis</v>
      </c>
      <c r="O1056" t="str">
        <f>VLOOKUP($D1056,metadata!$B$2:$S$451,12,0)</f>
        <v>diptera</v>
      </c>
      <c r="P1056" t="str">
        <f>VLOOKUP($D1056,metadata!$B$2:$S$451,13,0)</f>
        <v>Kutaisi2</v>
      </c>
      <c r="Q1056">
        <f>VLOOKUP($D1056,metadata!$B$2:$S$451,14,0)</f>
        <v>42.3333333333333</v>
      </c>
      <c r="R1056">
        <f>VLOOKUP($D1056,metadata!$B$2:$S$451,15,0)</f>
        <v>42.6666666666667</v>
      </c>
      <c r="S1056" t="str">
        <f>VLOOKUP($D1056,metadata!$B$2:$S$451,16,0)</f>
        <v/>
      </c>
      <c r="T1056" t="str">
        <f>VLOOKUP($D1056,metadata!$B$2:$S$451,17,0)</f>
        <v/>
      </c>
      <c r="U1056" t="str">
        <f>VLOOKUP($D1056,metadata!$B$2:$S$451,18,0)</f>
        <v/>
      </c>
      <c r="V1056">
        <f>VLOOKUP($D1056,metadata!$B$2:$Z$451,19,0)</f>
        <v>30</v>
      </c>
      <c r="W1056" t="str">
        <f>VLOOKUP($D1056,metadata!$B$2:$Z$451,20,0)</f>
        <v>global average</v>
      </c>
      <c r="X1056" t="str">
        <f>VLOOKUP($D1056,metadata!$B$2:$Z$451,21,0)</f>
        <v/>
      </c>
      <c r="Y1056">
        <f>VLOOKUP($D1056,metadata!$B$2:$Z$451,22,0)</f>
        <v>24</v>
      </c>
      <c r="Z1056" t="str">
        <f>VLOOKUP($D1056,metadata!$B$2:$Z$451,23,0)</f>
        <v/>
      </c>
      <c r="AA1056" t="str">
        <f>VLOOKUP($D1056,metadata!$B$2:$Z$451,24,0)</f>
        <v>adult</v>
      </c>
      <c r="AB1056" t="str">
        <f>VLOOKUP($D1056,metadata!$B$2:$Z$451,25,0)</f>
        <v/>
      </c>
      <c r="AC1056">
        <v>14.9140859140859</v>
      </c>
      <c r="AD1056">
        <v>5.4945054945054803</v>
      </c>
      <c r="AF1056">
        <f>IF(AE1056="",V1056,AE1056)</f>
        <v>30</v>
      </c>
      <c r="AG1056">
        <v>15</v>
      </c>
      <c r="AH1056">
        <v>1986</v>
      </c>
      <c r="AI1056" t="s">
        <v>38</v>
      </c>
      <c r="AJ1056" t="s">
        <v>37</v>
      </c>
    </row>
    <row r="1057" spans="3:36" x14ac:dyDescent="0.3">
      <c r="C1057">
        <v>1057</v>
      </c>
      <c r="D1057" t="str">
        <f t="shared" si="49"/>
        <v>24-Kutaisi2</v>
      </c>
      <c r="E1057" t="str">
        <f>VLOOKUP($D1057,metadata!$B$2:$S$451,2,0)</f>
        <v>LANKINEN, P</v>
      </c>
      <c r="F1057" t="str">
        <f>VLOOKUP($D1057,metadata!$B$2:$S$451,3,0)</f>
        <v>GEOGRAPHICAL VARIATION IN CIRCADIAN ECLOSION RHYTHM AND PHOTOPERIODIC ADULT DIAPAUSE IN DROSOPHILA-LITTORALIS</v>
      </c>
      <c r="G1057" t="str">
        <f>VLOOKUP($D1057,metadata!$B$2:$S$451,4,0)</f>
        <v>10.1007/BF00612503</v>
      </c>
      <c r="H1057" t="str">
        <f>VLOOKUP($D1057,metadata!$B$2:$S$451,5,0)</f>
        <v>y</v>
      </c>
      <c r="I1057" t="str">
        <f>VLOOKUP($D1057,metadata!$B$2:$S$451,6,0)</f>
        <v>a</v>
      </c>
      <c r="J1057" t="str">
        <f>VLOOKUP($D1057,metadata!$B$2:$S$451,7,0)</f>
        <v>i</v>
      </c>
      <c r="K1057" t="str">
        <f>VLOOKUP($D1057,metadata!$B$2:$S$451,8,0)</f>
        <v/>
      </c>
      <c r="L1057">
        <f>VLOOKUP($D1057,metadata!$B$2:$S$451,9,0)</f>
        <v>9</v>
      </c>
      <c r="M1057" t="str">
        <f>VLOOKUP($D1057,metadata!$B$2:$S$451,10,0)</f>
        <v/>
      </c>
      <c r="N1057" t="str">
        <f>VLOOKUP($D1057,metadata!$B$2:$S$451,11,0)</f>
        <v>drosophila littoralis</v>
      </c>
      <c r="O1057" t="str">
        <f>VLOOKUP($D1057,metadata!$B$2:$S$451,12,0)</f>
        <v>diptera</v>
      </c>
      <c r="P1057" t="str">
        <f>VLOOKUP($D1057,metadata!$B$2:$S$451,13,0)</f>
        <v>Kutaisi2</v>
      </c>
      <c r="Q1057">
        <f>VLOOKUP($D1057,metadata!$B$2:$S$451,14,0)</f>
        <v>42.3333333333333</v>
      </c>
      <c r="R1057">
        <f>VLOOKUP($D1057,metadata!$B$2:$S$451,15,0)</f>
        <v>42.6666666666667</v>
      </c>
      <c r="S1057" t="str">
        <f>VLOOKUP($D1057,metadata!$B$2:$S$451,16,0)</f>
        <v/>
      </c>
      <c r="T1057" t="str">
        <f>VLOOKUP($D1057,metadata!$B$2:$S$451,17,0)</f>
        <v/>
      </c>
      <c r="U1057" t="str">
        <f>VLOOKUP($D1057,metadata!$B$2:$S$451,18,0)</f>
        <v/>
      </c>
      <c r="V1057">
        <f>VLOOKUP($D1057,metadata!$B$2:$Z$451,19,0)</f>
        <v>30</v>
      </c>
      <c r="W1057" t="str">
        <f>VLOOKUP($D1057,metadata!$B$2:$Z$451,20,0)</f>
        <v>global average</v>
      </c>
      <c r="X1057" t="str">
        <f>VLOOKUP($D1057,metadata!$B$2:$Z$451,21,0)</f>
        <v/>
      </c>
      <c r="Y1057">
        <f>VLOOKUP($D1057,metadata!$B$2:$Z$451,22,0)</f>
        <v>24</v>
      </c>
      <c r="Z1057" t="str">
        <f>VLOOKUP($D1057,metadata!$B$2:$Z$451,23,0)</f>
        <v/>
      </c>
      <c r="AA1057" t="str">
        <f>VLOOKUP($D1057,metadata!$B$2:$Z$451,24,0)</f>
        <v>adult</v>
      </c>
      <c r="AB1057" t="str">
        <f>VLOOKUP($D1057,metadata!$B$2:$Z$451,25,0)</f>
        <v/>
      </c>
      <c r="AC1057">
        <v>16.548451548451499</v>
      </c>
      <c r="AD1057">
        <v>3.2967032967032699</v>
      </c>
      <c r="AF1057">
        <f>IF(AE1057="",V1057,AE1057)</f>
        <v>30</v>
      </c>
      <c r="AG1057">
        <v>16.5</v>
      </c>
      <c r="AH1057">
        <v>1986</v>
      </c>
      <c r="AI1057" t="s">
        <v>38</v>
      </c>
      <c r="AJ1057" t="s">
        <v>37</v>
      </c>
    </row>
    <row r="1058" spans="3:36" x14ac:dyDescent="0.3">
      <c r="C1058">
        <v>1058</v>
      </c>
      <c r="D1058" t="str">
        <f t="shared" si="49"/>
        <v>24-Kutaisi2</v>
      </c>
      <c r="E1058" t="str">
        <f>VLOOKUP($D1058,metadata!$B$2:$S$451,2,0)</f>
        <v>LANKINEN, P</v>
      </c>
      <c r="F1058" t="str">
        <f>VLOOKUP($D1058,metadata!$B$2:$S$451,3,0)</f>
        <v>GEOGRAPHICAL VARIATION IN CIRCADIAN ECLOSION RHYTHM AND PHOTOPERIODIC ADULT DIAPAUSE IN DROSOPHILA-LITTORALIS</v>
      </c>
      <c r="G1058" t="str">
        <f>VLOOKUP($D1058,metadata!$B$2:$S$451,4,0)</f>
        <v>10.1007/BF00612503</v>
      </c>
      <c r="H1058" t="str">
        <f>VLOOKUP($D1058,metadata!$B$2:$S$451,5,0)</f>
        <v>y</v>
      </c>
      <c r="I1058" t="str">
        <f>VLOOKUP($D1058,metadata!$B$2:$S$451,6,0)</f>
        <v>a</v>
      </c>
      <c r="J1058" t="str">
        <f>VLOOKUP($D1058,metadata!$B$2:$S$451,7,0)</f>
        <v>i</v>
      </c>
      <c r="K1058" t="str">
        <f>VLOOKUP($D1058,metadata!$B$2:$S$451,8,0)</f>
        <v/>
      </c>
      <c r="L1058">
        <f>VLOOKUP($D1058,metadata!$B$2:$S$451,9,0)</f>
        <v>9</v>
      </c>
      <c r="M1058" t="str">
        <f>VLOOKUP($D1058,metadata!$B$2:$S$451,10,0)</f>
        <v/>
      </c>
      <c r="N1058" t="str">
        <f>VLOOKUP($D1058,metadata!$B$2:$S$451,11,0)</f>
        <v>drosophila littoralis</v>
      </c>
      <c r="O1058" t="str">
        <f>VLOOKUP($D1058,metadata!$B$2:$S$451,12,0)</f>
        <v>diptera</v>
      </c>
      <c r="P1058" t="str">
        <f>VLOOKUP($D1058,metadata!$B$2:$S$451,13,0)</f>
        <v>Kutaisi2</v>
      </c>
      <c r="Q1058">
        <f>VLOOKUP($D1058,metadata!$B$2:$S$451,14,0)</f>
        <v>42.3333333333333</v>
      </c>
      <c r="R1058">
        <f>VLOOKUP($D1058,metadata!$B$2:$S$451,15,0)</f>
        <v>42.6666666666667</v>
      </c>
      <c r="S1058" t="str">
        <f>VLOOKUP($D1058,metadata!$B$2:$S$451,16,0)</f>
        <v/>
      </c>
      <c r="T1058" t="str">
        <f>VLOOKUP($D1058,metadata!$B$2:$S$451,17,0)</f>
        <v/>
      </c>
      <c r="U1058" t="str">
        <f>VLOOKUP($D1058,metadata!$B$2:$S$451,18,0)</f>
        <v/>
      </c>
      <c r="V1058">
        <f>VLOOKUP($D1058,metadata!$B$2:$Z$451,19,0)</f>
        <v>30</v>
      </c>
      <c r="W1058" t="str">
        <f>VLOOKUP($D1058,metadata!$B$2:$Z$451,20,0)</f>
        <v>global average</v>
      </c>
      <c r="X1058" t="str">
        <f>VLOOKUP($D1058,metadata!$B$2:$Z$451,21,0)</f>
        <v/>
      </c>
      <c r="Y1058">
        <f>VLOOKUP($D1058,metadata!$B$2:$Z$451,22,0)</f>
        <v>24</v>
      </c>
      <c r="Z1058" t="str">
        <f>VLOOKUP($D1058,metadata!$B$2:$Z$451,23,0)</f>
        <v/>
      </c>
      <c r="AA1058" t="str">
        <f>VLOOKUP($D1058,metadata!$B$2:$Z$451,24,0)</f>
        <v>adult</v>
      </c>
      <c r="AB1058" t="str">
        <f>VLOOKUP($D1058,metadata!$B$2:$Z$451,25,0)</f>
        <v/>
      </c>
      <c r="AC1058">
        <v>18.096903096902999</v>
      </c>
      <c r="AD1058">
        <v>6.5934065934065398</v>
      </c>
      <c r="AF1058">
        <f>IF(AE1058="",V1058,AE1058)</f>
        <v>30</v>
      </c>
      <c r="AG1058">
        <v>18</v>
      </c>
      <c r="AH1058">
        <v>1986</v>
      </c>
      <c r="AI1058" t="s">
        <v>38</v>
      </c>
      <c r="AJ1058" t="s">
        <v>37</v>
      </c>
    </row>
    <row r="1059" spans="3:36" x14ac:dyDescent="0.3">
      <c r="C1059">
        <v>1059</v>
      </c>
      <c r="D1059" t="str">
        <f t="shared" si="49"/>
        <v>24-Kutaisi2</v>
      </c>
      <c r="E1059" t="str">
        <f>VLOOKUP($D1059,metadata!$B$2:$S$451,2,0)</f>
        <v>LANKINEN, P</v>
      </c>
      <c r="F1059" t="str">
        <f>VLOOKUP($D1059,metadata!$B$2:$S$451,3,0)</f>
        <v>GEOGRAPHICAL VARIATION IN CIRCADIAN ECLOSION RHYTHM AND PHOTOPERIODIC ADULT DIAPAUSE IN DROSOPHILA-LITTORALIS</v>
      </c>
      <c r="G1059" t="str">
        <f>VLOOKUP($D1059,metadata!$B$2:$S$451,4,0)</f>
        <v>10.1007/BF00612503</v>
      </c>
      <c r="H1059" t="str">
        <f>VLOOKUP($D1059,metadata!$B$2:$S$451,5,0)</f>
        <v>y</v>
      </c>
      <c r="I1059" t="str">
        <f>VLOOKUP($D1059,metadata!$B$2:$S$451,6,0)</f>
        <v>a</v>
      </c>
      <c r="J1059" t="str">
        <f>VLOOKUP($D1059,metadata!$B$2:$S$451,7,0)</f>
        <v>i</v>
      </c>
      <c r="K1059" t="str">
        <f>VLOOKUP($D1059,metadata!$B$2:$S$451,8,0)</f>
        <v/>
      </c>
      <c r="L1059">
        <f>VLOOKUP($D1059,metadata!$B$2:$S$451,9,0)</f>
        <v>9</v>
      </c>
      <c r="M1059" t="str">
        <f>VLOOKUP($D1059,metadata!$B$2:$S$451,10,0)</f>
        <v/>
      </c>
      <c r="N1059" t="str">
        <f>VLOOKUP($D1059,metadata!$B$2:$S$451,11,0)</f>
        <v>drosophila littoralis</v>
      </c>
      <c r="O1059" t="str">
        <f>VLOOKUP($D1059,metadata!$B$2:$S$451,12,0)</f>
        <v>diptera</v>
      </c>
      <c r="P1059" t="str">
        <f>VLOOKUP($D1059,metadata!$B$2:$S$451,13,0)</f>
        <v>Kutaisi2</v>
      </c>
      <c r="Q1059">
        <f>VLOOKUP($D1059,metadata!$B$2:$S$451,14,0)</f>
        <v>42.3333333333333</v>
      </c>
      <c r="R1059">
        <f>VLOOKUP($D1059,metadata!$B$2:$S$451,15,0)</f>
        <v>42.6666666666667</v>
      </c>
      <c r="S1059" t="str">
        <f>VLOOKUP($D1059,metadata!$B$2:$S$451,16,0)</f>
        <v/>
      </c>
      <c r="T1059" t="str">
        <f>VLOOKUP($D1059,metadata!$B$2:$S$451,17,0)</f>
        <v/>
      </c>
      <c r="U1059" t="str">
        <f>VLOOKUP($D1059,metadata!$B$2:$S$451,18,0)</f>
        <v/>
      </c>
      <c r="V1059">
        <f>VLOOKUP($D1059,metadata!$B$2:$Z$451,19,0)</f>
        <v>30</v>
      </c>
      <c r="W1059" t="str">
        <f>VLOOKUP($D1059,metadata!$B$2:$Z$451,20,0)</f>
        <v>global average</v>
      </c>
      <c r="X1059" t="str">
        <f>VLOOKUP($D1059,metadata!$B$2:$Z$451,21,0)</f>
        <v/>
      </c>
      <c r="Y1059">
        <f>VLOOKUP($D1059,metadata!$B$2:$Z$451,22,0)</f>
        <v>24</v>
      </c>
      <c r="Z1059" t="str">
        <f>VLOOKUP($D1059,metadata!$B$2:$Z$451,23,0)</f>
        <v/>
      </c>
      <c r="AA1059" t="str">
        <f>VLOOKUP($D1059,metadata!$B$2:$Z$451,24,0)</f>
        <v>adult</v>
      </c>
      <c r="AB1059" t="str">
        <f>VLOOKUP($D1059,metadata!$B$2:$Z$451,25,0)</f>
        <v/>
      </c>
      <c r="AC1059">
        <v>19.575424575424499</v>
      </c>
      <c r="AD1059">
        <v>32.9670329670329</v>
      </c>
      <c r="AF1059">
        <f>IF(AE1059="",V1059,AE1059)</f>
        <v>30</v>
      </c>
      <c r="AG1059">
        <v>19.5</v>
      </c>
      <c r="AH1059">
        <v>1986</v>
      </c>
      <c r="AI1059" t="s">
        <v>38</v>
      </c>
      <c r="AJ1059" t="s">
        <v>37</v>
      </c>
    </row>
    <row r="1060" spans="3:36" x14ac:dyDescent="0.3">
      <c r="C1060">
        <v>1060</v>
      </c>
      <c r="D1060" t="str">
        <f t="shared" si="49"/>
        <v>24-Kutaisi2</v>
      </c>
      <c r="E1060" t="str">
        <f>VLOOKUP($D1060,metadata!$B$2:$S$451,2,0)</f>
        <v>LANKINEN, P</v>
      </c>
      <c r="F1060" t="str">
        <f>VLOOKUP($D1060,metadata!$B$2:$S$451,3,0)</f>
        <v>GEOGRAPHICAL VARIATION IN CIRCADIAN ECLOSION RHYTHM AND PHOTOPERIODIC ADULT DIAPAUSE IN DROSOPHILA-LITTORALIS</v>
      </c>
      <c r="G1060" t="str">
        <f>VLOOKUP($D1060,metadata!$B$2:$S$451,4,0)</f>
        <v>10.1007/BF00612503</v>
      </c>
      <c r="H1060" t="str">
        <f>VLOOKUP($D1060,metadata!$B$2:$S$451,5,0)</f>
        <v>y</v>
      </c>
      <c r="I1060" t="str">
        <f>VLOOKUP($D1060,metadata!$B$2:$S$451,6,0)</f>
        <v>a</v>
      </c>
      <c r="J1060" t="str">
        <f>VLOOKUP($D1060,metadata!$B$2:$S$451,7,0)</f>
        <v>i</v>
      </c>
      <c r="K1060" t="str">
        <f>VLOOKUP($D1060,metadata!$B$2:$S$451,8,0)</f>
        <v/>
      </c>
      <c r="L1060">
        <f>VLOOKUP($D1060,metadata!$B$2:$S$451,9,0)</f>
        <v>9</v>
      </c>
      <c r="M1060" t="str">
        <f>VLOOKUP($D1060,metadata!$B$2:$S$451,10,0)</f>
        <v/>
      </c>
      <c r="N1060" t="str">
        <f>VLOOKUP($D1060,metadata!$B$2:$S$451,11,0)</f>
        <v>drosophila littoralis</v>
      </c>
      <c r="O1060" t="str">
        <f>VLOOKUP($D1060,metadata!$B$2:$S$451,12,0)</f>
        <v>diptera</v>
      </c>
      <c r="P1060" t="str">
        <f>VLOOKUP($D1060,metadata!$B$2:$S$451,13,0)</f>
        <v>Kutaisi2</v>
      </c>
      <c r="Q1060">
        <f>VLOOKUP($D1060,metadata!$B$2:$S$451,14,0)</f>
        <v>42.3333333333333</v>
      </c>
      <c r="R1060">
        <f>VLOOKUP($D1060,metadata!$B$2:$S$451,15,0)</f>
        <v>42.6666666666667</v>
      </c>
      <c r="S1060" t="str">
        <f>VLOOKUP($D1060,metadata!$B$2:$S$451,16,0)</f>
        <v/>
      </c>
      <c r="T1060" t="str">
        <f>VLOOKUP($D1060,metadata!$B$2:$S$451,17,0)</f>
        <v/>
      </c>
      <c r="U1060" t="str">
        <f>VLOOKUP($D1060,metadata!$B$2:$S$451,18,0)</f>
        <v/>
      </c>
      <c r="V1060">
        <f>VLOOKUP($D1060,metadata!$B$2:$Z$451,19,0)</f>
        <v>30</v>
      </c>
      <c r="W1060" t="str">
        <f>VLOOKUP($D1060,metadata!$B$2:$Z$451,20,0)</f>
        <v>global average</v>
      </c>
      <c r="X1060" t="str">
        <f>VLOOKUP($D1060,metadata!$B$2:$Z$451,21,0)</f>
        <v/>
      </c>
      <c r="Y1060">
        <f>VLOOKUP($D1060,metadata!$B$2:$Z$451,22,0)</f>
        <v>24</v>
      </c>
      <c r="Z1060" t="str">
        <f>VLOOKUP($D1060,metadata!$B$2:$Z$451,23,0)</f>
        <v/>
      </c>
      <c r="AA1060" t="str">
        <f>VLOOKUP($D1060,metadata!$B$2:$Z$451,24,0)</f>
        <v>adult</v>
      </c>
      <c r="AB1060" t="str">
        <f>VLOOKUP($D1060,metadata!$B$2:$Z$451,25,0)</f>
        <v/>
      </c>
      <c r="AC1060">
        <v>21.015984015983999</v>
      </c>
      <c r="AD1060">
        <v>17.582417582417499</v>
      </c>
      <c r="AF1060">
        <f>IF(AE1060="",V1060,AE1060)</f>
        <v>30</v>
      </c>
      <c r="AG1060">
        <v>21</v>
      </c>
      <c r="AH1060">
        <v>1986</v>
      </c>
      <c r="AI1060" t="s">
        <v>38</v>
      </c>
      <c r="AJ1060" t="s">
        <v>37</v>
      </c>
    </row>
    <row r="1061" spans="3:36" x14ac:dyDescent="0.3">
      <c r="C1061">
        <v>1061</v>
      </c>
      <c r="D1061" t="str">
        <f t="shared" si="49"/>
        <v>24-Kutaisi4</v>
      </c>
      <c r="E1061" t="str">
        <f>VLOOKUP($D1061,metadata!$B$2:$S$451,2,0)</f>
        <v>LANKINEN, P</v>
      </c>
      <c r="F1061" t="str">
        <f>VLOOKUP($D1061,metadata!$B$2:$S$451,3,0)</f>
        <v>GEOGRAPHICAL VARIATION IN CIRCADIAN ECLOSION RHYTHM AND PHOTOPERIODIC ADULT DIAPAUSE IN DROSOPHILA-LITTORALIS</v>
      </c>
      <c r="G1061" t="str">
        <f>VLOOKUP($D1061,metadata!$B$2:$S$451,4,0)</f>
        <v>10.1007/BF00612503</v>
      </c>
      <c r="H1061" t="str">
        <f>VLOOKUP($D1061,metadata!$B$2:$S$451,5,0)</f>
        <v>y</v>
      </c>
      <c r="I1061" t="str">
        <f>VLOOKUP($D1061,metadata!$B$2:$S$451,6,0)</f>
        <v>a</v>
      </c>
      <c r="J1061" t="str">
        <f>VLOOKUP($D1061,metadata!$B$2:$S$451,7,0)</f>
        <v>i</v>
      </c>
      <c r="K1061" t="str">
        <f>VLOOKUP($D1061,metadata!$B$2:$S$451,8,0)</f>
        <v/>
      </c>
      <c r="L1061">
        <f>VLOOKUP($D1061,metadata!$B$2:$S$451,9,0)</f>
        <v>8</v>
      </c>
      <c r="M1061" t="str">
        <f>VLOOKUP($D1061,metadata!$B$2:$S$451,10,0)</f>
        <v/>
      </c>
      <c r="N1061" t="str">
        <f>VLOOKUP($D1061,metadata!$B$2:$S$451,11,0)</f>
        <v>drosophila littoralis</v>
      </c>
      <c r="O1061" t="str">
        <f>VLOOKUP($D1061,metadata!$B$2:$S$451,12,0)</f>
        <v>diptera</v>
      </c>
      <c r="P1061" t="str">
        <f>VLOOKUP($D1061,metadata!$B$2:$S$451,13,0)</f>
        <v>Kutaisi4</v>
      </c>
      <c r="Q1061">
        <f>VLOOKUP($D1061,metadata!$B$2:$S$451,14,0)</f>
        <v>42.3333333333333</v>
      </c>
      <c r="R1061">
        <f>VLOOKUP($D1061,metadata!$B$2:$S$451,15,0)</f>
        <v>42.6666666666667</v>
      </c>
      <c r="S1061" t="str">
        <f>VLOOKUP($D1061,metadata!$B$2:$S$451,16,0)</f>
        <v/>
      </c>
      <c r="T1061" t="str">
        <f>VLOOKUP($D1061,metadata!$B$2:$S$451,17,0)</f>
        <v/>
      </c>
      <c r="U1061" t="str">
        <f>VLOOKUP($D1061,metadata!$B$2:$S$451,18,0)</f>
        <v/>
      </c>
      <c r="V1061">
        <f>VLOOKUP($D1061,metadata!$B$2:$Z$451,19,0)</f>
        <v>30</v>
      </c>
      <c r="W1061" t="str">
        <f>VLOOKUP($D1061,metadata!$B$2:$Z$451,20,0)</f>
        <v>global average</v>
      </c>
      <c r="X1061" t="str">
        <f>VLOOKUP($D1061,metadata!$B$2:$Z$451,21,0)</f>
        <v/>
      </c>
      <c r="Y1061">
        <f>VLOOKUP($D1061,metadata!$B$2:$Z$451,22,0)</f>
        <v>24</v>
      </c>
      <c r="Z1061" t="str">
        <f>VLOOKUP($D1061,metadata!$B$2:$Z$451,23,0)</f>
        <v/>
      </c>
      <c r="AA1061" t="str">
        <f>VLOOKUP($D1061,metadata!$B$2:$Z$451,24,0)</f>
        <v>adult</v>
      </c>
      <c r="AB1061" t="str">
        <f>VLOOKUP($D1061,metadata!$B$2:$Z$451,25,0)</f>
        <v/>
      </c>
      <c r="AC1061">
        <v>8.8799999999999901</v>
      </c>
      <c r="AD1061">
        <v>99.066666666666606</v>
      </c>
      <c r="AF1061">
        <f>IF(AE1061="",V1061,AE1061)</f>
        <v>30</v>
      </c>
      <c r="AG1061">
        <v>9</v>
      </c>
      <c r="AH1061">
        <v>1986</v>
      </c>
      <c r="AI1061" t="s">
        <v>38</v>
      </c>
      <c r="AJ1061" t="s">
        <v>38</v>
      </c>
    </row>
    <row r="1062" spans="3:36" x14ac:dyDescent="0.3">
      <c r="C1062">
        <v>1062</v>
      </c>
      <c r="D1062" t="str">
        <f t="shared" si="49"/>
        <v>24-Kutaisi4</v>
      </c>
      <c r="E1062" t="str">
        <f>VLOOKUP($D1062,metadata!$B$2:$S$451,2,0)</f>
        <v>LANKINEN, P</v>
      </c>
      <c r="F1062" t="str">
        <f>VLOOKUP($D1062,metadata!$B$2:$S$451,3,0)</f>
        <v>GEOGRAPHICAL VARIATION IN CIRCADIAN ECLOSION RHYTHM AND PHOTOPERIODIC ADULT DIAPAUSE IN DROSOPHILA-LITTORALIS</v>
      </c>
      <c r="G1062" t="str">
        <f>VLOOKUP($D1062,metadata!$B$2:$S$451,4,0)</f>
        <v>10.1007/BF00612503</v>
      </c>
      <c r="H1062" t="str">
        <f>VLOOKUP($D1062,metadata!$B$2:$S$451,5,0)</f>
        <v>y</v>
      </c>
      <c r="I1062" t="str">
        <f>VLOOKUP($D1062,metadata!$B$2:$S$451,6,0)</f>
        <v>a</v>
      </c>
      <c r="J1062" t="str">
        <f>VLOOKUP($D1062,metadata!$B$2:$S$451,7,0)</f>
        <v>i</v>
      </c>
      <c r="K1062" t="str">
        <f>VLOOKUP($D1062,metadata!$B$2:$S$451,8,0)</f>
        <v/>
      </c>
      <c r="L1062">
        <f>VLOOKUP($D1062,metadata!$B$2:$S$451,9,0)</f>
        <v>8</v>
      </c>
      <c r="M1062" t="str">
        <f>VLOOKUP($D1062,metadata!$B$2:$S$451,10,0)</f>
        <v/>
      </c>
      <c r="N1062" t="str">
        <f>VLOOKUP($D1062,metadata!$B$2:$S$451,11,0)</f>
        <v>drosophila littoralis</v>
      </c>
      <c r="O1062" t="str">
        <f>VLOOKUP($D1062,metadata!$B$2:$S$451,12,0)</f>
        <v>diptera</v>
      </c>
      <c r="P1062" t="str">
        <f>VLOOKUP($D1062,metadata!$B$2:$S$451,13,0)</f>
        <v>Kutaisi4</v>
      </c>
      <c r="Q1062">
        <f>VLOOKUP($D1062,metadata!$B$2:$S$451,14,0)</f>
        <v>42.3333333333333</v>
      </c>
      <c r="R1062">
        <f>VLOOKUP($D1062,metadata!$B$2:$S$451,15,0)</f>
        <v>42.6666666666667</v>
      </c>
      <c r="S1062" t="str">
        <f>VLOOKUP($D1062,metadata!$B$2:$S$451,16,0)</f>
        <v/>
      </c>
      <c r="T1062" t="str">
        <f>VLOOKUP($D1062,metadata!$B$2:$S$451,17,0)</f>
        <v/>
      </c>
      <c r="U1062" t="str">
        <f>VLOOKUP($D1062,metadata!$B$2:$S$451,18,0)</f>
        <v/>
      </c>
      <c r="V1062">
        <f>VLOOKUP($D1062,metadata!$B$2:$Z$451,19,0)</f>
        <v>30</v>
      </c>
      <c r="W1062" t="str">
        <f>VLOOKUP($D1062,metadata!$B$2:$Z$451,20,0)</f>
        <v>global average</v>
      </c>
      <c r="X1062" t="str">
        <f>VLOOKUP($D1062,metadata!$B$2:$Z$451,21,0)</f>
        <v/>
      </c>
      <c r="Y1062">
        <f>VLOOKUP($D1062,metadata!$B$2:$Z$451,22,0)</f>
        <v>24</v>
      </c>
      <c r="Z1062" t="str">
        <f>VLOOKUP($D1062,metadata!$B$2:$Z$451,23,0)</f>
        <v/>
      </c>
      <c r="AA1062" t="str">
        <f>VLOOKUP($D1062,metadata!$B$2:$Z$451,24,0)</f>
        <v>adult</v>
      </c>
      <c r="AB1062" t="str">
        <f>VLOOKUP($D1062,metadata!$B$2:$Z$451,25,0)</f>
        <v/>
      </c>
      <c r="AC1062">
        <v>10.499999999999901</v>
      </c>
      <c r="AD1062">
        <v>96.9444444444444</v>
      </c>
      <c r="AF1062">
        <f>IF(AE1062="",V1062,AE1062)</f>
        <v>30</v>
      </c>
      <c r="AG1062">
        <v>10.5</v>
      </c>
      <c r="AH1062">
        <v>1986</v>
      </c>
      <c r="AI1062" t="s">
        <v>38</v>
      </c>
      <c r="AJ1062" t="s">
        <v>38</v>
      </c>
    </row>
    <row r="1063" spans="3:36" x14ac:dyDescent="0.3">
      <c r="C1063">
        <v>1063</v>
      </c>
      <c r="D1063" t="str">
        <f t="shared" si="49"/>
        <v>24-Kutaisi4</v>
      </c>
      <c r="E1063" t="str">
        <f>VLOOKUP($D1063,metadata!$B$2:$S$451,2,0)</f>
        <v>LANKINEN, P</v>
      </c>
      <c r="F1063" t="str">
        <f>VLOOKUP($D1063,metadata!$B$2:$S$451,3,0)</f>
        <v>GEOGRAPHICAL VARIATION IN CIRCADIAN ECLOSION RHYTHM AND PHOTOPERIODIC ADULT DIAPAUSE IN DROSOPHILA-LITTORALIS</v>
      </c>
      <c r="G1063" t="str">
        <f>VLOOKUP($D1063,metadata!$B$2:$S$451,4,0)</f>
        <v>10.1007/BF00612503</v>
      </c>
      <c r="H1063" t="str">
        <f>VLOOKUP($D1063,metadata!$B$2:$S$451,5,0)</f>
        <v>y</v>
      </c>
      <c r="I1063" t="str">
        <f>VLOOKUP($D1063,metadata!$B$2:$S$451,6,0)</f>
        <v>a</v>
      </c>
      <c r="J1063" t="str">
        <f>VLOOKUP($D1063,metadata!$B$2:$S$451,7,0)</f>
        <v>i</v>
      </c>
      <c r="K1063" t="str">
        <f>VLOOKUP($D1063,metadata!$B$2:$S$451,8,0)</f>
        <v/>
      </c>
      <c r="L1063">
        <f>VLOOKUP($D1063,metadata!$B$2:$S$451,9,0)</f>
        <v>8</v>
      </c>
      <c r="M1063" t="str">
        <f>VLOOKUP($D1063,metadata!$B$2:$S$451,10,0)</f>
        <v/>
      </c>
      <c r="N1063" t="str">
        <f>VLOOKUP($D1063,metadata!$B$2:$S$451,11,0)</f>
        <v>drosophila littoralis</v>
      </c>
      <c r="O1063" t="str">
        <f>VLOOKUP($D1063,metadata!$B$2:$S$451,12,0)</f>
        <v>diptera</v>
      </c>
      <c r="P1063" t="str">
        <f>VLOOKUP($D1063,metadata!$B$2:$S$451,13,0)</f>
        <v>Kutaisi4</v>
      </c>
      <c r="Q1063">
        <f>VLOOKUP($D1063,metadata!$B$2:$S$451,14,0)</f>
        <v>42.3333333333333</v>
      </c>
      <c r="R1063">
        <f>VLOOKUP($D1063,metadata!$B$2:$S$451,15,0)</f>
        <v>42.6666666666667</v>
      </c>
      <c r="S1063" t="str">
        <f>VLOOKUP($D1063,metadata!$B$2:$S$451,16,0)</f>
        <v/>
      </c>
      <c r="T1063" t="str">
        <f>VLOOKUP($D1063,metadata!$B$2:$S$451,17,0)</f>
        <v/>
      </c>
      <c r="U1063" t="str">
        <f>VLOOKUP($D1063,metadata!$B$2:$S$451,18,0)</f>
        <v/>
      </c>
      <c r="V1063">
        <f>VLOOKUP($D1063,metadata!$B$2:$Z$451,19,0)</f>
        <v>30</v>
      </c>
      <c r="W1063" t="str">
        <f>VLOOKUP($D1063,metadata!$B$2:$Z$451,20,0)</f>
        <v>global average</v>
      </c>
      <c r="X1063" t="str">
        <f>VLOOKUP($D1063,metadata!$B$2:$Z$451,21,0)</f>
        <v/>
      </c>
      <c r="Y1063">
        <f>VLOOKUP($D1063,metadata!$B$2:$Z$451,22,0)</f>
        <v>24</v>
      </c>
      <c r="Z1063" t="str">
        <f>VLOOKUP($D1063,metadata!$B$2:$Z$451,23,0)</f>
        <v/>
      </c>
      <c r="AA1063" t="str">
        <f>VLOOKUP($D1063,metadata!$B$2:$Z$451,24,0)</f>
        <v>adult</v>
      </c>
      <c r="AB1063" t="str">
        <f>VLOOKUP($D1063,metadata!$B$2:$Z$451,25,0)</f>
        <v/>
      </c>
      <c r="AC1063">
        <v>11.9399999999999</v>
      </c>
      <c r="AD1063">
        <v>50.366666666666603</v>
      </c>
      <c r="AF1063">
        <f>IF(AE1063="",V1063,AE1063)</f>
        <v>30</v>
      </c>
      <c r="AG1063">
        <v>12</v>
      </c>
      <c r="AH1063">
        <v>1986</v>
      </c>
      <c r="AI1063" t="s">
        <v>38</v>
      </c>
      <c r="AJ1063" t="s">
        <v>38</v>
      </c>
    </row>
    <row r="1064" spans="3:36" x14ac:dyDescent="0.3">
      <c r="C1064">
        <v>1064</v>
      </c>
      <c r="D1064" t="str">
        <f t="shared" si="49"/>
        <v>24-Kutaisi4</v>
      </c>
      <c r="E1064" t="str">
        <f>VLOOKUP($D1064,metadata!$B$2:$S$451,2,0)</f>
        <v>LANKINEN, P</v>
      </c>
      <c r="F1064" t="str">
        <f>VLOOKUP($D1064,metadata!$B$2:$S$451,3,0)</f>
        <v>GEOGRAPHICAL VARIATION IN CIRCADIAN ECLOSION RHYTHM AND PHOTOPERIODIC ADULT DIAPAUSE IN DROSOPHILA-LITTORALIS</v>
      </c>
      <c r="G1064" t="str">
        <f>VLOOKUP($D1064,metadata!$B$2:$S$451,4,0)</f>
        <v>10.1007/BF00612503</v>
      </c>
      <c r="H1064" t="str">
        <f>VLOOKUP($D1064,metadata!$B$2:$S$451,5,0)</f>
        <v>y</v>
      </c>
      <c r="I1064" t="str">
        <f>VLOOKUP($D1064,metadata!$B$2:$S$451,6,0)</f>
        <v>a</v>
      </c>
      <c r="J1064" t="str">
        <f>VLOOKUP($D1064,metadata!$B$2:$S$451,7,0)</f>
        <v>i</v>
      </c>
      <c r="K1064" t="str">
        <f>VLOOKUP($D1064,metadata!$B$2:$S$451,8,0)</f>
        <v/>
      </c>
      <c r="L1064">
        <f>VLOOKUP($D1064,metadata!$B$2:$S$451,9,0)</f>
        <v>8</v>
      </c>
      <c r="M1064" t="str">
        <f>VLOOKUP($D1064,metadata!$B$2:$S$451,10,0)</f>
        <v/>
      </c>
      <c r="N1064" t="str">
        <f>VLOOKUP($D1064,metadata!$B$2:$S$451,11,0)</f>
        <v>drosophila littoralis</v>
      </c>
      <c r="O1064" t="str">
        <f>VLOOKUP($D1064,metadata!$B$2:$S$451,12,0)</f>
        <v>diptera</v>
      </c>
      <c r="P1064" t="str">
        <f>VLOOKUP($D1064,metadata!$B$2:$S$451,13,0)</f>
        <v>Kutaisi4</v>
      </c>
      <c r="Q1064">
        <f>VLOOKUP($D1064,metadata!$B$2:$S$451,14,0)</f>
        <v>42.3333333333333</v>
      </c>
      <c r="R1064">
        <f>VLOOKUP($D1064,metadata!$B$2:$S$451,15,0)</f>
        <v>42.6666666666667</v>
      </c>
      <c r="S1064" t="str">
        <f>VLOOKUP($D1064,metadata!$B$2:$S$451,16,0)</f>
        <v/>
      </c>
      <c r="T1064" t="str">
        <f>VLOOKUP($D1064,metadata!$B$2:$S$451,17,0)</f>
        <v/>
      </c>
      <c r="U1064" t="str">
        <f>VLOOKUP($D1064,metadata!$B$2:$S$451,18,0)</f>
        <v/>
      </c>
      <c r="V1064">
        <f>VLOOKUP($D1064,metadata!$B$2:$Z$451,19,0)</f>
        <v>30</v>
      </c>
      <c r="W1064" t="str">
        <f>VLOOKUP($D1064,metadata!$B$2:$Z$451,20,0)</f>
        <v>global average</v>
      </c>
      <c r="X1064" t="str">
        <f>VLOOKUP($D1064,metadata!$B$2:$Z$451,21,0)</f>
        <v/>
      </c>
      <c r="Y1064">
        <f>VLOOKUP($D1064,metadata!$B$2:$Z$451,22,0)</f>
        <v>24</v>
      </c>
      <c r="Z1064" t="str">
        <f>VLOOKUP($D1064,metadata!$B$2:$Z$451,23,0)</f>
        <v/>
      </c>
      <c r="AA1064" t="str">
        <f>VLOOKUP($D1064,metadata!$B$2:$Z$451,24,0)</f>
        <v>adult</v>
      </c>
      <c r="AB1064" t="str">
        <f>VLOOKUP($D1064,metadata!$B$2:$Z$451,25,0)</f>
        <v/>
      </c>
      <c r="AC1064">
        <v>13.649999999999901</v>
      </c>
      <c r="AD1064">
        <v>4.9166666666666803</v>
      </c>
      <c r="AF1064">
        <f>IF(AE1064="",V1064,AE1064)</f>
        <v>30</v>
      </c>
      <c r="AG1064">
        <v>13.5</v>
      </c>
      <c r="AH1064">
        <v>1986</v>
      </c>
      <c r="AI1064" t="s">
        <v>38</v>
      </c>
      <c r="AJ1064" t="s">
        <v>38</v>
      </c>
    </row>
    <row r="1065" spans="3:36" x14ac:dyDescent="0.3">
      <c r="C1065">
        <v>1065</v>
      </c>
      <c r="D1065" t="str">
        <f t="shared" si="49"/>
        <v>24-Kutaisi4</v>
      </c>
      <c r="E1065" t="str">
        <f>VLOOKUP($D1065,metadata!$B$2:$S$451,2,0)</f>
        <v>LANKINEN, P</v>
      </c>
      <c r="F1065" t="str">
        <f>VLOOKUP($D1065,metadata!$B$2:$S$451,3,0)</f>
        <v>GEOGRAPHICAL VARIATION IN CIRCADIAN ECLOSION RHYTHM AND PHOTOPERIODIC ADULT DIAPAUSE IN DROSOPHILA-LITTORALIS</v>
      </c>
      <c r="G1065" t="str">
        <f>VLOOKUP($D1065,metadata!$B$2:$S$451,4,0)</f>
        <v>10.1007/BF00612503</v>
      </c>
      <c r="H1065" t="str">
        <f>VLOOKUP($D1065,metadata!$B$2:$S$451,5,0)</f>
        <v>y</v>
      </c>
      <c r="I1065" t="str">
        <f>VLOOKUP($D1065,metadata!$B$2:$S$451,6,0)</f>
        <v>a</v>
      </c>
      <c r="J1065" t="str">
        <f>VLOOKUP($D1065,metadata!$B$2:$S$451,7,0)</f>
        <v>i</v>
      </c>
      <c r="K1065" t="str">
        <f>VLOOKUP($D1065,metadata!$B$2:$S$451,8,0)</f>
        <v/>
      </c>
      <c r="L1065">
        <f>VLOOKUP($D1065,metadata!$B$2:$S$451,9,0)</f>
        <v>8</v>
      </c>
      <c r="M1065" t="str">
        <f>VLOOKUP($D1065,metadata!$B$2:$S$451,10,0)</f>
        <v/>
      </c>
      <c r="N1065" t="str">
        <f>VLOOKUP($D1065,metadata!$B$2:$S$451,11,0)</f>
        <v>drosophila littoralis</v>
      </c>
      <c r="O1065" t="str">
        <f>VLOOKUP($D1065,metadata!$B$2:$S$451,12,0)</f>
        <v>diptera</v>
      </c>
      <c r="P1065" t="str">
        <f>VLOOKUP($D1065,metadata!$B$2:$S$451,13,0)</f>
        <v>Kutaisi4</v>
      </c>
      <c r="Q1065">
        <f>VLOOKUP($D1065,metadata!$B$2:$S$451,14,0)</f>
        <v>42.3333333333333</v>
      </c>
      <c r="R1065">
        <f>VLOOKUP($D1065,metadata!$B$2:$S$451,15,0)</f>
        <v>42.6666666666667</v>
      </c>
      <c r="S1065" t="str">
        <f>VLOOKUP($D1065,metadata!$B$2:$S$451,16,0)</f>
        <v/>
      </c>
      <c r="T1065" t="str">
        <f>VLOOKUP($D1065,metadata!$B$2:$S$451,17,0)</f>
        <v/>
      </c>
      <c r="U1065" t="str">
        <f>VLOOKUP($D1065,metadata!$B$2:$S$451,18,0)</f>
        <v/>
      </c>
      <c r="V1065">
        <f>VLOOKUP($D1065,metadata!$B$2:$Z$451,19,0)</f>
        <v>30</v>
      </c>
      <c r="W1065" t="str">
        <f>VLOOKUP($D1065,metadata!$B$2:$Z$451,20,0)</f>
        <v>global average</v>
      </c>
      <c r="X1065" t="str">
        <f>VLOOKUP($D1065,metadata!$B$2:$Z$451,21,0)</f>
        <v/>
      </c>
      <c r="Y1065">
        <f>VLOOKUP($D1065,metadata!$B$2:$Z$451,22,0)</f>
        <v>24</v>
      </c>
      <c r="Z1065" t="str">
        <f>VLOOKUP($D1065,metadata!$B$2:$Z$451,23,0)</f>
        <v/>
      </c>
      <c r="AA1065" t="str">
        <f>VLOOKUP($D1065,metadata!$B$2:$Z$451,24,0)</f>
        <v>adult</v>
      </c>
      <c r="AB1065" t="str">
        <f>VLOOKUP($D1065,metadata!$B$2:$Z$451,25,0)</f>
        <v/>
      </c>
      <c r="AC1065">
        <v>16.529999999999902</v>
      </c>
      <c r="AD1065">
        <v>6.2055555555555202</v>
      </c>
      <c r="AF1065">
        <f>IF(AE1065="",V1065,AE1065)</f>
        <v>30</v>
      </c>
      <c r="AG1065">
        <v>16.5</v>
      </c>
      <c r="AH1065">
        <v>1986</v>
      </c>
      <c r="AI1065" t="s">
        <v>38</v>
      </c>
      <c r="AJ1065" t="s">
        <v>38</v>
      </c>
    </row>
    <row r="1066" spans="3:36" x14ac:dyDescent="0.3">
      <c r="C1066">
        <v>1066</v>
      </c>
      <c r="D1066" t="str">
        <f t="shared" si="49"/>
        <v>24-Kutaisi4</v>
      </c>
      <c r="E1066" t="str">
        <f>VLOOKUP($D1066,metadata!$B$2:$S$451,2,0)</f>
        <v>LANKINEN, P</v>
      </c>
      <c r="F1066" t="str">
        <f>VLOOKUP($D1066,metadata!$B$2:$S$451,3,0)</f>
        <v>GEOGRAPHICAL VARIATION IN CIRCADIAN ECLOSION RHYTHM AND PHOTOPERIODIC ADULT DIAPAUSE IN DROSOPHILA-LITTORALIS</v>
      </c>
      <c r="G1066" t="str">
        <f>VLOOKUP($D1066,metadata!$B$2:$S$451,4,0)</f>
        <v>10.1007/BF00612503</v>
      </c>
      <c r="H1066" t="str">
        <f>VLOOKUP($D1066,metadata!$B$2:$S$451,5,0)</f>
        <v>y</v>
      </c>
      <c r="I1066" t="str">
        <f>VLOOKUP($D1066,metadata!$B$2:$S$451,6,0)</f>
        <v>a</v>
      </c>
      <c r="J1066" t="str">
        <f>VLOOKUP($D1066,metadata!$B$2:$S$451,7,0)</f>
        <v>i</v>
      </c>
      <c r="K1066" t="str">
        <f>VLOOKUP($D1066,metadata!$B$2:$S$451,8,0)</f>
        <v/>
      </c>
      <c r="L1066">
        <f>VLOOKUP($D1066,metadata!$B$2:$S$451,9,0)</f>
        <v>8</v>
      </c>
      <c r="M1066" t="str">
        <f>VLOOKUP($D1066,metadata!$B$2:$S$451,10,0)</f>
        <v/>
      </c>
      <c r="N1066" t="str">
        <f>VLOOKUP($D1066,metadata!$B$2:$S$451,11,0)</f>
        <v>drosophila littoralis</v>
      </c>
      <c r="O1066" t="str">
        <f>VLOOKUP($D1066,metadata!$B$2:$S$451,12,0)</f>
        <v>diptera</v>
      </c>
      <c r="P1066" t="str">
        <f>VLOOKUP($D1066,metadata!$B$2:$S$451,13,0)</f>
        <v>Kutaisi4</v>
      </c>
      <c r="Q1066">
        <f>VLOOKUP($D1066,metadata!$B$2:$S$451,14,0)</f>
        <v>42.3333333333333</v>
      </c>
      <c r="R1066">
        <f>VLOOKUP($D1066,metadata!$B$2:$S$451,15,0)</f>
        <v>42.6666666666667</v>
      </c>
      <c r="S1066" t="str">
        <f>VLOOKUP($D1066,metadata!$B$2:$S$451,16,0)</f>
        <v/>
      </c>
      <c r="T1066" t="str">
        <f>VLOOKUP($D1066,metadata!$B$2:$S$451,17,0)</f>
        <v/>
      </c>
      <c r="U1066" t="str">
        <f>VLOOKUP($D1066,metadata!$B$2:$S$451,18,0)</f>
        <v/>
      </c>
      <c r="V1066">
        <f>VLOOKUP($D1066,metadata!$B$2:$Z$451,19,0)</f>
        <v>30</v>
      </c>
      <c r="W1066" t="str">
        <f>VLOOKUP($D1066,metadata!$B$2:$Z$451,20,0)</f>
        <v>global average</v>
      </c>
      <c r="X1066" t="str">
        <f>VLOOKUP($D1066,metadata!$B$2:$Z$451,21,0)</f>
        <v/>
      </c>
      <c r="Y1066">
        <f>VLOOKUP($D1066,metadata!$B$2:$Z$451,22,0)</f>
        <v>24</v>
      </c>
      <c r="Z1066" t="str">
        <f>VLOOKUP($D1066,metadata!$B$2:$Z$451,23,0)</f>
        <v/>
      </c>
      <c r="AA1066" t="str">
        <f>VLOOKUP($D1066,metadata!$B$2:$Z$451,24,0)</f>
        <v>adult</v>
      </c>
      <c r="AB1066" t="str">
        <f>VLOOKUP($D1066,metadata!$B$2:$Z$451,25,0)</f>
        <v/>
      </c>
      <c r="AC1066">
        <v>17.97</v>
      </c>
      <c r="AD1066">
        <v>27.405555555555502</v>
      </c>
      <c r="AF1066">
        <f>IF(AE1066="",V1066,AE1066)</f>
        <v>30</v>
      </c>
      <c r="AG1066">
        <v>18</v>
      </c>
      <c r="AH1066">
        <v>1986</v>
      </c>
      <c r="AI1066" t="s">
        <v>38</v>
      </c>
      <c r="AJ1066" t="s">
        <v>38</v>
      </c>
    </row>
    <row r="1067" spans="3:36" x14ac:dyDescent="0.3">
      <c r="C1067">
        <v>1067</v>
      </c>
      <c r="D1067" t="str">
        <f t="shared" si="49"/>
        <v>24-Kutaisi4</v>
      </c>
      <c r="E1067" t="str">
        <f>VLOOKUP($D1067,metadata!$B$2:$S$451,2,0)</f>
        <v>LANKINEN, P</v>
      </c>
      <c r="F1067" t="str">
        <f>VLOOKUP($D1067,metadata!$B$2:$S$451,3,0)</f>
        <v>GEOGRAPHICAL VARIATION IN CIRCADIAN ECLOSION RHYTHM AND PHOTOPERIODIC ADULT DIAPAUSE IN DROSOPHILA-LITTORALIS</v>
      </c>
      <c r="G1067" t="str">
        <f>VLOOKUP($D1067,metadata!$B$2:$S$451,4,0)</f>
        <v>10.1007/BF00612503</v>
      </c>
      <c r="H1067" t="str">
        <f>VLOOKUP($D1067,metadata!$B$2:$S$451,5,0)</f>
        <v>y</v>
      </c>
      <c r="I1067" t="str">
        <f>VLOOKUP($D1067,metadata!$B$2:$S$451,6,0)</f>
        <v>a</v>
      </c>
      <c r="J1067" t="str">
        <f>VLOOKUP($D1067,metadata!$B$2:$S$451,7,0)</f>
        <v>i</v>
      </c>
      <c r="K1067" t="str">
        <f>VLOOKUP($D1067,metadata!$B$2:$S$451,8,0)</f>
        <v/>
      </c>
      <c r="L1067">
        <f>VLOOKUP($D1067,metadata!$B$2:$S$451,9,0)</f>
        <v>8</v>
      </c>
      <c r="M1067" t="str">
        <f>VLOOKUP($D1067,metadata!$B$2:$S$451,10,0)</f>
        <v/>
      </c>
      <c r="N1067" t="str">
        <f>VLOOKUP($D1067,metadata!$B$2:$S$451,11,0)</f>
        <v>drosophila littoralis</v>
      </c>
      <c r="O1067" t="str">
        <f>VLOOKUP($D1067,metadata!$B$2:$S$451,12,0)</f>
        <v>diptera</v>
      </c>
      <c r="P1067" t="str">
        <f>VLOOKUP($D1067,metadata!$B$2:$S$451,13,0)</f>
        <v>Kutaisi4</v>
      </c>
      <c r="Q1067">
        <f>VLOOKUP($D1067,metadata!$B$2:$S$451,14,0)</f>
        <v>42.3333333333333</v>
      </c>
      <c r="R1067">
        <f>VLOOKUP($D1067,metadata!$B$2:$S$451,15,0)</f>
        <v>42.6666666666667</v>
      </c>
      <c r="S1067" t="str">
        <f>VLOOKUP($D1067,metadata!$B$2:$S$451,16,0)</f>
        <v/>
      </c>
      <c r="T1067" t="str">
        <f>VLOOKUP($D1067,metadata!$B$2:$S$451,17,0)</f>
        <v/>
      </c>
      <c r="U1067" t="str">
        <f>VLOOKUP($D1067,metadata!$B$2:$S$451,18,0)</f>
        <v/>
      </c>
      <c r="V1067">
        <f>VLOOKUP($D1067,metadata!$B$2:$Z$451,19,0)</f>
        <v>30</v>
      </c>
      <c r="W1067" t="str">
        <f>VLOOKUP($D1067,metadata!$B$2:$Z$451,20,0)</f>
        <v>global average</v>
      </c>
      <c r="X1067" t="str">
        <f>VLOOKUP($D1067,metadata!$B$2:$Z$451,21,0)</f>
        <v/>
      </c>
      <c r="Y1067">
        <f>VLOOKUP($D1067,metadata!$B$2:$Z$451,22,0)</f>
        <v>24</v>
      </c>
      <c r="Z1067" t="str">
        <f>VLOOKUP($D1067,metadata!$B$2:$Z$451,23,0)</f>
        <v/>
      </c>
      <c r="AA1067" t="str">
        <f>VLOOKUP($D1067,metadata!$B$2:$Z$451,24,0)</f>
        <v>adult</v>
      </c>
      <c r="AB1067" t="str">
        <f>VLOOKUP($D1067,metadata!$B$2:$Z$451,25,0)</f>
        <v/>
      </c>
      <c r="AC1067">
        <v>19.499999999999901</v>
      </c>
      <c r="AD1067">
        <v>29.722222222222101</v>
      </c>
      <c r="AF1067">
        <f>IF(AE1067="",V1067,AE1067)</f>
        <v>30</v>
      </c>
      <c r="AG1067">
        <v>19.5</v>
      </c>
      <c r="AH1067">
        <v>1986</v>
      </c>
      <c r="AI1067" t="s">
        <v>38</v>
      </c>
      <c r="AJ1067" t="s">
        <v>38</v>
      </c>
    </row>
    <row r="1068" spans="3:36" x14ac:dyDescent="0.3">
      <c r="C1068">
        <v>1068</v>
      </c>
      <c r="D1068" t="str">
        <f t="shared" si="49"/>
        <v>24-Kutaisi4</v>
      </c>
      <c r="E1068" t="str">
        <f>VLOOKUP($D1068,metadata!$B$2:$S$451,2,0)</f>
        <v>LANKINEN, P</v>
      </c>
      <c r="F1068" t="str">
        <f>VLOOKUP($D1068,metadata!$B$2:$S$451,3,0)</f>
        <v>GEOGRAPHICAL VARIATION IN CIRCADIAN ECLOSION RHYTHM AND PHOTOPERIODIC ADULT DIAPAUSE IN DROSOPHILA-LITTORALIS</v>
      </c>
      <c r="G1068" t="str">
        <f>VLOOKUP($D1068,metadata!$B$2:$S$451,4,0)</f>
        <v>10.1007/BF00612503</v>
      </c>
      <c r="H1068" t="str">
        <f>VLOOKUP($D1068,metadata!$B$2:$S$451,5,0)</f>
        <v>y</v>
      </c>
      <c r="I1068" t="str">
        <f>VLOOKUP($D1068,metadata!$B$2:$S$451,6,0)</f>
        <v>a</v>
      </c>
      <c r="J1068" t="str">
        <f>VLOOKUP($D1068,metadata!$B$2:$S$451,7,0)</f>
        <v>i</v>
      </c>
      <c r="K1068" t="str">
        <f>VLOOKUP($D1068,metadata!$B$2:$S$451,8,0)</f>
        <v/>
      </c>
      <c r="L1068">
        <f>VLOOKUP($D1068,metadata!$B$2:$S$451,9,0)</f>
        <v>8</v>
      </c>
      <c r="M1068" t="str">
        <f>VLOOKUP($D1068,metadata!$B$2:$S$451,10,0)</f>
        <v/>
      </c>
      <c r="N1068" t="str">
        <f>VLOOKUP($D1068,metadata!$B$2:$S$451,11,0)</f>
        <v>drosophila littoralis</v>
      </c>
      <c r="O1068" t="str">
        <f>VLOOKUP($D1068,metadata!$B$2:$S$451,12,0)</f>
        <v>diptera</v>
      </c>
      <c r="P1068" t="str">
        <f>VLOOKUP($D1068,metadata!$B$2:$S$451,13,0)</f>
        <v>Kutaisi4</v>
      </c>
      <c r="Q1068">
        <f>VLOOKUP($D1068,metadata!$B$2:$S$451,14,0)</f>
        <v>42.3333333333333</v>
      </c>
      <c r="R1068">
        <f>VLOOKUP($D1068,metadata!$B$2:$S$451,15,0)</f>
        <v>42.6666666666667</v>
      </c>
      <c r="S1068" t="str">
        <f>VLOOKUP($D1068,metadata!$B$2:$S$451,16,0)</f>
        <v/>
      </c>
      <c r="T1068" t="str">
        <f>VLOOKUP($D1068,metadata!$B$2:$S$451,17,0)</f>
        <v/>
      </c>
      <c r="U1068" t="str">
        <f>VLOOKUP($D1068,metadata!$B$2:$S$451,18,0)</f>
        <v/>
      </c>
      <c r="V1068">
        <f>VLOOKUP($D1068,metadata!$B$2:$Z$451,19,0)</f>
        <v>30</v>
      </c>
      <c r="W1068" t="str">
        <f>VLOOKUP($D1068,metadata!$B$2:$Z$451,20,0)</f>
        <v>global average</v>
      </c>
      <c r="X1068" t="str">
        <f>VLOOKUP($D1068,metadata!$B$2:$Z$451,21,0)</f>
        <v/>
      </c>
      <c r="Y1068">
        <f>VLOOKUP($D1068,metadata!$B$2:$Z$451,22,0)</f>
        <v>24</v>
      </c>
      <c r="Z1068" t="str">
        <f>VLOOKUP($D1068,metadata!$B$2:$Z$451,23,0)</f>
        <v/>
      </c>
      <c r="AA1068" t="str">
        <f>VLOOKUP($D1068,metadata!$B$2:$Z$451,24,0)</f>
        <v>adult</v>
      </c>
      <c r="AB1068" t="str">
        <f>VLOOKUP($D1068,metadata!$B$2:$Z$451,25,0)</f>
        <v/>
      </c>
      <c r="AC1068">
        <v>21.03</v>
      </c>
      <c r="AD1068">
        <v>26.483333333333199</v>
      </c>
      <c r="AF1068">
        <f>IF(AE1068="",V1068,AE1068)</f>
        <v>30</v>
      </c>
      <c r="AG1068">
        <v>21</v>
      </c>
      <c r="AH1068">
        <v>1986</v>
      </c>
      <c r="AI1068" t="s">
        <v>38</v>
      </c>
      <c r="AJ1068" t="s">
        <v>38</v>
      </c>
    </row>
    <row r="1069" spans="3:36" x14ac:dyDescent="0.3">
      <c r="C1069">
        <v>1069</v>
      </c>
      <c r="D1069" t="str">
        <f t="shared" si="49"/>
        <v>24-Kutais5</v>
      </c>
      <c r="E1069" t="str">
        <f>VLOOKUP($D1069,metadata!$B$2:$S$451,2,0)</f>
        <v>LANKINEN, P</v>
      </c>
      <c r="F1069" t="str">
        <f>VLOOKUP($D1069,metadata!$B$2:$S$451,3,0)</f>
        <v>GEOGRAPHICAL VARIATION IN CIRCADIAN ECLOSION RHYTHM AND PHOTOPERIODIC ADULT DIAPAUSE IN DROSOPHILA-LITTORALIS</v>
      </c>
      <c r="G1069" t="str">
        <f>VLOOKUP($D1069,metadata!$B$2:$S$451,4,0)</f>
        <v>10.1007/BF00612503</v>
      </c>
      <c r="H1069" t="str">
        <f>VLOOKUP($D1069,metadata!$B$2:$S$451,5,0)</f>
        <v>y</v>
      </c>
      <c r="I1069" t="str">
        <f>VLOOKUP($D1069,metadata!$B$2:$S$451,6,0)</f>
        <v>a</v>
      </c>
      <c r="J1069" t="str">
        <f>VLOOKUP($D1069,metadata!$B$2:$S$451,7,0)</f>
        <v>i</v>
      </c>
      <c r="K1069" t="str">
        <f>VLOOKUP($D1069,metadata!$B$2:$S$451,8,0)</f>
        <v/>
      </c>
      <c r="L1069">
        <f>VLOOKUP($D1069,metadata!$B$2:$S$451,9,0)</f>
        <v>9</v>
      </c>
      <c r="M1069" t="str">
        <f>VLOOKUP($D1069,metadata!$B$2:$S$451,10,0)</f>
        <v/>
      </c>
      <c r="N1069" t="str">
        <f>VLOOKUP($D1069,metadata!$B$2:$S$451,11,0)</f>
        <v>drosophila littoralis</v>
      </c>
      <c r="O1069" t="str">
        <f>VLOOKUP($D1069,metadata!$B$2:$S$451,12,0)</f>
        <v>diptera</v>
      </c>
      <c r="P1069" t="str">
        <f>VLOOKUP($D1069,metadata!$B$2:$S$451,13,0)</f>
        <v>Kutais5</v>
      </c>
      <c r="Q1069">
        <f>VLOOKUP($D1069,metadata!$B$2:$S$451,14,0)</f>
        <v>42.3333333333333</v>
      </c>
      <c r="R1069">
        <f>VLOOKUP($D1069,metadata!$B$2:$S$451,15,0)</f>
        <v>42.6666666666667</v>
      </c>
      <c r="S1069" t="str">
        <f>VLOOKUP($D1069,metadata!$B$2:$S$451,16,0)</f>
        <v/>
      </c>
      <c r="T1069" t="str">
        <f>VLOOKUP($D1069,metadata!$B$2:$S$451,17,0)</f>
        <v/>
      </c>
      <c r="U1069" t="str">
        <f>VLOOKUP($D1069,metadata!$B$2:$S$451,18,0)</f>
        <v/>
      </c>
      <c r="V1069">
        <f>VLOOKUP($D1069,metadata!$B$2:$Z$451,19,0)</f>
        <v>30</v>
      </c>
      <c r="W1069" t="str">
        <f>VLOOKUP($D1069,metadata!$B$2:$Z$451,20,0)</f>
        <v>global average</v>
      </c>
      <c r="X1069" t="str">
        <f>VLOOKUP($D1069,metadata!$B$2:$Z$451,21,0)</f>
        <v/>
      </c>
      <c r="Y1069">
        <f>VLOOKUP($D1069,metadata!$B$2:$Z$451,22,0)</f>
        <v>24</v>
      </c>
      <c r="Z1069" t="str">
        <f>VLOOKUP($D1069,metadata!$B$2:$Z$451,23,0)</f>
        <v/>
      </c>
      <c r="AA1069" t="str">
        <f>VLOOKUP($D1069,metadata!$B$2:$Z$451,24,0)</f>
        <v>adult</v>
      </c>
      <c r="AB1069" t="str">
        <f>VLOOKUP($D1069,metadata!$B$2:$Z$451,25,0)</f>
        <v/>
      </c>
      <c r="AC1069">
        <v>9.1581416126870696</v>
      </c>
      <c r="AD1069">
        <v>95.744918472191102</v>
      </c>
      <c r="AF1069">
        <f>IF(AE1069="",V1069,AE1069)</f>
        <v>30</v>
      </c>
      <c r="AG1069">
        <v>9</v>
      </c>
      <c r="AH1069">
        <v>1986</v>
      </c>
      <c r="AI1069" t="s">
        <v>38</v>
      </c>
      <c r="AJ1069" t="s">
        <v>38</v>
      </c>
    </row>
    <row r="1070" spans="3:36" x14ac:dyDescent="0.3">
      <c r="C1070">
        <v>1070</v>
      </c>
      <c r="D1070" t="str">
        <f t="shared" si="49"/>
        <v>24-Kutais5</v>
      </c>
      <c r="E1070" t="str">
        <f>VLOOKUP($D1070,metadata!$B$2:$S$451,2,0)</f>
        <v>LANKINEN, P</v>
      </c>
      <c r="F1070" t="str">
        <f>VLOOKUP($D1070,metadata!$B$2:$S$451,3,0)</f>
        <v>GEOGRAPHICAL VARIATION IN CIRCADIAN ECLOSION RHYTHM AND PHOTOPERIODIC ADULT DIAPAUSE IN DROSOPHILA-LITTORALIS</v>
      </c>
      <c r="G1070" t="str">
        <f>VLOOKUP($D1070,metadata!$B$2:$S$451,4,0)</f>
        <v>10.1007/BF00612503</v>
      </c>
      <c r="H1070" t="str">
        <f>VLOOKUP($D1070,metadata!$B$2:$S$451,5,0)</f>
        <v>y</v>
      </c>
      <c r="I1070" t="str">
        <f>VLOOKUP($D1070,metadata!$B$2:$S$451,6,0)</f>
        <v>a</v>
      </c>
      <c r="J1070" t="str">
        <f>VLOOKUP($D1070,metadata!$B$2:$S$451,7,0)</f>
        <v>i</v>
      </c>
      <c r="K1070" t="str">
        <f>VLOOKUP($D1070,metadata!$B$2:$S$451,8,0)</f>
        <v/>
      </c>
      <c r="L1070">
        <f>VLOOKUP($D1070,metadata!$B$2:$S$451,9,0)</f>
        <v>9</v>
      </c>
      <c r="M1070" t="str">
        <f>VLOOKUP($D1070,metadata!$B$2:$S$451,10,0)</f>
        <v/>
      </c>
      <c r="N1070" t="str">
        <f>VLOOKUP($D1070,metadata!$B$2:$S$451,11,0)</f>
        <v>drosophila littoralis</v>
      </c>
      <c r="O1070" t="str">
        <f>VLOOKUP($D1070,metadata!$B$2:$S$451,12,0)</f>
        <v>diptera</v>
      </c>
      <c r="P1070" t="str">
        <f>VLOOKUP($D1070,metadata!$B$2:$S$451,13,0)</f>
        <v>Kutais5</v>
      </c>
      <c r="Q1070">
        <f>VLOOKUP($D1070,metadata!$B$2:$S$451,14,0)</f>
        <v>42.3333333333333</v>
      </c>
      <c r="R1070">
        <f>VLOOKUP($D1070,metadata!$B$2:$S$451,15,0)</f>
        <v>42.6666666666667</v>
      </c>
      <c r="S1070" t="str">
        <f>VLOOKUP($D1070,metadata!$B$2:$S$451,16,0)</f>
        <v/>
      </c>
      <c r="T1070" t="str">
        <f>VLOOKUP($D1070,metadata!$B$2:$S$451,17,0)</f>
        <v/>
      </c>
      <c r="U1070" t="str">
        <f>VLOOKUP($D1070,metadata!$B$2:$S$451,18,0)</f>
        <v/>
      </c>
      <c r="V1070">
        <f>VLOOKUP($D1070,metadata!$B$2:$Z$451,19,0)</f>
        <v>30</v>
      </c>
      <c r="W1070" t="str">
        <f>VLOOKUP($D1070,metadata!$B$2:$Z$451,20,0)</f>
        <v>global average</v>
      </c>
      <c r="X1070" t="str">
        <f>VLOOKUP($D1070,metadata!$B$2:$Z$451,21,0)</f>
        <v/>
      </c>
      <c r="Y1070">
        <f>VLOOKUP($D1070,metadata!$B$2:$Z$451,22,0)</f>
        <v>24</v>
      </c>
      <c r="Z1070" t="str">
        <f>VLOOKUP($D1070,metadata!$B$2:$Z$451,23,0)</f>
        <v/>
      </c>
      <c r="AA1070" t="str">
        <f>VLOOKUP($D1070,metadata!$B$2:$Z$451,24,0)</f>
        <v>adult</v>
      </c>
      <c r="AB1070" t="str">
        <f>VLOOKUP($D1070,metadata!$B$2:$Z$451,25,0)</f>
        <v/>
      </c>
      <c r="AC1070">
        <v>10.7060531605986</v>
      </c>
      <c r="AD1070">
        <v>101.396024123296</v>
      </c>
      <c r="AF1070">
        <f>IF(AE1070="",V1070,AE1070)</f>
        <v>30</v>
      </c>
      <c r="AG1070">
        <v>10.5</v>
      </c>
      <c r="AH1070">
        <v>1986</v>
      </c>
      <c r="AI1070" t="s">
        <v>38</v>
      </c>
      <c r="AJ1070" t="s">
        <v>38</v>
      </c>
    </row>
    <row r="1071" spans="3:36" x14ac:dyDescent="0.3">
      <c r="C1071">
        <v>1071</v>
      </c>
      <c r="D1071" t="str">
        <f t="shared" si="49"/>
        <v>24-Kutais5</v>
      </c>
      <c r="E1071" t="str">
        <f>VLOOKUP($D1071,metadata!$B$2:$S$451,2,0)</f>
        <v>LANKINEN, P</v>
      </c>
      <c r="F1071" t="str">
        <f>VLOOKUP($D1071,metadata!$B$2:$S$451,3,0)</f>
        <v>GEOGRAPHICAL VARIATION IN CIRCADIAN ECLOSION RHYTHM AND PHOTOPERIODIC ADULT DIAPAUSE IN DROSOPHILA-LITTORALIS</v>
      </c>
      <c r="G1071" t="str">
        <f>VLOOKUP($D1071,metadata!$B$2:$S$451,4,0)</f>
        <v>10.1007/BF00612503</v>
      </c>
      <c r="H1071" t="str">
        <f>VLOOKUP($D1071,metadata!$B$2:$S$451,5,0)</f>
        <v>y</v>
      </c>
      <c r="I1071" t="str">
        <f>VLOOKUP($D1071,metadata!$B$2:$S$451,6,0)</f>
        <v>a</v>
      </c>
      <c r="J1071" t="str">
        <f>VLOOKUP($D1071,metadata!$B$2:$S$451,7,0)</f>
        <v>i</v>
      </c>
      <c r="K1071" t="str">
        <f>VLOOKUP($D1071,metadata!$B$2:$S$451,8,0)</f>
        <v/>
      </c>
      <c r="L1071">
        <f>VLOOKUP($D1071,metadata!$B$2:$S$451,9,0)</f>
        <v>9</v>
      </c>
      <c r="M1071" t="str">
        <f>VLOOKUP($D1071,metadata!$B$2:$S$451,10,0)</f>
        <v/>
      </c>
      <c r="N1071" t="str">
        <f>VLOOKUP($D1071,metadata!$B$2:$S$451,11,0)</f>
        <v>drosophila littoralis</v>
      </c>
      <c r="O1071" t="str">
        <f>VLOOKUP($D1071,metadata!$B$2:$S$451,12,0)</f>
        <v>diptera</v>
      </c>
      <c r="P1071" t="str">
        <f>VLOOKUP($D1071,metadata!$B$2:$S$451,13,0)</f>
        <v>Kutais5</v>
      </c>
      <c r="Q1071">
        <f>VLOOKUP($D1071,metadata!$B$2:$S$451,14,0)</f>
        <v>42.3333333333333</v>
      </c>
      <c r="R1071">
        <f>VLOOKUP($D1071,metadata!$B$2:$S$451,15,0)</f>
        <v>42.6666666666667</v>
      </c>
      <c r="S1071" t="str">
        <f>VLOOKUP($D1071,metadata!$B$2:$S$451,16,0)</f>
        <v/>
      </c>
      <c r="T1071" t="str">
        <f>VLOOKUP($D1071,metadata!$B$2:$S$451,17,0)</f>
        <v/>
      </c>
      <c r="U1071" t="str">
        <f>VLOOKUP($D1071,metadata!$B$2:$S$451,18,0)</f>
        <v/>
      </c>
      <c r="V1071">
        <f>VLOOKUP($D1071,metadata!$B$2:$Z$451,19,0)</f>
        <v>30</v>
      </c>
      <c r="W1071" t="str">
        <f>VLOOKUP($D1071,metadata!$B$2:$Z$451,20,0)</f>
        <v>global average</v>
      </c>
      <c r="X1071" t="str">
        <f>VLOOKUP($D1071,metadata!$B$2:$Z$451,21,0)</f>
        <v/>
      </c>
      <c r="Y1071">
        <f>VLOOKUP($D1071,metadata!$B$2:$Z$451,22,0)</f>
        <v>24</v>
      </c>
      <c r="Z1071" t="str">
        <f>VLOOKUP($D1071,metadata!$B$2:$Z$451,23,0)</f>
        <v/>
      </c>
      <c r="AA1071" t="str">
        <f>VLOOKUP($D1071,metadata!$B$2:$Z$451,24,0)</f>
        <v>adult</v>
      </c>
      <c r="AB1071" t="str">
        <f>VLOOKUP($D1071,metadata!$B$2:$Z$451,25,0)</f>
        <v/>
      </c>
      <c r="AC1071">
        <v>12.1996872905963</v>
      </c>
      <c r="AD1071">
        <v>77.043779316506502</v>
      </c>
      <c r="AF1071">
        <f>IF(AE1071="",V1071,AE1071)</f>
        <v>30</v>
      </c>
      <c r="AG1071">
        <v>12</v>
      </c>
      <c r="AH1071">
        <v>1986</v>
      </c>
      <c r="AI1071" t="s">
        <v>38</v>
      </c>
      <c r="AJ1071" t="s">
        <v>38</v>
      </c>
    </row>
    <row r="1072" spans="3:36" x14ac:dyDescent="0.3">
      <c r="C1072">
        <v>1072</v>
      </c>
      <c r="D1072" t="str">
        <f t="shared" si="49"/>
        <v>24-Kutais5</v>
      </c>
      <c r="E1072" t="str">
        <f>VLOOKUP($D1072,metadata!$B$2:$S$451,2,0)</f>
        <v>LANKINEN, P</v>
      </c>
      <c r="F1072" t="str">
        <f>VLOOKUP($D1072,metadata!$B$2:$S$451,3,0)</f>
        <v>GEOGRAPHICAL VARIATION IN CIRCADIAN ECLOSION RHYTHM AND PHOTOPERIODIC ADULT DIAPAUSE IN DROSOPHILA-LITTORALIS</v>
      </c>
      <c r="G1072" t="str">
        <f>VLOOKUP($D1072,metadata!$B$2:$S$451,4,0)</f>
        <v>10.1007/BF00612503</v>
      </c>
      <c r="H1072" t="str">
        <f>VLOOKUP($D1072,metadata!$B$2:$S$451,5,0)</f>
        <v>y</v>
      </c>
      <c r="I1072" t="str">
        <f>VLOOKUP($D1072,metadata!$B$2:$S$451,6,0)</f>
        <v>a</v>
      </c>
      <c r="J1072" t="str">
        <f>VLOOKUP($D1072,metadata!$B$2:$S$451,7,0)</f>
        <v>i</v>
      </c>
      <c r="K1072" t="str">
        <f>VLOOKUP($D1072,metadata!$B$2:$S$451,8,0)</f>
        <v/>
      </c>
      <c r="L1072">
        <f>VLOOKUP($D1072,metadata!$B$2:$S$451,9,0)</f>
        <v>9</v>
      </c>
      <c r="M1072" t="str">
        <f>VLOOKUP($D1072,metadata!$B$2:$S$451,10,0)</f>
        <v/>
      </c>
      <c r="N1072" t="str">
        <f>VLOOKUP($D1072,metadata!$B$2:$S$451,11,0)</f>
        <v>drosophila littoralis</v>
      </c>
      <c r="O1072" t="str">
        <f>VLOOKUP($D1072,metadata!$B$2:$S$451,12,0)</f>
        <v>diptera</v>
      </c>
      <c r="P1072" t="str">
        <f>VLOOKUP($D1072,metadata!$B$2:$S$451,13,0)</f>
        <v>Kutais5</v>
      </c>
      <c r="Q1072">
        <f>VLOOKUP($D1072,metadata!$B$2:$S$451,14,0)</f>
        <v>42.3333333333333</v>
      </c>
      <c r="R1072">
        <f>VLOOKUP($D1072,metadata!$B$2:$S$451,15,0)</f>
        <v>42.6666666666667</v>
      </c>
      <c r="S1072" t="str">
        <f>VLOOKUP($D1072,metadata!$B$2:$S$451,16,0)</f>
        <v/>
      </c>
      <c r="T1072" t="str">
        <f>VLOOKUP($D1072,metadata!$B$2:$S$451,17,0)</f>
        <v/>
      </c>
      <c r="U1072" t="str">
        <f>VLOOKUP($D1072,metadata!$B$2:$S$451,18,0)</f>
        <v/>
      </c>
      <c r="V1072">
        <f>VLOOKUP($D1072,metadata!$B$2:$Z$451,19,0)</f>
        <v>30</v>
      </c>
      <c r="W1072" t="str">
        <f>VLOOKUP($D1072,metadata!$B$2:$Z$451,20,0)</f>
        <v>global average</v>
      </c>
      <c r="X1072" t="str">
        <f>VLOOKUP($D1072,metadata!$B$2:$Z$451,21,0)</f>
        <v/>
      </c>
      <c r="Y1072">
        <f>VLOOKUP($D1072,metadata!$B$2:$Z$451,22,0)</f>
        <v>24</v>
      </c>
      <c r="Z1072" t="str">
        <f>VLOOKUP($D1072,metadata!$B$2:$Z$451,23,0)</f>
        <v/>
      </c>
      <c r="AA1072" t="str">
        <f>VLOOKUP($D1072,metadata!$B$2:$Z$451,24,0)</f>
        <v>adult</v>
      </c>
      <c r="AB1072" t="str">
        <f>VLOOKUP($D1072,metadata!$B$2:$Z$451,25,0)</f>
        <v/>
      </c>
      <c r="AC1072">
        <v>13.6068796068796</v>
      </c>
      <c r="AD1072">
        <v>4.9084208175117396</v>
      </c>
      <c r="AF1072">
        <f>IF(AE1072="",V1072,AE1072)</f>
        <v>30</v>
      </c>
      <c r="AG1072">
        <v>13.5</v>
      </c>
      <c r="AH1072">
        <v>1986</v>
      </c>
      <c r="AI1072" t="s">
        <v>38</v>
      </c>
      <c r="AJ1072" t="s">
        <v>38</v>
      </c>
    </row>
    <row r="1073" spans="3:36" x14ac:dyDescent="0.3">
      <c r="C1073">
        <v>1073</v>
      </c>
      <c r="D1073" t="str">
        <f t="shared" si="49"/>
        <v>24-Kutais5</v>
      </c>
      <c r="E1073" t="str">
        <f>VLOOKUP($D1073,metadata!$B$2:$S$451,2,0)</f>
        <v>LANKINEN, P</v>
      </c>
      <c r="F1073" t="str">
        <f>VLOOKUP($D1073,metadata!$B$2:$S$451,3,0)</f>
        <v>GEOGRAPHICAL VARIATION IN CIRCADIAN ECLOSION RHYTHM AND PHOTOPERIODIC ADULT DIAPAUSE IN DROSOPHILA-LITTORALIS</v>
      </c>
      <c r="G1073" t="str">
        <f>VLOOKUP($D1073,metadata!$B$2:$S$451,4,0)</f>
        <v>10.1007/BF00612503</v>
      </c>
      <c r="H1073" t="str">
        <f>VLOOKUP($D1073,metadata!$B$2:$S$451,5,0)</f>
        <v>y</v>
      </c>
      <c r="I1073" t="str">
        <f>VLOOKUP($D1073,metadata!$B$2:$S$451,6,0)</f>
        <v>a</v>
      </c>
      <c r="J1073" t="str">
        <f>VLOOKUP($D1073,metadata!$B$2:$S$451,7,0)</f>
        <v>i</v>
      </c>
      <c r="K1073" t="str">
        <f>VLOOKUP($D1073,metadata!$B$2:$S$451,8,0)</f>
        <v/>
      </c>
      <c r="L1073">
        <f>VLOOKUP($D1073,metadata!$B$2:$S$451,9,0)</f>
        <v>9</v>
      </c>
      <c r="M1073" t="str">
        <f>VLOOKUP($D1073,metadata!$B$2:$S$451,10,0)</f>
        <v/>
      </c>
      <c r="N1073" t="str">
        <f>VLOOKUP($D1073,metadata!$B$2:$S$451,11,0)</f>
        <v>drosophila littoralis</v>
      </c>
      <c r="O1073" t="str">
        <f>VLOOKUP($D1073,metadata!$B$2:$S$451,12,0)</f>
        <v>diptera</v>
      </c>
      <c r="P1073" t="str">
        <f>VLOOKUP($D1073,metadata!$B$2:$S$451,13,0)</f>
        <v>Kutais5</v>
      </c>
      <c r="Q1073">
        <f>VLOOKUP($D1073,metadata!$B$2:$S$451,14,0)</f>
        <v>42.3333333333333</v>
      </c>
      <c r="R1073">
        <f>VLOOKUP($D1073,metadata!$B$2:$S$451,15,0)</f>
        <v>42.6666666666667</v>
      </c>
      <c r="S1073" t="str">
        <f>VLOOKUP($D1073,metadata!$B$2:$S$451,16,0)</f>
        <v/>
      </c>
      <c r="T1073" t="str">
        <f>VLOOKUP($D1073,metadata!$B$2:$S$451,17,0)</f>
        <v/>
      </c>
      <c r="U1073" t="str">
        <f>VLOOKUP($D1073,metadata!$B$2:$S$451,18,0)</f>
        <v/>
      </c>
      <c r="V1073">
        <f>VLOOKUP($D1073,metadata!$B$2:$Z$451,19,0)</f>
        <v>30</v>
      </c>
      <c r="W1073" t="str">
        <f>VLOOKUP($D1073,metadata!$B$2:$Z$451,20,0)</f>
        <v>global average</v>
      </c>
      <c r="X1073" t="str">
        <f>VLOOKUP($D1073,metadata!$B$2:$Z$451,21,0)</f>
        <v/>
      </c>
      <c r="Y1073">
        <f>VLOOKUP($D1073,metadata!$B$2:$Z$451,22,0)</f>
        <v>24</v>
      </c>
      <c r="Z1073" t="str">
        <f>VLOOKUP($D1073,metadata!$B$2:$Z$451,23,0)</f>
        <v/>
      </c>
      <c r="AA1073" t="str">
        <f>VLOOKUP($D1073,metadata!$B$2:$Z$451,24,0)</f>
        <v>adult</v>
      </c>
      <c r="AB1073" t="str">
        <f>VLOOKUP($D1073,metadata!$B$2:$Z$451,25,0)</f>
        <v/>
      </c>
      <c r="AC1073">
        <v>15.0502568684386</v>
      </c>
      <c r="AD1073">
        <v>2.77529595711411</v>
      </c>
      <c r="AF1073">
        <f>IF(AE1073="",V1073,AE1073)</f>
        <v>30</v>
      </c>
      <c r="AG1073">
        <v>15</v>
      </c>
      <c r="AH1073">
        <v>1986</v>
      </c>
      <c r="AI1073" t="s">
        <v>38</v>
      </c>
      <c r="AJ1073" t="s">
        <v>38</v>
      </c>
    </row>
    <row r="1074" spans="3:36" x14ac:dyDescent="0.3">
      <c r="C1074">
        <v>1074</v>
      </c>
      <c r="D1074" t="str">
        <f t="shared" si="49"/>
        <v>24-Kutais5</v>
      </c>
      <c r="E1074" t="str">
        <f>VLOOKUP($D1074,metadata!$B$2:$S$451,2,0)</f>
        <v>LANKINEN, P</v>
      </c>
      <c r="F1074" t="str">
        <f>VLOOKUP($D1074,metadata!$B$2:$S$451,3,0)</f>
        <v>GEOGRAPHICAL VARIATION IN CIRCADIAN ECLOSION RHYTHM AND PHOTOPERIODIC ADULT DIAPAUSE IN DROSOPHILA-LITTORALIS</v>
      </c>
      <c r="G1074" t="str">
        <f>VLOOKUP($D1074,metadata!$B$2:$S$451,4,0)</f>
        <v>10.1007/BF00612503</v>
      </c>
      <c r="H1074" t="str">
        <f>VLOOKUP($D1074,metadata!$B$2:$S$451,5,0)</f>
        <v>y</v>
      </c>
      <c r="I1074" t="str">
        <f>VLOOKUP($D1074,metadata!$B$2:$S$451,6,0)</f>
        <v>a</v>
      </c>
      <c r="J1074" t="str">
        <f>VLOOKUP($D1074,metadata!$B$2:$S$451,7,0)</f>
        <v>i</v>
      </c>
      <c r="K1074" t="str">
        <f>VLOOKUP($D1074,metadata!$B$2:$S$451,8,0)</f>
        <v/>
      </c>
      <c r="L1074">
        <f>VLOOKUP($D1074,metadata!$B$2:$S$451,9,0)</f>
        <v>9</v>
      </c>
      <c r="M1074" t="str">
        <f>VLOOKUP($D1074,metadata!$B$2:$S$451,10,0)</f>
        <v/>
      </c>
      <c r="N1074" t="str">
        <f>VLOOKUP($D1074,metadata!$B$2:$S$451,11,0)</f>
        <v>drosophila littoralis</v>
      </c>
      <c r="O1074" t="str">
        <f>VLOOKUP($D1074,metadata!$B$2:$S$451,12,0)</f>
        <v>diptera</v>
      </c>
      <c r="P1074" t="str">
        <f>VLOOKUP($D1074,metadata!$B$2:$S$451,13,0)</f>
        <v>Kutais5</v>
      </c>
      <c r="Q1074">
        <f>VLOOKUP($D1074,metadata!$B$2:$S$451,14,0)</f>
        <v>42.3333333333333</v>
      </c>
      <c r="R1074">
        <f>VLOOKUP($D1074,metadata!$B$2:$S$451,15,0)</f>
        <v>42.6666666666667</v>
      </c>
      <c r="S1074" t="str">
        <f>VLOOKUP($D1074,metadata!$B$2:$S$451,16,0)</f>
        <v/>
      </c>
      <c r="T1074" t="str">
        <f>VLOOKUP($D1074,metadata!$B$2:$S$451,17,0)</f>
        <v/>
      </c>
      <c r="U1074" t="str">
        <f>VLOOKUP($D1074,metadata!$B$2:$S$451,18,0)</f>
        <v/>
      </c>
      <c r="V1074">
        <f>VLOOKUP($D1074,metadata!$B$2:$Z$451,19,0)</f>
        <v>30</v>
      </c>
      <c r="W1074" t="str">
        <f>VLOOKUP($D1074,metadata!$B$2:$Z$451,20,0)</f>
        <v>global average</v>
      </c>
      <c r="X1074" t="str">
        <f>VLOOKUP($D1074,metadata!$B$2:$Z$451,21,0)</f>
        <v/>
      </c>
      <c r="Y1074">
        <f>VLOOKUP($D1074,metadata!$B$2:$Z$451,22,0)</f>
        <v>24</v>
      </c>
      <c r="Z1074" t="str">
        <f>VLOOKUP($D1074,metadata!$B$2:$Z$451,23,0)</f>
        <v/>
      </c>
      <c r="AA1074" t="str">
        <f>VLOOKUP($D1074,metadata!$B$2:$Z$451,24,0)</f>
        <v>adult</v>
      </c>
      <c r="AB1074" t="str">
        <f>VLOOKUP($D1074,metadata!$B$2:$Z$451,25,0)</f>
        <v/>
      </c>
      <c r="AC1074">
        <v>16.592137592137501</v>
      </c>
      <c r="AD1074">
        <v>5.0926960017869103</v>
      </c>
      <c r="AF1074">
        <f>IF(AE1074="",V1074,AE1074)</f>
        <v>30</v>
      </c>
      <c r="AG1074">
        <v>16.5</v>
      </c>
      <c r="AH1074">
        <v>1986</v>
      </c>
      <c r="AI1074" t="s">
        <v>38</v>
      </c>
      <c r="AJ1074" t="s">
        <v>38</v>
      </c>
    </row>
    <row r="1075" spans="3:36" x14ac:dyDescent="0.3">
      <c r="C1075">
        <v>1075</v>
      </c>
      <c r="D1075" t="str">
        <f t="shared" si="49"/>
        <v>24-Kutais5</v>
      </c>
      <c r="E1075" t="str">
        <f>VLOOKUP($D1075,metadata!$B$2:$S$451,2,0)</f>
        <v>LANKINEN, P</v>
      </c>
      <c r="F1075" t="str">
        <f>VLOOKUP($D1075,metadata!$B$2:$S$451,3,0)</f>
        <v>GEOGRAPHICAL VARIATION IN CIRCADIAN ECLOSION RHYTHM AND PHOTOPERIODIC ADULT DIAPAUSE IN DROSOPHILA-LITTORALIS</v>
      </c>
      <c r="G1075" t="str">
        <f>VLOOKUP($D1075,metadata!$B$2:$S$451,4,0)</f>
        <v>10.1007/BF00612503</v>
      </c>
      <c r="H1075" t="str">
        <f>VLOOKUP($D1075,metadata!$B$2:$S$451,5,0)</f>
        <v>y</v>
      </c>
      <c r="I1075" t="str">
        <f>VLOOKUP($D1075,metadata!$B$2:$S$451,6,0)</f>
        <v>a</v>
      </c>
      <c r="J1075" t="str">
        <f>VLOOKUP($D1075,metadata!$B$2:$S$451,7,0)</f>
        <v>i</v>
      </c>
      <c r="K1075" t="str">
        <f>VLOOKUP($D1075,metadata!$B$2:$S$451,8,0)</f>
        <v/>
      </c>
      <c r="L1075">
        <f>VLOOKUP($D1075,metadata!$B$2:$S$451,9,0)</f>
        <v>9</v>
      </c>
      <c r="M1075" t="str">
        <f>VLOOKUP($D1075,metadata!$B$2:$S$451,10,0)</f>
        <v/>
      </c>
      <c r="N1075" t="str">
        <f>VLOOKUP($D1075,metadata!$B$2:$S$451,11,0)</f>
        <v>drosophila littoralis</v>
      </c>
      <c r="O1075" t="str">
        <f>VLOOKUP($D1075,metadata!$B$2:$S$451,12,0)</f>
        <v>diptera</v>
      </c>
      <c r="P1075" t="str">
        <f>VLOOKUP($D1075,metadata!$B$2:$S$451,13,0)</f>
        <v>Kutais5</v>
      </c>
      <c r="Q1075">
        <f>VLOOKUP($D1075,metadata!$B$2:$S$451,14,0)</f>
        <v>42.3333333333333</v>
      </c>
      <c r="R1075">
        <f>VLOOKUP($D1075,metadata!$B$2:$S$451,15,0)</f>
        <v>42.6666666666667</v>
      </c>
      <c r="S1075" t="str">
        <f>VLOOKUP($D1075,metadata!$B$2:$S$451,16,0)</f>
        <v/>
      </c>
      <c r="T1075" t="str">
        <f>VLOOKUP($D1075,metadata!$B$2:$S$451,17,0)</f>
        <v/>
      </c>
      <c r="U1075" t="str">
        <f>VLOOKUP($D1075,metadata!$B$2:$S$451,18,0)</f>
        <v/>
      </c>
      <c r="V1075">
        <f>VLOOKUP($D1075,metadata!$B$2:$Z$451,19,0)</f>
        <v>30</v>
      </c>
      <c r="W1075" t="str">
        <f>VLOOKUP($D1075,metadata!$B$2:$Z$451,20,0)</f>
        <v>global average</v>
      </c>
      <c r="X1075" t="str">
        <f>VLOOKUP($D1075,metadata!$B$2:$Z$451,21,0)</f>
        <v/>
      </c>
      <c r="Y1075">
        <f>VLOOKUP($D1075,metadata!$B$2:$Z$451,22,0)</f>
        <v>24</v>
      </c>
      <c r="Z1075" t="str">
        <f>VLOOKUP($D1075,metadata!$B$2:$Z$451,23,0)</f>
        <v/>
      </c>
      <c r="AA1075" t="str">
        <f>VLOOKUP($D1075,metadata!$B$2:$Z$451,24,0)</f>
        <v>adult</v>
      </c>
      <c r="AB1075" t="str">
        <f>VLOOKUP($D1075,metadata!$B$2:$Z$451,25,0)</f>
        <v/>
      </c>
      <c r="AC1075">
        <v>18.127987491623799</v>
      </c>
      <c r="AD1075">
        <v>4.0763904400267199</v>
      </c>
      <c r="AF1075">
        <f>IF(AE1075="",V1075,AE1075)</f>
        <v>30</v>
      </c>
      <c r="AG1075">
        <v>18</v>
      </c>
      <c r="AH1075">
        <v>1986</v>
      </c>
      <c r="AI1075" t="s">
        <v>38</v>
      </c>
      <c r="AJ1075" t="s">
        <v>38</v>
      </c>
    </row>
    <row r="1076" spans="3:36" x14ac:dyDescent="0.3">
      <c r="C1076">
        <v>1076</v>
      </c>
      <c r="D1076" t="str">
        <f t="shared" si="49"/>
        <v>24-Kutais5</v>
      </c>
      <c r="E1076" t="str">
        <f>VLOOKUP($D1076,metadata!$B$2:$S$451,2,0)</f>
        <v>LANKINEN, P</v>
      </c>
      <c r="F1076" t="str">
        <f>VLOOKUP($D1076,metadata!$B$2:$S$451,3,0)</f>
        <v>GEOGRAPHICAL VARIATION IN CIRCADIAN ECLOSION RHYTHM AND PHOTOPERIODIC ADULT DIAPAUSE IN DROSOPHILA-LITTORALIS</v>
      </c>
      <c r="G1076" t="str">
        <f>VLOOKUP($D1076,metadata!$B$2:$S$451,4,0)</f>
        <v>10.1007/BF00612503</v>
      </c>
      <c r="H1076" t="str">
        <f>VLOOKUP($D1076,metadata!$B$2:$S$451,5,0)</f>
        <v>y</v>
      </c>
      <c r="I1076" t="str">
        <f>VLOOKUP($D1076,metadata!$B$2:$S$451,6,0)</f>
        <v>a</v>
      </c>
      <c r="J1076" t="str">
        <f>VLOOKUP($D1076,metadata!$B$2:$S$451,7,0)</f>
        <v>i</v>
      </c>
      <c r="K1076" t="str">
        <f>VLOOKUP($D1076,metadata!$B$2:$S$451,8,0)</f>
        <v/>
      </c>
      <c r="L1076">
        <f>VLOOKUP($D1076,metadata!$B$2:$S$451,9,0)</f>
        <v>9</v>
      </c>
      <c r="M1076" t="str">
        <f>VLOOKUP($D1076,metadata!$B$2:$S$451,10,0)</f>
        <v/>
      </c>
      <c r="N1076" t="str">
        <f>VLOOKUP($D1076,metadata!$B$2:$S$451,11,0)</f>
        <v>drosophila littoralis</v>
      </c>
      <c r="O1076" t="str">
        <f>VLOOKUP($D1076,metadata!$B$2:$S$451,12,0)</f>
        <v>diptera</v>
      </c>
      <c r="P1076" t="str">
        <f>VLOOKUP($D1076,metadata!$B$2:$S$451,13,0)</f>
        <v>Kutais5</v>
      </c>
      <c r="Q1076">
        <f>VLOOKUP($D1076,metadata!$B$2:$S$451,14,0)</f>
        <v>42.3333333333333</v>
      </c>
      <c r="R1076">
        <f>VLOOKUP($D1076,metadata!$B$2:$S$451,15,0)</f>
        <v>42.6666666666667</v>
      </c>
      <c r="S1076" t="str">
        <f>VLOOKUP($D1076,metadata!$B$2:$S$451,16,0)</f>
        <v/>
      </c>
      <c r="T1076" t="str">
        <f>VLOOKUP($D1076,metadata!$B$2:$S$451,17,0)</f>
        <v/>
      </c>
      <c r="U1076" t="str">
        <f>VLOOKUP($D1076,metadata!$B$2:$S$451,18,0)</f>
        <v/>
      </c>
      <c r="V1076">
        <f>VLOOKUP($D1076,metadata!$B$2:$Z$451,19,0)</f>
        <v>30</v>
      </c>
      <c r="W1076" t="str">
        <f>VLOOKUP($D1076,metadata!$B$2:$Z$451,20,0)</f>
        <v>global average</v>
      </c>
      <c r="X1076" t="str">
        <f>VLOOKUP($D1076,metadata!$B$2:$Z$451,21,0)</f>
        <v/>
      </c>
      <c r="Y1076">
        <f>VLOOKUP($D1076,metadata!$B$2:$Z$451,22,0)</f>
        <v>24</v>
      </c>
      <c r="Z1076" t="str">
        <f>VLOOKUP($D1076,metadata!$B$2:$Z$451,23,0)</f>
        <v/>
      </c>
      <c r="AA1076" t="str">
        <f>VLOOKUP($D1076,metadata!$B$2:$Z$451,24,0)</f>
        <v>adult</v>
      </c>
      <c r="AB1076" t="str">
        <f>VLOOKUP($D1076,metadata!$B$2:$Z$451,25,0)</f>
        <v/>
      </c>
      <c r="AC1076">
        <v>19.607549698458701</v>
      </c>
      <c r="AD1076">
        <v>21.945499218226399</v>
      </c>
      <c r="AF1076">
        <f>IF(AE1076="",V1076,AE1076)</f>
        <v>30</v>
      </c>
      <c r="AG1076">
        <v>19.5</v>
      </c>
      <c r="AH1076">
        <v>1986</v>
      </c>
      <c r="AI1076" t="s">
        <v>38</v>
      </c>
      <c r="AJ1076" t="s">
        <v>38</v>
      </c>
    </row>
    <row r="1077" spans="3:36" x14ac:dyDescent="0.3">
      <c r="C1077">
        <v>1077</v>
      </c>
      <c r="D1077" t="str">
        <f t="shared" si="49"/>
        <v>24-Kutais5</v>
      </c>
      <c r="E1077" t="str">
        <f>VLOOKUP($D1077,metadata!$B$2:$S$451,2,0)</f>
        <v>LANKINEN, P</v>
      </c>
      <c r="F1077" t="str">
        <f>VLOOKUP($D1077,metadata!$B$2:$S$451,3,0)</f>
        <v>GEOGRAPHICAL VARIATION IN CIRCADIAN ECLOSION RHYTHM AND PHOTOPERIODIC ADULT DIAPAUSE IN DROSOPHILA-LITTORALIS</v>
      </c>
      <c r="G1077" t="str">
        <f>VLOOKUP($D1077,metadata!$B$2:$S$451,4,0)</f>
        <v>10.1007/BF00612503</v>
      </c>
      <c r="H1077" t="str">
        <f>VLOOKUP($D1077,metadata!$B$2:$S$451,5,0)</f>
        <v>y</v>
      </c>
      <c r="I1077" t="str">
        <f>VLOOKUP($D1077,metadata!$B$2:$S$451,6,0)</f>
        <v>a</v>
      </c>
      <c r="J1077" t="str">
        <f>VLOOKUP($D1077,metadata!$B$2:$S$451,7,0)</f>
        <v>i</v>
      </c>
      <c r="K1077" t="str">
        <f>VLOOKUP($D1077,metadata!$B$2:$S$451,8,0)</f>
        <v/>
      </c>
      <c r="L1077">
        <f>VLOOKUP($D1077,metadata!$B$2:$S$451,9,0)</f>
        <v>9</v>
      </c>
      <c r="M1077" t="str">
        <f>VLOOKUP($D1077,metadata!$B$2:$S$451,10,0)</f>
        <v/>
      </c>
      <c r="N1077" t="str">
        <f>VLOOKUP($D1077,metadata!$B$2:$S$451,11,0)</f>
        <v>drosophila littoralis</v>
      </c>
      <c r="O1077" t="str">
        <f>VLOOKUP($D1077,metadata!$B$2:$S$451,12,0)</f>
        <v>diptera</v>
      </c>
      <c r="P1077" t="str">
        <f>VLOOKUP($D1077,metadata!$B$2:$S$451,13,0)</f>
        <v>Kutais5</v>
      </c>
      <c r="Q1077">
        <f>VLOOKUP($D1077,metadata!$B$2:$S$451,14,0)</f>
        <v>42.3333333333333</v>
      </c>
      <c r="R1077">
        <f>VLOOKUP($D1077,metadata!$B$2:$S$451,15,0)</f>
        <v>42.6666666666667</v>
      </c>
      <c r="S1077" t="str">
        <f>VLOOKUP($D1077,metadata!$B$2:$S$451,16,0)</f>
        <v/>
      </c>
      <c r="T1077" t="str">
        <f>VLOOKUP($D1077,metadata!$B$2:$S$451,17,0)</f>
        <v/>
      </c>
      <c r="U1077" t="str">
        <f>VLOOKUP($D1077,metadata!$B$2:$S$451,18,0)</f>
        <v/>
      </c>
      <c r="V1077">
        <f>VLOOKUP($D1077,metadata!$B$2:$Z$451,19,0)</f>
        <v>30</v>
      </c>
      <c r="W1077" t="str">
        <f>VLOOKUP($D1077,metadata!$B$2:$Z$451,20,0)</f>
        <v>global average</v>
      </c>
      <c r="X1077" t="str">
        <f>VLOOKUP($D1077,metadata!$B$2:$Z$451,21,0)</f>
        <v/>
      </c>
      <c r="Y1077">
        <f>VLOOKUP($D1077,metadata!$B$2:$Z$451,22,0)</f>
        <v>24</v>
      </c>
      <c r="Z1077" t="str">
        <f>VLOOKUP($D1077,metadata!$B$2:$Z$451,23,0)</f>
        <v/>
      </c>
      <c r="AA1077" t="str">
        <f>VLOOKUP($D1077,metadata!$B$2:$Z$451,24,0)</f>
        <v>adult</v>
      </c>
      <c r="AB1077" t="str">
        <f>VLOOKUP($D1077,metadata!$B$2:$Z$451,25,0)</f>
        <v/>
      </c>
      <c r="AC1077">
        <v>21.071029707393301</v>
      </c>
      <c r="AD1077">
        <v>30.924726379271799</v>
      </c>
      <c r="AF1077">
        <f>IF(AE1077="",V1077,AE1077)</f>
        <v>30</v>
      </c>
      <c r="AG1077">
        <v>21</v>
      </c>
      <c r="AH1077">
        <v>1986</v>
      </c>
      <c r="AI1077" t="s">
        <v>38</v>
      </c>
      <c r="AJ1077" t="s">
        <v>38</v>
      </c>
    </row>
    <row r="1078" spans="3:36" x14ac:dyDescent="0.3">
      <c r="C1078">
        <v>1078</v>
      </c>
      <c r="D1078" t="str">
        <f t="shared" si="49"/>
        <v>24-Kutaisi7</v>
      </c>
      <c r="E1078" t="str">
        <f>VLOOKUP($D1078,metadata!$B$2:$S$451,2,0)</f>
        <v>LANKINEN, P</v>
      </c>
      <c r="F1078" t="str">
        <f>VLOOKUP($D1078,metadata!$B$2:$S$451,3,0)</f>
        <v>GEOGRAPHICAL VARIATION IN CIRCADIAN ECLOSION RHYTHM AND PHOTOPERIODIC ADULT DIAPAUSE IN DROSOPHILA-LITTORALIS</v>
      </c>
      <c r="G1078" t="str">
        <f>VLOOKUP($D1078,metadata!$B$2:$S$451,4,0)</f>
        <v>10.1007/BF00612503</v>
      </c>
      <c r="H1078" t="str">
        <f>VLOOKUP($D1078,metadata!$B$2:$S$451,5,0)</f>
        <v>y</v>
      </c>
      <c r="I1078" t="str">
        <f>VLOOKUP($D1078,metadata!$B$2:$S$451,6,0)</f>
        <v>a</v>
      </c>
      <c r="J1078" t="str">
        <f>VLOOKUP($D1078,metadata!$B$2:$S$451,7,0)</f>
        <v>i</v>
      </c>
      <c r="K1078" t="str">
        <f>VLOOKUP($D1078,metadata!$B$2:$S$451,8,0)</f>
        <v/>
      </c>
      <c r="L1078">
        <f>VLOOKUP($D1078,metadata!$B$2:$S$451,9,0)</f>
        <v>9</v>
      </c>
      <c r="M1078" t="str">
        <f>VLOOKUP($D1078,metadata!$B$2:$S$451,10,0)</f>
        <v/>
      </c>
      <c r="N1078" t="str">
        <f>VLOOKUP($D1078,metadata!$B$2:$S$451,11,0)</f>
        <v>drosophila littoralis</v>
      </c>
      <c r="O1078" t="str">
        <f>VLOOKUP($D1078,metadata!$B$2:$S$451,12,0)</f>
        <v>diptera</v>
      </c>
      <c r="P1078" t="str">
        <f>VLOOKUP($D1078,metadata!$B$2:$S$451,13,0)</f>
        <v>Kutaisi7</v>
      </c>
      <c r="Q1078">
        <f>VLOOKUP($D1078,metadata!$B$2:$S$451,14,0)</f>
        <v>42.3333333333333</v>
      </c>
      <c r="R1078">
        <f>VLOOKUP($D1078,metadata!$B$2:$S$451,15,0)</f>
        <v>42.6666666666667</v>
      </c>
      <c r="S1078" t="str">
        <f>VLOOKUP($D1078,metadata!$B$2:$S$451,16,0)</f>
        <v/>
      </c>
      <c r="T1078" t="str">
        <f>VLOOKUP($D1078,metadata!$B$2:$S$451,17,0)</f>
        <v/>
      </c>
      <c r="U1078" t="str">
        <f>VLOOKUP($D1078,metadata!$B$2:$S$451,18,0)</f>
        <v/>
      </c>
      <c r="V1078">
        <f>VLOOKUP($D1078,metadata!$B$2:$Z$451,19,0)</f>
        <v>30</v>
      </c>
      <c r="W1078" t="str">
        <f>VLOOKUP($D1078,metadata!$B$2:$Z$451,20,0)</f>
        <v>global average</v>
      </c>
      <c r="X1078" t="str">
        <f>VLOOKUP($D1078,metadata!$B$2:$Z$451,21,0)</f>
        <v/>
      </c>
      <c r="Y1078">
        <f>VLOOKUP($D1078,metadata!$B$2:$Z$451,22,0)</f>
        <v>24</v>
      </c>
      <c r="Z1078" t="str">
        <f>VLOOKUP($D1078,metadata!$B$2:$Z$451,23,0)</f>
        <v/>
      </c>
      <c r="AA1078" t="str">
        <f>VLOOKUP($D1078,metadata!$B$2:$Z$451,24,0)</f>
        <v>adult</v>
      </c>
      <c r="AB1078" t="str">
        <f>VLOOKUP($D1078,metadata!$B$2:$Z$451,25,0)</f>
        <v/>
      </c>
      <c r="AC1078">
        <v>9.03379721669981</v>
      </c>
      <c r="AD1078">
        <v>54.036889772476201</v>
      </c>
      <c r="AF1078">
        <f>IF(AE1078="",V1078,AE1078)</f>
        <v>30</v>
      </c>
      <c r="AG1078">
        <v>9</v>
      </c>
      <c r="AH1078">
        <v>1986</v>
      </c>
      <c r="AI1078" t="s">
        <v>38</v>
      </c>
      <c r="AJ1078" t="s">
        <v>38</v>
      </c>
    </row>
    <row r="1079" spans="3:36" x14ac:dyDescent="0.3">
      <c r="C1079">
        <v>1079</v>
      </c>
      <c r="D1079" t="str">
        <f t="shared" si="49"/>
        <v>24-Kutaisi7</v>
      </c>
      <c r="E1079" t="str">
        <f>VLOOKUP($D1079,metadata!$B$2:$S$451,2,0)</f>
        <v>LANKINEN, P</v>
      </c>
      <c r="F1079" t="str">
        <f>VLOOKUP($D1079,metadata!$B$2:$S$451,3,0)</f>
        <v>GEOGRAPHICAL VARIATION IN CIRCADIAN ECLOSION RHYTHM AND PHOTOPERIODIC ADULT DIAPAUSE IN DROSOPHILA-LITTORALIS</v>
      </c>
      <c r="G1079" t="str">
        <f>VLOOKUP($D1079,metadata!$B$2:$S$451,4,0)</f>
        <v>10.1007/BF00612503</v>
      </c>
      <c r="H1079" t="str">
        <f>VLOOKUP($D1079,metadata!$B$2:$S$451,5,0)</f>
        <v>y</v>
      </c>
      <c r="I1079" t="str">
        <f>VLOOKUP($D1079,metadata!$B$2:$S$451,6,0)</f>
        <v>a</v>
      </c>
      <c r="J1079" t="str">
        <f>VLOOKUP($D1079,metadata!$B$2:$S$451,7,0)</f>
        <v>i</v>
      </c>
      <c r="K1079" t="str">
        <f>VLOOKUP($D1079,metadata!$B$2:$S$451,8,0)</f>
        <v/>
      </c>
      <c r="L1079">
        <f>VLOOKUP($D1079,metadata!$B$2:$S$451,9,0)</f>
        <v>9</v>
      </c>
      <c r="M1079" t="str">
        <f>VLOOKUP($D1079,metadata!$B$2:$S$451,10,0)</f>
        <v/>
      </c>
      <c r="N1079" t="str">
        <f>VLOOKUP($D1079,metadata!$B$2:$S$451,11,0)</f>
        <v>drosophila littoralis</v>
      </c>
      <c r="O1079" t="str">
        <f>VLOOKUP($D1079,metadata!$B$2:$S$451,12,0)</f>
        <v>diptera</v>
      </c>
      <c r="P1079" t="str">
        <f>VLOOKUP($D1079,metadata!$B$2:$S$451,13,0)</f>
        <v>Kutaisi7</v>
      </c>
      <c r="Q1079">
        <f>VLOOKUP($D1079,metadata!$B$2:$S$451,14,0)</f>
        <v>42.3333333333333</v>
      </c>
      <c r="R1079">
        <f>VLOOKUP($D1079,metadata!$B$2:$S$451,15,0)</f>
        <v>42.6666666666667</v>
      </c>
      <c r="S1079" t="str">
        <f>VLOOKUP($D1079,metadata!$B$2:$S$451,16,0)</f>
        <v/>
      </c>
      <c r="T1079" t="str">
        <f>VLOOKUP($D1079,metadata!$B$2:$S$451,17,0)</f>
        <v/>
      </c>
      <c r="U1079" t="str">
        <f>VLOOKUP($D1079,metadata!$B$2:$S$451,18,0)</f>
        <v/>
      </c>
      <c r="V1079">
        <f>VLOOKUP($D1079,metadata!$B$2:$Z$451,19,0)</f>
        <v>30</v>
      </c>
      <c r="W1079" t="str">
        <f>VLOOKUP($D1079,metadata!$B$2:$Z$451,20,0)</f>
        <v>global average</v>
      </c>
      <c r="X1079" t="str">
        <f>VLOOKUP($D1079,metadata!$B$2:$Z$451,21,0)</f>
        <v/>
      </c>
      <c r="Y1079">
        <f>VLOOKUP($D1079,metadata!$B$2:$Z$451,22,0)</f>
        <v>24</v>
      </c>
      <c r="Z1079" t="str">
        <f>VLOOKUP($D1079,metadata!$B$2:$Z$451,23,0)</f>
        <v/>
      </c>
      <c r="AA1079" t="str">
        <f>VLOOKUP($D1079,metadata!$B$2:$Z$451,24,0)</f>
        <v>adult</v>
      </c>
      <c r="AB1079" t="str">
        <f>VLOOKUP($D1079,metadata!$B$2:$Z$451,25,0)</f>
        <v/>
      </c>
      <c r="AC1079">
        <v>10.3936381709741</v>
      </c>
      <c r="AD1079">
        <v>57.416611442456301</v>
      </c>
      <c r="AF1079">
        <f>IF(AE1079="",V1079,AE1079)</f>
        <v>30</v>
      </c>
      <c r="AG1079">
        <v>10.5</v>
      </c>
      <c r="AH1079">
        <v>1986</v>
      </c>
      <c r="AI1079" t="s">
        <v>38</v>
      </c>
      <c r="AJ1079" t="s">
        <v>38</v>
      </c>
    </row>
    <row r="1080" spans="3:36" x14ac:dyDescent="0.3">
      <c r="C1080">
        <v>1080</v>
      </c>
      <c r="D1080" t="str">
        <f t="shared" si="49"/>
        <v>24-Kutaisi7</v>
      </c>
      <c r="E1080" t="str">
        <f>VLOOKUP($D1080,metadata!$B$2:$S$451,2,0)</f>
        <v>LANKINEN, P</v>
      </c>
      <c r="F1080" t="str">
        <f>VLOOKUP($D1080,metadata!$B$2:$S$451,3,0)</f>
        <v>GEOGRAPHICAL VARIATION IN CIRCADIAN ECLOSION RHYTHM AND PHOTOPERIODIC ADULT DIAPAUSE IN DROSOPHILA-LITTORALIS</v>
      </c>
      <c r="G1080" t="str">
        <f>VLOOKUP($D1080,metadata!$B$2:$S$451,4,0)</f>
        <v>10.1007/BF00612503</v>
      </c>
      <c r="H1080" t="str">
        <f>VLOOKUP($D1080,metadata!$B$2:$S$451,5,0)</f>
        <v>y</v>
      </c>
      <c r="I1080" t="str">
        <f>VLOOKUP($D1080,metadata!$B$2:$S$451,6,0)</f>
        <v>a</v>
      </c>
      <c r="J1080" t="str">
        <f>VLOOKUP($D1080,metadata!$B$2:$S$451,7,0)</f>
        <v>i</v>
      </c>
      <c r="K1080" t="str">
        <f>VLOOKUP($D1080,metadata!$B$2:$S$451,8,0)</f>
        <v/>
      </c>
      <c r="L1080">
        <f>VLOOKUP($D1080,metadata!$B$2:$S$451,9,0)</f>
        <v>9</v>
      </c>
      <c r="M1080" t="str">
        <f>VLOOKUP($D1080,metadata!$B$2:$S$451,10,0)</f>
        <v/>
      </c>
      <c r="N1080" t="str">
        <f>VLOOKUP($D1080,metadata!$B$2:$S$451,11,0)</f>
        <v>drosophila littoralis</v>
      </c>
      <c r="O1080" t="str">
        <f>VLOOKUP($D1080,metadata!$B$2:$S$451,12,0)</f>
        <v>diptera</v>
      </c>
      <c r="P1080" t="str">
        <f>VLOOKUP($D1080,metadata!$B$2:$S$451,13,0)</f>
        <v>Kutaisi7</v>
      </c>
      <c r="Q1080">
        <f>VLOOKUP($D1080,metadata!$B$2:$S$451,14,0)</f>
        <v>42.3333333333333</v>
      </c>
      <c r="R1080">
        <f>VLOOKUP($D1080,metadata!$B$2:$S$451,15,0)</f>
        <v>42.6666666666667</v>
      </c>
      <c r="S1080" t="str">
        <f>VLOOKUP($D1080,metadata!$B$2:$S$451,16,0)</f>
        <v/>
      </c>
      <c r="T1080" t="str">
        <f>VLOOKUP($D1080,metadata!$B$2:$S$451,17,0)</f>
        <v/>
      </c>
      <c r="U1080" t="str">
        <f>VLOOKUP($D1080,metadata!$B$2:$S$451,18,0)</f>
        <v/>
      </c>
      <c r="V1080">
        <f>VLOOKUP($D1080,metadata!$B$2:$Z$451,19,0)</f>
        <v>30</v>
      </c>
      <c r="W1080" t="str">
        <f>VLOOKUP($D1080,metadata!$B$2:$Z$451,20,0)</f>
        <v>global average</v>
      </c>
      <c r="X1080" t="str">
        <f>VLOOKUP($D1080,metadata!$B$2:$Z$451,21,0)</f>
        <v/>
      </c>
      <c r="Y1080">
        <f>VLOOKUP($D1080,metadata!$B$2:$Z$451,22,0)</f>
        <v>24</v>
      </c>
      <c r="Z1080" t="str">
        <f>VLOOKUP($D1080,metadata!$B$2:$Z$451,23,0)</f>
        <v/>
      </c>
      <c r="AA1080" t="str">
        <f>VLOOKUP($D1080,metadata!$B$2:$Z$451,24,0)</f>
        <v>adult</v>
      </c>
      <c r="AB1080" t="str">
        <f>VLOOKUP($D1080,metadata!$B$2:$Z$451,25,0)</f>
        <v/>
      </c>
      <c r="AC1080">
        <v>11.9085487077534</v>
      </c>
      <c r="AD1080">
        <v>32.234371548486799</v>
      </c>
      <c r="AF1080">
        <f>IF(AE1080="",V1080,AE1080)</f>
        <v>30</v>
      </c>
      <c r="AG1080">
        <v>12</v>
      </c>
      <c r="AH1080">
        <v>1986</v>
      </c>
      <c r="AI1080" t="s">
        <v>38</v>
      </c>
      <c r="AJ1080" t="s">
        <v>38</v>
      </c>
    </row>
    <row r="1081" spans="3:36" x14ac:dyDescent="0.3">
      <c r="C1081">
        <v>1081</v>
      </c>
      <c r="D1081" t="str">
        <f t="shared" si="49"/>
        <v>24-Kutaisi7</v>
      </c>
      <c r="E1081" t="str">
        <f>VLOOKUP($D1081,metadata!$B$2:$S$451,2,0)</f>
        <v>LANKINEN, P</v>
      </c>
      <c r="F1081" t="str">
        <f>VLOOKUP($D1081,metadata!$B$2:$S$451,3,0)</f>
        <v>GEOGRAPHICAL VARIATION IN CIRCADIAN ECLOSION RHYTHM AND PHOTOPERIODIC ADULT DIAPAUSE IN DROSOPHILA-LITTORALIS</v>
      </c>
      <c r="G1081" t="str">
        <f>VLOOKUP($D1081,metadata!$B$2:$S$451,4,0)</f>
        <v>10.1007/BF00612503</v>
      </c>
      <c r="H1081" t="str">
        <f>VLOOKUP($D1081,metadata!$B$2:$S$451,5,0)</f>
        <v>y</v>
      </c>
      <c r="I1081" t="str">
        <f>VLOOKUP($D1081,metadata!$B$2:$S$451,6,0)</f>
        <v>a</v>
      </c>
      <c r="J1081" t="str">
        <f>VLOOKUP($D1081,metadata!$B$2:$S$451,7,0)</f>
        <v>i</v>
      </c>
      <c r="K1081" t="str">
        <f>VLOOKUP($D1081,metadata!$B$2:$S$451,8,0)</f>
        <v/>
      </c>
      <c r="L1081">
        <f>VLOOKUP($D1081,metadata!$B$2:$S$451,9,0)</f>
        <v>9</v>
      </c>
      <c r="M1081" t="str">
        <f>VLOOKUP($D1081,metadata!$B$2:$S$451,10,0)</f>
        <v/>
      </c>
      <c r="N1081" t="str">
        <f>VLOOKUP($D1081,metadata!$B$2:$S$451,11,0)</f>
        <v>drosophila littoralis</v>
      </c>
      <c r="O1081" t="str">
        <f>VLOOKUP($D1081,metadata!$B$2:$S$451,12,0)</f>
        <v>diptera</v>
      </c>
      <c r="P1081" t="str">
        <f>VLOOKUP($D1081,metadata!$B$2:$S$451,13,0)</f>
        <v>Kutaisi7</v>
      </c>
      <c r="Q1081">
        <f>VLOOKUP($D1081,metadata!$B$2:$S$451,14,0)</f>
        <v>42.3333333333333</v>
      </c>
      <c r="R1081">
        <f>VLOOKUP($D1081,metadata!$B$2:$S$451,15,0)</f>
        <v>42.6666666666667</v>
      </c>
      <c r="S1081" t="str">
        <f>VLOOKUP($D1081,metadata!$B$2:$S$451,16,0)</f>
        <v/>
      </c>
      <c r="T1081" t="str">
        <f>VLOOKUP($D1081,metadata!$B$2:$S$451,17,0)</f>
        <v/>
      </c>
      <c r="U1081" t="str">
        <f>VLOOKUP($D1081,metadata!$B$2:$S$451,18,0)</f>
        <v/>
      </c>
      <c r="V1081">
        <f>VLOOKUP($D1081,metadata!$B$2:$Z$451,19,0)</f>
        <v>30</v>
      </c>
      <c r="W1081" t="str">
        <f>VLOOKUP($D1081,metadata!$B$2:$Z$451,20,0)</f>
        <v>global average</v>
      </c>
      <c r="X1081" t="str">
        <f>VLOOKUP($D1081,metadata!$B$2:$Z$451,21,0)</f>
        <v/>
      </c>
      <c r="Y1081">
        <f>VLOOKUP($D1081,metadata!$B$2:$Z$451,22,0)</f>
        <v>24</v>
      </c>
      <c r="Z1081" t="str">
        <f>VLOOKUP($D1081,metadata!$B$2:$Z$451,23,0)</f>
        <v/>
      </c>
      <c r="AA1081" t="str">
        <f>VLOOKUP($D1081,metadata!$B$2:$Z$451,24,0)</f>
        <v>adult</v>
      </c>
      <c r="AB1081" t="str">
        <f>VLOOKUP($D1081,metadata!$B$2:$Z$451,25,0)</f>
        <v/>
      </c>
      <c r="AC1081">
        <v>13.4214711729622</v>
      </c>
      <c r="AD1081">
        <v>4.8542080848243296</v>
      </c>
      <c r="AF1081">
        <f>IF(AE1081="",V1081,AE1081)</f>
        <v>30</v>
      </c>
      <c r="AG1081">
        <v>13.5</v>
      </c>
      <c r="AH1081">
        <v>1986</v>
      </c>
      <c r="AI1081" t="s">
        <v>38</v>
      </c>
      <c r="AJ1081" t="s">
        <v>38</v>
      </c>
    </row>
    <row r="1082" spans="3:36" x14ac:dyDescent="0.3">
      <c r="C1082">
        <v>1082</v>
      </c>
      <c r="D1082" t="str">
        <f t="shared" si="49"/>
        <v>24-Kutaisi7</v>
      </c>
      <c r="E1082" t="str">
        <f>VLOOKUP($D1082,metadata!$B$2:$S$451,2,0)</f>
        <v>LANKINEN, P</v>
      </c>
      <c r="F1082" t="str">
        <f>VLOOKUP($D1082,metadata!$B$2:$S$451,3,0)</f>
        <v>GEOGRAPHICAL VARIATION IN CIRCADIAN ECLOSION RHYTHM AND PHOTOPERIODIC ADULT DIAPAUSE IN DROSOPHILA-LITTORALIS</v>
      </c>
      <c r="G1082" t="str">
        <f>VLOOKUP($D1082,metadata!$B$2:$S$451,4,0)</f>
        <v>10.1007/BF00612503</v>
      </c>
      <c r="H1082" t="str">
        <f>VLOOKUP($D1082,metadata!$B$2:$S$451,5,0)</f>
        <v>y</v>
      </c>
      <c r="I1082" t="str">
        <f>VLOOKUP($D1082,metadata!$B$2:$S$451,6,0)</f>
        <v>a</v>
      </c>
      <c r="J1082" t="str">
        <f>VLOOKUP($D1082,metadata!$B$2:$S$451,7,0)</f>
        <v>i</v>
      </c>
      <c r="K1082" t="str">
        <f>VLOOKUP($D1082,metadata!$B$2:$S$451,8,0)</f>
        <v/>
      </c>
      <c r="L1082">
        <f>VLOOKUP($D1082,metadata!$B$2:$S$451,9,0)</f>
        <v>9</v>
      </c>
      <c r="M1082" t="str">
        <f>VLOOKUP($D1082,metadata!$B$2:$S$451,10,0)</f>
        <v/>
      </c>
      <c r="N1082" t="str">
        <f>VLOOKUP($D1082,metadata!$B$2:$S$451,11,0)</f>
        <v>drosophila littoralis</v>
      </c>
      <c r="O1082" t="str">
        <f>VLOOKUP($D1082,metadata!$B$2:$S$451,12,0)</f>
        <v>diptera</v>
      </c>
      <c r="P1082" t="str">
        <f>VLOOKUP($D1082,metadata!$B$2:$S$451,13,0)</f>
        <v>Kutaisi7</v>
      </c>
      <c r="Q1082">
        <f>VLOOKUP($D1082,metadata!$B$2:$S$451,14,0)</f>
        <v>42.3333333333333</v>
      </c>
      <c r="R1082">
        <f>VLOOKUP($D1082,metadata!$B$2:$S$451,15,0)</f>
        <v>42.6666666666667</v>
      </c>
      <c r="S1082" t="str">
        <f>VLOOKUP($D1082,metadata!$B$2:$S$451,16,0)</f>
        <v/>
      </c>
      <c r="T1082" t="str">
        <f>VLOOKUP($D1082,metadata!$B$2:$S$451,17,0)</f>
        <v/>
      </c>
      <c r="U1082" t="str">
        <f>VLOOKUP($D1082,metadata!$B$2:$S$451,18,0)</f>
        <v/>
      </c>
      <c r="V1082">
        <f>VLOOKUP($D1082,metadata!$B$2:$Z$451,19,0)</f>
        <v>30</v>
      </c>
      <c r="W1082" t="str">
        <f>VLOOKUP($D1082,metadata!$B$2:$Z$451,20,0)</f>
        <v>global average</v>
      </c>
      <c r="X1082" t="str">
        <f>VLOOKUP($D1082,metadata!$B$2:$Z$451,21,0)</f>
        <v/>
      </c>
      <c r="Y1082">
        <f>VLOOKUP($D1082,metadata!$B$2:$Z$451,22,0)</f>
        <v>24</v>
      </c>
      <c r="Z1082" t="str">
        <f>VLOOKUP($D1082,metadata!$B$2:$Z$451,23,0)</f>
        <v/>
      </c>
      <c r="AA1082" t="str">
        <f>VLOOKUP($D1082,metadata!$B$2:$Z$451,24,0)</f>
        <v>adult</v>
      </c>
      <c r="AB1082" t="str">
        <f>VLOOKUP($D1082,metadata!$B$2:$Z$451,25,0)</f>
        <v/>
      </c>
      <c r="AC1082">
        <v>14.959244532803099</v>
      </c>
      <c r="AD1082">
        <v>4.9480892423238103</v>
      </c>
      <c r="AF1082">
        <f>IF(AE1082="",V1082,AE1082)</f>
        <v>30</v>
      </c>
      <c r="AG1082">
        <v>15</v>
      </c>
      <c r="AH1082">
        <v>1986</v>
      </c>
      <c r="AI1082" t="s">
        <v>38</v>
      </c>
      <c r="AJ1082" t="s">
        <v>38</v>
      </c>
    </row>
    <row r="1083" spans="3:36" x14ac:dyDescent="0.3">
      <c r="C1083">
        <v>1083</v>
      </c>
      <c r="D1083" t="str">
        <f t="shared" si="49"/>
        <v>24-Kutaisi7</v>
      </c>
      <c r="E1083" t="str">
        <f>VLOOKUP($D1083,metadata!$B$2:$S$451,2,0)</f>
        <v>LANKINEN, P</v>
      </c>
      <c r="F1083" t="str">
        <f>VLOOKUP($D1083,metadata!$B$2:$S$451,3,0)</f>
        <v>GEOGRAPHICAL VARIATION IN CIRCADIAN ECLOSION RHYTHM AND PHOTOPERIODIC ADULT DIAPAUSE IN DROSOPHILA-LITTORALIS</v>
      </c>
      <c r="G1083" t="str">
        <f>VLOOKUP($D1083,metadata!$B$2:$S$451,4,0)</f>
        <v>10.1007/BF00612503</v>
      </c>
      <c r="H1083" t="str">
        <f>VLOOKUP($D1083,metadata!$B$2:$S$451,5,0)</f>
        <v>y</v>
      </c>
      <c r="I1083" t="str">
        <f>VLOOKUP($D1083,metadata!$B$2:$S$451,6,0)</f>
        <v>a</v>
      </c>
      <c r="J1083" t="str">
        <f>VLOOKUP($D1083,metadata!$B$2:$S$451,7,0)</f>
        <v>i</v>
      </c>
      <c r="K1083" t="str">
        <f>VLOOKUP($D1083,metadata!$B$2:$S$451,8,0)</f>
        <v/>
      </c>
      <c r="L1083">
        <f>VLOOKUP($D1083,metadata!$B$2:$S$451,9,0)</f>
        <v>9</v>
      </c>
      <c r="M1083" t="str">
        <f>VLOOKUP($D1083,metadata!$B$2:$S$451,10,0)</f>
        <v/>
      </c>
      <c r="N1083" t="str">
        <f>VLOOKUP($D1083,metadata!$B$2:$S$451,11,0)</f>
        <v>drosophila littoralis</v>
      </c>
      <c r="O1083" t="str">
        <f>VLOOKUP($D1083,metadata!$B$2:$S$451,12,0)</f>
        <v>diptera</v>
      </c>
      <c r="P1083" t="str">
        <f>VLOOKUP($D1083,metadata!$B$2:$S$451,13,0)</f>
        <v>Kutaisi7</v>
      </c>
      <c r="Q1083">
        <f>VLOOKUP($D1083,metadata!$B$2:$S$451,14,0)</f>
        <v>42.3333333333333</v>
      </c>
      <c r="R1083">
        <f>VLOOKUP($D1083,metadata!$B$2:$S$451,15,0)</f>
        <v>42.6666666666667</v>
      </c>
      <c r="S1083" t="str">
        <f>VLOOKUP($D1083,metadata!$B$2:$S$451,16,0)</f>
        <v/>
      </c>
      <c r="T1083" t="str">
        <f>VLOOKUP($D1083,metadata!$B$2:$S$451,17,0)</f>
        <v/>
      </c>
      <c r="U1083" t="str">
        <f>VLOOKUP($D1083,metadata!$B$2:$S$451,18,0)</f>
        <v/>
      </c>
      <c r="V1083">
        <f>VLOOKUP($D1083,metadata!$B$2:$Z$451,19,0)</f>
        <v>30</v>
      </c>
      <c r="W1083" t="str">
        <f>VLOOKUP($D1083,metadata!$B$2:$Z$451,20,0)</f>
        <v>global average</v>
      </c>
      <c r="X1083" t="str">
        <f>VLOOKUP($D1083,metadata!$B$2:$Z$451,21,0)</f>
        <v/>
      </c>
      <c r="Y1083">
        <f>VLOOKUP($D1083,metadata!$B$2:$Z$451,22,0)</f>
        <v>24</v>
      </c>
      <c r="Z1083" t="str">
        <f>VLOOKUP($D1083,metadata!$B$2:$Z$451,23,0)</f>
        <v/>
      </c>
      <c r="AA1083" t="str">
        <f>VLOOKUP($D1083,metadata!$B$2:$Z$451,24,0)</f>
        <v>adult</v>
      </c>
      <c r="AB1083" t="str">
        <f>VLOOKUP($D1083,metadata!$B$2:$Z$451,25,0)</f>
        <v/>
      </c>
      <c r="AC1083">
        <v>16.4015904572564</v>
      </c>
      <c r="AD1083">
        <v>-0.45836094543858502</v>
      </c>
      <c r="AF1083">
        <f>IF(AE1083="",V1083,AE1083)</f>
        <v>30</v>
      </c>
      <c r="AG1083">
        <v>16.5</v>
      </c>
      <c r="AH1083">
        <v>1986</v>
      </c>
      <c r="AI1083" t="s">
        <v>38</v>
      </c>
      <c r="AJ1083" t="s">
        <v>38</v>
      </c>
    </row>
    <row r="1084" spans="3:36" x14ac:dyDescent="0.3">
      <c r="C1084">
        <v>1084</v>
      </c>
      <c r="D1084" t="str">
        <f t="shared" si="49"/>
        <v>24-Kutaisi7</v>
      </c>
      <c r="E1084" t="str">
        <f>VLOOKUP($D1084,metadata!$B$2:$S$451,2,0)</f>
        <v>LANKINEN, P</v>
      </c>
      <c r="F1084" t="str">
        <f>VLOOKUP($D1084,metadata!$B$2:$S$451,3,0)</f>
        <v>GEOGRAPHICAL VARIATION IN CIRCADIAN ECLOSION RHYTHM AND PHOTOPERIODIC ADULT DIAPAUSE IN DROSOPHILA-LITTORALIS</v>
      </c>
      <c r="G1084" t="str">
        <f>VLOOKUP($D1084,metadata!$B$2:$S$451,4,0)</f>
        <v>10.1007/BF00612503</v>
      </c>
      <c r="H1084" t="str">
        <f>VLOOKUP($D1084,metadata!$B$2:$S$451,5,0)</f>
        <v>y</v>
      </c>
      <c r="I1084" t="str">
        <f>VLOOKUP($D1084,metadata!$B$2:$S$451,6,0)</f>
        <v>a</v>
      </c>
      <c r="J1084" t="str">
        <f>VLOOKUP($D1084,metadata!$B$2:$S$451,7,0)</f>
        <v>i</v>
      </c>
      <c r="K1084" t="str">
        <f>VLOOKUP($D1084,metadata!$B$2:$S$451,8,0)</f>
        <v/>
      </c>
      <c r="L1084">
        <f>VLOOKUP($D1084,metadata!$B$2:$S$451,9,0)</f>
        <v>9</v>
      </c>
      <c r="M1084" t="str">
        <f>VLOOKUP($D1084,metadata!$B$2:$S$451,10,0)</f>
        <v/>
      </c>
      <c r="N1084" t="str">
        <f>VLOOKUP($D1084,metadata!$B$2:$S$451,11,0)</f>
        <v>drosophila littoralis</v>
      </c>
      <c r="O1084" t="str">
        <f>VLOOKUP($D1084,metadata!$B$2:$S$451,12,0)</f>
        <v>diptera</v>
      </c>
      <c r="P1084" t="str">
        <f>VLOOKUP($D1084,metadata!$B$2:$S$451,13,0)</f>
        <v>Kutaisi7</v>
      </c>
      <c r="Q1084">
        <f>VLOOKUP($D1084,metadata!$B$2:$S$451,14,0)</f>
        <v>42.3333333333333</v>
      </c>
      <c r="R1084">
        <f>VLOOKUP($D1084,metadata!$B$2:$S$451,15,0)</f>
        <v>42.6666666666667</v>
      </c>
      <c r="S1084" t="str">
        <f>VLOOKUP($D1084,metadata!$B$2:$S$451,16,0)</f>
        <v/>
      </c>
      <c r="T1084" t="str">
        <f>VLOOKUP($D1084,metadata!$B$2:$S$451,17,0)</f>
        <v/>
      </c>
      <c r="U1084" t="str">
        <f>VLOOKUP($D1084,metadata!$B$2:$S$451,18,0)</f>
        <v/>
      </c>
      <c r="V1084">
        <f>VLOOKUP($D1084,metadata!$B$2:$Z$451,19,0)</f>
        <v>30</v>
      </c>
      <c r="W1084" t="str">
        <f>VLOOKUP($D1084,metadata!$B$2:$Z$451,20,0)</f>
        <v>global average</v>
      </c>
      <c r="X1084" t="str">
        <f>VLOOKUP($D1084,metadata!$B$2:$Z$451,21,0)</f>
        <v/>
      </c>
      <c r="Y1084">
        <f>VLOOKUP($D1084,metadata!$B$2:$Z$451,22,0)</f>
        <v>24</v>
      </c>
      <c r="Z1084" t="str">
        <f>VLOOKUP($D1084,metadata!$B$2:$Z$451,23,0)</f>
        <v/>
      </c>
      <c r="AA1084" t="str">
        <f>VLOOKUP($D1084,metadata!$B$2:$Z$451,24,0)</f>
        <v>adult</v>
      </c>
      <c r="AB1084" t="str">
        <f>VLOOKUP($D1084,metadata!$B$2:$Z$451,25,0)</f>
        <v/>
      </c>
      <c r="AC1084">
        <v>18.031809145129198</v>
      </c>
      <c r="AD1084">
        <v>1.8389662027832401</v>
      </c>
      <c r="AF1084">
        <f>IF(AE1084="",V1084,AE1084)</f>
        <v>30</v>
      </c>
      <c r="AG1084">
        <v>18</v>
      </c>
      <c r="AH1084">
        <v>1986</v>
      </c>
      <c r="AI1084" t="s">
        <v>38</v>
      </c>
      <c r="AJ1084" t="s">
        <v>38</v>
      </c>
    </row>
    <row r="1085" spans="3:36" x14ac:dyDescent="0.3">
      <c r="C1085">
        <v>1085</v>
      </c>
      <c r="D1085" t="str">
        <f t="shared" si="49"/>
        <v>24-Kutaisi7</v>
      </c>
      <c r="E1085" t="str">
        <f>VLOOKUP($D1085,metadata!$B$2:$S$451,2,0)</f>
        <v>LANKINEN, P</v>
      </c>
      <c r="F1085" t="str">
        <f>VLOOKUP($D1085,metadata!$B$2:$S$451,3,0)</f>
        <v>GEOGRAPHICAL VARIATION IN CIRCADIAN ECLOSION RHYTHM AND PHOTOPERIODIC ADULT DIAPAUSE IN DROSOPHILA-LITTORALIS</v>
      </c>
      <c r="G1085" t="str">
        <f>VLOOKUP($D1085,metadata!$B$2:$S$451,4,0)</f>
        <v>10.1007/BF00612503</v>
      </c>
      <c r="H1085" t="str">
        <f>VLOOKUP($D1085,metadata!$B$2:$S$451,5,0)</f>
        <v>y</v>
      </c>
      <c r="I1085" t="str">
        <f>VLOOKUP($D1085,metadata!$B$2:$S$451,6,0)</f>
        <v>a</v>
      </c>
      <c r="J1085" t="str">
        <f>VLOOKUP($D1085,metadata!$B$2:$S$451,7,0)</f>
        <v>i</v>
      </c>
      <c r="K1085" t="str">
        <f>VLOOKUP($D1085,metadata!$B$2:$S$451,8,0)</f>
        <v/>
      </c>
      <c r="L1085">
        <f>VLOOKUP($D1085,metadata!$B$2:$S$451,9,0)</f>
        <v>9</v>
      </c>
      <c r="M1085" t="str">
        <f>VLOOKUP($D1085,metadata!$B$2:$S$451,10,0)</f>
        <v/>
      </c>
      <c r="N1085" t="str">
        <f>VLOOKUP($D1085,metadata!$B$2:$S$451,11,0)</f>
        <v>drosophila littoralis</v>
      </c>
      <c r="O1085" t="str">
        <f>VLOOKUP($D1085,metadata!$B$2:$S$451,12,0)</f>
        <v>diptera</v>
      </c>
      <c r="P1085" t="str">
        <f>VLOOKUP($D1085,metadata!$B$2:$S$451,13,0)</f>
        <v>Kutaisi7</v>
      </c>
      <c r="Q1085">
        <f>VLOOKUP($D1085,metadata!$B$2:$S$451,14,0)</f>
        <v>42.3333333333333</v>
      </c>
      <c r="R1085">
        <f>VLOOKUP($D1085,metadata!$B$2:$S$451,15,0)</f>
        <v>42.6666666666667</v>
      </c>
      <c r="S1085" t="str">
        <f>VLOOKUP($D1085,metadata!$B$2:$S$451,16,0)</f>
        <v/>
      </c>
      <c r="T1085" t="str">
        <f>VLOOKUP($D1085,metadata!$B$2:$S$451,17,0)</f>
        <v/>
      </c>
      <c r="U1085" t="str">
        <f>VLOOKUP($D1085,metadata!$B$2:$S$451,18,0)</f>
        <v/>
      </c>
      <c r="V1085">
        <f>VLOOKUP($D1085,metadata!$B$2:$Z$451,19,0)</f>
        <v>30</v>
      </c>
      <c r="W1085" t="str">
        <f>VLOOKUP($D1085,metadata!$B$2:$Z$451,20,0)</f>
        <v>global average</v>
      </c>
      <c r="X1085" t="str">
        <f>VLOOKUP($D1085,metadata!$B$2:$Z$451,21,0)</f>
        <v/>
      </c>
      <c r="Y1085">
        <f>VLOOKUP($D1085,metadata!$B$2:$Z$451,22,0)</f>
        <v>24</v>
      </c>
      <c r="Z1085" t="str">
        <f>VLOOKUP($D1085,metadata!$B$2:$Z$451,23,0)</f>
        <v/>
      </c>
      <c r="AA1085" t="str">
        <f>VLOOKUP($D1085,metadata!$B$2:$Z$451,24,0)</f>
        <v>adult</v>
      </c>
      <c r="AB1085" t="str">
        <f>VLOOKUP($D1085,metadata!$B$2:$Z$451,25,0)</f>
        <v/>
      </c>
      <c r="AC1085">
        <v>19.3876739562624</v>
      </c>
      <c r="AD1085">
        <v>0.82284073337757402</v>
      </c>
      <c r="AF1085">
        <f>IF(AE1085="",V1085,AE1085)</f>
        <v>30</v>
      </c>
      <c r="AG1085">
        <v>19.5</v>
      </c>
      <c r="AH1085">
        <v>1986</v>
      </c>
      <c r="AI1085" t="s">
        <v>38</v>
      </c>
      <c r="AJ1085" t="s">
        <v>38</v>
      </c>
    </row>
    <row r="1086" spans="3:36" x14ac:dyDescent="0.3">
      <c r="C1086">
        <v>1086</v>
      </c>
      <c r="D1086" t="str">
        <f t="shared" si="49"/>
        <v>24-Kutaisi7</v>
      </c>
      <c r="E1086" t="str">
        <f>VLOOKUP($D1086,metadata!$B$2:$S$451,2,0)</f>
        <v>LANKINEN, P</v>
      </c>
      <c r="F1086" t="str">
        <f>VLOOKUP($D1086,metadata!$B$2:$S$451,3,0)</f>
        <v>GEOGRAPHICAL VARIATION IN CIRCADIAN ECLOSION RHYTHM AND PHOTOPERIODIC ADULT DIAPAUSE IN DROSOPHILA-LITTORALIS</v>
      </c>
      <c r="G1086" t="str">
        <f>VLOOKUP($D1086,metadata!$B$2:$S$451,4,0)</f>
        <v>10.1007/BF00612503</v>
      </c>
      <c r="H1086" t="str">
        <f>VLOOKUP($D1086,metadata!$B$2:$S$451,5,0)</f>
        <v>y</v>
      </c>
      <c r="I1086" t="str">
        <f>VLOOKUP($D1086,metadata!$B$2:$S$451,6,0)</f>
        <v>a</v>
      </c>
      <c r="J1086" t="str">
        <f>VLOOKUP($D1086,metadata!$B$2:$S$451,7,0)</f>
        <v>i</v>
      </c>
      <c r="K1086" t="str">
        <f>VLOOKUP($D1086,metadata!$B$2:$S$451,8,0)</f>
        <v/>
      </c>
      <c r="L1086">
        <f>VLOOKUP($D1086,metadata!$B$2:$S$451,9,0)</f>
        <v>9</v>
      </c>
      <c r="M1086" t="str">
        <f>VLOOKUP($D1086,metadata!$B$2:$S$451,10,0)</f>
        <v/>
      </c>
      <c r="N1086" t="str">
        <f>VLOOKUP($D1086,metadata!$B$2:$S$451,11,0)</f>
        <v>drosophila littoralis</v>
      </c>
      <c r="O1086" t="str">
        <f>VLOOKUP($D1086,metadata!$B$2:$S$451,12,0)</f>
        <v>diptera</v>
      </c>
      <c r="P1086" t="str">
        <f>VLOOKUP($D1086,metadata!$B$2:$S$451,13,0)</f>
        <v>Kutaisi7</v>
      </c>
      <c r="Q1086">
        <f>VLOOKUP($D1086,metadata!$B$2:$S$451,14,0)</f>
        <v>42.3333333333333</v>
      </c>
      <c r="R1086">
        <f>VLOOKUP($D1086,metadata!$B$2:$S$451,15,0)</f>
        <v>42.6666666666667</v>
      </c>
      <c r="S1086" t="str">
        <f>VLOOKUP($D1086,metadata!$B$2:$S$451,16,0)</f>
        <v/>
      </c>
      <c r="T1086" t="str">
        <f>VLOOKUP($D1086,metadata!$B$2:$S$451,17,0)</f>
        <v/>
      </c>
      <c r="U1086" t="str">
        <f>VLOOKUP($D1086,metadata!$B$2:$S$451,18,0)</f>
        <v/>
      </c>
      <c r="V1086">
        <f>VLOOKUP($D1086,metadata!$B$2:$Z$451,19,0)</f>
        <v>30</v>
      </c>
      <c r="W1086" t="str">
        <f>VLOOKUP($D1086,metadata!$B$2:$Z$451,20,0)</f>
        <v>global average</v>
      </c>
      <c r="X1086" t="str">
        <f>VLOOKUP($D1086,metadata!$B$2:$Z$451,21,0)</f>
        <v/>
      </c>
      <c r="Y1086">
        <f>VLOOKUP($D1086,metadata!$B$2:$Z$451,22,0)</f>
        <v>24</v>
      </c>
      <c r="Z1086" t="str">
        <f>VLOOKUP($D1086,metadata!$B$2:$Z$451,23,0)</f>
        <v/>
      </c>
      <c r="AA1086" t="str">
        <f>VLOOKUP($D1086,metadata!$B$2:$Z$451,24,0)</f>
        <v>adult</v>
      </c>
      <c r="AB1086" t="str">
        <f>VLOOKUP($D1086,metadata!$B$2:$Z$451,25,0)</f>
        <v/>
      </c>
      <c r="AC1086">
        <v>20.924453280318001</v>
      </c>
      <c r="AD1086">
        <v>-0.18223989396960799</v>
      </c>
      <c r="AF1086">
        <f>IF(AE1086="",V1086,AE1086)</f>
        <v>30</v>
      </c>
      <c r="AG1086">
        <v>21</v>
      </c>
      <c r="AH1086">
        <v>1986</v>
      </c>
      <c r="AI1086" t="s">
        <v>38</v>
      </c>
      <c r="AJ1086" t="s">
        <v>38</v>
      </c>
    </row>
    <row r="1087" spans="3:36" x14ac:dyDescent="0.3">
      <c r="C1087">
        <v>1087</v>
      </c>
      <c r="D1087" t="str">
        <f t="shared" si="49"/>
        <v>24-Tbilisi</v>
      </c>
      <c r="E1087" t="str">
        <f>VLOOKUP($D1087,metadata!$B$2:$S$451,2,0)</f>
        <v>LANKINEN, P</v>
      </c>
      <c r="F1087" t="str">
        <f>VLOOKUP($D1087,metadata!$B$2:$S$451,3,0)</f>
        <v>GEOGRAPHICAL VARIATION IN CIRCADIAN ECLOSION RHYTHM AND PHOTOPERIODIC ADULT DIAPAUSE IN DROSOPHILA-LITTORALIS</v>
      </c>
      <c r="G1087" t="str">
        <f>VLOOKUP($D1087,metadata!$B$2:$S$451,4,0)</f>
        <v>10.1007/BF00612503</v>
      </c>
      <c r="H1087" t="str">
        <f>VLOOKUP($D1087,metadata!$B$2:$S$451,5,0)</f>
        <v>y</v>
      </c>
      <c r="I1087" t="str">
        <f>VLOOKUP($D1087,metadata!$B$2:$S$451,6,0)</f>
        <v>a</v>
      </c>
      <c r="J1087" t="str">
        <f>VLOOKUP($D1087,metadata!$B$2:$S$451,7,0)</f>
        <v>i</v>
      </c>
      <c r="K1087" t="str">
        <f>VLOOKUP($D1087,metadata!$B$2:$S$451,8,0)</f>
        <v/>
      </c>
      <c r="L1087">
        <f>VLOOKUP($D1087,metadata!$B$2:$S$451,9,0)</f>
        <v>9</v>
      </c>
      <c r="M1087" t="str">
        <f>VLOOKUP($D1087,metadata!$B$2:$S$451,10,0)</f>
        <v/>
      </c>
      <c r="N1087" t="str">
        <f>VLOOKUP($D1087,metadata!$B$2:$S$451,11,0)</f>
        <v>drosophila littoralis</v>
      </c>
      <c r="O1087" t="str">
        <f>VLOOKUP($D1087,metadata!$B$2:$S$451,12,0)</f>
        <v>diptera</v>
      </c>
      <c r="P1087" t="str">
        <f>VLOOKUP($D1087,metadata!$B$2:$S$451,13,0)</f>
        <v>Tbilisi</v>
      </c>
      <c r="Q1087">
        <f>VLOOKUP($D1087,metadata!$B$2:$S$451,14,0)</f>
        <v>41.8333333333333</v>
      </c>
      <c r="R1087">
        <f>VLOOKUP($D1087,metadata!$B$2:$S$451,15,0)</f>
        <v>44.5</v>
      </c>
      <c r="S1087" t="str">
        <f>VLOOKUP($D1087,metadata!$B$2:$S$451,16,0)</f>
        <v/>
      </c>
      <c r="T1087" t="str">
        <f>VLOOKUP($D1087,metadata!$B$2:$S$451,17,0)</f>
        <v/>
      </c>
      <c r="U1087" t="str">
        <f>VLOOKUP($D1087,metadata!$B$2:$S$451,18,0)</f>
        <v/>
      </c>
      <c r="V1087">
        <f>VLOOKUP($D1087,metadata!$B$2:$Z$451,19,0)</f>
        <v>30</v>
      </c>
      <c r="W1087" t="str">
        <f>VLOOKUP($D1087,metadata!$B$2:$Z$451,20,0)</f>
        <v>global average</v>
      </c>
      <c r="X1087" t="str">
        <f>VLOOKUP($D1087,metadata!$B$2:$Z$451,21,0)</f>
        <v/>
      </c>
      <c r="Y1087">
        <f>VLOOKUP($D1087,metadata!$B$2:$Z$451,22,0)</f>
        <v>24</v>
      </c>
      <c r="Z1087" t="str">
        <f>VLOOKUP($D1087,metadata!$B$2:$Z$451,23,0)</f>
        <v/>
      </c>
      <c r="AA1087" t="str">
        <f>VLOOKUP($D1087,metadata!$B$2:$Z$451,24,0)</f>
        <v>adult</v>
      </c>
      <c r="AB1087" t="str">
        <f>VLOOKUP($D1087,metadata!$B$2:$Z$451,25,0)</f>
        <v/>
      </c>
      <c r="AC1087">
        <v>9.1650008375676997</v>
      </c>
      <c r="AD1087">
        <v>99.084259310960903</v>
      </c>
      <c r="AF1087">
        <f>IF(AE1087="",V1087,AE1087)</f>
        <v>30</v>
      </c>
      <c r="AG1087">
        <v>9</v>
      </c>
      <c r="AH1087">
        <v>1986</v>
      </c>
      <c r="AI1087" t="s">
        <v>38</v>
      </c>
      <c r="AJ1087" t="s">
        <v>38</v>
      </c>
    </row>
    <row r="1088" spans="3:36" x14ac:dyDescent="0.3">
      <c r="C1088">
        <v>1088</v>
      </c>
      <c r="D1088" t="str">
        <f t="shared" si="49"/>
        <v>24-Tbilisi</v>
      </c>
      <c r="E1088" t="str">
        <f>VLOOKUP($D1088,metadata!$B$2:$S$451,2,0)</f>
        <v>LANKINEN, P</v>
      </c>
      <c r="F1088" t="str">
        <f>VLOOKUP($D1088,metadata!$B$2:$S$451,3,0)</f>
        <v>GEOGRAPHICAL VARIATION IN CIRCADIAN ECLOSION RHYTHM AND PHOTOPERIODIC ADULT DIAPAUSE IN DROSOPHILA-LITTORALIS</v>
      </c>
      <c r="G1088" t="str">
        <f>VLOOKUP($D1088,metadata!$B$2:$S$451,4,0)</f>
        <v>10.1007/BF00612503</v>
      </c>
      <c r="H1088" t="str">
        <f>VLOOKUP($D1088,metadata!$B$2:$S$451,5,0)</f>
        <v>y</v>
      </c>
      <c r="I1088" t="str">
        <f>VLOOKUP($D1088,metadata!$B$2:$S$451,6,0)</f>
        <v>a</v>
      </c>
      <c r="J1088" t="str">
        <f>VLOOKUP($D1088,metadata!$B$2:$S$451,7,0)</f>
        <v>i</v>
      </c>
      <c r="K1088" t="str">
        <f>VLOOKUP($D1088,metadata!$B$2:$S$451,8,0)</f>
        <v/>
      </c>
      <c r="L1088">
        <f>VLOOKUP($D1088,metadata!$B$2:$S$451,9,0)</f>
        <v>9</v>
      </c>
      <c r="M1088" t="str">
        <f>VLOOKUP($D1088,metadata!$B$2:$S$451,10,0)</f>
        <v/>
      </c>
      <c r="N1088" t="str">
        <f>VLOOKUP($D1088,metadata!$B$2:$S$451,11,0)</f>
        <v>drosophila littoralis</v>
      </c>
      <c r="O1088" t="str">
        <f>VLOOKUP($D1088,metadata!$B$2:$S$451,12,0)</f>
        <v>diptera</v>
      </c>
      <c r="P1088" t="str">
        <f>VLOOKUP($D1088,metadata!$B$2:$S$451,13,0)</f>
        <v>Tbilisi</v>
      </c>
      <c r="Q1088">
        <f>VLOOKUP($D1088,metadata!$B$2:$S$451,14,0)</f>
        <v>41.8333333333333</v>
      </c>
      <c r="R1088">
        <f>VLOOKUP($D1088,metadata!$B$2:$S$451,15,0)</f>
        <v>44.5</v>
      </c>
      <c r="S1088" t="str">
        <f>VLOOKUP($D1088,metadata!$B$2:$S$451,16,0)</f>
        <v/>
      </c>
      <c r="T1088" t="str">
        <f>VLOOKUP($D1088,metadata!$B$2:$S$451,17,0)</f>
        <v/>
      </c>
      <c r="U1088" t="str">
        <f>VLOOKUP($D1088,metadata!$B$2:$S$451,18,0)</f>
        <v/>
      </c>
      <c r="V1088">
        <f>VLOOKUP($D1088,metadata!$B$2:$Z$451,19,0)</f>
        <v>30</v>
      </c>
      <c r="W1088" t="str">
        <f>VLOOKUP($D1088,metadata!$B$2:$Z$451,20,0)</f>
        <v>global average</v>
      </c>
      <c r="X1088" t="str">
        <f>VLOOKUP($D1088,metadata!$B$2:$Z$451,21,0)</f>
        <v/>
      </c>
      <c r="Y1088">
        <f>VLOOKUP($D1088,metadata!$B$2:$Z$451,22,0)</f>
        <v>24</v>
      </c>
      <c r="Z1088" t="str">
        <f>VLOOKUP($D1088,metadata!$B$2:$Z$451,23,0)</f>
        <v/>
      </c>
      <c r="AA1088" t="str">
        <f>VLOOKUP($D1088,metadata!$B$2:$Z$451,24,0)</f>
        <v>adult</v>
      </c>
      <c r="AB1088" t="str">
        <f>VLOOKUP($D1088,metadata!$B$2:$Z$451,25,0)</f>
        <v/>
      </c>
      <c r="AC1088">
        <v>10.5198503545703</v>
      </c>
      <c r="AD1088">
        <v>96.945669774973496</v>
      </c>
      <c r="AF1088">
        <f>IF(AE1088="",V1088,AE1088)</f>
        <v>30</v>
      </c>
      <c r="AG1088">
        <v>10.5</v>
      </c>
      <c r="AH1088">
        <v>1986</v>
      </c>
      <c r="AI1088" t="s">
        <v>38</v>
      </c>
      <c r="AJ1088" t="s">
        <v>38</v>
      </c>
    </row>
    <row r="1089" spans="3:43" x14ac:dyDescent="0.3">
      <c r="C1089">
        <v>1089</v>
      </c>
      <c r="D1089" t="str">
        <f t="shared" si="49"/>
        <v>24-Tbilisi</v>
      </c>
      <c r="E1089" t="str">
        <f>VLOOKUP($D1089,metadata!$B$2:$S$451,2,0)</f>
        <v>LANKINEN, P</v>
      </c>
      <c r="F1089" t="str">
        <f>VLOOKUP($D1089,metadata!$B$2:$S$451,3,0)</f>
        <v>GEOGRAPHICAL VARIATION IN CIRCADIAN ECLOSION RHYTHM AND PHOTOPERIODIC ADULT DIAPAUSE IN DROSOPHILA-LITTORALIS</v>
      </c>
      <c r="G1089" t="str">
        <f>VLOOKUP($D1089,metadata!$B$2:$S$451,4,0)</f>
        <v>10.1007/BF00612503</v>
      </c>
      <c r="H1089" t="str">
        <f>VLOOKUP($D1089,metadata!$B$2:$S$451,5,0)</f>
        <v>y</v>
      </c>
      <c r="I1089" t="str">
        <f>VLOOKUP($D1089,metadata!$B$2:$S$451,6,0)</f>
        <v>a</v>
      </c>
      <c r="J1089" t="str">
        <f>VLOOKUP($D1089,metadata!$B$2:$S$451,7,0)</f>
        <v>i</v>
      </c>
      <c r="K1089" t="str">
        <f>VLOOKUP($D1089,metadata!$B$2:$S$451,8,0)</f>
        <v/>
      </c>
      <c r="L1089">
        <f>VLOOKUP($D1089,metadata!$B$2:$S$451,9,0)</f>
        <v>9</v>
      </c>
      <c r="M1089" t="str">
        <f>VLOOKUP($D1089,metadata!$B$2:$S$451,10,0)</f>
        <v/>
      </c>
      <c r="N1089" t="str">
        <f>VLOOKUP($D1089,metadata!$B$2:$S$451,11,0)</f>
        <v>drosophila littoralis</v>
      </c>
      <c r="O1089" t="str">
        <f>VLOOKUP($D1089,metadata!$B$2:$S$451,12,0)</f>
        <v>diptera</v>
      </c>
      <c r="P1089" t="str">
        <f>VLOOKUP($D1089,metadata!$B$2:$S$451,13,0)</f>
        <v>Tbilisi</v>
      </c>
      <c r="Q1089">
        <f>VLOOKUP($D1089,metadata!$B$2:$S$451,14,0)</f>
        <v>41.8333333333333</v>
      </c>
      <c r="R1089">
        <f>VLOOKUP($D1089,metadata!$B$2:$S$451,15,0)</f>
        <v>44.5</v>
      </c>
      <c r="S1089" t="str">
        <f>VLOOKUP($D1089,metadata!$B$2:$S$451,16,0)</f>
        <v/>
      </c>
      <c r="T1089" t="str">
        <f>VLOOKUP($D1089,metadata!$B$2:$S$451,17,0)</f>
        <v/>
      </c>
      <c r="U1089" t="str">
        <f>VLOOKUP($D1089,metadata!$B$2:$S$451,18,0)</f>
        <v/>
      </c>
      <c r="V1089">
        <f>VLOOKUP($D1089,metadata!$B$2:$Z$451,19,0)</f>
        <v>30</v>
      </c>
      <c r="W1089" t="str">
        <f>VLOOKUP($D1089,metadata!$B$2:$Z$451,20,0)</f>
        <v>global average</v>
      </c>
      <c r="X1089" t="str">
        <f>VLOOKUP($D1089,metadata!$B$2:$Z$451,21,0)</f>
        <v/>
      </c>
      <c r="Y1089">
        <f>VLOOKUP($D1089,metadata!$B$2:$Z$451,22,0)</f>
        <v>24</v>
      </c>
      <c r="Z1089" t="str">
        <f>VLOOKUP($D1089,metadata!$B$2:$Z$451,23,0)</f>
        <v/>
      </c>
      <c r="AA1089" t="str">
        <f>VLOOKUP($D1089,metadata!$B$2:$Z$451,24,0)</f>
        <v>adult</v>
      </c>
      <c r="AB1089" t="str">
        <f>VLOOKUP($D1089,metadata!$B$2:$Z$451,25,0)</f>
        <v/>
      </c>
      <c r="AC1089">
        <v>12.110893963928699</v>
      </c>
      <c r="AD1089">
        <v>55.932771232341203</v>
      </c>
      <c r="AF1089">
        <f>IF(AE1089="",V1089,AE1089)</f>
        <v>30</v>
      </c>
      <c r="AG1089">
        <v>12</v>
      </c>
      <c r="AH1089">
        <v>1986</v>
      </c>
      <c r="AI1089" t="s">
        <v>38</v>
      </c>
      <c r="AJ1089" t="s">
        <v>38</v>
      </c>
    </row>
    <row r="1090" spans="3:43" x14ac:dyDescent="0.3">
      <c r="C1090">
        <v>1090</v>
      </c>
      <c r="D1090" t="str">
        <f t="shared" ref="D1090:D1153" si="50">VLOOKUP(C1090,$A$1:$B$451,2)</f>
        <v>24-Tbilisi</v>
      </c>
      <c r="E1090" t="str">
        <f>VLOOKUP($D1090,metadata!$B$2:$S$451,2,0)</f>
        <v>LANKINEN, P</v>
      </c>
      <c r="F1090" t="str">
        <f>VLOOKUP($D1090,metadata!$B$2:$S$451,3,0)</f>
        <v>GEOGRAPHICAL VARIATION IN CIRCADIAN ECLOSION RHYTHM AND PHOTOPERIODIC ADULT DIAPAUSE IN DROSOPHILA-LITTORALIS</v>
      </c>
      <c r="G1090" t="str">
        <f>VLOOKUP($D1090,metadata!$B$2:$S$451,4,0)</f>
        <v>10.1007/BF00612503</v>
      </c>
      <c r="H1090" t="str">
        <f>VLOOKUP($D1090,metadata!$B$2:$S$451,5,0)</f>
        <v>y</v>
      </c>
      <c r="I1090" t="str">
        <f>VLOOKUP($D1090,metadata!$B$2:$S$451,6,0)</f>
        <v>a</v>
      </c>
      <c r="J1090" t="str">
        <f>VLOOKUP($D1090,metadata!$B$2:$S$451,7,0)</f>
        <v>i</v>
      </c>
      <c r="K1090" t="str">
        <f>VLOOKUP($D1090,metadata!$B$2:$S$451,8,0)</f>
        <v/>
      </c>
      <c r="L1090">
        <f>VLOOKUP($D1090,metadata!$B$2:$S$451,9,0)</f>
        <v>9</v>
      </c>
      <c r="M1090" t="str">
        <f>VLOOKUP($D1090,metadata!$B$2:$S$451,10,0)</f>
        <v/>
      </c>
      <c r="N1090" t="str">
        <f>VLOOKUP($D1090,metadata!$B$2:$S$451,11,0)</f>
        <v>drosophila littoralis</v>
      </c>
      <c r="O1090" t="str">
        <f>VLOOKUP($D1090,metadata!$B$2:$S$451,12,0)</f>
        <v>diptera</v>
      </c>
      <c r="P1090" t="str">
        <f>VLOOKUP($D1090,metadata!$B$2:$S$451,13,0)</f>
        <v>Tbilisi</v>
      </c>
      <c r="Q1090">
        <f>VLOOKUP($D1090,metadata!$B$2:$S$451,14,0)</f>
        <v>41.8333333333333</v>
      </c>
      <c r="R1090">
        <f>VLOOKUP($D1090,metadata!$B$2:$S$451,15,0)</f>
        <v>44.5</v>
      </c>
      <c r="S1090" t="str">
        <f>VLOOKUP($D1090,metadata!$B$2:$S$451,16,0)</f>
        <v/>
      </c>
      <c r="T1090" t="str">
        <f>VLOOKUP($D1090,metadata!$B$2:$S$451,17,0)</f>
        <v/>
      </c>
      <c r="U1090" t="str">
        <f>VLOOKUP($D1090,metadata!$B$2:$S$451,18,0)</f>
        <v/>
      </c>
      <c r="V1090">
        <f>VLOOKUP($D1090,metadata!$B$2:$Z$451,19,0)</f>
        <v>30</v>
      </c>
      <c r="W1090" t="str">
        <f>VLOOKUP($D1090,metadata!$B$2:$Z$451,20,0)</f>
        <v>global average</v>
      </c>
      <c r="X1090" t="str">
        <f>VLOOKUP($D1090,metadata!$B$2:$Z$451,21,0)</f>
        <v/>
      </c>
      <c r="Y1090">
        <f>VLOOKUP($D1090,metadata!$B$2:$Z$451,22,0)</f>
        <v>24</v>
      </c>
      <c r="Z1090" t="str">
        <f>VLOOKUP($D1090,metadata!$B$2:$Z$451,23,0)</f>
        <v/>
      </c>
      <c r="AA1090" t="str">
        <f>VLOOKUP($D1090,metadata!$B$2:$Z$451,24,0)</f>
        <v>adult</v>
      </c>
      <c r="AB1090" t="str">
        <f>VLOOKUP($D1090,metadata!$B$2:$Z$451,25,0)</f>
        <v/>
      </c>
      <c r="AC1090">
        <v>13.603439611368501</v>
      </c>
      <c r="AD1090">
        <v>6.0249036797142699</v>
      </c>
      <c r="AF1090">
        <f>IF(AE1090="",V1090,AE1090)</f>
        <v>30</v>
      </c>
      <c r="AG1090">
        <v>13.5</v>
      </c>
      <c r="AH1090">
        <v>1986</v>
      </c>
      <c r="AI1090" t="s">
        <v>38</v>
      </c>
      <c r="AJ1090" t="s">
        <v>38</v>
      </c>
    </row>
    <row r="1091" spans="3:43" x14ac:dyDescent="0.3">
      <c r="C1091">
        <v>1091</v>
      </c>
      <c r="D1091" t="str">
        <f t="shared" si="50"/>
        <v>24-Tbilisi</v>
      </c>
      <c r="E1091" t="str">
        <f>VLOOKUP($D1091,metadata!$B$2:$S$451,2,0)</f>
        <v>LANKINEN, P</v>
      </c>
      <c r="F1091" t="str">
        <f>VLOOKUP($D1091,metadata!$B$2:$S$451,3,0)</f>
        <v>GEOGRAPHICAL VARIATION IN CIRCADIAN ECLOSION RHYTHM AND PHOTOPERIODIC ADULT DIAPAUSE IN DROSOPHILA-LITTORALIS</v>
      </c>
      <c r="G1091" t="str">
        <f>VLOOKUP($D1091,metadata!$B$2:$S$451,4,0)</f>
        <v>10.1007/BF00612503</v>
      </c>
      <c r="H1091" t="str">
        <f>VLOOKUP($D1091,metadata!$B$2:$S$451,5,0)</f>
        <v>y</v>
      </c>
      <c r="I1091" t="str">
        <f>VLOOKUP($D1091,metadata!$B$2:$S$451,6,0)</f>
        <v>a</v>
      </c>
      <c r="J1091" t="str">
        <f>VLOOKUP($D1091,metadata!$B$2:$S$451,7,0)</f>
        <v>i</v>
      </c>
      <c r="K1091" t="str">
        <f>VLOOKUP($D1091,metadata!$B$2:$S$451,8,0)</f>
        <v/>
      </c>
      <c r="L1091">
        <f>VLOOKUP($D1091,metadata!$B$2:$S$451,9,0)</f>
        <v>9</v>
      </c>
      <c r="M1091" t="str">
        <f>VLOOKUP($D1091,metadata!$B$2:$S$451,10,0)</f>
        <v/>
      </c>
      <c r="N1091" t="str">
        <f>VLOOKUP($D1091,metadata!$B$2:$S$451,11,0)</f>
        <v>drosophila littoralis</v>
      </c>
      <c r="O1091" t="str">
        <f>VLOOKUP($D1091,metadata!$B$2:$S$451,12,0)</f>
        <v>diptera</v>
      </c>
      <c r="P1091" t="str">
        <f>VLOOKUP($D1091,metadata!$B$2:$S$451,13,0)</f>
        <v>Tbilisi</v>
      </c>
      <c r="Q1091">
        <f>VLOOKUP($D1091,metadata!$B$2:$S$451,14,0)</f>
        <v>41.8333333333333</v>
      </c>
      <c r="R1091">
        <f>VLOOKUP($D1091,metadata!$B$2:$S$451,15,0)</f>
        <v>44.5</v>
      </c>
      <c r="S1091" t="str">
        <f>VLOOKUP($D1091,metadata!$B$2:$S$451,16,0)</f>
        <v/>
      </c>
      <c r="T1091" t="str">
        <f>VLOOKUP($D1091,metadata!$B$2:$S$451,17,0)</f>
        <v/>
      </c>
      <c r="U1091" t="str">
        <f>VLOOKUP($D1091,metadata!$B$2:$S$451,18,0)</f>
        <v/>
      </c>
      <c r="V1091">
        <f>VLOOKUP($D1091,metadata!$B$2:$Z$451,19,0)</f>
        <v>30</v>
      </c>
      <c r="W1091" t="str">
        <f>VLOOKUP($D1091,metadata!$B$2:$Z$451,20,0)</f>
        <v>global average</v>
      </c>
      <c r="X1091" t="str">
        <f>VLOOKUP($D1091,metadata!$B$2:$Z$451,21,0)</f>
        <v/>
      </c>
      <c r="Y1091">
        <f>VLOOKUP($D1091,metadata!$B$2:$Z$451,22,0)</f>
        <v>24</v>
      </c>
      <c r="Z1091" t="str">
        <f>VLOOKUP($D1091,metadata!$B$2:$Z$451,23,0)</f>
        <v/>
      </c>
      <c r="AA1091" t="str">
        <f>VLOOKUP($D1091,metadata!$B$2:$Z$451,24,0)</f>
        <v>adult</v>
      </c>
      <c r="AB1091" t="str">
        <f>VLOOKUP($D1091,metadata!$B$2:$Z$451,25,0)</f>
        <v/>
      </c>
      <c r="AC1091">
        <v>14.9592942096152</v>
      </c>
      <c r="AD1091">
        <v>4.9974872968898501</v>
      </c>
      <c r="AF1091">
        <f>IF(AE1091="",V1091,AE1091)</f>
        <v>30</v>
      </c>
      <c r="AG1091">
        <v>15</v>
      </c>
      <c r="AH1091">
        <v>1986</v>
      </c>
      <c r="AI1091" t="s">
        <v>38</v>
      </c>
      <c r="AJ1091" t="s">
        <v>38</v>
      </c>
    </row>
    <row r="1092" spans="3:43" x14ac:dyDescent="0.3">
      <c r="C1092">
        <v>1092</v>
      </c>
      <c r="D1092" t="str">
        <f t="shared" si="50"/>
        <v>24-Tbilisi</v>
      </c>
      <c r="E1092" t="str">
        <f>VLOOKUP($D1092,metadata!$B$2:$S$451,2,0)</f>
        <v>LANKINEN, P</v>
      </c>
      <c r="F1092" t="str">
        <f>VLOOKUP($D1092,metadata!$B$2:$S$451,3,0)</f>
        <v>GEOGRAPHICAL VARIATION IN CIRCADIAN ECLOSION RHYTHM AND PHOTOPERIODIC ADULT DIAPAUSE IN DROSOPHILA-LITTORALIS</v>
      </c>
      <c r="G1092" t="str">
        <f>VLOOKUP($D1092,metadata!$B$2:$S$451,4,0)</f>
        <v>10.1007/BF00612503</v>
      </c>
      <c r="H1092" t="str">
        <f>VLOOKUP($D1092,metadata!$B$2:$S$451,5,0)</f>
        <v>y</v>
      </c>
      <c r="I1092" t="str">
        <f>VLOOKUP($D1092,metadata!$B$2:$S$451,6,0)</f>
        <v>a</v>
      </c>
      <c r="J1092" t="str">
        <f>VLOOKUP($D1092,metadata!$B$2:$S$451,7,0)</f>
        <v>i</v>
      </c>
      <c r="K1092" t="str">
        <f>VLOOKUP($D1092,metadata!$B$2:$S$451,8,0)</f>
        <v/>
      </c>
      <c r="L1092">
        <f>VLOOKUP($D1092,metadata!$B$2:$S$451,9,0)</f>
        <v>9</v>
      </c>
      <c r="M1092" t="str">
        <f>VLOOKUP($D1092,metadata!$B$2:$S$451,10,0)</f>
        <v/>
      </c>
      <c r="N1092" t="str">
        <f>VLOOKUP($D1092,metadata!$B$2:$S$451,11,0)</f>
        <v>drosophila littoralis</v>
      </c>
      <c r="O1092" t="str">
        <f>VLOOKUP($D1092,metadata!$B$2:$S$451,12,0)</f>
        <v>diptera</v>
      </c>
      <c r="P1092" t="str">
        <f>VLOOKUP($D1092,metadata!$B$2:$S$451,13,0)</f>
        <v>Tbilisi</v>
      </c>
      <c r="Q1092">
        <f>VLOOKUP($D1092,metadata!$B$2:$S$451,14,0)</f>
        <v>41.8333333333333</v>
      </c>
      <c r="R1092">
        <f>VLOOKUP($D1092,metadata!$B$2:$S$451,15,0)</f>
        <v>44.5</v>
      </c>
      <c r="S1092" t="str">
        <f>VLOOKUP($D1092,metadata!$B$2:$S$451,16,0)</f>
        <v/>
      </c>
      <c r="T1092" t="str">
        <f>VLOOKUP($D1092,metadata!$B$2:$S$451,17,0)</f>
        <v/>
      </c>
      <c r="U1092" t="str">
        <f>VLOOKUP($D1092,metadata!$B$2:$S$451,18,0)</f>
        <v/>
      </c>
      <c r="V1092">
        <f>VLOOKUP($D1092,metadata!$B$2:$Z$451,19,0)</f>
        <v>30</v>
      </c>
      <c r="W1092" t="str">
        <f>VLOOKUP($D1092,metadata!$B$2:$Z$451,20,0)</f>
        <v>global average</v>
      </c>
      <c r="X1092" t="str">
        <f>VLOOKUP($D1092,metadata!$B$2:$Z$451,21,0)</f>
        <v/>
      </c>
      <c r="Y1092">
        <f>VLOOKUP($D1092,metadata!$B$2:$Z$451,22,0)</f>
        <v>24</v>
      </c>
      <c r="Z1092" t="str">
        <f>VLOOKUP($D1092,metadata!$B$2:$Z$451,23,0)</f>
        <v/>
      </c>
      <c r="AA1092" t="str">
        <f>VLOOKUP($D1092,metadata!$B$2:$Z$451,24,0)</f>
        <v>adult</v>
      </c>
      <c r="AB1092" t="str">
        <f>VLOOKUP($D1092,metadata!$B$2:$Z$451,25,0)</f>
        <v/>
      </c>
      <c r="AC1092">
        <v>16.494053269305901</v>
      </c>
      <c r="AD1092">
        <v>1.75889217711767</v>
      </c>
      <c r="AF1092">
        <f>IF(AE1092="",V1092,AE1092)</f>
        <v>30</v>
      </c>
      <c r="AG1092">
        <v>16.5</v>
      </c>
      <c r="AH1092">
        <v>1986</v>
      </c>
      <c r="AI1092" t="s">
        <v>38</v>
      </c>
      <c r="AJ1092" t="s">
        <v>38</v>
      </c>
    </row>
    <row r="1093" spans="3:43" x14ac:dyDescent="0.3">
      <c r="C1093">
        <v>1093</v>
      </c>
      <c r="D1093" t="str">
        <f t="shared" si="50"/>
        <v>24-Tbilisi</v>
      </c>
      <c r="E1093" t="str">
        <f>VLOOKUP($D1093,metadata!$B$2:$S$451,2,0)</f>
        <v>LANKINEN, P</v>
      </c>
      <c r="F1093" t="str">
        <f>VLOOKUP($D1093,metadata!$B$2:$S$451,3,0)</f>
        <v>GEOGRAPHICAL VARIATION IN CIRCADIAN ECLOSION RHYTHM AND PHOTOPERIODIC ADULT DIAPAUSE IN DROSOPHILA-LITTORALIS</v>
      </c>
      <c r="G1093" t="str">
        <f>VLOOKUP($D1093,metadata!$B$2:$S$451,4,0)</f>
        <v>10.1007/BF00612503</v>
      </c>
      <c r="H1093" t="str">
        <f>VLOOKUP($D1093,metadata!$B$2:$S$451,5,0)</f>
        <v>y</v>
      </c>
      <c r="I1093" t="str">
        <f>VLOOKUP($D1093,metadata!$B$2:$S$451,6,0)</f>
        <v>a</v>
      </c>
      <c r="J1093" t="str">
        <f>VLOOKUP($D1093,metadata!$B$2:$S$451,7,0)</f>
        <v>i</v>
      </c>
      <c r="K1093" t="str">
        <f>VLOOKUP($D1093,metadata!$B$2:$S$451,8,0)</f>
        <v/>
      </c>
      <c r="L1093">
        <f>VLOOKUP($D1093,metadata!$B$2:$S$451,9,0)</f>
        <v>9</v>
      </c>
      <c r="M1093" t="str">
        <f>VLOOKUP($D1093,metadata!$B$2:$S$451,10,0)</f>
        <v/>
      </c>
      <c r="N1093" t="str">
        <f>VLOOKUP($D1093,metadata!$B$2:$S$451,11,0)</f>
        <v>drosophila littoralis</v>
      </c>
      <c r="O1093" t="str">
        <f>VLOOKUP($D1093,metadata!$B$2:$S$451,12,0)</f>
        <v>diptera</v>
      </c>
      <c r="P1093" t="str">
        <f>VLOOKUP($D1093,metadata!$B$2:$S$451,13,0)</f>
        <v>Tbilisi</v>
      </c>
      <c r="Q1093">
        <f>VLOOKUP($D1093,metadata!$B$2:$S$451,14,0)</f>
        <v>41.8333333333333</v>
      </c>
      <c r="R1093">
        <f>VLOOKUP($D1093,metadata!$B$2:$S$451,15,0)</f>
        <v>44.5</v>
      </c>
      <c r="S1093" t="str">
        <f>VLOOKUP($D1093,metadata!$B$2:$S$451,16,0)</f>
        <v/>
      </c>
      <c r="T1093" t="str">
        <f>VLOOKUP($D1093,metadata!$B$2:$S$451,17,0)</f>
        <v/>
      </c>
      <c r="U1093" t="str">
        <f>VLOOKUP($D1093,metadata!$B$2:$S$451,18,0)</f>
        <v/>
      </c>
      <c r="V1093">
        <f>VLOOKUP($D1093,metadata!$B$2:$Z$451,19,0)</f>
        <v>30</v>
      </c>
      <c r="W1093" t="str">
        <f>VLOOKUP($D1093,metadata!$B$2:$Z$451,20,0)</f>
        <v>global average</v>
      </c>
      <c r="X1093" t="str">
        <f>VLOOKUP($D1093,metadata!$B$2:$Z$451,21,0)</f>
        <v/>
      </c>
      <c r="Y1093">
        <f>VLOOKUP($D1093,metadata!$B$2:$Z$451,22,0)</f>
        <v>24</v>
      </c>
      <c r="Z1093" t="str">
        <f>VLOOKUP($D1093,metadata!$B$2:$Z$451,23,0)</f>
        <v/>
      </c>
      <c r="AA1093" t="str">
        <f>VLOOKUP($D1093,metadata!$B$2:$Z$451,24,0)</f>
        <v>adult</v>
      </c>
      <c r="AB1093" t="str">
        <f>VLOOKUP($D1093,metadata!$B$2:$Z$451,25,0)</f>
        <v/>
      </c>
      <c r="AC1093">
        <v>18.0328326539728</v>
      </c>
      <c r="AD1093">
        <v>2.9649896699983098</v>
      </c>
      <c r="AF1093">
        <f>IF(AE1093="",V1093,AE1093)</f>
        <v>30</v>
      </c>
      <c r="AG1093">
        <v>18</v>
      </c>
      <c r="AH1093">
        <v>1986</v>
      </c>
      <c r="AI1093" t="s">
        <v>38</v>
      </c>
      <c r="AJ1093" t="s">
        <v>38</v>
      </c>
    </row>
    <row r="1094" spans="3:43" x14ac:dyDescent="0.3">
      <c r="C1094">
        <v>1094</v>
      </c>
      <c r="D1094" t="str">
        <f t="shared" si="50"/>
        <v>24-Tbilisi</v>
      </c>
      <c r="E1094" t="str">
        <f>VLOOKUP($D1094,metadata!$B$2:$S$451,2,0)</f>
        <v>LANKINEN, P</v>
      </c>
      <c r="F1094" t="str">
        <f>VLOOKUP($D1094,metadata!$B$2:$S$451,3,0)</f>
        <v>GEOGRAPHICAL VARIATION IN CIRCADIAN ECLOSION RHYTHM AND PHOTOPERIODIC ADULT DIAPAUSE IN DROSOPHILA-LITTORALIS</v>
      </c>
      <c r="G1094" t="str">
        <f>VLOOKUP($D1094,metadata!$B$2:$S$451,4,0)</f>
        <v>10.1007/BF00612503</v>
      </c>
      <c r="H1094" t="str">
        <f>VLOOKUP($D1094,metadata!$B$2:$S$451,5,0)</f>
        <v>y</v>
      </c>
      <c r="I1094" t="str">
        <f>VLOOKUP($D1094,metadata!$B$2:$S$451,6,0)</f>
        <v>a</v>
      </c>
      <c r="J1094" t="str">
        <f>VLOOKUP($D1094,metadata!$B$2:$S$451,7,0)</f>
        <v>i</v>
      </c>
      <c r="K1094" t="str">
        <f>VLOOKUP($D1094,metadata!$B$2:$S$451,8,0)</f>
        <v/>
      </c>
      <c r="L1094">
        <f>VLOOKUP($D1094,metadata!$B$2:$S$451,9,0)</f>
        <v>9</v>
      </c>
      <c r="M1094" t="str">
        <f>VLOOKUP($D1094,metadata!$B$2:$S$451,10,0)</f>
        <v/>
      </c>
      <c r="N1094" t="str">
        <f>VLOOKUP($D1094,metadata!$B$2:$S$451,11,0)</f>
        <v>drosophila littoralis</v>
      </c>
      <c r="O1094" t="str">
        <f>VLOOKUP($D1094,metadata!$B$2:$S$451,12,0)</f>
        <v>diptera</v>
      </c>
      <c r="P1094" t="str">
        <f>VLOOKUP($D1094,metadata!$B$2:$S$451,13,0)</f>
        <v>Tbilisi</v>
      </c>
      <c r="Q1094">
        <f>VLOOKUP($D1094,metadata!$B$2:$S$451,14,0)</f>
        <v>41.8333333333333</v>
      </c>
      <c r="R1094">
        <f>VLOOKUP($D1094,metadata!$B$2:$S$451,15,0)</f>
        <v>44.5</v>
      </c>
      <c r="S1094" t="str">
        <f>VLOOKUP($D1094,metadata!$B$2:$S$451,16,0)</f>
        <v/>
      </c>
      <c r="T1094" t="str">
        <f>VLOOKUP($D1094,metadata!$B$2:$S$451,17,0)</f>
        <v/>
      </c>
      <c r="U1094" t="str">
        <f>VLOOKUP($D1094,metadata!$B$2:$S$451,18,0)</f>
        <v/>
      </c>
      <c r="V1094">
        <f>VLOOKUP($D1094,metadata!$B$2:$Z$451,19,0)</f>
        <v>30</v>
      </c>
      <c r="W1094" t="str">
        <f>VLOOKUP($D1094,metadata!$B$2:$Z$451,20,0)</f>
        <v>global average</v>
      </c>
      <c r="X1094" t="str">
        <f>VLOOKUP($D1094,metadata!$B$2:$Z$451,21,0)</f>
        <v/>
      </c>
      <c r="Y1094">
        <f>VLOOKUP($D1094,metadata!$B$2:$Z$451,22,0)</f>
        <v>24</v>
      </c>
      <c r="Z1094" t="str">
        <f>VLOOKUP($D1094,metadata!$B$2:$Z$451,23,0)</f>
        <v/>
      </c>
      <c r="AA1094" t="str">
        <f>VLOOKUP($D1094,metadata!$B$2:$Z$451,24,0)</f>
        <v>adult</v>
      </c>
      <c r="AB1094" t="str">
        <f>VLOOKUP($D1094,metadata!$B$2:$Z$451,25,0)</f>
        <v/>
      </c>
      <c r="AC1094">
        <v>19.569601876151602</v>
      </c>
      <c r="AD1094">
        <v>1.9487408565526001</v>
      </c>
      <c r="AF1094">
        <f>IF(AE1094="",V1094,AE1094)</f>
        <v>30</v>
      </c>
      <c r="AG1094">
        <v>19.5</v>
      </c>
      <c r="AH1094">
        <v>1986</v>
      </c>
      <c r="AI1094" t="s">
        <v>38</v>
      </c>
      <c r="AJ1094" t="s">
        <v>38</v>
      </c>
    </row>
    <row r="1095" spans="3:43" x14ac:dyDescent="0.3">
      <c r="C1095">
        <v>1095</v>
      </c>
      <c r="D1095" t="str">
        <f t="shared" si="50"/>
        <v>24-Tbilisi</v>
      </c>
      <c r="E1095" t="str">
        <f>VLOOKUP($D1095,metadata!$B$2:$S$451,2,0)</f>
        <v>LANKINEN, P</v>
      </c>
      <c r="F1095" t="str">
        <f>VLOOKUP($D1095,metadata!$B$2:$S$451,3,0)</f>
        <v>GEOGRAPHICAL VARIATION IN CIRCADIAN ECLOSION RHYTHM AND PHOTOPERIODIC ADULT DIAPAUSE IN DROSOPHILA-LITTORALIS</v>
      </c>
      <c r="G1095" t="str">
        <f>VLOOKUP($D1095,metadata!$B$2:$S$451,4,0)</f>
        <v>10.1007/BF00612503</v>
      </c>
      <c r="H1095" t="str">
        <f>VLOOKUP($D1095,metadata!$B$2:$S$451,5,0)</f>
        <v>y</v>
      </c>
      <c r="I1095" t="str">
        <f>VLOOKUP($D1095,metadata!$B$2:$S$451,6,0)</f>
        <v>a</v>
      </c>
      <c r="J1095" t="str">
        <f>VLOOKUP($D1095,metadata!$B$2:$S$451,7,0)</f>
        <v>i</v>
      </c>
      <c r="K1095" t="str">
        <f>VLOOKUP($D1095,metadata!$B$2:$S$451,8,0)</f>
        <v/>
      </c>
      <c r="L1095">
        <f>VLOOKUP($D1095,metadata!$B$2:$S$451,9,0)</f>
        <v>9</v>
      </c>
      <c r="M1095" t="str">
        <f>VLOOKUP($D1095,metadata!$B$2:$S$451,10,0)</f>
        <v/>
      </c>
      <c r="N1095" t="str">
        <f>VLOOKUP($D1095,metadata!$B$2:$S$451,11,0)</f>
        <v>drosophila littoralis</v>
      </c>
      <c r="O1095" t="str">
        <f>VLOOKUP($D1095,metadata!$B$2:$S$451,12,0)</f>
        <v>diptera</v>
      </c>
      <c r="P1095" t="str">
        <f>VLOOKUP($D1095,metadata!$B$2:$S$451,13,0)</f>
        <v>Tbilisi</v>
      </c>
      <c r="Q1095">
        <f>VLOOKUP($D1095,metadata!$B$2:$S$451,14,0)</f>
        <v>41.8333333333333</v>
      </c>
      <c r="R1095">
        <f>VLOOKUP($D1095,metadata!$B$2:$S$451,15,0)</f>
        <v>44.5</v>
      </c>
      <c r="S1095" t="str">
        <f>VLOOKUP($D1095,metadata!$B$2:$S$451,16,0)</f>
        <v/>
      </c>
      <c r="T1095" t="str">
        <f>VLOOKUP($D1095,metadata!$B$2:$S$451,17,0)</f>
        <v/>
      </c>
      <c r="U1095" t="str">
        <f>VLOOKUP($D1095,metadata!$B$2:$S$451,18,0)</f>
        <v/>
      </c>
      <c r="V1095">
        <f>VLOOKUP($D1095,metadata!$B$2:$Z$451,19,0)</f>
        <v>30</v>
      </c>
      <c r="W1095" t="str">
        <f>VLOOKUP($D1095,metadata!$B$2:$Z$451,20,0)</f>
        <v>global average</v>
      </c>
      <c r="X1095" t="str">
        <f>VLOOKUP($D1095,metadata!$B$2:$Z$451,21,0)</f>
        <v/>
      </c>
      <c r="Y1095">
        <f>VLOOKUP($D1095,metadata!$B$2:$Z$451,22,0)</f>
        <v>24</v>
      </c>
      <c r="Z1095" t="str">
        <f>VLOOKUP($D1095,metadata!$B$2:$Z$451,23,0)</f>
        <v/>
      </c>
      <c r="AA1095" t="str">
        <f>VLOOKUP($D1095,metadata!$B$2:$Z$451,24,0)</f>
        <v>adult</v>
      </c>
      <c r="AB1095" t="str">
        <f>VLOOKUP($D1095,metadata!$B$2:$Z$451,25,0)</f>
        <v/>
      </c>
      <c r="AC1095">
        <v>21.015913786364301</v>
      </c>
      <c r="AD1095">
        <v>0.92690825841759705</v>
      </c>
      <c r="AF1095">
        <f>IF(AE1095="",V1095,AE1095)</f>
        <v>30</v>
      </c>
      <c r="AG1095">
        <v>21</v>
      </c>
      <c r="AH1095">
        <v>1986</v>
      </c>
      <c r="AI1095" t="s">
        <v>38</v>
      </c>
      <c r="AJ1095" t="s">
        <v>38</v>
      </c>
      <c r="AM1095" t="s">
        <v>39</v>
      </c>
      <c r="AN1095" t="s">
        <v>40</v>
      </c>
      <c r="AO1095" t="s">
        <v>41</v>
      </c>
      <c r="AP1095" t="s">
        <v>42</v>
      </c>
      <c r="AQ1095" t="s">
        <v>43</v>
      </c>
    </row>
    <row r="1096" spans="3:43" x14ac:dyDescent="0.3">
      <c r="C1096">
        <v>1096</v>
      </c>
      <c r="D1096" t="str">
        <f t="shared" si="50"/>
        <v>26-Pelkosenniemi</v>
      </c>
      <c r="E1096" t="str">
        <f>VLOOKUP($D1096,metadata!$B$2:$S$451,2,0)</f>
        <v>Lankinen, P; Tyukmaeva, VI; Hoikkala, A</v>
      </c>
      <c r="F1096" t="str">
        <f>VLOOKUP($D1096,metadata!$B$2:$S$451,3,0)</f>
        <v>Northern Drosophila montana flies show variation both within and between cline populations in the critical day length evoking reproductive diapause</v>
      </c>
      <c r="G1096" t="str">
        <f>VLOOKUP($D1096,metadata!$B$2:$S$451,4,0)</f>
        <v>10.1016/j.jinsphys.2013.05.006</v>
      </c>
      <c r="H1096" t="str">
        <f>VLOOKUP($D1096,metadata!$B$2:$S$451,5,0)</f>
        <v>y</v>
      </c>
      <c r="I1096" t="str">
        <f>VLOOKUP($D1096,metadata!$B$2:$S$451,6,0)</f>
        <v>a</v>
      </c>
      <c r="J1096" t="str">
        <f>VLOOKUP($D1096,metadata!$B$2:$S$451,7,0)</f>
        <v>i</v>
      </c>
      <c r="K1096">
        <f>VLOOKUP($D1096,metadata!$B$2:$S$451,8,0)</f>
        <v>105</v>
      </c>
      <c r="L1096">
        <f>VLOOKUP($D1096,metadata!$B$2:$S$451,9,0)</f>
        <v>14</v>
      </c>
      <c r="M1096" t="str">
        <f>VLOOKUP($D1096,metadata!$B$2:$S$451,10,0)</f>
        <v/>
      </c>
      <c r="N1096" t="str">
        <f>VLOOKUP($D1096,metadata!$B$2:$S$451,11,0)</f>
        <v>drosophila montana</v>
      </c>
      <c r="O1096" t="str">
        <f>VLOOKUP($D1096,metadata!$B$2:$S$451,12,0)</f>
        <v>diptera</v>
      </c>
      <c r="P1096" t="str">
        <f>VLOOKUP($D1096,metadata!$B$2:$S$451,13,0)</f>
        <v>Pelkosenniemi</v>
      </c>
      <c r="Q1096" t="str">
        <f>VLOOKUP($D1096,metadata!$B$2:$S$451,14,0)</f>
        <v>67.1N</v>
      </c>
      <c r="R1096" t="str">
        <f>VLOOKUP($D1096,metadata!$B$2:$S$451,15,0)</f>
        <v>27.3E</v>
      </c>
      <c r="S1096" t="str">
        <f>VLOOKUP($D1096,metadata!$B$2:$S$451,16,0)</f>
        <v/>
      </c>
      <c r="T1096" t="str">
        <f>VLOOKUP($D1096,metadata!$B$2:$S$451,17,0)</f>
        <v/>
      </c>
      <c r="U1096" t="str">
        <f>VLOOKUP($D1096,metadata!$B$2:$S$451,18,0)</f>
        <v/>
      </c>
      <c r="V1096">
        <f>VLOOKUP($D1096,metadata!$B$2:$Z$451,19,0)</f>
        <v>100</v>
      </c>
      <c r="W1096" t="str">
        <f>VLOOKUP($D1096,metadata!$B$2:$Z$451,20,0)</f>
        <v>global average</v>
      </c>
      <c r="X1096">
        <f>VLOOKUP($D1096,metadata!$B$2:$Z$451,21,0)</f>
        <v>14</v>
      </c>
      <c r="Y1096" t="str">
        <f>VLOOKUP($D1096,metadata!$B$2:$Z$451,22,0)</f>
        <v>t26</v>
      </c>
      <c r="Z1096">
        <f>VLOOKUP($D1096,metadata!$B$2:$Z$451,23,0)</f>
        <v>21</v>
      </c>
      <c r="AA1096" t="str">
        <f>VLOOKUP($D1096,metadata!$B$2:$Z$451,24,0)</f>
        <v>adult</v>
      </c>
      <c r="AB1096" t="str">
        <f>VLOOKUP($D1096,metadata!$B$2:$Z$451,25,0)</f>
        <v/>
      </c>
      <c r="AF1096">
        <f>IF(AE1096="",V1096,AE1096)</f>
        <v>100</v>
      </c>
      <c r="AH1096" t="str">
        <f>IF(AD1096&lt;1.1,"x","")</f>
        <v>x</v>
      </c>
      <c r="AN1096">
        <v>18.63</v>
      </c>
      <c r="AO1096">
        <v>0.14000000000000001</v>
      </c>
      <c r="AP1096">
        <v>32.68</v>
      </c>
      <c r="AQ1096">
        <v>100</v>
      </c>
    </row>
    <row r="1097" spans="3:43" x14ac:dyDescent="0.3">
      <c r="C1097">
        <v>1097</v>
      </c>
      <c r="D1097" t="str">
        <f t="shared" si="50"/>
        <v>26-Pelkosenniemi</v>
      </c>
      <c r="E1097" t="str">
        <f>VLOOKUP($D1097,metadata!$B$2:$S$451,2,0)</f>
        <v>Lankinen, P; Tyukmaeva, VI; Hoikkala, A</v>
      </c>
      <c r="F1097" t="str">
        <f>VLOOKUP($D1097,metadata!$B$2:$S$451,3,0)</f>
        <v>Northern Drosophila montana flies show variation both within and between cline populations in the critical day length evoking reproductive diapause</v>
      </c>
      <c r="G1097" t="str">
        <f>VLOOKUP($D1097,metadata!$B$2:$S$451,4,0)</f>
        <v>10.1016/j.jinsphys.2013.05.006</v>
      </c>
      <c r="H1097" t="str">
        <f>VLOOKUP($D1097,metadata!$B$2:$S$451,5,0)</f>
        <v>y</v>
      </c>
      <c r="I1097" t="str">
        <f>VLOOKUP($D1097,metadata!$B$2:$S$451,6,0)</f>
        <v>a</v>
      </c>
      <c r="J1097" t="str">
        <f>VLOOKUP($D1097,metadata!$B$2:$S$451,7,0)</f>
        <v>i</v>
      </c>
      <c r="K1097">
        <f>VLOOKUP($D1097,metadata!$B$2:$S$451,8,0)</f>
        <v>105</v>
      </c>
      <c r="L1097">
        <f>VLOOKUP($D1097,metadata!$B$2:$S$451,9,0)</f>
        <v>14</v>
      </c>
      <c r="M1097" t="str">
        <f>VLOOKUP($D1097,metadata!$B$2:$S$451,10,0)</f>
        <v/>
      </c>
      <c r="N1097" t="str">
        <f>VLOOKUP($D1097,metadata!$B$2:$S$451,11,0)</f>
        <v>drosophila montana</v>
      </c>
      <c r="O1097" t="str">
        <f>VLOOKUP($D1097,metadata!$B$2:$S$451,12,0)</f>
        <v>diptera</v>
      </c>
      <c r="P1097" t="str">
        <f>VLOOKUP($D1097,metadata!$B$2:$S$451,13,0)</f>
        <v>Pelkosenniemi</v>
      </c>
      <c r="Q1097" t="str">
        <f>VLOOKUP($D1097,metadata!$B$2:$S$451,14,0)</f>
        <v>67.1N</v>
      </c>
      <c r="R1097" t="str">
        <f>VLOOKUP($D1097,metadata!$B$2:$S$451,15,0)</f>
        <v>27.3E</v>
      </c>
      <c r="S1097" t="str">
        <f>VLOOKUP($D1097,metadata!$B$2:$S$451,16,0)</f>
        <v/>
      </c>
      <c r="T1097" t="str">
        <f>VLOOKUP($D1097,metadata!$B$2:$S$451,17,0)</f>
        <v/>
      </c>
      <c r="U1097" t="str">
        <f>VLOOKUP($D1097,metadata!$B$2:$S$451,18,0)</f>
        <v/>
      </c>
      <c r="V1097">
        <f>VLOOKUP($D1097,metadata!$B$2:$Z$451,19,0)</f>
        <v>100</v>
      </c>
      <c r="W1097" t="str">
        <f>VLOOKUP($D1097,metadata!$B$2:$Z$451,20,0)</f>
        <v>global average</v>
      </c>
      <c r="X1097">
        <f>VLOOKUP($D1097,metadata!$B$2:$Z$451,21,0)</f>
        <v>14</v>
      </c>
      <c r="Y1097" t="str">
        <f>VLOOKUP($D1097,metadata!$B$2:$Z$451,22,0)</f>
        <v>t26</v>
      </c>
      <c r="Z1097">
        <f>VLOOKUP($D1097,metadata!$B$2:$Z$451,23,0)</f>
        <v>21</v>
      </c>
      <c r="AA1097" t="str">
        <f>VLOOKUP($D1097,metadata!$B$2:$Z$451,24,0)</f>
        <v>adult</v>
      </c>
      <c r="AB1097" t="str">
        <f>VLOOKUP($D1097,metadata!$B$2:$Z$451,25,0)</f>
        <v/>
      </c>
      <c r="AF1097">
        <f>IF(AE1097="",V1097,AE1097)</f>
        <v>100</v>
      </c>
      <c r="AH1097" t="str">
        <f>IF(AD1097&lt;1.1,"x","")</f>
        <v>x</v>
      </c>
      <c r="AN1097">
        <v>19.55</v>
      </c>
      <c r="AO1097">
        <v>0.15</v>
      </c>
      <c r="AP1097">
        <v>29.06</v>
      </c>
      <c r="AQ1097">
        <v>100</v>
      </c>
    </row>
    <row r="1098" spans="3:43" x14ac:dyDescent="0.3">
      <c r="C1098">
        <v>1098</v>
      </c>
      <c r="D1098" t="str">
        <f t="shared" si="50"/>
        <v>26-Pelkosenniemi</v>
      </c>
      <c r="E1098" t="str">
        <f>VLOOKUP($D1098,metadata!$B$2:$S$451,2,0)</f>
        <v>Lankinen, P; Tyukmaeva, VI; Hoikkala, A</v>
      </c>
      <c r="F1098" t="str">
        <f>VLOOKUP($D1098,metadata!$B$2:$S$451,3,0)</f>
        <v>Northern Drosophila montana flies show variation both within and between cline populations in the critical day length evoking reproductive diapause</v>
      </c>
      <c r="G1098" t="str">
        <f>VLOOKUP($D1098,metadata!$B$2:$S$451,4,0)</f>
        <v>10.1016/j.jinsphys.2013.05.006</v>
      </c>
      <c r="H1098" t="str">
        <f>VLOOKUP($D1098,metadata!$B$2:$S$451,5,0)</f>
        <v>y</v>
      </c>
      <c r="I1098" t="str">
        <f>VLOOKUP($D1098,metadata!$B$2:$S$451,6,0)</f>
        <v>a</v>
      </c>
      <c r="J1098" t="str">
        <f>VLOOKUP($D1098,metadata!$B$2:$S$451,7,0)</f>
        <v>i</v>
      </c>
      <c r="K1098">
        <f>VLOOKUP($D1098,metadata!$B$2:$S$451,8,0)</f>
        <v>105</v>
      </c>
      <c r="L1098">
        <f>VLOOKUP($D1098,metadata!$B$2:$S$451,9,0)</f>
        <v>14</v>
      </c>
      <c r="M1098" t="str">
        <f>VLOOKUP($D1098,metadata!$B$2:$S$451,10,0)</f>
        <v/>
      </c>
      <c r="N1098" t="str">
        <f>VLOOKUP($D1098,metadata!$B$2:$S$451,11,0)</f>
        <v>drosophila montana</v>
      </c>
      <c r="O1098" t="str">
        <f>VLOOKUP($D1098,metadata!$B$2:$S$451,12,0)</f>
        <v>diptera</v>
      </c>
      <c r="P1098" t="str">
        <f>VLOOKUP($D1098,metadata!$B$2:$S$451,13,0)</f>
        <v>Pelkosenniemi</v>
      </c>
      <c r="Q1098" t="str">
        <f>VLOOKUP($D1098,metadata!$B$2:$S$451,14,0)</f>
        <v>67.1N</v>
      </c>
      <c r="R1098" t="str">
        <f>VLOOKUP($D1098,metadata!$B$2:$S$451,15,0)</f>
        <v>27.3E</v>
      </c>
      <c r="S1098" t="str">
        <f>VLOOKUP($D1098,metadata!$B$2:$S$451,16,0)</f>
        <v/>
      </c>
      <c r="T1098" t="str">
        <f>VLOOKUP($D1098,metadata!$B$2:$S$451,17,0)</f>
        <v/>
      </c>
      <c r="U1098" t="str">
        <f>VLOOKUP($D1098,metadata!$B$2:$S$451,18,0)</f>
        <v/>
      </c>
      <c r="V1098">
        <f>VLOOKUP($D1098,metadata!$B$2:$Z$451,19,0)</f>
        <v>100</v>
      </c>
      <c r="W1098" t="str">
        <f>VLOOKUP($D1098,metadata!$B$2:$Z$451,20,0)</f>
        <v>global average</v>
      </c>
      <c r="X1098">
        <f>VLOOKUP($D1098,metadata!$B$2:$Z$451,21,0)</f>
        <v>14</v>
      </c>
      <c r="Y1098" t="str">
        <f>VLOOKUP($D1098,metadata!$B$2:$Z$451,22,0)</f>
        <v>t26</v>
      </c>
      <c r="Z1098">
        <f>VLOOKUP($D1098,metadata!$B$2:$Z$451,23,0)</f>
        <v>21</v>
      </c>
      <c r="AA1098" t="str">
        <f>VLOOKUP($D1098,metadata!$B$2:$Z$451,24,0)</f>
        <v>adult</v>
      </c>
      <c r="AB1098" t="str">
        <f>VLOOKUP($D1098,metadata!$B$2:$Z$451,25,0)</f>
        <v/>
      </c>
      <c r="AF1098">
        <f>IF(AE1098="",V1098,AE1098)</f>
        <v>100</v>
      </c>
      <c r="AH1098" t="str">
        <f>IF(AD1098&lt;1.1,"x","")</f>
        <v>x</v>
      </c>
      <c r="AN1098">
        <v>18.37</v>
      </c>
      <c r="AO1098">
        <v>0.12</v>
      </c>
      <c r="AP1098">
        <v>57.08</v>
      </c>
      <c r="AQ1098">
        <v>100</v>
      </c>
    </row>
    <row r="1099" spans="3:43" x14ac:dyDescent="0.3">
      <c r="C1099">
        <v>1099</v>
      </c>
      <c r="D1099" t="str">
        <f t="shared" si="50"/>
        <v>26-Pelkosenniemi</v>
      </c>
      <c r="E1099" t="str">
        <f>VLOOKUP($D1099,metadata!$B$2:$S$451,2,0)</f>
        <v>Lankinen, P; Tyukmaeva, VI; Hoikkala, A</v>
      </c>
      <c r="F1099" t="str">
        <f>VLOOKUP($D1099,metadata!$B$2:$S$451,3,0)</f>
        <v>Northern Drosophila montana flies show variation both within and between cline populations in the critical day length evoking reproductive diapause</v>
      </c>
      <c r="G1099" t="str">
        <f>VLOOKUP($D1099,metadata!$B$2:$S$451,4,0)</f>
        <v>10.1016/j.jinsphys.2013.05.006</v>
      </c>
      <c r="H1099" t="str">
        <f>VLOOKUP($D1099,metadata!$B$2:$S$451,5,0)</f>
        <v>y</v>
      </c>
      <c r="I1099" t="str">
        <f>VLOOKUP($D1099,metadata!$B$2:$S$451,6,0)</f>
        <v>a</v>
      </c>
      <c r="J1099" t="str">
        <f>VLOOKUP($D1099,metadata!$B$2:$S$451,7,0)</f>
        <v>i</v>
      </c>
      <c r="K1099">
        <f>VLOOKUP($D1099,metadata!$B$2:$S$451,8,0)</f>
        <v>105</v>
      </c>
      <c r="L1099">
        <f>VLOOKUP($D1099,metadata!$B$2:$S$451,9,0)</f>
        <v>14</v>
      </c>
      <c r="M1099" t="str">
        <f>VLOOKUP($D1099,metadata!$B$2:$S$451,10,0)</f>
        <v/>
      </c>
      <c r="N1099" t="str">
        <f>VLOOKUP($D1099,metadata!$B$2:$S$451,11,0)</f>
        <v>drosophila montana</v>
      </c>
      <c r="O1099" t="str">
        <f>VLOOKUP($D1099,metadata!$B$2:$S$451,12,0)</f>
        <v>diptera</v>
      </c>
      <c r="P1099" t="str">
        <f>VLOOKUP($D1099,metadata!$B$2:$S$451,13,0)</f>
        <v>Pelkosenniemi</v>
      </c>
      <c r="Q1099" t="str">
        <f>VLOOKUP($D1099,metadata!$B$2:$S$451,14,0)</f>
        <v>67.1N</v>
      </c>
      <c r="R1099" t="str">
        <f>VLOOKUP($D1099,metadata!$B$2:$S$451,15,0)</f>
        <v>27.3E</v>
      </c>
      <c r="S1099" t="str">
        <f>VLOOKUP($D1099,metadata!$B$2:$S$451,16,0)</f>
        <v/>
      </c>
      <c r="T1099" t="str">
        <f>VLOOKUP($D1099,metadata!$B$2:$S$451,17,0)</f>
        <v/>
      </c>
      <c r="U1099" t="str">
        <f>VLOOKUP($D1099,metadata!$B$2:$S$451,18,0)</f>
        <v/>
      </c>
      <c r="V1099">
        <f>VLOOKUP($D1099,metadata!$B$2:$Z$451,19,0)</f>
        <v>100</v>
      </c>
      <c r="W1099" t="str">
        <f>VLOOKUP($D1099,metadata!$B$2:$Z$451,20,0)</f>
        <v>global average</v>
      </c>
      <c r="X1099">
        <f>VLOOKUP($D1099,metadata!$B$2:$Z$451,21,0)</f>
        <v>14</v>
      </c>
      <c r="Y1099" t="str">
        <f>VLOOKUP($D1099,metadata!$B$2:$Z$451,22,0)</f>
        <v>t26</v>
      </c>
      <c r="Z1099">
        <f>VLOOKUP($D1099,metadata!$B$2:$Z$451,23,0)</f>
        <v>21</v>
      </c>
      <c r="AA1099" t="str">
        <f>VLOOKUP($D1099,metadata!$B$2:$Z$451,24,0)</f>
        <v>adult</v>
      </c>
      <c r="AB1099" t="str">
        <f>VLOOKUP($D1099,metadata!$B$2:$Z$451,25,0)</f>
        <v/>
      </c>
      <c r="AF1099">
        <f>IF(AE1099="",V1099,AE1099)</f>
        <v>100</v>
      </c>
      <c r="AH1099" t="str">
        <f>IF(AD1099&lt;1.1,"x","")</f>
        <v>x</v>
      </c>
      <c r="AN1099">
        <v>19.36</v>
      </c>
      <c r="AO1099">
        <v>0.13</v>
      </c>
      <c r="AP1099">
        <v>41.47</v>
      </c>
      <c r="AQ1099">
        <v>100</v>
      </c>
    </row>
    <row r="1100" spans="3:43" x14ac:dyDescent="0.3">
      <c r="C1100">
        <v>1100</v>
      </c>
      <c r="D1100" t="str">
        <f t="shared" si="50"/>
        <v>26-Pelkosenniemi</v>
      </c>
      <c r="E1100" t="str">
        <f>VLOOKUP($D1100,metadata!$B$2:$S$451,2,0)</f>
        <v>Lankinen, P; Tyukmaeva, VI; Hoikkala, A</v>
      </c>
      <c r="F1100" t="str">
        <f>VLOOKUP($D1100,metadata!$B$2:$S$451,3,0)</f>
        <v>Northern Drosophila montana flies show variation both within and between cline populations in the critical day length evoking reproductive diapause</v>
      </c>
      <c r="G1100" t="str">
        <f>VLOOKUP($D1100,metadata!$B$2:$S$451,4,0)</f>
        <v>10.1016/j.jinsphys.2013.05.006</v>
      </c>
      <c r="H1100" t="str">
        <f>VLOOKUP($D1100,metadata!$B$2:$S$451,5,0)</f>
        <v>y</v>
      </c>
      <c r="I1100" t="str">
        <f>VLOOKUP($D1100,metadata!$B$2:$S$451,6,0)</f>
        <v>a</v>
      </c>
      <c r="J1100" t="str">
        <f>VLOOKUP($D1100,metadata!$B$2:$S$451,7,0)</f>
        <v>i</v>
      </c>
      <c r="K1100">
        <f>VLOOKUP($D1100,metadata!$B$2:$S$451,8,0)</f>
        <v>105</v>
      </c>
      <c r="L1100">
        <f>VLOOKUP($D1100,metadata!$B$2:$S$451,9,0)</f>
        <v>14</v>
      </c>
      <c r="M1100" t="str">
        <f>VLOOKUP($D1100,metadata!$B$2:$S$451,10,0)</f>
        <v/>
      </c>
      <c r="N1100" t="str">
        <f>VLOOKUP($D1100,metadata!$B$2:$S$451,11,0)</f>
        <v>drosophila montana</v>
      </c>
      <c r="O1100" t="str">
        <f>VLOOKUP($D1100,metadata!$B$2:$S$451,12,0)</f>
        <v>diptera</v>
      </c>
      <c r="P1100" t="str">
        <f>VLOOKUP($D1100,metadata!$B$2:$S$451,13,0)</f>
        <v>Pelkosenniemi</v>
      </c>
      <c r="Q1100" t="str">
        <f>VLOOKUP($D1100,metadata!$B$2:$S$451,14,0)</f>
        <v>67.1N</v>
      </c>
      <c r="R1100" t="str">
        <f>VLOOKUP($D1100,metadata!$B$2:$S$451,15,0)</f>
        <v>27.3E</v>
      </c>
      <c r="S1100" t="str">
        <f>VLOOKUP($D1100,metadata!$B$2:$S$451,16,0)</f>
        <v/>
      </c>
      <c r="T1100" t="str">
        <f>VLOOKUP($D1100,metadata!$B$2:$S$451,17,0)</f>
        <v/>
      </c>
      <c r="U1100" t="str">
        <f>VLOOKUP($D1100,metadata!$B$2:$S$451,18,0)</f>
        <v/>
      </c>
      <c r="V1100">
        <f>VLOOKUP($D1100,metadata!$B$2:$Z$451,19,0)</f>
        <v>100</v>
      </c>
      <c r="W1100" t="str">
        <f>VLOOKUP($D1100,metadata!$B$2:$Z$451,20,0)</f>
        <v>global average</v>
      </c>
      <c r="X1100">
        <f>VLOOKUP($D1100,metadata!$B$2:$Z$451,21,0)</f>
        <v>14</v>
      </c>
      <c r="Y1100" t="str">
        <f>VLOOKUP($D1100,metadata!$B$2:$Z$451,22,0)</f>
        <v>t26</v>
      </c>
      <c r="Z1100">
        <f>VLOOKUP($D1100,metadata!$B$2:$Z$451,23,0)</f>
        <v>21</v>
      </c>
      <c r="AA1100" t="str">
        <f>VLOOKUP($D1100,metadata!$B$2:$Z$451,24,0)</f>
        <v>adult</v>
      </c>
      <c r="AB1100" t="str">
        <f>VLOOKUP($D1100,metadata!$B$2:$Z$451,25,0)</f>
        <v/>
      </c>
      <c r="AF1100">
        <f>IF(AE1100="",V1100,AE1100)</f>
        <v>100</v>
      </c>
      <c r="AH1100" t="str">
        <f>IF(AD1100&lt;1.1,"x","")</f>
        <v>x</v>
      </c>
      <c r="AN1100">
        <v>19.45</v>
      </c>
      <c r="AO1100">
        <v>0.15</v>
      </c>
      <c r="AP1100">
        <v>31.23</v>
      </c>
      <c r="AQ1100">
        <v>100</v>
      </c>
    </row>
    <row r="1101" spans="3:43" x14ac:dyDescent="0.3">
      <c r="C1101">
        <v>1101</v>
      </c>
      <c r="D1101" t="str">
        <f t="shared" si="50"/>
        <v>26-Pelkosenniemi</v>
      </c>
      <c r="E1101" t="str">
        <f>VLOOKUP($D1101,metadata!$B$2:$S$451,2,0)</f>
        <v>Lankinen, P; Tyukmaeva, VI; Hoikkala, A</v>
      </c>
      <c r="F1101" t="str">
        <f>VLOOKUP($D1101,metadata!$B$2:$S$451,3,0)</f>
        <v>Northern Drosophila montana flies show variation both within and between cline populations in the critical day length evoking reproductive diapause</v>
      </c>
      <c r="G1101" t="str">
        <f>VLOOKUP($D1101,metadata!$B$2:$S$451,4,0)</f>
        <v>10.1016/j.jinsphys.2013.05.006</v>
      </c>
      <c r="H1101" t="str">
        <f>VLOOKUP($D1101,metadata!$B$2:$S$451,5,0)</f>
        <v>y</v>
      </c>
      <c r="I1101" t="str">
        <f>VLOOKUP($D1101,metadata!$B$2:$S$451,6,0)</f>
        <v>a</v>
      </c>
      <c r="J1101" t="str">
        <f>VLOOKUP($D1101,metadata!$B$2:$S$451,7,0)</f>
        <v>i</v>
      </c>
      <c r="K1101">
        <f>VLOOKUP($D1101,metadata!$B$2:$S$451,8,0)</f>
        <v>105</v>
      </c>
      <c r="L1101">
        <f>VLOOKUP($D1101,metadata!$B$2:$S$451,9,0)</f>
        <v>14</v>
      </c>
      <c r="M1101" t="str">
        <f>VLOOKUP($D1101,metadata!$B$2:$S$451,10,0)</f>
        <v/>
      </c>
      <c r="N1101" t="str">
        <f>VLOOKUP($D1101,metadata!$B$2:$S$451,11,0)</f>
        <v>drosophila montana</v>
      </c>
      <c r="O1101" t="str">
        <f>VLOOKUP($D1101,metadata!$B$2:$S$451,12,0)</f>
        <v>diptera</v>
      </c>
      <c r="P1101" t="str">
        <f>VLOOKUP($D1101,metadata!$B$2:$S$451,13,0)</f>
        <v>Pelkosenniemi</v>
      </c>
      <c r="Q1101" t="str">
        <f>VLOOKUP($D1101,metadata!$B$2:$S$451,14,0)</f>
        <v>67.1N</v>
      </c>
      <c r="R1101" t="str">
        <f>VLOOKUP($D1101,metadata!$B$2:$S$451,15,0)</f>
        <v>27.3E</v>
      </c>
      <c r="S1101" t="str">
        <f>VLOOKUP($D1101,metadata!$B$2:$S$451,16,0)</f>
        <v/>
      </c>
      <c r="T1101" t="str">
        <f>VLOOKUP($D1101,metadata!$B$2:$S$451,17,0)</f>
        <v/>
      </c>
      <c r="U1101" t="str">
        <f>VLOOKUP($D1101,metadata!$B$2:$S$451,18,0)</f>
        <v/>
      </c>
      <c r="V1101">
        <f>VLOOKUP($D1101,metadata!$B$2:$Z$451,19,0)</f>
        <v>100</v>
      </c>
      <c r="W1101" t="str">
        <f>VLOOKUP($D1101,metadata!$B$2:$Z$451,20,0)</f>
        <v>global average</v>
      </c>
      <c r="X1101">
        <f>VLOOKUP($D1101,metadata!$B$2:$Z$451,21,0)</f>
        <v>14</v>
      </c>
      <c r="Y1101" t="str">
        <f>VLOOKUP($D1101,metadata!$B$2:$Z$451,22,0)</f>
        <v>t26</v>
      </c>
      <c r="Z1101">
        <f>VLOOKUP($D1101,metadata!$B$2:$Z$451,23,0)</f>
        <v>21</v>
      </c>
      <c r="AA1101" t="str">
        <f>VLOOKUP($D1101,metadata!$B$2:$Z$451,24,0)</f>
        <v>adult</v>
      </c>
      <c r="AB1101" t="str">
        <f>VLOOKUP($D1101,metadata!$B$2:$Z$451,25,0)</f>
        <v/>
      </c>
      <c r="AF1101">
        <f>IF(AE1101="",V1101,AE1101)</f>
        <v>100</v>
      </c>
      <c r="AH1101" t="str">
        <f>IF(AD1101&lt;1.1,"x","")</f>
        <v>x</v>
      </c>
      <c r="AN1101">
        <v>19.55</v>
      </c>
      <c r="AO1101">
        <v>0.16</v>
      </c>
      <c r="AP1101">
        <v>28.31</v>
      </c>
      <c r="AQ1101">
        <v>100</v>
      </c>
    </row>
    <row r="1102" spans="3:43" x14ac:dyDescent="0.3">
      <c r="C1102">
        <v>1102</v>
      </c>
      <c r="D1102" t="str">
        <f t="shared" si="50"/>
        <v>26-Pelkosenniemi</v>
      </c>
      <c r="E1102" t="str">
        <f>VLOOKUP($D1102,metadata!$B$2:$S$451,2,0)</f>
        <v>Lankinen, P; Tyukmaeva, VI; Hoikkala, A</v>
      </c>
      <c r="F1102" t="str">
        <f>VLOOKUP($D1102,metadata!$B$2:$S$451,3,0)</f>
        <v>Northern Drosophila montana flies show variation both within and between cline populations in the critical day length evoking reproductive diapause</v>
      </c>
      <c r="G1102" t="str">
        <f>VLOOKUP($D1102,metadata!$B$2:$S$451,4,0)</f>
        <v>10.1016/j.jinsphys.2013.05.006</v>
      </c>
      <c r="H1102" t="str">
        <f>VLOOKUP($D1102,metadata!$B$2:$S$451,5,0)</f>
        <v>y</v>
      </c>
      <c r="I1102" t="str">
        <f>VLOOKUP($D1102,metadata!$B$2:$S$451,6,0)</f>
        <v>a</v>
      </c>
      <c r="J1102" t="str">
        <f>VLOOKUP($D1102,metadata!$B$2:$S$451,7,0)</f>
        <v>i</v>
      </c>
      <c r="K1102">
        <f>VLOOKUP($D1102,metadata!$B$2:$S$451,8,0)</f>
        <v>105</v>
      </c>
      <c r="L1102">
        <f>VLOOKUP($D1102,metadata!$B$2:$S$451,9,0)</f>
        <v>14</v>
      </c>
      <c r="M1102" t="str">
        <f>VLOOKUP($D1102,metadata!$B$2:$S$451,10,0)</f>
        <v/>
      </c>
      <c r="N1102" t="str">
        <f>VLOOKUP($D1102,metadata!$B$2:$S$451,11,0)</f>
        <v>drosophila montana</v>
      </c>
      <c r="O1102" t="str">
        <f>VLOOKUP($D1102,metadata!$B$2:$S$451,12,0)</f>
        <v>diptera</v>
      </c>
      <c r="P1102" t="str">
        <f>VLOOKUP($D1102,metadata!$B$2:$S$451,13,0)</f>
        <v>Pelkosenniemi</v>
      </c>
      <c r="Q1102" t="str">
        <f>VLOOKUP($D1102,metadata!$B$2:$S$451,14,0)</f>
        <v>67.1N</v>
      </c>
      <c r="R1102" t="str">
        <f>VLOOKUP($D1102,metadata!$B$2:$S$451,15,0)</f>
        <v>27.3E</v>
      </c>
      <c r="S1102" t="str">
        <f>VLOOKUP($D1102,metadata!$B$2:$S$451,16,0)</f>
        <v/>
      </c>
      <c r="T1102" t="str">
        <f>VLOOKUP($D1102,metadata!$B$2:$S$451,17,0)</f>
        <v/>
      </c>
      <c r="U1102" t="str">
        <f>VLOOKUP($D1102,metadata!$B$2:$S$451,18,0)</f>
        <v/>
      </c>
      <c r="V1102">
        <f>VLOOKUP($D1102,metadata!$B$2:$Z$451,19,0)</f>
        <v>100</v>
      </c>
      <c r="W1102" t="str">
        <f>VLOOKUP($D1102,metadata!$B$2:$Z$451,20,0)</f>
        <v>global average</v>
      </c>
      <c r="X1102">
        <f>VLOOKUP($D1102,metadata!$B$2:$Z$451,21,0)</f>
        <v>14</v>
      </c>
      <c r="Y1102" t="str">
        <f>VLOOKUP($D1102,metadata!$B$2:$Z$451,22,0)</f>
        <v>t26</v>
      </c>
      <c r="Z1102">
        <f>VLOOKUP($D1102,metadata!$B$2:$Z$451,23,0)</f>
        <v>21</v>
      </c>
      <c r="AA1102" t="str">
        <f>VLOOKUP($D1102,metadata!$B$2:$Z$451,24,0)</f>
        <v>adult</v>
      </c>
      <c r="AB1102" t="str">
        <f>VLOOKUP($D1102,metadata!$B$2:$Z$451,25,0)</f>
        <v/>
      </c>
      <c r="AF1102">
        <f>IF(AE1102="",V1102,AE1102)</f>
        <v>100</v>
      </c>
      <c r="AH1102" t="str">
        <f>IF(AD1102&lt;1.1,"x","")</f>
        <v>x</v>
      </c>
      <c r="AN1102">
        <v>19.510000000000002</v>
      </c>
      <c r="AO1102">
        <v>0.18</v>
      </c>
      <c r="AP1102">
        <v>20.11</v>
      </c>
      <c r="AQ1102">
        <v>100</v>
      </c>
    </row>
    <row r="1103" spans="3:43" x14ac:dyDescent="0.3">
      <c r="C1103">
        <v>1103</v>
      </c>
      <c r="D1103" t="str">
        <f t="shared" si="50"/>
        <v>26-Pelkosenniemi</v>
      </c>
      <c r="E1103" t="str">
        <f>VLOOKUP($D1103,metadata!$B$2:$S$451,2,0)</f>
        <v>Lankinen, P; Tyukmaeva, VI; Hoikkala, A</v>
      </c>
      <c r="F1103" t="str">
        <f>VLOOKUP($D1103,metadata!$B$2:$S$451,3,0)</f>
        <v>Northern Drosophila montana flies show variation both within and between cline populations in the critical day length evoking reproductive diapause</v>
      </c>
      <c r="G1103" t="str">
        <f>VLOOKUP($D1103,metadata!$B$2:$S$451,4,0)</f>
        <v>10.1016/j.jinsphys.2013.05.006</v>
      </c>
      <c r="H1103" t="str">
        <f>VLOOKUP($D1103,metadata!$B$2:$S$451,5,0)</f>
        <v>y</v>
      </c>
      <c r="I1103" t="str">
        <f>VLOOKUP($D1103,metadata!$B$2:$S$451,6,0)</f>
        <v>a</v>
      </c>
      <c r="J1103" t="str">
        <f>VLOOKUP($D1103,metadata!$B$2:$S$451,7,0)</f>
        <v>i</v>
      </c>
      <c r="K1103">
        <f>VLOOKUP($D1103,metadata!$B$2:$S$451,8,0)</f>
        <v>105</v>
      </c>
      <c r="L1103">
        <f>VLOOKUP($D1103,metadata!$B$2:$S$451,9,0)</f>
        <v>14</v>
      </c>
      <c r="M1103" t="str">
        <f>VLOOKUP($D1103,metadata!$B$2:$S$451,10,0)</f>
        <v/>
      </c>
      <c r="N1103" t="str">
        <f>VLOOKUP($D1103,metadata!$B$2:$S$451,11,0)</f>
        <v>drosophila montana</v>
      </c>
      <c r="O1103" t="str">
        <f>VLOOKUP($D1103,metadata!$B$2:$S$451,12,0)</f>
        <v>diptera</v>
      </c>
      <c r="P1103" t="str">
        <f>VLOOKUP($D1103,metadata!$B$2:$S$451,13,0)</f>
        <v>Pelkosenniemi</v>
      </c>
      <c r="Q1103" t="str">
        <f>VLOOKUP($D1103,metadata!$B$2:$S$451,14,0)</f>
        <v>67.1N</v>
      </c>
      <c r="R1103" t="str">
        <f>VLOOKUP($D1103,metadata!$B$2:$S$451,15,0)</f>
        <v>27.3E</v>
      </c>
      <c r="S1103" t="str">
        <f>VLOOKUP($D1103,metadata!$B$2:$S$451,16,0)</f>
        <v/>
      </c>
      <c r="T1103" t="str">
        <f>VLOOKUP($D1103,metadata!$B$2:$S$451,17,0)</f>
        <v/>
      </c>
      <c r="U1103" t="str">
        <f>VLOOKUP($D1103,metadata!$B$2:$S$451,18,0)</f>
        <v/>
      </c>
      <c r="V1103">
        <f>VLOOKUP($D1103,metadata!$B$2:$Z$451,19,0)</f>
        <v>100</v>
      </c>
      <c r="W1103" t="str">
        <f>VLOOKUP($D1103,metadata!$B$2:$Z$451,20,0)</f>
        <v>global average</v>
      </c>
      <c r="X1103">
        <f>VLOOKUP($D1103,metadata!$B$2:$Z$451,21,0)</f>
        <v>14</v>
      </c>
      <c r="Y1103" t="str">
        <f>VLOOKUP($D1103,metadata!$B$2:$Z$451,22,0)</f>
        <v>t26</v>
      </c>
      <c r="Z1103">
        <f>VLOOKUP($D1103,metadata!$B$2:$Z$451,23,0)</f>
        <v>21</v>
      </c>
      <c r="AA1103" t="str">
        <f>VLOOKUP($D1103,metadata!$B$2:$Z$451,24,0)</f>
        <v>adult</v>
      </c>
      <c r="AB1103" t="str">
        <f>VLOOKUP($D1103,metadata!$B$2:$Z$451,25,0)</f>
        <v/>
      </c>
      <c r="AF1103">
        <f>IF(AE1103="",V1103,AE1103)</f>
        <v>100</v>
      </c>
      <c r="AH1103" t="str">
        <f>IF(AD1103&lt;1.1,"x","")</f>
        <v>x</v>
      </c>
      <c r="AN1103">
        <v>19.47</v>
      </c>
      <c r="AO1103">
        <v>0.13</v>
      </c>
      <c r="AP1103">
        <v>44.81</v>
      </c>
      <c r="AQ1103">
        <v>100</v>
      </c>
    </row>
    <row r="1104" spans="3:43" x14ac:dyDescent="0.3">
      <c r="C1104">
        <v>1104</v>
      </c>
      <c r="D1104" t="str">
        <f t="shared" si="50"/>
        <v>26-Pelkosenniemi</v>
      </c>
      <c r="E1104" t="str">
        <f>VLOOKUP($D1104,metadata!$B$2:$S$451,2,0)</f>
        <v>Lankinen, P; Tyukmaeva, VI; Hoikkala, A</v>
      </c>
      <c r="F1104" t="str">
        <f>VLOOKUP($D1104,metadata!$B$2:$S$451,3,0)</f>
        <v>Northern Drosophila montana flies show variation both within and between cline populations in the critical day length evoking reproductive diapause</v>
      </c>
      <c r="G1104" t="str">
        <f>VLOOKUP($D1104,metadata!$B$2:$S$451,4,0)</f>
        <v>10.1016/j.jinsphys.2013.05.006</v>
      </c>
      <c r="H1104" t="str">
        <f>VLOOKUP($D1104,metadata!$B$2:$S$451,5,0)</f>
        <v>y</v>
      </c>
      <c r="I1104" t="str">
        <f>VLOOKUP($D1104,metadata!$B$2:$S$451,6,0)</f>
        <v>a</v>
      </c>
      <c r="J1104" t="str">
        <f>VLOOKUP($D1104,metadata!$B$2:$S$451,7,0)</f>
        <v>i</v>
      </c>
      <c r="K1104">
        <f>VLOOKUP($D1104,metadata!$B$2:$S$451,8,0)</f>
        <v>105</v>
      </c>
      <c r="L1104">
        <f>VLOOKUP($D1104,metadata!$B$2:$S$451,9,0)</f>
        <v>14</v>
      </c>
      <c r="M1104" t="str">
        <f>VLOOKUP($D1104,metadata!$B$2:$S$451,10,0)</f>
        <v/>
      </c>
      <c r="N1104" t="str">
        <f>VLOOKUP($D1104,metadata!$B$2:$S$451,11,0)</f>
        <v>drosophila montana</v>
      </c>
      <c r="O1104" t="str">
        <f>VLOOKUP($D1104,metadata!$B$2:$S$451,12,0)</f>
        <v>diptera</v>
      </c>
      <c r="P1104" t="str">
        <f>VLOOKUP($D1104,metadata!$B$2:$S$451,13,0)</f>
        <v>Pelkosenniemi</v>
      </c>
      <c r="Q1104" t="str">
        <f>VLOOKUP($D1104,metadata!$B$2:$S$451,14,0)</f>
        <v>67.1N</v>
      </c>
      <c r="R1104" t="str">
        <f>VLOOKUP($D1104,metadata!$B$2:$S$451,15,0)</f>
        <v>27.3E</v>
      </c>
      <c r="S1104" t="str">
        <f>VLOOKUP($D1104,metadata!$B$2:$S$451,16,0)</f>
        <v/>
      </c>
      <c r="T1104" t="str">
        <f>VLOOKUP($D1104,metadata!$B$2:$S$451,17,0)</f>
        <v/>
      </c>
      <c r="U1104" t="str">
        <f>VLOOKUP($D1104,metadata!$B$2:$S$451,18,0)</f>
        <v/>
      </c>
      <c r="V1104">
        <f>VLOOKUP($D1104,metadata!$B$2:$Z$451,19,0)</f>
        <v>100</v>
      </c>
      <c r="W1104" t="str">
        <f>VLOOKUP($D1104,metadata!$B$2:$Z$451,20,0)</f>
        <v>global average</v>
      </c>
      <c r="X1104">
        <f>VLOOKUP($D1104,metadata!$B$2:$Z$451,21,0)</f>
        <v>14</v>
      </c>
      <c r="Y1104" t="str">
        <f>VLOOKUP($D1104,metadata!$B$2:$Z$451,22,0)</f>
        <v>t26</v>
      </c>
      <c r="Z1104">
        <f>VLOOKUP($D1104,metadata!$B$2:$Z$451,23,0)</f>
        <v>21</v>
      </c>
      <c r="AA1104" t="str">
        <f>VLOOKUP($D1104,metadata!$B$2:$Z$451,24,0)</f>
        <v>adult</v>
      </c>
      <c r="AB1104" t="str">
        <f>VLOOKUP($D1104,metadata!$B$2:$Z$451,25,0)</f>
        <v/>
      </c>
      <c r="AF1104">
        <f>IF(AE1104="",V1104,AE1104)</f>
        <v>100</v>
      </c>
      <c r="AH1104" t="str">
        <f>IF(AD1104&lt;1.1,"x","")</f>
        <v>x</v>
      </c>
      <c r="AN1104">
        <v>18.739999999999998</v>
      </c>
      <c r="AO1104">
        <v>0.15</v>
      </c>
      <c r="AP1104">
        <v>28.76</v>
      </c>
      <c r="AQ1104">
        <v>100</v>
      </c>
    </row>
    <row r="1105" spans="3:43" x14ac:dyDescent="0.3">
      <c r="C1105">
        <v>1105</v>
      </c>
      <c r="D1105" t="str">
        <f t="shared" si="50"/>
        <v>26-Pelkosenniemi</v>
      </c>
      <c r="E1105" t="str">
        <f>VLOOKUP($D1105,metadata!$B$2:$S$451,2,0)</f>
        <v>Lankinen, P; Tyukmaeva, VI; Hoikkala, A</v>
      </c>
      <c r="F1105" t="str">
        <f>VLOOKUP($D1105,metadata!$B$2:$S$451,3,0)</f>
        <v>Northern Drosophila montana flies show variation both within and between cline populations in the critical day length evoking reproductive diapause</v>
      </c>
      <c r="G1105" t="str">
        <f>VLOOKUP($D1105,metadata!$B$2:$S$451,4,0)</f>
        <v>10.1016/j.jinsphys.2013.05.006</v>
      </c>
      <c r="H1105" t="str">
        <f>VLOOKUP($D1105,metadata!$B$2:$S$451,5,0)</f>
        <v>y</v>
      </c>
      <c r="I1105" t="str">
        <f>VLOOKUP($D1105,metadata!$B$2:$S$451,6,0)</f>
        <v>a</v>
      </c>
      <c r="J1105" t="str">
        <f>VLOOKUP($D1105,metadata!$B$2:$S$451,7,0)</f>
        <v>i</v>
      </c>
      <c r="K1105">
        <f>VLOOKUP($D1105,metadata!$B$2:$S$451,8,0)</f>
        <v>105</v>
      </c>
      <c r="L1105">
        <f>VLOOKUP($D1105,metadata!$B$2:$S$451,9,0)</f>
        <v>14</v>
      </c>
      <c r="M1105" t="str">
        <f>VLOOKUP($D1105,metadata!$B$2:$S$451,10,0)</f>
        <v/>
      </c>
      <c r="N1105" t="str">
        <f>VLOOKUP($D1105,metadata!$B$2:$S$451,11,0)</f>
        <v>drosophila montana</v>
      </c>
      <c r="O1105" t="str">
        <f>VLOOKUP($D1105,metadata!$B$2:$S$451,12,0)</f>
        <v>diptera</v>
      </c>
      <c r="P1105" t="str">
        <f>VLOOKUP($D1105,metadata!$B$2:$S$451,13,0)</f>
        <v>Pelkosenniemi</v>
      </c>
      <c r="Q1105" t="str">
        <f>VLOOKUP($D1105,metadata!$B$2:$S$451,14,0)</f>
        <v>67.1N</v>
      </c>
      <c r="R1105" t="str">
        <f>VLOOKUP($D1105,metadata!$B$2:$S$451,15,0)</f>
        <v>27.3E</v>
      </c>
      <c r="S1105" t="str">
        <f>VLOOKUP($D1105,metadata!$B$2:$S$451,16,0)</f>
        <v/>
      </c>
      <c r="T1105" t="str">
        <f>VLOOKUP($D1105,metadata!$B$2:$S$451,17,0)</f>
        <v/>
      </c>
      <c r="U1105" t="str">
        <f>VLOOKUP($D1105,metadata!$B$2:$S$451,18,0)</f>
        <v/>
      </c>
      <c r="V1105">
        <f>VLOOKUP($D1105,metadata!$B$2:$Z$451,19,0)</f>
        <v>100</v>
      </c>
      <c r="W1105" t="str">
        <f>VLOOKUP($D1105,metadata!$B$2:$Z$451,20,0)</f>
        <v>global average</v>
      </c>
      <c r="X1105">
        <f>VLOOKUP($D1105,metadata!$B$2:$Z$451,21,0)</f>
        <v>14</v>
      </c>
      <c r="Y1105" t="str">
        <f>VLOOKUP($D1105,metadata!$B$2:$Z$451,22,0)</f>
        <v>t26</v>
      </c>
      <c r="Z1105">
        <f>VLOOKUP($D1105,metadata!$B$2:$Z$451,23,0)</f>
        <v>21</v>
      </c>
      <c r="AA1105" t="str">
        <f>VLOOKUP($D1105,metadata!$B$2:$Z$451,24,0)</f>
        <v>adult</v>
      </c>
      <c r="AB1105" t="str">
        <f>VLOOKUP($D1105,metadata!$B$2:$Z$451,25,0)</f>
        <v/>
      </c>
      <c r="AF1105">
        <f>IF(AE1105="",V1105,AE1105)</f>
        <v>100</v>
      </c>
      <c r="AH1105" t="str">
        <f>IF(AD1105&lt;1.1,"x","")</f>
        <v>x</v>
      </c>
      <c r="AN1105">
        <v>18.23</v>
      </c>
      <c r="AO1105">
        <v>0.14000000000000001</v>
      </c>
      <c r="AP1105">
        <v>33.020000000000003</v>
      </c>
      <c r="AQ1105">
        <v>100</v>
      </c>
    </row>
    <row r="1106" spans="3:43" x14ac:dyDescent="0.3">
      <c r="C1106">
        <v>1106</v>
      </c>
      <c r="D1106" t="str">
        <f t="shared" si="50"/>
        <v>26-Pelkosenniemi</v>
      </c>
      <c r="E1106" t="str">
        <f>VLOOKUP($D1106,metadata!$B$2:$S$451,2,0)</f>
        <v>Lankinen, P; Tyukmaeva, VI; Hoikkala, A</v>
      </c>
      <c r="F1106" t="str">
        <f>VLOOKUP($D1106,metadata!$B$2:$S$451,3,0)</f>
        <v>Northern Drosophila montana flies show variation both within and between cline populations in the critical day length evoking reproductive diapause</v>
      </c>
      <c r="G1106" t="str">
        <f>VLOOKUP($D1106,metadata!$B$2:$S$451,4,0)</f>
        <v>10.1016/j.jinsphys.2013.05.006</v>
      </c>
      <c r="H1106" t="str">
        <f>VLOOKUP($D1106,metadata!$B$2:$S$451,5,0)</f>
        <v>y</v>
      </c>
      <c r="I1106" t="str">
        <f>VLOOKUP($D1106,metadata!$B$2:$S$451,6,0)</f>
        <v>a</v>
      </c>
      <c r="J1106" t="str">
        <f>VLOOKUP($D1106,metadata!$B$2:$S$451,7,0)</f>
        <v>i</v>
      </c>
      <c r="K1106">
        <f>VLOOKUP($D1106,metadata!$B$2:$S$451,8,0)</f>
        <v>105</v>
      </c>
      <c r="L1106">
        <f>VLOOKUP($D1106,metadata!$B$2:$S$451,9,0)</f>
        <v>14</v>
      </c>
      <c r="M1106" t="str">
        <f>VLOOKUP($D1106,metadata!$B$2:$S$451,10,0)</f>
        <v/>
      </c>
      <c r="N1106" t="str">
        <f>VLOOKUP($D1106,metadata!$B$2:$S$451,11,0)</f>
        <v>drosophila montana</v>
      </c>
      <c r="O1106" t="str">
        <f>VLOOKUP($D1106,metadata!$B$2:$S$451,12,0)</f>
        <v>diptera</v>
      </c>
      <c r="P1106" t="str">
        <f>VLOOKUP($D1106,metadata!$B$2:$S$451,13,0)</f>
        <v>Pelkosenniemi</v>
      </c>
      <c r="Q1106" t="str">
        <f>VLOOKUP($D1106,metadata!$B$2:$S$451,14,0)</f>
        <v>67.1N</v>
      </c>
      <c r="R1106" t="str">
        <f>VLOOKUP($D1106,metadata!$B$2:$S$451,15,0)</f>
        <v>27.3E</v>
      </c>
      <c r="S1106" t="str">
        <f>VLOOKUP($D1106,metadata!$B$2:$S$451,16,0)</f>
        <v/>
      </c>
      <c r="T1106" t="str">
        <f>VLOOKUP($D1106,metadata!$B$2:$S$451,17,0)</f>
        <v/>
      </c>
      <c r="U1106" t="str">
        <f>VLOOKUP($D1106,metadata!$B$2:$S$451,18,0)</f>
        <v/>
      </c>
      <c r="V1106">
        <f>VLOOKUP($D1106,metadata!$B$2:$Z$451,19,0)</f>
        <v>100</v>
      </c>
      <c r="W1106" t="str">
        <f>VLOOKUP($D1106,metadata!$B$2:$Z$451,20,0)</f>
        <v>global average</v>
      </c>
      <c r="X1106">
        <f>VLOOKUP($D1106,metadata!$B$2:$Z$451,21,0)</f>
        <v>14</v>
      </c>
      <c r="Y1106" t="str">
        <f>VLOOKUP($D1106,metadata!$B$2:$Z$451,22,0)</f>
        <v>t26</v>
      </c>
      <c r="Z1106">
        <f>VLOOKUP($D1106,metadata!$B$2:$Z$451,23,0)</f>
        <v>21</v>
      </c>
      <c r="AA1106" t="str">
        <f>VLOOKUP($D1106,metadata!$B$2:$Z$451,24,0)</f>
        <v>adult</v>
      </c>
      <c r="AB1106" t="str">
        <f>VLOOKUP($D1106,metadata!$B$2:$Z$451,25,0)</f>
        <v/>
      </c>
      <c r="AF1106">
        <f>IF(AE1106="",V1106,AE1106)</f>
        <v>100</v>
      </c>
      <c r="AH1106" t="str">
        <f>IF(AD1106&lt;1.1,"x","")</f>
        <v>x</v>
      </c>
      <c r="AN1106">
        <v>18.61</v>
      </c>
      <c r="AO1106">
        <v>0.12</v>
      </c>
      <c r="AP1106">
        <v>51.47</v>
      </c>
      <c r="AQ1106">
        <v>100</v>
      </c>
    </row>
    <row r="1107" spans="3:43" x14ac:dyDescent="0.3">
      <c r="C1107">
        <v>1107</v>
      </c>
      <c r="D1107" t="str">
        <f t="shared" si="50"/>
        <v>26-Pelkosenniemi</v>
      </c>
      <c r="E1107" t="str">
        <f>VLOOKUP($D1107,metadata!$B$2:$S$451,2,0)</f>
        <v>Lankinen, P; Tyukmaeva, VI; Hoikkala, A</v>
      </c>
      <c r="F1107" t="str">
        <f>VLOOKUP($D1107,metadata!$B$2:$S$451,3,0)</f>
        <v>Northern Drosophila montana flies show variation both within and between cline populations in the critical day length evoking reproductive diapause</v>
      </c>
      <c r="G1107" t="str">
        <f>VLOOKUP($D1107,metadata!$B$2:$S$451,4,0)</f>
        <v>10.1016/j.jinsphys.2013.05.006</v>
      </c>
      <c r="H1107" t="str">
        <f>VLOOKUP($D1107,metadata!$B$2:$S$451,5,0)</f>
        <v>y</v>
      </c>
      <c r="I1107" t="str">
        <f>VLOOKUP($D1107,metadata!$B$2:$S$451,6,0)</f>
        <v>a</v>
      </c>
      <c r="J1107" t="str">
        <f>VLOOKUP($D1107,metadata!$B$2:$S$451,7,0)</f>
        <v>i</v>
      </c>
      <c r="K1107">
        <f>VLOOKUP($D1107,metadata!$B$2:$S$451,8,0)</f>
        <v>105</v>
      </c>
      <c r="L1107">
        <f>VLOOKUP($D1107,metadata!$B$2:$S$451,9,0)</f>
        <v>14</v>
      </c>
      <c r="M1107" t="str">
        <f>VLOOKUP($D1107,metadata!$B$2:$S$451,10,0)</f>
        <v/>
      </c>
      <c r="N1107" t="str">
        <f>VLOOKUP($D1107,metadata!$B$2:$S$451,11,0)</f>
        <v>drosophila montana</v>
      </c>
      <c r="O1107" t="str">
        <f>VLOOKUP($D1107,metadata!$B$2:$S$451,12,0)</f>
        <v>diptera</v>
      </c>
      <c r="P1107" t="str">
        <f>VLOOKUP($D1107,metadata!$B$2:$S$451,13,0)</f>
        <v>Pelkosenniemi</v>
      </c>
      <c r="Q1107" t="str">
        <f>VLOOKUP($D1107,metadata!$B$2:$S$451,14,0)</f>
        <v>67.1N</v>
      </c>
      <c r="R1107" t="str">
        <f>VLOOKUP($D1107,metadata!$B$2:$S$451,15,0)</f>
        <v>27.3E</v>
      </c>
      <c r="S1107" t="str">
        <f>VLOOKUP($D1107,metadata!$B$2:$S$451,16,0)</f>
        <v/>
      </c>
      <c r="T1107" t="str">
        <f>VLOOKUP($D1107,metadata!$B$2:$S$451,17,0)</f>
        <v/>
      </c>
      <c r="U1107" t="str">
        <f>VLOOKUP($D1107,metadata!$B$2:$S$451,18,0)</f>
        <v/>
      </c>
      <c r="V1107">
        <f>VLOOKUP($D1107,metadata!$B$2:$Z$451,19,0)</f>
        <v>100</v>
      </c>
      <c r="W1107" t="str">
        <f>VLOOKUP($D1107,metadata!$B$2:$Z$451,20,0)</f>
        <v>global average</v>
      </c>
      <c r="X1107">
        <f>VLOOKUP($D1107,metadata!$B$2:$Z$451,21,0)</f>
        <v>14</v>
      </c>
      <c r="Y1107" t="str">
        <f>VLOOKUP($D1107,metadata!$B$2:$Z$451,22,0)</f>
        <v>t26</v>
      </c>
      <c r="Z1107">
        <f>VLOOKUP($D1107,metadata!$B$2:$Z$451,23,0)</f>
        <v>21</v>
      </c>
      <c r="AA1107" t="str">
        <f>VLOOKUP($D1107,metadata!$B$2:$Z$451,24,0)</f>
        <v>adult</v>
      </c>
      <c r="AB1107" t="str">
        <f>VLOOKUP($D1107,metadata!$B$2:$Z$451,25,0)</f>
        <v/>
      </c>
      <c r="AF1107">
        <f>IF(AE1107="",V1107,AE1107)</f>
        <v>100</v>
      </c>
      <c r="AH1107" t="str">
        <f>IF(AD1107&lt;1.1,"x","")</f>
        <v>x</v>
      </c>
      <c r="AN1107">
        <v>19.3</v>
      </c>
      <c r="AO1107">
        <v>0.16</v>
      </c>
      <c r="AP1107">
        <v>27.68</v>
      </c>
      <c r="AQ1107">
        <v>100</v>
      </c>
    </row>
    <row r="1108" spans="3:43" x14ac:dyDescent="0.3">
      <c r="C1108">
        <v>1108</v>
      </c>
      <c r="D1108" t="str">
        <f t="shared" si="50"/>
        <v>26-Pelkosenniemi</v>
      </c>
      <c r="E1108" t="str">
        <f>VLOOKUP($D1108,metadata!$B$2:$S$451,2,0)</f>
        <v>Lankinen, P; Tyukmaeva, VI; Hoikkala, A</v>
      </c>
      <c r="F1108" t="str">
        <f>VLOOKUP($D1108,metadata!$B$2:$S$451,3,0)</f>
        <v>Northern Drosophila montana flies show variation both within and between cline populations in the critical day length evoking reproductive diapause</v>
      </c>
      <c r="G1108" t="str">
        <f>VLOOKUP($D1108,metadata!$B$2:$S$451,4,0)</f>
        <v>10.1016/j.jinsphys.2013.05.006</v>
      </c>
      <c r="H1108" t="str">
        <f>VLOOKUP($D1108,metadata!$B$2:$S$451,5,0)</f>
        <v>y</v>
      </c>
      <c r="I1108" t="str">
        <f>VLOOKUP($D1108,metadata!$B$2:$S$451,6,0)</f>
        <v>a</v>
      </c>
      <c r="J1108" t="str">
        <f>VLOOKUP($D1108,metadata!$B$2:$S$451,7,0)</f>
        <v>i</v>
      </c>
      <c r="K1108">
        <f>VLOOKUP($D1108,metadata!$B$2:$S$451,8,0)</f>
        <v>105</v>
      </c>
      <c r="L1108">
        <f>VLOOKUP($D1108,metadata!$B$2:$S$451,9,0)</f>
        <v>14</v>
      </c>
      <c r="M1108" t="str">
        <f>VLOOKUP($D1108,metadata!$B$2:$S$451,10,0)</f>
        <v/>
      </c>
      <c r="N1108" t="str">
        <f>VLOOKUP($D1108,metadata!$B$2:$S$451,11,0)</f>
        <v>drosophila montana</v>
      </c>
      <c r="O1108" t="str">
        <f>VLOOKUP($D1108,metadata!$B$2:$S$451,12,0)</f>
        <v>diptera</v>
      </c>
      <c r="P1108" t="str">
        <f>VLOOKUP($D1108,metadata!$B$2:$S$451,13,0)</f>
        <v>Pelkosenniemi</v>
      </c>
      <c r="Q1108" t="str">
        <f>VLOOKUP($D1108,metadata!$B$2:$S$451,14,0)</f>
        <v>67.1N</v>
      </c>
      <c r="R1108" t="str">
        <f>VLOOKUP($D1108,metadata!$B$2:$S$451,15,0)</f>
        <v>27.3E</v>
      </c>
      <c r="S1108" t="str">
        <f>VLOOKUP($D1108,metadata!$B$2:$S$451,16,0)</f>
        <v/>
      </c>
      <c r="T1108" t="str">
        <f>VLOOKUP($D1108,metadata!$B$2:$S$451,17,0)</f>
        <v/>
      </c>
      <c r="U1108" t="str">
        <f>VLOOKUP($D1108,metadata!$B$2:$S$451,18,0)</f>
        <v/>
      </c>
      <c r="V1108">
        <f>VLOOKUP($D1108,metadata!$B$2:$Z$451,19,0)</f>
        <v>100</v>
      </c>
      <c r="W1108" t="str">
        <f>VLOOKUP($D1108,metadata!$B$2:$Z$451,20,0)</f>
        <v>global average</v>
      </c>
      <c r="X1108">
        <f>VLOOKUP($D1108,metadata!$B$2:$Z$451,21,0)</f>
        <v>14</v>
      </c>
      <c r="Y1108" t="str">
        <f>VLOOKUP($D1108,metadata!$B$2:$Z$451,22,0)</f>
        <v>t26</v>
      </c>
      <c r="Z1108">
        <f>VLOOKUP($D1108,metadata!$B$2:$Z$451,23,0)</f>
        <v>21</v>
      </c>
      <c r="AA1108" t="str">
        <f>VLOOKUP($D1108,metadata!$B$2:$Z$451,24,0)</f>
        <v>adult</v>
      </c>
      <c r="AB1108" t="str">
        <f>VLOOKUP($D1108,metadata!$B$2:$Z$451,25,0)</f>
        <v/>
      </c>
      <c r="AF1108">
        <f>IF(AE1108="",V1108,AE1108)</f>
        <v>100</v>
      </c>
      <c r="AH1108" t="str">
        <f>IF(AD1108&lt;1.1,"x","")</f>
        <v>x</v>
      </c>
      <c r="AN1108">
        <v>18.71</v>
      </c>
      <c r="AO1108">
        <v>0.11</v>
      </c>
      <c r="AP1108">
        <v>52.79</v>
      </c>
      <c r="AQ1108">
        <v>100</v>
      </c>
    </row>
    <row r="1109" spans="3:43" x14ac:dyDescent="0.3">
      <c r="C1109">
        <v>1109</v>
      </c>
      <c r="D1109" t="str">
        <f t="shared" si="50"/>
        <v>26-Pelkosenniemi</v>
      </c>
      <c r="E1109" t="str">
        <f>VLOOKUP($D1109,metadata!$B$2:$S$451,2,0)</f>
        <v>Lankinen, P; Tyukmaeva, VI; Hoikkala, A</v>
      </c>
      <c r="F1109" t="str">
        <f>VLOOKUP($D1109,metadata!$B$2:$S$451,3,0)</f>
        <v>Northern Drosophila montana flies show variation both within and between cline populations in the critical day length evoking reproductive diapause</v>
      </c>
      <c r="G1109" t="str">
        <f>VLOOKUP($D1109,metadata!$B$2:$S$451,4,0)</f>
        <v>10.1016/j.jinsphys.2013.05.006</v>
      </c>
      <c r="H1109" t="str">
        <f>VLOOKUP($D1109,metadata!$B$2:$S$451,5,0)</f>
        <v>y</v>
      </c>
      <c r="I1109" t="str">
        <f>VLOOKUP($D1109,metadata!$B$2:$S$451,6,0)</f>
        <v>a</v>
      </c>
      <c r="J1109" t="str">
        <f>VLOOKUP($D1109,metadata!$B$2:$S$451,7,0)</f>
        <v>i</v>
      </c>
      <c r="K1109">
        <f>VLOOKUP($D1109,metadata!$B$2:$S$451,8,0)</f>
        <v>105</v>
      </c>
      <c r="L1109">
        <f>VLOOKUP($D1109,metadata!$B$2:$S$451,9,0)</f>
        <v>14</v>
      </c>
      <c r="M1109" t="str">
        <f>VLOOKUP($D1109,metadata!$B$2:$S$451,10,0)</f>
        <v/>
      </c>
      <c r="N1109" t="str">
        <f>VLOOKUP($D1109,metadata!$B$2:$S$451,11,0)</f>
        <v>drosophila montana</v>
      </c>
      <c r="O1109" t="str">
        <f>VLOOKUP($D1109,metadata!$B$2:$S$451,12,0)</f>
        <v>diptera</v>
      </c>
      <c r="P1109" t="str">
        <f>VLOOKUP($D1109,metadata!$B$2:$S$451,13,0)</f>
        <v>Pelkosenniemi</v>
      </c>
      <c r="Q1109" t="str">
        <f>VLOOKUP($D1109,metadata!$B$2:$S$451,14,0)</f>
        <v>67.1N</v>
      </c>
      <c r="R1109" t="str">
        <f>VLOOKUP($D1109,metadata!$B$2:$S$451,15,0)</f>
        <v>27.3E</v>
      </c>
      <c r="S1109" t="str">
        <f>VLOOKUP($D1109,metadata!$B$2:$S$451,16,0)</f>
        <v/>
      </c>
      <c r="T1109" t="str">
        <f>VLOOKUP($D1109,metadata!$B$2:$S$451,17,0)</f>
        <v/>
      </c>
      <c r="U1109" t="str">
        <f>VLOOKUP($D1109,metadata!$B$2:$S$451,18,0)</f>
        <v/>
      </c>
      <c r="V1109">
        <f>VLOOKUP($D1109,metadata!$B$2:$Z$451,19,0)</f>
        <v>100</v>
      </c>
      <c r="W1109" t="str">
        <f>VLOOKUP($D1109,metadata!$B$2:$Z$451,20,0)</f>
        <v>global average</v>
      </c>
      <c r="X1109">
        <f>VLOOKUP($D1109,metadata!$B$2:$Z$451,21,0)</f>
        <v>14</v>
      </c>
      <c r="Y1109" t="str">
        <f>VLOOKUP($D1109,metadata!$B$2:$Z$451,22,0)</f>
        <v>t26</v>
      </c>
      <c r="Z1109">
        <f>VLOOKUP($D1109,metadata!$B$2:$Z$451,23,0)</f>
        <v>21</v>
      </c>
      <c r="AA1109" t="str">
        <f>VLOOKUP($D1109,metadata!$B$2:$Z$451,24,0)</f>
        <v>adult</v>
      </c>
      <c r="AB1109" t="str">
        <f>VLOOKUP($D1109,metadata!$B$2:$Z$451,25,0)</f>
        <v/>
      </c>
      <c r="AF1109">
        <f>IF(AE1109="",V1109,AE1109)</f>
        <v>100</v>
      </c>
      <c r="AH1109" t="str">
        <f>IF(AD1109&lt;1.1,"x","")</f>
        <v>x</v>
      </c>
      <c r="AN1109">
        <v>19.28</v>
      </c>
      <c r="AO1109">
        <v>0.14000000000000001</v>
      </c>
      <c r="AP1109">
        <v>35.18</v>
      </c>
      <c r="AQ1109">
        <v>100</v>
      </c>
    </row>
    <row r="1110" spans="3:43" x14ac:dyDescent="0.3">
      <c r="C1110">
        <v>1110</v>
      </c>
      <c r="D1110" t="str">
        <f t="shared" si="50"/>
        <v>26-Oulanka</v>
      </c>
      <c r="E1110" t="str">
        <f>VLOOKUP($D1110,metadata!$B$2:$S$451,2,0)</f>
        <v>Lankinen, P; Tyukmaeva, VI; Hoikkala, A</v>
      </c>
      <c r="F1110" t="str">
        <f>VLOOKUP($D1110,metadata!$B$2:$S$451,3,0)</f>
        <v>Northern Drosophila montana flies show variation both within and between cline populations in the critical day length evoking reproductive diapause</v>
      </c>
      <c r="G1110" t="str">
        <f>VLOOKUP($D1110,metadata!$B$2:$S$451,4,0)</f>
        <v>10.1016/j.jinsphys.2013.05.006</v>
      </c>
      <c r="H1110" t="str">
        <f>VLOOKUP($D1110,metadata!$B$2:$S$451,5,0)</f>
        <v>y</v>
      </c>
      <c r="I1110" t="str">
        <f>VLOOKUP($D1110,metadata!$B$2:$S$451,6,0)</f>
        <v>a</v>
      </c>
      <c r="J1110" t="str">
        <f>VLOOKUP($D1110,metadata!$B$2:$S$451,7,0)</f>
        <v>i</v>
      </c>
      <c r="K1110">
        <f>VLOOKUP($D1110,metadata!$B$2:$S$451,8,0)</f>
        <v>105</v>
      </c>
      <c r="L1110">
        <f>VLOOKUP($D1110,metadata!$B$2:$S$451,9,0)</f>
        <v>44</v>
      </c>
      <c r="M1110" t="str">
        <f>VLOOKUP($D1110,metadata!$B$2:$S$451,10,0)</f>
        <v/>
      </c>
      <c r="N1110" t="str">
        <f>VLOOKUP($D1110,metadata!$B$2:$S$451,11,0)</f>
        <v>drosophila montana</v>
      </c>
      <c r="O1110" t="str">
        <f>VLOOKUP($D1110,metadata!$B$2:$S$451,12,0)</f>
        <v>diptera</v>
      </c>
      <c r="P1110" t="str">
        <f>VLOOKUP($D1110,metadata!$B$2:$S$451,13,0)</f>
        <v>Oulanka</v>
      </c>
      <c r="Q1110" t="str">
        <f>VLOOKUP($D1110,metadata!$B$2:$S$451,14,0)</f>
        <v>66.4N</v>
      </c>
      <c r="R1110" t="str">
        <f>VLOOKUP($D1110,metadata!$B$2:$S$451,15,0)</f>
        <v>29.2E</v>
      </c>
      <c r="S1110" t="str">
        <f>VLOOKUP($D1110,metadata!$B$2:$S$451,16,0)</f>
        <v/>
      </c>
      <c r="T1110" t="str">
        <f>VLOOKUP($D1110,metadata!$B$2:$S$451,17,0)</f>
        <v/>
      </c>
      <c r="U1110" t="str">
        <f>VLOOKUP($D1110,metadata!$B$2:$S$451,18,0)</f>
        <v/>
      </c>
      <c r="V1110">
        <f>VLOOKUP($D1110,metadata!$B$2:$Z$451,19,0)</f>
        <v>100</v>
      </c>
      <c r="W1110" t="str">
        <f>VLOOKUP($D1110,metadata!$B$2:$Z$451,20,0)</f>
        <v>global average</v>
      </c>
      <c r="X1110">
        <f>VLOOKUP($D1110,metadata!$B$2:$Z$451,21,0)</f>
        <v>44</v>
      </c>
      <c r="Y1110" t="str">
        <f>VLOOKUP($D1110,metadata!$B$2:$Z$451,22,0)</f>
        <v>t26</v>
      </c>
      <c r="Z1110">
        <f>VLOOKUP($D1110,metadata!$B$2:$Z$451,23,0)</f>
        <v>21</v>
      </c>
      <c r="AA1110" t="str">
        <f>VLOOKUP($D1110,metadata!$B$2:$Z$451,24,0)</f>
        <v>adult</v>
      </c>
      <c r="AB1110" t="str">
        <f>VLOOKUP($D1110,metadata!$B$2:$Z$451,25,0)</f>
        <v/>
      </c>
      <c r="AF1110">
        <f>IF(AE1110="",V1110,AE1110)</f>
        <v>100</v>
      </c>
      <c r="AH1110" t="str">
        <f>IF(AD1110&lt;1.1,"x","")</f>
        <v>x</v>
      </c>
      <c r="AN1110">
        <v>19.23</v>
      </c>
      <c r="AO1110">
        <v>0.12</v>
      </c>
      <c r="AP1110">
        <v>48.27</v>
      </c>
      <c r="AQ1110">
        <v>100</v>
      </c>
    </row>
    <row r="1111" spans="3:43" x14ac:dyDescent="0.3">
      <c r="C1111">
        <v>1111</v>
      </c>
      <c r="D1111" t="str">
        <f t="shared" si="50"/>
        <v>26-Oulanka</v>
      </c>
      <c r="E1111" t="str">
        <f>VLOOKUP($D1111,metadata!$B$2:$S$451,2,0)</f>
        <v>Lankinen, P; Tyukmaeva, VI; Hoikkala, A</v>
      </c>
      <c r="F1111" t="str">
        <f>VLOOKUP($D1111,metadata!$B$2:$S$451,3,0)</f>
        <v>Northern Drosophila montana flies show variation both within and between cline populations in the critical day length evoking reproductive diapause</v>
      </c>
      <c r="G1111" t="str">
        <f>VLOOKUP($D1111,metadata!$B$2:$S$451,4,0)</f>
        <v>10.1016/j.jinsphys.2013.05.006</v>
      </c>
      <c r="H1111" t="str">
        <f>VLOOKUP($D1111,metadata!$B$2:$S$451,5,0)</f>
        <v>y</v>
      </c>
      <c r="I1111" t="str">
        <f>VLOOKUP($D1111,metadata!$B$2:$S$451,6,0)</f>
        <v>a</v>
      </c>
      <c r="J1111" t="str">
        <f>VLOOKUP($D1111,metadata!$B$2:$S$451,7,0)</f>
        <v>i</v>
      </c>
      <c r="K1111">
        <f>VLOOKUP($D1111,metadata!$B$2:$S$451,8,0)</f>
        <v>105</v>
      </c>
      <c r="L1111">
        <f>VLOOKUP($D1111,metadata!$B$2:$S$451,9,0)</f>
        <v>44</v>
      </c>
      <c r="M1111" t="str">
        <f>VLOOKUP($D1111,metadata!$B$2:$S$451,10,0)</f>
        <v/>
      </c>
      <c r="N1111" t="str">
        <f>VLOOKUP($D1111,metadata!$B$2:$S$451,11,0)</f>
        <v>drosophila montana</v>
      </c>
      <c r="O1111" t="str">
        <f>VLOOKUP($D1111,metadata!$B$2:$S$451,12,0)</f>
        <v>diptera</v>
      </c>
      <c r="P1111" t="str">
        <f>VLOOKUP($D1111,metadata!$B$2:$S$451,13,0)</f>
        <v>Oulanka</v>
      </c>
      <c r="Q1111" t="str">
        <f>VLOOKUP($D1111,metadata!$B$2:$S$451,14,0)</f>
        <v>66.4N</v>
      </c>
      <c r="R1111" t="str">
        <f>VLOOKUP($D1111,metadata!$B$2:$S$451,15,0)</f>
        <v>29.2E</v>
      </c>
      <c r="S1111" t="str">
        <f>VLOOKUP($D1111,metadata!$B$2:$S$451,16,0)</f>
        <v/>
      </c>
      <c r="T1111" t="str">
        <f>VLOOKUP($D1111,metadata!$B$2:$S$451,17,0)</f>
        <v/>
      </c>
      <c r="U1111" t="str">
        <f>VLOOKUP($D1111,metadata!$B$2:$S$451,18,0)</f>
        <v/>
      </c>
      <c r="V1111">
        <f>VLOOKUP($D1111,metadata!$B$2:$Z$451,19,0)</f>
        <v>100</v>
      </c>
      <c r="W1111" t="str">
        <f>VLOOKUP($D1111,metadata!$B$2:$Z$451,20,0)</f>
        <v>global average</v>
      </c>
      <c r="X1111">
        <f>VLOOKUP($D1111,metadata!$B$2:$Z$451,21,0)</f>
        <v>44</v>
      </c>
      <c r="Y1111" t="str">
        <f>VLOOKUP($D1111,metadata!$B$2:$Z$451,22,0)</f>
        <v>t26</v>
      </c>
      <c r="Z1111">
        <f>VLOOKUP($D1111,metadata!$B$2:$Z$451,23,0)</f>
        <v>21</v>
      </c>
      <c r="AA1111" t="str">
        <f>VLOOKUP($D1111,metadata!$B$2:$Z$451,24,0)</f>
        <v>adult</v>
      </c>
      <c r="AB1111" t="str">
        <f>VLOOKUP($D1111,metadata!$B$2:$Z$451,25,0)</f>
        <v/>
      </c>
      <c r="AF1111">
        <f>IF(AE1111="",V1111,AE1111)</f>
        <v>100</v>
      </c>
      <c r="AH1111" t="str">
        <f>IF(AD1111&lt;1.1,"x","")</f>
        <v>x</v>
      </c>
      <c r="AN1111">
        <v>19.440000000000001</v>
      </c>
      <c r="AO1111">
        <v>0.13</v>
      </c>
      <c r="AP1111">
        <v>81.099999999999994</v>
      </c>
      <c r="AQ1111">
        <v>100</v>
      </c>
    </row>
    <row r="1112" spans="3:43" x14ac:dyDescent="0.3">
      <c r="C1112">
        <v>1112</v>
      </c>
      <c r="D1112" t="str">
        <f t="shared" si="50"/>
        <v>26-Oulanka</v>
      </c>
      <c r="E1112" t="str">
        <f>VLOOKUP($D1112,metadata!$B$2:$S$451,2,0)</f>
        <v>Lankinen, P; Tyukmaeva, VI; Hoikkala, A</v>
      </c>
      <c r="F1112" t="str">
        <f>VLOOKUP($D1112,metadata!$B$2:$S$451,3,0)</f>
        <v>Northern Drosophila montana flies show variation both within and between cline populations in the critical day length evoking reproductive diapause</v>
      </c>
      <c r="G1112" t="str">
        <f>VLOOKUP($D1112,metadata!$B$2:$S$451,4,0)</f>
        <v>10.1016/j.jinsphys.2013.05.006</v>
      </c>
      <c r="H1112" t="str">
        <f>VLOOKUP($D1112,metadata!$B$2:$S$451,5,0)</f>
        <v>y</v>
      </c>
      <c r="I1112" t="str">
        <f>VLOOKUP($D1112,metadata!$B$2:$S$451,6,0)</f>
        <v>a</v>
      </c>
      <c r="J1112" t="str">
        <f>VLOOKUP($D1112,metadata!$B$2:$S$451,7,0)</f>
        <v>i</v>
      </c>
      <c r="K1112">
        <f>VLOOKUP($D1112,metadata!$B$2:$S$451,8,0)</f>
        <v>105</v>
      </c>
      <c r="L1112">
        <f>VLOOKUP($D1112,metadata!$B$2:$S$451,9,0)</f>
        <v>44</v>
      </c>
      <c r="M1112" t="str">
        <f>VLOOKUP($D1112,metadata!$B$2:$S$451,10,0)</f>
        <v/>
      </c>
      <c r="N1112" t="str">
        <f>VLOOKUP($D1112,metadata!$B$2:$S$451,11,0)</f>
        <v>drosophila montana</v>
      </c>
      <c r="O1112" t="str">
        <f>VLOOKUP($D1112,metadata!$B$2:$S$451,12,0)</f>
        <v>diptera</v>
      </c>
      <c r="P1112" t="str">
        <f>VLOOKUP($D1112,metadata!$B$2:$S$451,13,0)</f>
        <v>Oulanka</v>
      </c>
      <c r="Q1112" t="str">
        <f>VLOOKUP($D1112,metadata!$B$2:$S$451,14,0)</f>
        <v>66.4N</v>
      </c>
      <c r="R1112" t="str">
        <f>VLOOKUP($D1112,metadata!$B$2:$S$451,15,0)</f>
        <v>29.2E</v>
      </c>
      <c r="S1112" t="str">
        <f>VLOOKUP($D1112,metadata!$B$2:$S$451,16,0)</f>
        <v/>
      </c>
      <c r="T1112" t="str">
        <f>VLOOKUP($D1112,metadata!$B$2:$S$451,17,0)</f>
        <v/>
      </c>
      <c r="U1112" t="str">
        <f>VLOOKUP($D1112,metadata!$B$2:$S$451,18,0)</f>
        <v/>
      </c>
      <c r="V1112">
        <f>VLOOKUP($D1112,metadata!$B$2:$Z$451,19,0)</f>
        <v>100</v>
      </c>
      <c r="W1112" t="str">
        <f>VLOOKUP($D1112,metadata!$B$2:$Z$451,20,0)</f>
        <v>global average</v>
      </c>
      <c r="X1112">
        <f>VLOOKUP($D1112,metadata!$B$2:$Z$451,21,0)</f>
        <v>44</v>
      </c>
      <c r="Y1112" t="str">
        <f>VLOOKUP($D1112,metadata!$B$2:$Z$451,22,0)</f>
        <v>t26</v>
      </c>
      <c r="Z1112">
        <f>VLOOKUP($D1112,metadata!$B$2:$Z$451,23,0)</f>
        <v>21</v>
      </c>
      <c r="AA1112" t="str">
        <f>VLOOKUP($D1112,metadata!$B$2:$Z$451,24,0)</f>
        <v>adult</v>
      </c>
      <c r="AB1112" t="str">
        <f>VLOOKUP($D1112,metadata!$B$2:$Z$451,25,0)</f>
        <v/>
      </c>
      <c r="AF1112">
        <f>IF(AE1112="",V1112,AE1112)</f>
        <v>100</v>
      </c>
      <c r="AH1112" t="str">
        <f>IF(AD1112&lt;1.1,"x","")</f>
        <v>x</v>
      </c>
      <c r="AN1112">
        <v>18.170000000000002</v>
      </c>
      <c r="AO1112">
        <v>0.18</v>
      </c>
      <c r="AP1112">
        <v>19.66</v>
      </c>
      <c r="AQ1112">
        <v>100</v>
      </c>
    </row>
    <row r="1113" spans="3:43" x14ac:dyDescent="0.3">
      <c r="C1113">
        <v>1113</v>
      </c>
      <c r="D1113" t="str">
        <f t="shared" si="50"/>
        <v>26-Oulanka</v>
      </c>
      <c r="E1113" t="str">
        <f>VLOOKUP($D1113,metadata!$B$2:$S$451,2,0)</f>
        <v>Lankinen, P; Tyukmaeva, VI; Hoikkala, A</v>
      </c>
      <c r="F1113" t="str">
        <f>VLOOKUP($D1113,metadata!$B$2:$S$451,3,0)</f>
        <v>Northern Drosophila montana flies show variation both within and between cline populations in the critical day length evoking reproductive diapause</v>
      </c>
      <c r="G1113" t="str">
        <f>VLOOKUP($D1113,metadata!$B$2:$S$451,4,0)</f>
        <v>10.1016/j.jinsphys.2013.05.006</v>
      </c>
      <c r="H1113" t="str">
        <f>VLOOKUP($D1113,metadata!$B$2:$S$451,5,0)</f>
        <v>y</v>
      </c>
      <c r="I1113" t="str">
        <f>VLOOKUP($D1113,metadata!$B$2:$S$451,6,0)</f>
        <v>a</v>
      </c>
      <c r="J1113" t="str">
        <f>VLOOKUP($D1113,metadata!$B$2:$S$451,7,0)</f>
        <v>i</v>
      </c>
      <c r="K1113">
        <f>VLOOKUP($D1113,metadata!$B$2:$S$451,8,0)</f>
        <v>105</v>
      </c>
      <c r="L1113">
        <f>VLOOKUP($D1113,metadata!$B$2:$S$451,9,0)</f>
        <v>44</v>
      </c>
      <c r="M1113" t="str">
        <f>VLOOKUP($D1113,metadata!$B$2:$S$451,10,0)</f>
        <v/>
      </c>
      <c r="N1113" t="str">
        <f>VLOOKUP($D1113,metadata!$B$2:$S$451,11,0)</f>
        <v>drosophila montana</v>
      </c>
      <c r="O1113" t="str">
        <f>VLOOKUP($D1113,metadata!$B$2:$S$451,12,0)</f>
        <v>diptera</v>
      </c>
      <c r="P1113" t="str">
        <f>VLOOKUP($D1113,metadata!$B$2:$S$451,13,0)</f>
        <v>Oulanka</v>
      </c>
      <c r="Q1113" t="str">
        <f>VLOOKUP($D1113,metadata!$B$2:$S$451,14,0)</f>
        <v>66.4N</v>
      </c>
      <c r="R1113" t="str">
        <f>VLOOKUP($D1113,metadata!$B$2:$S$451,15,0)</f>
        <v>29.2E</v>
      </c>
      <c r="S1113" t="str">
        <f>VLOOKUP($D1113,metadata!$B$2:$S$451,16,0)</f>
        <v/>
      </c>
      <c r="T1113" t="str">
        <f>VLOOKUP($D1113,metadata!$B$2:$S$451,17,0)</f>
        <v/>
      </c>
      <c r="U1113" t="str">
        <f>VLOOKUP($D1113,metadata!$B$2:$S$451,18,0)</f>
        <v/>
      </c>
      <c r="V1113">
        <f>VLOOKUP($D1113,metadata!$B$2:$Z$451,19,0)</f>
        <v>100</v>
      </c>
      <c r="W1113" t="str">
        <f>VLOOKUP($D1113,metadata!$B$2:$Z$451,20,0)</f>
        <v>global average</v>
      </c>
      <c r="X1113">
        <f>VLOOKUP($D1113,metadata!$B$2:$Z$451,21,0)</f>
        <v>44</v>
      </c>
      <c r="Y1113" t="str">
        <f>VLOOKUP($D1113,metadata!$B$2:$Z$451,22,0)</f>
        <v>t26</v>
      </c>
      <c r="Z1113">
        <f>VLOOKUP($D1113,metadata!$B$2:$Z$451,23,0)</f>
        <v>21</v>
      </c>
      <c r="AA1113" t="str">
        <f>VLOOKUP($D1113,metadata!$B$2:$Z$451,24,0)</f>
        <v>adult</v>
      </c>
      <c r="AB1113" t="str">
        <f>VLOOKUP($D1113,metadata!$B$2:$Z$451,25,0)</f>
        <v/>
      </c>
      <c r="AF1113">
        <f>IF(AE1113="",V1113,AE1113)</f>
        <v>100</v>
      </c>
      <c r="AH1113" t="str">
        <f>IF(AD1113&lt;1.1,"x","")</f>
        <v>x</v>
      </c>
      <c r="AN1113">
        <v>19.78</v>
      </c>
      <c r="AO1113">
        <v>0.17</v>
      </c>
      <c r="AP1113">
        <v>25.27</v>
      </c>
      <c r="AQ1113">
        <v>100</v>
      </c>
    </row>
    <row r="1114" spans="3:43" x14ac:dyDescent="0.3">
      <c r="C1114">
        <v>1114</v>
      </c>
      <c r="D1114" t="str">
        <f t="shared" si="50"/>
        <v>26-Oulanka</v>
      </c>
      <c r="E1114" t="str">
        <f>VLOOKUP($D1114,metadata!$B$2:$S$451,2,0)</f>
        <v>Lankinen, P; Tyukmaeva, VI; Hoikkala, A</v>
      </c>
      <c r="F1114" t="str">
        <f>VLOOKUP($D1114,metadata!$B$2:$S$451,3,0)</f>
        <v>Northern Drosophila montana flies show variation both within and between cline populations in the critical day length evoking reproductive diapause</v>
      </c>
      <c r="G1114" t="str">
        <f>VLOOKUP($D1114,metadata!$B$2:$S$451,4,0)</f>
        <v>10.1016/j.jinsphys.2013.05.006</v>
      </c>
      <c r="H1114" t="str">
        <f>VLOOKUP($D1114,metadata!$B$2:$S$451,5,0)</f>
        <v>y</v>
      </c>
      <c r="I1114" t="str">
        <f>VLOOKUP($D1114,metadata!$B$2:$S$451,6,0)</f>
        <v>a</v>
      </c>
      <c r="J1114" t="str">
        <f>VLOOKUP($D1114,metadata!$B$2:$S$451,7,0)</f>
        <v>i</v>
      </c>
      <c r="K1114">
        <f>VLOOKUP($D1114,metadata!$B$2:$S$451,8,0)</f>
        <v>105</v>
      </c>
      <c r="L1114">
        <f>VLOOKUP($D1114,metadata!$B$2:$S$451,9,0)</f>
        <v>44</v>
      </c>
      <c r="M1114" t="str">
        <f>VLOOKUP($D1114,metadata!$B$2:$S$451,10,0)</f>
        <v/>
      </c>
      <c r="N1114" t="str">
        <f>VLOOKUP($D1114,metadata!$B$2:$S$451,11,0)</f>
        <v>drosophila montana</v>
      </c>
      <c r="O1114" t="str">
        <f>VLOOKUP($D1114,metadata!$B$2:$S$451,12,0)</f>
        <v>diptera</v>
      </c>
      <c r="P1114" t="str">
        <f>VLOOKUP($D1114,metadata!$B$2:$S$451,13,0)</f>
        <v>Oulanka</v>
      </c>
      <c r="Q1114" t="str">
        <f>VLOOKUP($D1114,metadata!$B$2:$S$451,14,0)</f>
        <v>66.4N</v>
      </c>
      <c r="R1114" t="str">
        <f>VLOOKUP($D1114,metadata!$B$2:$S$451,15,0)</f>
        <v>29.2E</v>
      </c>
      <c r="S1114" t="str">
        <f>VLOOKUP($D1114,metadata!$B$2:$S$451,16,0)</f>
        <v/>
      </c>
      <c r="T1114" t="str">
        <f>VLOOKUP($D1114,metadata!$B$2:$S$451,17,0)</f>
        <v/>
      </c>
      <c r="U1114" t="str">
        <f>VLOOKUP($D1114,metadata!$B$2:$S$451,18,0)</f>
        <v/>
      </c>
      <c r="V1114">
        <f>VLOOKUP($D1114,metadata!$B$2:$Z$451,19,0)</f>
        <v>100</v>
      </c>
      <c r="W1114" t="str">
        <f>VLOOKUP($D1114,metadata!$B$2:$Z$451,20,0)</f>
        <v>global average</v>
      </c>
      <c r="X1114">
        <f>VLOOKUP($D1114,metadata!$B$2:$Z$451,21,0)</f>
        <v>44</v>
      </c>
      <c r="Y1114" t="str">
        <f>VLOOKUP($D1114,metadata!$B$2:$Z$451,22,0)</f>
        <v>t26</v>
      </c>
      <c r="Z1114">
        <f>VLOOKUP($D1114,metadata!$B$2:$Z$451,23,0)</f>
        <v>21</v>
      </c>
      <c r="AA1114" t="str">
        <f>VLOOKUP($D1114,metadata!$B$2:$Z$451,24,0)</f>
        <v>adult</v>
      </c>
      <c r="AB1114" t="str">
        <f>VLOOKUP($D1114,metadata!$B$2:$Z$451,25,0)</f>
        <v/>
      </c>
      <c r="AF1114">
        <f>IF(AE1114="",V1114,AE1114)</f>
        <v>100</v>
      </c>
      <c r="AH1114" t="str">
        <f>IF(AD1114&lt;1.1,"x","")</f>
        <v>x</v>
      </c>
      <c r="AN1114">
        <v>19.260000000000002</v>
      </c>
      <c r="AO1114">
        <v>0.13</v>
      </c>
      <c r="AP1114">
        <v>38.11</v>
      </c>
      <c r="AQ1114">
        <v>100</v>
      </c>
    </row>
    <row r="1115" spans="3:43" x14ac:dyDescent="0.3">
      <c r="C1115">
        <v>1115</v>
      </c>
      <c r="D1115" t="str">
        <f t="shared" si="50"/>
        <v>26-Oulanka</v>
      </c>
      <c r="E1115" t="str">
        <f>VLOOKUP($D1115,metadata!$B$2:$S$451,2,0)</f>
        <v>Lankinen, P; Tyukmaeva, VI; Hoikkala, A</v>
      </c>
      <c r="F1115" t="str">
        <f>VLOOKUP($D1115,metadata!$B$2:$S$451,3,0)</f>
        <v>Northern Drosophila montana flies show variation both within and between cline populations in the critical day length evoking reproductive diapause</v>
      </c>
      <c r="G1115" t="str">
        <f>VLOOKUP($D1115,metadata!$B$2:$S$451,4,0)</f>
        <v>10.1016/j.jinsphys.2013.05.006</v>
      </c>
      <c r="H1115" t="str">
        <f>VLOOKUP($D1115,metadata!$B$2:$S$451,5,0)</f>
        <v>y</v>
      </c>
      <c r="I1115" t="str">
        <f>VLOOKUP($D1115,metadata!$B$2:$S$451,6,0)</f>
        <v>a</v>
      </c>
      <c r="J1115" t="str">
        <f>VLOOKUP($D1115,metadata!$B$2:$S$451,7,0)</f>
        <v>i</v>
      </c>
      <c r="K1115">
        <f>VLOOKUP($D1115,metadata!$B$2:$S$451,8,0)</f>
        <v>105</v>
      </c>
      <c r="L1115">
        <f>VLOOKUP($D1115,metadata!$B$2:$S$451,9,0)</f>
        <v>44</v>
      </c>
      <c r="M1115" t="str">
        <f>VLOOKUP($D1115,metadata!$B$2:$S$451,10,0)</f>
        <v/>
      </c>
      <c r="N1115" t="str">
        <f>VLOOKUP($D1115,metadata!$B$2:$S$451,11,0)</f>
        <v>drosophila montana</v>
      </c>
      <c r="O1115" t="str">
        <f>VLOOKUP($D1115,metadata!$B$2:$S$451,12,0)</f>
        <v>diptera</v>
      </c>
      <c r="P1115" t="str">
        <f>VLOOKUP($D1115,metadata!$B$2:$S$451,13,0)</f>
        <v>Oulanka</v>
      </c>
      <c r="Q1115" t="str">
        <f>VLOOKUP($D1115,metadata!$B$2:$S$451,14,0)</f>
        <v>66.4N</v>
      </c>
      <c r="R1115" t="str">
        <f>VLOOKUP($D1115,metadata!$B$2:$S$451,15,0)</f>
        <v>29.2E</v>
      </c>
      <c r="S1115" t="str">
        <f>VLOOKUP($D1115,metadata!$B$2:$S$451,16,0)</f>
        <v/>
      </c>
      <c r="T1115" t="str">
        <f>VLOOKUP($D1115,metadata!$B$2:$S$451,17,0)</f>
        <v/>
      </c>
      <c r="U1115" t="str">
        <f>VLOOKUP($D1115,metadata!$B$2:$S$451,18,0)</f>
        <v/>
      </c>
      <c r="V1115">
        <f>VLOOKUP($D1115,metadata!$B$2:$Z$451,19,0)</f>
        <v>100</v>
      </c>
      <c r="W1115" t="str">
        <f>VLOOKUP($D1115,metadata!$B$2:$Z$451,20,0)</f>
        <v>global average</v>
      </c>
      <c r="X1115">
        <f>VLOOKUP($D1115,metadata!$B$2:$Z$451,21,0)</f>
        <v>44</v>
      </c>
      <c r="Y1115" t="str">
        <f>VLOOKUP($D1115,metadata!$B$2:$Z$451,22,0)</f>
        <v>t26</v>
      </c>
      <c r="Z1115">
        <f>VLOOKUP($D1115,metadata!$B$2:$Z$451,23,0)</f>
        <v>21</v>
      </c>
      <c r="AA1115" t="str">
        <f>VLOOKUP($D1115,metadata!$B$2:$Z$451,24,0)</f>
        <v>adult</v>
      </c>
      <c r="AB1115" t="str">
        <f>VLOOKUP($D1115,metadata!$B$2:$Z$451,25,0)</f>
        <v/>
      </c>
      <c r="AF1115">
        <f>IF(AE1115="",V1115,AE1115)</f>
        <v>100</v>
      </c>
      <c r="AH1115" t="str">
        <f>IF(AD1115&lt;1.1,"x","")</f>
        <v>x</v>
      </c>
      <c r="AN1115">
        <v>19.84</v>
      </c>
      <c r="AO1115">
        <v>0.18</v>
      </c>
      <c r="AP1115">
        <v>21.59</v>
      </c>
      <c r="AQ1115">
        <v>100</v>
      </c>
    </row>
    <row r="1116" spans="3:43" x14ac:dyDescent="0.3">
      <c r="C1116">
        <v>1116</v>
      </c>
      <c r="D1116" t="str">
        <f t="shared" si="50"/>
        <v>26-Oulanka</v>
      </c>
      <c r="E1116" t="str">
        <f>VLOOKUP($D1116,metadata!$B$2:$S$451,2,0)</f>
        <v>Lankinen, P; Tyukmaeva, VI; Hoikkala, A</v>
      </c>
      <c r="F1116" t="str">
        <f>VLOOKUP($D1116,metadata!$B$2:$S$451,3,0)</f>
        <v>Northern Drosophila montana flies show variation both within and between cline populations in the critical day length evoking reproductive diapause</v>
      </c>
      <c r="G1116" t="str">
        <f>VLOOKUP($D1116,metadata!$B$2:$S$451,4,0)</f>
        <v>10.1016/j.jinsphys.2013.05.006</v>
      </c>
      <c r="H1116" t="str">
        <f>VLOOKUP($D1116,metadata!$B$2:$S$451,5,0)</f>
        <v>y</v>
      </c>
      <c r="I1116" t="str">
        <f>VLOOKUP($D1116,metadata!$B$2:$S$451,6,0)</f>
        <v>a</v>
      </c>
      <c r="J1116" t="str">
        <f>VLOOKUP($D1116,metadata!$B$2:$S$451,7,0)</f>
        <v>i</v>
      </c>
      <c r="K1116">
        <f>VLOOKUP($D1116,metadata!$B$2:$S$451,8,0)</f>
        <v>105</v>
      </c>
      <c r="L1116">
        <f>VLOOKUP($D1116,metadata!$B$2:$S$451,9,0)</f>
        <v>44</v>
      </c>
      <c r="M1116" t="str">
        <f>VLOOKUP($D1116,metadata!$B$2:$S$451,10,0)</f>
        <v/>
      </c>
      <c r="N1116" t="str">
        <f>VLOOKUP($D1116,metadata!$B$2:$S$451,11,0)</f>
        <v>drosophila montana</v>
      </c>
      <c r="O1116" t="str">
        <f>VLOOKUP($D1116,metadata!$B$2:$S$451,12,0)</f>
        <v>diptera</v>
      </c>
      <c r="P1116" t="str">
        <f>VLOOKUP($D1116,metadata!$B$2:$S$451,13,0)</f>
        <v>Oulanka</v>
      </c>
      <c r="Q1116" t="str">
        <f>VLOOKUP($D1116,metadata!$B$2:$S$451,14,0)</f>
        <v>66.4N</v>
      </c>
      <c r="R1116" t="str">
        <f>VLOOKUP($D1116,metadata!$B$2:$S$451,15,0)</f>
        <v>29.2E</v>
      </c>
      <c r="S1116" t="str">
        <f>VLOOKUP($D1116,metadata!$B$2:$S$451,16,0)</f>
        <v/>
      </c>
      <c r="T1116" t="str">
        <f>VLOOKUP($D1116,metadata!$B$2:$S$451,17,0)</f>
        <v/>
      </c>
      <c r="U1116" t="str">
        <f>VLOOKUP($D1116,metadata!$B$2:$S$451,18,0)</f>
        <v/>
      </c>
      <c r="V1116">
        <f>VLOOKUP($D1116,metadata!$B$2:$Z$451,19,0)</f>
        <v>100</v>
      </c>
      <c r="W1116" t="str">
        <f>VLOOKUP($D1116,metadata!$B$2:$Z$451,20,0)</f>
        <v>global average</v>
      </c>
      <c r="X1116">
        <f>VLOOKUP($D1116,metadata!$B$2:$Z$451,21,0)</f>
        <v>44</v>
      </c>
      <c r="Y1116" t="str">
        <f>VLOOKUP($D1116,metadata!$B$2:$Z$451,22,0)</f>
        <v>t26</v>
      </c>
      <c r="Z1116">
        <f>VLOOKUP($D1116,metadata!$B$2:$Z$451,23,0)</f>
        <v>21</v>
      </c>
      <c r="AA1116" t="str">
        <f>VLOOKUP($D1116,metadata!$B$2:$Z$451,24,0)</f>
        <v>adult</v>
      </c>
      <c r="AB1116" t="str">
        <f>VLOOKUP($D1116,metadata!$B$2:$Z$451,25,0)</f>
        <v/>
      </c>
      <c r="AF1116">
        <f>IF(AE1116="",V1116,AE1116)</f>
        <v>100</v>
      </c>
      <c r="AH1116" t="str">
        <f>IF(AD1116&lt;1.1,"x","")</f>
        <v>x</v>
      </c>
      <c r="AN1116">
        <v>16.34</v>
      </c>
      <c r="AO1116">
        <v>0.32</v>
      </c>
      <c r="AP1116">
        <v>11.33</v>
      </c>
      <c r="AQ1116">
        <v>100</v>
      </c>
    </row>
    <row r="1117" spans="3:43" x14ac:dyDescent="0.3">
      <c r="C1117">
        <v>1117</v>
      </c>
      <c r="D1117" t="str">
        <f t="shared" si="50"/>
        <v>26-Oulanka</v>
      </c>
      <c r="E1117" t="str">
        <f>VLOOKUP($D1117,metadata!$B$2:$S$451,2,0)</f>
        <v>Lankinen, P; Tyukmaeva, VI; Hoikkala, A</v>
      </c>
      <c r="F1117" t="str">
        <f>VLOOKUP($D1117,metadata!$B$2:$S$451,3,0)</f>
        <v>Northern Drosophila montana flies show variation both within and between cline populations in the critical day length evoking reproductive diapause</v>
      </c>
      <c r="G1117" t="str">
        <f>VLOOKUP($D1117,metadata!$B$2:$S$451,4,0)</f>
        <v>10.1016/j.jinsphys.2013.05.006</v>
      </c>
      <c r="H1117" t="str">
        <f>VLOOKUP($D1117,metadata!$B$2:$S$451,5,0)</f>
        <v>y</v>
      </c>
      <c r="I1117" t="str">
        <f>VLOOKUP($D1117,metadata!$B$2:$S$451,6,0)</f>
        <v>a</v>
      </c>
      <c r="J1117" t="str">
        <f>VLOOKUP($D1117,metadata!$B$2:$S$451,7,0)</f>
        <v>i</v>
      </c>
      <c r="K1117">
        <f>VLOOKUP($D1117,metadata!$B$2:$S$451,8,0)</f>
        <v>105</v>
      </c>
      <c r="L1117">
        <f>VLOOKUP($D1117,metadata!$B$2:$S$451,9,0)</f>
        <v>44</v>
      </c>
      <c r="M1117" t="str">
        <f>VLOOKUP($D1117,metadata!$B$2:$S$451,10,0)</f>
        <v/>
      </c>
      <c r="N1117" t="str">
        <f>VLOOKUP($D1117,metadata!$B$2:$S$451,11,0)</f>
        <v>drosophila montana</v>
      </c>
      <c r="O1117" t="str">
        <f>VLOOKUP($D1117,metadata!$B$2:$S$451,12,0)</f>
        <v>diptera</v>
      </c>
      <c r="P1117" t="str">
        <f>VLOOKUP($D1117,metadata!$B$2:$S$451,13,0)</f>
        <v>Oulanka</v>
      </c>
      <c r="Q1117" t="str">
        <f>VLOOKUP($D1117,metadata!$B$2:$S$451,14,0)</f>
        <v>66.4N</v>
      </c>
      <c r="R1117" t="str">
        <f>VLOOKUP($D1117,metadata!$B$2:$S$451,15,0)</f>
        <v>29.2E</v>
      </c>
      <c r="S1117" t="str">
        <f>VLOOKUP($D1117,metadata!$B$2:$S$451,16,0)</f>
        <v/>
      </c>
      <c r="T1117" t="str">
        <f>VLOOKUP($D1117,metadata!$B$2:$S$451,17,0)</f>
        <v/>
      </c>
      <c r="U1117" t="str">
        <f>VLOOKUP($D1117,metadata!$B$2:$S$451,18,0)</f>
        <v/>
      </c>
      <c r="V1117">
        <f>VLOOKUP($D1117,metadata!$B$2:$Z$451,19,0)</f>
        <v>100</v>
      </c>
      <c r="W1117" t="str">
        <f>VLOOKUP($D1117,metadata!$B$2:$Z$451,20,0)</f>
        <v>global average</v>
      </c>
      <c r="X1117">
        <f>VLOOKUP($D1117,metadata!$B$2:$Z$451,21,0)</f>
        <v>44</v>
      </c>
      <c r="Y1117" t="str">
        <f>VLOOKUP($D1117,metadata!$B$2:$Z$451,22,0)</f>
        <v>t26</v>
      </c>
      <c r="Z1117">
        <f>VLOOKUP($D1117,metadata!$B$2:$Z$451,23,0)</f>
        <v>21</v>
      </c>
      <c r="AA1117" t="str">
        <f>VLOOKUP($D1117,metadata!$B$2:$Z$451,24,0)</f>
        <v>adult</v>
      </c>
      <c r="AB1117" t="str">
        <f>VLOOKUP($D1117,metadata!$B$2:$Z$451,25,0)</f>
        <v/>
      </c>
      <c r="AF1117">
        <f>IF(AE1117="",V1117,AE1117)</f>
        <v>100</v>
      </c>
      <c r="AH1117" t="str">
        <f>IF(AD1117&lt;1.1,"x","")</f>
        <v>x</v>
      </c>
      <c r="AN1117">
        <v>21.26</v>
      </c>
      <c r="AO1117">
        <v>0.14000000000000001</v>
      </c>
      <c r="AP1117">
        <v>39.799999999999997</v>
      </c>
      <c r="AQ1117">
        <v>100</v>
      </c>
    </row>
    <row r="1118" spans="3:43" x14ac:dyDescent="0.3">
      <c r="C1118">
        <v>1118</v>
      </c>
      <c r="D1118" t="str">
        <f t="shared" si="50"/>
        <v>26-Oulanka</v>
      </c>
      <c r="E1118" t="str">
        <f>VLOOKUP($D1118,metadata!$B$2:$S$451,2,0)</f>
        <v>Lankinen, P; Tyukmaeva, VI; Hoikkala, A</v>
      </c>
      <c r="F1118" t="str">
        <f>VLOOKUP($D1118,metadata!$B$2:$S$451,3,0)</f>
        <v>Northern Drosophila montana flies show variation both within and between cline populations in the critical day length evoking reproductive diapause</v>
      </c>
      <c r="G1118" t="str">
        <f>VLOOKUP($D1118,metadata!$B$2:$S$451,4,0)</f>
        <v>10.1016/j.jinsphys.2013.05.006</v>
      </c>
      <c r="H1118" t="str">
        <f>VLOOKUP($D1118,metadata!$B$2:$S$451,5,0)</f>
        <v>y</v>
      </c>
      <c r="I1118" t="str">
        <f>VLOOKUP($D1118,metadata!$B$2:$S$451,6,0)</f>
        <v>a</v>
      </c>
      <c r="J1118" t="str">
        <f>VLOOKUP($D1118,metadata!$B$2:$S$451,7,0)</f>
        <v>i</v>
      </c>
      <c r="K1118">
        <f>VLOOKUP($D1118,metadata!$B$2:$S$451,8,0)</f>
        <v>105</v>
      </c>
      <c r="L1118">
        <f>VLOOKUP($D1118,metadata!$B$2:$S$451,9,0)</f>
        <v>44</v>
      </c>
      <c r="M1118" t="str">
        <f>VLOOKUP($D1118,metadata!$B$2:$S$451,10,0)</f>
        <v/>
      </c>
      <c r="N1118" t="str">
        <f>VLOOKUP($D1118,metadata!$B$2:$S$451,11,0)</f>
        <v>drosophila montana</v>
      </c>
      <c r="O1118" t="str">
        <f>VLOOKUP($D1118,metadata!$B$2:$S$451,12,0)</f>
        <v>diptera</v>
      </c>
      <c r="P1118" t="str">
        <f>VLOOKUP($D1118,metadata!$B$2:$S$451,13,0)</f>
        <v>Oulanka</v>
      </c>
      <c r="Q1118" t="str">
        <f>VLOOKUP($D1118,metadata!$B$2:$S$451,14,0)</f>
        <v>66.4N</v>
      </c>
      <c r="R1118" t="str">
        <f>VLOOKUP($D1118,metadata!$B$2:$S$451,15,0)</f>
        <v>29.2E</v>
      </c>
      <c r="S1118" t="str">
        <f>VLOOKUP($D1118,metadata!$B$2:$S$451,16,0)</f>
        <v/>
      </c>
      <c r="T1118" t="str">
        <f>VLOOKUP($D1118,metadata!$B$2:$S$451,17,0)</f>
        <v/>
      </c>
      <c r="U1118" t="str">
        <f>VLOOKUP($D1118,metadata!$B$2:$S$451,18,0)</f>
        <v/>
      </c>
      <c r="V1118">
        <f>VLOOKUP($D1118,metadata!$B$2:$Z$451,19,0)</f>
        <v>100</v>
      </c>
      <c r="W1118" t="str">
        <f>VLOOKUP($D1118,metadata!$B$2:$Z$451,20,0)</f>
        <v>global average</v>
      </c>
      <c r="X1118">
        <f>VLOOKUP($D1118,metadata!$B$2:$Z$451,21,0)</f>
        <v>44</v>
      </c>
      <c r="Y1118" t="str">
        <f>VLOOKUP($D1118,metadata!$B$2:$Z$451,22,0)</f>
        <v>t26</v>
      </c>
      <c r="Z1118">
        <f>VLOOKUP($D1118,metadata!$B$2:$Z$451,23,0)</f>
        <v>21</v>
      </c>
      <c r="AA1118" t="str">
        <f>VLOOKUP($D1118,metadata!$B$2:$Z$451,24,0)</f>
        <v>adult</v>
      </c>
      <c r="AB1118" t="str">
        <f>VLOOKUP($D1118,metadata!$B$2:$Z$451,25,0)</f>
        <v/>
      </c>
      <c r="AF1118">
        <f>IF(AE1118="",V1118,AE1118)</f>
        <v>100</v>
      </c>
      <c r="AH1118" t="str">
        <f>IF(AD1118&lt;1.1,"x","")</f>
        <v>x</v>
      </c>
      <c r="AN1118">
        <v>18.149999999999999</v>
      </c>
      <c r="AO1118">
        <v>0.16</v>
      </c>
      <c r="AP1118">
        <v>90.09</v>
      </c>
      <c r="AQ1118">
        <v>100</v>
      </c>
    </row>
    <row r="1119" spans="3:43" x14ac:dyDescent="0.3">
      <c r="C1119">
        <v>1119</v>
      </c>
      <c r="D1119" t="str">
        <f t="shared" si="50"/>
        <v>26-Oulanka</v>
      </c>
      <c r="E1119" t="str">
        <f>VLOOKUP($D1119,metadata!$B$2:$S$451,2,0)</f>
        <v>Lankinen, P; Tyukmaeva, VI; Hoikkala, A</v>
      </c>
      <c r="F1119" t="str">
        <f>VLOOKUP($D1119,metadata!$B$2:$S$451,3,0)</f>
        <v>Northern Drosophila montana flies show variation both within and between cline populations in the critical day length evoking reproductive diapause</v>
      </c>
      <c r="G1119" t="str">
        <f>VLOOKUP($D1119,metadata!$B$2:$S$451,4,0)</f>
        <v>10.1016/j.jinsphys.2013.05.006</v>
      </c>
      <c r="H1119" t="str">
        <f>VLOOKUP($D1119,metadata!$B$2:$S$451,5,0)</f>
        <v>y</v>
      </c>
      <c r="I1119" t="str">
        <f>VLOOKUP($D1119,metadata!$B$2:$S$451,6,0)</f>
        <v>a</v>
      </c>
      <c r="J1119" t="str">
        <f>VLOOKUP($D1119,metadata!$B$2:$S$451,7,0)</f>
        <v>i</v>
      </c>
      <c r="K1119">
        <f>VLOOKUP($D1119,metadata!$B$2:$S$451,8,0)</f>
        <v>105</v>
      </c>
      <c r="L1119">
        <f>VLOOKUP($D1119,metadata!$B$2:$S$451,9,0)</f>
        <v>44</v>
      </c>
      <c r="M1119" t="str">
        <f>VLOOKUP($D1119,metadata!$B$2:$S$451,10,0)</f>
        <v/>
      </c>
      <c r="N1119" t="str">
        <f>VLOOKUP($D1119,metadata!$B$2:$S$451,11,0)</f>
        <v>drosophila montana</v>
      </c>
      <c r="O1119" t="str">
        <f>VLOOKUP($D1119,metadata!$B$2:$S$451,12,0)</f>
        <v>diptera</v>
      </c>
      <c r="P1119" t="str">
        <f>VLOOKUP($D1119,metadata!$B$2:$S$451,13,0)</f>
        <v>Oulanka</v>
      </c>
      <c r="Q1119" t="str">
        <f>VLOOKUP($D1119,metadata!$B$2:$S$451,14,0)</f>
        <v>66.4N</v>
      </c>
      <c r="R1119" t="str">
        <f>VLOOKUP($D1119,metadata!$B$2:$S$451,15,0)</f>
        <v>29.2E</v>
      </c>
      <c r="S1119" t="str">
        <f>VLOOKUP($D1119,metadata!$B$2:$S$451,16,0)</f>
        <v/>
      </c>
      <c r="T1119" t="str">
        <f>VLOOKUP($D1119,metadata!$B$2:$S$451,17,0)</f>
        <v/>
      </c>
      <c r="U1119" t="str">
        <f>VLOOKUP($D1119,metadata!$B$2:$S$451,18,0)</f>
        <v/>
      </c>
      <c r="V1119">
        <f>VLOOKUP($D1119,metadata!$B$2:$Z$451,19,0)</f>
        <v>100</v>
      </c>
      <c r="W1119" t="str">
        <f>VLOOKUP($D1119,metadata!$B$2:$Z$451,20,0)</f>
        <v>global average</v>
      </c>
      <c r="X1119">
        <f>VLOOKUP($D1119,metadata!$B$2:$Z$451,21,0)</f>
        <v>44</v>
      </c>
      <c r="Y1119" t="str">
        <f>VLOOKUP($D1119,metadata!$B$2:$Z$451,22,0)</f>
        <v>t26</v>
      </c>
      <c r="Z1119">
        <f>VLOOKUP($D1119,metadata!$B$2:$Z$451,23,0)</f>
        <v>21</v>
      </c>
      <c r="AA1119" t="str">
        <f>VLOOKUP($D1119,metadata!$B$2:$Z$451,24,0)</f>
        <v>adult</v>
      </c>
      <c r="AB1119" t="str">
        <f>VLOOKUP($D1119,metadata!$B$2:$Z$451,25,0)</f>
        <v/>
      </c>
      <c r="AF1119">
        <f>IF(AE1119="",V1119,AE1119)</f>
        <v>100</v>
      </c>
      <c r="AH1119" t="str">
        <f>IF(AD1119&lt;1.1,"x","")</f>
        <v>x</v>
      </c>
      <c r="AN1119">
        <v>19.88</v>
      </c>
      <c r="AO1119">
        <v>0.12</v>
      </c>
      <c r="AP1119">
        <v>43.64</v>
      </c>
      <c r="AQ1119">
        <v>100</v>
      </c>
    </row>
    <row r="1120" spans="3:43" x14ac:dyDescent="0.3">
      <c r="C1120">
        <v>1120</v>
      </c>
      <c r="D1120" t="str">
        <f t="shared" si="50"/>
        <v>26-Oulanka</v>
      </c>
      <c r="E1120" t="str">
        <f>VLOOKUP($D1120,metadata!$B$2:$S$451,2,0)</f>
        <v>Lankinen, P; Tyukmaeva, VI; Hoikkala, A</v>
      </c>
      <c r="F1120" t="str">
        <f>VLOOKUP($D1120,metadata!$B$2:$S$451,3,0)</f>
        <v>Northern Drosophila montana flies show variation both within and between cline populations in the critical day length evoking reproductive diapause</v>
      </c>
      <c r="G1120" t="str">
        <f>VLOOKUP($D1120,metadata!$B$2:$S$451,4,0)</f>
        <v>10.1016/j.jinsphys.2013.05.006</v>
      </c>
      <c r="H1120" t="str">
        <f>VLOOKUP($D1120,metadata!$B$2:$S$451,5,0)</f>
        <v>y</v>
      </c>
      <c r="I1120" t="str">
        <f>VLOOKUP($D1120,metadata!$B$2:$S$451,6,0)</f>
        <v>a</v>
      </c>
      <c r="J1120" t="str">
        <f>VLOOKUP($D1120,metadata!$B$2:$S$451,7,0)</f>
        <v>i</v>
      </c>
      <c r="K1120">
        <f>VLOOKUP($D1120,metadata!$B$2:$S$451,8,0)</f>
        <v>105</v>
      </c>
      <c r="L1120">
        <f>VLOOKUP($D1120,metadata!$B$2:$S$451,9,0)</f>
        <v>44</v>
      </c>
      <c r="M1120" t="str">
        <f>VLOOKUP($D1120,metadata!$B$2:$S$451,10,0)</f>
        <v/>
      </c>
      <c r="N1120" t="str">
        <f>VLOOKUP($D1120,metadata!$B$2:$S$451,11,0)</f>
        <v>drosophila montana</v>
      </c>
      <c r="O1120" t="str">
        <f>VLOOKUP($D1120,metadata!$B$2:$S$451,12,0)</f>
        <v>diptera</v>
      </c>
      <c r="P1120" t="str">
        <f>VLOOKUP($D1120,metadata!$B$2:$S$451,13,0)</f>
        <v>Oulanka</v>
      </c>
      <c r="Q1120" t="str">
        <f>VLOOKUP($D1120,metadata!$B$2:$S$451,14,0)</f>
        <v>66.4N</v>
      </c>
      <c r="R1120" t="str">
        <f>VLOOKUP($D1120,metadata!$B$2:$S$451,15,0)</f>
        <v>29.2E</v>
      </c>
      <c r="S1120" t="str">
        <f>VLOOKUP($D1120,metadata!$B$2:$S$451,16,0)</f>
        <v/>
      </c>
      <c r="T1120" t="str">
        <f>VLOOKUP($D1120,metadata!$B$2:$S$451,17,0)</f>
        <v/>
      </c>
      <c r="U1120" t="str">
        <f>VLOOKUP($D1120,metadata!$B$2:$S$451,18,0)</f>
        <v/>
      </c>
      <c r="V1120">
        <f>VLOOKUP($D1120,metadata!$B$2:$Z$451,19,0)</f>
        <v>100</v>
      </c>
      <c r="W1120" t="str">
        <f>VLOOKUP($D1120,metadata!$B$2:$Z$451,20,0)</f>
        <v>global average</v>
      </c>
      <c r="X1120">
        <f>VLOOKUP($D1120,metadata!$B$2:$Z$451,21,0)</f>
        <v>44</v>
      </c>
      <c r="Y1120" t="str">
        <f>VLOOKUP($D1120,metadata!$B$2:$Z$451,22,0)</f>
        <v>t26</v>
      </c>
      <c r="Z1120">
        <f>VLOOKUP($D1120,metadata!$B$2:$Z$451,23,0)</f>
        <v>21</v>
      </c>
      <c r="AA1120" t="str">
        <f>VLOOKUP($D1120,metadata!$B$2:$Z$451,24,0)</f>
        <v>adult</v>
      </c>
      <c r="AB1120" t="str">
        <f>VLOOKUP($D1120,metadata!$B$2:$Z$451,25,0)</f>
        <v/>
      </c>
      <c r="AF1120">
        <f>IF(AE1120="",V1120,AE1120)</f>
        <v>100</v>
      </c>
      <c r="AH1120" t="str">
        <f>IF(AD1120&lt;1.1,"x","")</f>
        <v>x</v>
      </c>
      <c r="AN1120">
        <v>17.899999999999999</v>
      </c>
      <c r="AO1120">
        <v>0.15</v>
      </c>
      <c r="AP1120">
        <v>37.409999999999997</v>
      </c>
      <c r="AQ1120">
        <v>100</v>
      </c>
    </row>
    <row r="1121" spans="3:43" x14ac:dyDescent="0.3">
      <c r="C1121">
        <v>1121</v>
      </c>
      <c r="D1121" t="str">
        <f t="shared" si="50"/>
        <v>26-Oulanka</v>
      </c>
      <c r="E1121" t="str">
        <f>VLOOKUP($D1121,metadata!$B$2:$S$451,2,0)</f>
        <v>Lankinen, P; Tyukmaeva, VI; Hoikkala, A</v>
      </c>
      <c r="F1121" t="str">
        <f>VLOOKUP($D1121,metadata!$B$2:$S$451,3,0)</f>
        <v>Northern Drosophila montana flies show variation both within and between cline populations in the critical day length evoking reproductive diapause</v>
      </c>
      <c r="G1121" t="str">
        <f>VLOOKUP($D1121,metadata!$B$2:$S$451,4,0)</f>
        <v>10.1016/j.jinsphys.2013.05.006</v>
      </c>
      <c r="H1121" t="str">
        <f>VLOOKUP($D1121,metadata!$B$2:$S$451,5,0)</f>
        <v>y</v>
      </c>
      <c r="I1121" t="str">
        <f>VLOOKUP($D1121,metadata!$B$2:$S$451,6,0)</f>
        <v>a</v>
      </c>
      <c r="J1121" t="str">
        <f>VLOOKUP($D1121,metadata!$B$2:$S$451,7,0)</f>
        <v>i</v>
      </c>
      <c r="K1121">
        <f>VLOOKUP($D1121,metadata!$B$2:$S$451,8,0)</f>
        <v>105</v>
      </c>
      <c r="L1121">
        <f>VLOOKUP($D1121,metadata!$B$2:$S$451,9,0)</f>
        <v>44</v>
      </c>
      <c r="M1121" t="str">
        <f>VLOOKUP($D1121,metadata!$B$2:$S$451,10,0)</f>
        <v/>
      </c>
      <c r="N1121" t="str">
        <f>VLOOKUP($D1121,metadata!$B$2:$S$451,11,0)</f>
        <v>drosophila montana</v>
      </c>
      <c r="O1121" t="str">
        <f>VLOOKUP($D1121,metadata!$B$2:$S$451,12,0)</f>
        <v>diptera</v>
      </c>
      <c r="P1121" t="str">
        <f>VLOOKUP($D1121,metadata!$B$2:$S$451,13,0)</f>
        <v>Oulanka</v>
      </c>
      <c r="Q1121" t="str">
        <f>VLOOKUP($D1121,metadata!$B$2:$S$451,14,0)</f>
        <v>66.4N</v>
      </c>
      <c r="R1121" t="str">
        <f>VLOOKUP($D1121,metadata!$B$2:$S$451,15,0)</f>
        <v>29.2E</v>
      </c>
      <c r="S1121" t="str">
        <f>VLOOKUP($D1121,metadata!$B$2:$S$451,16,0)</f>
        <v/>
      </c>
      <c r="T1121" t="str">
        <f>VLOOKUP($D1121,metadata!$B$2:$S$451,17,0)</f>
        <v/>
      </c>
      <c r="U1121" t="str">
        <f>VLOOKUP($D1121,metadata!$B$2:$S$451,18,0)</f>
        <v/>
      </c>
      <c r="V1121">
        <f>VLOOKUP($D1121,metadata!$B$2:$Z$451,19,0)</f>
        <v>100</v>
      </c>
      <c r="W1121" t="str">
        <f>VLOOKUP($D1121,metadata!$B$2:$Z$451,20,0)</f>
        <v>global average</v>
      </c>
      <c r="X1121">
        <f>VLOOKUP($D1121,metadata!$B$2:$Z$451,21,0)</f>
        <v>44</v>
      </c>
      <c r="Y1121" t="str">
        <f>VLOOKUP($D1121,metadata!$B$2:$Z$451,22,0)</f>
        <v>t26</v>
      </c>
      <c r="Z1121">
        <f>VLOOKUP($D1121,metadata!$B$2:$Z$451,23,0)</f>
        <v>21</v>
      </c>
      <c r="AA1121" t="str">
        <f>VLOOKUP($D1121,metadata!$B$2:$Z$451,24,0)</f>
        <v>adult</v>
      </c>
      <c r="AB1121" t="str">
        <f>VLOOKUP($D1121,metadata!$B$2:$Z$451,25,0)</f>
        <v/>
      </c>
      <c r="AF1121">
        <f>IF(AE1121="",V1121,AE1121)</f>
        <v>100</v>
      </c>
      <c r="AH1121" t="str">
        <f>IF(AD1121&lt;1.1,"x","")</f>
        <v>x</v>
      </c>
      <c r="AN1121">
        <v>18.91</v>
      </c>
      <c r="AO1121">
        <v>0.17</v>
      </c>
      <c r="AP1121">
        <v>23.79</v>
      </c>
      <c r="AQ1121">
        <v>100</v>
      </c>
    </row>
    <row r="1122" spans="3:43" x14ac:dyDescent="0.3">
      <c r="C1122">
        <v>1122</v>
      </c>
      <c r="D1122" t="str">
        <f t="shared" si="50"/>
        <v>26-Oulanka</v>
      </c>
      <c r="E1122" t="str">
        <f>VLOOKUP($D1122,metadata!$B$2:$S$451,2,0)</f>
        <v>Lankinen, P; Tyukmaeva, VI; Hoikkala, A</v>
      </c>
      <c r="F1122" t="str">
        <f>VLOOKUP($D1122,metadata!$B$2:$S$451,3,0)</f>
        <v>Northern Drosophila montana flies show variation both within and between cline populations in the critical day length evoking reproductive diapause</v>
      </c>
      <c r="G1122" t="str">
        <f>VLOOKUP($D1122,metadata!$B$2:$S$451,4,0)</f>
        <v>10.1016/j.jinsphys.2013.05.006</v>
      </c>
      <c r="H1122" t="str">
        <f>VLOOKUP($D1122,metadata!$B$2:$S$451,5,0)</f>
        <v>y</v>
      </c>
      <c r="I1122" t="str">
        <f>VLOOKUP($D1122,metadata!$B$2:$S$451,6,0)</f>
        <v>a</v>
      </c>
      <c r="J1122" t="str">
        <f>VLOOKUP($D1122,metadata!$B$2:$S$451,7,0)</f>
        <v>i</v>
      </c>
      <c r="K1122">
        <f>VLOOKUP($D1122,metadata!$B$2:$S$451,8,0)</f>
        <v>105</v>
      </c>
      <c r="L1122">
        <f>VLOOKUP($D1122,metadata!$B$2:$S$451,9,0)</f>
        <v>44</v>
      </c>
      <c r="M1122" t="str">
        <f>VLOOKUP($D1122,metadata!$B$2:$S$451,10,0)</f>
        <v/>
      </c>
      <c r="N1122" t="str">
        <f>VLOOKUP($D1122,metadata!$B$2:$S$451,11,0)</f>
        <v>drosophila montana</v>
      </c>
      <c r="O1122" t="str">
        <f>VLOOKUP($D1122,metadata!$B$2:$S$451,12,0)</f>
        <v>diptera</v>
      </c>
      <c r="P1122" t="str">
        <f>VLOOKUP($D1122,metadata!$B$2:$S$451,13,0)</f>
        <v>Oulanka</v>
      </c>
      <c r="Q1122" t="str">
        <f>VLOOKUP($D1122,metadata!$B$2:$S$451,14,0)</f>
        <v>66.4N</v>
      </c>
      <c r="R1122" t="str">
        <f>VLOOKUP($D1122,metadata!$B$2:$S$451,15,0)</f>
        <v>29.2E</v>
      </c>
      <c r="S1122" t="str">
        <f>VLOOKUP($D1122,metadata!$B$2:$S$451,16,0)</f>
        <v/>
      </c>
      <c r="T1122" t="str">
        <f>VLOOKUP($D1122,metadata!$B$2:$S$451,17,0)</f>
        <v/>
      </c>
      <c r="U1122" t="str">
        <f>VLOOKUP($D1122,metadata!$B$2:$S$451,18,0)</f>
        <v/>
      </c>
      <c r="V1122">
        <f>VLOOKUP($D1122,metadata!$B$2:$Z$451,19,0)</f>
        <v>100</v>
      </c>
      <c r="W1122" t="str">
        <f>VLOOKUP($D1122,metadata!$B$2:$Z$451,20,0)</f>
        <v>global average</v>
      </c>
      <c r="X1122">
        <f>VLOOKUP($D1122,metadata!$B$2:$Z$451,21,0)</f>
        <v>44</v>
      </c>
      <c r="Y1122" t="str">
        <f>VLOOKUP($D1122,metadata!$B$2:$Z$451,22,0)</f>
        <v>t26</v>
      </c>
      <c r="Z1122">
        <f>VLOOKUP($D1122,metadata!$B$2:$Z$451,23,0)</f>
        <v>21</v>
      </c>
      <c r="AA1122" t="str">
        <f>VLOOKUP($D1122,metadata!$B$2:$Z$451,24,0)</f>
        <v>adult</v>
      </c>
      <c r="AB1122" t="str">
        <f>VLOOKUP($D1122,metadata!$B$2:$Z$451,25,0)</f>
        <v/>
      </c>
      <c r="AF1122">
        <f>IF(AE1122="",V1122,AE1122)</f>
        <v>100</v>
      </c>
      <c r="AH1122" t="str">
        <f>IF(AD1122&lt;1.1,"x","")</f>
        <v>x</v>
      </c>
      <c r="AN1122">
        <v>18.84</v>
      </c>
      <c r="AO1122">
        <v>0.12</v>
      </c>
      <c r="AP1122">
        <v>45.26</v>
      </c>
      <c r="AQ1122">
        <v>100</v>
      </c>
    </row>
    <row r="1123" spans="3:43" x14ac:dyDescent="0.3">
      <c r="C1123">
        <v>1123</v>
      </c>
      <c r="D1123" t="str">
        <f t="shared" si="50"/>
        <v>26-Oulanka</v>
      </c>
      <c r="E1123" t="str">
        <f>VLOOKUP($D1123,metadata!$B$2:$S$451,2,0)</f>
        <v>Lankinen, P; Tyukmaeva, VI; Hoikkala, A</v>
      </c>
      <c r="F1123" t="str">
        <f>VLOOKUP($D1123,metadata!$B$2:$S$451,3,0)</f>
        <v>Northern Drosophila montana flies show variation both within and between cline populations in the critical day length evoking reproductive diapause</v>
      </c>
      <c r="G1123" t="str">
        <f>VLOOKUP($D1123,metadata!$B$2:$S$451,4,0)</f>
        <v>10.1016/j.jinsphys.2013.05.006</v>
      </c>
      <c r="H1123" t="str">
        <f>VLOOKUP($D1123,metadata!$B$2:$S$451,5,0)</f>
        <v>y</v>
      </c>
      <c r="I1123" t="str">
        <f>VLOOKUP($D1123,metadata!$B$2:$S$451,6,0)</f>
        <v>a</v>
      </c>
      <c r="J1123" t="str">
        <f>VLOOKUP($D1123,metadata!$B$2:$S$451,7,0)</f>
        <v>i</v>
      </c>
      <c r="K1123">
        <f>VLOOKUP($D1123,metadata!$B$2:$S$451,8,0)</f>
        <v>105</v>
      </c>
      <c r="L1123">
        <f>VLOOKUP($D1123,metadata!$B$2:$S$451,9,0)</f>
        <v>44</v>
      </c>
      <c r="M1123" t="str">
        <f>VLOOKUP($D1123,metadata!$B$2:$S$451,10,0)</f>
        <v/>
      </c>
      <c r="N1123" t="str">
        <f>VLOOKUP($D1123,metadata!$B$2:$S$451,11,0)</f>
        <v>drosophila montana</v>
      </c>
      <c r="O1123" t="str">
        <f>VLOOKUP($D1123,metadata!$B$2:$S$451,12,0)</f>
        <v>diptera</v>
      </c>
      <c r="P1123" t="str">
        <f>VLOOKUP($D1123,metadata!$B$2:$S$451,13,0)</f>
        <v>Oulanka</v>
      </c>
      <c r="Q1123" t="str">
        <f>VLOOKUP($D1123,metadata!$B$2:$S$451,14,0)</f>
        <v>66.4N</v>
      </c>
      <c r="R1123" t="str">
        <f>VLOOKUP($D1123,metadata!$B$2:$S$451,15,0)</f>
        <v>29.2E</v>
      </c>
      <c r="S1123" t="str">
        <f>VLOOKUP($D1123,metadata!$B$2:$S$451,16,0)</f>
        <v/>
      </c>
      <c r="T1123" t="str">
        <f>VLOOKUP($D1123,metadata!$B$2:$S$451,17,0)</f>
        <v/>
      </c>
      <c r="U1123" t="str">
        <f>VLOOKUP($D1123,metadata!$B$2:$S$451,18,0)</f>
        <v/>
      </c>
      <c r="V1123">
        <f>VLOOKUP($D1123,metadata!$B$2:$Z$451,19,0)</f>
        <v>100</v>
      </c>
      <c r="W1123" t="str">
        <f>VLOOKUP($D1123,metadata!$B$2:$Z$451,20,0)</f>
        <v>global average</v>
      </c>
      <c r="X1123">
        <f>VLOOKUP($D1123,metadata!$B$2:$Z$451,21,0)</f>
        <v>44</v>
      </c>
      <c r="Y1123" t="str">
        <f>VLOOKUP($D1123,metadata!$B$2:$Z$451,22,0)</f>
        <v>t26</v>
      </c>
      <c r="Z1123">
        <f>VLOOKUP($D1123,metadata!$B$2:$Z$451,23,0)</f>
        <v>21</v>
      </c>
      <c r="AA1123" t="str">
        <f>VLOOKUP($D1123,metadata!$B$2:$Z$451,24,0)</f>
        <v>adult</v>
      </c>
      <c r="AB1123" t="str">
        <f>VLOOKUP($D1123,metadata!$B$2:$Z$451,25,0)</f>
        <v/>
      </c>
      <c r="AF1123">
        <f>IF(AE1123="",V1123,AE1123)</f>
        <v>100</v>
      </c>
      <c r="AH1123" t="str">
        <f>IF(AD1123&lt;1.1,"x","")</f>
        <v>x</v>
      </c>
      <c r="AN1123">
        <v>18.95</v>
      </c>
      <c r="AO1123">
        <v>0.15</v>
      </c>
      <c r="AP1123">
        <v>30.84</v>
      </c>
      <c r="AQ1123">
        <v>100</v>
      </c>
    </row>
    <row r="1124" spans="3:43" x14ac:dyDescent="0.3">
      <c r="C1124">
        <v>1124</v>
      </c>
      <c r="D1124" t="str">
        <f t="shared" si="50"/>
        <v>26-Oulanka</v>
      </c>
      <c r="E1124" t="str">
        <f>VLOOKUP($D1124,metadata!$B$2:$S$451,2,0)</f>
        <v>Lankinen, P; Tyukmaeva, VI; Hoikkala, A</v>
      </c>
      <c r="F1124" t="str">
        <f>VLOOKUP($D1124,metadata!$B$2:$S$451,3,0)</f>
        <v>Northern Drosophila montana flies show variation both within and between cline populations in the critical day length evoking reproductive diapause</v>
      </c>
      <c r="G1124" t="str">
        <f>VLOOKUP($D1124,metadata!$B$2:$S$451,4,0)</f>
        <v>10.1016/j.jinsphys.2013.05.006</v>
      </c>
      <c r="H1124" t="str">
        <f>VLOOKUP($D1124,metadata!$B$2:$S$451,5,0)</f>
        <v>y</v>
      </c>
      <c r="I1124" t="str">
        <f>VLOOKUP($D1124,metadata!$B$2:$S$451,6,0)</f>
        <v>a</v>
      </c>
      <c r="J1124" t="str">
        <f>VLOOKUP($D1124,metadata!$B$2:$S$451,7,0)</f>
        <v>i</v>
      </c>
      <c r="K1124">
        <f>VLOOKUP($D1124,metadata!$B$2:$S$451,8,0)</f>
        <v>105</v>
      </c>
      <c r="L1124">
        <f>VLOOKUP($D1124,metadata!$B$2:$S$451,9,0)</f>
        <v>44</v>
      </c>
      <c r="M1124" t="str">
        <f>VLOOKUP($D1124,metadata!$B$2:$S$451,10,0)</f>
        <v/>
      </c>
      <c r="N1124" t="str">
        <f>VLOOKUP($D1124,metadata!$B$2:$S$451,11,0)</f>
        <v>drosophila montana</v>
      </c>
      <c r="O1124" t="str">
        <f>VLOOKUP($D1124,metadata!$B$2:$S$451,12,0)</f>
        <v>diptera</v>
      </c>
      <c r="P1124" t="str">
        <f>VLOOKUP($D1124,metadata!$B$2:$S$451,13,0)</f>
        <v>Oulanka</v>
      </c>
      <c r="Q1124" t="str">
        <f>VLOOKUP($D1124,metadata!$B$2:$S$451,14,0)</f>
        <v>66.4N</v>
      </c>
      <c r="R1124" t="str">
        <f>VLOOKUP($D1124,metadata!$B$2:$S$451,15,0)</f>
        <v>29.2E</v>
      </c>
      <c r="S1124" t="str">
        <f>VLOOKUP($D1124,metadata!$B$2:$S$451,16,0)</f>
        <v/>
      </c>
      <c r="T1124" t="str">
        <f>VLOOKUP($D1124,metadata!$B$2:$S$451,17,0)</f>
        <v/>
      </c>
      <c r="U1124" t="str">
        <f>VLOOKUP($D1124,metadata!$B$2:$S$451,18,0)</f>
        <v/>
      </c>
      <c r="V1124">
        <f>VLOOKUP($D1124,metadata!$B$2:$Z$451,19,0)</f>
        <v>100</v>
      </c>
      <c r="W1124" t="str">
        <f>VLOOKUP($D1124,metadata!$B$2:$Z$451,20,0)</f>
        <v>global average</v>
      </c>
      <c r="X1124">
        <f>VLOOKUP($D1124,metadata!$B$2:$Z$451,21,0)</f>
        <v>44</v>
      </c>
      <c r="Y1124" t="str">
        <f>VLOOKUP($D1124,metadata!$B$2:$Z$451,22,0)</f>
        <v>t26</v>
      </c>
      <c r="Z1124">
        <f>VLOOKUP($D1124,metadata!$B$2:$Z$451,23,0)</f>
        <v>21</v>
      </c>
      <c r="AA1124" t="str">
        <f>VLOOKUP($D1124,metadata!$B$2:$Z$451,24,0)</f>
        <v>adult</v>
      </c>
      <c r="AB1124" t="str">
        <f>VLOOKUP($D1124,metadata!$B$2:$Z$451,25,0)</f>
        <v/>
      </c>
      <c r="AF1124">
        <f>IF(AE1124="",V1124,AE1124)</f>
        <v>100</v>
      </c>
      <c r="AH1124" t="str">
        <f>IF(AD1124&lt;1.1,"x","")</f>
        <v>x</v>
      </c>
      <c r="AN1124">
        <v>18.72</v>
      </c>
      <c r="AO1124">
        <v>0.16</v>
      </c>
      <c r="AP1124">
        <v>25.8</v>
      </c>
      <c r="AQ1124">
        <v>100</v>
      </c>
    </row>
    <row r="1125" spans="3:43" x14ac:dyDescent="0.3">
      <c r="C1125">
        <v>1125</v>
      </c>
      <c r="D1125" t="str">
        <f t="shared" si="50"/>
        <v>26-Oulanka</v>
      </c>
      <c r="E1125" t="str">
        <f>VLOOKUP($D1125,metadata!$B$2:$S$451,2,0)</f>
        <v>Lankinen, P; Tyukmaeva, VI; Hoikkala, A</v>
      </c>
      <c r="F1125" t="str">
        <f>VLOOKUP($D1125,metadata!$B$2:$S$451,3,0)</f>
        <v>Northern Drosophila montana flies show variation both within and between cline populations in the critical day length evoking reproductive diapause</v>
      </c>
      <c r="G1125" t="str">
        <f>VLOOKUP($D1125,metadata!$B$2:$S$451,4,0)</f>
        <v>10.1016/j.jinsphys.2013.05.006</v>
      </c>
      <c r="H1125" t="str">
        <f>VLOOKUP($D1125,metadata!$B$2:$S$451,5,0)</f>
        <v>y</v>
      </c>
      <c r="I1125" t="str">
        <f>VLOOKUP($D1125,metadata!$B$2:$S$451,6,0)</f>
        <v>a</v>
      </c>
      <c r="J1125" t="str">
        <f>VLOOKUP($D1125,metadata!$B$2:$S$451,7,0)</f>
        <v>i</v>
      </c>
      <c r="K1125">
        <f>VLOOKUP($D1125,metadata!$B$2:$S$451,8,0)</f>
        <v>105</v>
      </c>
      <c r="L1125">
        <f>VLOOKUP($D1125,metadata!$B$2:$S$451,9,0)</f>
        <v>44</v>
      </c>
      <c r="M1125" t="str">
        <f>VLOOKUP($D1125,metadata!$B$2:$S$451,10,0)</f>
        <v/>
      </c>
      <c r="N1125" t="str">
        <f>VLOOKUP($D1125,metadata!$B$2:$S$451,11,0)</f>
        <v>drosophila montana</v>
      </c>
      <c r="O1125" t="str">
        <f>VLOOKUP($D1125,metadata!$B$2:$S$451,12,0)</f>
        <v>diptera</v>
      </c>
      <c r="P1125" t="str">
        <f>VLOOKUP($D1125,metadata!$B$2:$S$451,13,0)</f>
        <v>Oulanka</v>
      </c>
      <c r="Q1125" t="str">
        <f>VLOOKUP($D1125,metadata!$B$2:$S$451,14,0)</f>
        <v>66.4N</v>
      </c>
      <c r="R1125" t="str">
        <f>VLOOKUP($D1125,metadata!$B$2:$S$451,15,0)</f>
        <v>29.2E</v>
      </c>
      <c r="S1125" t="str">
        <f>VLOOKUP($D1125,metadata!$B$2:$S$451,16,0)</f>
        <v/>
      </c>
      <c r="T1125" t="str">
        <f>VLOOKUP($D1125,metadata!$B$2:$S$451,17,0)</f>
        <v/>
      </c>
      <c r="U1125" t="str">
        <f>VLOOKUP($D1125,metadata!$B$2:$S$451,18,0)</f>
        <v/>
      </c>
      <c r="V1125">
        <f>VLOOKUP($D1125,metadata!$B$2:$Z$451,19,0)</f>
        <v>100</v>
      </c>
      <c r="W1125" t="str">
        <f>VLOOKUP($D1125,metadata!$B$2:$Z$451,20,0)</f>
        <v>global average</v>
      </c>
      <c r="X1125">
        <f>VLOOKUP($D1125,metadata!$B$2:$Z$451,21,0)</f>
        <v>44</v>
      </c>
      <c r="Y1125" t="str">
        <f>VLOOKUP($D1125,metadata!$B$2:$Z$451,22,0)</f>
        <v>t26</v>
      </c>
      <c r="Z1125">
        <f>VLOOKUP($D1125,metadata!$B$2:$Z$451,23,0)</f>
        <v>21</v>
      </c>
      <c r="AA1125" t="str">
        <f>VLOOKUP($D1125,metadata!$B$2:$Z$451,24,0)</f>
        <v>adult</v>
      </c>
      <c r="AB1125" t="str">
        <f>VLOOKUP($D1125,metadata!$B$2:$Z$451,25,0)</f>
        <v/>
      </c>
      <c r="AF1125">
        <f>IF(AE1125="",V1125,AE1125)</f>
        <v>100</v>
      </c>
      <c r="AH1125" t="str">
        <f>IF(AD1125&lt;1.1,"x","")</f>
        <v>x</v>
      </c>
      <c r="AN1125">
        <v>19.28</v>
      </c>
      <c r="AO1125">
        <v>0.12</v>
      </c>
      <c r="AP1125">
        <v>44.19</v>
      </c>
      <c r="AQ1125">
        <v>100</v>
      </c>
    </row>
    <row r="1126" spans="3:43" x14ac:dyDescent="0.3">
      <c r="C1126">
        <v>1126</v>
      </c>
      <c r="D1126" t="str">
        <f t="shared" si="50"/>
        <v>26-Oulanka</v>
      </c>
      <c r="E1126" t="str">
        <f>VLOOKUP($D1126,metadata!$B$2:$S$451,2,0)</f>
        <v>Lankinen, P; Tyukmaeva, VI; Hoikkala, A</v>
      </c>
      <c r="F1126" t="str">
        <f>VLOOKUP($D1126,metadata!$B$2:$S$451,3,0)</f>
        <v>Northern Drosophila montana flies show variation both within and between cline populations in the critical day length evoking reproductive diapause</v>
      </c>
      <c r="G1126" t="str">
        <f>VLOOKUP($D1126,metadata!$B$2:$S$451,4,0)</f>
        <v>10.1016/j.jinsphys.2013.05.006</v>
      </c>
      <c r="H1126" t="str">
        <f>VLOOKUP($D1126,metadata!$B$2:$S$451,5,0)</f>
        <v>y</v>
      </c>
      <c r="I1126" t="str">
        <f>VLOOKUP($D1126,metadata!$B$2:$S$451,6,0)</f>
        <v>a</v>
      </c>
      <c r="J1126" t="str">
        <f>VLOOKUP($D1126,metadata!$B$2:$S$451,7,0)</f>
        <v>i</v>
      </c>
      <c r="K1126">
        <f>VLOOKUP($D1126,metadata!$B$2:$S$451,8,0)</f>
        <v>105</v>
      </c>
      <c r="L1126">
        <f>VLOOKUP($D1126,metadata!$B$2:$S$451,9,0)</f>
        <v>44</v>
      </c>
      <c r="M1126" t="str">
        <f>VLOOKUP($D1126,metadata!$B$2:$S$451,10,0)</f>
        <v/>
      </c>
      <c r="N1126" t="str">
        <f>VLOOKUP($D1126,metadata!$B$2:$S$451,11,0)</f>
        <v>drosophila montana</v>
      </c>
      <c r="O1126" t="str">
        <f>VLOOKUP($D1126,metadata!$B$2:$S$451,12,0)</f>
        <v>diptera</v>
      </c>
      <c r="P1126" t="str">
        <f>VLOOKUP($D1126,metadata!$B$2:$S$451,13,0)</f>
        <v>Oulanka</v>
      </c>
      <c r="Q1126" t="str">
        <f>VLOOKUP($D1126,metadata!$B$2:$S$451,14,0)</f>
        <v>66.4N</v>
      </c>
      <c r="R1126" t="str">
        <f>VLOOKUP($D1126,metadata!$B$2:$S$451,15,0)</f>
        <v>29.2E</v>
      </c>
      <c r="S1126" t="str">
        <f>VLOOKUP($D1126,metadata!$B$2:$S$451,16,0)</f>
        <v/>
      </c>
      <c r="T1126" t="str">
        <f>VLOOKUP($D1126,metadata!$B$2:$S$451,17,0)</f>
        <v/>
      </c>
      <c r="U1126" t="str">
        <f>VLOOKUP($D1126,metadata!$B$2:$S$451,18,0)</f>
        <v/>
      </c>
      <c r="V1126">
        <f>VLOOKUP($D1126,metadata!$B$2:$Z$451,19,0)</f>
        <v>100</v>
      </c>
      <c r="W1126" t="str">
        <f>VLOOKUP($D1126,metadata!$B$2:$Z$451,20,0)</f>
        <v>global average</v>
      </c>
      <c r="X1126">
        <f>VLOOKUP($D1126,metadata!$B$2:$Z$451,21,0)</f>
        <v>44</v>
      </c>
      <c r="Y1126" t="str">
        <f>VLOOKUP($D1126,metadata!$B$2:$Z$451,22,0)</f>
        <v>t26</v>
      </c>
      <c r="Z1126">
        <f>VLOOKUP($D1126,metadata!$B$2:$Z$451,23,0)</f>
        <v>21</v>
      </c>
      <c r="AA1126" t="str">
        <f>VLOOKUP($D1126,metadata!$B$2:$Z$451,24,0)</f>
        <v>adult</v>
      </c>
      <c r="AB1126" t="str">
        <f>VLOOKUP($D1126,metadata!$B$2:$Z$451,25,0)</f>
        <v/>
      </c>
      <c r="AF1126">
        <f>IF(AE1126="",V1126,AE1126)</f>
        <v>100</v>
      </c>
      <c r="AH1126" t="str">
        <f>IF(AD1126&lt;1.1,"x","")</f>
        <v>x</v>
      </c>
      <c r="AN1126">
        <v>19.22</v>
      </c>
      <c r="AO1126">
        <v>0.18</v>
      </c>
      <c r="AP1126">
        <v>20.81</v>
      </c>
      <c r="AQ1126">
        <v>100</v>
      </c>
    </row>
    <row r="1127" spans="3:43" x14ac:dyDescent="0.3">
      <c r="C1127">
        <v>1127</v>
      </c>
      <c r="D1127" t="str">
        <f t="shared" si="50"/>
        <v>26-Oulanka</v>
      </c>
      <c r="E1127" t="str">
        <f>VLOOKUP($D1127,metadata!$B$2:$S$451,2,0)</f>
        <v>Lankinen, P; Tyukmaeva, VI; Hoikkala, A</v>
      </c>
      <c r="F1127" t="str">
        <f>VLOOKUP($D1127,metadata!$B$2:$S$451,3,0)</f>
        <v>Northern Drosophila montana flies show variation both within and between cline populations in the critical day length evoking reproductive diapause</v>
      </c>
      <c r="G1127" t="str">
        <f>VLOOKUP($D1127,metadata!$B$2:$S$451,4,0)</f>
        <v>10.1016/j.jinsphys.2013.05.006</v>
      </c>
      <c r="H1127" t="str">
        <f>VLOOKUP($D1127,metadata!$B$2:$S$451,5,0)</f>
        <v>y</v>
      </c>
      <c r="I1127" t="str">
        <f>VLOOKUP($D1127,metadata!$B$2:$S$451,6,0)</f>
        <v>a</v>
      </c>
      <c r="J1127" t="str">
        <f>VLOOKUP($D1127,metadata!$B$2:$S$451,7,0)</f>
        <v>i</v>
      </c>
      <c r="K1127">
        <f>VLOOKUP($D1127,metadata!$B$2:$S$451,8,0)</f>
        <v>105</v>
      </c>
      <c r="L1127">
        <f>VLOOKUP($D1127,metadata!$B$2:$S$451,9,0)</f>
        <v>44</v>
      </c>
      <c r="M1127" t="str">
        <f>VLOOKUP($D1127,metadata!$B$2:$S$451,10,0)</f>
        <v/>
      </c>
      <c r="N1127" t="str">
        <f>VLOOKUP($D1127,metadata!$B$2:$S$451,11,0)</f>
        <v>drosophila montana</v>
      </c>
      <c r="O1127" t="str">
        <f>VLOOKUP($D1127,metadata!$B$2:$S$451,12,0)</f>
        <v>diptera</v>
      </c>
      <c r="P1127" t="str">
        <f>VLOOKUP($D1127,metadata!$B$2:$S$451,13,0)</f>
        <v>Oulanka</v>
      </c>
      <c r="Q1127" t="str">
        <f>VLOOKUP($D1127,metadata!$B$2:$S$451,14,0)</f>
        <v>66.4N</v>
      </c>
      <c r="R1127" t="str">
        <f>VLOOKUP($D1127,metadata!$B$2:$S$451,15,0)</f>
        <v>29.2E</v>
      </c>
      <c r="S1127" t="str">
        <f>VLOOKUP($D1127,metadata!$B$2:$S$451,16,0)</f>
        <v/>
      </c>
      <c r="T1127" t="str">
        <f>VLOOKUP($D1127,metadata!$B$2:$S$451,17,0)</f>
        <v/>
      </c>
      <c r="U1127" t="str">
        <f>VLOOKUP($D1127,metadata!$B$2:$S$451,18,0)</f>
        <v/>
      </c>
      <c r="V1127">
        <f>VLOOKUP($D1127,metadata!$B$2:$Z$451,19,0)</f>
        <v>100</v>
      </c>
      <c r="W1127" t="str">
        <f>VLOOKUP($D1127,metadata!$B$2:$Z$451,20,0)</f>
        <v>global average</v>
      </c>
      <c r="X1127">
        <f>VLOOKUP($D1127,metadata!$B$2:$Z$451,21,0)</f>
        <v>44</v>
      </c>
      <c r="Y1127" t="str">
        <f>VLOOKUP($D1127,metadata!$B$2:$Z$451,22,0)</f>
        <v>t26</v>
      </c>
      <c r="Z1127">
        <f>VLOOKUP($D1127,metadata!$B$2:$Z$451,23,0)</f>
        <v>21</v>
      </c>
      <c r="AA1127" t="str">
        <f>VLOOKUP($D1127,metadata!$B$2:$Z$451,24,0)</f>
        <v>adult</v>
      </c>
      <c r="AB1127" t="str">
        <f>VLOOKUP($D1127,metadata!$B$2:$Z$451,25,0)</f>
        <v/>
      </c>
      <c r="AF1127">
        <f>IF(AE1127="",V1127,AE1127)</f>
        <v>100</v>
      </c>
      <c r="AH1127" t="str">
        <f>IF(AD1127&lt;1.1,"x","")</f>
        <v>x</v>
      </c>
      <c r="AN1127">
        <v>19.47</v>
      </c>
      <c r="AO1127">
        <v>0.13</v>
      </c>
      <c r="AP1127">
        <v>44.29</v>
      </c>
      <c r="AQ1127">
        <v>100</v>
      </c>
    </row>
    <row r="1128" spans="3:43" x14ac:dyDescent="0.3">
      <c r="C1128">
        <v>1128</v>
      </c>
      <c r="D1128" t="str">
        <f t="shared" si="50"/>
        <v>26-Oulanka</v>
      </c>
      <c r="E1128" t="str">
        <f>VLOOKUP($D1128,metadata!$B$2:$S$451,2,0)</f>
        <v>Lankinen, P; Tyukmaeva, VI; Hoikkala, A</v>
      </c>
      <c r="F1128" t="str">
        <f>VLOOKUP($D1128,metadata!$B$2:$S$451,3,0)</f>
        <v>Northern Drosophila montana flies show variation both within and between cline populations in the critical day length evoking reproductive diapause</v>
      </c>
      <c r="G1128" t="str">
        <f>VLOOKUP($D1128,metadata!$B$2:$S$451,4,0)</f>
        <v>10.1016/j.jinsphys.2013.05.006</v>
      </c>
      <c r="H1128" t="str">
        <f>VLOOKUP($D1128,metadata!$B$2:$S$451,5,0)</f>
        <v>y</v>
      </c>
      <c r="I1128" t="str">
        <f>VLOOKUP($D1128,metadata!$B$2:$S$451,6,0)</f>
        <v>a</v>
      </c>
      <c r="J1128" t="str">
        <f>VLOOKUP($D1128,metadata!$B$2:$S$451,7,0)</f>
        <v>i</v>
      </c>
      <c r="K1128">
        <f>VLOOKUP($D1128,metadata!$B$2:$S$451,8,0)</f>
        <v>105</v>
      </c>
      <c r="L1128">
        <f>VLOOKUP($D1128,metadata!$B$2:$S$451,9,0)</f>
        <v>44</v>
      </c>
      <c r="M1128" t="str">
        <f>VLOOKUP($D1128,metadata!$B$2:$S$451,10,0)</f>
        <v/>
      </c>
      <c r="N1128" t="str">
        <f>VLOOKUP($D1128,metadata!$B$2:$S$451,11,0)</f>
        <v>drosophila montana</v>
      </c>
      <c r="O1128" t="str">
        <f>VLOOKUP($D1128,metadata!$B$2:$S$451,12,0)</f>
        <v>diptera</v>
      </c>
      <c r="P1128" t="str">
        <f>VLOOKUP($D1128,metadata!$B$2:$S$451,13,0)</f>
        <v>Oulanka</v>
      </c>
      <c r="Q1128" t="str">
        <f>VLOOKUP($D1128,metadata!$B$2:$S$451,14,0)</f>
        <v>66.4N</v>
      </c>
      <c r="R1128" t="str">
        <f>VLOOKUP($D1128,metadata!$B$2:$S$451,15,0)</f>
        <v>29.2E</v>
      </c>
      <c r="S1128" t="str">
        <f>VLOOKUP($D1128,metadata!$B$2:$S$451,16,0)</f>
        <v/>
      </c>
      <c r="T1128" t="str">
        <f>VLOOKUP($D1128,metadata!$B$2:$S$451,17,0)</f>
        <v/>
      </c>
      <c r="U1128" t="str">
        <f>VLOOKUP($D1128,metadata!$B$2:$S$451,18,0)</f>
        <v/>
      </c>
      <c r="V1128">
        <f>VLOOKUP($D1128,metadata!$B$2:$Z$451,19,0)</f>
        <v>100</v>
      </c>
      <c r="W1128" t="str">
        <f>VLOOKUP($D1128,metadata!$B$2:$Z$451,20,0)</f>
        <v>global average</v>
      </c>
      <c r="X1128">
        <f>VLOOKUP($D1128,metadata!$B$2:$Z$451,21,0)</f>
        <v>44</v>
      </c>
      <c r="Y1128" t="str">
        <f>VLOOKUP($D1128,metadata!$B$2:$Z$451,22,0)</f>
        <v>t26</v>
      </c>
      <c r="Z1128">
        <f>VLOOKUP($D1128,metadata!$B$2:$Z$451,23,0)</f>
        <v>21</v>
      </c>
      <c r="AA1128" t="str">
        <f>VLOOKUP($D1128,metadata!$B$2:$Z$451,24,0)</f>
        <v>adult</v>
      </c>
      <c r="AB1128" t="str">
        <f>VLOOKUP($D1128,metadata!$B$2:$Z$451,25,0)</f>
        <v/>
      </c>
      <c r="AF1128">
        <f>IF(AE1128="",V1128,AE1128)</f>
        <v>100</v>
      </c>
      <c r="AH1128" t="str">
        <f>IF(AD1128&lt;1.1,"x","")</f>
        <v>x</v>
      </c>
      <c r="AN1128">
        <v>19.34</v>
      </c>
      <c r="AO1128">
        <v>0.14000000000000001</v>
      </c>
      <c r="AP1128">
        <v>37.33</v>
      </c>
      <c r="AQ1128">
        <v>100</v>
      </c>
    </row>
    <row r="1129" spans="3:43" x14ac:dyDescent="0.3">
      <c r="C1129">
        <v>1129</v>
      </c>
      <c r="D1129" t="str">
        <f t="shared" si="50"/>
        <v>26-Oulanka</v>
      </c>
      <c r="E1129" t="str">
        <f>VLOOKUP($D1129,metadata!$B$2:$S$451,2,0)</f>
        <v>Lankinen, P; Tyukmaeva, VI; Hoikkala, A</v>
      </c>
      <c r="F1129" t="str">
        <f>VLOOKUP($D1129,metadata!$B$2:$S$451,3,0)</f>
        <v>Northern Drosophila montana flies show variation both within and between cline populations in the critical day length evoking reproductive diapause</v>
      </c>
      <c r="G1129" t="str">
        <f>VLOOKUP($D1129,metadata!$B$2:$S$451,4,0)</f>
        <v>10.1016/j.jinsphys.2013.05.006</v>
      </c>
      <c r="H1129" t="str">
        <f>VLOOKUP($D1129,metadata!$B$2:$S$451,5,0)</f>
        <v>y</v>
      </c>
      <c r="I1129" t="str">
        <f>VLOOKUP($D1129,metadata!$B$2:$S$451,6,0)</f>
        <v>a</v>
      </c>
      <c r="J1129" t="str">
        <f>VLOOKUP($D1129,metadata!$B$2:$S$451,7,0)</f>
        <v>i</v>
      </c>
      <c r="K1129">
        <f>VLOOKUP($D1129,metadata!$B$2:$S$451,8,0)</f>
        <v>105</v>
      </c>
      <c r="L1129">
        <f>VLOOKUP($D1129,metadata!$B$2:$S$451,9,0)</f>
        <v>44</v>
      </c>
      <c r="M1129" t="str">
        <f>VLOOKUP($D1129,metadata!$B$2:$S$451,10,0)</f>
        <v/>
      </c>
      <c r="N1129" t="str">
        <f>VLOOKUP($D1129,metadata!$B$2:$S$451,11,0)</f>
        <v>drosophila montana</v>
      </c>
      <c r="O1129" t="str">
        <f>VLOOKUP($D1129,metadata!$B$2:$S$451,12,0)</f>
        <v>diptera</v>
      </c>
      <c r="P1129" t="str">
        <f>VLOOKUP($D1129,metadata!$B$2:$S$451,13,0)</f>
        <v>Oulanka</v>
      </c>
      <c r="Q1129" t="str">
        <f>VLOOKUP($D1129,metadata!$B$2:$S$451,14,0)</f>
        <v>66.4N</v>
      </c>
      <c r="R1129" t="str">
        <f>VLOOKUP($D1129,metadata!$B$2:$S$451,15,0)</f>
        <v>29.2E</v>
      </c>
      <c r="S1129" t="str">
        <f>VLOOKUP($D1129,metadata!$B$2:$S$451,16,0)</f>
        <v/>
      </c>
      <c r="T1129" t="str">
        <f>VLOOKUP($D1129,metadata!$B$2:$S$451,17,0)</f>
        <v/>
      </c>
      <c r="U1129" t="str">
        <f>VLOOKUP($D1129,metadata!$B$2:$S$451,18,0)</f>
        <v/>
      </c>
      <c r="V1129">
        <f>VLOOKUP($D1129,metadata!$B$2:$Z$451,19,0)</f>
        <v>100</v>
      </c>
      <c r="W1129" t="str">
        <f>VLOOKUP($D1129,metadata!$B$2:$Z$451,20,0)</f>
        <v>global average</v>
      </c>
      <c r="X1129">
        <f>VLOOKUP($D1129,metadata!$B$2:$Z$451,21,0)</f>
        <v>44</v>
      </c>
      <c r="Y1129" t="str">
        <f>VLOOKUP($D1129,metadata!$B$2:$Z$451,22,0)</f>
        <v>t26</v>
      </c>
      <c r="Z1129">
        <f>VLOOKUP($D1129,metadata!$B$2:$Z$451,23,0)</f>
        <v>21</v>
      </c>
      <c r="AA1129" t="str">
        <f>VLOOKUP($D1129,metadata!$B$2:$Z$451,24,0)</f>
        <v>adult</v>
      </c>
      <c r="AB1129" t="str">
        <f>VLOOKUP($D1129,metadata!$B$2:$Z$451,25,0)</f>
        <v/>
      </c>
      <c r="AF1129">
        <f>IF(AE1129="",V1129,AE1129)</f>
        <v>100</v>
      </c>
      <c r="AH1129" t="str">
        <f>IF(AD1129&lt;1.1,"x","")</f>
        <v>x</v>
      </c>
      <c r="AN1129">
        <v>19.75</v>
      </c>
      <c r="AO1129">
        <v>0.16</v>
      </c>
      <c r="AP1129">
        <v>27.25</v>
      </c>
      <c r="AQ1129">
        <v>100</v>
      </c>
    </row>
    <row r="1130" spans="3:43" x14ac:dyDescent="0.3">
      <c r="C1130">
        <v>1130</v>
      </c>
      <c r="D1130" t="str">
        <f t="shared" si="50"/>
        <v>26-Oulanka</v>
      </c>
      <c r="E1130" t="str">
        <f>VLOOKUP($D1130,metadata!$B$2:$S$451,2,0)</f>
        <v>Lankinen, P; Tyukmaeva, VI; Hoikkala, A</v>
      </c>
      <c r="F1130" t="str">
        <f>VLOOKUP($D1130,metadata!$B$2:$S$451,3,0)</f>
        <v>Northern Drosophila montana flies show variation both within and between cline populations in the critical day length evoking reproductive diapause</v>
      </c>
      <c r="G1130" t="str">
        <f>VLOOKUP($D1130,metadata!$B$2:$S$451,4,0)</f>
        <v>10.1016/j.jinsphys.2013.05.006</v>
      </c>
      <c r="H1130" t="str">
        <f>VLOOKUP($D1130,metadata!$B$2:$S$451,5,0)</f>
        <v>y</v>
      </c>
      <c r="I1130" t="str">
        <f>VLOOKUP($D1130,metadata!$B$2:$S$451,6,0)</f>
        <v>a</v>
      </c>
      <c r="J1130" t="str">
        <f>VLOOKUP($D1130,metadata!$B$2:$S$451,7,0)</f>
        <v>i</v>
      </c>
      <c r="K1130">
        <f>VLOOKUP($D1130,metadata!$B$2:$S$451,8,0)</f>
        <v>105</v>
      </c>
      <c r="L1130">
        <f>VLOOKUP($D1130,metadata!$B$2:$S$451,9,0)</f>
        <v>44</v>
      </c>
      <c r="M1130" t="str">
        <f>VLOOKUP($D1130,metadata!$B$2:$S$451,10,0)</f>
        <v/>
      </c>
      <c r="N1130" t="str">
        <f>VLOOKUP($D1130,metadata!$B$2:$S$451,11,0)</f>
        <v>drosophila montana</v>
      </c>
      <c r="O1130" t="str">
        <f>VLOOKUP($D1130,metadata!$B$2:$S$451,12,0)</f>
        <v>diptera</v>
      </c>
      <c r="P1130" t="str">
        <f>VLOOKUP($D1130,metadata!$B$2:$S$451,13,0)</f>
        <v>Oulanka</v>
      </c>
      <c r="Q1130" t="str">
        <f>VLOOKUP($D1130,metadata!$B$2:$S$451,14,0)</f>
        <v>66.4N</v>
      </c>
      <c r="R1130" t="str">
        <f>VLOOKUP($D1130,metadata!$B$2:$S$451,15,0)</f>
        <v>29.2E</v>
      </c>
      <c r="S1130" t="str">
        <f>VLOOKUP($D1130,metadata!$B$2:$S$451,16,0)</f>
        <v/>
      </c>
      <c r="T1130" t="str">
        <f>VLOOKUP($D1130,metadata!$B$2:$S$451,17,0)</f>
        <v/>
      </c>
      <c r="U1130" t="str">
        <f>VLOOKUP($D1130,metadata!$B$2:$S$451,18,0)</f>
        <v/>
      </c>
      <c r="V1130">
        <f>VLOOKUP($D1130,metadata!$B$2:$Z$451,19,0)</f>
        <v>100</v>
      </c>
      <c r="W1130" t="str">
        <f>VLOOKUP($D1130,metadata!$B$2:$Z$451,20,0)</f>
        <v>global average</v>
      </c>
      <c r="X1130">
        <f>VLOOKUP($D1130,metadata!$B$2:$Z$451,21,0)</f>
        <v>44</v>
      </c>
      <c r="Y1130" t="str">
        <f>VLOOKUP($D1130,metadata!$B$2:$Z$451,22,0)</f>
        <v>t26</v>
      </c>
      <c r="Z1130">
        <f>VLOOKUP($D1130,metadata!$B$2:$Z$451,23,0)</f>
        <v>21</v>
      </c>
      <c r="AA1130" t="str">
        <f>VLOOKUP($D1130,metadata!$B$2:$Z$451,24,0)</f>
        <v>adult</v>
      </c>
      <c r="AB1130" t="str">
        <f>VLOOKUP($D1130,metadata!$B$2:$Z$451,25,0)</f>
        <v/>
      </c>
      <c r="AF1130">
        <f>IF(AE1130="",V1130,AE1130)</f>
        <v>100</v>
      </c>
      <c r="AH1130" t="str">
        <f>IF(AD1130&lt;1.1,"x","")</f>
        <v>x</v>
      </c>
      <c r="AN1130">
        <v>19.61</v>
      </c>
      <c r="AO1130">
        <v>0.14000000000000001</v>
      </c>
      <c r="AP1130">
        <v>37.78</v>
      </c>
      <c r="AQ1130">
        <v>100</v>
      </c>
    </row>
    <row r="1131" spans="3:43" x14ac:dyDescent="0.3">
      <c r="C1131">
        <v>1131</v>
      </c>
      <c r="D1131" t="str">
        <f t="shared" si="50"/>
        <v>26-Oulanka</v>
      </c>
      <c r="E1131" t="str">
        <f>VLOOKUP($D1131,metadata!$B$2:$S$451,2,0)</f>
        <v>Lankinen, P; Tyukmaeva, VI; Hoikkala, A</v>
      </c>
      <c r="F1131" t="str">
        <f>VLOOKUP($D1131,metadata!$B$2:$S$451,3,0)</f>
        <v>Northern Drosophila montana flies show variation both within and between cline populations in the critical day length evoking reproductive diapause</v>
      </c>
      <c r="G1131" t="str">
        <f>VLOOKUP($D1131,metadata!$B$2:$S$451,4,0)</f>
        <v>10.1016/j.jinsphys.2013.05.006</v>
      </c>
      <c r="H1131" t="str">
        <f>VLOOKUP($D1131,metadata!$B$2:$S$451,5,0)</f>
        <v>y</v>
      </c>
      <c r="I1131" t="str">
        <f>VLOOKUP($D1131,metadata!$B$2:$S$451,6,0)</f>
        <v>a</v>
      </c>
      <c r="J1131" t="str">
        <f>VLOOKUP($D1131,metadata!$B$2:$S$451,7,0)</f>
        <v>i</v>
      </c>
      <c r="K1131">
        <f>VLOOKUP($D1131,metadata!$B$2:$S$451,8,0)</f>
        <v>105</v>
      </c>
      <c r="L1131">
        <f>VLOOKUP($D1131,metadata!$B$2:$S$451,9,0)</f>
        <v>44</v>
      </c>
      <c r="M1131" t="str">
        <f>VLOOKUP($D1131,metadata!$B$2:$S$451,10,0)</f>
        <v/>
      </c>
      <c r="N1131" t="str">
        <f>VLOOKUP($D1131,metadata!$B$2:$S$451,11,0)</f>
        <v>drosophila montana</v>
      </c>
      <c r="O1131" t="str">
        <f>VLOOKUP($D1131,metadata!$B$2:$S$451,12,0)</f>
        <v>diptera</v>
      </c>
      <c r="P1131" t="str">
        <f>VLOOKUP($D1131,metadata!$B$2:$S$451,13,0)</f>
        <v>Oulanka</v>
      </c>
      <c r="Q1131" t="str">
        <f>VLOOKUP($D1131,metadata!$B$2:$S$451,14,0)</f>
        <v>66.4N</v>
      </c>
      <c r="R1131" t="str">
        <f>VLOOKUP($D1131,metadata!$B$2:$S$451,15,0)</f>
        <v>29.2E</v>
      </c>
      <c r="S1131" t="str">
        <f>VLOOKUP($D1131,metadata!$B$2:$S$451,16,0)</f>
        <v/>
      </c>
      <c r="T1131" t="str">
        <f>VLOOKUP($D1131,metadata!$B$2:$S$451,17,0)</f>
        <v/>
      </c>
      <c r="U1131" t="str">
        <f>VLOOKUP($D1131,metadata!$B$2:$S$451,18,0)</f>
        <v/>
      </c>
      <c r="V1131">
        <f>VLOOKUP($D1131,metadata!$B$2:$Z$451,19,0)</f>
        <v>100</v>
      </c>
      <c r="W1131" t="str">
        <f>VLOOKUP($D1131,metadata!$B$2:$Z$451,20,0)</f>
        <v>global average</v>
      </c>
      <c r="X1131">
        <f>VLOOKUP($D1131,metadata!$B$2:$Z$451,21,0)</f>
        <v>44</v>
      </c>
      <c r="Y1131" t="str">
        <f>VLOOKUP($D1131,metadata!$B$2:$Z$451,22,0)</f>
        <v>t26</v>
      </c>
      <c r="Z1131">
        <f>VLOOKUP($D1131,metadata!$B$2:$Z$451,23,0)</f>
        <v>21</v>
      </c>
      <c r="AA1131" t="str">
        <f>VLOOKUP($D1131,metadata!$B$2:$Z$451,24,0)</f>
        <v>adult</v>
      </c>
      <c r="AB1131" t="str">
        <f>VLOOKUP($D1131,metadata!$B$2:$Z$451,25,0)</f>
        <v/>
      </c>
      <c r="AF1131">
        <f>IF(AE1131="",V1131,AE1131)</f>
        <v>100</v>
      </c>
      <c r="AH1131" t="str">
        <f>IF(AD1131&lt;1.1,"x","")</f>
        <v>x</v>
      </c>
      <c r="AN1131">
        <v>19.91</v>
      </c>
      <c r="AO1131">
        <v>0.16</v>
      </c>
      <c r="AP1131">
        <v>25.7</v>
      </c>
      <c r="AQ1131">
        <v>100</v>
      </c>
    </row>
    <row r="1132" spans="3:43" x14ac:dyDescent="0.3">
      <c r="C1132">
        <v>1132</v>
      </c>
      <c r="D1132" t="str">
        <f t="shared" si="50"/>
        <v>26-Oulanka</v>
      </c>
      <c r="E1132" t="str">
        <f>VLOOKUP($D1132,metadata!$B$2:$S$451,2,0)</f>
        <v>Lankinen, P; Tyukmaeva, VI; Hoikkala, A</v>
      </c>
      <c r="F1132" t="str">
        <f>VLOOKUP($D1132,metadata!$B$2:$S$451,3,0)</f>
        <v>Northern Drosophila montana flies show variation both within and between cline populations in the critical day length evoking reproductive diapause</v>
      </c>
      <c r="G1132" t="str">
        <f>VLOOKUP($D1132,metadata!$B$2:$S$451,4,0)</f>
        <v>10.1016/j.jinsphys.2013.05.006</v>
      </c>
      <c r="H1132" t="str">
        <f>VLOOKUP($D1132,metadata!$B$2:$S$451,5,0)</f>
        <v>y</v>
      </c>
      <c r="I1132" t="str">
        <f>VLOOKUP($D1132,metadata!$B$2:$S$451,6,0)</f>
        <v>a</v>
      </c>
      <c r="J1132" t="str">
        <f>VLOOKUP($D1132,metadata!$B$2:$S$451,7,0)</f>
        <v>i</v>
      </c>
      <c r="K1132">
        <f>VLOOKUP($D1132,metadata!$B$2:$S$451,8,0)</f>
        <v>105</v>
      </c>
      <c r="L1132">
        <f>VLOOKUP($D1132,metadata!$B$2:$S$451,9,0)</f>
        <v>44</v>
      </c>
      <c r="M1132" t="str">
        <f>VLOOKUP($D1132,metadata!$B$2:$S$451,10,0)</f>
        <v/>
      </c>
      <c r="N1132" t="str">
        <f>VLOOKUP($D1132,metadata!$B$2:$S$451,11,0)</f>
        <v>drosophila montana</v>
      </c>
      <c r="O1132" t="str">
        <f>VLOOKUP($D1132,metadata!$B$2:$S$451,12,0)</f>
        <v>diptera</v>
      </c>
      <c r="P1132" t="str">
        <f>VLOOKUP($D1132,metadata!$B$2:$S$451,13,0)</f>
        <v>Oulanka</v>
      </c>
      <c r="Q1132" t="str">
        <f>VLOOKUP($D1132,metadata!$B$2:$S$451,14,0)</f>
        <v>66.4N</v>
      </c>
      <c r="R1132" t="str">
        <f>VLOOKUP($D1132,metadata!$B$2:$S$451,15,0)</f>
        <v>29.2E</v>
      </c>
      <c r="S1132" t="str">
        <f>VLOOKUP($D1132,metadata!$B$2:$S$451,16,0)</f>
        <v/>
      </c>
      <c r="T1132" t="str">
        <f>VLOOKUP($D1132,metadata!$B$2:$S$451,17,0)</f>
        <v/>
      </c>
      <c r="U1132" t="str">
        <f>VLOOKUP($D1132,metadata!$B$2:$S$451,18,0)</f>
        <v/>
      </c>
      <c r="V1132">
        <f>VLOOKUP($D1132,metadata!$B$2:$Z$451,19,0)</f>
        <v>100</v>
      </c>
      <c r="W1132" t="str">
        <f>VLOOKUP($D1132,metadata!$B$2:$Z$451,20,0)</f>
        <v>global average</v>
      </c>
      <c r="X1132">
        <f>VLOOKUP($D1132,metadata!$B$2:$Z$451,21,0)</f>
        <v>44</v>
      </c>
      <c r="Y1132" t="str">
        <f>VLOOKUP($D1132,metadata!$B$2:$Z$451,22,0)</f>
        <v>t26</v>
      </c>
      <c r="Z1132">
        <f>VLOOKUP($D1132,metadata!$B$2:$Z$451,23,0)</f>
        <v>21</v>
      </c>
      <c r="AA1132" t="str">
        <f>VLOOKUP($D1132,metadata!$B$2:$Z$451,24,0)</f>
        <v>adult</v>
      </c>
      <c r="AB1132" t="str">
        <f>VLOOKUP($D1132,metadata!$B$2:$Z$451,25,0)</f>
        <v/>
      </c>
      <c r="AF1132">
        <f>IF(AE1132="",V1132,AE1132)</f>
        <v>100</v>
      </c>
      <c r="AH1132" t="str">
        <f>IF(AD1132&lt;1.1,"x","")</f>
        <v>x</v>
      </c>
      <c r="AN1132">
        <v>19.260000000000002</v>
      </c>
      <c r="AO1132">
        <v>0.16</v>
      </c>
      <c r="AP1132">
        <v>25.68</v>
      </c>
      <c r="AQ1132">
        <v>100</v>
      </c>
    </row>
    <row r="1133" spans="3:43" x14ac:dyDescent="0.3">
      <c r="C1133">
        <v>1133</v>
      </c>
      <c r="D1133" t="str">
        <f t="shared" si="50"/>
        <v>26-Oulanka</v>
      </c>
      <c r="E1133" t="str">
        <f>VLOOKUP($D1133,metadata!$B$2:$S$451,2,0)</f>
        <v>Lankinen, P; Tyukmaeva, VI; Hoikkala, A</v>
      </c>
      <c r="F1133" t="str">
        <f>VLOOKUP($D1133,metadata!$B$2:$S$451,3,0)</f>
        <v>Northern Drosophila montana flies show variation both within and between cline populations in the critical day length evoking reproductive diapause</v>
      </c>
      <c r="G1133" t="str">
        <f>VLOOKUP($D1133,metadata!$B$2:$S$451,4,0)</f>
        <v>10.1016/j.jinsphys.2013.05.006</v>
      </c>
      <c r="H1133" t="str">
        <f>VLOOKUP($D1133,metadata!$B$2:$S$451,5,0)</f>
        <v>y</v>
      </c>
      <c r="I1133" t="str">
        <f>VLOOKUP($D1133,metadata!$B$2:$S$451,6,0)</f>
        <v>a</v>
      </c>
      <c r="J1133" t="str">
        <f>VLOOKUP($D1133,metadata!$B$2:$S$451,7,0)</f>
        <v>i</v>
      </c>
      <c r="K1133">
        <f>VLOOKUP($D1133,metadata!$B$2:$S$451,8,0)</f>
        <v>105</v>
      </c>
      <c r="L1133">
        <f>VLOOKUP($D1133,metadata!$B$2:$S$451,9,0)</f>
        <v>44</v>
      </c>
      <c r="M1133" t="str">
        <f>VLOOKUP($D1133,metadata!$B$2:$S$451,10,0)</f>
        <v/>
      </c>
      <c r="N1133" t="str">
        <f>VLOOKUP($D1133,metadata!$B$2:$S$451,11,0)</f>
        <v>drosophila montana</v>
      </c>
      <c r="O1133" t="str">
        <f>VLOOKUP($D1133,metadata!$B$2:$S$451,12,0)</f>
        <v>diptera</v>
      </c>
      <c r="P1133" t="str">
        <f>VLOOKUP($D1133,metadata!$B$2:$S$451,13,0)</f>
        <v>Oulanka</v>
      </c>
      <c r="Q1133" t="str">
        <f>VLOOKUP($D1133,metadata!$B$2:$S$451,14,0)</f>
        <v>66.4N</v>
      </c>
      <c r="R1133" t="str">
        <f>VLOOKUP($D1133,metadata!$B$2:$S$451,15,0)</f>
        <v>29.2E</v>
      </c>
      <c r="S1133" t="str">
        <f>VLOOKUP($D1133,metadata!$B$2:$S$451,16,0)</f>
        <v/>
      </c>
      <c r="T1133" t="str">
        <f>VLOOKUP($D1133,metadata!$B$2:$S$451,17,0)</f>
        <v/>
      </c>
      <c r="U1133" t="str">
        <f>VLOOKUP($D1133,metadata!$B$2:$S$451,18,0)</f>
        <v/>
      </c>
      <c r="V1133">
        <f>VLOOKUP($D1133,metadata!$B$2:$Z$451,19,0)</f>
        <v>100</v>
      </c>
      <c r="W1133" t="str">
        <f>VLOOKUP($D1133,metadata!$B$2:$Z$451,20,0)</f>
        <v>global average</v>
      </c>
      <c r="X1133">
        <f>VLOOKUP($D1133,metadata!$B$2:$Z$451,21,0)</f>
        <v>44</v>
      </c>
      <c r="Y1133" t="str">
        <f>VLOOKUP($D1133,metadata!$B$2:$Z$451,22,0)</f>
        <v>t26</v>
      </c>
      <c r="Z1133">
        <f>VLOOKUP($D1133,metadata!$B$2:$Z$451,23,0)</f>
        <v>21</v>
      </c>
      <c r="AA1133" t="str">
        <f>VLOOKUP($D1133,metadata!$B$2:$Z$451,24,0)</f>
        <v>adult</v>
      </c>
      <c r="AB1133" t="str">
        <f>VLOOKUP($D1133,metadata!$B$2:$Z$451,25,0)</f>
        <v/>
      </c>
      <c r="AF1133">
        <f>IF(AE1133="",V1133,AE1133)</f>
        <v>100</v>
      </c>
      <c r="AH1133" t="str">
        <f>IF(AD1133&lt;1.1,"x","")</f>
        <v>x</v>
      </c>
      <c r="AN1133">
        <v>19.04</v>
      </c>
      <c r="AO1133">
        <v>0.16</v>
      </c>
      <c r="AP1133">
        <v>25.92</v>
      </c>
      <c r="AQ1133">
        <v>100</v>
      </c>
    </row>
    <row r="1134" spans="3:43" x14ac:dyDescent="0.3">
      <c r="C1134">
        <v>1134</v>
      </c>
      <c r="D1134" t="str">
        <f t="shared" si="50"/>
        <v>26-Oulanka</v>
      </c>
      <c r="E1134" t="str">
        <f>VLOOKUP($D1134,metadata!$B$2:$S$451,2,0)</f>
        <v>Lankinen, P; Tyukmaeva, VI; Hoikkala, A</v>
      </c>
      <c r="F1134" t="str">
        <f>VLOOKUP($D1134,metadata!$B$2:$S$451,3,0)</f>
        <v>Northern Drosophila montana flies show variation both within and between cline populations in the critical day length evoking reproductive diapause</v>
      </c>
      <c r="G1134" t="str">
        <f>VLOOKUP($D1134,metadata!$B$2:$S$451,4,0)</f>
        <v>10.1016/j.jinsphys.2013.05.006</v>
      </c>
      <c r="H1134" t="str">
        <f>VLOOKUP($D1134,metadata!$B$2:$S$451,5,0)</f>
        <v>y</v>
      </c>
      <c r="I1134" t="str">
        <f>VLOOKUP($D1134,metadata!$B$2:$S$451,6,0)</f>
        <v>a</v>
      </c>
      <c r="J1134" t="str">
        <f>VLOOKUP($D1134,metadata!$B$2:$S$451,7,0)</f>
        <v>i</v>
      </c>
      <c r="K1134">
        <f>VLOOKUP($D1134,metadata!$B$2:$S$451,8,0)</f>
        <v>105</v>
      </c>
      <c r="L1134">
        <f>VLOOKUP($D1134,metadata!$B$2:$S$451,9,0)</f>
        <v>44</v>
      </c>
      <c r="M1134" t="str">
        <f>VLOOKUP($D1134,metadata!$B$2:$S$451,10,0)</f>
        <v/>
      </c>
      <c r="N1134" t="str">
        <f>VLOOKUP($D1134,metadata!$B$2:$S$451,11,0)</f>
        <v>drosophila montana</v>
      </c>
      <c r="O1134" t="str">
        <f>VLOOKUP($D1134,metadata!$B$2:$S$451,12,0)</f>
        <v>diptera</v>
      </c>
      <c r="P1134" t="str">
        <f>VLOOKUP($D1134,metadata!$B$2:$S$451,13,0)</f>
        <v>Oulanka</v>
      </c>
      <c r="Q1134" t="str">
        <f>VLOOKUP($D1134,metadata!$B$2:$S$451,14,0)</f>
        <v>66.4N</v>
      </c>
      <c r="R1134" t="str">
        <f>VLOOKUP($D1134,metadata!$B$2:$S$451,15,0)</f>
        <v>29.2E</v>
      </c>
      <c r="S1134" t="str">
        <f>VLOOKUP($D1134,metadata!$B$2:$S$451,16,0)</f>
        <v/>
      </c>
      <c r="T1134" t="str">
        <f>VLOOKUP($D1134,metadata!$B$2:$S$451,17,0)</f>
        <v/>
      </c>
      <c r="U1134" t="str">
        <f>VLOOKUP($D1134,metadata!$B$2:$S$451,18,0)</f>
        <v/>
      </c>
      <c r="V1134">
        <f>VLOOKUP($D1134,metadata!$B$2:$Z$451,19,0)</f>
        <v>100</v>
      </c>
      <c r="W1134" t="str">
        <f>VLOOKUP($D1134,metadata!$B$2:$Z$451,20,0)</f>
        <v>global average</v>
      </c>
      <c r="X1134">
        <f>VLOOKUP($D1134,metadata!$B$2:$Z$451,21,0)</f>
        <v>44</v>
      </c>
      <c r="Y1134" t="str">
        <f>VLOOKUP($D1134,metadata!$B$2:$Z$451,22,0)</f>
        <v>t26</v>
      </c>
      <c r="Z1134">
        <f>VLOOKUP($D1134,metadata!$B$2:$Z$451,23,0)</f>
        <v>21</v>
      </c>
      <c r="AA1134" t="str">
        <f>VLOOKUP($D1134,metadata!$B$2:$Z$451,24,0)</f>
        <v>adult</v>
      </c>
      <c r="AB1134" t="str">
        <f>VLOOKUP($D1134,metadata!$B$2:$Z$451,25,0)</f>
        <v/>
      </c>
      <c r="AF1134">
        <f>IF(AE1134="",V1134,AE1134)</f>
        <v>100</v>
      </c>
      <c r="AH1134" t="str">
        <f>IF(AD1134&lt;1.1,"x","")</f>
        <v>x</v>
      </c>
      <c r="AN1134">
        <v>20.27</v>
      </c>
      <c r="AO1134">
        <v>0.17</v>
      </c>
      <c r="AP1134">
        <v>24.89</v>
      </c>
      <c r="AQ1134">
        <v>100</v>
      </c>
    </row>
    <row r="1135" spans="3:43" x14ac:dyDescent="0.3">
      <c r="C1135">
        <v>1135</v>
      </c>
      <c r="D1135" t="str">
        <f t="shared" si="50"/>
        <v>26-Oulanka</v>
      </c>
      <c r="E1135" t="str">
        <f>VLOOKUP($D1135,metadata!$B$2:$S$451,2,0)</f>
        <v>Lankinen, P; Tyukmaeva, VI; Hoikkala, A</v>
      </c>
      <c r="F1135" t="str">
        <f>VLOOKUP($D1135,metadata!$B$2:$S$451,3,0)</f>
        <v>Northern Drosophila montana flies show variation both within and between cline populations in the critical day length evoking reproductive diapause</v>
      </c>
      <c r="G1135" t="str">
        <f>VLOOKUP($D1135,metadata!$B$2:$S$451,4,0)</f>
        <v>10.1016/j.jinsphys.2013.05.006</v>
      </c>
      <c r="H1135" t="str">
        <f>VLOOKUP($D1135,metadata!$B$2:$S$451,5,0)</f>
        <v>y</v>
      </c>
      <c r="I1135" t="str">
        <f>VLOOKUP($D1135,metadata!$B$2:$S$451,6,0)</f>
        <v>a</v>
      </c>
      <c r="J1135" t="str">
        <f>VLOOKUP($D1135,metadata!$B$2:$S$451,7,0)</f>
        <v>i</v>
      </c>
      <c r="K1135">
        <f>VLOOKUP($D1135,metadata!$B$2:$S$451,8,0)</f>
        <v>105</v>
      </c>
      <c r="L1135">
        <f>VLOOKUP($D1135,metadata!$B$2:$S$451,9,0)</f>
        <v>44</v>
      </c>
      <c r="M1135" t="str">
        <f>VLOOKUP($D1135,metadata!$B$2:$S$451,10,0)</f>
        <v/>
      </c>
      <c r="N1135" t="str">
        <f>VLOOKUP($D1135,metadata!$B$2:$S$451,11,0)</f>
        <v>drosophila montana</v>
      </c>
      <c r="O1135" t="str">
        <f>VLOOKUP($D1135,metadata!$B$2:$S$451,12,0)</f>
        <v>diptera</v>
      </c>
      <c r="P1135" t="str">
        <f>VLOOKUP($D1135,metadata!$B$2:$S$451,13,0)</f>
        <v>Oulanka</v>
      </c>
      <c r="Q1135" t="str">
        <f>VLOOKUP($D1135,metadata!$B$2:$S$451,14,0)</f>
        <v>66.4N</v>
      </c>
      <c r="R1135" t="str">
        <f>VLOOKUP($D1135,metadata!$B$2:$S$451,15,0)</f>
        <v>29.2E</v>
      </c>
      <c r="S1135" t="str">
        <f>VLOOKUP($D1135,metadata!$B$2:$S$451,16,0)</f>
        <v/>
      </c>
      <c r="T1135" t="str">
        <f>VLOOKUP($D1135,metadata!$B$2:$S$451,17,0)</f>
        <v/>
      </c>
      <c r="U1135" t="str">
        <f>VLOOKUP($D1135,metadata!$B$2:$S$451,18,0)</f>
        <v/>
      </c>
      <c r="V1135">
        <f>VLOOKUP($D1135,metadata!$B$2:$Z$451,19,0)</f>
        <v>100</v>
      </c>
      <c r="W1135" t="str">
        <f>VLOOKUP($D1135,metadata!$B$2:$Z$451,20,0)</f>
        <v>global average</v>
      </c>
      <c r="X1135">
        <f>VLOOKUP($D1135,metadata!$B$2:$Z$451,21,0)</f>
        <v>44</v>
      </c>
      <c r="Y1135" t="str">
        <f>VLOOKUP($D1135,metadata!$B$2:$Z$451,22,0)</f>
        <v>t26</v>
      </c>
      <c r="Z1135">
        <f>VLOOKUP($D1135,metadata!$B$2:$Z$451,23,0)</f>
        <v>21</v>
      </c>
      <c r="AA1135" t="str">
        <f>VLOOKUP($D1135,metadata!$B$2:$Z$451,24,0)</f>
        <v>adult</v>
      </c>
      <c r="AB1135" t="str">
        <f>VLOOKUP($D1135,metadata!$B$2:$Z$451,25,0)</f>
        <v/>
      </c>
      <c r="AF1135">
        <f>IF(AE1135="",V1135,AE1135)</f>
        <v>100</v>
      </c>
      <c r="AH1135" t="str">
        <f>IF(AD1135&lt;1.1,"x","")</f>
        <v>x</v>
      </c>
      <c r="AN1135">
        <v>17.91</v>
      </c>
      <c r="AO1135">
        <v>0.13</v>
      </c>
      <c r="AP1135">
        <v>37.29</v>
      </c>
      <c r="AQ1135">
        <v>100</v>
      </c>
    </row>
    <row r="1136" spans="3:43" x14ac:dyDescent="0.3">
      <c r="C1136">
        <v>1136</v>
      </c>
      <c r="D1136" t="str">
        <f t="shared" si="50"/>
        <v>26-Oulanka</v>
      </c>
      <c r="E1136" t="str">
        <f>VLOOKUP($D1136,metadata!$B$2:$S$451,2,0)</f>
        <v>Lankinen, P; Tyukmaeva, VI; Hoikkala, A</v>
      </c>
      <c r="F1136" t="str">
        <f>VLOOKUP($D1136,metadata!$B$2:$S$451,3,0)</f>
        <v>Northern Drosophila montana flies show variation both within and between cline populations in the critical day length evoking reproductive diapause</v>
      </c>
      <c r="G1136" t="str">
        <f>VLOOKUP($D1136,metadata!$B$2:$S$451,4,0)</f>
        <v>10.1016/j.jinsphys.2013.05.006</v>
      </c>
      <c r="H1136" t="str">
        <f>VLOOKUP($D1136,metadata!$B$2:$S$451,5,0)</f>
        <v>y</v>
      </c>
      <c r="I1136" t="str">
        <f>VLOOKUP($D1136,metadata!$B$2:$S$451,6,0)</f>
        <v>a</v>
      </c>
      <c r="J1136" t="str">
        <f>VLOOKUP($D1136,metadata!$B$2:$S$451,7,0)</f>
        <v>i</v>
      </c>
      <c r="K1136">
        <f>VLOOKUP($D1136,metadata!$B$2:$S$451,8,0)</f>
        <v>105</v>
      </c>
      <c r="L1136">
        <f>VLOOKUP($D1136,metadata!$B$2:$S$451,9,0)</f>
        <v>44</v>
      </c>
      <c r="M1136" t="str">
        <f>VLOOKUP($D1136,metadata!$B$2:$S$451,10,0)</f>
        <v/>
      </c>
      <c r="N1136" t="str">
        <f>VLOOKUP($D1136,metadata!$B$2:$S$451,11,0)</f>
        <v>drosophila montana</v>
      </c>
      <c r="O1136" t="str">
        <f>VLOOKUP($D1136,metadata!$B$2:$S$451,12,0)</f>
        <v>diptera</v>
      </c>
      <c r="P1136" t="str">
        <f>VLOOKUP($D1136,metadata!$B$2:$S$451,13,0)</f>
        <v>Oulanka</v>
      </c>
      <c r="Q1136" t="str">
        <f>VLOOKUP($D1136,metadata!$B$2:$S$451,14,0)</f>
        <v>66.4N</v>
      </c>
      <c r="R1136" t="str">
        <f>VLOOKUP($D1136,metadata!$B$2:$S$451,15,0)</f>
        <v>29.2E</v>
      </c>
      <c r="S1136" t="str">
        <f>VLOOKUP($D1136,metadata!$B$2:$S$451,16,0)</f>
        <v/>
      </c>
      <c r="T1136" t="str">
        <f>VLOOKUP($D1136,metadata!$B$2:$S$451,17,0)</f>
        <v/>
      </c>
      <c r="U1136" t="str">
        <f>VLOOKUP($D1136,metadata!$B$2:$S$451,18,0)</f>
        <v/>
      </c>
      <c r="V1136">
        <f>VLOOKUP($D1136,metadata!$B$2:$Z$451,19,0)</f>
        <v>100</v>
      </c>
      <c r="W1136" t="str">
        <f>VLOOKUP($D1136,metadata!$B$2:$Z$451,20,0)</f>
        <v>global average</v>
      </c>
      <c r="X1136">
        <f>VLOOKUP($D1136,metadata!$B$2:$Z$451,21,0)</f>
        <v>44</v>
      </c>
      <c r="Y1136" t="str">
        <f>VLOOKUP($D1136,metadata!$B$2:$Z$451,22,0)</f>
        <v>t26</v>
      </c>
      <c r="Z1136">
        <f>VLOOKUP($D1136,metadata!$B$2:$Z$451,23,0)</f>
        <v>21</v>
      </c>
      <c r="AA1136" t="str">
        <f>VLOOKUP($D1136,metadata!$B$2:$Z$451,24,0)</f>
        <v>adult</v>
      </c>
      <c r="AB1136" t="str">
        <f>VLOOKUP($D1136,metadata!$B$2:$Z$451,25,0)</f>
        <v/>
      </c>
      <c r="AF1136">
        <f>IF(AE1136="",V1136,AE1136)</f>
        <v>100</v>
      </c>
      <c r="AH1136" t="str">
        <f>IF(AD1136&lt;1.1,"x","")</f>
        <v>x</v>
      </c>
      <c r="AN1136">
        <v>19.739999999999998</v>
      </c>
      <c r="AO1136">
        <v>0.15</v>
      </c>
      <c r="AP1136">
        <v>33.04</v>
      </c>
      <c r="AQ1136">
        <v>100</v>
      </c>
    </row>
    <row r="1137" spans="3:43" x14ac:dyDescent="0.3">
      <c r="C1137">
        <v>1137</v>
      </c>
      <c r="D1137" t="str">
        <f t="shared" si="50"/>
        <v>26-Oulanka</v>
      </c>
      <c r="E1137" t="str">
        <f>VLOOKUP($D1137,metadata!$B$2:$S$451,2,0)</f>
        <v>Lankinen, P; Tyukmaeva, VI; Hoikkala, A</v>
      </c>
      <c r="F1137" t="str">
        <f>VLOOKUP($D1137,metadata!$B$2:$S$451,3,0)</f>
        <v>Northern Drosophila montana flies show variation both within and between cline populations in the critical day length evoking reproductive diapause</v>
      </c>
      <c r="G1137" t="str">
        <f>VLOOKUP($D1137,metadata!$B$2:$S$451,4,0)</f>
        <v>10.1016/j.jinsphys.2013.05.006</v>
      </c>
      <c r="H1137" t="str">
        <f>VLOOKUP($D1137,metadata!$B$2:$S$451,5,0)</f>
        <v>y</v>
      </c>
      <c r="I1137" t="str">
        <f>VLOOKUP($D1137,metadata!$B$2:$S$451,6,0)</f>
        <v>a</v>
      </c>
      <c r="J1137" t="str">
        <f>VLOOKUP($D1137,metadata!$B$2:$S$451,7,0)</f>
        <v>i</v>
      </c>
      <c r="K1137">
        <f>VLOOKUP($D1137,metadata!$B$2:$S$451,8,0)</f>
        <v>105</v>
      </c>
      <c r="L1137">
        <f>VLOOKUP($D1137,metadata!$B$2:$S$451,9,0)</f>
        <v>44</v>
      </c>
      <c r="M1137" t="str">
        <f>VLOOKUP($D1137,metadata!$B$2:$S$451,10,0)</f>
        <v/>
      </c>
      <c r="N1137" t="str">
        <f>VLOOKUP($D1137,metadata!$B$2:$S$451,11,0)</f>
        <v>drosophila montana</v>
      </c>
      <c r="O1137" t="str">
        <f>VLOOKUP($D1137,metadata!$B$2:$S$451,12,0)</f>
        <v>diptera</v>
      </c>
      <c r="P1137" t="str">
        <f>VLOOKUP($D1137,metadata!$B$2:$S$451,13,0)</f>
        <v>Oulanka</v>
      </c>
      <c r="Q1137" t="str">
        <f>VLOOKUP($D1137,metadata!$B$2:$S$451,14,0)</f>
        <v>66.4N</v>
      </c>
      <c r="R1137" t="str">
        <f>VLOOKUP($D1137,metadata!$B$2:$S$451,15,0)</f>
        <v>29.2E</v>
      </c>
      <c r="S1137" t="str">
        <f>VLOOKUP($D1137,metadata!$B$2:$S$451,16,0)</f>
        <v/>
      </c>
      <c r="T1137" t="str">
        <f>VLOOKUP($D1137,metadata!$B$2:$S$451,17,0)</f>
        <v/>
      </c>
      <c r="U1137" t="str">
        <f>VLOOKUP($D1137,metadata!$B$2:$S$451,18,0)</f>
        <v/>
      </c>
      <c r="V1137">
        <f>VLOOKUP($D1137,metadata!$B$2:$Z$451,19,0)</f>
        <v>100</v>
      </c>
      <c r="W1137" t="str">
        <f>VLOOKUP($D1137,metadata!$B$2:$Z$451,20,0)</f>
        <v>global average</v>
      </c>
      <c r="X1137">
        <f>VLOOKUP($D1137,metadata!$B$2:$Z$451,21,0)</f>
        <v>44</v>
      </c>
      <c r="Y1137" t="str">
        <f>VLOOKUP($D1137,metadata!$B$2:$Z$451,22,0)</f>
        <v>t26</v>
      </c>
      <c r="Z1137">
        <f>VLOOKUP($D1137,metadata!$B$2:$Z$451,23,0)</f>
        <v>21</v>
      </c>
      <c r="AA1137" t="str">
        <f>VLOOKUP($D1137,metadata!$B$2:$Z$451,24,0)</f>
        <v>adult</v>
      </c>
      <c r="AB1137" t="str">
        <f>VLOOKUP($D1137,metadata!$B$2:$Z$451,25,0)</f>
        <v/>
      </c>
      <c r="AF1137">
        <f>IF(AE1137="",V1137,AE1137)</f>
        <v>100</v>
      </c>
      <c r="AH1137" t="str">
        <f>IF(AD1137&lt;1.1,"x","")</f>
        <v>x</v>
      </c>
      <c r="AN1137">
        <v>18.850000000000001</v>
      </c>
      <c r="AO1137">
        <v>0.14000000000000001</v>
      </c>
      <c r="AP1137">
        <v>35.869999999999997</v>
      </c>
      <c r="AQ1137">
        <v>100</v>
      </c>
    </row>
    <row r="1138" spans="3:43" x14ac:dyDescent="0.3">
      <c r="C1138">
        <v>1138</v>
      </c>
      <c r="D1138" t="str">
        <f t="shared" si="50"/>
        <v>26-Oulanka</v>
      </c>
      <c r="E1138" t="str">
        <f>VLOOKUP($D1138,metadata!$B$2:$S$451,2,0)</f>
        <v>Lankinen, P; Tyukmaeva, VI; Hoikkala, A</v>
      </c>
      <c r="F1138" t="str">
        <f>VLOOKUP($D1138,metadata!$B$2:$S$451,3,0)</f>
        <v>Northern Drosophila montana flies show variation both within and between cline populations in the critical day length evoking reproductive diapause</v>
      </c>
      <c r="G1138" t="str">
        <f>VLOOKUP($D1138,metadata!$B$2:$S$451,4,0)</f>
        <v>10.1016/j.jinsphys.2013.05.006</v>
      </c>
      <c r="H1138" t="str">
        <f>VLOOKUP($D1138,metadata!$B$2:$S$451,5,0)</f>
        <v>y</v>
      </c>
      <c r="I1138" t="str">
        <f>VLOOKUP($D1138,metadata!$B$2:$S$451,6,0)</f>
        <v>a</v>
      </c>
      <c r="J1138" t="str">
        <f>VLOOKUP($D1138,metadata!$B$2:$S$451,7,0)</f>
        <v>i</v>
      </c>
      <c r="K1138">
        <f>VLOOKUP($D1138,metadata!$B$2:$S$451,8,0)</f>
        <v>105</v>
      </c>
      <c r="L1138">
        <f>VLOOKUP($D1138,metadata!$B$2:$S$451,9,0)</f>
        <v>44</v>
      </c>
      <c r="M1138" t="str">
        <f>VLOOKUP($D1138,metadata!$B$2:$S$451,10,0)</f>
        <v/>
      </c>
      <c r="N1138" t="str">
        <f>VLOOKUP($D1138,metadata!$B$2:$S$451,11,0)</f>
        <v>drosophila montana</v>
      </c>
      <c r="O1138" t="str">
        <f>VLOOKUP($D1138,metadata!$B$2:$S$451,12,0)</f>
        <v>diptera</v>
      </c>
      <c r="P1138" t="str">
        <f>VLOOKUP($D1138,metadata!$B$2:$S$451,13,0)</f>
        <v>Oulanka</v>
      </c>
      <c r="Q1138" t="str">
        <f>VLOOKUP($D1138,metadata!$B$2:$S$451,14,0)</f>
        <v>66.4N</v>
      </c>
      <c r="R1138" t="str">
        <f>VLOOKUP($D1138,metadata!$B$2:$S$451,15,0)</f>
        <v>29.2E</v>
      </c>
      <c r="S1138" t="str">
        <f>VLOOKUP($D1138,metadata!$B$2:$S$451,16,0)</f>
        <v/>
      </c>
      <c r="T1138" t="str">
        <f>VLOOKUP($D1138,metadata!$B$2:$S$451,17,0)</f>
        <v/>
      </c>
      <c r="U1138" t="str">
        <f>VLOOKUP($D1138,metadata!$B$2:$S$451,18,0)</f>
        <v/>
      </c>
      <c r="V1138">
        <f>VLOOKUP($D1138,metadata!$B$2:$Z$451,19,0)</f>
        <v>100</v>
      </c>
      <c r="W1138" t="str">
        <f>VLOOKUP($D1138,metadata!$B$2:$Z$451,20,0)</f>
        <v>global average</v>
      </c>
      <c r="X1138">
        <f>VLOOKUP($D1138,metadata!$B$2:$Z$451,21,0)</f>
        <v>44</v>
      </c>
      <c r="Y1138" t="str">
        <f>VLOOKUP($D1138,metadata!$B$2:$Z$451,22,0)</f>
        <v>t26</v>
      </c>
      <c r="Z1138">
        <f>VLOOKUP($D1138,metadata!$B$2:$Z$451,23,0)</f>
        <v>21</v>
      </c>
      <c r="AA1138" t="str">
        <f>VLOOKUP($D1138,metadata!$B$2:$Z$451,24,0)</f>
        <v>adult</v>
      </c>
      <c r="AB1138" t="str">
        <f>VLOOKUP($D1138,metadata!$B$2:$Z$451,25,0)</f>
        <v/>
      </c>
      <c r="AF1138">
        <f>IF(AE1138="",V1138,AE1138)</f>
        <v>100</v>
      </c>
      <c r="AH1138" t="str">
        <f>IF(AD1138&lt;1.1,"x","")</f>
        <v>x</v>
      </c>
      <c r="AN1138">
        <v>19.100000000000001</v>
      </c>
      <c r="AO1138">
        <v>0.18</v>
      </c>
      <c r="AP1138">
        <v>21.63</v>
      </c>
      <c r="AQ1138">
        <v>100</v>
      </c>
    </row>
    <row r="1139" spans="3:43" x14ac:dyDescent="0.3">
      <c r="C1139">
        <v>1139</v>
      </c>
      <c r="D1139" t="str">
        <f t="shared" si="50"/>
        <v>26-Oulanka</v>
      </c>
      <c r="E1139" t="str">
        <f>VLOOKUP($D1139,metadata!$B$2:$S$451,2,0)</f>
        <v>Lankinen, P; Tyukmaeva, VI; Hoikkala, A</v>
      </c>
      <c r="F1139" t="str">
        <f>VLOOKUP($D1139,metadata!$B$2:$S$451,3,0)</f>
        <v>Northern Drosophila montana flies show variation both within and between cline populations in the critical day length evoking reproductive diapause</v>
      </c>
      <c r="G1139" t="str">
        <f>VLOOKUP($D1139,metadata!$B$2:$S$451,4,0)</f>
        <v>10.1016/j.jinsphys.2013.05.006</v>
      </c>
      <c r="H1139" t="str">
        <f>VLOOKUP($D1139,metadata!$B$2:$S$451,5,0)</f>
        <v>y</v>
      </c>
      <c r="I1139" t="str">
        <f>VLOOKUP($D1139,metadata!$B$2:$S$451,6,0)</f>
        <v>a</v>
      </c>
      <c r="J1139" t="str">
        <f>VLOOKUP($D1139,metadata!$B$2:$S$451,7,0)</f>
        <v>i</v>
      </c>
      <c r="K1139">
        <f>VLOOKUP($D1139,metadata!$B$2:$S$451,8,0)</f>
        <v>105</v>
      </c>
      <c r="L1139">
        <f>VLOOKUP($D1139,metadata!$B$2:$S$451,9,0)</f>
        <v>44</v>
      </c>
      <c r="M1139" t="str">
        <f>VLOOKUP($D1139,metadata!$B$2:$S$451,10,0)</f>
        <v/>
      </c>
      <c r="N1139" t="str">
        <f>VLOOKUP($D1139,metadata!$B$2:$S$451,11,0)</f>
        <v>drosophila montana</v>
      </c>
      <c r="O1139" t="str">
        <f>VLOOKUP($D1139,metadata!$B$2:$S$451,12,0)</f>
        <v>diptera</v>
      </c>
      <c r="P1139" t="str">
        <f>VLOOKUP($D1139,metadata!$B$2:$S$451,13,0)</f>
        <v>Oulanka</v>
      </c>
      <c r="Q1139" t="str">
        <f>VLOOKUP($D1139,metadata!$B$2:$S$451,14,0)</f>
        <v>66.4N</v>
      </c>
      <c r="R1139" t="str">
        <f>VLOOKUP($D1139,metadata!$B$2:$S$451,15,0)</f>
        <v>29.2E</v>
      </c>
      <c r="S1139" t="str">
        <f>VLOOKUP($D1139,metadata!$B$2:$S$451,16,0)</f>
        <v/>
      </c>
      <c r="T1139" t="str">
        <f>VLOOKUP($D1139,metadata!$B$2:$S$451,17,0)</f>
        <v/>
      </c>
      <c r="U1139" t="str">
        <f>VLOOKUP($D1139,metadata!$B$2:$S$451,18,0)</f>
        <v/>
      </c>
      <c r="V1139">
        <f>VLOOKUP($D1139,metadata!$B$2:$Z$451,19,0)</f>
        <v>100</v>
      </c>
      <c r="W1139" t="str">
        <f>VLOOKUP($D1139,metadata!$B$2:$Z$451,20,0)</f>
        <v>global average</v>
      </c>
      <c r="X1139">
        <f>VLOOKUP($D1139,metadata!$B$2:$Z$451,21,0)</f>
        <v>44</v>
      </c>
      <c r="Y1139" t="str">
        <f>VLOOKUP($D1139,metadata!$B$2:$Z$451,22,0)</f>
        <v>t26</v>
      </c>
      <c r="Z1139">
        <f>VLOOKUP($D1139,metadata!$B$2:$Z$451,23,0)</f>
        <v>21</v>
      </c>
      <c r="AA1139" t="str">
        <f>VLOOKUP($D1139,metadata!$B$2:$Z$451,24,0)</f>
        <v>adult</v>
      </c>
      <c r="AB1139" t="str">
        <f>VLOOKUP($D1139,metadata!$B$2:$Z$451,25,0)</f>
        <v/>
      </c>
      <c r="AF1139">
        <f>IF(AE1139="",V1139,AE1139)</f>
        <v>100</v>
      </c>
      <c r="AH1139" t="str">
        <f>IF(AD1139&lt;1.1,"x","")</f>
        <v>x</v>
      </c>
      <c r="AN1139">
        <v>19.53</v>
      </c>
      <c r="AO1139">
        <v>0.13</v>
      </c>
      <c r="AP1139">
        <v>38.85</v>
      </c>
      <c r="AQ1139">
        <v>100</v>
      </c>
    </row>
    <row r="1140" spans="3:43" x14ac:dyDescent="0.3">
      <c r="C1140">
        <v>1140</v>
      </c>
      <c r="D1140" t="str">
        <f t="shared" si="50"/>
        <v>26-Oulanka</v>
      </c>
      <c r="E1140" t="str">
        <f>VLOOKUP($D1140,metadata!$B$2:$S$451,2,0)</f>
        <v>Lankinen, P; Tyukmaeva, VI; Hoikkala, A</v>
      </c>
      <c r="F1140" t="str">
        <f>VLOOKUP($D1140,metadata!$B$2:$S$451,3,0)</f>
        <v>Northern Drosophila montana flies show variation both within and between cline populations in the critical day length evoking reproductive diapause</v>
      </c>
      <c r="G1140" t="str">
        <f>VLOOKUP($D1140,metadata!$B$2:$S$451,4,0)</f>
        <v>10.1016/j.jinsphys.2013.05.006</v>
      </c>
      <c r="H1140" t="str">
        <f>VLOOKUP($D1140,metadata!$B$2:$S$451,5,0)</f>
        <v>y</v>
      </c>
      <c r="I1140" t="str">
        <f>VLOOKUP($D1140,metadata!$B$2:$S$451,6,0)</f>
        <v>a</v>
      </c>
      <c r="J1140" t="str">
        <f>VLOOKUP($D1140,metadata!$B$2:$S$451,7,0)</f>
        <v>i</v>
      </c>
      <c r="K1140">
        <f>VLOOKUP($D1140,metadata!$B$2:$S$451,8,0)</f>
        <v>105</v>
      </c>
      <c r="L1140">
        <f>VLOOKUP($D1140,metadata!$B$2:$S$451,9,0)</f>
        <v>44</v>
      </c>
      <c r="M1140" t="str">
        <f>VLOOKUP($D1140,metadata!$B$2:$S$451,10,0)</f>
        <v/>
      </c>
      <c r="N1140" t="str">
        <f>VLOOKUP($D1140,metadata!$B$2:$S$451,11,0)</f>
        <v>drosophila montana</v>
      </c>
      <c r="O1140" t="str">
        <f>VLOOKUP($D1140,metadata!$B$2:$S$451,12,0)</f>
        <v>diptera</v>
      </c>
      <c r="P1140" t="str">
        <f>VLOOKUP($D1140,metadata!$B$2:$S$451,13,0)</f>
        <v>Oulanka</v>
      </c>
      <c r="Q1140" t="str">
        <f>VLOOKUP($D1140,metadata!$B$2:$S$451,14,0)</f>
        <v>66.4N</v>
      </c>
      <c r="R1140" t="str">
        <f>VLOOKUP($D1140,metadata!$B$2:$S$451,15,0)</f>
        <v>29.2E</v>
      </c>
      <c r="S1140" t="str">
        <f>VLOOKUP($D1140,metadata!$B$2:$S$451,16,0)</f>
        <v/>
      </c>
      <c r="T1140" t="str">
        <f>VLOOKUP($D1140,metadata!$B$2:$S$451,17,0)</f>
        <v/>
      </c>
      <c r="U1140" t="str">
        <f>VLOOKUP($D1140,metadata!$B$2:$S$451,18,0)</f>
        <v/>
      </c>
      <c r="V1140">
        <f>VLOOKUP($D1140,metadata!$B$2:$Z$451,19,0)</f>
        <v>100</v>
      </c>
      <c r="W1140" t="str">
        <f>VLOOKUP($D1140,metadata!$B$2:$Z$451,20,0)</f>
        <v>global average</v>
      </c>
      <c r="X1140">
        <f>VLOOKUP($D1140,metadata!$B$2:$Z$451,21,0)</f>
        <v>44</v>
      </c>
      <c r="Y1140" t="str">
        <f>VLOOKUP($D1140,metadata!$B$2:$Z$451,22,0)</f>
        <v>t26</v>
      </c>
      <c r="Z1140">
        <f>VLOOKUP($D1140,metadata!$B$2:$Z$451,23,0)</f>
        <v>21</v>
      </c>
      <c r="AA1140" t="str">
        <f>VLOOKUP($D1140,metadata!$B$2:$Z$451,24,0)</f>
        <v>adult</v>
      </c>
      <c r="AB1140" t="str">
        <f>VLOOKUP($D1140,metadata!$B$2:$Z$451,25,0)</f>
        <v/>
      </c>
      <c r="AF1140">
        <f>IF(AE1140="",V1140,AE1140)</f>
        <v>100</v>
      </c>
      <c r="AH1140" t="str">
        <f>IF(AD1140&lt;1.1,"x","")</f>
        <v>x</v>
      </c>
      <c r="AN1140">
        <v>19.78</v>
      </c>
      <c r="AO1140">
        <v>0.17</v>
      </c>
      <c r="AP1140">
        <v>24.38</v>
      </c>
      <c r="AQ1140">
        <v>100</v>
      </c>
    </row>
    <row r="1141" spans="3:43" x14ac:dyDescent="0.3">
      <c r="C1141">
        <v>1141</v>
      </c>
      <c r="D1141" t="str">
        <f t="shared" si="50"/>
        <v>26-Oulanka</v>
      </c>
      <c r="E1141" t="str">
        <f>VLOOKUP($D1141,metadata!$B$2:$S$451,2,0)</f>
        <v>Lankinen, P; Tyukmaeva, VI; Hoikkala, A</v>
      </c>
      <c r="F1141" t="str">
        <f>VLOOKUP($D1141,metadata!$B$2:$S$451,3,0)</f>
        <v>Northern Drosophila montana flies show variation both within and between cline populations in the critical day length evoking reproductive diapause</v>
      </c>
      <c r="G1141" t="str">
        <f>VLOOKUP($D1141,metadata!$B$2:$S$451,4,0)</f>
        <v>10.1016/j.jinsphys.2013.05.006</v>
      </c>
      <c r="H1141" t="str">
        <f>VLOOKUP($D1141,metadata!$B$2:$S$451,5,0)</f>
        <v>y</v>
      </c>
      <c r="I1141" t="str">
        <f>VLOOKUP($D1141,metadata!$B$2:$S$451,6,0)</f>
        <v>a</v>
      </c>
      <c r="J1141" t="str">
        <f>VLOOKUP($D1141,metadata!$B$2:$S$451,7,0)</f>
        <v>i</v>
      </c>
      <c r="K1141">
        <f>VLOOKUP($D1141,metadata!$B$2:$S$451,8,0)</f>
        <v>105</v>
      </c>
      <c r="L1141">
        <f>VLOOKUP($D1141,metadata!$B$2:$S$451,9,0)</f>
        <v>44</v>
      </c>
      <c r="M1141" t="str">
        <f>VLOOKUP($D1141,metadata!$B$2:$S$451,10,0)</f>
        <v/>
      </c>
      <c r="N1141" t="str">
        <f>VLOOKUP($D1141,metadata!$B$2:$S$451,11,0)</f>
        <v>drosophila montana</v>
      </c>
      <c r="O1141" t="str">
        <f>VLOOKUP($D1141,metadata!$B$2:$S$451,12,0)</f>
        <v>diptera</v>
      </c>
      <c r="P1141" t="str">
        <f>VLOOKUP($D1141,metadata!$B$2:$S$451,13,0)</f>
        <v>Oulanka</v>
      </c>
      <c r="Q1141" t="str">
        <f>VLOOKUP($D1141,metadata!$B$2:$S$451,14,0)</f>
        <v>66.4N</v>
      </c>
      <c r="R1141" t="str">
        <f>VLOOKUP($D1141,metadata!$B$2:$S$451,15,0)</f>
        <v>29.2E</v>
      </c>
      <c r="S1141" t="str">
        <f>VLOOKUP($D1141,metadata!$B$2:$S$451,16,0)</f>
        <v/>
      </c>
      <c r="T1141" t="str">
        <f>VLOOKUP($D1141,metadata!$B$2:$S$451,17,0)</f>
        <v/>
      </c>
      <c r="U1141" t="str">
        <f>VLOOKUP($D1141,metadata!$B$2:$S$451,18,0)</f>
        <v/>
      </c>
      <c r="V1141">
        <f>VLOOKUP($D1141,metadata!$B$2:$Z$451,19,0)</f>
        <v>100</v>
      </c>
      <c r="W1141" t="str">
        <f>VLOOKUP($D1141,metadata!$B$2:$Z$451,20,0)</f>
        <v>global average</v>
      </c>
      <c r="X1141">
        <f>VLOOKUP($D1141,metadata!$B$2:$Z$451,21,0)</f>
        <v>44</v>
      </c>
      <c r="Y1141" t="str">
        <f>VLOOKUP($D1141,metadata!$B$2:$Z$451,22,0)</f>
        <v>t26</v>
      </c>
      <c r="Z1141">
        <f>VLOOKUP($D1141,metadata!$B$2:$Z$451,23,0)</f>
        <v>21</v>
      </c>
      <c r="AA1141" t="str">
        <f>VLOOKUP($D1141,metadata!$B$2:$Z$451,24,0)</f>
        <v>adult</v>
      </c>
      <c r="AB1141" t="str">
        <f>VLOOKUP($D1141,metadata!$B$2:$Z$451,25,0)</f>
        <v/>
      </c>
      <c r="AF1141">
        <f>IF(AE1141="",V1141,AE1141)</f>
        <v>100</v>
      </c>
      <c r="AH1141" t="str">
        <f>IF(AD1141&lt;1.1,"x","")</f>
        <v>x</v>
      </c>
      <c r="AN1141">
        <v>20.190000000000001</v>
      </c>
      <c r="AO1141">
        <v>0.18</v>
      </c>
      <c r="AP1141">
        <v>23</v>
      </c>
      <c r="AQ1141">
        <v>100</v>
      </c>
    </row>
    <row r="1142" spans="3:43" x14ac:dyDescent="0.3">
      <c r="C1142">
        <v>1142</v>
      </c>
      <c r="D1142" t="str">
        <f t="shared" si="50"/>
        <v>26-Oulanka</v>
      </c>
      <c r="E1142" t="str">
        <f>VLOOKUP($D1142,metadata!$B$2:$S$451,2,0)</f>
        <v>Lankinen, P; Tyukmaeva, VI; Hoikkala, A</v>
      </c>
      <c r="F1142" t="str">
        <f>VLOOKUP($D1142,metadata!$B$2:$S$451,3,0)</f>
        <v>Northern Drosophila montana flies show variation both within and between cline populations in the critical day length evoking reproductive diapause</v>
      </c>
      <c r="G1142" t="str">
        <f>VLOOKUP($D1142,metadata!$B$2:$S$451,4,0)</f>
        <v>10.1016/j.jinsphys.2013.05.006</v>
      </c>
      <c r="H1142" t="str">
        <f>VLOOKUP($D1142,metadata!$B$2:$S$451,5,0)</f>
        <v>y</v>
      </c>
      <c r="I1142" t="str">
        <f>VLOOKUP($D1142,metadata!$B$2:$S$451,6,0)</f>
        <v>a</v>
      </c>
      <c r="J1142" t="str">
        <f>VLOOKUP($D1142,metadata!$B$2:$S$451,7,0)</f>
        <v>i</v>
      </c>
      <c r="K1142">
        <f>VLOOKUP($D1142,metadata!$B$2:$S$451,8,0)</f>
        <v>105</v>
      </c>
      <c r="L1142">
        <f>VLOOKUP($D1142,metadata!$B$2:$S$451,9,0)</f>
        <v>44</v>
      </c>
      <c r="M1142" t="str">
        <f>VLOOKUP($D1142,metadata!$B$2:$S$451,10,0)</f>
        <v/>
      </c>
      <c r="N1142" t="str">
        <f>VLOOKUP($D1142,metadata!$B$2:$S$451,11,0)</f>
        <v>drosophila montana</v>
      </c>
      <c r="O1142" t="str">
        <f>VLOOKUP($D1142,metadata!$B$2:$S$451,12,0)</f>
        <v>diptera</v>
      </c>
      <c r="P1142" t="str">
        <f>VLOOKUP($D1142,metadata!$B$2:$S$451,13,0)</f>
        <v>Oulanka</v>
      </c>
      <c r="Q1142" t="str">
        <f>VLOOKUP($D1142,metadata!$B$2:$S$451,14,0)</f>
        <v>66.4N</v>
      </c>
      <c r="R1142" t="str">
        <f>VLOOKUP($D1142,metadata!$B$2:$S$451,15,0)</f>
        <v>29.2E</v>
      </c>
      <c r="S1142" t="str">
        <f>VLOOKUP($D1142,metadata!$B$2:$S$451,16,0)</f>
        <v/>
      </c>
      <c r="T1142" t="str">
        <f>VLOOKUP($D1142,metadata!$B$2:$S$451,17,0)</f>
        <v/>
      </c>
      <c r="U1142" t="str">
        <f>VLOOKUP($D1142,metadata!$B$2:$S$451,18,0)</f>
        <v/>
      </c>
      <c r="V1142">
        <f>VLOOKUP($D1142,metadata!$B$2:$Z$451,19,0)</f>
        <v>100</v>
      </c>
      <c r="W1142" t="str">
        <f>VLOOKUP($D1142,metadata!$B$2:$Z$451,20,0)</f>
        <v>global average</v>
      </c>
      <c r="X1142">
        <f>VLOOKUP($D1142,metadata!$B$2:$Z$451,21,0)</f>
        <v>44</v>
      </c>
      <c r="Y1142" t="str">
        <f>VLOOKUP($D1142,metadata!$B$2:$Z$451,22,0)</f>
        <v>t26</v>
      </c>
      <c r="Z1142">
        <f>VLOOKUP($D1142,metadata!$B$2:$Z$451,23,0)</f>
        <v>21</v>
      </c>
      <c r="AA1142" t="str">
        <f>VLOOKUP($D1142,metadata!$B$2:$Z$451,24,0)</f>
        <v>adult</v>
      </c>
      <c r="AB1142" t="str">
        <f>VLOOKUP($D1142,metadata!$B$2:$Z$451,25,0)</f>
        <v/>
      </c>
      <c r="AF1142">
        <f>IF(AE1142="",V1142,AE1142)</f>
        <v>100</v>
      </c>
      <c r="AH1142" t="str">
        <f>IF(AD1142&lt;1.1,"x","")</f>
        <v>x</v>
      </c>
      <c r="AN1142">
        <v>18.53</v>
      </c>
      <c r="AO1142">
        <v>0.15</v>
      </c>
      <c r="AP1142">
        <v>29.83</v>
      </c>
      <c r="AQ1142">
        <v>100</v>
      </c>
    </row>
    <row r="1143" spans="3:43" x14ac:dyDescent="0.3">
      <c r="C1143">
        <v>1143</v>
      </c>
      <c r="D1143" t="str">
        <f t="shared" si="50"/>
        <v>26-Oulanka</v>
      </c>
      <c r="E1143" t="str">
        <f>VLOOKUP($D1143,metadata!$B$2:$S$451,2,0)</f>
        <v>Lankinen, P; Tyukmaeva, VI; Hoikkala, A</v>
      </c>
      <c r="F1143" t="str">
        <f>VLOOKUP($D1143,metadata!$B$2:$S$451,3,0)</f>
        <v>Northern Drosophila montana flies show variation both within and between cline populations in the critical day length evoking reproductive diapause</v>
      </c>
      <c r="G1143" t="str">
        <f>VLOOKUP($D1143,metadata!$B$2:$S$451,4,0)</f>
        <v>10.1016/j.jinsphys.2013.05.006</v>
      </c>
      <c r="H1143" t="str">
        <f>VLOOKUP($D1143,metadata!$B$2:$S$451,5,0)</f>
        <v>y</v>
      </c>
      <c r="I1143" t="str">
        <f>VLOOKUP($D1143,metadata!$B$2:$S$451,6,0)</f>
        <v>a</v>
      </c>
      <c r="J1143" t="str">
        <f>VLOOKUP($D1143,metadata!$B$2:$S$451,7,0)</f>
        <v>i</v>
      </c>
      <c r="K1143">
        <f>VLOOKUP($D1143,metadata!$B$2:$S$451,8,0)</f>
        <v>105</v>
      </c>
      <c r="L1143">
        <f>VLOOKUP($D1143,metadata!$B$2:$S$451,9,0)</f>
        <v>44</v>
      </c>
      <c r="M1143" t="str">
        <f>VLOOKUP($D1143,metadata!$B$2:$S$451,10,0)</f>
        <v/>
      </c>
      <c r="N1143" t="str">
        <f>VLOOKUP($D1143,metadata!$B$2:$S$451,11,0)</f>
        <v>drosophila montana</v>
      </c>
      <c r="O1143" t="str">
        <f>VLOOKUP($D1143,metadata!$B$2:$S$451,12,0)</f>
        <v>diptera</v>
      </c>
      <c r="P1143" t="str">
        <f>VLOOKUP($D1143,metadata!$B$2:$S$451,13,0)</f>
        <v>Oulanka</v>
      </c>
      <c r="Q1143" t="str">
        <f>VLOOKUP($D1143,metadata!$B$2:$S$451,14,0)</f>
        <v>66.4N</v>
      </c>
      <c r="R1143" t="str">
        <f>VLOOKUP($D1143,metadata!$B$2:$S$451,15,0)</f>
        <v>29.2E</v>
      </c>
      <c r="S1143" t="str">
        <f>VLOOKUP($D1143,metadata!$B$2:$S$451,16,0)</f>
        <v/>
      </c>
      <c r="T1143" t="str">
        <f>VLOOKUP($D1143,metadata!$B$2:$S$451,17,0)</f>
        <v/>
      </c>
      <c r="U1143" t="str">
        <f>VLOOKUP($D1143,metadata!$B$2:$S$451,18,0)</f>
        <v/>
      </c>
      <c r="V1143">
        <f>VLOOKUP($D1143,metadata!$B$2:$Z$451,19,0)</f>
        <v>100</v>
      </c>
      <c r="W1143" t="str">
        <f>VLOOKUP($D1143,metadata!$B$2:$Z$451,20,0)</f>
        <v>global average</v>
      </c>
      <c r="X1143">
        <f>VLOOKUP($D1143,metadata!$B$2:$Z$451,21,0)</f>
        <v>44</v>
      </c>
      <c r="Y1143" t="str">
        <f>VLOOKUP($D1143,metadata!$B$2:$Z$451,22,0)</f>
        <v>t26</v>
      </c>
      <c r="Z1143">
        <f>VLOOKUP($D1143,metadata!$B$2:$Z$451,23,0)</f>
        <v>21</v>
      </c>
      <c r="AA1143" t="str">
        <f>VLOOKUP($D1143,metadata!$B$2:$Z$451,24,0)</f>
        <v>adult</v>
      </c>
      <c r="AB1143" t="str">
        <f>VLOOKUP($D1143,metadata!$B$2:$Z$451,25,0)</f>
        <v/>
      </c>
      <c r="AF1143">
        <f>IF(AE1143="",V1143,AE1143)</f>
        <v>100</v>
      </c>
      <c r="AH1143" t="str">
        <f>IF(AD1143&lt;1.1,"x","")</f>
        <v>x</v>
      </c>
      <c r="AN1143">
        <v>19.61</v>
      </c>
      <c r="AO1143">
        <v>0.27</v>
      </c>
      <c r="AP1143">
        <v>11.06</v>
      </c>
      <c r="AQ1143">
        <v>100</v>
      </c>
    </row>
    <row r="1144" spans="3:43" x14ac:dyDescent="0.3">
      <c r="C1144">
        <v>1144</v>
      </c>
      <c r="D1144" t="str">
        <f t="shared" si="50"/>
        <v>26-Oulanka</v>
      </c>
      <c r="E1144" t="str">
        <f>VLOOKUP($D1144,metadata!$B$2:$S$451,2,0)</f>
        <v>Lankinen, P; Tyukmaeva, VI; Hoikkala, A</v>
      </c>
      <c r="F1144" t="str">
        <f>VLOOKUP($D1144,metadata!$B$2:$S$451,3,0)</f>
        <v>Northern Drosophila montana flies show variation both within and between cline populations in the critical day length evoking reproductive diapause</v>
      </c>
      <c r="G1144" t="str">
        <f>VLOOKUP($D1144,metadata!$B$2:$S$451,4,0)</f>
        <v>10.1016/j.jinsphys.2013.05.006</v>
      </c>
      <c r="H1144" t="str">
        <f>VLOOKUP($D1144,metadata!$B$2:$S$451,5,0)</f>
        <v>y</v>
      </c>
      <c r="I1144" t="str">
        <f>VLOOKUP($D1144,metadata!$B$2:$S$451,6,0)</f>
        <v>a</v>
      </c>
      <c r="J1144" t="str">
        <f>VLOOKUP($D1144,metadata!$B$2:$S$451,7,0)</f>
        <v>i</v>
      </c>
      <c r="K1144">
        <f>VLOOKUP($D1144,metadata!$B$2:$S$451,8,0)</f>
        <v>105</v>
      </c>
      <c r="L1144">
        <f>VLOOKUP($D1144,metadata!$B$2:$S$451,9,0)</f>
        <v>44</v>
      </c>
      <c r="M1144" t="str">
        <f>VLOOKUP($D1144,metadata!$B$2:$S$451,10,0)</f>
        <v/>
      </c>
      <c r="N1144" t="str">
        <f>VLOOKUP($D1144,metadata!$B$2:$S$451,11,0)</f>
        <v>drosophila montana</v>
      </c>
      <c r="O1144" t="str">
        <f>VLOOKUP($D1144,metadata!$B$2:$S$451,12,0)</f>
        <v>diptera</v>
      </c>
      <c r="P1144" t="str">
        <f>VLOOKUP($D1144,metadata!$B$2:$S$451,13,0)</f>
        <v>Oulanka</v>
      </c>
      <c r="Q1144" t="str">
        <f>VLOOKUP($D1144,metadata!$B$2:$S$451,14,0)</f>
        <v>66.4N</v>
      </c>
      <c r="R1144" t="str">
        <f>VLOOKUP($D1144,metadata!$B$2:$S$451,15,0)</f>
        <v>29.2E</v>
      </c>
      <c r="S1144" t="str">
        <f>VLOOKUP($D1144,metadata!$B$2:$S$451,16,0)</f>
        <v/>
      </c>
      <c r="T1144" t="str">
        <f>VLOOKUP($D1144,metadata!$B$2:$S$451,17,0)</f>
        <v/>
      </c>
      <c r="U1144" t="str">
        <f>VLOOKUP($D1144,metadata!$B$2:$S$451,18,0)</f>
        <v/>
      </c>
      <c r="V1144">
        <f>VLOOKUP($D1144,metadata!$B$2:$Z$451,19,0)</f>
        <v>100</v>
      </c>
      <c r="W1144" t="str">
        <f>VLOOKUP($D1144,metadata!$B$2:$Z$451,20,0)</f>
        <v>global average</v>
      </c>
      <c r="X1144">
        <f>VLOOKUP($D1144,metadata!$B$2:$Z$451,21,0)</f>
        <v>44</v>
      </c>
      <c r="Y1144" t="str">
        <f>VLOOKUP($D1144,metadata!$B$2:$Z$451,22,0)</f>
        <v>t26</v>
      </c>
      <c r="Z1144">
        <f>VLOOKUP($D1144,metadata!$B$2:$Z$451,23,0)</f>
        <v>21</v>
      </c>
      <c r="AA1144" t="str">
        <f>VLOOKUP($D1144,metadata!$B$2:$Z$451,24,0)</f>
        <v>adult</v>
      </c>
      <c r="AB1144" t="str">
        <f>VLOOKUP($D1144,metadata!$B$2:$Z$451,25,0)</f>
        <v/>
      </c>
      <c r="AF1144">
        <f>IF(AE1144="",V1144,AE1144)</f>
        <v>100</v>
      </c>
      <c r="AH1144" t="str">
        <f>IF(AD1144&lt;1.1,"x","")</f>
        <v>x</v>
      </c>
      <c r="AN1144">
        <v>20.59</v>
      </c>
      <c r="AO1144">
        <v>0.21</v>
      </c>
      <c r="AP1144">
        <v>17.78</v>
      </c>
      <c r="AQ1144">
        <v>100</v>
      </c>
    </row>
    <row r="1145" spans="3:43" x14ac:dyDescent="0.3">
      <c r="C1145">
        <v>1145</v>
      </c>
      <c r="D1145" t="str">
        <f t="shared" si="50"/>
        <v>26-Oulanka</v>
      </c>
      <c r="E1145" t="str">
        <f>VLOOKUP($D1145,metadata!$B$2:$S$451,2,0)</f>
        <v>Lankinen, P; Tyukmaeva, VI; Hoikkala, A</v>
      </c>
      <c r="F1145" t="str">
        <f>VLOOKUP($D1145,metadata!$B$2:$S$451,3,0)</f>
        <v>Northern Drosophila montana flies show variation both within and between cline populations in the critical day length evoking reproductive diapause</v>
      </c>
      <c r="G1145" t="str">
        <f>VLOOKUP($D1145,metadata!$B$2:$S$451,4,0)</f>
        <v>10.1016/j.jinsphys.2013.05.006</v>
      </c>
      <c r="H1145" t="str">
        <f>VLOOKUP($D1145,metadata!$B$2:$S$451,5,0)</f>
        <v>y</v>
      </c>
      <c r="I1145" t="str">
        <f>VLOOKUP($D1145,metadata!$B$2:$S$451,6,0)</f>
        <v>a</v>
      </c>
      <c r="J1145" t="str">
        <f>VLOOKUP($D1145,metadata!$B$2:$S$451,7,0)</f>
        <v>i</v>
      </c>
      <c r="K1145">
        <f>VLOOKUP($D1145,metadata!$B$2:$S$451,8,0)</f>
        <v>105</v>
      </c>
      <c r="L1145">
        <f>VLOOKUP($D1145,metadata!$B$2:$S$451,9,0)</f>
        <v>44</v>
      </c>
      <c r="M1145" t="str">
        <f>VLOOKUP($D1145,metadata!$B$2:$S$451,10,0)</f>
        <v/>
      </c>
      <c r="N1145" t="str">
        <f>VLOOKUP($D1145,metadata!$B$2:$S$451,11,0)</f>
        <v>drosophila montana</v>
      </c>
      <c r="O1145" t="str">
        <f>VLOOKUP($D1145,metadata!$B$2:$S$451,12,0)</f>
        <v>diptera</v>
      </c>
      <c r="P1145" t="str">
        <f>VLOOKUP($D1145,metadata!$B$2:$S$451,13,0)</f>
        <v>Oulanka</v>
      </c>
      <c r="Q1145" t="str">
        <f>VLOOKUP($D1145,metadata!$B$2:$S$451,14,0)</f>
        <v>66.4N</v>
      </c>
      <c r="R1145" t="str">
        <f>VLOOKUP($D1145,metadata!$B$2:$S$451,15,0)</f>
        <v>29.2E</v>
      </c>
      <c r="S1145" t="str">
        <f>VLOOKUP($D1145,metadata!$B$2:$S$451,16,0)</f>
        <v/>
      </c>
      <c r="T1145" t="str">
        <f>VLOOKUP($D1145,metadata!$B$2:$S$451,17,0)</f>
        <v/>
      </c>
      <c r="U1145" t="str">
        <f>VLOOKUP($D1145,metadata!$B$2:$S$451,18,0)</f>
        <v/>
      </c>
      <c r="V1145">
        <f>VLOOKUP($D1145,metadata!$B$2:$Z$451,19,0)</f>
        <v>100</v>
      </c>
      <c r="W1145" t="str">
        <f>VLOOKUP($D1145,metadata!$B$2:$Z$451,20,0)</f>
        <v>global average</v>
      </c>
      <c r="X1145">
        <f>VLOOKUP($D1145,metadata!$B$2:$Z$451,21,0)</f>
        <v>44</v>
      </c>
      <c r="Y1145" t="str">
        <f>VLOOKUP($D1145,metadata!$B$2:$Z$451,22,0)</f>
        <v>t26</v>
      </c>
      <c r="Z1145">
        <f>VLOOKUP($D1145,metadata!$B$2:$Z$451,23,0)</f>
        <v>21</v>
      </c>
      <c r="AA1145" t="str">
        <f>VLOOKUP($D1145,metadata!$B$2:$Z$451,24,0)</f>
        <v>adult</v>
      </c>
      <c r="AB1145" t="str">
        <f>VLOOKUP($D1145,metadata!$B$2:$Z$451,25,0)</f>
        <v/>
      </c>
      <c r="AF1145">
        <f>IF(AE1145="",V1145,AE1145)</f>
        <v>100</v>
      </c>
      <c r="AH1145" t="str">
        <f>IF(AD1145&lt;1.1,"x","")</f>
        <v>x</v>
      </c>
      <c r="AN1145">
        <v>20.13</v>
      </c>
      <c r="AO1145">
        <v>0.2</v>
      </c>
      <c r="AP1145">
        <v>20.12</v>
      </c>
      <c r="AQ1145">
        <v>100</v>
      </c>
    </row>
    <row r="1146" spans="3:43" x14ac:dyDescent="0.3">
      <c r="C1146">
        <v>1146</v>
      </c>
      <c r="D1146" t="str">
        <f t="shared" si="50"/>
        <v>26-Oulanka</v>
      </c>
      <c r="E1146" t="str">
        <f>VLOOKUP($D1146,metadata!$B$2:$S$451,2,0)</f>
        <v>Lankinen, P; Tyukmaeva, VI; Hoikkala, A</v>
      </c>
      <c r="F1146" t="str">
        <f>VLOOKUP($D1146,metadata!$B$2:$S$451,3,0)</f>
        <v>Northern Drosophila montana flies show variation both within and between cline populations in the critical day length evoking reproductive diapause</v>
      </c>
      <c r="G1146" t="str">
        <f>VLOOKUP($D1146,metadata!$B$2:$S$451,4,0)</f>
        <v>10.1016/j.jinsphys.2013.05.006</v>
      </c>
      <c r="H1146" t="str">
        <f>VLOOKUP($D1146,metadata!$B$2:$S$451,5,0)</f>
        <v>y</v>
      </c>
      <c r="I1146" t="str">
        <f>VLOOKUP($D1146,metadata!$B$2:$S$451,6,0)</f>
        <v>a</v>
      </c>
      <c r="J1146" t="str">
        <f>VLOOKUP($D1146,metadata!$B$2:$S$451,7,0)</f>
        <v>i</v>
      </c>
      <c r="K1146">
        <f>VLOOKUP($D1146,metadata!$B$2:$S$451,8,0)</f>
        <v>105</v>
      </c>
      <c r="L1146">
        <f>VLOOKUP($D1146,metadata!$B$2:$S$451,9,0)</f>
        <v>44</v>
      </c>
      <c r="M1146" t="str">
        <f>VLOOKUP($D1146,metadata!$B$2:$S$451,10,0)</f>
        <v/>
      </c>
      <c r="N1146" t="str">
        <f>VLOOKUP($D1146,metadata!$B$2:$S$451,11,0)</f>
        <v>drosophila montana</v>
      </c>
      <c r="O1146" t="str">
        <f>VLOOKUP($D1146,metadata!$B$2:$S$451,12,0)</f>
        <v>diptera</v>
      </c>
      <c r="P1146" t="str">
        <f>VLOOKUP($D1146,metadata!$B$2:$S$451,13,0)</f>
        <v>Oulanka</v>
      </c>
      <c r="Q1146" t="str">
        <f>VLOOKUP($D1146,metadata!$B$2:$S$451,14,0)</f>
        <v>66.4N</v>
      </c>
      <c r="R1146" t="str">
        <f>VLOOKUP($D1146,metadata!$B$2:$S$451,15,0)</f>
        <v>29.2E</v>
      </c>
      <c r="S1146" t="str">
        <f>VLOOKUP($D1146,metadata!$B$2:$S$451,16,0)</f>
        <v/>
      </c>
      <c r="T1146" t="str">
        <f>VLOOKUP($D1146,metadata!$B$2:$S$451,17,0)</f>
        <v/>
      </c>
      <c r="U1146" t="str">
        <f>VLOOKUP($D1146,metadata!$B$2:$S$451,18,0)</f>
        <v/>
      </c>
      <c r="V1146">
        <f>VLOOKUP($D1146,metadata!$B$2:$Z$451,19,0)</f>
        <v>100</v>
      </c>
      <c r="W1146" t="str">
        <f>VLOOKUP($D1146,metadata!$B$2:$Z$451,20,0)</f>
        <v>global average</v>
      </c>
      <c r="X1146">
        <f>VLOOKUP($D1146,metadata!$B$2:$Z$451,21,0)</f>
        <v>44</v>
      </c>
      <c r="Y1146" t="str">
        <f>VLOOKUP($D1146,metadata!$B$2:$Z$451,22,0)</f>
        <v>t26</v>
      </c>
      <c r="Z1146">
        <f>VLOOKUP($D1146,metadata!$B$2:$Z$451,23,0)</f>
        <v>21</v>
      </c>
      <c r="AA1146" t="str">
        <f>VLOOKUP($D1146,metadata!$B$2:$Z$451,24,0)</f>
        <v>adult</v>
      </c>
      <c r="AB1146" t="str">
        <f>VLOOKUP($D1146,metadata!$B$2:$Z$451,25,0)</f>
        <v/>
      </c>
      <c r="AF1146">
        <f>IF(AE1146="",V1146,AE1146)</f>
        <v>100</v>
      </c>
      <c r="AH1146" t="str">
        <f>IF(AD1146&lt;1.1,"x","")</f>
        <v>x</v>
      </c>
      <c r="AN1146">
        <v>18.57</v>
      </c>
      <c r="AO1146">
        <v>0.16</v>
      </c>
      <c r="AP1146">
        <v>24.45</v>
      </c>
      <c r="AQ1146">
        <v>100</v>
      </c>
    </row>
    <row r="1147" spans="3:43" x14ac:dyDescent="0.3">
      <c r="C1147">
        <v>1147</v>
      </c>
      <c r="D1147" t="str">
        <f t="shared" si="50"/>
        <v>26-Oulanka</v>
      </c>
      <c r="E1147" t="str">
        <f>VLOOKUP($D1147,metadata!$B$2:$S$451,2,0)</f>
        <v>Lankinen, P; Tyukmaeva, VI; Hoikkala, A</v>
      </c>
      <c r="F1147" t="str">
        <f>VLOOKUP($D1147,metadata!$B$2:$S$451,3,0)</f>
        <v>Northern Drosophila montana flies show variation both within and between cline populations in the critical day length evoking reproductive diapause</v>
      </c>
      <c r="G1147" t="str">
        <f>VLOOKUP($D1147,metadata!$B$2:$S$451,4,0)</f>
        <v>10.1016/j.jinsphys.2013.05.006</v>
      </c>
      <c r="H1147" t="str">
        <f>VLOOKUP($D1147,metadata!$B$2:$S$451,5,0)</f>
        <v>y</v>
      </c>
      <c r="I1147" t="str">
        <f>VLOOKUP($D1147,metadata!$B$2:$S$451,6,0)</f>
        <v>a</v>
      </c>
      <c r="J1147" t="str">
        <f>VLOOKUP($D1147,metadata!$B$2:$S$451,7,0)</f>
        <v>i</v>
      </c>
      <c r="K1147">
        <f>VLOOKUP($D1147,metadata!$B$2:$S$451,8,0)</f>
        <v>105</v>
      </c>
      <c r="L1147">
        <f>VLOOKUP($D1147,metadata!$B$2:$S$451,9,0)</f>
        <v>44</v>
      </c>
      <c r="M1147" t="str">
        <f>VLOOKUP($D1147,metadata!$B$2:$S$451,10,0)</f>
        <v/>
      </c>
      <c r="N1147" t="str">
        <f>VLOOKUP($D1147,metadata!$B$2:$S$451,11,0)</f>
        <v>drosophila montana</v>
      </c>
      <c r="O1147" t="str">
        <f>VLOOKUP($D1147,metadata!$B$2:$S$451,12,0)</f>
        <v>diptera</v>
      </c>
      <c r="P1147" t="str">
        <f>VLOOKUP($D1147,metadata!$B$2:$S$451,13,0)</f>
        <v>Oulanka</v>
      </c>
      <c r="Q1147" t="str">
        <f>VLOOKUP($D1147,metadata!$B$2:$S$451,14,0)</f>
        <v>66.4N</v>
      </c>
      <c r="R1147" t="str">
        <f>VLOOKUP($D1147,metadata!$B$2:$S$451,15,0)</f>
        <v>29.2E</v>
      </c>
      <c r="S1147" t="str">
        <f>VLOOKUP($D1147,metadata!$B$2:$S$451,16,0)</f>
        <v/>
      </c>
      <c r="T1147" t="str">
        <f>VLOOKUP($D1147,metadata!$B$2:$S$451,17,0)</f>
        <v/>
      </c>
      <c r="U1147" t="str">
        <f>VLOOKUP($D1147,metadata!$B$2:$S$451,18,0)</f>
        <v/>
      </c>
      <c r="V1147">
        <f>VLOOKUP($D1147,metadata!$B$2:$Z$451,19,0)</f>
        <v>100</v>
      </c>
      <c r="W1147" t="str">
        <f>VLOOKUP($D1147,metadata!$B$2:$Z$451,20,0)</f>
        <v>global average</v>
      </c>
      <c r="X1147">
        <f>VLOOKUP($D1147,metadata!$B$2:$Z$451,21,0)</f>
        <v>44</v>
      </c>
      <c r="Y1147" t="str">
        <f>VLOOKUP($D1147,metadata!$B$2:$Z$451,22,0)</f>
        <v>t26</v>
      </c>
      <c r="Z1147">
        <f>VLOOKUP($D1147,metadata!$B$2:$Z$451,23,0)</f>
        <v>21</v>
      </c>
      <c r="AA1147" t="str">
        <f>VLOOKUP($D1147,metadata!$B$2:$Z$451,24,0)</f>
        <v>adult</v>
      </c>
      <c r="AB1147" t="str">
        <f>VLOOKUP($D1147,metadata!$B$2:$Z$451,25,0)</f>
        <v/>
      </c>
      <c r="AF1147">
        <f>IF(AE1147="",V1147,AE1147)</f>
        <v>100</v>
      </c>
      <c r="AH1147" t="str">
        <f>IF(AD1147&lt;1.1,"x","")</f>
        <v>x</v>
      </c>
      <c r="AN1147">
        <v>18.23</v>
      </c>
      <c r="AO1147">
        <v>0.16</v>
      </c>
      <c r="AP1147">
        <v>25.59</v>
      </c>
      <c r="AQ1147">
        <v>100</v>
      </c>
    </row>
    <row r="1148" spans="3:43" x14ac:dyDescent="0.3">
      <c r="C1148">
        <v>1148</v>
      </c>
      <c r="D1148" t="str">
        <f t="shared" si="50"/>
        <v>26-Oulanka</v>
      </c>
      <c r="E1148" t="str">
        <f>VLOOKUP($D1148,metadata!$B$2:$S$451,2,0)</f>
        <v>Lankinen, P; Tyukmaeva, VI; Hoikkala, A</v>
      </c>
      <c r="F1148" t="str">
        <f>VLOOKUP($D1148,metadata!$B$2:$S$451,3,0)</f>
        <v>Northern Drosophila montana flies show variation both within and between cline populations in the critical day length evoking reproductive diapause</v>
      </c>
      <c r="G1148" t="str">
        <f>VLOOKUP($D1148,metadata!$B$2:$S$451,4,0)</f>
        <v>10.1016/j.jinsphys.2013.05.006</v>
      </c>
      <c r="H1148" t="str">
        <f>VLOOKUP($D1148,metadata!$B$2:$S$451,5,0)</f>
        <v>y</v>
      </c>
      <c r="I1148" t="str">
        <f>VLOOKUP($D1148,metadata!$B$2:$S$451,6,0)</f>
        <v>a</v>
      </c>
      <c r="J1148" t="str">
        <f>VLOOKUP($D1148,metadata!$B$2:$S$451,7,0)</f>
        <v>i</v>
      </c>
      <c r="K1148">
        <f>VLOOKUP($D1148,metadata!$B$2:$S$451,8,0)</f>
        <v>105</v>
      </c>
      <c r="L1148">
        <f>VLOOKUP($D1148,metadata!$B$2:$S$451,9,0)</f>
        <v>44</v>
      </c>
      <c r="M1148" t="str">
        <f>VLOOKUP($D1148,metadata!$B$2:$S$451,10,0)</f>
        <v/>
      </c>
      <c r="N1148" t="str">
        <f>VLOOKUP($D1148,metadata!$B$2:$S$451,11,0)</f>
        <v>drosophila montana</v>
      </c>
      <c r="O1148" t="str">
        <f>VLOOKUP($D1148,metadata!$B$2:$S$451,12,0)</f>
        <v>diptera</v>
      </c>
      <c r="P1148" t="str">
        <f>VLOOKUP($D1148,metadata!$B$2:$S$451,13,0)</f>
        <v>Oulanka</v>
      </c>
      <c r="Q1148" t="str">
        <f>VLOOKUP($D1148,metadata!$B$2:$S$451,14,0)</f>
        <v>66.4N</v>
      </c>
      <c r="R1148" t="str">
        <f>VLOOKUP($D1148,metadata!$B$2:$S$451,15,0)</f>
        <v>29.2E</v>
      </c>
      <c r="S1148" t="str">
        <f>VLOOKUP($D1148,metadata!$B$2:$S$451,16,0)</f>
        <v/>
      </c>
      <c r="T1148" t="str">
        <f>VLOOKUP($D1148,metadata!$B$2:$S$451,17,0)</f>
        <v/>
      </c>
      <c r="U1148" t="str">
        <f>VLOOKUP($D1148,metadata!$B$2:$S$451,18,0)</f>
        <v/>
      </c>
      <c r="V1148">
        <f>VLOOKUP($D1148,metadata!$B$2:$Z$451,19,0)</f>
        <v>100</v>
      </c>
      <c r="W1148" t="str">
        <f>VLOOKUP($D1148,metadata!$B$2:$Z$451,20,0)</f>
        <v>global average</v>
      </c>
      <c r="X1148">
        <f>VLOOKUP($D1148,metadata!$B$2:$Z$451,21,0)</f>
        <v>44</v>
      </c>
      <c r="Y1148" t="str">
        <f>VLOOKUP($D1148,metadata!$B$2:$Z$451,22,0)</f>
        <v>t26</v>
      </c>
      <c r="Z1148">
        <f>VLOOKUP($D1148,metadata!$B$2:$Z$451,23,0)</f>
        <v>21</v>
      </c>
      <c r="AA1148" t="str">
        <f>VLOOKUP($D1148,metadata!$B$2:$Z$451,24,0)</f>
        <v>adult</v>
      </c>
      <c r="AB1148" t="str">
        <f>VLOOKUP($D1148,metadata!$B$2:$Z$451,25,0)</f>
        <v/>
      </c>
      <c r="AF1148">
        <f>IF(AE1148="",V1148,AE1148)</f>
        <v>100</v>
      </c>
      <c r="AH1148" t="str">
        <f>IF(AD1148&lt;1.1,"x","")</f>
        <v>x</v>
      </c>
      <c r="AN1148">
        <v>18.84</v>
      </c>
      <c r="AO1148">
        <v>0.16</v>
      </c>
      <c r="AP1148">
        <v>28.98</v>
      </c>
      <c r="AQ1148">
        <v>100</v>
      </c>
    </row>
    <row r="1149" spans="3:43" x14ac:dyDescent="0.3">
      <c r="C1149">
        <v>1149</v>
      </c>
      <c r="D1149" t="str">
        <f t="shared" si="50"/>
        <v>26-Oulanka</v>
      </c>
      <c r="E1149" t="str">
        <f>VLOOKUP($D1149,metadata!$B$2:$S$451,2,0)</f>
        <v>Lankinen, P; Tyukmaeva, VI; Hoikkala, A</v>
      </c>
      <c r="F1149" t="str">
        <f>VLOOKUP($D1149,metadata!$B$2:$S$451,3,0)</f>
        <v>Northern Drosophila montana flies show variation both within and between cline populations in the critical day length evoking reproductive diapause</v>
      </c>
      <c r="G1149" t="str">
        <f>VLOOKUP($D1149,metadata!$B$2:$S$451,4,0)</f>
        <v>10.1016/j.jinsphys.2013.05.006</v>
      </c>
      <c r="H1149" t="str">
        <f>VLOOKUP($D1149,metadata!$B$2:$S$451,5,0)</f>
        <v>y</v>
      </c>
      <c r="I1149" t="str">
        <f>VLOOKUP($D1149,metadata!$B$2:$S$451,6,0)</f>
        <v>a</v>
      </c>
      <c r="J1149" t="str">
        <f>VLOOKUP($D1149,metadata!$B$2:$S$451,7,0)</f>
        <v>i</v>
      </c>
      <c r="K1149">
        <f>VLOOKUP($D1149,metadata!$B$2:$S$451,8,0)</f>
        <v>105</v>
      </c>
      <c r="L1149">
        <f>VLOOKUP($D1149,metadata!$B$2:$S$451,9,0)</f>
        <v>44</v>
      </c>
      <c r="M1149" t="str">
        <f>VLOOKUP($D1149,metadata!$B$2:$S$451,10,0)</f>
        <v/>
      </c>
      <c r="N1149" t="str">
        <f>VLOOKUP($D1149,metadata!$B$2:$S$451,11,0)</f>
        <v>drosophila montana</v>
      </c>
      <c r="O1149" t="str">
        <f>VLOOKUP($D1149,metadata!$B$2:$S$451,12,0)</f>
        <v>diptera</v>
      </c>
      <c r="P1149" t="str">
        <f>VLOOKUP($D1149,metadata!$B$2:$S$451,13,0)</f>
        <v>Oulanka</v>
      </c>
      <c r="Q1149" t="str">
        <f>VLOOKUP($D1149,metadata!$B$2:$S$451,14,0)</f>
        <v>66.4N</v>
      </c>
      <c r="R1149" t="str">
        <f>VLOOKUP($D1149,metadata!$B$2:$S$451,15,0)</f>
        <v>29.2E</v>
      </c>
      <c r="S1149" t="str">
        <f>VLOOKUP($D1149,metadata!$B$2:$S$451,16,0)</f>
        <v/>
      </c>
      <c r="T1149" t="str">
        <f>VLOOKUP($D1149,metadata!$B$2:$S$451,17,0)</f>
        <v/>
      </c>
      <c r="U1149" t="str">
        <f>VLOOKUP($D1149,metadata!$B$2:$S$451,18,0)</f>
        <v/>
      </c>
      <c r="V1149">
        <f>VLOOKUP($D1149,metadata!$B$2:$Z$451,19,0)</f>
        <v>100</v>
      </c>
      <c r="W1149" t="str">
        <f>VLOOKUP($D1149,metadata!$B$2:$Z$451,20,0)</f>
        <v>global average</v>
      </c>
      <c r="X1149">
        <f>VLOOKUP($D1149,metadata!$B$2:$Z$451,21,0)</f>
        <v>44</v>
      </c>
      <c r="Y1149" t="str">
        <f>VLOOKUP($D1149,metadata!$B$2:$Z$451,22,0)</f>
        <v>t26</v>
      </c>
      <c r="Z1149">
        <f>VLOOKUP($D1149,metadata!$B$2:$Z$451,23,0)</f>
        <v>21</v>
      </c>
      <c r="AA1149" t="str">
        <f>VLOOKUP($D1149,metadata!$B$2:$Z$451,24,0)</f>
        <v>adult</v>
      </c>
      <c r="AB1149" t="str">
        <f>VLOOKUP($D1149,metadata!$B$2:$Z$451,25,0)</f>
        <v/>
      </c>
      <c r="AF1149">
        <f>IF(AE1149="",V1149,AE1149)</f>
        <v>100</v>
      </c>
      <c r="AH1149" t="str">
        <f>IF(AD1149&lt;1.1,"x","")</f>
        <v>x</v>
      </c>
      <c r="AN1149">
        <v>20.25</v>
      </c>
      <c r="AO1149">
        <v>0.19</v>
      </c>
      <c r="AP1149">
        <v>21.81</v>
      </c>
      <c r="AQ1149">
        <v>100</v>
      </c>
    </row>
    <row r="1150" spans="3:43" x14ac:dyDescent="0.3">
      <c r="C1150">
        <v>1150</v>
      </c>
      <c r="D1150" t="str">
        <f t="shared" si="50"/>
        <v>26-Oulanka</v>
      </c>
      <c r="E1150" t="str">
        <f>VLOOKUP($D1150,metadata!$B$2:$S$451,2,0)</f>
        <v>Lankinen, P; Tyukmaeva, VI; Hoikkala, A</v>
      </c>
      <c r="F1150" t="str">
        <f>VLOOKUP($D1150,metadata!$B$2:$S$451,3,0)</f>
        <v>Northern Drosophila montana flies show variation both within and between cline populations in the critical day length evoking reproductive diapause</v>
      </c>
      <c r="G1150" t="str">
        <f>VLOOKUP($D1150,metadata!$B$2:$S$451,4,0)</f>
        <v>10.1016/j.jinsphys.2013.05.006</v>
      </c>
      <c r="H1150" t="str">
        <f>VLOOKUP($D1150,metadata!$B$2:$S$451,5,0)</f>
        <v>y</v>
      </c>
      <c r="I1150" t="str">
        <f>VLOOKUP($D1150,metadata!$B$2:$S$451,6,0)</f>
        <v>a</v>
      </c>
      <c r="J1150" t="str">
        <f>VLOOKUP($D1150,metadata!$B$2:$S$451,7,0)</f>
        <v>i</v>
      </c>
      <c r="K1150">
        <f>VLOOKUP($D1150,metadata!$B$2:$S$451,8,0)</f>
        <v>105</v>
      </c>
      <c r="L1150">
        <f>VLOOKUP($D1150,metadata!$B$2:$S$451,9,0)</f>
        <v>44</v>
      </c>
      <c r="M1150" t="str">
        <f>VLOOKUP($D1150,metadata!$B$2:$S$451,10,0)</f>
        <v/>
      </c>
      <c r="N1150" t="str">
        <f>VLOOKUP($D1150,metadata!$B$2:$S$451,11,0)</f>
        <v>drosophila montana</v>
      </c>
      <c r="O1150" t="str">
        <f>VLOOKUP($D1150,metadata!$B$2:$S$451,12,0)</f>
        <v>diptera</v>
      </c>
      <c r="P1150" t="str">
        <f>VLOOKUP($D1150,metadata!$B$2:$S$451,13,0)</f>
        <v>Oulanka</v>
      </c>
      <c r="Q1150" t="str">
        <f>VLOOKUP($D1150,metadata!$B$2:$S$451,14,0)</f>
        <v>66.4N</v>
      </c>
      <c r="R1150" t="str">
        <f>VLOOKUP($D1150,metadata!$B$2:$S$451,15,0)</f>
        <v>29.2E</v>
      </c>
      <c r="S1150" t="str">
        <f>VLOOKUP($D1150,metadata!$B$2:$S$451,16,0)</f>
        <v/>
      </c>
      <c r="T1150" t="str">
        <f>VLOOKUP($D1150,metadata!$B$2:$S$451,17,0)</f>
        <v/>
      </c>
      <c r="U1150" t="str">
        <f>VLOOKUP($D1150,metadata!$B$2:$S$451,18,0)</f>
        <v/>
      </c>
      <c r="V1150">
        <f>VLOOKUP($D1150,metadata!$B$2:$Z$451,19,0)</f>
        <v>100</v>
      </c>
      <c r="W1150" t="str">
        <f>VLOOKUP($D1150,metadata!$B$2:$Z$451,20,0)</f>
        <v>global average</v>
      </c>
      <c r="X1150">
        <f>VLOOKUP($D1150,metadata!$B$2:$Z$451,21,0)</f>
        <v>44</v>
      </c>
      <c r="Y1150" t="str">
        <f>VLOOKUP($D1150,metadata!$B$2:$Z$451,22,0)</f>
        <v>t26</v>
      </c>
      <c r="Z1150">
        <f>VLOOKUP($D1150,metadata!$B$2:$Z$451,23,0)</f>
        <v>21</v>
      </c>
      <c r="AA1150" t="str">
        <f>VLOOKUP($D1150,metadata!$B$2:$Z$451,24,0)</f>
        <v>adult</v>
      </c>
      <c r="AB1150" t="str">
        <f>VLOOKUP($D1150,metadata!$B$2:$Z$451,25,0)</f>
        <v/>
      </c>
      <c r="AF1150">
        <f>IF(AE1150="",V1150,AE1150)</f>
        <v>100</v>
      </c>
      <c r="AH1150" t="str">
        <f>IF(AD1150&lt;1.1,"x","")</f>
        <v>x</v>
      </c>
      <c r="AN1150">
        <v>19.760000000000002</v>
      </c>
      <c r="AO1150">
        <v>0.15</v>
      </c>
      <c r="AP1150">
        <v>29.12</v>
      </c>
      <c r="AQ1150">
        <v>100</v>
      </c>
    </row>
    <row r="1151" spans="3:43" x14ac:dyDescent="0.3">
      <c r="C1151">
        <v>1151</v>
      </c>
      <c r="D1151" t="str">
        <f t="shared" si="50"/>
        <v>26-Oulanka</v>
      </c>
      <c r="E1151" t="str">
        <f>VLOOKUP($D1151,metadata!$B$2:$S$451,2,0)</f>
        <v>Lankinen, P; Tyukmaeva, VI; Hoikkala, A</v>
      </c>
      <c r="F1151" t="str">
        <f>VLOOKUP($D1151,metadata!$B$2:$S$451,3,0)</f>
        <v>Northern Drosophila montana flies show variation both within and between cline populations in the critical day length evoking reproductive diapause</v>
      </c>
      <c r="G1151" t="str">
        <f>VLOOKUP($D1151,metadata!$B$2:$S$451,4,0)</f>
        <v>10.1016/j.jinsphys.2013.05.006</v>
      </c>
      <c r="H1151" t="str">
        <f>VLOOKUP($D1151,metadata!$B$2:$S$451,5,0)</f>
        <v>y</v>
      </c>
      <c r="I1151" t="str">
        <f>VLOOKUP($D1151,metadata!$B$2:$S$451,6,0)</f>
        <v>a</v>
      </c>
      <c r="J1151" t="str">
        <f>VLOOKUP($D1151,metadata!$B$2:$S$451,7,0)</f>
        <v>i</v>
      </c>
      <c r="K1151">
        <f>VLOOKUP($D1151,metadata!$B$2:$S$451,8,0)</f>
        <v>105</v>
      </c>
      <c r="L1151">
        <f>VLOOKUP($D1151,metadata!$B$2:$S$451,9,0)</f>
        <v>44</v>
      </c>
      <c r="M1151" t="str">
        <f>VLOOKUP($D1151,metadata!$B$2:$S$451,10,0)</f>
        <v/>
      </c>
      <c r="N1151" t="str">
        <f>VLOOKUP($D1151,metadata!$B$2:$S$451,11,0)</f>
        <v>drosophila montana</v>
      </c>
      <c r="O1151" t="str">
        <f>VLOOKUP($D1151,metadata!$B$2:$S$451,12,0)</f>
        <v>diptera</v>
      </c>
      <c r="P1151" t="str">
        <f>VLOOKUP($D1151,metadata!$B$2:$S$451,13,0)</f>
        <v>Oulanka</v>
      </c>
      <c r="Q1151" t="str">
        <f>VLOOKUP($D1151,metadata!$B$2:$S$451,14,0)</f>
        <v>66.4N</v>
      </c>
      <c r="R1151" t="str">
        <f>VLOOKUP($D1151,metadata!$B$2:$S$451,15,0)</f>
        <v>29.2E</v>
      </c>
      <c r="S1151" t="str">
        <f>VLOOKUP($D1151,metadata!$B$2:$S$451,16,0)</f>
        <v/>
      </c>
      <c r="T1151" t="str">
        <f>VLOOKUP($D1151,metadata!$B$2:$S$451,17,0)</f>
        <v/>
      </c>
      <c r="U1151" t="str">
        <f>VLOOKUP($D1151,metadata!$B$2:$S$451,18,0)</f>
        <v/>
      </c>
      <c r="V1151">
        <f>VLOOKUP($D1151,metadata!$B$2:$Z$451,19,0)</f>
        <v>100</v>
      </c>
      <c r="W1151" t="str">
        <f>VLOOKUP($D1151,metadata!$B$2:$Z$451,20,0)</f>
        <v>global average</v>
      </c>
      <c r="X1151">
        <f>VLOOKUP($D1151,metadata!$B$2:$Z$451,21,0)</f>
        <v>44</v>
      </c>
      <c r="Y1151" t="str">
        <f>VLOOKUP($D1151,metadata!$B$2:$Z$451,22,0)</f>
        <v>t26</v>
      </c>
      <c r="Z1151">
        <f>VLOOKUP($D1151,metadata!$B$2:$Z$451,23,0)</f>
        <v>21</v>
      </c>
      <c r="AA1151" t="str">
        <f>VLOOKUP($D1151,metadata!$B$2:$Z$451,24,0)</f>
        <v>adult</v>
      </c>
      <c r="AB1151" t="str">
        <f>VLOOKUP($D1151,metadata!$B$2:$Z$451,25,0)</f>
        <v/>
      </c>
      <c r="AF1151">
        <f>IF(AE1151="",V1151,AE1151)</f>
        <v>100</v>
      </c>
      <c r="AH1151" t="str">
        <f>IF(AD1151&lt;1.1,"x","")</f>
        <v>x</v>
      </c>
      <c r="AN1151">
        <v>18.510000000000002</v>
      </c>
      <c r="AO1151">
        <v>0.19</v>
      </c>
      <c r="AP1151">
        <v>17.91</v>
      </c>
      <c r="AQ1151">
        <v>100</v>
      </c>
    </row>
    <row r="1152" spans="3:43" x14ac:dyDescent="0.3">
      <c r="C1152">
        <v>1152</v>
      </c>
      <c r="D1152" t="str">
        <f t="shared" si="50"/>
        <v>26-Oulanka</v>
      </c>
      <c r="E1152" t="str">
        <f>VLOOKUP($D1152,metadata!$B$2:$S$451,2,0)</f>
        <v>Lankinen, P; Tyukmaeva, VI; Hoikkala, A</v>
      </c>
      <c r="F1152" t="str">
        <f>VLOOKUP($D1152,metadata!$B$2:$S$451,3,0)</f>
        <v>Northern Drosophila montana flies show variation both within and between cline populations in the critical day length evoking reproductive diapause</v>
      </c>
      <c r="G1152" t="str">
        <f>VLOOKUP($D1152,metadata!$B$2:$S$451,4,0)</f>
        <v>10.1016/j.jinsphys.2013.05.006</v>
      </c>
      <c r="H1152" t="str">
        <f>VLOOKUP($D1152,metadata!$B$2:$S$451,5,0)</f>
        <v>y</v>
      </c>
      <c r="I1152" t="str">
        <f>VLOOKUP($D1152,metadata!$B$2:$S$451,6,0)</f>
        <v>a</v>
      </c>
      <c r="J1152" t="str">
        <f>VLOOKUP($D1152,metadata!$B$2:$S$451,7,0)</f>
        <v>i</v>
      </c>
      <c r="K1152">
        <f>VLOOKUP($D1152,metadata!$B$2:$S$451,8,0)</f>
        <v>105</v>
      </c>
      <c r="L1152">
        <f>VLOOKUP($D1152,metadata!$B$2:$S$451,9,0)</f>
        <v>44</v>
      </c>
      <c r="M1152" t="str">
        <f>VLOOKUP($D1152,metadata!$B$2:$S$451,10,0)</f>
        <v/>
      </c>
      <c r="N1152" t="str">
        <f>VLOOKUP($D1152,metadata!$B$2:$S$451,11,0)</f>
        <v>drosophila montana</v>
      </c>
      <c r="O1152" t="str">
        <f>VLOOKUP($D1152,metadata!$B$2:$S$451,12,0)</f>
        <v>diptera</v>
      </c>
      <c r="P1152" t="str">
        <f>VLOOKUP($D1152,metadata!$B$2:$S$451,13,0)</f>
        <v>Oulanka</v>
      </c>
      <c r="Q1152" t="str">
        <f>VLOOKUP($D1152,metadata!$B$2:$S$451,14,0)</f>
        <v>66.4N</v>
      </c>
      <c r="R1152" t="str">
        <f>VLOOKUP($D1152,metadata!$B$2:$S$451,15,0)</f>
        <v>29.2E</v>
      </c>
      <c r="S1152" t="str">
        <f>VLOOKUP($D1152,metadata!$B$2:$S$451,16,0)</f>
        <v/>
      </c>
      <c r="T1152" t="str">
        <f>VLOOKUP($D1152,metadata!$B$2:$S$451,17,0)</f>
        <v/>
      </c>
      <c r="U1152" t="str">
        <f>VLOOKUP($D1152,metadata!$B$2:$S$451,18,0)</f>
        <v/>
      </c>
      <c r="V1152">
        <f>VLOOKUP($D1152,metadata!$B$2:$Z$451,19,0)</f>
        <v>100</v>
      </c>
      <c r="W1152" t="str">
        <f>VLOOKUP($D1152,metadata!$B$2:$Z$451,20,0)</f>
        <v>global average</v>
      </c>
      <c r="X1152">
        <f>VLOOKUP($D1152,metadata!$B$2:$Z$451,21,0)</f>
        <v>44</v>
      </c>
      <c r="Y1152" t="str">
        <f>VLOOKUP($D1152,metadata!$B$2:$Z$451,22,0)</f>
        <v>t26</v>
      </c>
      <c r="Z1152">
        <f>VLOOKUP($D1152,metadata!$B$2:$Z$451,23,0)</f>
        <v>21</v>
      </c>
      <c r="AA1152" t="str">
        <f>VLOOKUP($D1152,metadata!$B$2:$Z$451,24,0)</f>
        <v>adult</v>
      </c>
      <c r="AB1152" t="str">
        <f>VLOOKUP($D1152,metadata!$B$2:$Z$451,25,0)</f>
        <v/>
      </c>
      <c r="AF1152">
        <f>IF(AE1152="",V1152,AE1152)</f>
        <v>100</v>
      </c>
      <c r="AH1152" t="str">
        <f>IF(AD1152&lt;1.1,"x","")</f>
        <v>x</v>
      </c>
      <c r="AN1152">
        <v>20.16</v>
      </c>
      <c r="AO1152">
        <v>0.19</v>
      </c>
      <c r="AP1152">
        <v>19.98</v>
      </c>
      <c r="AQ1152">
        <v>100</v>
      </c>
    </row>
    <row r="1153" spans="3:43" x14ac:dyDescent="0.3">
      <c r="C1153">
        <v>1153</v>
      </c>
      <c r="D1153" t="str">
        <f t="shared" si="50"/>
        <v>26-Oulanka</v>
      </c>
      <c r="E1153" t="str">
        <f>VLOOKUP($D1153,metadata!$B$2:$S$451,2,0)</f>
        <v>Lankinen, P; Tyukmaeva, VI; Hoikkala, A</v>
      </c>
      <c r="F1153" t="str">
        <f>VLOOKUP($D1153,metadata!$B$2:$S$451,3,0)</f>
        <v>Northern Drosophila montana flies show variation both within and between cline populations in the critical day length evoking reproductive diapause</v>
      </c>
      <c r="G1153" t="str">
        <f>VLOOKUP($D1153,metadata!$B$2:$S$451,4,0)</f>
        <v>10.1016/j.jinsphys.2013.05.006</v>
      </c>
      <c r="H1153" t="str">
        <f>VLOOKUP($D1153,metadata!$B$2:$S$451,5,0)</f>
        <v>y</v>
      </c>
      <c r="I1153" t="str">
        <f>VLOOKUP($D1153,metadata!$B$2:$S$451,6,0)</f>
        <v>a</v>
      </c>
      <c r="J1153" t="str">
        <f>VLOOKUP($D1153,metadata!$B$2:$S$451,7,0)</f>
        <v>i</v>
      </c>
      <c r="K1153">
        <f>VLOOKUP($D1153,metadata!$B$2:$S$451,8,0)</f>
        <v>105</v>
      </c>
      <c r="L1153">
        <f>VLOOKUP($D1153,metadata!$B$2:$S$451,9,0)</f>
        <v>44</v>
      </c>
      <c r="M1153" t="str">
        <f>VLOOKUP($D1153,metadata!$B$2:$S$451,10,0)</f>
        <v/>
      </c>
      <c r="N1153" t="str">
        <f>VLOOKUP($D1153,metadata!$B$2:$S$451,11,0)</f>
        <v>drosophila montana</v>
      </c>
      <c r="O1153" t="str">
        <f>VLOOKUP($D1153,metadata!$B$2:$S$451,12,0)</f>
        <v>diptera</v>
      </c>
      <c r="P1153" t="str">
        <f>VLOOKUP($D1153,metadata!$B$2:$S$451,13,0)</f>
        <v>Oulanka</v>
      </c>
      <c r="Q1153" t="str">
        <f>VLOOKUP($D1153,metadata!$B$2:$S$451,14,0)</f>
        <v>66.4N</v>
      </c>
      <c r="R1153" t="str">
        <f>VLOOKUP($D1153,metadata!$B$2:$S$451,15,0)</f>
        <v>29.2E</v>
      </c>
      <c r="S1153" t="str">
        <f>VLOOKUP($D1153,metadata!$B$2:$S$451,16,0)</f>
        <v/>
      </c>
      <c r="T1153" t="str">
        <f>VLOOKUP($D1153,metadata!$B$2:$S$451,17,0)</f>
        <v/>
      </c>
      <c r="U1153" t="str">
        <f>VLOOKUP($D1153,metadata!$B$2:$S$451,18,0)</f>
        <v/>
      </c>
      <c r="V1153">
        <f>VLOOKUP($D1153,metadata!$B$2:$Z$451,19,0)</f>
        <v>100</v>
      </c>
      <c r="W1153" t="str">
        <f>VLOOKUP($D1153,metadata!$B$2:$Z$451,20,0)</f>
        <v>global average</v>
      </c>
      <c r="X1153">
        <f>VLOOKUP($D1153,metadata!$B$2:$Z$451,21,0)</f>
        <v>44</v>
      </c>
      <c r="Y1153" t="str">
        <f>VLOOKUP($D1153,metadata!$B$2:$Z$451,22,0)</f>
        <v>t26</v>
      </c>
      <c r="Z1153">
        <f>VLOOKUP($D1153,metadata!$B$2:$Z$451,23,0)</f>
        <v>21</v>
      </c>
      <c r="AA1153" t="str">
        <f>VLOOKUP($D1153,metadata!$B$2:$Z$451,24,0)</f>
        <v>adult</v>
      </c>
      <c r="AB1153" t="str">
        <f>VLOOKUP($D1153,metadata!$B$2:$Z$451,25,0)</f>
        <v/>
      </c>
      <c r="AF1153">
        <f>IF(AE1153="",V1153,AE1153)</f>
        <v>100</v>
      </c>
      <c r="AH1153" t="str">
        <f>IF(AD1153&lt;1.1,"x","")</f>
        <v>x</v>
      </c>
      <c r="AN1153">
        <v>18.440000000000001</v>
      </c>
      <c r="AO1153">
        <v>0.17</v>
      </c>
      <c r="AP1153">
        <v>21.16</v>
      </c>
      <c r="AQ1153">
        <v>100</v>
      </c>
    </row>
    <row r="1154" spans="3:43" x14ac:dyDescent="0.3">
      <c r="C1154">
        <v>1154</v>
      </c>
      <c r="D1154" t="str">
        <f t="shared" ref="D1154:D1217" si="51">VLOOKUP(C1154,$A$1:$B$451,2)</f>
        <v>26-Kemi</v>
      </c>
      <c r="E1154" t="str">
        <f>VLOOKUP($D1154,metadata!$B$2:$S$451,2,0)</f>
        <v>Lankinen, P; Tyukmaeva, VI; Hoikkala, A</v>
      </c>
      <c r="F1154" t="str">
        <f>VLOOKUP($D1154,metadata!$B$2:$S$451,3,0)</f>
        <v>Northern Drosophila montana flies show variation both within and between cline populations in the critical day length evoking reproductive diapause</v>
      </c>
      <c r="G1154" t="str">
        <f>VLOOKUP($D1154,metadata!$B$2:$S$451,4,0)</f>
        <v>10.1016/j.jinsphys.2013.05.006</v>
      </c>
      <c r="H1154" t="str">
        <f>VLOOKUP($D1154,metadata!$B$2:$S$451,5,0)</f>
        <v>y</v>
      </c>
      <c r="I1154" t="str">
        <f>VLOOKUP($D1154,metadata!$B$2:$S$451,6,0)</f>
        <v>a</v>
      </c>
      <c r="J1154" t="str">
        <f>VLOOKUP($D1154,metadata!$B$2:$S$451,7,0)</f>
        <v>i</v>
      </c>
      <c r="K1154">
        <f>VLOOKUP($D1154,metadata!$B$2:$S$451,8,0)</f>
        <v>105</v>
      </c>
      <c r="L1154">
        <f>VLOOKUP($D1154,metadata!$B$2:$S$451,9,0)</f>
        <v>7</v>
      </c>
      <c r="M1154" t="str">
        <f>VLOOKUP($D1154,metadata!$B$2:$S$451,10,0)</f>
        <v/>
      </c>
      <c r="N1154" t="str">
        <f>VLOOKUP($D1154,metadata!$B$2:$S$451,11,0)</f>
        <v>drosophila montana</v>
      </c>
      <c r="O1154" t="str">
        <f>VLOOKUP($D1154,metadata!$B$2:$S$451,12,0)</f>
        <v>diptera</v>
      </c>
      <c r="P1154" t="str">
        <f>VLOOKUP($D1154,metadata!$B$2:$S$451,13,0)</f>
        <v>Kemi</v>
      </c>
      <c r="Q1154" t="str">
        <f>VLOOKUP($D1154,metadata!$B$2:$S$451,14,0)</f>
        <v>65.7N</v>
      </c>
      <c r="R1154" t="str">
        <f>VLOOKUP($D1154,metadata!$B$2:$S$451,15,0)</f>
        <v>24.7E</v>
      </c>
      <c r="S1154" t="str">
        <f>VLOOKUP($D1154,metadata!$B$2:$S$451,16,0)</f>
        <v/>
      </c>
      <c r="T1154" t="str">
        <f>VLOOKUP($D1154,metadata!$B$2:$S$451,17,0)</f>
        <v/>
      </c>
      <c r="U1154" t="str">
        <f>VLOOKUP($D1154,metadata!$B$2:$S$451,18,0)</f>
        <v/>
      </c>
      <c r="V1154">
        <f>VLOOKUP($D1154,metadata!$B$2:$Z$451,19,0)</f>
        <v>100</v>
      </c>
      <c r="W1154" t="str">
        <f>VLOOKUP($D1154,metadata!$B$2:$Z$451,20,0)</f>
        <v>global average</v>
      </c>
      <c r="X1154">
        <f>VLOOKUP($D1154,metadata!$B$2:$Z$451,21,0)</f>
        <v>7</v>
      </c>
      <c r="Y1154" t="str">
        <f>VLOOKUP($D1154,metadata!$B$2:$Z$451,22,0)</f>
        <v>t26</v>
      </c>
      <c r="Z1154">
        <f>VLOOKUP($D1154,metadata!$B$2:$Z$451,23,0)</f>
        <v>21</v>
      </c>
      <c r="AA1154" t="str">
        <f>VLOOKUP($D1154,metadata!$B$2:$Z$451,24,0)</f>
        <v>adult</v>
      </c>
      <c r="AB1154" t="str">
        <f>VLOOKUP($D1154,metadata!$B$2:$Z$451,25,0)</f>
        <v/>
      </c>
      <c r="AF1154">
        <f>IF(AE1154="",V1154,AE1154)</f>
        <v>100</v>
      </c>
      <c r="AH1154" t="str">
        <f>IF(AD1154&lt;1.1,"x","")</f>
        <v>x</v>
      </c>
      <c r="AN1154">
        <v>17.399999999999999</v>
      </c>
      <c r="AO1154">
        <v>0.12</v>
      </c>
      <c r="AP1154">
        <v>60.57</v>
      </c>
      <c r="AQ1154">
        <v>100</v>
      </c>
    </row>
    <row r="1155" spans="3:43" x14ac:dyDescent="0.3">
      <c r="C1155">
        <v>1155</v>
      </c>
      <c r="D1155" t="str">
        <f t="shared" si="51"/>
        <v>26-Kemi</v>
      </c>
      <c r="E1155" t="str">
        <f>VLOOKUP($D1155,metadata!$B$2:$S$451,2,0)</f>
        <v>Lankinen, P; Tyukmaeva, VI; Hoikkala, A</v>
      </c>
      <c r="F1155" t="str">
        <f>VLOOKUP($D1155,metadata!$B$2:$S$451,3,0)</f>
        <v>Northern Drosophila montana flies show variation both within and between cline populations in the critical day length evoking reproductive diapause</v>
      </c>
      <c r="G1155" t="str">
        <f>VLOOKUP($D1155,metadata!$B$2:$S$451,4,0)</f>
        <v>10.1016/j.jinsphys.2013.05.006</v>
      </c>
      <c r="H1155" t="str">
        <f>VLOOKUP($D1155,metadata!$B$2:$S$451,5,0)</f>
        <v>y</v>
      </c>
      <c r="I1155" t="str">
        <f>VLOOKUP($D1155,metadata!$B$2:$S$451,6,0)</f>
        <v>a</v>
      </c>
      <c r="J1155" t="str">
        <f>VLOOKUP($D1155,metadata!$B$2:$S$451,7,0)</f>
        <v>i</v>
      </c>
      <c r="K1155">
        <f>VLOOKUP($D1155,metadata!$B$2:$S$451,8,0)</f>
        <v>105</v>
      </c>
      <c r="L1155">
        <f>VLOOKUP($D1155,metadata!$B$2:$S$451,9,0)</f>
        <v>7</v>
      </c>
      <c r="M1155" t="str">
        <f>VLOOKUP($D1155,metadata!$B$2:$S$451,10,0)</f>
        <v/>
      </c>
      <c r="N1155" t="str">
        <f>VLOOKUP($D1155,metadata!$B$2:$S$451,11,0)</f>
        <v>drosophila montana</v>
      </c>
      <c r="O1155" t="str">
        <f>VLOOKUP($D1155,metadata!$B$2:$S$451,12,0)</f>
        <v>diptera</v>
      </c>
      <c r="P1155" t="str">
        <f>VLOOKUP($D1155,metadata!$B$2:$S$451,13,0)</f>
        <v>Kemi</v>
      </c>
      <c r="Q1155" t="str">
        <f>VLOOKUP($D1155,metadata!$B$2:$S$451,14,0)</f>
        <v>65.7N</v>
      </c>
      <c r="R1155" t="str">
        <f>VLOOKUP($D1155,metadata!$B$2:$S$451,15,0)</f>
        <v>24.7E</v>
      </c>
      <c r="S1155" t="str">
        <f>VLOOKUP($D1155,metadata!$B$2:$S$451,16,0)</f>
        <v/>
      </c>
      <c r="T1155" t="str">
        <f>VLOOKUP($D1155,metadata!$B$2:$S$451,17,0)</f>
        <v/>
      </c>
      <c r="U1155" t="str">
        <f>VLOOKUP($D1155,metadata!$B$2:$S$451,18,0)</f>
        <v/>
      </c>
      <c r="V1155">
        <f>VLOOKUP($D1155,metadata!$B$2:$Z$451,19,0)</f>
        <v>100</v>
      </c>
      <c r="W1155" t="str">
        <f>VLOOKUP($D1155,metadata!$B$2:$Z$451,20,0)</f>
        <v>global average</v>
      </c>
      <c r="X1155">
        <f>VLOOKUP($D1155,metadata!$B$2:$Z$451,21,0)</f>
        <v>7</v>
      </c>
      <c r="Y1155" t="str">
        <f>VLOOKUP($D1155,metadata!$B$2:$Z$451,22,0)</f>
        <v>t26</v>
      </c>
      <c r="Z1155">
        <f>VLOOKUP($D1155,metadata!$B$2:$Z$451,23,0)</f>
        <v>21</v>
      </c>
      <c r="AA1155" t="str">
        <f>VLOOKUP($D1155,metadata!$B$2:$Z$451,24,0)</f>
        <v>adult</v>
      </c>
      <c r="AB1155" t="str">
        <f>VLOOKUP($D1155,metadata!$B$2:$Z$451,25,0)</f>
        <v/>
      </c>
      <c r="AF1155">
        <f>IF(AE1155="",V1155,AE1155)</f>
        <v>100</v>
      </c>
      <c r="AH1155" t="str">
        <f>IF(AD1155&lt;1.1,"x","")</f>
        <v>x</v>
      </c>
      <c r="AN1155">
        <v>18.170000000000002</v>
      </c>
      <c r="AO1155">
        <v>0.12</v>
      </c>
      <c r="AP1155">
        <v>46.55</v>
      </c>
      <c r="AQ1155">
        <v>100</v>
      </c>
    </row>
    <row r="1156" spans="3:43" x14ac:dyDescent="0.3">
      <c r="C1156">
        <v>1156</v>
      </c>
      <c r="D1156" t="str">
        <f t="shared" si="51"/>
        <v>26-Kemi</v>
      </c>
      <c r="E1156" t="str">
        <f>VLOOKUP($D1156,metadata!$B$2:$S$451,2,0)</f>
        <v>Lankinen, P; Tyukmaeva, VI; Hoikkala, A</v>
      </c>
      <c r="F1156" t="str">
        <f>VLOOKUP($D1156,metadata!$B$2:$S$451,3,0)</f>
        <v>Northern Drosophila montana flies show variation both within and between cline populations in the critical day length evoking reproductive diapause</v>
      </c>
      <c r="G1156" t="str">
        <f>VLOOKUP($D1156,metadata!$B$2:$S$451,4,0)</f>
        <v>10.1016/j.jinsphys.2013.05.006</v>
      </c>
      <c r="H1156" t="str">
        <f>VLOOKUP($D1156,metadata!$B$2:$S$451,5,0)</f>
        <v>y</v>
      </c>
      <c r="I1156" t="str">
        <f>VLOOKUP($D1156,metadata!$B$2:$S$451,6,0)</f>
        <v>a</v>
      </c>
      <c r="J1156" t="str">
        <f>VLOOKUP($D1156,metadata!$B$2:$S$451,7,0)</f>
        <v>i</v>
      </c>
      <c r="K1156">
        <f>VLOOKUP($D1156,metadata!$B$2:$S$451,8,0)</f>
        <v>105</v>
      </c>
      <c r="L1156">
        <f>VLOOKUP($D1156,metadata!$B$2:$S$451,9,0)</f>
        <v>7</v>
      </c>
      <c r="M1156" t="str">
        <f>VLOOKUP($D1156,metadata!$B$2:$S$451,10,0)</f>
        <v/>
      </c>
      <c r="N1156" t="str">
        <f>VLOOKUP($D1156,metadata!$B$2:$S$451,11,0)</f>
        <v>drosophila montana</v>
      </c>
      <c r="O1156" t="str">
        <f>VLOOKUP($D1156,metadata!$B$2:$S$451,12,0)</f>
        <v>diptera</v>
      </c>
      <c r="P1156" t="str">
        <f>VLOOKUP($D1156,metadata!$B$2:$S$451,13,0)</f>
        <v>Kemi</v>
      </c>
      <c r="Q1156" t="str">
        <f>VLOOKUP($D1156,metadata!$B$2:$S$451,14,0)</f>
        <v>65.7N</v>
      </c>
      <c r="R1156" t="str">
        <f>VLOOKUP($D1156,metadata!$B$2:$S$451,15,0)</f>
        <v>24.7E</v>
      </c>
      <c r="S1156" t="str">
        <f>VLOOKUP($D1156,metadata!$B$2:$S$451,16,0)</f>
        <v/>
      </c>
      <c r="T1156" t="str">
        <f>VLOOKUP($D1156,metadata!$B$2:$S$451,17,0)</f>
        <v/>
      </c>
      <c r="U1156" t="str">
        <f>VLOOKUP($D1156,metadata!$B$2:$S$451,18,0)</f>
        <v/>
      </c>
      <c r="V1156">
        <f>VLOOKUP($D1156,metadata!$B$2:$Z$451,19,0)</f>
        <v>100</v>
      </c>
      <c r="W1156" t="str">
        <f>VLOOKUP($D1156,metadata!$B$2:$Z$451,20,0)</f>
        <v>global average</v>
      </c>
      <c r="X1156">
        <f>VLOOKUP($D1156,metadata!$B$2:$Z$451,21,0)</f>
        <v>7</v>
      </c>
      <c r="Y1156" t="str">
        <f>VLOOKUP($D1156,metadata!$B$2:$Z$451,22,0)</f>
        <v>t26</v>
      </c>
      <c r="Z1156">
        <f>VLOOKUP($D1156,metadata!$B$2:$Z$451,23,0)</f>
        <v>21</v>
      </c>
      <c r="AA1156" t="str">
        <f>VLOOKUP($D1156,metadata!$B$2:$Z$451,24,0)</f>
        <v>adult</v>
      </c>
      <c r="AB1156" t="str">
        <f>VLOOKUP($D1156,metadata!$B$2:$Z$451,25,0)</f>
        <v/>
      </c>
      <c r="AF1156">
        <f>IF(AE1156="",V1156,AE1156)</f>
        <v>100</v>
      </c>
      <c r="AH1156" t="str">
        <f>IF(AD1156&lt;1.1,"x","")</f>
        <v>x</v>
      </c>
      <c r="AN1156">
        <v>20.71</v>
      </c>
      <c r="AO1156">
        <v>0.22</v>
      </c>
      <c r="AP1156">
        <v>17.11</v>
      </c>
      <c r="AQ1156">
        <v>100</v>
      </c>
    </row>
    <row r="1157" spans="3:43" x14ac:dyDescent="0.3">
      <c r="C1157">
        <v>1157</v>
      </c>
      <c r="D1157" t="str">
        <f t="shared" si="51"/>
        <v>26-Kemi</v>
      </c>
      <c r="E1157" t="str">
        <f>VLOOKUP($D1157,metadata!$B$2:$S$451,2,0)</f>
        <v>Lankinen, P; Tyukmaeva, VI; Hoikkala, A</v>
      </c>
      <c r="F1157" t="str">
        <f>VLOOKUP($D1157,metadata!$B$2:$S$451,3,0)</f>
        <v>Northern Drosophila montana flies show variation both within and between cline populations in the critical day length evoking reproductive diapause</v>
      </c>
      <c r="G1157" t="str">
        <f>VLOOKUP($D1157,metadata!$B$2:$S$451,4,0)</f>
        <v>10.1016/j.jinsphys.2013.05.006</v>
      </c>
      <c r="H1157" t="str">
        <f>VLOOKUP($D1157,metadata!$B$2:$S$451,5,0)</f>
        <v>y</v>
      </c>
      <c r="I1157" t="str">
        <f>VLOOKUP($D1157,metadata!$B$2:$S$451,6,0)</f>
        <v>a</v>
      </c>
      <c r="J1157" t="str">
        <f>VLOOKUP($D1157,metadata!$B$2:$S$451,7,0)</f>
        <v>i</v>
      </c>
      <c r="K1157">
        <f>VLOOKUP($D1157,metadata!$B$2:$S$451,8,0)</f>
        <v>105</v>
      </c>
      <c r="L1157">
        <f>VLOOKUP($D1157,metadata!$B$2:$S$451,9,0)</f>
        <v>7</v>
      </c>
      <c r="M1157" t="str">
        <f>VLOOKUP($D1157,metadata!$B$2:$S$451,10,0)</f>
        <v/>
      </c>
      <c r="N1157" t="str">
        <f>VLOOKUP($D1157,metadata!$B$2:$S$451,11,0)</f>
        <v>drosophila montana</v>
      </c>
      <c r="O1157" t="str">
        <f>VLOOKUP($D1157,metadata!$B$2:$S$451,12,0)</f>
        <v>diptera</v>
      </c>
      <c r="P1157" t="str">
        <f>VLOOKUP($D1157,metadata!$B$2:$S$451,13,0)</f>
        <v>Kemi</v>
      </c>
      <c r="Q1157" t="str">
        <f>VLOOKUP($D1157,metadata!$B$2:$S$451,14,0)</f>
        <v>65.7N</v>
      </c>
      <c r="R1157" t="str">
        <f>VLOOKUP($D1157,metadata!$B$2:$S$451,15,0)</f>
        <v>24.7E</v>
      </c>
      <c r="S1157" t="str">
        <f>VLOOKUP($D1157,metadata!$B$2:$S$451,16,0)</f>
        <v/>
      </c>
      <c r="T1157" t="str">
        <f>VLOOKUP($D1157,metadata!$B$2:$S$451,17,0)</f>
        <v/>
      </c>
      <c r="U1157" t="str">
        <f>VLOOKUP($D1157,metadata!$B$2:$S$451,18,0)</f>
        <v/>
      </c>
      <c r="V1157">
        <f>VLOOKUP($D1157,metadata!$B$2:$Z$451,19,0)</f>
        <v>100</v>
      </c>
      <c r="W1157" t="str">
        <f>VLOOKUP($D1157,metadata!$B$2:$Z$451,20,0)</f>
        <v>global average</v>
      </c>
      <c r="X1157">
        <f>VLOOKUP($D1157,metadata!$B$2:$Z$451,21,0)</f>
        <v>7</v>
      </c>
      <c r="Y1157" t="str">
        <f>VLOOKUP($D1157,metadata!$B$2:$Z$451,22,0)</f>
        <v>t26</v>
      </c>
      <c r="Z1157">
        <f>VLOOKUP($D1157,metadata!$B$2:$Z$451,23,0)</f>
        <v>21</v>
      </c>
      <c r="AA1157" t="str">
        <f>VLOOKUP($D1157,metadata!$B$2:$Z$451,24,0)</f>
        <v>adult</v>
      </c>
      <c r="AB1157" t="str">
        <f>VLOOKUP($D1157,metadata!$B$2:$Z$451,25,0)</f>
        <v/>
      </c>
      <c r="AF1157">
        <f>IF(AE1157="",V1157,AE1157)</f>
        <v>100</v>
      </c>
      <c r="AH1157" t="str">
        <f>IF(AD1157&lt;1.1,"x","")</f>
        <v>x</v>
      </c>
      <c r="AN1157">
        <v>21.91</v>
      </c>
      <c r="AO1157">
        <v>0.31</v>
      </c>
      <c r="AP1157">
        <v>18.75</v>
      </c>
      <c r="AQ1157">
        <v>100</v>
      </c>
    </row>
    <row r="1158" spans="3:43" x14ac:dyDescent="0.3">
      <c r="C1158">
        <v>1158</v>
      </c>
      <c r="D1158" t="str">
        <f t="shared" si="51"/>
        <v>26-Kemi</v>
      </c>
      <c r="E1158" t="str">
        <f>VLOOKUP($D1158,metadata!$B$2:$S$451,2,0)</f>
        <v>Lankinen, P; Tyukmaeva, VI; Hoikkala, A</v>
      </c>
      <c r="F1158" t="str">
        <f>VLOOKUP($D1158,metadata!$B$2:$S$451,3,0)</f>
        <v>Northern Drosophila montana flies show variation both within and between cline populations in the critical day length evoking reproductive diapause</v>
      </c>
      <c r="G1158" t="str">
        <f>VLOOKUP($D1158,metadata!$B$2:$S$451,4,0)</f>
        <v>10.1016/j.jinsphys.2013.05.006</v>
      </c>
      <c r="H1158" t="str">
        <f>VLOOKUP($D1158,metadata!$B$2:$S$451,5,0)</f>
        <v>y</v>
      </c>
      <c r="I1158" t="str">
        <f>VLOOKUP($D1158,metadata!$B$2:$S$451,6,0)</f>
        <v>a</v>
      </c>
      <c r="J1158" t="str">
        <f>VLOOKUP($D1158,metadata!$B$2:$S$451,7,0)</f>
        <v>i</v>
      </c>
      <c r="K1158">
        <f>VLOOKUP($D1158,metadata!$B$2:$S$451,8,0)</f>
        <v>105</v>
      </c>
      <c r="L1158">
        <f>VLOOKUP($D1158,metadata!$B$2:$S$451,9,0)</f>
        <v>7</v>
      </c>
      <c r="M1158" t="str">
        <f>VLOOKUP($D1158,metadata!$B$2:$S$451,10,0)</f>
        <v/>
      </c>
      <c r="N1158" t="str">
        <f>VLOOKUP($D1158,metadata!$B$2:$S$451,11,0)</f>
        <v>drosophila montana</v>
      </c>
      <c r="O1158" t="str">
        <f>VLOOKUP($D1158,metadata!$B$2:$S$451,12,0)</f>
        <v>diptera</v>
      </c>
      <c r="P1158" t="str">
        <f>VLOOKUP($D1158,metadata!$B$2:$S$451,13,0)</f>
        <v>Kemi</v>
      </c>
      <c r="Q1158" t="str">
        <f>VLOOKUP($D1158,metadata!$B$2:$S$451,14,0)</f>
        <v>65.7N</v>
      </c>
      <c r="R1158" t="str">
        <f>VLOOKUP($D1158,metadata!$B$2:$S$451,15,0)</f>
        <v>24.7E</v>
      </c>
      <c r="S1158" t="str">
        <f>VLOOKUP($D1158,metadata!$B$2:$S$451,16,0)</f>
        <v/>
      </c>
      <c r="T1158" t="str">
        <f>VLOOKUP($D1158,metadata!$B$2:$S$451,17,0)</f>
        <v/>
      </c>
      <c r="U1158" t="str">
        <f>VLOOKUP($D1158,metadata!$B$2:$S$451,18,0)</f>
        <v/>
      </c>
      <c r="V1158">
        <f>VLOOKUP($D1158,metadata!$B$2:$Z$451,19,0)</f>
        <v>100</v>
      </c>
      <c r="W1158" t="str">
        <f>VLOOKUP($D1158,metadata!$B$2:$Z$451,20,0)</f>
        <v>global average</v>
      </c>
      <c r="X1158">
        <f>VLOOKUP($D1158,metadata!$B$2:$Z$451,21,0)</f>
        <v>7</v>
      </c>
      <c r="Y1158" t="str">
        <f>VLOOKUP($D1158,metadata!$B$2:$Z$451,22,0)</f>
        <v>t26</v>
      </c>
      <c r="Z1158">
        <f>VLOOKUP($D1158,metadata!$B$2:$Z$451,23,0)</f>
        <v>21</v>
      </c>
      <c r="AA1158" t="str">
        <f>VLOOKUP($D1158,metadata!$B$2:$Z$451,24,0)</f>
        <v>adult</v>
      </c>
      <c r="AB1158" t="str">
        <f>VLOOKUP($D1158,metadata!$B$2:$Z$451,25,0)</f>
        <v/>
      </c>
      <c r="AF1158">
        <f>IF(AE1158="",V1158,AE1158)</f>
        <v>100</v>
      </c>
      <c r="AH1158" t="str">
        <f>IF(AD1158&lt;1.1,"x","")</f>
        <v>x</v>
      </c>
      <c r="AN1158">
        <v>18.940000000000001</v>
      </c>
      <c r="AO1158">
        <v>0.1</v>
      </c>
      <c r="AP1158">
        <v>58.92</v>
      </c>
      <c r="AQ1158">
        <v>100</v>
      </c>
    </row>
    <row r="1159" spans="3:43" x14ac:dyDescent="0.3">
      <c r="C1159">
        <v>1159</v>
      </c>
      <c r="D1159" t="str">
        <f t="shared" si="51"/>
        <v>26-Kemi</v>
      </c>
      <c r="E1159" t="str">
        <f>VLOOKUP($D1159,metadata!$B$2:$S$451,2,0)</f>
        <v>Lankinen, P; Tyukmaeva, VI; Hoikkala, A</v>
      </c>
      <c r="F1159" t="str">
        <f>VLOOKUP($D1159,metadata!$B$2:$S$451,3,0)</f>
        <v>Northern Drosophila montana flies show variation both within and between cline populations in the critical day length evoking reproductive diapause</v>
      </c>
      <c r="G1159" t="str">
        <f>VLOOKUP($D1159,metadata!$B$2:$S$451,4,0)</f>
        <v>10.1016/j.jinsphys.2013.05.006</v>
      </c>
      <c r="H1159" t="str">
        <f>VLOOKUP($D1159,metadata!$B$2:$S$451,5,0)</f>
        <v>y</v>
      </c>
      <c r="I1159" t="str">
        <f>VLOOKUP($D1159,metadata!$B$2:$S$451,6,0)</f>
        <v>a</v>
      </c>
      <c r="J1159" t="str">
        <f>VLOOKUP($D1159,metadata!$B$2:$S$451,7,0)</f>
        <v>i</v>
      </c>
      <c r="K1159">
        <f>VLOOKUP($D1159,metadata!$B$2:$S$451,8,0)</f>
        <v>105</v>
      </c>
      <c r="L1159">
        <f>VLOOKUP($D1159,metadata!$B$2:$S$451,9,0)</f>
        <v>7</v>
      </c>
      <c r="M1159" t="str">
        <f>VLOOKUP($D1159,metadata!$B$2:$S$451,10,0)</f>
        <v/>
      </c>
      <c r="N1159" t="str">
        <f>VLOOKUP($D1159,metadata!$B$2:$S$451,11,0)</f>
        <v>drosophila montana</v>
      </c>
      <c r="O1159" t="str">
        <f>VLOOKUP($D1159,metadata!$B$2:$S$451,12,0)</f>
        <v>diptera</v>
      </c>
      <c r="P1159" t="str">
        <f>VLOOKUP($D1159,metadata!$B$2:$S$451,13,0)</f>
        <v>Kemi</v>
      </c>
      <c r="Q1159" t="str">
        <f>VLOOKUP($D1159,metadata!$B$2:$S$451,14,0)</f>
        <v>65.7N</v>
      </c>
      <c r="R1159" t="str">
        <f>VLOOKUP($D1159,metadata!$B$2:$S$451,15,0)</f>
        <v>24.7E</v>
      </c>
      <c r="S1159" t="str">
        <f>VLOOKUP($D1159,metadata!$B$2:$S$451,16,0)</f>
        <v/>
      </c>
      <c r="T1159" t="str">
        <f>VLOOKUP($D1159,metadata!$B$2:$S$451,17,0)</f>
        <v/>
      </c>
      <c r="U1159" t="str">
        <f>VLOOKUP($D1159,metadata!$B$2:$S$451,18,0)</f>
        <v/>
      </c>
      <c r="V1159">
        <f>VLOOKUP($D1159,metadata!$B$2:$Z$451,19,0)</f>
        <v>100</v>
      </c>
      <c r="W1159" t="str">
        <f>VLOOKUP($D1159,metadata!$B$2:$Z$451,20,0)</f>
        <v>global average</v>
      </c>
      <c r="X1159">
        <f>VLOOKUP($D1159,metadata!$B$2:$Z$451,21,0)</f>
        <v>7</v>
      </c>
      <c r="Y1159" t="str">
        <f>VLOOKUP($D1159,metadata!$B$2:$Z$451,22,0)</f>
        <v>t26</v>
      </c>
      <c r="Z1159">
        <f>VLOOKUP($D1159,metadata!$B$2:$Z$451,23,0)</f>
        <v>21</v>
      </c>
      <c r="AA1159" t="str">
        <f>VLOOKUP($D1159,metadata!$B$2:$Z$451,24,0)</f>
        <v>adult</v>
      </c>
      <c r="AB1159" t="str">
        <f>VLOOKUP($D1159,metadata!$B$2:$Z$451,25,0)</f>
        <v/>
      </c>
      <c r="AF1159">
        <f>IF(AE1159="",V1159,AE1159)</f>
        <v>100</v>
      </c>
      <c r="AH1159" t="str">
        <f>IF(AD1159&lt;1.1,"x","")</f>
        <v>x</v>
      </c>
      <c r="AN1159">
        <v>18.28</v>
      </c>
      <c r="AO1159">
        <v>0.13</v>
      </c>
      <c r="AP1159">
        <v>37.1</v>
      </c>
      <c r="AQ1159">
        <v>100</v>
      </c>
    </row>
    <row r="1160" spans="3:43" x14ac:dyDescent="0.3">
      <c r="C1160">
        <v>1160</v>
      </c>
      <c r="D1160" t="str">
        <f t="shared" si="51"/>
        <v>26-Kemi</v>
      </c>
      <c r="E1160" t="str">
        <f>VLOOKUP($D1160,metadata!$B$2:$S$451,2,0)</f>
        <v>Lankinen, P; Tyukmaeva, VI; Hoikkala, A</v>
      </c>
      <c r="F1160" t="str">
        <f>VLOOKUP($D1160,metadata!$B$2:$S$451,3,0)</f>
        <v>Northern Drosophila montana flies show variation both within and between cline populations in the critical day length evoking reproductive diapause</v>
      </c>
      <c r="G1160" t="str">
        <f>VLOOKUP($D1160,metadata!$B$2:$S$451,4,0)</f>
        <v>10.1016/j.jinsphys.2013.05.006</v>
      </c>
      <c r="H1160" t="str">
        <f>VLOOKUP($D1160,metadata!$B$2:$S$451,5,0)</f>
        <v>y</v>
      </c>
      <c r="I1160" t="str">
        <f>VLOOKUP($D1160,metadata!$B$2:$S$451,6,0)</f>
        <v>a</v>
      </c>
      <c r="J1160" t="str">
        <f>VLOOKUP($D1160,metadata!$B$2:$S$451,7,0)</f>
        <v>i</v>
      </c>
      <c r="K1160">
        <f>VLOOKUP($D1160,metadata!$B$2:$S$451,8,0)</f>
        <v>105</v>
      </c>
      <c r="L1160">
        <f>VLOOKUP($D1160,metadata!$B$2:$S$451,9,0)</f>
        <v>7</v>
      </c>
      <c r="M1160" t="str">
        <f>VLOOKUP($D1160,metadata!$B$2:$S$451,10,0)</f>
        <v/>
      </c>
      <c r="N1160" t="str">
        <f>VLOOKUP($D1160,metadata!$B$2:$S$451,11,0)</f>
        <v>drosophila montana</v>
      </c>
      <c r="O1160" t="str">
        <f>VLOOKUP($D1160,metadata!$B$2:$S$451,12,0)</f>
        <v>diptera</v>
      </c>
      <c r="P1160" t="str">
        <f>VLOOKUP($D1160,metadata!$B$2:$S$451,13,0)</f>
        <v>Kemi</v>
      </c>
      <c r="Q1160" t="str">
        <f>VLOOKUP($D1160,metadata!$B$2:$S$451,14,0)</f>
        <v>65.7N</v>
      </c>
      <c r="R1160" t="str">
        <f>VLOOKUP($D1160,metadata!$B$2:$S$451,15,0)</f>
        <v>24.7E</v>
      </c>
      <c r="S1160" t="str">
        <f>VLOOKUP($D1160,metadata!$B$2:$S$451,16,0)</f>
        <v/>
      </c>
      <c r="T1160" t="str">
        <f>VLOOKUP($D1160,metadata!$B$2:$S$451,17,0)</f>
        <v/>
      </c>
      <c r="U1160" t="str">
        <f>VLOOKUP($D1160,metadata!$B$2:$S$451,18,0)</f>
        <v/>
      </c>
      <c r="V1160">
        <f>VLOOKUP($D1160,metadata!$B$2:$Z$451,19,0)</f>
        <v>100</v>
      </c>
      <c r="W1160" t="str">
        <f>VLOOKUP($D1160,metadata!$B$2:$Z$451,20,0)</f>
        <v>global average</v>
      </c>
      <c r="X1160">
        <f>VLOOKUP($D1160,metadata!$B$2:$Z$451,21,0)</f>
        <v>7</v>
      </c>
      <c r="Y1160" t="str">
        <f>VLOOKUP($D1160,metadata!$B$2:$Z$451,22,0)</f>
        <v>t26</v>
      </c>
      <c r="Z1160">
        <f>VLOOKUP($D1160,metadata!$B$2:$Z$451,23,0)</f>
        <v>21</v>
      </c>
      <c r="AA1160" t="str">
        <f>VLOOKUP($D1160,metadata!$B$2:$Z$451,24,0)</f>
        <v>adult</v>
      </c>
      <c r="AB1160" t="str">
        <f>VLOOKUP($D1160,metadata!$B$2:$Z$451,25,0)</f>
        <v/>
      </c>
      <c r="AF1160">
        <f>IF(AE1160="",V1160,AE1160)</f>
        <v>100</v>
      </c>
      <c r="AH1160" t="str">
        <f>IF(AD1160&lt;1.1,"x","")</f>
        <v>x</v>
      </c>
      <c r="AN1160">
        <v>19.149999999999999</v>
      </c>
      <c r="AO1160">
        <v>0.21</v>
      </c>
      <c r="AP1160">
        <v>16.05</v>
      </c>
      <c r="AQ1160">
        <v>100</v>
      </c>
    </row>
    <row r="1161" spans="3:43" x14ac:dyDescent="0.3">
      <c r="C1161">
        <v>1161</v>
      </c>
      <c r="D1161" t="str">
        <f t="shared" si="51"/>
        <v>26-Pudasjärvi</v>
      </c>
      <c r="E1161" t="str">
        <f>VLOOKUP($D1161,metadata!$B$2:$S$451,2,0)</f>
        <v>Lankinen, P; Tyukmaeva, VI; Hoikkala, A</v>
      </c>
      <c r="F1161" t="str">
        <f>VLOOKUP($D1161,metadata!$B$2:$S$451,3,0)</f>
        <v>Northern Drosophila montana flies show variation both within and between cline populations in the critical day length evoking reproductive diapause</v>
      </c>
      <c r="G1161" t="str">
        <f>VLOOKUP($D1161,metadata!$B$2:$S$451,4,0)</f>
        <v>10.1016/j.jinsphys.2013.05.006</v>
      </c>
      <c r="H1161" t="str">
        <f>VLOOKUP($D1161,metadata!$B$2:$S$451,5,0)</f>
        <v>y</v>
      </c>
      <c r="I1161" t="str">
        <f>VLOOKUP($D1161,metadata!$B$2:$S$451,6,0)</f>
        <v>a</v>
      </c>
      <c r="J1161" t="str">
        <f>VLOOKUP($D1161,metadata!$B$2:$S$451,7,0)</f>
        <v>i</v>
      </c>
      <c r="K1161">
        <f>VLOOKUP($D1161,metadata!$B$2:$S$451,8,0)</f>
        <v>105</v>
      </c>
      <c r="L1161">
        <f>VLOOKUP($D1161,metadata!$B$2:$S$451,9,0)</f>
        <v>15</v>
      </c>
      <c r="M1161" t="str">
        <f>VLOOKUP($D1161,metadata!$B$2:$S$451,10,0)</f>
        <v/>
      </c>
      <c r="N1161" t="str">
        <f>VLOOKUP($D1161,metadata!$B$2:$S$451,11,0)</f>
        <v>drosophila montana</v>
      </c>
      <c r="O1161" t="str">
        <f>VLOOKUP($D1161,metadata!$B$2:$S$451,12,0)</f>
        <v>diptera</v>
      </c>
      <c r="P1161" t="str">
        <f>VLOOKUP($D1161,metadata!$B$2:$S$451,13,0)</f>
        <v>Pudasjärvi</v>
      </c>
      <c r="Q1161" t="str">
        <f>VLOOKUP($D1161,metadata!$B$2:$S$451,14,0)</f>
        <v>65.4N</v>
      </c>
      <c r="R1161" t="str">
        <f>VLOOKUP($D1161,metadata!$B$2:$S$451,15,0)</f>
        <v>27.0E</v>
      </c>
      <c r="S1161" t="str">
        <f>VLOOKUP($D1161,metadata!$B$2:$S$451,16,0)</f>
        <v/>
      </c>
      <c r="T1161" t="str">
        <f>VLOOKUP($D1161,metadata!$B$2:$S$451,17,0)</f>
        <v/>
      </c>
      <c r="U1161" t="str">
        <f>VLOOKUP($D1161,metadata!$B$2:$S$451,18,0)</f>
        <v/>
      </c>
      <c r="V1161">
        <f>VLOOKUP($D1161,metadata!$B$2:$Z$451,19,0)</f>
        <v>100</v>
      </c>
      <c r="W1161" t="str">
        <f>VLOOKUP($D1161,metadata!$B$2:$Z$451,20,0)</f>
        <v>global average</v>
      </c>
      <c r="X1161">
        <f>VLOOKUP($D1161,metadata!$B$2:$Z$451,21,0)</f>
        <v>15</v>
      </c>
      <c r="Y1161" t="str">
        <f>VLOOKUP($D1161,metadata!$B$2:$Z$451,22,0)</f>
        <v>t26</v>
      </c>
      <c r="Z1161">
        <f>VLOOKUP($D1161,metadata!$B$2:$Z$451,23,0)</f>
        <v>21</v>
      </c>
      <c r="AA1161" t="str">
        <f>VLOOKUP($D1161,metadata!$B$2:$Z$451,24,0)</f>
        <v>adult</v>
      </c>
      <c r="AB1161" t="str">
        <f>VLOOKUP($D1161,metadata!$B$2:$Z$451,25,0)</f>
        <v/>
      </c>
      <c r="AF1161">
        <f>IF(AE1161="",V1161,AE1161)</f>
        <v>100</v>
      </c>
      <c r="AH1161" t="str">
        <f>IF(AD1161&lt;1.1,"x","")</f>
        <v>x</v>
      </c>
      <c r="AN1161">
        <v>18.399999999999999</v>
      </c>
      <c r="AO1161">
        <v>0.12</v>
      </c>
      <c r="AP1161">
        <v>44.56</v>
      </c>
      <c r="AQ1161">
        <v>100</v>
      </c>
    </row>
    <row r="1162" spans="3:43" x14ac:dyDescent="0.3">
      <c r="C1162">
        <v>1162</v>
      </c>
      <c r="D1162" t="str">
        <f t="shared" si="51"/>
        <v>26-Pudasjärvi</v>
      </c>
      <c r="E1162" t="str">
        <f>VLOOKUP($D1162,metadata!$B$2:$S$451,2,0)</f>
        <v>Lankinen, P; Tyukmaeva, VI; Hoikkala, A</v>
      </c>
      <c r="F1162" t="str">
        <f>VLOOKUP($D1162,metadata!$B$2:$S$451,3,0)</f>
        <v>Northern Drosophila montana flies show variation both within and between cline populations in the critical day length evoking reproductive diapause</v>
      </c>
      <c r="G1162" t="str">
        <f>VLOOKUP($D1162,metadata!$B$2:$S$451,4,0)</f>
        <v>10.1016/j.jinsphys.2013.05.006</v>
      </c>
      <c r="H1162" t="str">
        <f>VLOOKUP($D1162,metadata!$B$2:$S$451,5,0)</f>
        <v>y</v>
      </c>
      <c r="I1162" t="str">
        <f>VLOOKUP($D1162,metadata!$B$2:$S$451,6,0)</f>
        <v>a</v>
      </c>
      <c r="J1162" t="str">
        <f>VLOOKUP($D1162,metadata!$B$2:$S$451,7,0)</f>
        <v>i</v>
      </c>
      <c r="K1162">
        <f>VLOOKUP($D1162,metadata!$B$2:$S$451,8,0)</f>
        <v>105</v>
      </c>
      <c r="L1162">
        <f>VLOOKUP($D1162,metadata!$B$2:$S$451,9,0)</f>
        <v>15</v>
      </c>
      <c r="M1162" t="str">
        <f>VLOOKUP($D1162,metadata!$B$2:$S$451,10,0)</f>
        <v/>
      </c>
      <c r="N1162" t="str">
        <f>VLOOKUP($D1162,metadata!$B$2:$S$451,11,0)</f>
        <v>drosophila montana</v>
      </c>
      <c r="O1162" t="str">
        <f>VLOOKUP($D1162,metadata!$B$2:$S$451,12,0)</f>
        <v>diptera</v>
      </c>
      <c r="P1162" t="str">
        <f>VLOOKUP($D1162,metadata!$B$2:$S$451,13,0)</f>
        <v>Pudasjärvi</v>
      </c>
      <c r="Q1162" t="str">
        <f>VLOOKUP($D1162,metadata!$B$2:$S$451,14,0)</f>
        <v>65.4N</v>
      </c>
      <c r="R1162" t="str">
        <f>VLOOKUP($D1162,metadata!$B$2:$S$451,15,0)</f>
        <v>27.0E</v>
      </c>
      <c r="S1162" t="str">
        <f>VLOOKUP($D1162,metadata!$B$2:$S$451,16,0)</f>
        <v/>
      </c>
      <c r="T1162" t="str">
        <f>VLOOKUP($D1162,metadata!$B$2:$S$451,17,0)</f>
        <v/>
      </c>
      <c r="U1162" t="str">
        <f>VLOOKUP($D1162,metadata!$B$2:$S$451,18,0)</f>
        <v/>
      </c>
      <c r="V1162">
        <f>VLOOKUP($D1162,metadata!$B$2:$Z$451,19,0)</f>
        <v>100</v>
      </c>
      <c r="W1162" t="str">
        <f>VLOOKUP($D1162,metadata!$B$2:$Z$451,20,0)</f>
        <v>global average</v>
      </c>
      <c r="X1162">
        <f>VLOOKUP($D1162,metadata!$B$2:$Z$451,21,0)</f>
        <v>15</v>
      </c>
      <c r="Y1162" t="str">
        <f>VLOOKUP($D1162,metadata!$B$2:$Z$451,22,0)</f>
        <v>t26</v>
      </c>
      <c r="Z1162">
        <f>VLOOKUP($D1162,metadata!$B$2:$Z$451,23,0)</f>
        <v>21</v>
      </c>
      <c r="AA1162" t="str">
        <f>VLOOKUP($D1162,metadata!$B$2:$Z$451,24,0)</f>
        <v>adult</v>
      </c>
      <c r="AB1162" t="str">
        <f>VLOOKUP($D1162,metadata!$B$2:$Z$451,25,0)</f>
        <v/>
      </c>
      <c r="AF1162">
        <f>IF(AE1162="",V1162,AE1162)</f>
        <v>100</v>
      </c>
      <c r="AH1162" t="str">
        <f>IF(AD1162&lt;1.1,"x","")</f>
        <v>x</v>
      </c>
      <c r="AN1162">
        <v>18.89</v>
      </c>
      <c r="AO1162">
        <v>0.16</v>
      </c>
      <c r="AP1162">
        <v>27.58</v>
      </c>
      <c r="AQ1162">
        <v>100</v>
      </c>
    </row>
    <row r="1163" spans="3:43" x14ac:dyDescent="0.3">
      <c r="C1163">
        <v>1163</v>
      </c>
      <c r="D1163" t="str">
        <f t="shared" si="51"/>
        <v>26-Pudasjärvi</v>
      </c>
      <c r="E1163" t="str">
        <f>VLOOKUP($D1163,metadata!$B$2:$S$451,2,0)</f>
        <v>Lankinen, P; Tyukmaeva, VI; Hoikkala, A</v>
      </c>
      <c r="F1163" t="str">
        <f>VLOOKUP($D1163,metadata!$B$2:$S$451,3,0)</f>
        <v>Northern Drosophila montana flies show variation both within and between cline populations in the critical day length evoking reproductive diapause</v>
      </c>
      <c r="G1163" t="str">
        <f>VLOOKUP($D1163,metadata!$B$2:$S$451,4,0)</f>
        <v>10.1016/j.jinsphys.2013.05.006</v>
      </c>
      <c r="H1163" t="str">
        <f>VLOOKUP($D1163,metadata!$B$2:$S$451,5,0)</f>
        <v>y</v>
      </c>
      <c r="I1163" t="str">
        <f>VLOOKUP($D1163,metadata!$B$2:$S$451,6,0)</f>
        <v>a</v>
      </c>
      <c r="J1163" t="str">
        <f>VLOOKUP($D1163,metadata!$B$2:$S$451,7,0)</f>
        <v>i</v>
      </c>
      <c r="K1163">
        <f>VLOOKUP($D1163,metadata!$B$2:$S$451,8,0)</f>
        <v>105</v>
      </c>
      <c r="L1163">
        <f>VLOOKUP($D1163,metadata!$B$2:$S$451,9,0)</f>
        <v>15</v>
      </c>
      <c r="M1163" t="str">
        <f>VLOOKUP($D1163,metadata!$B$2:$S$451,10,0)</f>
        <v/>
      </c>
      <c r="N1163" t="str">
        <f>VLOOKUP($D1163,metadata!$B$2:$S$451,11,0)</f>
        <v>drosophila montana</v>
      </c>
      <c r="O1163" t="str">
        <f>VLOOKUP($D1163,metadata!$B$2:$S$451,12,0)</f>
        <v>diptera</v>
      </c>
      <c r="P1163" t="str">
        <f>VLOOKUP($D1163,metadata!$B$2:$S$451,13,0)</f>
        <v>Pudasjärvi</v>
      </c>
      <c r="Q1163" t="str">
        <f>VLOOKUP($D1163,metadata!$B$2:$S$451,14,0)</f>
        <v>65.4N</v>
      </c>
      <c r="R1163" t="str">
        <f>VLOOKUP($D1163,metadata!$B$2:$S$451,15,0)</f>
        <v>27.0E</v>
      </c>
      <c r="S1163" t="str">
        <f>VLOOKUP($D1163,metadata!$B$2:$S$451,16,0)</f>
        <v/>
      </c>
      <c r="T1163" t="str">
        <f>VLOOKUP($D1163,metadata!$B$2:$S$451,17,0)</f>
        <v/>
      </c>
      <c r="U1163" t="str">
        <f>VLOOKUP($D1163,metadata!$B$2:$S$451,18,0)</f>
        <v/>
      </c>
      <c r="V1163">
        <f>VLOOKUP($D1163,metadata!$B$2:$Z$451,19,0)</f>
        <v>100</v>
      </c>
      <c r="W1163" t="str">
        <f>VLOOKUP($D1163,metadata!$B$2:$Z$451,20,0)</f>
        <v>global average</v>
      </c>
      <c r="X1163">
        <f>VLOOKUP($D1163,metadata!$B$2:$Z$451,21,0)</f>
        <v>15</v>
      </c>
      <c r="Y1163" t="str">
        <f>VLOOKUP($D1163,metadata!$B$2:$Z$451,22,0)</f>
        <v>t26</v>
      </c>
      <c r="Z1163">
        <f>VLOOKUP($D1163,metadata!$B$2:$Z$451,23,0)</f>
        <v>21</v>
      </c>
      <c r="AA1163" t="str">
        <f>VLOOKUP($D1163,metadata!$B$2:$Z$451,24,0)</f>
        <v>adult</v>
      </c>
      <c r="AB1163" t="str">
        <f>VLOOKUP($D1163,metadata!$B$2:$Z$451,25,0)</f>
        <v/>
      </c>
      <c r="AF1163">
        <f>IF(AE1163="",V1163,AE1163)</f>
        <v>100</v>
      </c>
      <c r="AH1163" t="str">
        <f>IF(AD1163&lt;1.1,"x","")</f>
        <v>x</v>
      </c>
      <c r="AN1163">
        <v>20.3</v>
      </c>
      <c r="AO1163">
        <v>0.17</v>
      </c>
      <c r="AP1163">
        <v>25.33</v>
      </c>
      <c r="AQ1163">
        <v>100</v>
      </c>
    </row>
    <row r="1164" spans="3:43" x14ac:dyDescent="0.3">
      <c r="C1164">
        <v>1164</v>
      </c>
      <c r="D1164" t="str">
        <f t="shared" si="51"/>
        <v>26-Pudasjärvi</v>
      </c>
      <c r="E1164" t="str">
        <f>VLOOKUP($D1164,metadata!$B$2:$S$451,2,0)</f>
        <v>Lankinen, P; Tyukmaeva, VI; Hoikkala, A</v>
      </c>
      <c r="F1164" t="str">
        <f>VLOOKUP($D1164,metadata!$B$2:$S$451,3,0)</f>
        <v>Northern Drosophila montana flies show variation both within and between cline populations in the critical day length evoking reproductive diapause</v>
      </c>
      <c r="G1164" t="str">
        <f>VLOOKUP($D1164,metadata!$B$2:$S$451,4,0)</f>
        <v>10.1016/j.jinsphys.2013.05.006</v>
      </c>
      <c r="H1164" t="str">
        <f>VLOOKUP($D1164,metadata!$B$2:$S$451,5,0)</f>
        <v>y</v>
      </c>
      <c r="I1164" t="str">
        <f>VLOOKUP($D1164,metadata!$B$2:$S$451,6,0)</f>
        <v>a</v>
      </c>
      <c r="J1164" t="str">
        <f>VLOOKUP($D1164,metadata!$B$2:$S$451,7,0)</f>
        <v>i</v>
      </c>
      <c r="K1164">
        <f>VLOOKUP($D1164,metadata!$B$2:$S$451,8,0)</f>
        <v>105</v>
      </c>
      <c r="L1164">
        <f>VLOOKUP($D1164,metadata!$B$2:$S$451,9,0)</f>
        <v>15</v>
      </c>
      <c r="M1164" t="str">
        <f>VLOOKUP($D1164,metadata!$B$2:$S$451,10,0)</f>
        <v/>
      </c>
      <c r="N1164" t="str">
        <f>VLOOKUP($D1164,metadata!$B$2:$S$451,11,0)</f>
        <v>drosophila montana</v>
      </c>
      <c r="O1164" t="str">
        <f>VLOOKUP($D1164,metadata!$B$2:$S$451,12,0)</f>
        <v>diptera</v>
      </c>
      <c r="P1164" t="str">
        <f>VLOOKUP($D1164,metadata!$B$2:$S$451,13,0)</f>
        <v>Pudasjärvi</v>
      </c>
      <c r="Q1164" t="str">
        <f>VLOOKUP($D1164,metadata!$B$2:$S$451,14,0)</f>
        <v>65.4N</v>
      </c>
      <c r="R1164" t="str">
        <f>VLOOKUP($D1164,metadata!$B$2:$S$451,15,0)</f>
        <v>27.0E</v>
      </c>
      <c r="S1164" t="str">
        <f>VLOOKUP($D1164,metadata!$B$2:$S$451,16,0)</f>
        <v/>
      </c>
      <c r="T1164" t="str">
        <f>VLOOKUP($D1164,metadata!$B$2:$S$451,17,0)</f>
        <v/>
      </c>
      <c r="U1164" t="str">
        <f>VLOOKUP($D1164,metadata!$B$2:$S$451,18,0)</f>
        <v/>
      </c>
      <c r="V1164">
        <f>VLOOKUP($D1164,metadata!$B$2:$Z$451,19,0)</f>
        <v>100</v>
      </c>
      <c r="W1164" t="str">
        <f>VLOOKUP($D1164,metadata!$B$2:$Z$451,20,0)</f>
        <v>global average</v>
      </c>
      <c r="X1164">
        <f>VLOOKUP($D1164,metadata!$B$2:$Z$451,21,0)</f>
        <v>15</v>
      </c>
      <c r="Y1164" t="str">
        <f>VLOOKUP($D1164,metadata!$B$2:$Z$451,22,0)</f>
        <v>t26</v>
      </c>
      <c r="Z1164">
        <f>VLOOKUP($D1164,metadata!$B$2:$Z$451,23,0)</f>
        <v>21</v>
      </c>
      <c r="AA1164" t="str">
        <f>VLOOKUP($D1164,metadata!$B$2:$Z$451,24,0)</f>
        <v>adult</v>
      </c>
      <c r="AB1164" t="str">
        <f>VLOOKUP($D1164,metadata!$B$2:$Z$451,25,0)</f>
        <v/>
      </c>
      <c r="AF1164">
        <f>IF(AE1164="",V1164,AE1164)</f>
        <v>100</v>
      </c>
      <c r="AH1164" t="str">
        <f>IF(AD1164&lt;1.1,"x","")</f>
        <v>x</v>
      </c>
      <c r="AN1164">
        <v>19.66</v>
      </c>
      <c r="AO1164">
        <v>0.18</v>
      </c>
      <c r="AP1164">
        <v>21.43</v>
      </c>
      <c r="AQ1164">
        <v>100</v>
      </c>
    </row>
    <row r="1165" spans="3:43" x14ac:dyDescent="0.3">
      <c r="C1165">
        <v>1165</v>
      </c>
      <c r="D1165" t="str">
        <f t="shared" si="51"/>
        <v>26-Pudasjärvi</v>
      </c>
      <c r="E1165" t="str">
        <f>VLOOKUP($D1165,metadata!$B$2:$S$451,2,0)</f>
        <v>Lankinen, P; Tyukmaeva, VI; Hoikkala, A</v>
      </c>
      <c r="F1165" t="str">
        <f>VLOOKUP($D1165,metadata!$B$2:$S$451,3,0)</f>
        <v>Northern Drosophila montana flies show variation both within and between cline populations in the critical day length evoking reproductive diapause</v>
      </c>
      <c r="G1165" t="str">
        <f>VLOOKUP($D1165,metadata!$B$2:$S$451,4,0)</f>
        <v>10.1016/j.jinsphys.2013.05.006</v>
      </c>
      <c r="H1165" t="str">
        <f>VLOOKUP($D1165,metadata!$B$2:$S$451,5,0)</f>
        <v>y</v>
      </c>
      <c r="I1165" t="str">
        <f>VLOOKUP($D1165,metadata!$B$2:$S$451,6,0)</f>
        <v>a</v>
      </c>
      <c r="J1165" t="str">
        <f>VLOOKUP($D1165,metadata!$B$2:$S$451,7,0)</f>
        <v>i</v>
      </c>
      <c r="K1165">
        <f>VLOOKUP($D1165,metadata!$B$2:$S$451,8,0)</f>
        <v>105</v>
      </c>
      <c r="L1165">
        <f>VLOOKUP($D1165,metadata!$B$2:$S$451,9,0)</f>
        <v>15</v>
      </c>
      <c r="M1165" t="str">
        <f>VLOOKUP($D1165,metadata!$B$2:$S$451,10,0)</f>
        <v/>
      </c>
      <c r="N1165" t="str">
        <f>VLOOKUP($D1165,metadata!$B$2:$S$451,11,0)</f>
        <v>drosophila montana</v>
      </c>
      <c r="O1165" t="str">
        <f>VLOOKUP($D1165,metadata!$B$2:$S$451,12,0)</f>
        <v>diptera</v>
      </c>
      <c r="P1165" t="str">
        <f>VLOOKUP($D1165,metadata!$B$2:$S$451,13,0)</f>
        <v>Pudasjärvi</v>
      </c>
      <c r="Q1165" t="str">
        <f>VLOOKUP($D1165,metadata!$B$2:$S$451,14,0)</f>
        <v>65.4N</v>
      </c>
      <c r="R1165" t="str">
        <f>VLOOKUP($D1165,metadata!$B$2:$S$451,15,0)</f>
        <v>27.0E</v>
      </c>
      <c r="S1165" t="str">
        <f>VLOOKUP($D1165,metadata!$B$2:$S$451,16,0)</f>
        <v/>
      </c>
      <c r="T1165" t="str">
        <f>VLOOKUP($D1165,metadata!$B$2:$S$451,17,0)</f>
        <v/>
      </c>
      <c r="U1165" t="str">
        <f>VLOOKUP($D1165,metadata!$B$2:$S$451,18,0)</f>
        <v/>
      </c>
      <c r="V1165">
        <f>VLOOKUP($D1165,metadata!$B$2:$Z$451,19,0)</f>
        <v>100</v>
      </c>
      <c r="W1165" t="str">
        <f>VLOOKUP($D1165,metadata!$B$2:$Z$451,20,0)</f>
        <v>global average</v>
      </c>
      <c r="X1165">
        <f>VLOOKUP($D1165,metadata!$B$2:$Z$451,21,0)</f>
        <v>15</v>
      </c>
      <c r="Y1165" t="str">
        <f>VLOOKUP($D1165,metadata!$B$2:$Z$451,22,0)</f>
        <v>t26</v>
      </c>
      <c r="Z1165">
        <f>VLOOKUP($D1165,metadata!$B$2:$Z$451,23,0)</f>
        <v>21</v>
      </c>
      <c r="AA1165" t="str">
        <f>VLOOKUP($D1165,metadata!$B$2:$Z$451,24,0)</f>
        <v>adult</v>
      </c>
      <c r="AB1165" t="str">
        <f>VLOOKUP($D1165,metadata!$B$2:$Z$451,25,0)</f>
        <v/>
      </c>
      <c r="AF1165">
        <f>IF(AE1165="",V1165,AE1165)</f>
        <v>100</v>
      </c>
      <c r="AH1165" t="str">
        <f>IF(AD1165&lt;1.1,"x","")</f>
        <v>x</v>
      </c>
      <c r="AN1165">
        <v>18.43</v>
      </c>
      <c r="AO1165">
        <v>0.14000000000000001</v>
      </c>
      <c r="AP1165">
        <v>31.13</v>
      </c>
      <c r="AQ1165">
        <v>100</v>
      </c>
    </row>
    <row r="1166" spans="3:43" x14ac:dyDescent="0.3">
      <c r="C1166">
        <v>1166</v>
      </c>
      <c r="D1166" t="str">
        <f t="shared" si="51"/>
        <v>26-Pudasjärvi</v>
      </c>
      <c r="E1166" t="str">
        <f>VLOOKUP($D1166,metadata!$B$2:$S$451,2,0)</f>
        <v>Lankinen, P; Tyukmaeva, VI; Hoikkala, A</v>
      </c>
      <c r="F1166" t="str">
        <f>VLOOKUP($D1166,metadata!$B$2:$S$451,3,0)</f>
        <v>Northern Drosophila montana flies show variation both within and between cline populations in the critical day length evoking reproductive diapause</v>
      </c>
      <c r="G1166" t="str">
        <f>VLOOKUP($D1166,metadata!$B$2:$S$451,4,0)</f>
        <v>10.1016/j.jinsphys.2013.05.006</v>
      </c>
      <c r="H1166" t="str">
        <f>VLOOKUP($D1166,metadata!$B$2:$S$451,5,0)</f>
        <v>y</v>
      </c>
      <c r="I1166" t="str">
        <f>VLOOKUP($D1166,metadata!$B$2:$S$451,6,0)</f>
        <v>a</v>
      </c>
      <c r="J1166" t="str">
        <f>VLOOKUP($D1166,metadata!$B$2:$S$451,7,0)</f>
        <v>i</v>
      </c>
      <c r="K1166">
        <f>VLOOKUP($D1166,metadata!$B$2:$S$451,8,0)</f>
        <v>105</v>
      </c>
      <c r="L1166">
        <f>VLOOKUP($D1166,metadata!$B$2:$S$451,9,0)</f>
        <v>15</v>
      </c>
      <c r="M1166" t="str">
        <f>VLOOKUP($D1166,metadata!$B$2:$S$451,10,0)</f>
        <v/>
      </c>
      <c r="N1166" t="str">
        <f>VLOOKUP($D1166,metadata!$B$2:$S$451,11,0)</f>
        <v>drosophila montana</v>
      </c>
      <c r="O1166" t="str">
        <f>VLOOKUP($D1166,metadata!$B$2:$S$451,12,0)</f>
        <v>diptera</v>
      </c>
      <c r="P1166" t="str">
        <f>VLOOKUP($D1166,metadata!$B$2:$S$451,13,0)</f>
        <v>Pudasjärvi</v>
      </c>
      <c r="Q1166" t="str">
        <f>VLOOKUP($D1166,metadata!$B$2:$S$451,14,0)</f>
        <v>65.4N</v>
      </c>
      <c r="R1166" t="str">
        <f>VLOOKUP($D1166,metadata!$B$2:$S$451,15,0)</f>
        <v>27.0E</v>
      </c>
      <c r="S1166" t="str">
        <f>VLOOKUP($D1166,metadata!$B$2:$S$451,16,0)</f>
        <v/>
      </c>
      <c r="T1166" t="str">
        <f>VLOOKUP($D1166,metadata!$B$2:$S$451,17,0)</f>
        <v/>
      </c>
      <c r="U1166" t="str">
        <f>VLOOKUP($D1166,metadata!$B$2:$S$451,18,0)</f>
        <v/>
      </c>
      <c r="V1166">
        <f>VLOOKUP($D1166,metadata!$B$2:$Z$451,19,0)</f>
        <v>100</v>
      </c>
      <c r="W1166" t="str">
        <f>VLOOKUP($D1166,metadata!$B$2:$Z$451,20,0)</f>
        <v>global average</v>
      </c>
      <c r="X1166">
        <f>VLOOKUP($D1166,metadata!$B$2:$Z$451,21,0)</f>
        <v>15</v>
      </c>
      <c r="Y1166" t="str">
        <f>VLOOKUP($D1166,metadata!$B$2:$Z$451,22,0)</f>
        <v>t26</v>
      </c>
      <c r="Z1166">
        <f>VLOOKUP($D1166,metadata!$B$2:$Z$451,23,0)</f>
        <v>21</v>
      </c>
      <c r="AA1166" t="str">
        <f>VLOOKUP($D1166,metadata!$B$2:$Z$451,24,0)</f>
        <v>adult</v>
      </c>
      <c r="AB1166" t="str">
        <f>VLOOKUP($D1166,metadata!$B$2:$Z$451,25,0)</f>
        <v/>
      </c>
      <c r="AF1166">
        <f>IF(AE1166="",V1166,AE1166)</f>
        <v>100</v>
      </c>
      <c r="AH1166" t="str">
        <f>IF(AD1166&lt;1.1,"x","")</f>
        <v>x</v>
      </c>
      <c r="AN1166">
        <v>18.3</v>
      </c>
      <c r="AO1166">
        <v>0.14000000000000001</v>
      </c>
      <c r="AP1166">
        <v>33.659999999999997</v>
      </c>
      <c r="AQ1166">
        <v>100</v>
      </c>
    </row>
    <row r="1167" spans="3:43" x14ac:dyDescent="0.3">
      <c r="C1167">
        <v>1167</v>
      </c>
      <c r="D1167" t="str">
        <f t="shared" si="51"/>
        <v>26-Pudasjärvi</v>
      </c>
      <c r="E1167" t="str">
        <f>VLOOKUP($D1167,metadata!$B$2:$S$451,2,0)</f>
        <v>Lankinen, P; Tyukmaeva, VI; Hoikkala, A</v>
      </c>
      <c r="F1167" t="str">
        <f>VLOOKUP($D1167,metadata!$B$2:$S$451,3,0)</f>
        <v>Northern Drosophila montana flies show variation both within and between cline populations in the critical day length evoking reproductive diapause</v>
      </c>
      <c r="G1167" t="str">
        <f>VLOOKUP($D1167,metadata!$B$2:$S$451,4,0)</f>
        <v>10.1016/j.jinsphys.2013.05.006</v>
      </c>
      <c r="H1167" t="str">
        <f>VLOOKUP($D1167,metadata!$B$2:$S$451,5,0)</f>
        <v>y</v>
      </c>
      <c r="I1167" t="str">
        <f>VLOOKUP($D1167,metadata!$B$2:$S$451,6,0)</f>
        <v>a</v>
      </c>
      <c r="J1167" t="str">
        <f>VLOOKUP($D1167,metadata!$B$2:$S$451,7,0)</f>
        <v>i</v>
      </c>
      <c r="K1167">
        <f>VLOOKUP($D1167,metadata!$B$2:$S$451,8,0)</f>
        <v>105</v>
      </c>
      <c r="L1167">
        <f>VLOOKUP($D1167,metadata!$B$2:$S$451,9,0)</f>
        <v>15</v>
      </c>
      <c r="M1167" t="str">
        <f>VLOOKUP($D1167,metadata!$B$2:$S$451,10,0)</f>
        <v/>
      </c>
      <c r="N1167" t="str">
        <f>VLOOKUP($D1167,metadata!$B$2:$S$451,11,0)</f>
        <v>drosophila montana</v>
      </c>
      <c r="O1167" t="str">
        <f>VLOOKUP($D1167,metadata!$B$2:$S$451,12,0)</f>
        <v>diptera</v>
      </c>
      <c r="P1167" t="str">
        <f>VLOOKUP($D1167,metadata!$B$2:$S$451,13,0)</f>
        <v>Pudasjärvi</v>
      </c>
      <c r="Q1167" t="str">
        <f>VLOOKUP($D1167,metadata!$B$2:$S$451,14,0)</f>
        <v>65.4N</v>
      </c>
      <c r="R1167" t="str">
        <f>VLOOKUP($D1167,metadata!$B$2:$S$451,15,0)</f>
        <v>27.0E</v>
      </c>
      <c r="S1167" t="str">
        <f>VLOOKUP($D1167,metadata!$B$2:$S$451,16,0)</f>
        <v/>
      </c>
      <c r="T1167" t="str">
        <f>VLOOKUP($D1167,metadata!$B$2:$S$451,17,0)</f>
        <v/>
      </c>
      <c r="U1167" t="str">
        <f>VLOOKUP($D1167,metadata!$B$2:$S$451,18,0)</f>
        <v/>
      </c>
      <c r="V1167">
        <f>VLOOKUP($D1167,metadata!$B$2:$Z$451,19,0)</f>
        <v>100</v>
      </c>
      <c r="W1167" t="str">
        <f>VLOOKUP($D1167,metadata!$B$2:$Z$451,20,0)</f>
        <v>global average</v>
      </c>
      <c r="X1167">
        <f>VLOOKUP($D1167,metadata!$B$2:$Z$451,21,0)</f>
        <v>15</v>
      </c>
      <c r="Y1167" t="str">
        <f>VLOOKUP($D1167,metadata!$B$2:$Z$451,22,0)</f>
        <v>t26</v>
      </c>
      <c r="Z1167">
        <f>VLOOKUP($D1167,metadata!$B$2:$Z$451,23,0)</f>
        <v>21</v>
      </c>
      <c r="AA1167" t="str">
        <f>VLOOKUP($D1167,metadata!$B$2:$Z$451,24,0)</f>
        <v>adult</v>
      </c>
      <c r="AB1167" t="str">
        <f>VLOOKUP($D1167,metadata!$B$2:$Z$451,25,0)</f>
        <v/>
      </c>
      <c r="AF1167">
        <f>IF(AE1167="",V1167,AE1167)</f>
        <v>100</v>
      </c>
      <c r="AH1167" t="str">
        <f>IF(AD1167&lt;1.1,"x","")</f>
        <v>x</v>
      </c>
      <c r="AN1167">
        <v>19.63</v>
      </c>
      <c r="AO1167">
        <v>0.17</v>
      </c>
      <c r="AP1167">
        <v>24.05</v>
      </c>
      <c r="AQ1167">
        <v>100</v>
      </c>
    </row>
    <row r="1168" spans="3:43" x14ac:dyDescent="0.3">
      <c r="C1168">
        <v>1168</v>
      </c>
      <c r="D1168" t="str">
        <f t="shared" si="51"/>
        <v>26-Pudasjärvi</v>
      </c>
      <c r="E1168" t="str">
        <f>VLOOKUP($D1168,metadata!$B$2:$S$451,2,0)</f>
        <v>Lankinen, P; Tyukmaeva, VI; Hoikkala, A</v>
      </c>
      <c r="F1168" t="str">
        <f>VLOOKUP($D1168,metadata!$B$2:$S$451,3,0)</f>
        <v>Northern Drosophila montana flies show variation both within and between cline populations in the critical day length evoking reproductive diapause</v>
      </c>
      <c r="G1168" t="str">
        <f>VLOOKUP($D1168,metadata!$B$2:$S$451,4,0)</f>
        <v>10.1016/j.jinsphys.2013.05.006</v>
      </c>
      <c r="H1168" t="str">
        <f>VLOOKUP($D1168,metadata!$B$2:$S$451,5,0)</f>
        <v>y</v>
      </c>
      <c r="I1168" t="str">
        <f>VLOOKUP($D1168,metadata!$B$2:$S$451,6,0)</f>
        <v>a</v>
      </c>
      <c r="J1168" t="str">
        <f>VLOOKUP($D1168,metadata!$B$2:$S$451,7,0)</f>
        <v>i</v>
      </c>
      <c r="K1168">
        <f>VLOOKUP($D1168,metadata!$B$2:$S$451,8,0)</f>
        <v>105</v>
      </c>
      <c r="L1168">
        <f>VLOOKUP($D1168,metadata!$B$2:$S$451,9,0)</f>
        <v>15</v>
      </c>
      <c r="M1168" t="str">
        <f>VLOOKUP($D1168,metadata!$B$2:$S$451,10,0)</f>
        <v/>
      </c>
      <c r="N1168" t="str">
        <f>VLOOKUP($D1168,metadata!$B$2:$S$451,11,0)</f>
        <v>drosophila montana</v>
      </c>
      <c r="O1168" t="str">
        <f>VLOOKUP($D1168,metadata!$B$2:$S$451,12,0)</f>
        <v>diptera</v>
      </c>
      <c r="P1168" t="str">
        <f>VLOOKUP($D1168,metadata!$B$2:$S$451,13,0)</f>
        <v>Pudasjärvi</v>
      </c>
      <c r="Q1168" t="str">
        <f>VLOOKUP($D1168,metadata!$B$2:$S$451,14,0)</f>
        <v>65.4N</v>
      </c>
      <c r="R1168" t="str">
        <f>VLOOKUP($D1168,metadata!$B$2:$S$451,15,0)</f>
        <v>27.0E</v>
      </c>
      <c r="S1168" t="str">
        <f>VLOOKUP($D1168,metadata!$B$2:$S$451,16,0)</f>
        <v/>
      </c>
      <c r="T1168" t="str">
        <f>VLOOKUP($D1168,metadata!$B$2:$S$451,17,0)</f>
        <v/>
      </c>
      <c r="U1168" t="str">
        <f>VLOOKUP($D1168,metadata!$B$2:$S$451,18,0)</f>
        <v/>
      </c>
      <c r="V1168">
        <f>VLOOKUP($D1168,metadata!$B$2:$Z$451,19,0)</f>
        <v>100</v>
      </c>
      <c r="W1168" t="str">
        <f>VLOOKUP($D1168,metadata!$B$2:$Z$451,20,0)</f>
        <v>global average</v>
      </c>
      <c r="X1168">
        <f>VLOOKUP($D1168,metadata!$B$2:$Z$451,21,0)</f>
        <v>15</v>
      </c>
      <c r="Y1168" t="str">
        <f>VLOOKUP($D1168,metadata!$B$2:$Z$451,22,0)</f>
        <v>t26</v>
      </c>
      <c r="Z1168">
        <f>VLOOKUP($D1168,metadata!$B$2:$Z$451,23,0)</f>
        <v>21</v>
      </c>
      <c r="AA1168" t="str">
        <f>VLOOKUP($D1168,metadata!$B$2:$Z$451,24,0)</f>
        <v>adult</v>
      </c>
      <c r="AB1168" t="str">
        <f>VLOOKUP($D1168,metadata!$B$2:$Z$451,25,0)</f>
        <v/>
      </c>
      <c r="AF1168">
        <f>IF(AE1168="",V1168,AE1168)</f>
        <v>100</v>
      </c>
      <c r="AH1168" t="str">
        <f>IF(AD1168&lt;1.1,"x","")</f>
        <v>x</v>
      </c>
      <c r="AN1168">
        <v>20.84</v>
      </c>
      <c r="AO1168">
        <v>0.18</v>
      </c>
      <c r="AP1168">
        <v>24.46</v>
      </c>
      <c r="AQ1168">
        <v>100</v>
      </c>
    </row>
    <row r="1169" spans="3:43" x14ac:dyDescent="0.3">
      <c r="C1169">
        <v>1169</v>
      </c>
      <c r="D1169" t="str">
        <f t="shared" si="51"/>
        <v>26-Pudasjärvi</v>
      </c>
      <c r="E1169" t="str">
        <f>VLOOKUP($D1169,metadata!$B$2:$S$451,2,0)</f>
        <v>Lankinen, P; Tyukmaeva, VI; Hoikkala, A</v>
      </c>
      <c r="F1169" t="str">
        <f>VLOOKUP($D1169,metadata!$B$2:$S$451,3,0)</f>
        <v>Northern Drosophila montana flies show variation both within and between cline populations in the critical day length evoking reproductive diapause</v>
      </c>
      <c r="G1169" t="str">
        <f>VLOOKUP($D1169,metadata!$B$2:$S$451,4,0)</f>
        <v>10.1016/j.jinsphys.2013.05.006</v>
      </c>
      <c r="H1169" t="str">
        <f>VLOOKUP($D1169,metadata!$B$2:$S$451,5,0)</f>
        <v>y</v>
      </c>
      <c r="I1169" t="str">
        <f>VLOOKUP($D1169,metadata!$B$2:$S$451,6,0)</f>
        <v>a</v>
      </c>
      <c r="J1169" t="str">
        <f>VLOOKUP($D1169,metadata!$B$2:$S$451,7,0)</f>
        <v>i</v>
      </c>
      <c r="K1169">
        <f>VLOOKUP($D1169,metadata!$B$2:$S$451,8,0)</f>
        <v>105</v>
      </c>
      <c r="L1169">
        <f>VLOOKUP($D1169,metadata!$B$2:$S$451,9,0)</f>
        <v>15</v>
      </c>
      <c r="M1169" t="str">
        <f>VLOOKUP($D1169,metadata!$B$2:$S$451,10,0)</f>
        <v/>
      </c>
      <c r="N1169" t="str">
        <f>VLOOKUP($D1169,metadata!$B$2:$S$451,11,0)</f>
        <v>drosophila montana</v>
      </c>
      <c r="O1169" t="str">
        <f>VLOOKUP($D1169,metadata!$B$2:$S$451,12,0)</f>
        <v>diptera</v>
      </c>
      <c r="P1169" t="str">
        <f>VLOOKUP($D1169,metadata!$B$2:$S$451,13,0)</f>
        <v>Pudasjärvi</v>
      </c>
      <c r="Q1169" t="str">
        <f>VLOOKUP($D1169,metadata!$B$2:$S$451,14,0)</f>
        <v>65.4N</v>
      </c>
      <c r="R1169" t="str">
        <f>VLOOKUP($D1169,metadata!$B$2:$S$451,15,0)</f>
        <v>27.0E</v>
      </c>
      <c r="S1169" t="str">
        <f>VLOOKUP($D1169,metadata!$B$2:$S$451,16,0)</f>
        <v/>
      </c>
      <c r="T1169" t="str">
        <f>VLOOKUP($D1169,metadata!$B$2:$S$451,17,0)</f>
        <v/>
      </c>
      <c r="U1169" t="str">
        <f>VLOOKUP($D1169,metadata!$B$2:$S$451,18,0)</f>
        <v/>
      </c>
      <c r="V1169">
        <f>VLOOKUP($D1169,metadata!$B$2:$Z$451,19,0)</f>
        <v>100</v>
      </c>
      <c r="W1169" t="str">
        <f>VLOOKUP($D1169,metadata!$B$2:$Z$451,20,0)</f>
        <v>global average</v>
      </c>
      <c r="X1169">
        <f>VLOOKUP($D1169,metadata!$B$2:$Z$451,21,0)</f>
        <v>15</v>
      </c>
      <c r="Y1169" t="str">
        <f>VLOOKUP($D1169,metadata!$B$2:$Z$451,22,0)</f>
        <v>t26</v>
      </c>
      <c r="Z1169">
        <f>VLOOKUP($D1169,metadata!$B$2:$Z$451,23,0)</f>
        <v>21</v>
      </c>
      <c r="AA1169" t="str">
        <f>VLOOKUP($D1169,metadata!$B$2:$Z$451,24,0)</f>
        <v>adult</v>
      </c>
      <c r="AB1169" t="str">
        <f>VLOOKUP($D1169,metadata!$B$2:$Z$451,25,0)</f>
        <v/>
      </c>
      <c r="AF1169">
        <f>IF(AE1169="",V1169,AE1169)</f>
        <v>100</v>
      </c>
      <c r="AH1169" t="str">
        <f>IF(AD1169&lt;1.1,"x","")</f>
        <v>x</v>
      </c>
      <c r="AN1169">
        <v>19.170000000000002</v>
      </c>
      <c r="AO1169">
        <v>0.16</v>
      </c>
      <c r="AP1169">
        <v>26.11</v>
      </c>
      <c r="AQ1169">
        <v>100</v>
      </c>
    </row>
    <row r="1170" spans="3:43" x14ac:dyDescent="0.3">
      <c r="C1170">
        <v>1170</v>
      </c>
      <c r="D1170" t="str">
        <f t="shared" si="51"/>
        <v>26-Pudasjärvi</v>
      </c>
      <c r="E1170" t="str">
        <f>VLOOKUP($D1170,metadata!$B$2:$S$451,2,0)</f>
        <v>Lankinen, P; Tyukmaeva, VI; Hoikkala, A</v>
      </c>
      <c r="F1170" t="str">
        <f>VLOOKUP($D1170,metadata!$B$2:$S$451,3,0)</f>
        <v>Northern Drosophila montana flies show variation both within and between cline populations in the critical day length evoking reproductive diapause</v>
      </c>
      <c r="G1170" t="str">
        <f>VLOOKUP($D1170,metadata!$B$2:$S$451,4,0)</f>
        <v>10.1016/j.jinsphys.2013.05.006</v>
      </c>
      <c r="H1170" t="str">
        <f>VLOOKUP($D1170,metadata!$B$2:$S$451,5,0)</f>
        <v>y</v>
      </c>
      <c r="I1170" t="str">
        <f>VLOOKUP($D1170,metadata!$B$2:$S$451,6,0)</f>
        <v>a</v>
      </c>
      <c r="J1170" t="str">
        <f>VLOOKUP($D1170,metadata!$B$2:$S$451,7,0)</f>
        <v>i</v>
      </c>
      <c r="K1170">
        <f>VLOOKUP($D1170,metadata!$B$2:$S$451,8,0)</f>
        <v>105</v>
      </c>
      <c r="L1170">
        <f>VLOOKUP($D1170,metadata!$B$2:$S$451,9,0)</f>
        <v>15</v>
      </c>
      <c r="M1170" t="str">
        <f>VLOOKUP($D1170,metadata!$B$2:$S$451,10,0)</f>
        <v/>
      </c>
      <c r="N1170" t="str">
        <f>VLOOKUP($D1170,metadata!$B$2:$S$451,11,0)</f>
        <v>drosophila montana</v>
      </c>
      <c r="O1170" t="str">
        <f>VLOOKUP($D1170,metadata!$B$2:$S$451,12,0)</f>
        <v>diptera</v>
      </c>
      <c r="P1170" t="str">
        <f>VLOOKUP($D1170,metadata!$B$2:$S$451,13,0)</f>
        <v>Pudasjärvi</v>
      </c>
      <c r="Q1170" t="str">
        <f>VLOOKUP($D1170,metadata!$B$2:$S$451,14,0)</f>
        <v>65.4N</v>
      </c>
      <c r="R1170" t="str">
        <f>VLOOKUP($D1170,metadata!$B$2:$S$451,15,0)</f>
        <v>27.0E</v>
      </c>
      <c r="S1170" t="str">
        <f>VLOOKUP($D1170,metadata!$B$2:$S$451,16,0)</f>
        <v/>
      </c>
      <c r="T1170" t="str">
        <f>VLOOKUP($D1170,metadata!$B$2:$S$451,17,0)</f>
        <v/>
      </c>
      <c r="U1170" t="str">
        <f>VLOOKUP($D1170,metadata!$B$2:$S$451,18,0)</f>
        <v/>
      </c>
      <c r="V1170">
        <f>VLOOKUP($D1170,metadata!$B$2:$Z$451,19,0)</f>
        <v>100</v>
      </c>
      <c r="W1170" t="str">
        <f>VLOOKUP($D1170,metadata!$B$2:$Z$451,20,0)</f>
        <v>global average</v>
      </c>
      <c r="X1170">
        <f>VLOOKUP($D1170,metadata!$B$2:$Z$451,21,0)</f>
        <v>15</v>
      </c>
      <c r="Y1170" t="str">
        <f>VLOOKUP($D1170,metadata!$B$2:$Z$451,22,0)</f>
        <v>t26</v>
      </c>
      <c r="Z1170">
        <f>VLOOKUP($D1170,metadata!$B$2:$Z$451,23,0)</f>
        <v>21</v>
      </c>
      <c r="AA1170" t="str">
        <f>VLOOKUP($D1170,metadata!$B$2:$Z$451,24,0)</f>
        <v>adult</v>
      </c>
      <c r="AB1170" t="str">
        <f>VLOOKUP($D1170,metadata!$B$2:$Z$451,25,0)</f>
        <v/>
      </c>
      <c r="AF1170">
        <f>IF(AE1170="",V1170,AE1170)</f>
        <v>100</v>
      </c>
      <c r="AH1170" t="str">
        <f>IF(AD1170&lt;1.1,"x","")</f>
        <v>x</v>
      </c>
      <c r="AN1170">
        <v>20.25</v>
      </c>
      <c r="AO1170">
        <v>0.2</v>
      </c>
      <c r="AP1170">
        <v>18.84</v>
      </c>
      <c r="AQ1170">
        <v>100</v>
      </c>
    </row>
    <row r="1171" spans="3:43" x14ac:dyDescent="0.3">
      <c r="C1171">
        <v>1171</v>
      </c>
      <c r="D1171" t="str">
        <f t="shared" si="51"/>
        <v>26-Pudasjärvi</v>
      </c>
      <c r="E1171" t="str">
        <f>VLOOKUP($D1171,metadata!$B$2:$S$451,2,0)</f>
        <v>Lankinen, P; Tyukmaeva, VI; Hoikkala, A</v>
      </c>
      <c r="F1171" t="str">
        <f>VLOOKUP($D1171,metadata!$B$2:$S$451,3,0)</f>
        <v>Northern Drosophila montana flies show variation both within and between cline populations in the critical day length evoking reproductive diapause</v>
      </c>
      <c r="G1171" t="str">
        <f>VLOOKUP($D1171,metadata!$B$2:$S$451,4,0)</f>
        <v>10.1016/j.jinsphys.2013.05.006</v>
      </c>
      <c r="H1171" t="str">
        <f>VLOOKUP($D1171,metadata!$B$2:$S$451,5,0)</f>
        <v>y</v>
      </c>
      <c r="I1171" t="str">
        <f>VLOOKUP($D1171,metadata!$B$2:$S$451,6,0)</f>
        <v>a</v>
      </c>
      <c r="J1171" t="str">
        <f>VLOOKUP($D1171,metadata!$B$2:$S$451,7,0)</f>
        <v>i</v>
      </c>
      <c r="K1171">
        <f>VLOOKUP($D1171,metadata!$B$2:$S$451,8,0)</f>
        <v>105</v>
      </c>
      <c r="L1171">
        <f>VLOOKUP($D1171,metadata!$B$2:$S$451,9,0)</f>
        <v>15</v>
      </c>
      <c r="M1171" t="str">
        <f>VLOOKUP($D1171,metadata!$B$2:$S$451,10,0)</f>
        <v/>
      </c>
      <c r="N1171" t="str">
        <f>VLOOKUP($D1171,metadata!$B$2:$S$451,11,0)</f>
        <v>drosophila montana</v>
      </c>
      <c r="O1171" t="str">
        <f>VLOOKUP($D1171,metadata!$B$2:$S$451,12,0)</f>
        <v>diptera</v>
      </c>
      <c r="P1171" t="str">
        <f>VLOOKUP($D1171,metadata!$B$2:$S$451,13,0)</f>
        <v>Pudasjärvi</v>
      </c>
      <c r="Q1171" t="str">
        <f>VLOOKUP($D1171,metadata!$B$2:$S$451,14,0)</f>
        <v>65.4N</v>
      </c>
      <c r="R1171" t="str">
        <f>VLOOKUP($D1171,metadata!$B$2:$S$451,15,0)</f>
        <v>27.0E</v>
      </c>
      <c r="S1171" t="str">
        <f>VLOOKUP($D1171,metadata!$B$2:$S$451,16,0)</f>
        <v/>
      </c>
      <c r="T1171" t="str">
        <f>VLOOKUP($D1171,metadata!$B$2:$S$451,17,0)</f>
        <v/>
      </c>
      <c r="U1171" t="str">
        <f>VLOOKUP($D1171,metadata!$B$2:$S$451,18,0)</f>
        <v/>
      </c>
      <c r="V1171">
        <f>VLOOKUP($D1171,metadata!$B$2:$Z$451,19,0)</f>
        <v>100</v>
      </c>
      <c r="W1171" t="str">
        <f>VLOOKUP($D1171,metadata!$B$2:$Z$451,20,0)</f>
        <v>global average</v>
      </c>
      <c r="X1171">
        <f>VLOOKUP($D1171,metadata!$B$2:$Z$451,21,0)</f>
        <v>15</v>
      </c>
      <c r="Y1171" t="str">
        <f>VLOOKUP($D1171,metadata!$B$2:$Z$451,22,0)</f>
        <v>t26</v>
      </c>
      <c r="Z1171">
        <f>VLOOKUP($D1171,metadata!$B$2:$Z$451,23,0)</f>
        <v>21</v>
      </c>
      <c r="AA1171" t="str">
        <f>VLOOKUP($D1171,metadata!$B$2:$Z$451,24,0)</f>
        <v>adult</v>
      </c>
      <c r="AB1171" t="str">
        <f>VLOOKUP($D1171,metadata!$B$2:$Z$451,25,0)</f>
        <v/>
      </c>
      <c r="AF1171">
        <f>IF(AE1171="",V1171,AE1171)</f>
        <v>100</v>
      </c>
      <c r="AH1171" t="str">
        <f>IF(AD1171&lt;1.1,"x","")</f>
        <v>x</v>
      </c>
      <c r="AN1171">
        <v>18.02</v>
      </c>
      <c r="AO1171">
        <v>0.13</v>
      </c>
      <c r="AP1171">
        <v>39.85</v>
      </c>
      <c r="AQ1171">
        <v>100</v>
      </c>
    </row>
    <row r="1172" spans="3:43" x14ac:dyDescent="0.3">
      <c r="C1172">
        <v>1172</v>
      </c>
      <c r="D1172" t="str">
        <f t="shared" si="51"/>
        <v>26-Pudasjärvi</v>
      </c>
      <c r="E1172" t="str">
        <f>VLOOKUP($D1172,metadata!$B$2:$S$451,2,0)</f>
        <v>Lankinen, P; Tyukmaeva, VI; Hoikkala, A</v>
      </c>
      <c r="F1172" t="str">
        <f>VLOOKUP($D1172,metadata!$B$2:$S$451,3,0)</f>
        <v>Northern Drosophila montana flies show variation both within and between cline populations in the critical day length evoking reproductive diapause</v>
      </c>
      <c r="G1172" t="str">
        <f>VLOOKUP($D1172,metadata!$B$2:$S$451,4,0)</f>
        <v>10.1016/j.jinsphys.2013.05.006</v>
      </c>
      <c r="H1172" t="str">
        <f>VLOOKUP($D1172,metadata!$B$2:$S$451,5,0)</f>
        <v>y</v>
      </c>
      <c r="I1172" t="str">
        <f>VLOOKUP($D1172,metadata!$B$2:$S$451,6,0)</f>
        <v>a</v>
      </c>
      <c r="J1172" t="str">
        <f>VLOOKUP($D1172,metadata!$B$2:$S$451,7,0)</f>
        <v>i</v>
      </c>
      <c r="K1172">
        <f>VLOOKUP($D1172,metadata!$B$2:$S$451,8,0)</f>
        <v>105</v>
      </c>
      <c r="L1172">
        <f>VLOOKUP($D1172,metadata!$B$2:$S$451,9,0)</f>
        <v>15</v>
      </c>
      <c r="M1172" t="str">
        <f>VLOOKUP($D1172,metadata!$B$2:$S$451,10,0)</f>
        <v/>
      </c>
      <c r="N1172" t="str">
        <f>VLOOKUP($D1172,metadata!$B$2:$S$451,11,0)</f>
        <v>drosophila montana</v>
      </c>
      <c r="O1172" t="str">
        <f>VLOOKUP($D1172,metadata!$B$2:$S$451,12,0)</f>
        <v>diptera</v>
      </c>
      <c r="P1172" t="str">
        <f>VLOOKUP($D1172,metadata!$B$2:$S$451,13,0)</f>
        <v>Pudasjärvi</v>
      </c>
      <c r="Q1172" t="str">
        <f>VLOOKUP($D1172,metadata!$B$2:$S$451,14,0)</f>
        <v>65.4N</v>
      </c>
      <c r="R1172" t="str">
        <f>VLOOKUP($D1172,metadata!$B$2:$S$451,15,0)</f>
        <v>27.0E</v>
      </c>
      <c r="S1172" t="str">
        <f>VLOOKUP($D1172,metadata!$B$2:$S$451,16,0)</f>
        <v/>
      </c>
      <c r="T1172" t="str">
        <f>VLOOKUP($D1172,metadata!$B$2:$S$451,17,0)</f>
        <v/>
      </c>
      <c r="U1172" t="str">
        <f>VLOOKUP($D1172,metadata!$B$2:$S$451,18,0)</f>
        <v/>
      </c>
      <c r="V1172">
        <f>VLOOKUP($D1172,metadata!$B$2:$Z$451,19,0)</f>
        <v>100</v>
      </c>
      <c r="W1172" t="str">
        <f>VLOOKUP($D1172,metadata!$B$2:$Z$451,20,0)</f>
        <v>global average</v>
      </c>
      <c r="X1172">
        <f>VLOOKUP($D1172,metadata!$B$2:$Z$451,21,0)</f>
        <v>15</v>
      </c>
      <c r="Y1172" t="str">
        <f>VLOOKUP($D1172,metadata!$B$2:$Z$451,22,0)</f>
        <v>t26</v>
      </c>
      <c r="Z1172">
        <f>VLOOKUP($D1172,metadata!$B$2:$Z$451,23,0)</f>
        <v>21</v>
      </c>
      <c r="AA1172" t="str">
        <f>VLOOKUP($D1172,metadata!$B$2:$Z$451,24,0)</f>
        <v>adult</v>
      </c>
      <c r="AB1172" t="str">
        <f>VLOOKUP($D1172,metadata!$B$2:$Z$451,25,0)</f>
        <v/>
      </c>
      <c r="AF1172">
        <f>IF(AE1172="",V1172,AE1172)</f>
        <v>100</v>
      </c>
      <c r="AH1172" t="str">
        <f>IF(AD1172&lt;1.1,"x","")</f>
        <v>x</v>
      </c>
      <c r="AN1172">
        <v>19.98</v>
      </c>
      <c r="AO1172">
        <v>0.18</v>
      </c>
      <c r="AP1172">
        <v>22.58</v>
      </c>
      <c r="AQ1172">
        <v>100</v>
      </c>
    </row>
    <row r="1173" spans="3:43" x14ac:dyDescent="0.3">
      <c r="C1173">
        <v>1173</v>
      </c>
      <c r="D1173" t="str">
        <f t="shared" si="51"/>
        <v>26-Pudasjärvi</v>
      </c>
      <c r="E1173" t="str">
        <f>VLOOKUP($D1173,metadata!$B$2:$S$451,2,0)</f>
        <v>Lankinen, P; Tyukmaeva, VI; Hoikkala, A</v>
      </c>
      <c r="F1173" t="str">
        <f>VLOOKUP($D1173,metadata!$B$2:$S$451,3,0)</f>
        <v>Northern Drosophila montana flies show variation both within and between cline populations in the critical day length evoking reproductive diapause</v>
      </c>
      <c r="G1173" t="str">
        <f>VLOOKUP($D1173,metadata!$B$2:$S$451,4,0)</f>
        <v>10.1016/j.jinsphys.2013.05.006</v>
      </c>
      <c r="H1173" t="str">
        <f>VLOOKUP($D1173,metadata!$B$2:$S$451,5,0)</f>
        <v>y</v>
      </c>
      <c r="I1173" t="str">
        <f>VLOOKUP($D1173,metadata!$B$2:$S$451,6,0)</f>
        <v>a</v>
      </c>
      <c r="J1173" t="str">
        <f>VLOOKUP($D1173,metadata!$B$2:$S$451,7,0)</f>
        <v>i</v>
      </c>
      <c r="K1173">
        <f>VLOOKUP($D1173,metadata!$B$2:$S$451,8,0)</f>
        <v>105</v>
      </c>
      <c r="L1173">
        <f>VLOOKUP($D1173,metadata!$B$2:$S$451,9,0)</f>
        <v>15</v>
      </c>
      <c r="M1173" t="str">
        <f>VLOOKUP($D1173,metadata!$B$2:$S$451,10,0)</f>
        <v/>
      </c>
      <c r="N1173" t="str">
        <f>VLOOKUP($D1173,metadata!$B$2:$S$451,11,0)</f>
        <v>drosophila montana</v>
      </c>
      <c r="O1173" t="str">
        <f>VLOOKUP($D1173,metadata!$B$2:$S$451,12,0)</f>
        <v>diptera</v>
      </c>
      <c r="P1173" t="str">
        <f>VLOOKUP($D1173,metadata!$B$2:$S$451,13,0)</f>
        <v>Pudasjärvi</v>
      </c>
      <c r="Q1173" t="str">
        <f>VLOOKUP($D1173,metadata!$B$2:$S$451,14,0)</f>
        <v>65.4N</v>
      </c>
      <c r="R1173" t="str">
        <f>VLOOKUP($D1173,metadata!$B$2:$S$451,15,0)</f>
        <v>27.0E</v>
      </c>
      <c r="S1173" t="str">
        <f>VLOOKUP($D1173,metadata!$B$2:$S$451,16,0)</f>
        <v/>
      </c>
      <c r="T1173" t="str">
        <f>VLOOKUP($D1173,metadata!$B$2:$S$451,17,0)</f>
        <v/>
      </c>
      <c r="U1173" t="str">
        <f>VLOOKUP($D1173,metadata!$B$2:$S$451,18,0)</f>
        <v/>
      </c>
      <c r="V1173">
        <f>VLOOKUP($D1173,metadata!$B$2:$Z$451,19,0)</f>
        <v>100</v>
      </c>
      <c r="W1173" t="str">
        <f>VLOOKUP($D1173,metadata!$B$2:$Z$451,20,0)</f>
        <v>global average</v>
      </c>
      <c r="X1173">
        <f>VLOOKUP($D1173,metadata!$B$2:$Z$451,21,0)</f>
        <v>15</v>
      </c>
      <c r="Y1173" t="str">
        <f>VLOOKUP($D1173,metadata!$B$2:$Z$451,22,0)</f>
        <v>t26</v>
      </c>
      <c r="Z1173">
        <f>VLOOKUP($D1173,metadata!$B$2:$Z$451,23,0)</f>
        <v>21</v>
      </c>
      <c r="AA1173" t="str">
        <f>VLOOKUP($D1173,metadata!$B$2:$Z$451,24,0)</f>
        <v>adult</v>
      </c>
      <c r="AB1173" t="str">
        <f>VLOOKUP($D1173,metadata!$B$2:$Z$451,25,0)</f>
        <v/>
      </c>
      <c r="AF1173">
        <f>IF(AE1173="",V1173,AE1173)</f>
        <v>100</v>
      </c>
      <c r="AH1173" t="str">
        <f>IF(AD1173&lt;1.1,"x","")</f>
        <v>x</v>
      </c>
      <c r="AN1173">
        <v>20.41</v>
      </c>
      <c r="AO1173">
        <v>0.13</v>
      </c>
      <c r="AP1173">
        <v>39.61</v>
      </c>
      <c r="AQ1173">
        <v>100</v>
      </c>
    </row>
    <row r="1174" spans="3:43" x14ac:dyDescent="0.3">
      <c r="C1174">
        <v>1174</v>
      </c>
      <c r="D1174" t="str">
        <f t="shared" si="51"/>
        <v>26-Pudasjärvi</v>
      </c>
      <c r="E1174" t="str">
        <f>VLOOKUP($D1174,metadata!$B$2:$S$451,2,0)</f>
        <v>Lankinen, P; Tyukmaeva, VI; Hoikkala, A</v>
      </c>
      <c r="F1174" t="str">
        <f>VLOOKUP($D1174,metadata!$B$2:$S$451,3,0)</f>
        <v>Northern Drosophila montana flies show variation both within and between cline populations in the critical day length evoking reproductive diapause</v>
      </c>
      <c r="G1174" t="str">
        <f>VLOOKUP($D1174,metadata!$B$2:$S$451,4,0)</f>
        <v>10.1016/j.jinsphys.2013.05.006</v>
      </c>
      <c r="H1174" t="str">
        <f>VLOOKUP($D1174,metadata!$B$2:$S$451,5,0)</f>
        <v>y</v>
      </c>
      <c r="I1174" t="str">
        <f>VLOOKUP($D1174,metadata!$B$2:$S$451,6,0)</f>
        <v>a</v>
      </c>
      <c r="J1174" t="str">
        <f>VLOOKUP($D1174,metadata!$B$2:$S$451,7,0)</f>
        <v>i</v>
      </c>
      <c r="K1174">
        <f>VLOOKUP($D1174,metadata!$B$2:$S$451,8,0)</f>
        <v>105</v>
      </c>
      <c r="L1174">
        <f>VLOOKUP($D1174,metadata!$B$2:$S$451,9,0)</f>
        <v>15</v>
      </c>
      <c r="M1174" t="str">
        <f>VLOOKUP($D1174,metadata!$B$2:$S$451,10,0)</f>
        <v/>
      </c>
      <c r="N1174" t="str">
        <f>VLOOKUP($D1174,metadata!$B$2:$S$451,11,0)</f>
        <v>drosophila montana</v>
      </c>
      <c r="O1174" t="str">
        <f>VLOOKUP($D1174,metadata!$B$2:$S$451,12,0)</f>
        <v>diptera</v>
      </c>
      <c r="P1174" t="str">
        <f>VLOOKUP($D1174,metadata!$B$2:$S$451,13,0)</f>
        <v>Pudasjärvi</v>
      </c>
      <c r="Q1174" t="str">
        <f>VLOOKUP($D1174,metadata!$B$2:$S$451,14,0)</f>
        <v>65.4N</v>
      </c>
      <c r="R1174" t="str">
        <f>VLOOKUP($D1174,metadata!$B$2:$S$451,15,0)</f>
        <v>27.0E</v>
      </c>
      <c r="S1174" t="str">
        <f>VLOOKUP($D1174,metadata!$B$2:$S$451,16,0)</f>
        <v/>
      </c>
      <c r="T1174" t="str">
        <f>VLOOKUP($D1174,metadata!$B$2:$S$451,17,0)</f>
        <v/>
      </c>
      <c r="U1174" t="str">
        <f>VLOOKUP($D1174,metadata!$B$2:$S$451,18,0)</f>
        <v/>
      </c>
      <c r="V1174">
        <f>VLOOKUP($D1174,metadata!$B$2:$Z$451,19,0)</f>
        <v>100</v>
      </c>
      <c r="W1174" t="str">
        <f>VLOOKUP($D1174,metadata!$B$2:$Z$451,20,0)</f>
        <v>global average</v>
      </c>
      <c r="X1174">
        <f>VLOOKUP($D1174,metadata!$B$2:$Z$451,21,0)</f>
        <v>15</v>
      </c>
      <c r="Y1174" t="str">
        <f>VLOOKUP($D1174,metadata!$B$2:$Z$451,22,0)</f>
        <v>t26</v>
      </c>
      <c r="Z1174">
        <f>VLOOKUP($D1174,metadata!$B$2:$Z$451,23,0)</f>
        <v>21</v>
      </c>
      <c r="AA1174" t="str">
        <f>VLOOKUP($D1174,metadata!$B$2:$Z$451,24,0)</f>
        <v>adult</v>
      </c>
      <c r="AB1174" t="str">
        <f>VLOOKUP($D1174,metadata!$B$2:$Z$451,25,0)</f>
        <v/>
      </c>
      <c r="AF1174">
        <f>IF(AE1174="",V1174,AE1174)</f>
        <v>100</v>
      </c>
      <c r="AH1174" t="str">
        <f>IF(AD1174&lt;1.1,"x","")</f>
        <v>x</v>
      </c>
      <c r="AN1174">
        <v>18.420000000000002</v>
      </c>
      <c r="AO1174">
        <v>0.15</v>
      </c>
      <c r="AP1174">
        <v>27.98</v>
      </c>
      <c r="AQ1174">
        <v>100</v>
      </c>
    </row>
    <row r="1175" spans="3:43" x14ac:dyDescent="0.3">
      <c r="C1175">
        <v>1175</v>
      </c>
      <c r="D1175" t="str">
        <f t="shared" si="51"/>
        <v>26-Pudasjärvi</v>
      </c>
      <c r="E1175" t="str">
        <f>VLOOKUP($D1175,metadata!$B$2:$S$451,2,0)</f>
        <v>Lankinen, P; Tyukmaeva, VI; Hoikkala, A</v>
      </c>
      <c r="F1175" t="str">
        <f>VLOOKUP($D1175,metadata!$B$2:$S$451,3,0)</f>
        <v>Northern Drosophila montana flies show variation both within and between cline populations in the critical day length evoking reproductive diapause</v>
      </c>
      <c r="G1175" t="str">
        <f>VLOOKUP($D1175,metadata!$B$2:$S$451,4,0)</f>
        <v>10.1016/j.jinsphys.2013.05.006</v>
      </c>
      <c r="H1175" t="str">
        <f>VLOOKUP($D1175,metadata!$B$2:$S$451,5,0)</f>
        <v>y</v>
      </c>
      <c r="I1175" t="str">
        <f>VLOOKUP($D1175,metadata!$B$2:$S$451,6,0)</f>
        <v>a</v>
      </c>
      <c r="J1175" t="str">
        <f>VLOOKUP($D1175,metadata!$B$2:$S$451,7,0)</f>
        <v>i</v>
      </c>
      <c r="K1175">
        <f>VLOOKUP($D1175,metadata!$B$2:$S$451,8,0)</f>
        <v>105</v>
      </c>
      <c r="L1175">
        <f>VLOOKUP($D1175,metadata!$B$2:$S$451,9,0)</f>
        <v>15</v>
      </c>
      <c r="M1175" t="str">
        <f>VLOOKUP($D1175,metadata!$B$2:$S$451,10,0)</f>
        <v/>
      </c>
      <c r="N1175" t="str">
        <f>VLOOKUP($D1175,metadata!$B$2:$S$451,11,0)</f>
        <v>drosophila montana</v>
      </c>
      <c r="O1175" t="str">
        <f>VLOOKUP($D1175,metadata!$B$2:$S$451,12,0)</f>
        <v>diptera</v>
      </c>
      <c r="P1175" t="str">
        <f>VLOOKUP($D1175,metadata!$B$2:$S$451,13,0)</f>
        <v>Pudasjärvi</v>
      </c>
      <c r="Q1175" t="str">
        <f>VLOOKUP($D1175,metadata!$B$2:$S$451,14,0)</f>
        <v>65.4N</v>
      </c>
      <c r="R1175" t="str">
        <f>VLOOKUP($D1175,metadata!$B$2:$S$451,15,0)</f>
        <v>27.0E</v>
      </c>
      <c r="S1175" t="str">
        <f>VLOOKUP($D1175,metadata!$B$2:$S$451,16,0)</f>
        <v/>
      </c>
      <c r="T1175" t="str">
        <f>VLOOKUP($D1175,metadata!$B$2:$S$451,17,0)</f>
        <v/>
      </c>
      <c r="U1175" t="str">
        <f>VLOOKUP($D1175,metadata!$B$2:$S$451,18,0)</f>
        <v/>
      </c>
      <c r="V1175">
        <f>VLOOKUP($D1175,metadata!$B$2:$Z$451,19,0)</f>
        <v>100</v>
      </c>
      <c r="W1175" t="str">
        <f>VLOOKUP($D1175,metadata!$B$2:$Z$451,20,0)</f>
        <v>global average</v>
      </c>
      <c r="X1175">
        <f>VLOOKUP($D1175,metadata!$B$2:$Z$451,21,0)</f>
        <v>15</v>
      </c>
      <c r="Y1175" t="str">
        <f>VLOOKUP($D1175,metadata!$B$2:$Z$451,22,0)</f>
        <v>t26</v>
      </c>
      <c r="Z1175">
        <f>VLOOKUP($D1175,metadata!$B$2:$Z$451,23,0)</f>
        <v>21</v>
      </c>
      <c r="AA1175" t="str">
        <f>VLOOKUP($D1175,metadata!$B$2:$Z$451,24,0)</f>
        <v>adult</v>
      </c>
      <c r="AB1175" t="str">
        <f>VLOOKUP($D1175,metadata!$B$2:$Z$451,25,0)</f>
        <v/>
      </c>
      <c r="AF1175">
        <f>IF(AE1175="",V1175,AE1175)</f>
        <v>100</v>
      </c>
      <c r="AH1175" t="str">
        <f>IF(AD1175&lt;1.1,"x","")</f>
        <v>x</v>
      </c>
      <c r="AN1175">
        <v>18.41</v>
      </c>
      <c r="AO1175">
        <v>0.15</v>
      </c>
      <c r="AP1175">
        <v>27.77</v>
      </c>
      <c r="AQ1175">
        <v>100</v>
      </c>
    </row>
    <row r="1176" spans="3:43" x14ac:dyDescent="0.3">
      <c r="C1176">
        <v>1176</v>
      </c>
      <c r="D1176" t="str">
        <f t="shared" si="51"/>
        <v>26-Paltamo</v>
      </c>
      <c r="E1176" t="str">
        <f>VLOOKUP($D1176,metadata!$B$2:$S$451,2,0)</f>
        <v>Lankinen, P; Tyukmaeva, VI; Hoikkala, A</v>
      </c>
      <c r="F1176" t="str">
        <f>VLOOKUP($D1176,metadata!$B$2:$S$451,3,0)</f>
        <v>Northern Drosophila montana flies show variation both within and between cline populations in the critical day length evoking reproductive diapause</v>
      </c>
      <c r="G1176" t="str">
        <f>VLOOKUP($D1176,metadata!$B$2:$S$451,4,0)</f>
        <v>10.1016/j.jinsphys.2013.05.006</v>
      </c>
      <c r="H1176" t="str">
        <f>VLOOKUP($D1176,metadata!$B$2:$S$451,5,0)</f>
        <v>y</v>
      </c>
      <c r="I1176" t="str">
        <f>VLOOKUP($D1176,metadata!$B$2:$S$451,6,0)</f>
        <v>a</v>
      </c>
      <c r="J1176" t="str">
        <f>VLOOKUP($D1176,metadata!$B$2:$S$451,7,0)</f>
        <v>i</v>
      </c>
      <c r="K1176">
        <f>VLOOKUP($D1176,metadata!$B$2:$S$451,8,0)</f>
        <v>105</v>
      </c>
      <c r="L1176">
        <f>VLOOKUP($D1176,metadata!$B$2:$S$451,9,0)</f>
        <v>6</v>
      </c>
      <c r="M1176" t="str">
        <f>VLOOKUP($D1176,metadata!$B$2:$S$451,10,0)</f>
        <v/>
      </c>
      <c r="N1176" t="str">
        <f>VLOOKUP($D1176,metadata!$B$2:$S$451,11,0)</f>
        <v>drosophila montana</v>
      </c>
      <c r="O1176" t="str">
        <f>VLOOKUP($D1176,metadata!$B$2:$S$451,12,0)</f>
        <v>diptera</v>
      </c>
      <c r="P1176" t="str">
        <f>VLOOKUP($D1176,metadata!$B$2:$S$451,13,0)</f>
        <v>Paltamo</v>
      </c>
      <c r="Q1176" t="str">
        <f>VLOOKUP($D1176,metadata!$B$2:$S$451,14,0)</f>
        <v>64.3N</v>
      </c>
      <c r="R1176" t="str">
        <f>VLOOKUP($D1176,metadata!$B$2:$S$451,15,0)</f>
        <v>27.9E</v>
      </c>
      <c r="S1176" t="str">
        <f>VLOOKUP($D1176,metadata!$B$2:$S$451,16,0)</f>
        <v/>
      </c>
      <c r="T1176" t="str">
        <f>VLOOKUP($D1176,metadata!$B$2:$S$451,17,0)</f>
        <v/>
      </c>
      <c r="U1176" t="str">
        <f>VLOOKUP($D1176,metadata!$B$2:$S$451,18,0)</f>
        <v/>
      </c>
      <c r="V1176">
        <f>VLOOKUP($D1176,metadata!$B$2:$Z$451,19,0)</f>
        <v>100</v>
      </c>
      <c r="W1176" t="str">
        <f>VLOOKUP($D1176,metadata!$B$2:$Z$451,20,0)</f>
        <v>global average</v>
      </c>
      <c r="X1176">
        <f>VLOOKUP($D1176,metadata!$B$2:$Z$451,21,0)</f>
        <v>6</v>
      </c>
      <c r="Y1176" t="str">
        <f>VLOOKUP($D1176,metadata!$B$2:$Z$451,22,0)</f>
        <v>t26</v>
      </c>
      <c r="Z1176">
        <f>VLOOKUP($D1176,metadata!$B$2:$Z$451,23,0)</f>
        <v>21</v>
      </c>
      <c r="AA1176" t="str">
        <f>VLOOKUP($D1176,metadata!$B$2:$Z$451,24,0)</f>
        <v>adult</v>
      </c>
      <c r="AB1176" t="str">
        <f>VLOOKUP($D1176,metadata!$B$2:$Z$451,25,0)</f>
        <v/>
      </c>
      <c r="AF1176">
        <f>IF(AE1176="",V1176,AE1176)</f>
        <v>100</v>
      </c>
      <c r="AH1176" t="str">
        <f>IF(AD1176&lt;1.1,"x","")</f>
        <v>x</v>
      </c>
      <c r="AN1176">
        <v>19.23</v>
      </c>
      <c r="AO1176">
        <v>0.15</v>
      </c>
      <c r="AP1176">
        <v>28.62</v>
      </c>
      <c r="AQ1176">
        <v>100</v>
      </c>
    </row>
    <row r="1177" spans="3:43" x14ac:dyDescent="0.3">
      <c r="C1177">
        <v>1177</v>
      </c>
      <c r="D1177" t="str">
        <f t="shared" si="51"/>
        <v>26-Paltamo</v>
      </c>
      <c r="E1177" t="str">
        <f>VLOOKUP($D1177,metadata!$B$2:$S$451,2,0)</f>
        <v>Lankinen, P; Tyukmaeva, VI; Hoikkala, A</v>
      </c>
      <c r="F1177" t="str">
        <f>VLOOKUP($D1177,metadata!$B$2:$S$451,3,0)</f>
        <v>Northern Drosophila montana flies show variation both within and between cline populations in the critical day length evoking reproductive diapause</v>
      </c>
      <c r="G1177" t="str">
        <f>VLOOKUP($D1177,metadata!$B$2:$S$451,4,0)</f>
        <v>10.1016/j.jinsphys.2013.05.006</v>
      </c>
      <c r="H1177" t="str">
        <f>VLOOKUP($D1177,metadata!$B$2:$S$451,5,0)</f>
        <v>y</v>
      </c>
      <c r="I1177" t="str">
        <f>VLOOKUP($D1177,metadata!$B$2:$S$451,6,0)</f>
        <v>a</v>
      </c>
      <c r="J1177" t="str">
        <f>VLOOKUP($D1177,metadata!$B$2:$S$451,7,0)</f>
        <v>i</v>
      </c>
      <c r="K1177">
        <f>VLOOKUP($D1177,metadata!$B$2:$S$451,8,0)</f>
        <v>105</v>
      </c>
      <c r="L1177">
        <f>VLOOKUP($D1177,metadata!$B$2:$S$451,9,0)</f>
        <v>6</v>
      </c>
      <c r="M1177" t="str">
        <f>VLOOKUP($D1177,metadata!$B$2:$S$451,10,0)</f>
        <v/>
      </c>
      <c r="N1177" t="str">
        <f>VLOOKUP($D1177,metadata!$B$2:$S$451,11,0)</f>
        <v>drosophila montana</v>
      </c>
      <c r="O1177" t="str">
        <f>VLOOKUP($D1177,metadata!$B$2:$S$451,12,0)</f>
        <v>diptera</v>
      </c>
      <c r="P1177" t="str">
        <f>VLOOKUP($D1177,metadata!$B$2:$S$451,13,0)</f>
        <v>Paltamo</v>
      </c>
      <c r="Q1177" t="str">
        <f>VLOOKUP($D1177,metadata!$B$2:$S$451,14,0)</f>
        <v>64.3N</v>
      </c>
      <c r="R1177" t="str">
        <f>VLOOKUP($D1177,metadata!$B$2:$S$451,15,0)</f>
        <v>27.9E</v>
      </c>
      <c r="S1177" t="str">
        <f>VLOOKUP($D1177,metadata!$B$2:$S$451,16,0)</f>
        <v/>
      </c>
      <c r="T1177" t="str">
        <f>VLOOKUP($D1177,metadata!$B$2:$S$451,17,0)</f>
        <v/>
      </c>
      <c r="U1177" t="str">
        <f>VLOOKUP($D1177,metadata!$B$2:$S$451,18,0)</f>
        <v/>
      </c>
      <c r="V1177">
        <f>VLOOKUP($D1177,metadata!$B$2:$Z$451,19,0)</f>
        <v>100</v>
      </c>
      <c r="W1177" t="str">
        <f>VLOOKUP($D1177,metadata!$B$2:$Z$451,20,0)</f>
        <v>global average</v>
      </c>
      <c r="X1177">
        <f>VLOOKUP($D1177,metadata!$B$2:$Z$451,21,0)</f>
        <v>6</v>
      </c>
      <c r="Y1177" t="str">
        <f>VLOOKUP($D1177,metadata!$B$2:$Z$451,22,0)</f>
        <v>t26</v>
      </c>
      <c r="Z1177">
        <f>VLOOKUP($D1177,metadata!$B$2:$Z$451,23,0)</f>
        <v>21</v>
      </c>
      <c r="AA1177" t="str">
        <f>VLOOKUP($D1177,metadata!$B$2:$Z$451,24,0)</f>
        <v>adult</v>
      </c>
      <c r="AB1177" t="str">
        <f>VLOOKUP($D1177,metadata!$B$2:$Z$451,25,0)</f>
        <v/>
      </c>
      <c r="AF1177">
        <f>IF(AE1177="",V1177,AE1177)</f>
        <v>100</v>
      </c>
      <c r="AH1177" t="str">
        <f>IF(AD1177&lt;1.1,"x","")</f>
        <v>x</v>
      </c>
      <c r="AN1177">
        <v>18.239999999999998</v>
      </c>
      <c r="AO1177">
        <v>0.13</v>
      </c>
      <c r="AP1177">
        <v>39.72</v>
      </c>
      <c r="AQ1177">
        <v>100</v>
      </c>
    </row>
    <row r="1178" spans="3:43" x14ac:dyDescent="0.3">
      <c r="C1178">
        <v>1178</v>
      </c>
      <c r="D1178" t="str">
        <f t="shared" si="51"/>
        <v>26-Paltamo</v>
      </c>
      <c r="E1178" t="str">
        <f>VLOOKUP($D1178,metadata!$B$2:$S$451,2,0)</f>
        <v>Lankinen, P; Tyukmaeva, VI; Hoikkala, A</v>
      </c>
      <c r="F1178" t="str">
        <f>VLOOKUP($D1178,metadata!$B$2:$S$451,3,0)</f>
        <v>Northern Drosophila montana flies show variation both within and between cline populations in the critical day length evoking reproductive diapause</v>
      </c>
      <c r="G1178" t="str">
        <f>VLOOKUP($D1178,metadata!$B$2:$S$451,4,0)</f>
        <v>10.1016/j.jinsphys.2013.05.006</v>
      </c>
      <c r="H1178" t="str">
        <f>VLOOKUP($D1178,metadata!$B$2:$S$451,5,0)</f>
        <v>y</v>
      </c>
      <c r="I1178" t="str">
        <f>VLOOKUP($D1178,metadata!$B$2:$S$451,6,0)</f>
        <v>a</v>
      </c>
      <c r="J1178" t="str">
        <f>VLOOKUP($D1178,metadata!$B$2:$S$451,7,0)</f>
        <v>i</v>
      </c>
      <c r="K1178">
        <f>VLOOKUP($D1178,metadata!$B$2:$S$451,8,0)</f>
        <v>105</v>
      </c>
      <c r="L1178">
        <f>VLOOKUP($D1178,metadata!$B$2:$S$451,9,0)</f>
        <v>6</v>
      </c>
      <c r="M1178" t="str">
        <f>VLOOKUP($D1178,metadata!$B$2:$S$451,10,0)</f>
        <v/>
      </c>
      <c r="N1178" t="str">
        <f>VLOOKUP($D1178,metadata!$B$2:$S$451,11,0)</f>
        <v>drosophila montana</v>
      </c>
      <c r="O1178" t="str">
        <f>VLOOKUP($D1178,metadata!$B$2:$S$451,12,0)</f>
        <v>diptera</v>
      </c>
      <c r="P1178" t="str">
        <f>VLOOKUP($D1178,metadata!$B$2:$S$451,13,0)</f>
        <v>Paltamo</v>
      </c>
      <c r="Q1178" t="str">
        <f>VLOOKUP($D1178,metadata!$B$2:$S$451,14,0)</f>
        <v>64.3N</v>
      </c>
      <c r="R1178" t="str">
        <f>VLOOKUP($D1178,metadata!$B$2:$S$451,15,0)</f>
        <v>27.9E</v>
      </c>
      <c r="S1178" t="str">
        <f>VLOOKUP($D1178,metadata!$B$2:$S$451,16,0)</f>
        <v/>
      </c>
      <c r="T1178" t="str">
        <f>VLOOKUP($D1178,metadata!$B$2:$S$451,17,0)</f>
        <v/>
      </c>
      <c r="U1178" t="str">
        <f>VLOOKUP($D1178,metadata!$B$2:$S$451,18,0)</f>
        <v/>
      </c>
      <c r="V1178">
        <f>VLOOKUP($D1178,metadata!$B$2:$Z$451,19,0)</f>
        <v>100</v>
      </c>
      <c r="W1178" t="str">
        <f>VLOOKUP($D1178,metadata!$B$2:$Z$451,20,0)</f>
        <v>global average</v>
      </c>
      <c r="X1178">
        <f>VLOOKUP($D1178,metadata!$B$2:$Z$451,21,0)</f>
        <v>6</v>
      </c>
      <c r="Y1178" t="str">
        <f>VLOOKUP($D1178,metadata!$B$2:$Z$451,22,0)</f>
        <v>t26</v>
      </c>
      <c r="Z1178">
        <f>VLOOKUP($D1178,metadata!$B$2:$Z$451,23,0)</f>
        <v>21</v>
      </c>
      <c r="AA1178" t="str">
        <f>VLOOKUP($D1178,metadata!$B$2:$Z$451,24,0)</f>
        <v>adult</v>
      </c>
      <c r="AB1178" t="str">
        <f>VLOOKUP($D1178,metadata!$B$2:$Z$451,25,0)</f>
        <v/>
      </c>
      <c r="AF1178">
        <f>IF(AE1178="",V1178,AE1178)</f>
        <v>100</v>
      </c>
      <c r="AH1178" t="str">
        <f>IF(AD1178&lt;1.1,"x","")</f>
        <v>x</v>
      </c>
      <c r="AN1178">
        <v>18.53</v>
      </c>
      <c r="AO1178">
        <v>0.15</v>
      </c>
      <c r="AP1178">
        <v>30.11</v>
      </c>
      <c r="AQ1178">
        <v>100</v>
      </c>
    </row>
    <row r="1179" spans="3:43" x14ac:dyDescent="0.3">
      <c r="C1179">
        <v>1179</v>
      </c>
      <c r="D1179" t="str">
        <f t="shared" si="51"/>
        <v>26-Paltamo</v>
      </c>
      <c r="E1179" t="str">
        <f>VLOOKUP($D1179,metadata!$B$2:$S$451,2,0)</f>
        <v>Lankinen, P; Tyukmaeva, VI; Hoikkala, A</v>
      </c>
      <c r="F1179" t="str">
        <f>VLOOKUP($D1179,metadata!$B$2:$S$451,3,0)</f>
        <v>Northern Drosophila montana flies show variation both within and between cline populations in the critical day length evoking reproductive diapause</v>
      </c>
      <c r="G1179" t="str">
        <f>VLOOKUP($D1179,metadata!$B$2:$S$451,4,0)</f>
        <v>10.1016/j.jinsphys.2013.05.006</v>
      </c>
      <c r="H1179" t="str">
        <f>VLOOKUP($D1179,metadata!$B$2:$S$451,5,0)</f>
        <v>y</v>
      </c>
      <c r="I1179" t="str">
        <f>VLOOKUP($D1179,metadata!$B$2:$S$451,6,0)</f>
        <v>a</v>
      </c>
      <c r="J1179" t="str">
        <f>VLOOKUP($D1179,metadata!$B$2:$S$451,7,0)</f>
        <v>i</v>
      </c>
      <c r="K1179">
        <f>VLOOKUP($D1179,metadata!$B$2:$S$451,8,0)</f>
        <v>105</v>
      </c>
      <c r="L1179">
        <f>VLOOKUP($D1179,metadata!$B$2:$S$451,9,0)</f>
        <v>6</v>
      </c>
      <c r="M1179" t="str">
        <f>VLOOKUP($D1179,metadata!$B$2:$S$451,10,0)</f>
        <v/>
      </c>
      <c r="N1179" t="str">
        <f>VLOOKUP($D1179,metadata!$B$2:$S$451,11,0)</f>
        <v>drosophila montana</v>
      </c>
      <c r="O1179" t="str">
        <f>VLOOKUP($D1179,metadata!$B$2:$S$451,12,0)</f>
        <v>diptera</v>
      </c>
      <c r="P1179" t="str">
        <f>VLOOKUP($D1179,metadata!$B$2:$S$451,13,0)</f>
        <v>Paltamo</v>
      </c>
      <c r="Q1179" t="str">
        <f>VLOOKUP($D1179,metadata!$B$2:$S$451,14,0)</f>
        <v>64.3N</v>
      </c>
      <c r="R1179" t="str">
        <f>VLOOKUP($D1179,metadata!$B$2:$S$451,15,0)</f>
        <v>27.9E</v>
      </c>
      <c r="S1179" t="str">
        <f>VLOOKUP($D1179,metadata!$B$2:$S$451,16,0)</f>
        <v/>
      </c>
      <c r="T1179" t="str">
        <f>VLOOKUP($D1179,metadata!$B$2:$S$451,17,0)</f>
        <v/>
      </c>
      <c r="U1179" t="str">
        <f>VLOOKUP($D1179,metadata!$B$2:$S$451,18,0)</f>
        <v/>
      </c>
      <c r="V1179">
        <f>VLOOKUP($D1179,metadata!$B$2:$Z$451,19,0)</f>
        <v>100</v>
      </c>
      <c r="W1179" t="str">
        <f>VLOOKUP($D1179,metadata!$B$2:$Z$451,20,0)</f>
        <v>global average</v>
      </c>
      <c r="X1179">
        <f>VLOOKUP($D1179,metadata!$B$2:$Z$451,21,0)</f>
        <v>6</v>
      </c>
      <c r="Y1179" t="str">
        <f>VLOOKUP($D1179,metadata!$B$2:$Z$451,22,0)</f>
        <v>t26</v>
      </c>
      <c r="Z1179">
        <f>VLOOKUP($D1179,metadata!$B$2:$Z$451,23,0)</f>
        <v>21</v>
      </c>
      <c r="AA1179" t="str">
        <f>VLOOKUP($D1179,metadata!$B$2:$Z$451,24,0)</f>
        <v>adult</v>
      </c>
      <c r="AB1179" t="str">
        <f>VLOOKUP($D1179,metadata!$B$2:$Z$451,25,0)</f>
        <v/>
      </c>
      <c r="AF1179">
        <f>IF(AE1179="",V1179,AE1179)</f>
        <v>100</v>
      </c>
      <c r="AH1179" t="str">
        <f>IF(AD1179&lt;1.1,"x","")</f>
        <v>x</v>
      </c>
      <c r="AN1179">
        <v>18.440000000000001</v>
      </c>
      <c r="AO1179">
        <v>0.12</v>
      </c>
      <c r="AP1179">
        <v>63.8</v>
      </c>
      <c r="AQ1179">
        <v>100</v>
      </c>
    </row>
    <row r="1180" spans="3:43" x14ac:dyDescent="0.3">
      <c r="C1180">
        <v>1180</v>
      </c>
      <c r="D1180" t="str">
        <f t="shared" si="51"/>
        <v>26-Paltamo</v>
      </c>
      <c r="E1180" t="str">
        <f>VLOOKUP($D1180,metadata!$B$2:$S$451,2,0)</f>
        <v>Lankinen, P; Tyukmaeva, VI; Hoikkala, A</v>
      </c>
      <c r="F1180" t="str">
        <f>VLOOKUP($D1180,metadata!$B$2:$S$451,3,0)</f>
        <v>Northern Drosophila montana flies show variation both within and between cline populations in the critical day length evoking reproductive diapause</v>
      </c>
      <c r="G1180" t="str">
        <f>VLOOKUP($D1180,metadata!$B$2:$S$451,4,0)</f>
        <v>10.1016/j.jinsphys.2013.05.006</v>
      </c>
      <c r="H1180" t="str">
        <f>VLOOKUP($D1180,metadata!$B$2:$S$451,5,0)</f>
        <v>y</v>
      </c>
      <c r="I1180" t="str">
        <f>VLOOKUP($D1180,metadata!$B$2:$S$451,6,0)</f>
        <v>a</v>
      </c>
      <c r="J1180" t="str">
        <f>VLOOKUP($D1180,metadata!$B$2:$S$451,7,0)</f>
        <v>i</v>
      </c>
      <c r="K1180">
        <f>VLOOKUP($D1180,metadata!$B$2:$S$451,8,0)</f>
        <v>105</v>
      </c>
      <c r="L1180">
        <f>VLOOKUP($D1180,metadata!$B$2:$S$451,9,0)</f>
        <v>6</v>
      </c>
      <c r="M1180" t="str">
        <f>VLOOKUP($D1180,metadata!$B$2:$S$451,10,0)</f>
        <v/>
      </c>
      <c r="N1180" t="str">
        <f>VLOOKUP($D1180,metadata!$B$2:$S$451,11,0)</f>
        <v>drosophila montana</v>
      </c>
      <c r="O1180" t="str">
        <f>VLOOKUP($D1180,metadata!$B$2:$S$451,12,0)</f>
        <v>diptera</v>
      </c>
      <c r="P1180" t="str">
        <f>VLOOKUP($D1180,metadata!$B$2:$S$451,13,0)</f>
        <v>Paltamo</v>
      </c>
      <c r="Q1180" t="str">
        <f>VLOOKUP($D1180,metadata!$B$2:$S$451,14,0)</f>
        <v>64.3N</v>
      </c>
      <c r="R1180" t="str">
        <f>VLOOKUP($D1180,metadata!$B$2:$S$451,15,0)</f>
        <v>27.9E</v>
      </c>
      <c r="S1180" t="str">
        <f>VLOOKUP($D1180,metadata!$B$2:$S$451,16,0)</f>
        <v/>
      </c>
      <c r="T1180" t="str">
        <f>VLOOKUP($D1180,metadata!$B$2:$S$451,17,0)</f>
        <v/>
      </c>
      <c r="U1180" t="str">
        <f>VLOOKUP($D1180,metadata!$B$2:$S$451,18,0)</f>
        <v/>
      </c>
      <c r="V1180">
        <f>VLOOKUP($D1180,metadata!$B$2:$Z$451,19,0)</f>
        <v>100</v>
      </c>
      <c r="W1180" t="str">
        <f>VLOOKUP($D1180,metadata!$B$2:$Z$451,20,0)</f>
        <v>global average</v>
      </c>
      <c r="X1180">
        <f>VLOOKUP($D1180,metadata!$B$2:$Z$451,21,0)</f>
        <v>6</v>
      </c>
      <c r="Y1180" t="str">
        <f>VLOOKUP($D1180,metadata!$B$2:$Z$451,22,0)</f>
        <v>t26</v>
      </c>
      <c r="Z1180">
        <f>VLOOKUP($D1180,metadata!$B$2:$Z$451,23,0)</f>
        <v>21</v>
      </c>
      <c r="AA1180" t="str">
        <f>VLOOKUP($D1180,metadata!$B$2:$Z$451,24,0)</f>
        <v>adult</v>
      </c>
      <c r="AB1180" t="str">
        <f>VLOOKUP($D1180,metadata!$B$2:$Z$451,25,0)</f>
        <v/>
      </c>
      <c r="AF1180">
        <f>IF(AE1180="",V1180,AE1180)</f>
        <v>100</v>
      </c>
      <c r="AH1180" t="str">
        <f>IF(AD1180&lt;1.1,"x","")</f>
        <v>x</v>
      </c>
      <c r="AN1180">
        <v>19.059999999999999</v>
      </c>
      <c r="AO1180">
        <v>0.1</v>
      </c>
      <c r="AP1180">
        <v>54.73</v>
      </c>
      <c r="AQ1180">
        <v>100</v>
      </c>
    </row>
    <row r="1181" spans="3:43" x14ac:dyDescent="0.3">
      <c r="C1181">
        <v>1181</v>
      </c>
      <c r="D1181" t="str">
        <f t="shared" si="51"/>
        <v>26-Paltamo</v>
      </c>
      <c r="E1181" t="str">
        <f>VLOOKUP($D1181,metadata!$B$2:$S$451,2,0)</f>
        <v>Lankinen, P; Tyukmaeva, VI; Hoikkala, A</v>
      </c>
      <c r="F1181" t="str">
        <f>VLOOKUP($D1181,metadata!$B$2:$S$451,3,0)</f>
        <v>Northern Drosophila montana flies show variation both within and between cline populations in the critical day length evoking reproductive diapause</v>
      </c>
      <c r="G1181" t="str">
        <f>VLOOKUP($D1181,metadata!$B$2:$S$451,4,0)</f>
        <v>10.1016/j.jinsphys.2013.05.006</v>
      </c>
      <c r="H1181" t="str">
        <f>VLOOKUP($D1181,metadata!$B$2:$S$451,5,0)</f>
        <v>y</v>
      </c>
      <c r="I1181" t="str">
        <f>VLOOKUP($D1181,metadata!$B$2:$S$451,6,0)</f>
        <v>a</v>
      </c>
      <c r="J1181" t="str">
        <f>VLOOKUP($D1181,metadata!$B$2:$S$451,7,0)</f>
        <v>i</v>
      </c>
      <c r="K1181">
        <f>VLOOKUP($D1181,metadata!$B$2:$S$451,8,0)</f>
        <v>105</v>
      </c>
      <c r="L1181">
        <f>VLOOKUP($D1181,metadata!$B$2:$S$451,9,0)</f>
        <v>6</v>
      </c>
      <c r="M1181" t="str">
        <f>VLOOKUP($D1181,metadata!$B$2:$S$451,10,0)</f>
        <v/>
      </c>
      <c r="N1181" t="str">
        <f>VLOOKUP($D1181,metadata!$B$2:$S$451,11,0)</f>
        <v>drosophila montana</v>
      </c>
      <c r="O1181" t="str">
        <f>VLOOKUP($D1181,metadata!$B$2:$S$451,12,0)</f>
        <v>diptera</v>
      </c>
      <c r="P1181" t="str">
        <f>VLOOKUP($D1181,metadata!$B$2:$S$451,13,0)</f>
        <v>Paltamo</v>
      </c>
      <c r="Q1181" t="str">
        <f>VLOOKUP($D1181,metadata!$B$2:$S$451,14,0)</f>
        <v>64.3N</v>
      </c>
      <c r="R1181" t="str">
        <f>VLOOKUP($D1181,metadata!$B$2:$S$451,15,0)</f>
        <v>27.9E</v>
      </c>
      <c r="S1181" t="str">
        <f>VLOOKUP($D1181,metadata!$B$2:$S$451,16,0)</f>
        <v/>
      </c>
      <c r="T1181" t="str">
        <f>VLOOKUP($D1181,metadata!$B$2:$S$451,17,0)</f>
        <v/>
      </c>
      <c r="U1181" t="str">
        <f>VLOOKUP($D1181,metadata!$B$2:$S$451,18,0)</f>
        <v/>
      </c>
      <c r="V1181">
        <f>VLOOKUP($D1181,metadata!$B$2:$Z$451,19,0)</f>
        <v>100</v>
      </c>
      <c r="W1181" t="str">
        <f>VLOOKUP($D1181,metadata!$B$2:$Z$451,20,0)</f>
        <v>global average</v>
      </c>
      <c r="X1181">
        <f>VLOOKUP($D1181,metadata!$B$2:$Z$451,21,0)</f>
        <v>6</v>
      </c>
      <c r="Y1181" t="str">
        <f>VLOOKUP($D1181,metadata!$B$2:$Z$451,22,0)</f>
        <v>t26</v>
      </c>
      <c r="Z1181">
        <f>VLOOKUP($D1181,metadata!$B$2:$Z$451,23,0)</f>
        <v>21</v>
      </c>
      <c r="AA1181" t="str">
        <f>VLOOKUP($D1181,metadata!$B$2:$Z$451,24,0)</f>
        <v>adult</v>
      </c>
      <c r="AB1181" t="str">
        <f>VLOOKUP($D1181,metadata!$B$2:$Z$451,25,0)</f>
        <v/>
      </c>
      <c r="AF1181">
        <f>IF(AE1181="",V1181,AE1181)</f>
        <v>100</v>
      </c>
      <c r="AH1181" t="str">
        <f>IF(AD1181&lt;1.1,"x","")</f>
        <v>x</v>
      </c>
      <c r="AN1181">
        <v>19.170000000000002</v>
      </c>
      <c r="AO1181">
        <v>0.13</v>
      </c>
      <c r="AP1181">
        <v>41.2</v>
      </c>
      <c r="AQ1181">
        <v>100</v>
      </c>
    </row>
    <row r="1182" spans="3:43" x14ac:dyDescent="0.3">
      <c r="C1182">
        <v>1182</v>
      </c>
      <c r="D1182" t="str">
        <f t="shared" si="51"/>
        <v>26-Jyväskylä</v>
      </c>
      <c r="E1182" t="str">
        <f>VLOOKUP($D1182,metadata!$B$2:$S$451,2,0)</f>
        <v>Lankinen, P; Tyukmaeva, VI; Hoikkala, A</v>
      </c>
      <c r="F1182" t="str">
        <f>VLOOKUP($D1182,metadata!$B$2:$S$451,3,0)</f>
        <v>Northern Drosophila montana flies show variation both within and between cline populations in the critical day length evoking reproductive diapause</v>
      </c>
      <c r="G1182" t="str">
        <f>VLOOKUP($D1182,metadata!$B$2:$S$451,4,0)</f>
        <v>10.1016/j.jinsphys.2013.05.006</v>
      </c>
      <c r="H1182" t="str">
        <f>VLOOKUP($D1182,metadata!$B$2:$S$451,5,0)</f>
        <v>y</v>
      </c>
      <c r="I1182" t="str">
        <f>VLOOKUP($D1182,metadata!$B$2:$S$451,6,0)</f>
        <v>a</v>
      </c>
      <c r="J1182" t="str">
        <f>VLOOKUP($D1182,metadata!$B$2:$S$451,7,0)</f>
        <v>i</v>
      </c>
      <c r="K1182">
        <f>VLOOKUP($D1182,metadata!$B$2:$S$451,8,0)</f>
        <v>105</v>
      </c>
      <c r="L1182">
        <f>VLOOKUP($D1182,metadata!$B$2:$S$451,9,0)</f>
        <v>7</v>
      </c>
      <c r="M1182" t="str">
        <f>VLOOKUP($D1182,metadata!$B$2:$S$451,10,0)</f>
        <v/>
      </c>
      <c r="N1182" t="str">
        <f>VLOOKUP($D1182,metadata!$B$2:$S$451,11,0)</f>
        <v>drosophila montana</v>
      </c>
      <c r="O1182" t="str">
        <f>VLOOKUP($D1182,metadata!$B$2:$S$451,12,0)</f>
        <v>diptera</v>
      </c>
      <c r="P1182" t="str">
        <f>VLOOKUP($D1182,metadata!$B$2:$S$451,13,0)</f>
        <v>Jyväskylä</v>
      </c>
      <c r="Q1182" t="str">
        <f>VLOOKUP($D1182,metadata!$B$2:$S$451,14,0)</f>
        <v>62.2N</v>
      </c>
      <c r="R1182" t="str">
        <f>VLOOKUP($D1182,metadata!$B$2:$S$451,15,0)</f>
        <v>25.7E</v>
      </c>
      <c r="S1182" t="str">
        <f>VLOOKUP($D1182,metadata!$B$2:$S$451,16,0)</f>
        <v/>
      </c>
      <c r="T1182" t="str">
        <f>VLOOKUP($D1182,metadata!$B$2:$S$451,17,0)</f>
        <v/>
      </c>
      <c r="U1182" t="str">
        <f>VLOOKUP($D1182,metadata!$B$2:$S$451,18,0)</f>
        <v/>
      </c>
      <c r="V1182">
        <f>VLOOKUP($D1182,metadata!$B$2:$Z$451,19,0)</f>
        <v>100</v>
      </c>
      <c r="W1182" t="str">
        <f>VLOOKUP($D1182,metadata!$B$2:$Z$451,20,0)</f>
        <v>global average</v>
      </c>
      <c r="X1182">
        <f>VLOOKUP($D1182,metadata!$B$2:$Z$451,21,0)</f>
        <v>7</v>
      </c>
      <c r="Y1182" t="str">
        <f>VLOOKUP($D1182,metadata!$B$2:$Z$451,22,0)</f>
        <v>t26</v>
      </c>
      <c r="Z1182">
        <f>VLOOKUP($D1182,metadata!$B$2:$Z$451,23,0)</f>
        <v>21</v>
      </c>
      <c r="AA1182" t="str">
        <f>VLOOKUP($D1182,metadata!$B$2:$Z$451,24,0)</f>
        <v>adult</v>
      </c>
      <c r="AB1182" t="str">
        <f>VLOOKUP($D1182,metadata!$B$2:$Z$451,25,0)</f>
        <v/>
      </c>
      <c r="AF1182">
        <f>IF(AE1182="",V1182,AE1182)</f>
        <v>100</v>
      </c>
      <c r="AH1182" t="str">
        <f>IF(AD1182&lt;1.1,"x","")</f>
        <v>x</v>
      </c>
      <c r="AN1182">
        <v>19.64</v>
      </c>
      <c r="AO1182">
        <v>0.17</v>
      </c>
      <c r="AP1182">
        <v>28.41</v>
      </c>
      <c r="AQ1182">
        <v>100</v>
      </c>
    </row>
    <row r="1183" spans="3:43" x14ac:dyDescent="0.3">
      <c r="C1183">
        <v>1183</v>
      </c>
      <c r="D1183" t="str">
        <f t="shared" si="51"/>
        <v>26-Jyväskylä</v>
      </c>
      <c r="E1183" t="str">
        <f>VLOOKUP($D1183,metadata!$B$2:$S$451,2,0)</f>
        <v>Lankinen, P; Tyukmaeva, VI; Hoikkala, A</v>
      </c>
      <c r="F1183" t="str">
        <f>VLOOKUP($D1183,metadata!$B$2:$S$451,3,0)</f>
        <v>Northern Drosophila montana flies show variation both within and between cline populations in the critical day length evoking reproductive diapause</v>
      </c>
      <c r="G1183" t="str">
        <f>VLOOKUP($D1183,metadata!$B$2:$S$451,4,0)</f>
        <v>10.1016/j.jinsphys.2013.05.006</v>
      </c>
      <c r="H1183" t="str">
        <f>VLOOKUP($D1183,metadata!$B$2:$S$451,5,0)</f>
        <v>y</v>
      </c>
      <c r="I1183" t="str">
        <f>VLOOKUP($D1183,metadata!$B$2:$S$451,6,0)</f>
        <v>a</v>
      </c>
      <c r="J1183" t="str">
        <f>VLOOKUP($D1183,metadata!$B$2:$S$451,7,0)</f>
        <v>i</v>
      </c>
      <c r="K1183">
        <f>VLOOKUP($D1183,metadata!$B$2:$S$451,8,0)</f>
        <v>105</v>
      </c>
      <c r="L1183">
        <f>VLOOKUP($D1183,metadata!$B$2:$S$451,9,0)</f>
        <v>7</v>
      </c>
      <c r="M1183" t="str">
        <f>VLOOKUP($D1183,metadata!$B$2:$S$451,10,0)</f>
        <v/>
      </c>
      <c r="N1183" t="str">
        <f>VLOOKUP($D1183,metadata!$B$2:$S$451,11,0)</f>
        <v>drosophila montana</v>
      </c>
      <c r="O1183" t="str">
        <f>VLOOKUP($D1183,metadata!$B$2:$S$451,12,0)</f>
        <v>diptera</v>
      </c>
      <c r="P1183" t="str">
        <f>VLOOKUP($D1183,metadata!$B$2:$S$451,13,0)</f>
        <v>Jyväskylä</v>
      </c>
      <c r="Q1183" t="str">
        <f>VLOOKUP($D1183,metadata!$B$2:$S$451,14,0)</f>
        <v>62.2N</v>
      </c>
      <c r="R1183" t="str">
        <f>VLOOKUP($D1183,metadata!$B$2:$S$451,15,0)</f>
        <v>25.7E</v>
      </c>
      <c r="S1183" t="str">
        <f>VLOOKUP($D1183,metadata!$B$2:$S$451,16,0)</f>
        <v/>
      </c>
      <c r="T1183" t="str">
        <f>VLOOKUP($D1183,metadata!$B$2:$S$451,17,0)</f>
        <v/>
      </c>
      <c r="U1183" t="str">
        <f>VLOOKUP($D1183,metadata!$B$2:$S$451,18,0)</f>
        <v/>
      </c>
      <c r="V1183">
        <f>VLOOKUP($D1183,metadata!$B$2:$Z$451,19,0)</f>
        <v>100</v>
      </c>
      <c r="W1183" t="str">
        <f>VLOOKUP($D1183,metadata!$B$2:$Z$451,20,0)</f>
        <v>global average</v>
      </c>
      <c r="X1183">
        <f>VLOOKUP($D1183,metadata!$B$2:$Z$451,21,0)</f>
        <v>7</v>
      </c>
      <c r="Y1183" t="str">
        <f>VLOOKUP($D1183,metadata!$B$2:$Z$451,22,0)</f>
        <v>t26</v>
      </c>
      <c r="Z1183">
        <f>VLOOKUP($D1183,metadata!$B$2:$Z$451,23,0)</f>
        <v>21</v>
      </c>
      <c r="AA1183" t="str">
        <f>VLOOKUP($D1183,metadata!$B$2:$Z$451,24,0)</f>
        <v>adult</v>
      </c>
      <c r="AB1183" t="str">
        <f>VLOOKUP($D1183,metadata!$B$2:$Z$451,25,0)</f>
        <v/>
      </c>
      <c r="AF1183">
        <f>IF(AE1183="",V1183,AE1183)</f>
        <v>100</v>
      </c>
      <c r="AH1183" t="str">
        <f>IF(AD1183&lt;1.1,"x","")</f>
        <v>x</v>
      </c>
      <c r="AN1183">
        <v>18.239999999999998</v>
      </c>
      <c r="AO1183">
        <v>0.12</v>
      </c>
      <c r="AP1183">
        <v>44.68</v>
      </c>
      <c r="AQ1183">
        <v>100</v>
      </c>
    </row>
    <row r="1184" spans="3:43" x14ac:dyDescent="0.3">
      <c r="C1184">
        <v>1184</v>
      </c>
      <c r="D1184" t="str">
        <f t="shared" si="51"/>
        <v>26-Jyväskylä</v>
      </c>
      <c r="E1184" t="str">
        <f>VLOOKUP($D1184,metadata!$B$2:$S$451,2,0)</f>
        <v>Lankinen, P; Tyukmaeva, VI; Hoikkala, A</v>
      </c>
      <c r="F1184" t="str">
        <f>VLOOKUP($D1184,metadata!$B$2:$S$451,3,0)</f>
        <v>Northern Drosophila montana flies show variation both within and between cline populations in the critical day length evoking reproductive diapause</v>
      </c>
      <c r="G1184" t="str">
        <f>VLOOKUP($D1184,metadata!$B$2:$S$451,4,0)</f>
        <v>10.1016/j.jinsphys.2013.05.006</v>
      </c>
      <c r="H1184" t="str">
        <f>VLOOKUP($D1184,metadata!$B$2:$S$451,5,0)</f>
        <v>y</v>
      </c>
      <c r="I1184" t="str">
        <f>VLOOKUP($D1184,metadata!$B$2:$S$451,6,0)</f>
        <v>a</v>
      </c>
      <c r="J1184" t="str">
        <f>VLOOKUP($D1184,metadata!$B$2:$S$451,7,0)</f>
        <v>i</v>
      </c>
      <c r="K1184">
        <f>VLOOKUP($D1184,metadata!$B$2:$S$451,8,0)</f>
        <v>105</v>
      </c>
      <c r="L1184">
        <f>VLOOKUP($D1184,metadata!$B$2:$S$451,9,0)</f>
        <v>7</v>
      </c>
      <c r="M1184" t="str">
        <f>VLOOKUP($D1184,metadata!$B$2:$S$451,10,0)</f>
        <v/>
      </c>
      <c r="N1184" t="str">
        <f>VLOOKUP($D1184,metadata!$B$2:$S$451,11,0)</f>
        <v>drosophila montana</v>
      </c>
      <c r="O1184" t="str">
        <f>VLOOKUP($D1184,metadata!$B$2:$S$451,12,0)</f>
        <v>diptera</v>
      </c>
      <c r="P1184" t="str">
        <f>VLOOKUP($D1184,metadata!$B$2:$S$451,13,0)</f>
        <v>Jyväskylä</v>
      </c>
      <c r="Q1184" t="str">
        <f>VLOOKUP($D1184,metadata!$B$2:$S$451,14,0)</f>
        <v>62.2N</v>
      </c>
      <c r="R1184" t="str">
        <f>VLOOKUP($D1184,metadata!$B$2:$S$451,15,0)</f>
        <v>25.7E</v>
      </c>
      <c r="S1184" t="str">
        <f>VLOOKUP($D1184,metadata!$B$2:$S$451,16,0)</f>
        <v/>
      </c>
      <c r="T1184" t="str">
        <f>VLOOKUP($D1184,metadata!$B$2:$S$451,17,0)</f>
        <v/>
      </c>
      <c r="U1184" t="str">
        <f>VLOOKUP($D1184,metadata!$B$2:$S$451,18,0)</f>
        <v/>
      </c>
      <c r="V1184">
        <f>VLOOKUP($D1184,metadata!$B$2:$Z$451,19,0)</f>
        <v>100</v>
      </c>
      <c r="W1184" t="str">
        <f>VLOOKUP($D1184,metadata!$B$2:$Z$451,20,0)</f>
        <v>global average</v>
      </c>
      <c r="X1184">
        <f>VLOOKUP($D1184,metadata!$B$2:$Z$451,21,0)</f>
        <v>7</v>
      </c>
      <c r="Y1184" t="str">
        <f>VLOOKUP($D1184,metadata!$B$2:$Z$451,22,0)</f>
        <v>t26</v>
      </c>
      <c r="Z1184">
        <f>VLOOKUP($D1184,metadata!$B$2:$Z$451,23,0)</f>
        <v>21</v>
      </c>
      <c r="AA1184" t="str">
        <f>VLOOKUP($D1184,metadata!$B$2:$Z$451,24,0)</f>
        <v>adult</v>
      </c>
      <c r="AB1184" t="str">
        <f>VLOOKUP($D1184,metadata!$B$2:$Z$451,25,0)</f>
        <v/>
      </c>
      <c r="AF1184">
        <f>IF(AE1184="",V1184,AE1184)</f>
        <v>100</v>
      </c>
      <c r="AH1184" t="str">
        <f>IF(AD1184&lt;1.1,"x","")</f>
        <v>x</v>
      </c>
      <c r="AN1184">
        <v>18.59</v>
      </c>
      <c r="AO1184">
        <v>0.12</v>
      </c>
      <c r="AP1184">
        <v>43.43</v>
      </c>
      <c r="AQ1184">
        <v>100</v>
      </c>
    </row>
    <row r="1185" spans="3:43" x14ac:dyDescent="0.3">
      <c r="C1185">
        <v>1185</v>
      </c>
      <c r="D1185" t="str">
        <f t="shared" si="51"/>
        <v>26-Jyväskylä</v>
      </c>
      <c r="E1185" t="str">
        <f>VLOOKUP($D1185,metadata!$B$2:$S$451,2,0)</f>
        <v>Lankinen, P; Tyukmaeva, VI; Hoikkala, A</v>
      </c>
      <c r="F1185" t="str">
        <f>VLOOKUP($D1185,metadata!$B$2:$S$451,3,0)</f>
        <v>Northern Drosophila montana flies show variation both within and between cline populations in the critical day length evoking reproductive diapause</v>
      </c>
      <c r="G1185" t="str">
        <f>VLOOKUP($D1185,metadata!$B$2:$S$451,4,0)</f>
        <v>10.1016/j.jinsphys.2013.05.006</v>
      </c>
      <c r="H1185" t="str">
        <f>VLOOKUP($D1185,metadata!$B$2:$S$451,5,0)</f>
        <v>y</v>
      </c>
      <c r="I1185" t="str">
        <f>VLOOKUP($D1185,metadata!$B$2:$S$451,6,0)</f>
        <v>a</v>
      </c>
      <c r="J1185" t="str">
        <f>VLOOKUP($D1185,metadata!$B$2:$S$451,7,0)</f>
        <v>i</v>
      </c>
      <c r="K1185">
        <f>VLOOKUP($D1185,metadata!$B$2:$S$451,8,0)</f>
        <v>105</v>
      </c>
      <c r="L1185">
        <f>VLOOKUP($D1185,metadata!$B$2:$S$451,9,0)</f>
        <v>7</v>
      </c>
      <c r="M1185" t="str">
        <f>VLOOKUP($D1185,metadata!$B$2:$S$451,10,0)</f>
        <v/>
      </c>
      <c r="N1185" t="str">
        <f>VLOOKUP($D1185,metadata!$B$2:$S$451,11,0)</f>
        <v>drosophila montana</v>
      </c>
      <c r="O1185" t="str">
        <f>VLOOKUP($D1185,metadata!$B$2:$S$451,12,0)</f>
        <v>diptera</v>
      </c>
      <c r="P1185" t="str">
        <f>VLOOKUP($D1185,metadata!$B$2:$S$451,13,0)</f>
        <v>Jyväskylä</v>
      </c>
      <c r="Q1185" t="str">
        <f>VLOOKUP($D1185,metadata!$B$2:$S$451,14,0)</f>
        <v>62.2N</v>
      </c>
      <c r="R1185" t="str">
        <f>VLOOKUP($D1185,metadata!$B$2:$S$451,15,0)</f>
        <v>25.7E</v>
      </c>
      <c r="S1185" t="str">
        <f>VLOOKUP($D1185,metadata!$B$2:$S$451,16,0)</f>
        <v/>
      </c>
      <c r="T1185" t="str">
        <f>VLOOKUP($D1185,metadata!$B$2:$S$451,17,0)</f>
        <v/>
      </c>
      <c r="U1185" t="str">
        <f>VLOOKUP($D1185,metadata!$B$2:$S$451,18,0)</f>
        <v/>
      </c>
      <c r="V1185">
        <f>VLOOKUP($D1185,metadata!$B$2:$Z$451,19,0)</f>
        <v>100</v>
      </c>
      <c r="W1185" t="str">
        <f>VLOOKUP($D1185,metadata!$B$2:$Z$451,20,0)</f>
        <v>global average</v>
      </c>
      <c r="X1185">
        <f>VLOOKUP($D1185,metadata!$B$2:$Z$451,21,0)</f>
        <v>7</v>
      </c>
      <c r="Y1185" t="str">
        <f>VLOOKUP($D1185,metadata!$B$2:$Z$451,22,0)</f>
        <v>t26</v>
      </c>
      <c r="Z1185">
        <f>VLOOKUP($D1185,metadata!$B$2:$Z$451,23,0)</f>
        <v>21</v>
      </c>
      <c r="AA1185" t="str">
        <f>VLOOKUP($D1185,metadata!$B$2:$Z$451,24,0)</f>
        <v>adult</v>
      </c>
      <c r="AB1185" t="str">
        <f>VLOOKUP($D1185,metadata!$B$2:$Z$451,25,0)</f>
        <v/>
      </c>
      <c r="AF1185">
        <f>IF(AE1185="",V1185,AE1185)</f>
        <v>100</v>
      </c>
      <c r="AH1185" t="str">
        <f>IF(AD1185&lt;1.1,"x","")</f>
        <v>x</v>
      </c>
      <c r="AN1185">
        <v>18.37</v>
      </c>
      <c r="AO1185">
        <v>0.16</v>
      </c>
      <c r="AP1185">
        <v>25.89</v>
      </c>
      <c r="AQ1185">
        <v>100</v>
      </c>
    </row>
    <row r="1186" spans="3:43" x14ac:dyDescent="0.3">
      <c r="C1186">
        <v>1186</v>
      </c>
      <c r="D1186" t="str">
        <f t="shared" si="51"/>
        <v>26-Jyväskylä</v>
      </c>
      <c r="E1186" t="str">
        <f>VLOOKUP($D1186,metadata!$B$2:$S$451,2,0)</f>
        <v>Lankinen, P; Tyukmaeva, VI; Hoikkala, A</v>
      </c>
      <c r="F1186" t="str">
        <f>VLOOKUP($D1186,metadata!$B$2:$S$451,3,0)</f>
        <v>Northern Drosophila montana flies show variation both within and between cline populations in the critical day length evoking reproductive diapause</v>
      </c>
      <c r="G1186" t="str">
        <f>VLOOKUP($D1186,metadata!$B$2:$S$451,4,0)</f>
        <v>10.1016/j.jinsphys.2013.05.006</v>
      </c>
      <c r="H1186" t="str">
        <f>VLOOKUP($D1186,metadata!$B$2:$S$451,5,0)</f>
        <v>y</v>
      </c>
      <c r="I1186" t="str">
        <f>VLOOKUP($D1186,metadata!$B$2:$S$451,6,0)</f>
        <v>a</v>
      </c>
      <c r="J1186" t="str">
        <f>VLOOKUP($D1186,metadata!$B$2:$S$451,7,0)</f>
        <v>i</v>
      </c>
      <c r="K1186">
        <f>VLOOKUP($D1186,metadata!$B$2:$S$451,8,0)</f>
        <v>105</v>
      </c>
      <c r="L1186">
        <f>VLOOKUP($D1186,metadata!$B$2:$S$451,9,0)</f>
        <v>7</v>
      </c>
      <c r="M1186" t="str">
        <f>VLOOKUP($D1186,metadata!$B$2:$S$451,10,0)</f>
        <v/>
      </c>
      <c r="N1186" t="str">
        <f>VLOOKUP($D1186,metadata!$B$2:$S$451,11,0)</f>
        <v>drosophila montana</v>
      </c>
      <c r="O1186" t="str">
        <f>VLOOKUP($D1186,metadata!$B$2:$S$451,12,0)</f>
        <v>diptera</v>
      </c>
      <c r="P1186" t="str">
        <f>VLOOKUP($D1186,metadata!$B$2:$S$451,13,0)</f>
        <v>Jyväskylä</v>
      </c>
      <c r="Q1186" t="str">
        <f>VLOOKUP($D1186,metadata!$B$2:$S$451,14,0)</f>
        <v>62.2N</v>
      </c>
      <c r="R1186" t="str">
        <f>VLOOKUP($D1186,metadata!$B$2:$S$451,15,0)</f>
        <v>25.7E</v>
      </c>
      <c r="S1186" t="str">
        <f>VLOOKUP($D1186,metadata!$B$2:$S$451,16,0)</f>
        <v/>
      </c>
      <c r="T1186" t="str">
        <f>VLOOKUP($D1186,metadata!$B$2:$S$451,17,0)</f>
        <v/>
      </c>
      <c r="U1186" t="str">
        <f>VLOOKUP($D1186,metadata!$B$2:$S$451,18,0)</f>
        <v/>
      </c>
      <c r="V1186">
        <f>VLOOKUP($D1186,metadata!$B$2:$Z$451,19,0)</f>
        <v>100</v>
      </c>
      <c r="W1186" t="str">
        <f>VLOOKUP($D1186,metadata!$B$2:$Z$451,20,0)</f>
        <v>global average</v>
      </c>
      <c r="X1186">
        <f>VLOOKUP($D1186,metadata!$B$2:$Z$451,21,0)</f>
        <v>7</v>
      </c>
      <c r="Y1186" t="str">
        <f>VLOOKUP($D1186,metadata!$B$2:$Z$451,22,0)</f>
        <v>t26</v>
      </c>
      <c r="Z1186">
        <f>VLOOKUP($D1186,metadata!$B$2:$Z$451,23,0)</f>
        <v>21</v>
      </c>
      <c r="AA1186" t="str">
        <f>VLOOKUP($D1186,metadata!$B$2:$Z$451,24,0)</f>
        <v>adult</v>
      </c>
      <c r="AB1186" t="str">
        <f>VLOOKUP($D1186,metadata!$B$2:$Z$451,25,0)</f>
        <v/>
      </c>
      <c r="AF1186">
        <f>IF(AE1186="",V1186,AE1186)</f>
        <v>100</v>
      </c>
      <c r="AH1186" t="str">
        <f>IF(AD1186&lt;1.1,"x","")</f>
        <v>x</v>
      </c>
      <c r="AN1186">
        <v>17.739999999999998</v>
      </c>
      <c r="AO1186">
        <v>0.2</v>
      </c>
      <c r="AP1186">
        <v>17.850000000000001</v>
      </c>
      <c r="AQ1186">
        <v>100</v>
      </c>
    </row>
    <row r="1187" spans="3:43" x14ac:dyDescent="0.3">
      <c r="C1187">
        <v>1187</v>
      </c>
      <c r="D1187" t="str">
        <f t="shared" si="51"/>
        <v>26-Jyväskylä</v>
      </c>
      <c r="E1187" t="str">
        <f>VLOOKUP($D1187,metadata!$B$2:$S$451,2,0)</f>
        <v>Lankinen, P; Tyukmaeva, VI; Hoikkala, A</v>
      </c>
      <c r="F1187" t="str">
        <f>VLOOKUP($D1187,metadata!$B$2:$S$451,3,0)</f>
        <v>Northern Drosophila montana flies show variation both within and between cline populations in the critical day length evoking reproductive diapause</v>
      </c>
      <c r="G1187" t="str">
        <f>VLOOKUP($D1187,metadata!$B$2:$S$451,4,0)</f>
        <v>10.1016/j.jinsphys.2013.05.006</v>
      </c>
      <c r="H1187" t="str">
        <f>VLOOKUP($D1187,metadata!$B$2:$S$451,5,0)</f>
        <v>y</v>
      </c>
      <c r="I1187" t="str">
        <f>VLOOKUP($D1187,metadata!$B$2:$S$451,6,0)</f>
        <v>a</v>
      </c>
      <c r="J1187" t="str">
        <f>VLOOKUP($D1187,metadata!$B$2:$S$451,7,0)</f>
        <v>i</v>
      </c>
      <c r="K1187">
        <f>VLOOKUP($D1187,metadata!$B$2:$S$451,8,0)</f>
        <v>105</v>
      </c>
      <c r="L1187">
        <f>VLOOKUP($D1187,metadata!$B$2:$S$451,9,0)</f>
        <v>7</v>
      </c>
      <c r="M1187" t="str">
        <f>VLOOKUP($D1187,metadata!$B$2:$S$451,10,0)</f>
        <v/>
      </c>
      <c r="N1187" t="str">
        <f>VLOOKUP($D1187,metadata!$B$2:$S$451,11,0)</f>
        <v>drosophila montana</v>
      </c>
      <c r="O1187" t="str">
        <f>VLOOKUP($D1187,metadata!$B$2:$S$451,12,0)</f>
        <v>diptera</v>
      </c>
      <c r="P1187" t="str">
        <f>VLOOKUP($D1187,metadata!$B$2:$S$451,13,0)</f>
        <v>Jyväskylä</v>
      </c>
      <c r="Q1187" t="str">
        <f>VLOOKUP($D1187,metadata!$B$2:$S$451,14,0)</f>
        <v>62.2N</v>
      </c>
      <c r="R1187" t="str">
        <f>VLOOKUP($D1187,metadata!$B$2:$S$451,15,0)</f>
        <v>25.7E</v>
      </c>
      <c r="S1187" t="str">
        <f>VLOOKUP($D1187,metadata!$B$2:$S$451,16,0)</f>
        <v/>
      </c>
      <c r="T1187" t="str">
        <f>VLOOKUP($D1187,metadata!$B$2:$S$451,17,0)</f>
        <v/>
      </c>
      <c r="U1187" t="str">
        <f>VLOOKUP($D1187,metadata!$B$2:$S$451,18,0)</f>
        <v/>
      </c>
      <c r="V1187">
        <f>VLOOKUP($D1187,metadata!$B$2:$Z$451,19,0)</f>
        <v>100</v>
      </c>
      <c r="W1187" t="str">
        <f>VLOOKUP($D1187,metadata!$B$2:$Z$451,20,0)</f>
        <v>global average</v>
      </c>
      <c r="X1187">
        <f>VLOOKUP($D1187,metadata!$B$2:$Z$451,21,0)</f>
        <v>7</v>
      </c>
      <c r="Y1187" t="str">
        <f>VLOOKUP($D1187,metadata!$B$2:$Z$451,22,0)</f>
        <v>t26</v>
      </c>
      <c r="Z1187">
        <f>VLOOKUP($D1187,metadata!$B$2:$Z$451,23,0)</f>
        <v>21</v>
      </c>
      <c r="AA1187" t="str">
        <f>VLOOKUP($D1187,metadata!$B$2:$Z$451,24,0)</f>
        <v>adult</v>
      </c>
      <c r="AB1187" t="str">
        <f>VLOOKUP($D1187,metadata!$B$2:$Z$451,25,0)</f>
        <v/>
      </c>
      <c r="AF1187">
        <f>IF(AE1187="",V1187,AE1187)</f>
        <v>100</v>
      </c>
      <c r="AH1187" t="str">
        <f>IF(AD1187&lt;1.1,"x","")</f>
        <v>x</v>
      </c>
      <c r="AN1187">
        <v>16.98</v>
      </c>
      <c r="AO1187">
        <v>0.13</v>
      </c>
      <c r="AP1187">
        <v>32.71</v>
      </c>
      <c r="AQ1187">
        <v>100</v>
      </c>
    </row>
    <row r="1188" spans="3:43" x14ac:dyDescent="0.3">
      <c r="C1188">
        <v>1188</v>
      </c>
      <c r="D1188" t="str">
        <f t="shared" si="51"/>
        <v>26-Jyväskylä</v>
      </c>
      <c r="E1188" t="str">
        <f>VLOOKUP($D1188,metadata!$B$2:$S$451,2,0)</f>
        <v>Lankinen, P; Tyukmaeva, VI; Hoikkala, A</v>
      </c>
      <c r="F1188" t="str">
        <f>VLOOKUP($D1188,metadata!$B$2:$S$451,3,0)</f>
        <v>Northern Drosophila montana flies show variation both within and between cline populations in the critical day length evoking reproductive diapause</v>
      </c>
      <c r="G1188" t="str">
        <f>VLOOKUP($D1188,metadata!$B$2:$S$451,4,0)</f>
        <v>10.1016/j.jinsphys.2013.05.006</v>
      </c>
      <c r="H1188" t="str">
        <f>VLOOKUP($D1188,metadata!$B$2:$S$451,5,0)</f>
        <v>y</v>
      </c>
      <c r="I1188" t="str">
        <f>VLOOKUP($D1188,metadata!$B$2:$S$451,6,0)</f>
        <v>a</v>
      </c>
      <c r="J1188" t="str">
        <f>VLOOKUP($D1188,metadata!$B$2:$S$451,7,0)</f>
        <v>i</v>
      </c>
      <c r="K1188">
        <f>VLOOKUP($D1188,metadata!$B$2:$S$451,8,0)</f>
        <v>105</v>
      </c>
      <c r="L1188">
        <f>VLOOKUP($D1188,metadata!$B$2:$S$451,9,0)</f>
        <v>7</v>
      </c>
      <c r="M1188" t="str">
        <f>VLOOKUP($D1188,metadata!$B$2:$S$451,10,0)</f>
        <v/>
      </c>
      <c r="N1188" t="str">
        <f>VLOOKUP($D1188,metadata!$B$2:$S$451,11,0)</f>
        <v>drosophila montana</v>
      </c>
      <c r="O1188" t="str">
        <f>VLOOKUP($D1188,metadata!$B$2:$S$451,12,0)</f>
        <v>diptera</v>
      </c>
      <c r="P1188" t="str">
        <f>VLOOKUP($D1188,metadata!$B$2:$S$451,13,0)</f>
        <v>Jyväskylä</v>
      </c>
      <c r="Q1188" t="str">
        <f>VLOOKUP($D1188,metadata!$B$2:$S$451,14,0)</f>
        <v>62.2N</v>
      </c>
      <c r="R1188" t="str">
        <f>VLOOKUP($D1188,metadata!$B$2:$S$451,15,0)</f>
        <v>25.7E</v>
      </c>
      <c r="S1188" t="str">
        <f>VLOOKUP($D1188,metadata!$B$2:$S$451,16,0)</f>
        <v/>
      </c>
      <c r="T1188" t="str">
        <f>VLOOKUP($D1188,metadata!$B$2:$S$451,17,0)</f>
        <v/>
      </c>
      <c r="U1188" t="str">
        <f>VLOOKUP($D1188,metadata!$B$2:$S$451,18,0)</f>
        <v/>
      </c>
      <c r="V1188">
        <f>VLOOKUP($D1188,metadata!$B$2:$Z$451,19,0)</f>
        <v>100</v>
      </c>
      <c r="W1188" t="str">
        <f>VLOOKUP($D1188,metadata!$B$2:$Z$451,20,0)</f>
        <v>global average</v>
      </c>
      <c r="X1188">
        <f>VLOOKUP($D1188,metadata!$B$2:$Z$451,21,0)</f>
        <v>7</v>
      </c>
      <c r="Y1188" t="str">
        <f>VLOOKUP($D1188,metadata!$B$2:$Z$451,22,0)</f>
        <v>t26</v>
      </c>
      <c r="Z1188">
        <f>VLOOKUP($D1188,metadata!$B$2:$Z$451,23,0)</f>
        <v>21</v>
      </c>
      <c r="AA1188" t="str">
        <f>VLOOKUP($D1188,metadata!$B$2:$Z$451,24,0)</f>
        <v>adult</v>
      </c>
      <c r="AB1188" t="str">
        <f>VLOOKUP($D1188,metadata!$B$2:$Z$451,25,0)</f>
        <v/>
      </c>
      <c r="AF1188">
        <f>IF(AE1188="",V1188,AE1188)</f>
        <v>100</v>
      </c>
      <c r="AH1188" t="str">
        <f>IF(AD1188&lt;1.1,"x","")</f>
        <v>x</v>
      </c>
      <c r="AN1188">
        <v>18.420000000000002</v>
      </c>
      <c r="AO1188">
        <v>0.12</v>
      </c>
      <c r="AP1188">
        <v>64.08</v>
      </c>
      <c r="AQ1188">
        <v>100</v>
      </c>
    </row>
    <row r="1189" spans="3:43" x14ac:dyDescent="0.3">
      <c r="C1189">
        <v>1189</v>
      </c>
      <c r="D1189" t="str">
        <f t="shared" si="51"/>
        <v>26-Lahti</v>
      </c>
      <c r="E1189" t="str">
        <f>VLOOKUP($D1189,metadata!$B$2:$S$451,2,0)</f>
        <v>Lankinen, P; Tyukmaeva, VI; Hoikkala, A</v>
      </c>
      <c r="F1189" t="str">
        <f>VLOOKUP($D1189,metadata!$B$2:$S$451,3,0)</f>
        <v>Northern Drosophila montana flies show variation both within and between cline populations in the critical day length evoking reproductive diapause</v>
      </c>
      <c r="G1189" t="str">
        <f>VLOOKUP($D1189,metadata!$B$2:$S$451,4,0)</f>
        <v>10.1016/j.jinsphys.2013.05.006</v>
      </c>
      <c r="H1189" t="str">
        <f>VLOOKUP($D1189,metadata!$B$2:$S$451,5,0)</f>
        <v>y</v>
      </c>
      <c r="I1189" t="str">
        <f>VLOOKUP($D1189,metadata!$B$2:$S$451,6,0)</f>
        <v>a</v>
      </c>
      <c r="J1189" t="str">
        <f>VLOOKUP($D1189,metadata!$B$2:$S$451,7,0)</f>
        <v>i</v>
      </c>
      <c r="K1189">
        <f>VLOOKUP($D1189,metadata!$B$2:$S$451,8,0)</f>
        <v>105</v>
      </c>
      <c r="L1189">
        <f>VLOOKUP($D1189,metadata!$B$2:$S$451,9,0)</f>
        <v>12</v>
      </c>
      <c r="M1189" t="str">
        <f>VLOOKUP($D1189,metadata!$B$2:$S$451,10,0)</f>
        <v/>
      </c>
      <c r="N1189" t="str">
        <f>VLOOKUP($D1189,metadata!$B$2:$S$451,11,0)</f>
        <v>drosophila montana</v>
      </c>
      <c r="O1189" t="str">
        <f>VLOOKUP($D1189,metadata!$B$2:$S$451,12,0)</f>
        <v>diptera</v>
      </c>
      <c r="P1189" t="str">
        <f>VLOOKUP($D1189,metadata!$B$2:$S$451,13,0)</f>
        <v>Lahti</v>
      </c>
      <c r="Q1189">
        <f>VLOOKUP($D1189,metadata!$B$2:$S$451,14,0)</f>
        <v>61.1</v>
      </c>
      <c r="R1189" t="str">
        <f>VLOOKUP($D1189,metadata!$B$2:$S$451,15,0)</f>
        <v>25.7E</v>
      </c>
      <c r="S1189" t="str">
        <f>VLOOKUP($D1189,metadata!$B$2:$S$451,16,0)</f>
        <v/>
      </c>
      <c r="T1189" t="str">
        <f>VLOOKUP($D1189,metadata!$B$2:$S$451,17,0)</f>
        <v/>
      </c>
      <c r="U1189" t="str">
        <f>VLOOKUP($D1189,metadata!$B$2:$S$451,18,0)</f>
        <v/>
      </c>
      <c r="V1189">
        <f>VLOOKUP($D1189,metadata!$B$2:$Z$451,19,0)</f>
        <v>100</v>
      </c>
      <c r="W1189" t="str">
        <f>VLOOKUP($D1189,metadata!$B$2:$Z$451,20,0)</f>
        <v>global average</v>
      </c>
      <c r="X1189">
        <f>VLOOKUP($D1189,metadata!$B$2:$Z$451,21,0)</f>
        <v>12</v>
      </c>
      <c r="Y1189" t="str">
        <f>VLOOKUP($D1189,metadata!$B$2:$Z$451,22,0)</f>
        <v>t26</v>
      </c>
      <c r="Z1189">
        <f>VLOOKUP($D1189,metadata!$B$2:$Z$451,23,0)</f>
        <v>21</v>
      </c>
      <c r="AA1189" t="str">
        <f>VLOOKUP($D1189,metadata!$B$2:$Z$451,24,0)</f>
        <v>adult</v>
      </c>
      <c r="AB1189" t="str">
        <f>VLOOKUP($D1189,metadata!$B$2:$Z$451,25,0)</f>
        <v/>
      </c>
      <c r="AF1189">
        <f>IF(AE1189="",V1189,AE1189)</f>
        <v>100</v>
      </c>
      <c r="AH1189" t="str">
        <f>IF(AD1189&lt;1.1,"x","")</f>
        <v>x</v>
      </c>
      <c r="AN1189">
        <v>17.16</v>
      </c>
      <c r="AO1189">
        <v>0.17</v>
      </c>
      <c r="AP1189">
        <v>23.42</v>
      </c>
      <c r="AQ1189">
        <v>100</v>
      </c>
    </row>
    <row r="1190" spans="3:43" x14ac:dyDescent="0.3">
      <c r="C1190">
        <v>1190</v>
      </c>
      <c r="D1190" t="str">
        <f t="shared" si="51"/>
        <v>26-Lahti</v>
      </c>
      <c r="E1190" t="str">
        <f>VLOOKUP($D1190,metadata!$B$2:$S$451,2,0)</f>
        <v>Lankinen, P; Tyukmaeva, VI; Hoikkala, A</v>
      </c>
      <c r="F1190" t="str">
        <f>VLOOKUP($D1190,metadata!$B$2:$S$451,3,0)</f>
        <v>Northern Drosophila montana flies show variation both within and between cline populations in the critical day length evoking reproductive diapause</v>
      </c>
      <c r="G1190" t="str">
        <f>VLOOKUP($D1190,metadata!$B$2:$S$451,4,0)</f>
        <v>10.1016/j.jinsphys.2013.05.006</v>
      </c>
      <c r="H1190" t="str">
        <f>VLOOKUP($D1190,metadata!$B$2:$S$451,5,0)</f>
        <v>y</v>
      </c>
      <c r="I1190" t="str">
        <f>VLOOKUP($D1190,metadata!$B$2:$S$451,6,0)</f>
        <v>a</v>
      </c>
      <c r="J1190" t="str">
        <f>VLOOKUP($D1190,metadata!$B$2:$S$451,7,0)</f>
        <v>i</v>
      </c>
      <c r="K1190">
        <f>VLOOKUP($D1190,metadata!$B$2:$S$451,8,0)</f>
        <v>105</v>
      </c>
      <c r="L1190">
        <f>VLOOKUP($D1190,metadata!$B$2:$S$451,9,0)</f>
        <v>12</v>
      </c>
      <c r="M1190" t="str">
        <f>VLOOKUP($D1190,metadata!$B$2:$S$451,10,0)</f>
        <v/>
      </c>
      <c r="N1190" t="str">
        <f>VLOOKUP($D1190,metadata!$B$2:$S$451,11,0)</f>
        <v>drosophila montana</v>
      </c>
      <c r="O1190" t="str">
        <f>VLOOKUP($D1190,metadata!$B$2:$S$451,12,0)</f>
        <v>diptera</v>
      </c>
      <c r="P1190" t="str">
        <f>VLOOKUP($D1190,metadata!$B$2:$S$451,13,0)</f>
        <v>Lahti</v>
      </c>
      <c r="Q1190">
        <f>VLOOKUP($D1190,metadata!$B$2:$S$451,14,0)</f>
        <v>61.1</v>
      </c>
      <c r="R1190" t="str">
        <f>VLOOKUP($D1190,metadata!$B$2:$S$451,15,0)</f>
        <v>25.7E</v>
      </c>
      <c r="S1190" t="str">
        <f>VLOOKUP($D1190,metadata!$B$2:$S$451,16,0)</f>
        <v/>
      </c>
      <c r="T1190" t="str">
        <f>VLOOKUP($D1190,metadata!$B$2:$S$451,17,0)</f>
        <v/>
      </c>
      <c r="U1190" t="str">
        <f>VLOOKUP($D1190,metadata!$B$2:$S$451,18,0)</f>
        <v/>
      </c>
      <c r="V1190">
        <f>VLOOKUP($D1190,metadata!$B$2:$Z$451,19,0)</f>
        <v>100</v>
      </c>
      <c r="W1190" t="str">
        <f>VLOOKUP($D1190,metadata!$B$2:$Z$451,20,0)</f>
        <v>global average</v>
      </c>
      <c r="X1190">
        <f>VLOOKUP($D1190,metadata!$B$2:$Z$451,21,0)</f>
        <v>12</v>
      </c>
      <c r="Y1190" t="str">
        <f>VLOOKUP($D1190,metadata!$B$2:$Z$451,22,0)</f>
        <v>t26</v>
      </c>
      <c r="Z1190">
        <f>VLOOKUP($D1190,metadata!$B$2:$Z$451,23,0)</f>
        <v>21</v>
      </c>
      <c r="AA1190" t="str">
        <f>VLOOKUP($D1190,metadata!$B$2:$Z$451,24,0)</f>
        <v>adult</v>
      </c>
      <c r="AB1190" t="str">
        <f>VLOOKUP($D1190,metadata!$B$2:$Z$451,25,0)</f>
        <v/>
      </c>
      <c r="AF1190">
        <f>IF(AE1190="",V1190,AE1190)</f>
        <v>100</v>
      </c>
      <c r="AH1190" t="str">
        <f>IF(AD1190&lt;1.1,"x","")</f>
        <v>x</v>
      </c>
      <c r="AN1190">
        <v>17.690000000000001</v>
      </c>
      <c r="AO1190">
        <v>0.12</v>
      </c>
      <c r="AP1190">
        <v>57.85</v>
      </c>
      <c r="AQ1190">
        <v>100</v>
      </c>
    </row>
    <row r="1191" spans="3:43" x14ac:dyDescent="0.3">
      <c r="C1191">
        <v>1191</v>
      </c>
      <c r="D1191" t="str">
        <f t="shared" si="51"/>
        <v>26-Lahti</v>
      </c>
      <c r="E1191" t="str">
        <f>VLOOKUP($D1191,metadata!$B$2:$S$451,2,0)</f>
        <v>Lankinen, P; Tyukmaeva, VI; Hoikkala, A</v>
      </c>
      <c r="F1191" t="str">
        <f>VLOOKUP($D1191,metadata!$B$2:$S$451,3,0)</f>
        <v>Northern Drosophila montana flies show variation both within and between cline populations in the critical day length evoking reproductive diapause</v>
      </c>
      <c r="G1191" t="str">
        <f>VLOOKUP($D1191,metadata!$B$2:$S$451,4,0)</f>
        <v>10.1016/j.jinsphys.2013.05.006</v>
      </c>
      <c r="H1191" t="str">
        <f>VLOOKUP($D1191,metadata!$B$2:$S$451,5,0)</f>
        <v>y</v>
      </c>
      <c r="I1191" t="str">
        <f>VLOOKUP($D1191,metadata!$B$2:$S$451,6,0)</f>
        <v>a</v>
      </c>
      <c r="J1191" t="str">
        <f>VLOOKUP($D1191,metadata!$B$2:$S$451,7,0)</f>
        <v>i</v>
      </c>
      <c r="K1191">
        <f>VLOOKUP($D1191,metadata!$B$2:$S$451,8,0)</f>
        <v>105</v>
      </c>
      <c r="L1191">
        <f>VLOOKUP($D1191,metadata!$B$2:$S$451,9,0)</f>
        <v>12</v>
      </c>
      <c r="M1191" t="str">
        <f>VLOOKUP($D1191,metadata!$B$2:$S$451,10,0)</f>
        <v/>
      </c>
      <c r="N1191" t="str">
        <f>VLOOKUP($D1191,metadata!$B$2:$S$451,11,0)</f>
        <v>drosophila montana</v>
      </c>
      <c r="O1191" t="str">
        <f>VLOOKUP($D1191,metadata!$B$2:$S$451,12,0)</f>
        <v>diptera</v>
      </c>
      <c r="P1191" t="str">
        <f>VLOOKUP($D1191,metadata!$B$2:$S$451,13,0)</f>
        <v>Lahti</v>
      </c>
      <c r="Q1191">
        <f>VLOOKUP($D1191,metadata!$B$2:$S$451,14,0)</f>
        <v>61.1</v>
      </c>
      <c r="R1191" t="str">
        <f>VLOOKUP($D1191,metadata!$B$2:$S$451,15,0)</f>
        <v>25.7E</v>
      </c>
      <c r="S1191" t="str">
        <f>VLOOKUP($D1191,metadata!$B$2:$S$451,16,0)</f>
        <v/>
      </c>
      <c r="T1191" t="str">
        <f>VLOOKUP($D1191,metadata!$B$2:$S$451,17,0)</f>
        <v/>
      </c>
      <c r="U1191" t="str">
        <f>VLOOKUP($D1191,metadata!$B$2:$S$451,18,0)</f>
        <v/>
      </c>
      <c r="V1191">
        <f>VLOOKUP($D1191,metadata!$B$2:$Z$451,19,0)</f>
        <v>100</v>
      </c>
      <c r="W1191" t="str">
        <f>VLOOKUP($D1191,metadata!$B$2:$Z$451,20,0)</f>
        <v>global average</v>
      </c>
      <c r="X1191">
        <f>VLOOKUP($D1191,metadata!$B$2:$Z$451,21,0)</f>
        <v>12</v>
      </c>
      <c r="Y1191" t="str">
        <f>VLOOKUP($D1191,metadata!$B$2:$Z$451,22,0)</f>
        <v>t26</v>
      </c>
      <c r="Z1191">
        <f>VLOOKUP($D1191,metadata!$B$2:$Z$451,23,0)</f>
        <v>21</v>
      </c>
      <c r="AA1191" t="str">
        <f>VLOOKUP($D1191,metadata!$B$2:$Z$451,24,0)</f>
        <v>adult</v>
      </c>
      <c r="AB1191" t="str">
        <f>VLOOKUP($D1191,metadata!$B$2:$Z$451,25,0)</f>
        <v/>
      </c>
      <c r="AF1191">
        <f>IF(AE1191="",V1191,AE1191)</f>
        <v>100</v>
      </c>
      <c r="AN1191">
        <v>17.8</v>
      </c>
      <c r="AO1191">
        <v>0.13</v>
      </c>
      <c r="AP1191">
        <v>36.68</v>
      </c>
      <c r="AQ1191">
        <v>100</v>
      </c>
    </row>
    <row r="1192" spans="3:43" x14ac:dyDescent="0.3">
      <c r="C1192">
        <v>1192</v>
      </c>
      <c r="D1192" t="str">
        <f t="shared" si="51"/>
        <v>26-Lahti</v>
      </c>
      <c r="E1192" t="str">
        <f>VLOOKUP($D1192,metadata!$B$2:$S$451,2,0)</f>
        <v>Lankinen, P; Tyukmaeva, VI; Hoikkala, A</v>
      </c>
      <c r="F1192" t="str">
        <f>VLOOKUP($D1192,metadata!$B$2:$S$451,3,0)</f>
        <v>Northern Drosophila montana flies show variation both within and between cline populations in the critical day length evoking reproductive diapause</v>
      </c>
      <c r="G1192" t="str">
        <f>VLOOKUP($D1192,metadata!$B$2:$S$451,4,0)</f>
        <v>10.1016/j.jinsphys.2013.05.006</v>
      </c>
      <c r="H1192" t="str">
        <f>VLOOKUP($D1192,metadata!$B$2:$S$451,5,0)</f>
        <v>y</v>
      </c>
      <c r="I1192" t="str">
        <f>VLOOKUP($D1192,metadata!$B$2:$S$451,6,0)</f>
        <v>a</v>
      </c>
      <c r="J1192" t="str">
        <f>VLOOKUP($D1192,metadata!$B$2:$S$451,7,0)</f>
        <v>i</v>
      </c>
      <c r="K1192">
        <f>VLOOKUP($D1192,metadata!$B$2:$S$451,8,0)</f>
        <v>105</v>
      </c>
      <c r="L1192">
        <f>VLOOKUP($D1192,metadata!$B$2:$S$451,9,0)</f>
        <v>12</v>
      </c>
      <c r="M1192" t="str">
        <f>VLOOKUP($D1192,metadata!$B$2:$S$451,10,0)</f>
        <v/>
      </c>
      <c r="N1192" t="str">
        <f>VLOOKUP($D1192,metadata!$B$2:$S$451,11,0)</f>
        <v>drosophila montana</v>
      </c>
      <c r="O1192" t="str">
        <f>VLOOKUP($D1192,metadata!$B$2:$S$451,12,0)</f>
        <v>diptera</v>
      </c>
      <c r="P1192" t="str">
        <f>VLOOKUP($D1192,metadata!$B$2:$S$451,13,0)</f>
        <v>Lahti</v>
      </c>
      <c r="Q1192">
        <f>VLOOKUP($D1192,metadata!$B$2:$S$451,14,0)</f>
        <v>61.1</v>
      </c>
      <c r="R1192" t="str">
        <f>VLOOKUP($D1192,metadata!$B$2:$S$451,15,0)</f>
        <v>25.7E</v>
      </c>
      <c r="S1192" t="str">
        <f>VLOOKUP($D1192,metadata!$B$2:$S$451,16,0)</f>
        <v/>
      </c>
      <c r="T1192" t="str">
        <f>VLOOKUP($D1192,metadata!$B$2:$S$451,17,0)</f>
        <v/>
      </c>
      <c r="U1192" t="str">
        <f>VLOOKUP($D1192,metadata!$B$2:$S$451,18,0)</f>
        <v/>
      </c>
      <c r="V1192">
        <f>VLOOKUP($D1192,metadata!$B$2:$Z$451,19,0)</f>
        <v>100</v>
      </c>
      <c r="W1192" t="str">
        <f>VLOOKUP($D1192,metadata!$B$2:$Z$451,20,0)</f>
        <v>global average</v>
      </c>
      <c r="X1192">
        <f>VLOOKUP($D1192,metadata!$B$2:$Z$451,21,0)</f>
        <v>12</v>
      </c>
      <c r="Y1192" t="str">
        <f>VLOOKUP($D1192,metadata!$B$2:$Z$451,22,0)</f>
        <v>t26</v>
      </c>
      <c r="Z1192">
        <f>VLOOKUP($D1192,metadata!$B$2:$Z$451,23,0)</f>
        <v>21</v>
      </c>
      <c r="AA1192" t="str">
        <f>VLOOKUP($D1192,metadata!$B$2:$Z$451,24,0)</f>
        <v>adult</v>
      </c>
      <c r="AB1192" t="str">
        <f>VLOOKUP($D1192,metadata!$B$2:$Z$451,25,0)</f>
        <v/>
      </c>
      <c r="AF1192">
        <f>IF(AE1192="",V1192,AE1192)</f>
        <v>100</v>
      </c>
      <c r="AN1192">
        <v>17.84</v>
      </c>
      <c r="AO1192">
        <v>0.12</v>
      </c>
      <c r="AP1192">
        <v>41.19</v>
      </c>
      <c r="AQ1192">
        <v>100</v>
      </c>
    </row>
    <row r="1193" spans="3:43" x14ac:dyDescent="0.3">
      <c r="C1193">
        <v>1193</v>
      </c>
      <c r="D1193" t="str">
        <f t="shared" si="51"/>
        <v>26-Lahti</v>
      </c>
      <c r="E1193" t="str">
        <f>VLOOKUP($D1193,metadata!$B$2:$S$451,2,0)</f>
        <v>Lankinen, P; Tyukmaeva, VI; Hoikkala, A</v>
      </c>
      <c r="F1193" t="str">
        <f>VLOOKUP($D1193,metadata!$B$2:$S$451,3,0)</f>
        <v>Northern Drosophila montana flies show variation both within and between cline populations in the critical day length evoking reproductive diapause</v>
      </c>
      <c r="G1193" t="str">
        <f>VLOOKUP($D1193,metadata!$B$2:$S$451,4,0)</f>
        <v>10.1016/j.jinsphys.2013.05.006</v>
      </c>
      <c r="H1193" t="str">
        <f>VLOOKUP($D1193,metadata!$B$2:$S$451,5,0)</f>
        <v>y</v>
      </c>
      <c r="I1193" t="str">
        <f>VLOOKUP($D1193,metadata!$B$2:$S$451,6,0)</f>
        <v>a</v>
      </c>
      <c r="J1193" t="str">
        <f>VLOOKUP($D1193,metadata!$B$2:$S$451,7,0)</f>
        <v>i</v>
      </c>
      <c r="K1193">
        <f>VLOOKUP($D1193,metadata!$B$2:$S$451,8,0)</f>
        <v>105</v>
      </c>
      <c r="L1193">
        <f>VLOOKUP($D1193,metadata!$B$2:$S$451,9,0)</f>
        <v>12</v>
      </c>
      <c r="M1193" t="str">
        <f>VLOOKUP($D1193,metadata!$B$2:$S$451,10,0)</f>
        <v/>
      </c>
      <c r="N1193" t="str">
        <f>VLOOKUP($D1193,metadata!$B$2:$S$451,11,0)</f>
        <v>drosophila montana</v>
      </c>
      <c r="O1193" t="str">
        <f>VLOOKUP($D1193,metadata!$B$2:$S$451,12,0)</f>
        <v>diptera</v>
      </c>
      <c r="P1193" t="str">
        <f>VLOOKUP($D1193,metadata!$B$2:$S$451,13,0)</f>
        <v>Lahti</v>
      </c>
      <c r="Q1193">
        <f>VLOOKUP($D1193,metadata!$B$2:$S$451,14,0)</f>
        <v>61.1</v>
      </c>
      <c r="R1193" t="str">
        <f>VLOOKUP($D1193,metadata!$B$2:$S$451,15,0)</f>
        <v>25.7E</v>
      </c>
      <c r="S1193" t="str">
        <f>VLOOKUP($D1193,metadata!$B$2:$S$451,16,0)</f>
        <v/>
      </c>
      <c r="T1193" t="str">
        <f>VLOOKUP($D1193,metadata!$B$2:$S$451,17,0)</f>
        <v/>
      </c>
      <c r="U1193" t="str">
        <f>VLOOKUP($D1193,metadata!$B$2:$S$451,18,0)</f>
        <v/>
      </c>
      <c r="V1193">
        <f>VLOOKUP($D1193,metadata!$B$2:$Z$451,19,0)</f>
        <v>100</v>
      </c>
      <c r="W1193" t="str">
        <f>VLOOKUP($D1193,metadata!$B$2:$Z$451,20,0)</f>
        <v>global average</v>
      </c>
      <c r="X1193">
        <f>VLOOKUP($D1193,metadata!$B$2:$Z$451,21,0)</f>
        <v>12</v>
      </c>
      <c r="Y1193" t="str">
        <f>VLOOKUP($D1193,metadata!$B$2:$Z$451,22,0)</f>
        <v>t26</v>
      </c>
      <c r="Z1193">
        <f>VLOOKUP($D1193,metadata!$B$2:$Z$451,23,0)</f>
        <v>21</v>
      </c>
      <c r="AA1193" t="str">
        <f>VLOOKUP($D1193,metadata!$B$2:$Z$451,24,0)</f>
        <v>adult</v>
      </c>
      <c r="AB1193" t="str">
        <f>VLOOKUP($D1193,metadata!$B$2:$Z$451,25,0)</f>
        <v/>
      </c>
      <c r="AF1193">
        <f>IF(AE1193="",V1193,AE1193)</f>
        <v>100</v>
      </c>
      <c r="AN1193">
        <v>18.329999999999998</v>
      </c>
      <c r="AO1193">
        <v>0.13</v>
      </c>
      <c r="AP1193">
        <v>36.71</v>
      </c>
      <c r="AQ1193">
        <v>100</v>
      </c>
    </row>
    <row r="1194" spans="3:43" x14ac:dyDescent="0.3">
      <c r="C1194">
        <v>1194</v>
      </c>
      <c r="D1194" t="str">
        <f t="shared" si="51"/>
        <v>26-Lahti</v>
      </c>
      <c r="E1194" t="str">
        <f>VLOOKUP($D1194,metadata!$B$2:$S$451,2,0)</f>
        <v>Lankinen, P; Tyukmaeva, VI; Hoikkala, A</v>
      </c>
      <c r="F1194" t="str">
        <f>VLOOKUP($D1194,metadata!$B$2:$S$451,3,0)</f>
        <v>Northern Drosophila montana flies show variation both within and between cline populations in the critical day length evoking reproductive diapause</v>
      </c>
      <c r="G1194" t="str">
        <f>VLOOKUP($D1194,metadata!$B$2:$S$451,4,0)</f>
        <v>10.1016/j.jinsphys.2013.05.006</v>
      </c>
      <c r="H1194" t="str">
        <f>VLOOKUP($D1194,metadata!$B$2:$S$451,5,0)</f>
        <v>y</v>
      </c>
      <c r="I1194" t="str">
        <f>VLOOKUP($D1194,metadata!$B$2:$S$451,6,0)</f>
        <v>a</v>
      </c>
      <c r="J1194" t="str">
        <f>VLOOKUP($D1194,metadata!$B$2:$S$451,7,0)</f>
        <v>i</v>
      </c>
      <c r="K1194">
        <f>VLOOKUP($D1194,metadata!$B$2:$S$451,8,0)</f>
        <v>105</v>
      </c>
      <c r="L1194">
        <f>VLOOKUP($D1194,metadata!$B$2:$S$451,9,0)</f>
        <v>12</v>
      </c>
      <c r="M1194" t="str">
        <f>VLOOKUP($D1194,metadata!$B$2:$S$451,10,0)</f>
        <v/>
      </c>
      <c r="N1194" t="str">
        <f>VLOOKUP($D1194,metadata!$B$2:$S$451,11,0)</f>
        <v>drosophila montana</v>
      </c>
      <c r="O1194" t="str">
        <f>VLOOKUP($D1194,metadata!$B$2:$S$451,12,0)</f>
        <v>diptera</v>
      </c>
      <c r="P1194" t="str">
        <f>VLOOKUP($D1194,metadata!$B$2:$S$451,13,0)</f>
        <v>Lahti</v>
      </c>
      <c r="Q1194">
        <f>VLOOKUP($D1194,metadata!$B$2:$S$451,14,0)</f>
        <v>61.1</v>
      </c>
      <c r="R1194" t="str">
        <f>VLOOKUP($D1194,metadata!$B$2:$S$451,15,0)</f>
        <v>25.7E</v>
      </c>
      <c r="S1194" t="str">
        <f>VLOOKUP($D1194,metadata!$B$2:$S$451,16,0)</f>
        <v/>
      </c>
      <c r="T1194" t="str">
        <f>VLOOKUP($D1194,metadata!$B$2:$S$451,17,0)</f>
        <v/>
      </c>
      <c r="U1194" t="str">
        <f>VLOOKUP($D1194,metadata!$B$2:$S$451,18,0)</f>
        <v/>
      </c>
      <c r="V1194">
        <f>VLOOKUP($D1194,metadata!$B$2:$Z$451,19,0)</f>
        <v>100</v>
      </c>
      <c r="W1194" t="str">
        <f>VLOOKUP($D1194,metadata!$B$2:$Z$451,20,0)</f>
        <v>global average</v>
      </c>
      <c r="X1194">
        <f>VLOOKUP($D1194,metadata!$B$2:$Z$451,21,0)</f>
        <v>12</v>
      </c>
      <c r="Y1194" t="str">
        <f>VLOOKUP($D1194,metadata!$B$2:$Z$451,22,0)</f>
        <v>t26</v>
      </c>
      <c r="Z1194">
        <f>VLOOKUP($D1194,metadata!$B$2:$Z$451,23,0)</f>
        <v>21</v>
      </c>
      <c r="AA1194" t="str">
        <f>VLOOKUP($D1194,metadata!$B$2:$Z$451,24,0)</f>
        <v>adult</v>
      </c>
      <c r="AB1194" t="str">
        <f>VLOOKUP($D1194,metadata!$B$2:$Z$451,25,0)</f>
        <v/>
      </c>
      <c r="AF1194">
        <f>IF(AE1194="",V1194,AE1194)</f>
        <v>100</v>
      </c>
      <c r="AN1194">
        <v>17.68</v>
      </c>
      <c r="AO1194">
        <v>0.12</v>
      </c>
      <c r="AP1194">
        <v>57.73</v>
      </c>
      <c r="AQ1194">
        <v>100</v>
      </c>
    </row>
    <row r="1195" spans="3:43" x14ac:dyDescent="0.3">
      <c r="C1195">
        <v>1195</v>
      </c>
      <c r="D1195" t="str">
        <f t="shared" si="51"/>
        <v>26-Lahti</v>
      </c>
      <c r="E1195" t="str">
        <f>VLOOKUP($D1195,metadata!$B$2:$S$451,2,0)</f>
        <v>Lankinen, P; Tyukmaeva, VI; Hoikkala, A</v>
      </c>
      <c r="F1195" t="str">
        <f>VLOOKUP($D1195,metadata!$B$2:$S$451,3,0)</f>
        <v>Northern Drosophila montana flies show variation both within and between cline populations in the critical day length evoking reproductive diapause</v>
      </c>
      <c r="G1195" t="str">
        <f>VLOOKUP($D1195,metadata!$B$2:$S$451,4,0)</f>
        <v>10.1016/j.jinsphys.2013.05.006</v>
      </c>
      <c r="H1195" t="str">
        <f>VLOOKUP($D1195,metadata!$B$2:$S$451,5,0)</f>
        <v>y</v>
      </c>
      <c r="I1195" t="str">
        <f>VLOOKUP($D1195,metadata!$B$2:$S$451,6,0)</f>
        <v>a</v>
      </c>
      <c r="J1195" t="str">
        <f>VLOOKUP($D1195,metadata!$B$2:$S$451,7,0)</f>
        <v>i</v>
      </c>
      <c r="K1195">
        <f>VLOOKUP($D1195,metadata!$B$2:$S$451,8,0)</f>
        <v>105</v>
      </c>
      <c r="L1195">
        <f>VLOOKUP($D1195,metadata!$B$2:$S$451,9,0)</f>
        <v>12</v>
      </c>
      <c r="M1195" t="str">
        <f>VLOOKUP($D1195,metadata!$B$2:$S$451,10,0)</f>
        <v/>
      </c>
      <c r="N1195" t="str">
        <f>VLOOKUP($D1195,metadata!$B$2:$S$451,11,0)</f>
        <v>drosophila montana</v>
      </c>
      <c r="O1195" t="str">
        <f>VLOOKUP($D1195,metadata!$B$2:$S$451,12,0)</f>
        <v>diptera</v>
      </c>
      <c r="P1195" t="str">
        <f>VLOOKUP($D1195,metadata!$B$2:$S$451,13,0)</f>
        <v>Lahti</v>
      </c>
      <c r="Q1195">
        <f>VLOOKUP($D1195,metadata!$B$2:$S$451,14,0)</f>
        <v>61.1</v>
      </c>
      <c r="R1195" t="str">
        <f>VLOOKUP($D1195,metadata!$B$2:$S$451,15,0)</f>
        <v>25.7E</v>
      </c>
      <c r="S1195" t="str">
        <f>VLOOKUP($D1195,metadata!$B$2:$S$451,16,0)</f>
        <v/>
      </c>
      <c r="T1195" t="str">
        <f>VLOOKUP($D1195,metadata!$B$2:$S$451,17,0)</f>
        <v/>
      </c>
      <c r="U1195" t="str">
        <f>VLOOKUP($D1195,metadata!$B$2:$S$451,18,0)</f>
        <v/>
      </c>
      <c r="V1195">
        <f>VLOOKUP($D1195,metadata!$B$2:$Z$451,19,0)</f>
        <v>100</v>
      </c>
      <c r="W1195" t="str">
        <f>VLOOKUP($D1195,metadata!$B$2:$Z$451,20,0)</f>
        <v>global average</v>
      </c>
      <c r="X1195">
        <f>VLOOKUP($D1195,metadata!$B$2:$Z$451,21,0)</f>
        <v>12</v>
      </c>
      <c r="Y1195" t="str">
        <f>VLOOKUP($D1195,metadata!$B$2:$Z$451,22,0)</f>
        <v>t26</v>
      </c>
      <c r="Z1195">
        <f>VLOOKUP($D1195,metadata!$B$2:$Z$451,23,0)</f>
        <v>21</v>
      </c>
      <c r="AA1195" t="str">
        <f>VLOOKUP($D1195,metadata!$B$2:$Z$451,24,0)</f>
        <v>adult</v>
      </c>
      <c r="AB1195" t="str">
        <f>VLOOKUP($D1195,metadata!$B$2:$Z$451,25,0)</f>
        <v/>
      </c>
      <c r="AF1195">
        <f>IF(AE1195="",V1195,AE1195)</f>
        <v>100</v>
      </c>
      <c r="AN1195">
        <v>17.940000000000001</v>
      </c>
      <c r="AO1195">
        <v>0.12</v>
      </c>
      <c r="AP1195">
        <v>40.56</v>
      </c>
      <c r="AQ1195">
        <v>100</v>
      </c>
    </row>
    <row r="1196" spans="3:43" x14ac:dyDescent="0.3">
      <c r="C1196">
        <v>1196</v>
      </c>
      <c r="D1196" t="str">
        <f t="shared" si="51"/>
        <v>26-Lahti</v>
      </c>
      <c r="E1196" t="str">
        <f>VLOOKUP($D1196,metadata!$B$2:$S$451,2,0)</f>
        <v>Lankinen, P; Tyukmaeva, VI; Hoikkala, A</v>
      </c>
      <c r="F1196" t="str">
        <f>VLOOKUP($D1196,metadata!$B$2:$S$451,3,0)</f>
        <v>Northern Drosophila montana flies show variation both within and between cline populations in the critical day length evoking reproductive diapause</v>
      </c>
      <c r="G1196" t="str">
        <f>VLOOKUP($D1196,metadata!$B$2:$S$451,4,0)</f>
        <v>10.1016/j.jinsphys.2013.05.006</v>
      </c>
      <c r="H1196" t="str">
        <f>VLOOKUP($D1196,metadata!$B$2:$S$451,5,0)</f>
        <v>y</v>
      </c>
      <c r="I1196" t="str">
        <f>VLOOKUP($D1196,metadata!$B$2:$S$451,6,0)</f>
        <v>a</v>
      </c>
      <c r="J1196" t="str">
        <f>VLOOKUP($D1196,metadata!$B$2:$S$451,7,0)</f>
        <v>i</v>
      </c>
      <c r="K1196">
        <f>VLOOKUP($D1196,metadata!$B$2:$S$451,8,0)</f>
        <v>105</v>
      </c>
      <c r="L1196">
        <f>VLOOKUP($D1196,metadata!$B$2:$S$451,9,0)</f>
        <v>12</v>
      </c>
      <c r="M1196" t="str">
        <f>VLOOKUP($D1196,metadata!$B$2:$S$451,10,0)</f>
        <v/>
      </c>
      <c r="N1196" t="str">
        <f>VLOOKUP($D1196,metadata!$B$2:$S$451,11,0)</f>
        <v>drosophila montana</v>
      </c>
      <c r="O1196" t="str">
        <f>VLOOKUP($D1196,metadata!$B$2:$S$451,12,0)</f>
        <v>diptera</v>
      </c>
      <c r="P1196" t="str">
        <f>VLOOKUP($D1196,metadata!$B$2:$S$451,13,0)</f>
        <v>Lahti</v>
      </c>
      <c r="Q1196">
        <f>VLOOKUP($D1196,metadata!$B$2:$S$451,14,0)</f>
        <v>61.1</v>
      </c>
      <c r="R1196" t="str">
        <f>VLOOKUP($D1196,metadata!$B$2:$S$451,15,0)</f>
        <v>25.7E</v>
      </c>
      <c r="S1196" t="str">
        <f>VLOOKUP($D1196,metadata!$B$2:$S$451,16,0)</f>
        <v/>
      </c>
      <c r="T1196" t="str">
        <f>VLOOKUP($D1196,metadata!$B$2:$S$451,17,0)</f>
        <v/>
      </c>
      <c r="U1196" t="str">
        <f>VLOOKUP($D1196,metadata!$B$2:$S$451,18,0)</f>
        <v/>
      </c>
      <c r="V1196">
        <f>VLOOKUP($D1196,metadata!$B$2:$Z$451,19,0)</f>
        <v>100</v>
      </c>
      <c r="W1196" t="str">
        <f>VLOOKUP($D1196,metadata!$B$2:$Z$451,20,0)</f>
        <v>global average</v>
      </c>
      <c r="X1196">
        <f>VLOOKUP($D1196,metadata!$B$2:$Z$451,21,0)</f>
        <v>12</v>
      </c>
      <c r="Y1196" t="str">
        <f>VLOOKUP($D1196,metadata!$B$2:$Z$451,22,0)</f>
        <v>t26</v>
      </c>
      <c r="Z1196">
        <f>VLOOKUP($D1196,metadata!$B$2:$Z$451,23,0)</f>
        <v>21</v>
      </c>
      <c r="AA1196" t="str">
        <f>VLOOKUP($D1196,metadata!$B$2:$Z$451,24,0)</f>
        <v>adult</v>
      </c>
      <c r="AB1196" t="str">
        <f>VLOOKUP($D1196,metadata!$B$2:$Z$451,25,0)</f>
        <v/>
      </c>
      <c r="AF1196">
        <f>IF(AE1196="",V1196,AE1196)</f>
        <v>100</v>
      </c>
      <c r="AN1196">
        <v>17.87</v>
      </c>
      <c r="AO1196">
        <v>0.1</v>
      </c>
      <c r="AP1196">
        <v>58.13</v>
      </c>
      <c r="AQ1196">
        <v>100</v>
      </c>
    </row>
    <row r="1197" spans="3:43" x14ac:dyDescent="0.3">
      <c r="C1197">
        <v>1197</v>
      </c>
      <c r="D1197" t="str">
        <f t="shared" si="51"/>
        <v>26-Lahti</v>
      </c>
      <c r="E1197" t="str">
        <f>VLOOKUP($D1197,metadata!$B$2:$S$451,2,0)</f>
        <v>Lankinen, P; Tyukmaeva, VI; Hoikkala, A</v>
      </c>
      <c r="F1197" t="str">
        <f>VLOOKUP($D1197,metadata!$B$2:$S$451,3,0)</f>
        <v>Northern Drosophila montana flies show variation both within and between cline populations in the critical day length evoking reproductive diapause</v>
      </c>
      <c r="G1197" t="str">
        <f>VLOOKUP($D1197,metadata!$B$2:$S$451,4,0)</f>
        <v>10.1016/j.jinsphys.2013.05.006</v>
      </c>
      <c r="H1197" t="str">
        <f>VLOOKUP($D1197,metadata!$B$2:$S$451,5,0)</f>
        <v>y</v>
      </c>
      <c r="I1197" t="str">
        <f>VLOOKUP($D1197,metadata!$B$2:$S$451,6,0)</f>
        <v>a</v>
      </c>
      <c r="J1197" t="str">
        <f>VLOOKUP($D1197,metadata!$B$2:$S$451,7,0)</f>
        <v>i</v>
      </c>
      <c r="K1197">
        <f>VLOOKUP($D1197,metadata!$B$2:$S$451,8,0)</f>
        <v>105</v>
      </c>
      <c r="L1197">
        <f>VLOOKUP($D1197,metadata!$B$2:$S$451,9,0)</f>
        <v>12</v>
      </c>
      <c r="M1197" t="str">
        <f>VLOOKUP($D1197,metadata!$B$2:$S$451,10,0)</f>
        <v/>
      </c>
      <c r="N1197" t="str">
        <f>VLOOKUP($D1197,metadata!$B$2:$S$451,11,0)</f>
        <v>drosophila montana</v>
      </c>
      <c r="O1197" t="str">
        <f>VLOOKUP($D1197,metadata!$B$2:$S$451,12,0)</f>
        <v>diptera</v>
      </c>
      <c r="P1197" t="str">
        <f>VLOOKUP($D1197,metadata!$B$2:$S$451,13,0)</f>
        <v>Lahti</v>
      </c>
      <c r="Q1197">
        <f>VLOOKUP($D1197,metadata!$B$2:$S$451,14,0)</f>
        <v>61.1</v>
      </c>
      <c r="R1197" t="str">
        <f>VLOOKUP($D1197,metadata!$B$2:$S$451,15,0)</f>
        <v>25.7E</v>
      </c>
      <c r="S1197" t="str">
        <f>VLOOKUP($D1197,metadata!$B$2:$S$451,16,0)</f>
        <v/>
      </c>
      <c r="T1197" t="str">
        <f>VLOOKUP($D1197,metadata!$B$2:$S$451,17,0)</f>
        <v/>
      </c>
      <c r="U1197" t="str">
        <f>VLOOKUP($D1197,metadata!$B$2:$S$451,18,0)</f>
        <v/>
      </c>
      <c r="V1197">
        <f>VLOOKUP($D1197,metadata!$B$2:$Z$451,19,0)</f>
        <v>100</v>
      </c>
      <c r="W1197" t="str">
        <f>VLOOKUP($D1197,metadata!$B$2:$Z$451,20,0)</f>
        <v>global average</v>
      </c>
      <c r="X1197">
        <f>VLOOKUP($D1197,metadata!$B$2:$Z$451,21,0)</f>
        <v>12</v>
      </c>
      <c r="Y1197" t="str">
        <f>VLOOKUP($D1197,metadata!$B$2:$Z$451,22,0)</f>
        <v>t26</v>
      </c>
      <c r="Z1197">
        <f>VLOOKUP($D1197,metadata!$B$2:$Z$451,23,0)</f>
        <v>21</v>
      </c>
      <c r="AA1197" t="str">
        <f>VLOOKUP($D1197,metadata!$B$2:$Z$451,24,0)</f>
        <v>adult</v>
      </c>
      <c r="AB1197" t="str">
        <f>VLOOKUP($D1197,metadata!$B$2:$Z$451,25,0)</f>
        <v/>
      </c>
      <c r="AF1197">
        <f>IF(AE1197="",V1197,AE1197)</f>
        <v>100</v>
      </c>
      <c r="AN1197">
        <v>17.27</v>
      </c>
      <c r="AO1197">
        <v>0.12</v>
      </c>
      <c r="AP1197">
        <v>62.52</v>
      </c>
      <c r="AQ1197">
        <v>100</v>
      </c>
    </row>
    <row r="1198" spans="3:43" x14ac:dyDescent="0.3">
      <c r="C1198">
        <v>1198</v>
      </c>
      <c r="D1198" t="str">
        <f t="shared" si="51"/>
        <v>26-Lahti</v>
      </c>
      <c r="E1198" t="str">
        <f>VLOOKUP($D1198,metadata!$B$2:$S$451,2,0)</f>
        <v>Lankinen, P; Tyukmaeva, VI; Hoikkala, A</v>
      </c>
      <c r="F1198" t="str">
        <f>VLOOKUP($D1198,metadata!$B$2:$S$451,3,0)</f>
        <v>Northern Drosophila montana flies show variation both within and between cline populations in the critical day length evoking reproductive diapause</v>
      </c>
      <c r="G1198" t="str">
        <f>VLOOKUP($D1198,metadata!$B$2:$S$451,4,0)</f>
        <v>10.1016/j.jinsphys.2013.05.006</v>
      </c>
      <c r="H1198" t="str">
        <f>VLOOKUP($D1198,metadata!$B$2:$S$451,5,0)</f>
        <v>y</v>
      </c>
      <c r="I1198" t="str">
        <f>VLOOKUP($D1198,metadata!$B$2:$S$451,6,0)</f>
        <v>a</v>
      </c>
      <c r="J1198" t="str">
        <f>VLOOKUP($D1198,metadata!$B$2:$S$451,7,0)</f>
        <v>i</v>
      </c>
      <c r="K1198">
        <f>VLOOKUP($D1198,metadata!$B$2:$S$451,8,0)</f>
        <v>105</v>
      </c>
      <c r="L1198">
        <f>VLOOKUP($D1198,metadata!$B$2:$S$451,9,0)</f>
        <v>12</v>
      </c>
      <c r="M1198" t="str">
        <f>VLOOKUP($D1198,metadata!$B$2:$S$451,10,0)</f>
        <v/>
      </c>
      <c r="N1198" t="str">
        <f>VLOOKUP($D1198,metadata!$B$2:$S$451,11,0)</f>
        <v>drosophila montana</v>
      </c>
      <c r="O1198" t="str">
        <f>VLOOKUP($D1198,metadata!$B$2:$S$451,12,0)</f>
        <v>diptera</v>
      </c>
      <c r="P1198" t="str">
        <f>VLOOKUP($D1198,metadata!$B$2:$S$451,13,0)</f>
        <v>Lahti</v>
      </c>
      <c r="Q1198">
        <f>VLOOKUP($D1198,metadata!$B$2:$S$451,14,0)</f>
        <v>61.1</v>
      </c>
      <c r="R1198" t="str">
        <f>VLOOKUP($D1198,metadata!$B$2:$S$451,15,0)</f>
        <v>25.7E</v>
      </c>
      <c r="S1198" t="str">
        <f>VLOOKUP($D1198,metadata!$B$2:$S$451,16,0)</f>
        <v/>
      </c>
      <c r="T1198" t="str">
        <f>VLOOKUP($D1198,metadata!$B$2:$S$451,17,0)</f>
        <v/>
      </c>
      <c r="U1198" t="str">
        <f>VLOOKUP($D1198,metadata!$B$2:$S$451,18,0)</f>
        <v/>
      </c>
      <c r="V1198">
        <f>VLOOKUP($D1198,metadata!$B$2:$Z$451,19,0)</f>
        <v>100</v>
      </c>
      <c r="W1198" t="str">
        <f>VLOOKUP($D1198,metadata!$B$2:$Z$451,20,0)</f>
        <v>global average</v>
      </c>
      <c r="X1198">
        <f>VLOOKUP($D1198,metadata!$B$2:$Z$451,21,0)</f>
        <v>12</v>
      </c>
      <c r="Y1198" t="str">
        <f>VLOOKUP($D1198,metadata!$B$2:$Z$451,22,0)</f>
        <v>t26</v>
      </c>
      <c r="Z1198">
        <f>VLOOKUP($D1198,metadata!$B$2:$Z$451,23,0)</f>
        <v>21</v>
      </c>
      <c r="AA1198" t="str">
        <f>VLOOKUP($D1198,metadata!$B$2:$Z$451,24,0)</f>
        <v>adult</v>
      </c>
      <c r="AB1198" t="str">
        <f>VLOOKUP($D1198,metadata!$B$2:$Z$451,25,0)</f>
        <v/>
      </c>
      <c r="AF1198">
        <f>IF(AE1198="",V1198,AE1198)</f>
        <v>100</v>
      </c>
      <c r="AN1198">
        <v>17.59</v>
      </c>
      <c r="AO1198">
        <v>0.12</v>
      </c>
      <c r="AP1198">
        <v>51.42</v>
      </c>
      <c r="AQ1198">
        <v>100</v>
      </c>
    </row>
    <row r="1199" spans="3:43" x14ac:dyDescent="0.3">
      <c r="C1199">
        <v>1199</v>
      </c>
      <c r="D1199" t="str">
        <f t="shared" si="51"/>
        <v>26-Lahti</v>
      </c>
      <c r="E1199" t="str">
        <f>VLOOKUP($D1199,metadata!$B$2:$S$451,2,0)</f>
        <v>Lankinen, P; Tyukmaeva, VI; Hoikkala, A</v>
      </c>
      <c r="F1199" t="str">
        <f>VLOOKUP($D1199,metadata!$B$2:$S$451,3,0)</f>
        <v>Northern Drosophila montana flies show variation both within and between cline populations in the critical day length evoking reproductive diapause</v>
      </c>
      <c r="G1199" t="str">
        <f>VLOOKUP($D1199,metadata!$B$2:$S$451,4,0)</f>
        <v>10.1016/j.jinsphys.2013.05.006</v>
      </c>
      <c r="H1199" t="str">
        <f>VLOOKUP($D1199,metadata!$B$2:$S$451,5,0)</f>
        <v>y</v>
      </c>
      <c r="I1199" t="str">
        <f>VLOOKUP($D1199,metadata!$B$2:$S$451,6,0)</f>
        <v>a</v>
      </c>
      <c r="J1199" t="str">
        <f>VLOOKUP($D1199,metadata!$B$2:$S$451,7,0)</f>
        <v>i</v>
      </c>
      <c r="K1199">
        <f>VLOOKUP($D1199,metadata!$B$2:$S$451,8,0)</f>
        <v>105</v>
      </c>
      <c r="L1199">
        <f>VLOOKUP($D1199,metadata!$B$2:$S$451,9,0)</f>
        <v>12</v>
      </c>
      <c r="M1199" t="str">
        <f>VLOOKUP($D1199,metadata!$B$2:$S$451,10,0)</f>
        <v/>
      </c>
      <c r="N1199" t="str">
        <f>VLOOKUP($D1199,metadata!$B$2:$S$451,11,0)</f>
        <v>drosophila montana</v>
      </c>
      <c r="O1199" t="str">
        <f>VLOOKUP($D1199,metadata!$B$2:$S$451,12,0)</f>
        <v>diptera</v>
      </c>
      <c r="P1199" t="str">
        <f>VLOOKUP($D1199,metadata!$B$2:$S$451,13,0)</f>
        <v>Lahti</v>
      </c>
      <c r="Q1199">
        <f>VLOOKUP($D1199,metadata!$B$2:$S$451,14,0)</f>
        <v>61.1</v>
      </c>
      <c r="R1199" t="str">
        <f>VLOOKUP($D1199,metadata!$B$2:$S$451,15,0)</f>
        <v>25.7E</v>
      </c>
      <c r="S1199" t="str">
        <f>VLOOKUP($D1199,metadata!$B$2:$S$451,16,0)</f>
        <v/>
      </c>
      <c r="T1199" t="str">
        <f>VLOOKUP($D1199,metadata!$B$2:$S$451,17,0)</f>
        <v/>
      </c>
      <c r="U1199" t="str">
        <f>VLOOKUP($D1199,metadata!$B$2:$S$451,18,0)</f>
        <v/>
      </c>
      <c r="V1199">
        <f>VLOOKUP($D1199,metadata!$B$2:$Z$451,19,0)</f>
        <v>100</v>
      </c>
      <c r="W1199" t="str">
        <f>VLOOKUP($D1199,metadata!$B$2:$Z$451,20,0)</f>
        <v>global average</v>
      </c>
      <c r="X1199">
        <f>VLOOKUP($D1199,metadata!$B$2:$Z$451,21,0)</f>
        <v>12</v>
      </c>
      <c r="Y1199" t="str">
        <f>VLOOKUP($D1199,metadata!$B$2:$Z$451,22,0)</f>
        <v>t26</v>
      </c>
      <c r="Z1199">
        <f>VLOOKUP($D1199,metadata!$B$2:$Z$451,23,0)</f>
        <v>21</v>
      </c>
      <c r="AA1199" t="str">
        <f>VLOOKUP($D1199,metadata!$B$2:$Z$451,24,0)</f>
        <v>adult</v>
      </c>
      <c r="AB1199" t="str">
        <f>VLOOKUP($D1199,metadata!$B$2:$Z$451,25,0)</f>
        <v/>
      </c>
      <c r="AF1199">
        <f>IF(AE1199="",V1199,AE1199)</f>
        <v>100</v>
      </c>
      <c r="AN1199">
        <v>18</v>
      </c>
      <c r="AO1199">
        <v>0.16</v>
      </c>
      <c r="AP1199">
        <v>27.94</v>
      </c>
      <c r="AQ1199">
        <v>100</v>
      </c>
    </row>
    <row r="1200" spans="3:43" x14ac:dyDescent="0.3">
      <c r="C1200">
        <v>1200</v>
      </c>
      <c r="D1200" t="str">
        <f t="shared" si="51"/>
        <v>26-Lahti</v>
      </c>
      <c r="E1200" t="str">
        <f>VLOOKUP($D1200,metadata!$B$2:$S$451,2,0)</f>
        <v>Lankinen, P; Tyukmaeva, VI; Hoikkala, A</v>
      </c>
      <c r="F1200" t="str">
        <f>VLOOKUP($D1200,metadata!$B$2:$S$451,3,0)</f>
        <v>Northern Drosophila montana flies show variation both within and between cline populations in the critical day length evoking reproductive diapause</v>
      </c>
      <c r="G1200" t="str">
        <f>VLOOKUP($D1200,metadata!$B$2:$S$451,4,0)</f>
        <v>10.1016/j.jinsphys.2013.05.006</v>
      </c>
      <c r="H1200" t="str">
        <f>VLOOKUP($D1200,metadata!$B$2:$S$451,5,0)</f>
        <v>y</v>
      </c>
      <c r="I1200" t="str">
        <f>VLOOKUP($D1200,metadata!$B$2:$S$451,6,0)</f>
        <v>a</v>
      </c>
      <c r="J1200" t="str">
        <f>VLOOKUP($D1200,metadata!$B$2:$S$451,7,0)</f>
        <v>i</v>
      </c>
      <c r="K1200">
        <f>VLOOKUP($D1200,metadata!$B$2:$S$451,8,0)</f>
        <v>105</v>
      </c>
      <c r="L1200">
        <f>VLOOKUP($D1200,metadata!$B$2:$S$451,9,0)</f>
        <v>12</v>
      </c>
      <c r="M1200" t="str">
        <f>VLOOKUP($D1200,metadata!$B$2:$S$451,10,0)</f>
        <v/>
      </c>
      <c r="N1200" t="str">
        <f>VLOOKUP($D1200,metadata!$B$2:$S$451,11,0)</f>
        <v>drosophila montana</v>
      </c>
      <c r="O1200" t="str">
        <f>VLOOKUP($D1200,metadata!$B$2:$S$451,12,0)</f>
        <v>diptera</v>
      </c>
      <c r="P1200" t="str">
        <f>VLOOKUP($D1200,metadata!$B$2:$S$451,13,0)</f>
        <v>Lahti</v>
      </c>
      <c r="Q1200">
        <f>VLOOKUP($D1200,metadata!$B$2:$S$451,14,0)</f>
        <v>61.1</v>
      </c>
      <c r="R1200" t="str">
        <f>VLOOKUP($D1200,metadata!$B$2:$S$451,15,0)</f>
        <v>25.7E</v>
      </c>
      <c r="S1200" t="str">
        <f>VLOOKUP($D1200,metadata!$B$2:$S$451,16,0)</f>
        <v/>
      </c>
      <c r="T1200" t="str">
        <f>VLOOKUP($D1200,metadata!$B$2:$S$451,17,0)</f>
        <v/>
      </c>
      <c r="U1200" t="str">
        <f>VLOOKUP($D1200,metadata!$B$2:$S$451,18,0)</f>
        <v/>
      </c>
      <c r="V1200">
        <f>VLOOKUP($D1200,metadata!$B$2:$Z$451,19,0)</f>
        <v>100</v>
      </c>
      <c r="W1200" t="str">
        <f>VLOOKUP($D1200,metadata!$B$2:$Z$451,20,0)</f>
        <v>global average</v>
      </c>
      <c r="X1200">
        <f>VLOOKUP($D1200,metadata!$B$2:$Z$451,21,0)</f>
        <v>12</v>
      </c>
      <c r="Y1200" t="str">
        <f>VLOOKUP($D1200,metadata!$B$2:$Z$451,22,0)</f>
        <v>t26</v>
      </c>
      <c r="Z1200">
        <f>VLOOKUP($D1200,metadata!$B$2:$Z$451,23,0)</f>
        <v>21</v>
      </c>
      <c r="AA1200" t="str">
        <f>VLOOKUP($D1200,metadata!$B$2:$Z$451,24,0)</f>
        <v>adult</v>
      </c>
      <c r="AB1200" t="str">
        <f>VLOOKUP($D1200,metadata!$B$2:$Z$451,25,0)</f>
        <v/>
      </c>
      <c r="AF1200">
        <f>IF(AE1200="",V1200,AE1200)</f>
        <v>100</v>
      </c>
      <c r="AN1200">
        <v>17.3</v>
      </c>
      <c r="AO1200">
        <v>0.11</v>
      </c>
      <c r="AP1200">
        <v>50.45</v>
      </c>
      <c r="AQ1200">
        <v>100</v>
      </c>
    </row>
    <row r="1201" spans="3:36" x14ac:dyDescent="0.3">
      <c r="C1201">
        <v>1201</v>
      </c>
      <c r="D1201" t="str">
        <f t="shared" si="51"/>
        <v>27-Padua_A</v>
      </c>
      <c r="E1201" t="str">
        <f>VLOOKUP($D1201,metadata!$B$2:$S$451,2,0)</f>
        <v>Lehmann, P; Lyytinen, A; Piiroinen, S; Lindstrom, L</v>
      </c>
      <c r="F1201" t="str">
        <f>VLOOKUP($D1201,metadata!$B$2:$S$451,3,0)</f>
        <v>Latitudinal differences in diapause related photoperiodic responses of European Colorado potato beetles (Leptinotarsa decemlineata)</v>
      </c>
      <c r="G1201" t="str">
        <f>VLOOKUP($D1201,metadata!$B$2:$S$451,4,0)</f>
        <v>10.1007/s10682-015-9755-x</v>
      </c>
      <c r="H1201" t="str">
        <f>VLOOKUP($D1201,metadata!$B$2:$S$451,5,0)</f>
        <v>y</v>
      </c>
      <c r="I1201" t="str">
        <f>VLOOKUP($D1201,metadata!$B$2:$S$451,6,0)</f>
        <v>a</v>
      </c>
      <c r="J1201" t="str">
        <f>VLOOKUP($D1201,metadata!$B$2:$S$451,7,0)</f>
        <v>i</v>
      </c>
      <c r="K1201">
        <f>VLOOKUP($D1201,metadata!$B$2:$S$451,8,0)</f>
        <v>6</v>
      </c>
      <c r="L1201">
        <f>VLOOKUP($D1201,metadata!$B$2:$S$451,9,0)</f>
        <v>6</v>
      </c>
      <c r="M1201" t="str">
        <f>VLOOKUP($D1201,metadata!$B$2:$S$451,10,0)</f>
        <v/>
      </c>
      <c r="N1201" t="str">
        <f>VLOOKUP($D1201,metadata!$B$2:$S$451,11,0)</f>
        <v>leptinotarsa decemlineata</v>
      </c>
      <c r="O1201" t="str">
        <f>VLOOKUP($D1201,metadata!$B$2:$S$451,12,0)</f>
        <v>coleoptera</v>
      </c>
      <c r="P1201" t="str">
        <f>VLOOKUP($D1201,metadata!$B$2:$S$451,13,0)</f>
        <v>Padua_A</v>
      </c>
      <c r="Q1201">
        <f>VLOOKUP($D1201,metadata!$B$2:$S$451,14,0)</f>
        <v>45.8</v>
      </c>
      <c r="R1201">
        <f>VLOOKUP($D1201,metadata!$B$2:$S$451,15,0)</f>
        <v>12.116666666666699</v>
      </c>
      <c r="S1201" t="str">
        <f>VLOOKUP($D1201,metadata!$B$2:$S$451,16,0)</f>
        <v/>
      </c>
      <c r="T1201" t="str">
        <f>VLOOKUP($D1201,metadata!$B$2:$S$451,17,0)</f>
        <v/>
      </c>
      <c r="U1201" t="str">
        <f>VLOOKUP($D1201,metadata!$B$2:$S$451,18,0)</f>
        <v/>
      </c>
      <c r="V1201">
        <f>VLOOKUP($D1201,metadata!$B$2:$Z$451,19,0)</f>
        <v>25.6</v>
      </c>
      <c r="W1201" t="str">
        <f>VLOOKUP($D1201,metadata!$B$2:$Z$451,20,0)</f>
        <v>acc</v>
      </c>
      <c r="X1201" t="str">
        <f>VLOOKUP($D1201,metadata!$B$2:$Z$451,21,0)</f>
        <v/>
      </c>
      <c r="Y1201" t="str">
        <f>VLOOKUP($D1201,metadata!$B$2:$Z$451,22,0)</f>
        <v>27_1</v>
      </c>
      <c r="Z1201" t="str">
        <f>VLOOKUP($D1201,metadata!$B$2:$Z$451,23,0)</f>
        <v/>
      </c>
      <c r="AA1201" t="str">
        <f>VLOOKUP($D1201,metadata!$B$2:$Z$451,24,0)</f>
        <v>adult</v>
      </c>
      <c r="AB1201" t="str">
        <f>VLOOKUP($D1201,metadata!$B$2:$Z$451,25,0)</f>
        <v/>
      </c>
      <c r="AC1201">
        <v>8.9066390041493708</v>
      </c>
      <c r="AD1201">
        <v>100</v>
      </c>
      <c r="AF1201">
        <f>IF(AE1201="",V1201,AE1201)</f>
        <v>25.6</v>
      </c>
      <c r="AG1201">
        <v>9</v>
      </c>
      <c r="AH1201">
        <v>2015</v>
      </c>
      <c r="AI1201" t="s">
        <v>37</v>
      </c>
      <c r="AJ1201" t="s">
        <v>37</v>
      </c>
    </row>
    <row r="1202" spans="3:36" x14ac:dyDescent="0.3">
      <c r="C1202">
        <v>1202</v>
      </c>
      <c r="D1202" t="str">
        <f t="shared" si="51"/>
        <v>27-Padua_A</v>
      </c>
      <c r="E1202" t="str">
        <f>VLOOKUP($D1202,metadata!$B$2:$S$451,2,0)</f>
        <v>Lehmann, P; Lyytinen, A; Piiroinen, S; Lindstrom, L</v>
      </c>
      <c r="F1202" t="str">
        <f>VLOOKUP($D1202,metadata!$B$2:$S$451,3,0)</f>
        <v>Latitudinal differences in diapause related photoperiodic responses of European Colorado potato beetles (Leptinotarsa decemlineata)</v>
      </c>
      <c r="G1202" t="str">
        <f>VLOOKUP($D1202,metadata!$B$2:$S$451,4,0)</f>
        <v>10.1007/s10682-015-9755-x</v>
      </c>
      <c r="H1202" t="str">
        <f>VLOOKUP($D1202,metadata!$B$2:$S$451,5,0)</f>
        <v>y</v>
      </c>
      <c r="I1202" t="str">
        <f>VLOOKUP($D1202,metadata!$B$2:$S$451,6,0)</f>
        <v>a</v>
      </c>
      <c r="J1202" t="str">
        <f>VLOOKUP($D1202,metadata!$B$2:$S$451,7,0)</f>
        <v>i</v>
      </c>
      <c r="K1202">
        <f>VLOOKUP($D1202,metadata!$B$2:$S$451,8,0)</f>
        <v>6</v>
      </c>
      <c r="L1202">
        <f>VLOOKUP($D1202,metadata!$B$2:$S$451,9,0)</f>
        <v>6</v>
      </c>
      <c r="M1202" t="str">
        <f>VLOOKUP($D1202,metadata!$B$2:$S$451,10,0)</f>
        <v/>
      </c>
      <c r="N1202" t="str">
        <f>VLOOKUP($D1202,metadata!$B$2:$S$451,11,0)</f>
        <v>leptinotarsa decemlineata</v>
      </c>
      <c r="O1202" t="str">
        <f>VLOOKUP($D1202,metadata!$B$2:$S$451,12,0)</f>
        <v>coleoptera</v>
      </c>
      <c r="P1202" t="str">
        <f>VLOOKUP($D1202,metadata!$B$2:$S$451,13,0)</f>
        <v>Padua_A</v>
      </c>
      <c r="Q1202">
        <f>VLOOKUP($D1202,metadata!$B$2:$S$451,14,0)</f>
        <v>45.8</v>
      </c>
      <c r="R1202">
        <f>VLOOKUP($D1202,metadata!$B$2:$S$451,15,0)</f>
        <v>12.116666666666699</v>
      </c>
      <c r="S1202" t="str">
        <f>VLOOKUP($D1202,metadata!$B$2:$S$451,16,0)</f>
        <v/>
      </c>
      <c r="T1202" t="str">
        <f>VLOOKUP($D1202,metadata!$B$2:$S$451,17,0)</f>
        <v/>
      </c>
      <c r="U1202" t="str">
        <f>VLOOKUP($D1202,metadata!$B$2:$S$451,18,0)</f>
        <v/>
      </c>
      <c r="V1202">
        <f>VLOOKUP($D1202,metadata!$B$2:$Z$451,19,0)</f>
        <v>25.6</v>
      </c>
      <c r="W1202" t="str">
        <f>VLOOKUP($D1202,metadata!$B$2:$Z$451,20,0)</f>
        <v>acc</v>
      </c>
      <c r="X1202" t="str">
        <f>VLOOKUP($D1202,metadata!$B$2:$Z$451,21,0)</f>
        <v/>
      </c>
      <c r="Y1202" t="str">
        <f>VLOOKUP($D1202,metadata!$B$2:$Z$451,22,0)</f>
        <v>27_1</v>
      </c>
      <c r="Z1202" t="str">
        <f>VLOOKUP($D1202,metadata!$B$2:$Z$451,23,0)</f>
        <v/>
      </c>
      <c r="AA1202" t="str">
        <f>VLOOKUP($D1202,metadata!$B$2:$Z$451,24,0)</f>
        <v>adult</v>
      </c>
      <c r="AB1202" t="str">
        <f>VLOOKUP($D1202,metadata!$B$2:$Z$451,25,0)</f>
        <v/>
      </c>
      <c r="AC1202">
        <v>11.925311203319501</v>
      </c>
      <c r="AD1202">
        <v>90.709459459459396</v>
      </c>
      <c r="AF1202">
        <f>IF(AE1202="",V1202,AE1202)</f>
        <v>25.6</v>
      </c>
      <c r="AG1202">
        <v>12</v>
      </c>
      <c r="AH1202">
        <v>2015</v>
      </c>
      <c r="AI1202" t="s">
        <v>37</v>
      </c>
      <c r="AJ1202" t="s">
        <v>37</v>
      </c>
    </row>
    <row r="1203" spans="3:36" x14ac:dyDescent="0.3">
      <c r="C1203">
        <v>1203</v>
      </c>
      <c r="D1203" t="str">
        <f t="shared" si="51"/>
        <v>27-Padua_A</v>
      </c>
      <c r="E1203" t="str">
        <f>VLOOKUP($D1203,metadata!$B$2:$S$451,2,0)</f>
        <v>Lehmann, P; Lyytinen, A; Piiroinen, S; Lindstrom, L</v>
      </c>
      <c r="F1203" t="str">
        <f>VLOOKUP($D1203,metadata!$B$2:$S$451,3,0)</f>
        <v>Latitudinal differences in diapause related photoperiodic responses of European Colorado potato beetles (Leptinotarsa decemlineata)</v>
      </c>
      <c r="G1203" t="str">
        <f>VLOOKUP($D1203,metadata!$B$2:$S$451,4,0)</f>
        <v>10.1007/s10682-015-9755-x</v>
      </c>
      <c r="H1203" t="str">
        <f>VLOOKUP($D1203,metadata!$B$2:$S$451,5,0)</f>
        <v>y</v>
      </c>
      <c r="I1203" t="str">
        <f>VLOOKUP($D1203,metadata!$B$2:$S$451,6,0)</f>
        <v>a</v>
      </c>
      <c r="J1203" t="str">
        <f>VLOOKUP($D1203,metadata!$B$2:$S$451,7,0)</f>
        <v>i</v>
      </c>
      <c r="K1203">
        <f>VLOOKUP($D1203,metadata!$B$2:$S$451,8,0)</f>
        <v>6</v>
      </c>
      <c r="L1203">
        <f>VLOOKUP($D1203,metadata!$B$2:$S$451,9,0)</f>
        <v>6</v>
      </c>
      <c r="M1203" t="str">
        <f>VLOOKUP($D1203,metadata!$B$2:$S$451,10,0)</f>
        <v/>
      </c>
      <c r="N1203" t="str">
        <f>VLOOKUP($D1203,metadata!$B$2:$S$451,11,0)</f>
        <v>leptinotarsa decemlineata</v>
      </c>
      <c r="O1203" t="str">
        <f>VLOOKUP($D1203,metadata!$B$2:$S$451,12,0)</f>
        <v>coleoptera</v>
      </c>
      <c r="P1203" t="str">
        <f>VLOOKUP($D1203,metadata!$B$2:$S$451,13,0)</f>
        <v>Padua_A</v>
      </c>
      <c r="Q1203">
        <f>VLOOKUP($D1203,metadata!$B$2:$S$451,14,0)</f>
        <v>45.8</v>
      </c>
      <c r="R1203">
        <f>VLOOKUP($D1203,metadata!$B$2:$S$451,15,0)</f>
        <v>12.116666666666699</v>
      </c>
      <c r="S1203" t="str">
        <f>VLOOKUP($D1203,metadata!$B$2:$S$451,16,0)</f>
        <v/>
      </c>
      <c r="T1203" t="str">
        <f>VLOOKUP($D1203,metadata!$B$2:$S$451,17,0)</f>
        <v/>
      </c>
      <c r="U1203" t="str">
        <f>VLOOKUP($D1203,metadata!$B$2:$S$451,18,0)</f>
        <v/>
      </c>
      <c r="V1203">
        <f>VLOOKUP($D1203,metadata!$B$2:$Z$451,19,0)</f>
        <v>25.6</v>
      </c>
      <c r="W1203" t="str">
        <f>VLOOKUP($D1203,metadata!$B$2:$Z$451,20,0)</f>
        <v>acc</v>
      </c>
      <c r="X1203" t="str">
        <f>VLOOKUP($D1203,metadata!$B$2:$Z$451,21,0)</f>
        <v/>
      </c>
      <c r="Y1203" t="str">
        <f>VLOOKUP($D1203,metadata!$B$2:$Z$451,22,0)</f>
        <v>27_1</v>
      </c>
      <c r="Z1203" t="str">
        <f>VLOOKUP($D1203,metadata!$B$2:$Z$451,23,0)</f>
        <v/>
      </c>
      <c r="AA1203" t="str">
        <f>VLOOKUP($D1203,metadata!$B$2:$Z$451,24,0)</f>
        <v>adult</v>
      </c>
      <c r="AB1203" t="str">
        <f>VLOOKUP($D1203,metadata!$B$2:$Z$451,25,0)</f>
        <v/>
      </c>
      <c r="AC1203">
        <v>14.9439834024896</v>
      </c>
      <c r="AD1203">
        <v>91.554054054054006</v>
      </c>
      <c r="AF1203">
        <f>IF(AE1203="",V1203,AE1203)</f>
        <v>25.6</v>
      </c>
      <c r="AG1203">
        <v>15</v>
      </c>
      <c r="AH1203">
        <v>2015</v>
      </c>
      <c r="AI1203" t="s">
        <v>37</v>
      </c>
      <c r="AJ1203" t="s">
        <v>37</v>
      </c>
    </row>
    <row r="1204" spans="3:36" x14ac:dyDescent="0.3">
      <c r="C1204">
        <v>1204</v>
      </c>
      <c r="D1204" t="str">
        <f t="shared" si="51"/>
        <v>27-Padua_A</v>
      </c>
      <c r="E1204" t="str">
        <f>VLOOKUP($D1204,metadata!$B$2:$S$451,2,0)</f>
        <v>Lehmann, P; Lyytinen, A; Piiroinen, S; Lindstrom, L</v>
      </c>
      <c r="F1204" t="str">
        <f>VLOOKUP($D1204,metadata!$B$2:$S$451,3,0)</f>
        <v>Latitudinal differences in diapause related photoperiodic responses of European Colorado potato beetles (Leptinotarsa decemlineata)</v>
      </c>
      <c r="G1204" t="str">
        <f>VLOOKUP($D1204,metadata!$B$2:$S$451,4,0)</f>
        <v>10.1007/s10682-015-9755-x</v>
      </c>
      <c r="H1204" t="str">
        <f>VLOOKUP($D1204,metadata!$B$2:$S$451,5,0)</f>
        <v>y</v>
      </c>
      <c r="I1204" t="str">
        <f>VLOOKUP($D1204,metadata!$B$2:$S$451,6,0)</f>
        <v>a</v>
      </c>
      <c r="J1204" t="str">
        <f>VLOOKUP($D1204,metadata!$B$2:$S$451,7,0)</f>
        <v>i</v>
      </c>
      <c r="K1204">
        <f>VLOOKUP($D1204,metadata!$B$2:$S$451,8,0)</f>
        <v>6</v>
      </c>
      <c r="L1204">
        <f>VLOOKUP($D1204,metadata!$B$2:$S$451,9,0)</f>
        <v>6</v>
      </c>
      <c r="M1204" t="str">
        <f>VLOOKUP($D1204,metadata!$B$2:$S$451,10,0)</f>
        <v/>
      </c>
      <c r="N1204" t="str">
        <f>VLOOKUP($D1204,metadata!$B$2:$S$451,11,0)</f>
        <v>leptinotarsa decemlineata</v>
      </c>
      <c r="O1204" t="str">
        <f>VLOOKUP($D1204,metadata!$B$2:$S$451,12,0)</f>
        <v>coleoptera</v>
      </c>
      <c r="P1204" t="str">
        <f>VLOOKUP($D1204,metadata!$B$2:$S$451,13,0)</f>
        <v>Padua_A</v>
      </c>
      <c r="Q1204">
        <f>VLOOKUP($D1204,metadata!$B$2:$S$451,14,0)</f>
        <v>45.8</v>
      </c>
      <c r="R1204">
        <f>VLOOKUP($D1204,metadata!$B$2:$S$451,15,0)</f>
        <v>12.116666666666699</v>
      </c>
      <c r="S1204" t="str">
        <f>VLOOKUP($D1204,metadata!$B$2:$S$451,16,0)</f>
        <v/>
      </c>
      <c r="T1204" t="str">
        <f>VLOOKUP($D1204,metadata!$B$2:$S$451,17,0)</f>
        <v/>
      </c>
      <c r="U1204" t="str">
        <f>VLOOKUP($D1204,metadata!$B$2:$S$451,18,0)</f>
        <v/>
      </c>
      <c r="V1204">
        <f>VLOOKUP($D1204,metadata!$B$2:$Z$451,19,0)</f>
        <v>25.6</v>
      </c>
      <c r="W1204" t="str">
        <f>VLOOKUP($D1204,metadata!$B$2:$Z$451,20,0)</f>
        <v>acc</v>
      </c>
      <c r="X1204" t="str">
        <f>VLOOKUP($D1204,metadata!$B$2:$Z$451,21,0)</f>
        <v/>
      </c>
      <c r="Y1204" t="str">
        <f>VLOOKUP($D1204,metadata!$B$2:$Z$451,22,0)</f>
        <v>27_1</v>
      </c>
      <c r="Z1204" t="str">
        <f>VLOOKUP($D1204,metadata!$B$2:$Z$451,23,0)</f>
        <v/>
      </c>
      <c r="AA1204" t="str">
        <f>VLOOKUP($D1204,metadata!$B$2:$Z$451,24,0)</f>
        <v>adult</v>
      </c>
      <c r="AB1204" t="str">
        <f>VLOOKUP($D1204,metadata!$B$2:$Z$451,25,0)</f>
        <v/>
      </c>
      <c r="AC1204">
        <v>17.931535269709499</v>
      </c>
      <c r="AD1204">
        <v>37.668918918918898</v>
      </c>
      <c r="AF1204">
        <f>IF(AE1204="",V1204,AE1204)</f>
        <v>25.6</v>
      </c>
      <c r="AG1204">
        <v>18</v>
      </c>
      <c r="AH1204">
        <v>2015</v>
      </c>
      <c r="AI1204" t="s">
        <v>37</v>
      </c>
      <c r="AJ1204" t="s">
        <v>37</v>
      </c>
    </row>
    <row r="1205" spans="3:36" x14ac:dyDescent="0.3">
      <c r="C1205">
        <v>1205</v>
      </c>
      <c r="D1205" t="str">
        <f t="shared" si="51"/>
        <v>27-Padua_A</v>
      </c>
      <c r="E1205" t="str">
        <f>VLOOKUP($D1205,metadata!$B$2:$S$451,2,0)</f>
        <v>Lehmann, P; Lyytinen, A; Piiroinen, S; Lindstrom, L</v>
      </c>
      <c r="F1205" t="str">
        <f>VLOOKUP($D1205,metadata!$B$2:$S$451,3,0)</f>
        <v>Latitudinal differences in diapause related photoperiodic responses of European Colorado potato beetles (Leptinotarsa decemlineata)</v>
      </c>
      <c r="G1205" t="str">
        <f>VLOOKUP($D1205,metadata!$B$2:$S$451,4,0)</f>
        <v>10.1007/s10682-015-9755-x</v>
      </c>
      <c r="H1205" t="str">
        <f>VLOOKUP($D1205,metadata!$B$2:$S$451,5,0)</f>
        <v>y</v>
      </c>
      <c r="I1205" t="str">
        <f>VLOOKUP($D1205,metadata!$B$2:$S$451,6,0)</f>
        <v>a</v>
      </c>
      <c r="J1205" t="str">
        <f>VLOOKUP($D1205,metadata!$B$2:$S$451,7,0)</f>
        <v>i</v>
      </c>
      <c r="K1205">
        <f>VLOOKUP($D1205,metadata!$B$2:$S$451,8,0)</f>
        <v>6</v>
      </c>
      <c r="L1205">
        <f>VLOOKUP($D1205,metadata!$B$2:$S$451,9,0)</f>
        <v>6</v>
      </c>
      <c r="M1205" t="str">
        <f>VLOOKUP($D1205,metadata!$B$2:$S$451,10,0)</f>
        <v/>
      </c>
      <c r="N1205" t="str">
        <f>VLOOKUP($D1205,metadata!$B$2:$S$451,11,0)</f>
        <v>leptinotarsa decemlineata</v>
      </c>
      <c r="O1205" t="str">
        <f>VLOOKUP($D1205,metadata!$B$2:$S$451,12,0)</f>
        <v>coleoptera</v>
      </c>
      <c r="P1205" t="str">
        <f>VLOOKUP($D1205,metadata!$B$2:$S$451,13,0)</f>
        <v>Padua_A</v>
      </c>
      <c r="Q1205">
        <f>VLOOKUP($D1205,metadata!$B$2:$S$451,14,0)</f>
        <v>45.8</v>
      </c>
      <c r="R1205">
        <f>VLOOKUP($D1205,metadata!$B$2:$S$451,15,0)</f>
        <v>12.116666666666699</v>
      </c>
      <c r="S1205" t="str">
        <f>VLOOKUP($D1205,metadata!$B$2:$S$451,16,0)</f>
        <v/>
      </c>
      <c r="T1205" t="str">
        <f>VLOOKUP($D1205,metadata!$B$2:$S$451,17,0)</f>
        <v/>
      </c>
      <c r="U1205" t="str">
        <f>VLOOKUP($D1205,metadata!$B$2:$S$451,18,0)</f>
        <v/>
      </c>
      <c r="V1205">
        <f>VLOOKUP($D1205,metadata!$B$2:$Z$451,19,0)</f>
        <v>25.6</v>
      </c>
      <c r="W1205" t="str">
        <f>VLOOKUP($D1205,metadata!$B$2:$Z$451,20,0)</f>
        <v>acc</v>
      </c>
      <c r="X1205" t="str">
        <f>VLOOKUP($D1205,metadata!$B$2:$Z$451,21,0)</f>
        <v/>
      </c>
      <c r="Y1205" t="str">
        <f>VLOOKUP($D1205,metadata!$B$2:$Z$451,22,0)</f>
        <v>27_1</v>
      </c>
      <c r="Z1205" t="str">
        <f>VLOOKUP($D1205,metadata!$B$2:$Z$451,23,0)</f>
        <v/>
      </c>
      <c r="AA1205" t="str">
        <f>VLOOKUP($D1205,metadata!$B$2:$Z$451,24,0)</f>
        <v>adult</v>
      </c>
      <c r="AB1205" t="str">
        <f>VLOOKUP($D1205,metadata!$B$2:$Z$451,25,0)</f>
        <v/>
      </c>
      <c r="AC1205">
        <v>21.0435684647302</v>
      </c>
      <c r="AD1205">
        <v>38.513513513513502</v>
      </c>
      <c r="AF1205">
        <f>IF(AE1205="",V1205,AE1205)</f>
        <v>25.6</v>
      </c>
      <c r="AG1205">
        <f>ROUND(AC1205,1)</f>
        <v>21</v>
      </c>
      <c r="AH1205">
        <v>2015</v>
      </c>
      <c r="AI1205" t="s">
        <v>37</v>
      </c>
      <c r="AJ1205" t="s">
        <v>37</v>
      </c>
    </row>
    <row r="1206" spans="3:36" x14ac:dyDescent="0.3">
      <c r="C1206">
        <v>1206</v>
      </c>
      <c r="D1206" t="str">
        <f t="shared" si="51"/>
        <v>27-Padua_A</v>
      </c>
      <c r="E1206" t="str">
        <f>VLOOKUP($D1206,metadata!$B$2:$S$451,2,0)</f>
        <v>Lehmann, P; Lyytinen, A; Piiroinen, S; Lindstrom, L</v>
      </c>
      <c r="F1206" t="str">
        <f>VLOOKUP($D1206,metadata!$B$2:$S$451,3,0)</f>
        <v>Latitudinal differences in diapause related photoperiodic responses of European Colorado potato beetles (Leptinotarsa decemlineata)</v>
      </c>
      <c r="G1206" t="str">
        <f>VLOOKUP($D1206,metadata!$B$2:$S$451,4,0)</f>
        <v>10.1007/s10682-015-9755-x</v>
      </c>
      <c r="H1206" t="str">
        <f>VLOOKUP($D1206,metadata!$B$2:$S$451,5,0)</f>
        <v>y</v>
      </c>
      <c r="I1206" t="str">
        <f>VLOOKUP($D1206,metadata!$B$2:$S$451,6,0)</f>
        <v>a</v>
      </c>
      <c r="J1206" t="str">
        <f>VLOOKUP($D1206,metadata!$B$2:$S$451,7,0)</f>
        <v>i</v>
      </c>
      <c r="K1206">
        <f>VLOOKUP($D1206,metadata!$B$2:$S$451,8,0)</f>
        <v>6</v>
      </c>
      <c r="L1206">
        <f>VLOOKUP($D1206,metadata!$B$2:$S$451,9,0)</f>
        <v>6</v>
      </c>
      <c r="M1206" t="str">
        <f>VLOOKUP($D1206,metadata!$B$2:$S$451,10,0)</f>
        <v/>
      </c>
      <c r="N1206" t="str">
        <f>VLOOKUP($D1206,metadata!$B$2:$S$451,11,0)</f>
        <v>leptinotarsa decemlineata</v>
      </c>
      <c r="O1206" t="str">
        <f>VLOOKUP($D1206,metadata!$B$2:$S$451,12,0)</f>
        <v>coleoptera</v>
      </c>
      <c r="P1206" t="str">
        <f>VLOOKUP($D1206,metadata!$B$2:$S$451,13,0)</f>
        <v>Padua_A</v>
      </c>
      <c r="Q1206">
        <f>VLOOKUP($D1206,metadata!$B$2:$S$451,14,0)</f>
        <v>45.8</v>
      </c>
      <c r="R1206">
        <f>VLOOKUP($D1206,metadata!$B$2:$S$451,15,0)</f>
        <v>12.116666666666699</v>
      </c>
      <c r="S1206" t="str">
        <f>VLOOKUP($D1206,metadata!$B$2:$S$451,16,0)</f>
        <v/>
      </c>
      <c r="T1206" t="str">
        <f>VLOOKUP($D1206,metadata!$B$2:$S$451,17,0)</f>
        <v/>
      </c>
      <c r="U1206" t="str">
        <f>VLOOKUP($D1206,metadata!$B$2:$S$451,18,0)</f>
        <v/>
      </c>
      <c r="V1206">
        <f>VLOOKUP($D1206,metadata!$B$2:$Z$451,19,0)</f>
        <v>25.6</v>
      </c>
      <c r="W1206" t="str">
        <f>VLOOKUP($D1206,metadata!$B$2:$Z$451,20,0)</f>
        <v>acc</v>
      </c>
      <c r="X1206" t="str">
        <f>VLOOKUP($D1206,metadata!$B$2:$Z$451,21,0)</f>
        <v/>
      </c>
      <c r="Y1206" t="str">
        <f>VLOOKUP($D1206,metadata!$B$2:$Z$451,22,0)</f>
        <v>27_1</v>
      </c>
      <c r="Z1206" t="str">
        <f>VLOOKUP($D1206,metadata!$B$2:$Z$451,23,0)</f>
        <v/>
      </c>
      <c r="AA1206" t="str">
        <f>VLOOKUP($D1206,metadata!$B$2:$Z$451,24,0)</f>
        <v>adult</v>
      </c>
      <c r="AB1206" t="str">
        <f>VLOOKUP($D1206,metadata!$B$2:$Z$451,25,0)</f>
        <v/>
      </c>
      <c r="AC1206">
        <v>24.093360995850599</v>
      </c>
      <c r="AD1206">
        <v>28.209459459459399</v>
      </c>
      <c r="AF1206">
        <f>IF(AE1206="",V1206,AE1206)</f>
        <v>25.6</v>
      </c>
      <c r="AG1206">
        <v>14</v>
      </c>
      <c r="AH1206">
        <v>2015</v>
      </c>
      <c r="AI1206" t="s">
        <v>37</v>
      </c>
      <c r="AJ1206" t="s">
        <v>37</v>
      </c>
    </row>
    <row r="1207" spans="3:36" x14ac:dyDescent="0.3">
      <c r="C1207">
        <v>1207</v>
      </c>
      <c r="D1207" t="str">
        <f t="shared" si="51"/>
        <v>27-Emmen</v>
      </c>
      <c r="E1207" t="str">
        <f>VLOOKUP($D1207,metadata!$B$2:$S$451,2,0)</f>
        <v>Lehmann, P; Lyytinen, A; Piiroinen, S; Lindstrom, L</v>
      </c>
      <c r="F1207" t="str">
        <f>VLOOKUP($D1207,metadata!$B$2:$S$451,3,0)</f>
        <v>Latitudinal differences in diapause related photoperiodic responses of European Colorado potato beetles (Leptinotarsa decemlineata)</v>
      </c>
      <c r="G1207" t="str">
        <f>VLOOKUP($D1207,metadata!$B$2:$S$451,4,0)</f>
        <v>10.1007/s10682-015-9755-x</v>
      </c>
      <c r="H1207" t="str">
        <f>VLOOKUP($D1207,metadata!$B$2:$S$451,5,0)</f>
        <v>y</v>
      </c>
      <c r="I1207" t="str">
        <f>VLOOKUP($D1207,metadata!$B$2:$S$451,6,0)</f>
        <v>a</v>
      </c>
      <c r="J1207" t="str">
        <f>VLOOKUP($D1207,metadata!$B$2:$S$451,7,0)</f>
        <v>i</v>
      </c>
      <c r="K1207">
        <f>VLOOKUP($D1207,metadata!$B$2:$S$451,8,0)</f>
        <v>6</v>
      </c>
      <c r="L1207">
        <f>VLOOKUP($D1207,metadata!$B$2:$S$451,9,0)</f>
        <v>6</v>
      </c>
      <c r="M1207" t="str">
        <f>VLOOKUP($D1207,metadata!$B$2:$S$451,10,0)</f>
        <v/>
      </c>
      <c r="N1207" t="str">
        <f>VLOOKUP($D1207,metadata!$B$2:$S$451,11,0)</f>
        <v>leptinotarsa decemlineata</v>
      </c>
      <c r="O1207" t="str">
        <f>VLOOKUP($D1207,metadata!$B$2:$S$451,12,0)</f>
        <v>coleoptera</v>
      </c>
      <c r="P1207" t="str">
        <f>VLOOKUP($D1207,metadata!$B$2:$S$451,13,0)</f>
        <v>Emmen</v>
      </c>
      <c r="Q1207">
        <f>VLOOKUP($D1207,metadata!$B$2:$S$451,14,0)</f>
        <v>52.9</v>
      </c>
      <c r="R1207">
        <f>VLOOKUP($D1207,metadata!$B$2:$S$451,15,0)</f>
        <v>6.85</v>
      </c>
      <c r="S1207" t="str">
        <f>VLOOKUP($D1207,metadata!$B$2:$S$451,16,0)</f>
        <v/>
      </c>
      <c r="T1207" t="str">
        <f>VLOOKUP($D1207,metadata!$B$2:$S$451,17,0)</f>
        <v/>
      </c>
      <c r="U1207" t="str">
        <f>VLOOKUP($D1207,metadata!$B$2:$S$451,18,0)</f>
        <v/>
      </c>
      <c r="V1207">
        <f>VLOOKUP($D1207,metadata!$B$2:$Z$451,19,0)</f>
        <v>29.6666666666667</v>
      </c>
      <c r="W1207" t="str">
        <f>VLOOKUP($D1207,metadata!$B$2:$Z$451,20,0)</f>
        <v>acc</v>
      </c>
      <c r="X1207" t="str">
        <f>VLOOKUP($D1207,metadata!$B$2:$Z$451,21,0)</f>
        <v/>
      </c>
      <c r="Y1207" t="str">
        <f>VLOOKUP($D1207,metadata!$B$2:$Z$451,22,0)</f>
        <v>27_1</v>
      </c>
      <c r="Z1207" t="str">
        <f>VLOOKUP($D1207,metadata!$B$2:$Z$451,23,0)</f>
        <v/>
      </c>
      <c r="AA1207" t="str">
        <f>VLOOKUP($D1207,metadata!$B$2:$Z$451,24,0)</f>
        <v>adult</v>
      </c>
      <c r="AB1207" t="str">
        <f>VLOOKUP($D1207,metadata!$B$2:$Z$451,25,0)</f>
        <v/>
      </c>
      <c r="AC1207">
        <v>8.9066390041493708</v>
      </c>
      <c r="AD1207">
        <v>84.628378378378301</v>
      </c>
      <c r="AF1207">
        <f>IF(AE1207="",V1207,AE1207)</f>
        <v>29.6666666666667</v>
      </c>
      <c r="AG1207">
        <v>9</v>
      </c>
      <c r="AH1207">
        <v>2015</v>
      </c>
      <c r="AI1207" t="s">
        <v>37</v>
      </c>
      <c r="AJ1207" t="s">
        <v>37</v>
      </c>
    </row>
    <row r="1208" spans="3:36" x14ac:dyDescent="0.3">
      <c r="C1208">
        <v>1208</v>
      </c>
      <c r="D1208" t="str">
        <f t="shared" si="51"/>
        <v>27-Emmen</v>
      </c>
      <c r="E1208" t="str">
        <f>VLOOKUP($D1208,metadata!$B$2:$S$451,2,0)</f>
        <v>Lehmann, P; Lyytinen, A; Piiroinen, S; Lindstrom, L</v>
      </c>
      <c r="F1208" t="str">
        <f>VLOOKUP($D1208,metadata!$B$2:$S$451,3,0)</f>
        <v>Latitudinal differences in diapause related photoperiodic responses of European Colorado potato beetles (Leptinotarsa decemlineata)</v>
      </c>
      <c r="G1208" t="str">
        <f>VLOOKUP($D1208,metadata!$B$2:$S$451,4,0)</f>
        <v>10.1007/s10682-015-9755-x</v>
      </c>
      <c r="H1208" t="str">
        <f>VLOOKUP($D1208,metadata!$B$2:$S$451,5,0)</f>
        <v>y</v>
      </c>
      <c r="I1208" t="str">
        <f>VLOOKUP($D1208,metadata!$B$2:$S$451,6,0)</f>
        <v>a</v>
      </c>
      <c r="J1208" t="str">
        <f>VLOOKUP($D1208,metadata!$B$2:$S$451,7,0)</f>
        <v>i</v>
      </c>
      <c r="K1208">
        <f>VLOOKUP($D1208,metadata!$B$2:$S$451,8,0)</f>
        <v>6</v>
      </c>
      <c r="L1208">
        <f>VLOOKUP($D1208,metadata!$B$2:$S$451,9,0)</f>
        <v>6</v>
      </c>
      <c r="M1208" t="str">
        <f>VLOOKUP($D1208,metadata!$B$2:$S$451,10,0)</f>
        <v/>
      </c>
      <c r="N1208" t="str">
        <f>VLOOKUP($D1208,metadata!$B$2:$S$451,11,0)</f>
        <v>leptinotarsa decemlineata</v>
      </c>
      <c r="O1208" t="str">
        <f>VLOOKUP($D1208,metadata!$B$2:$S$451,12,0)</f>
        <v>coleoptera</v>
      </c>
      <c r="P1208" t="str">
        <f>VLOOKUP($D1208,metadata!$B$2:$S$451,13,0)</f>
        <v>Emmen</v>
      </c>
      <c r="Q1208">
        <f>VLOOKUP($D1208,metadata!$B$2:$S$451,14,0)</f>
        <v>52.9</v>
      </c>
      <c r="R1208">
        <f>VLOOKUP($D1208,metadata!$B$2:$S$451,15,0)</f>
        <v>6.85</v>
      </c>
      <c r="S1208" t="str">
        <f>VLOOKUP($D1208,metadata!$B$2:$S$451,16,0)</f>
        <v/>
      </c>
      <c r="T1208" t="str">
        <f>VLOOKUP($D1208,metadata!$B$2:$S$451,17,0)</f>
        <v/>
      </c>
      <c r="U1208" t="str">
        <f>VLOOKUP($D1208,metadata!$B$2:$S$451,18,0)</f>
        <v/>
      </c>
      <c r="V1208">
        <f>VLOOKUP($D1208,metadata!$B$2:$Z$451,19,0)</f>
        <v>29.6666666666667</v>
      </c>
      <c r="W1208" t="str">
        <f>VLOOKUP($D1208,metadata!$B$2:$Z$451,20,0)</f>
        <v>acc</v>
      </c>
      <c r="X1208" t="str">
        <f>VLOOKUP($D1208,metadata!$B$2:$Z$451,21,0)</f>
        <v/>
      </c>
      <c r="Y1208" t="str">
        <f>VLOOKUP($D1208,metadata!$B$2:$Z$451,22,0)</f>
        <v>27_1</v>
      </c>
      <c r="Z1208" t="str">
        <f>VLOOKUP($D1208,metadata!$B$2:$Z$451,23,0)</f>
        <v/>
      </c>
      <c r="AA1208" t="str">
        <f>VLOOKUP($D1208,metadata!$B$2:$Z$451,24,0)</f>
        <v>adult</v>
      </c>
      <c r="AB1208" t="str">
        <f>VLOOKUP($D1208,metadata!$B$2:$Z$451,25,0)</f>
        <v/>
      </c>
      <c r="AC1208">
        <v>11.925311203319501</v>
      </c>
      <c r="AD1208">
        <v>69.256756756756701</v>
      </c>
      <c r="AF1208">
        <f>IF(AE1208="",V1208,AE1208)</f>
        <v>29.6666666666667</v>
      </c>
      <c r="AG1208">
        <v>12</v>
      </c>
      <c r="AH1208">
        <v>2015</v>
      </c>
      <c r="AI1208" t="s">
        <v>37</v>
      </c>
      <c r="AJ1208" t="s">
        <v>37</v>
      </c>
    </row>
    <row r="1209" spans="3:36" x14ac:dyDescent="0.3">
      <c r="C1209">
        <v>1209</v>
      </c>
      <c r="D1209" t="str">
        <f t="shared" si="51"/>
        <v>27-Emmen</v>
      </c>
      <c r="E1209" t="str">
        <f>VLOOKUP($D1209,metadata!$B$2:$S$451,2,0)</f>
        <v>Lehmann, P; Lyytinen, A; Piiroinen, S; Lindstrom, L</v>
      </c>
      <c r="F1209" t="str">
        <f>VLOOKUP($D1209,metadata!$B$2:$S$451,3,0)</f>
        <v>Latitudinal differences in diapause related photoperiodic responses of European Colorado potato beetles (Leptinotarsa decemlineata)</v>
      </c>
      <c r="G1209" t="str">
        <f>VLOOKUP($D1209,metadata!$B$2:$S$451,4,0)</f>
        <v>10.1007/s10682-015-9755-x</v>
      </c>
      <c r="H1209" t="str">
        <f>VLOOKUP($D1209,metadata!$B$2:$S$451,5,0)</f>
        <v>y</v>
      </c>
      <c r="I1209" t="str">
        <f>VLOOKUP($D1209,metadata!$B$2:$S$451,6,0)</f>
        <v>a</v>
      </c>
      <c r="J1209" t="str">
        <f>VLOOKUP($D1209,metadata!$B$2:$S$451,7,0)</f>
        <v>i</v>
      </c>
      <c r="K1209">
        <f>VLOOKUP($D1209,metadata!$B$2:$S$451,8,0)</f>
        <v>6</v>
      </c>
      <c r="L1209">
        <f>VLOOKUP($D1209,metadata!$B$2:$S$451,9,0)</f>
        <v>6</v>
      </c>
      <c r="M1209" t="str">
        <f>VLOOKUP($D1209,metadata!$B$2:$S$451,10,0)</f>
        <v/>
      </c>
      <c r="N1209" t="str">
        <f>VLOOKUP($D1209,metadata!$B$2:$S$451,11,0)</f>
        <v>leptinotarsa decemlineata</v>
      </c>
      <c r="O1209" t="str">
        <f>VLOOKUP($D1209,metadata!$B$2:$S$451,12,0)</f>
        <v>coleoptera</v>
      </c>
      <c r="P1209" t="str">
        <f>VLOOKUP($D1209,metadata!$B$2:$S$451,13,0)</f>
        <v>Emmen</v>
      </c>
      <c r="Q1209">
        <f>VLOOKUP($D1209,metadata!$B$2:$S$451,14,0)</f>
        <v>52.9</v>
      </c>
      <c r="R1209">
        <f>VLOOKUP($D1209,metadata!$B$2:$S$451,15,0)</f>
        <v>6.85</v>
      </c>
      <c r="S1209" t="str">
        <f>VLOOKUP($D1209,metadata!$B$2:$S$451,16,0)</f>
        <v/>
      </c>
      <c r="T1209" t="str">
        <f>VLOOKUP($D1209,metadata!$B$2:$S$451,17,0)</f>
        <v/>
      </c>
      <c r="U1209" t="str">
        <f>VLOOKUP($D1209,metadata!$B$2:$S$451,18,0)</f>
        <v/>
      </c>
      <c r="V1209">
        <f>VLOOKUP($D1209,metadata!$B$2:$Z$451,19,0)</f>
        <v>29.6666666666667</v>
      </c>
      <c r="W1209" t="str">
        <f>VLOOKUP($D1209,metadata!$B$2:$Z$451,20,0)</f>
        <v>acc</v>
      </c>
      <c r="X1209" t="str">
        <f>VLOOKUP($D1209,metadata!$B$2:$Z$451,21,0)</f>
        <v/>
      </c>
      <c r="Y1209" t="str">
        <f>VLOOKUP($D1209,metadata!$B$2:$Z$451,22,0)</f>
        <v>27_1</v>
      </c>
      <c r="Z1209" t="str">
        <f>VLOOKUP($D1209,metadata!$B$2:$Z$451,23,0)</f>
        <v/>
      </c>
      <c r="AA1209" t="str">
        <f>VLOOKUP($D1209,metadata!$B$2:$Z$451,24,0)</f>
        <v>adult</v>
      </c>
      <c r="AB1209" t="str">
        <f>VLOOKUP($D1209,metadata!$B$2:$Z$451,25,0)</f>
        <v/>
      </c>
      <c r="AC1209">
        <v>14.9751037344398</v>
      </c>
      <c r="AD1209">
        <v>68.074324324324294</v>
      </c>
      <c r="AF1209">
        <f>IF(AE1209="",V1209,AE1209)</f>
        <v>29.6666666666667</v>
      </c>
      <c r="AG1209">
        <f>ROUND(AC1209,1)</f>
        <v>15</v>
      </c>
      <c r="AH1209">
        <v>2015</v>
      </c>
      <c r="AI1209" t="s">
        <v>37</v>
      </c>
      <c r="AJ1209" t="s">
        <v>37</v>
      </c>
    </row>
    <row r="1210" spans="3:36" x14ac:dyDescent="0.3">
      <c r="C1210">
        <v>1210</v>
      </c>
      <c r="D1210" t="str">
        <f t="shared" si="51"/>
        <v>27-Emmen</v>
      </c>
      <c r="E1210" t="str">
        <f>VLOOKUP($D1210,metadata!$B$2:$S$451,2,0)</f>
        <v>Lehmann, P; Lyytinen, A; Piiroinen, S; Lindstrom, L</v>
      </c>
      <c r="F1210" t="str">
        <f>VLOOKUP($D1210,metadata!$B$2:$S$451,3,0)</f>
        <v>Latitudinal differences in diapause related photoperiodic responses of European Colorado potato beetles (Leptinotarsa decemlineata)</v>
      </c>
      <c r="G1210" t="str">
        <f>VLOOKUP($D1210,metadata!$B$2:$S$451,4,0)</f>
        <v>10.1007/s10682-015-9755-x</v>
      </c>
      <c r="H1210" t="str">
        <f>VLOOKUP($D1210,metadata!$B$2:$S$451,5,0)</f>
        <v>y</v>
      </c>
      <c r="I1210" t="str">
        <f>VLOOKUP($D1210,metadata!$B$2:$S$451,6,0)</f>
        <v>a</v>
      </c>
      <c r="J1210" t="str">
        <f>VLOOKUP($D1210,metadata!$B$2:$S$451,7,0)</f>
        <v>i</v>
      </c>
      <c r="K1210">
        <f>VLOOKUP($D1210,metadata!$B$2:$S$451,8,0)</f>
        <v>6</v>
      </c>
      <c r="L1210">
        <f>VLOOKUP($D1210,metadata!$B$2:$S$451,9,0)</f>
        <v>6</v>
      </c>
      <c r="M1210" t="str">
        <f>VLOOKUP($D1210,metadata!$B$2:$S$451,10,0)</f>
        <v/>
      </c>
      <c r="N1210" t="str">
        <f>VLOOKUP($D1210,metadata!$B$2:$S$451,11,0)</f>
        <v>leptinotarsa decemlineata</v>
      </c>
      <c r="O1210" t="str">
        <f>VLOOKUP($D1210,metadata!$B$2:$S$451,12,0)</f>
        <v>coleoptera</v>
      </c>
      <c r="P1210" t="str">
        <f>VLOOKUP($D1210,metadata!$B$2:$S$451,13,0)</f>
        <v>Emmen</v>
      </c>
      <c r="Q1210">
        <f>VLOOKUP($D1210,metadata!$B$2:$S$451,14,0)</f>
        <v>52.9</v>
      </c>
      <c r="R1210">
        <f>VLOOKUP($D1210,metadata!$B$2:$S$451,15,0)</f>
        <v>6.85</v>
      </c>
      <c r="S1210" t="str">
        <f>VLOOKUP($D1210,metadata!$B$2:$S$451,16,0)</f>
        <v/>
      </c>
      <c r="T1210" t="str">
        <f>VLOOKUP($D1210,metadata!$B$2:$S$451,17,0)</f>
        <v/>
      </c>
      <c r="U1210" t="str">
        <f>VLOOKUP($D1210,metadata!$B$2:$S$451,18,0)</f>
        <v/>
      </c>
      <c r="V1210">
        <f>VLOOKUP($D1210,metadata!$B$2:$Z$451,19,0)</f>
        <v>29.6666666666667</v>
      </c>
      <c r="W1210" t="str">
        <f>VLOOKUP($D1210,metadata!$B$2:$Z$451,20,0)</f>
        <v>acc</v>
      </c>
      <c r="X1210" t="str">
        <f>VLOOKUP($D1210,metadata!$B$2:$Z$451,21,0)</f>
        <v/>
      </c>
      <c r="Y1210" t="str">
        <f>VLOOKUP($D1210,metadata!$B$2:$Z$451,22,0)</f>
        <v>27_1</v>
      </c>
      <c r="Z1210" t="str">
        <f>VLOOKUP($D1210,metadata!$B$2:$Z$451,23,0)</f>
        <v/>
      </c>
      <c r="AA1210" t="str">
        <f>VLOOKUP($D1210,metadata!$B$2:$Z$451,24,0)</f>
        <v>adult</v>
      </c>
      <c r="AB1210" t="str">
        <f>VLOOKUP($D1210,metadata!$B$2:$Z$451,25,0)</f>
        <v/>
      </c>
      <c r="AC1210">
        <v>17.9937759336099</v>
      </c>
      <c r="AD1210">
        <v>20.777027027027</v>
      </c>
      <c r="AF1210">
        <f>IF(AE1210="",V1210,AE1210)</f>
        <v>29.6666666666667</v>
      </c>
      <c r="AG1210">
        <f>ROUND(AC1210,1)</f>
        <v>18</v>
      </c>
      <c r="AH1210">
        <v>2015</v>
      </c>
      <c r="AI1210" t="s">
        <v>37</v>
      </c>
      <c r="AJ1210" t="s">
        <v>37</v>
      </c>
    </row>
    <row r="1211" spans="3:36" x14ac:dyDescent="0.3">
      <c r="C1211">
        <v>1211</v>
      </c>
      <c r="D1211" t="str">
        <f t="shared" si="51"/>
        <v>27-Emmen</v>
      </c>
      <c r="E1211" t="str">
        <f>VLOOKUP($D1211,metadata!$B$2:$S$451,2,0)</f>
        <v>Lehmann, P; Lyytinen, A; Piiroinen, S; Lindstrom, L</v>
      </c>
      <c r="F1211" t="str">
        <f>VLOOKUP($D1211,metadata!$B$2:$S$451,3,0)</f>
        <v>Latitudinal differences in diapause related photoperiodic responses of European Colorado potato beetles (Leptinotarsa decemlineata)</v>
      </c>
      <c r="G1211" t="str">
        <f>VLOOKUP($D1211,metadata!$B$2:$S$451,4,0)</f>
        <v>10.1007/s10682-015-9755-x</v>
      </c>
      <c r="H1211" t="str">
        <f>VLOOKUP($D1211,metadata!$B$2:$S$451,5,0)</f>
        <v>y</v>
      </c>
      <c r="I1211" t="str">
        <f>VLOOKUP($D1211,metadata!$B$2:$S$451,6,0)</f>
        <v>a</v>
      </c>
      <c r="J1211" t="str">
        <f>VLOOKUP($D1211,metadata!$B$2:$S$451,7,0)</f>
        <v>i</v>
      </c>
      <c r="K1211">
        <f>VLOOKUP($D1211,metadata!$B$2:$S$451,8,0)</f>
        <v>6</v>
      </c>
      <c r="L1211">
        <f>VLOOKUP($D1211,metadata!$B$2:$S$451,9,0)</f>
        <v>6</v>
      </c>
      <c r="M1211" t="str">
        <f>VLOOKUP($D1211,metadata!$B$2:$S$451,10,0)</f>
        <v/>
      </c>
      <c r="N1211" t="str">
        <f>VLOOKUP($D1211,metadata!$B$2:$S$451,11,0)</f>
        <v>leptinotarsa decemlineata</v>
      </c>
      <c r="O1211" t="str">
        <f>VLOOKUP($D1211,metadata!$B$2:$S$451,12,0)</f>
        <v>coleoptera</v>
      </c>
      <c r="P1211" t="str">
        <f>VLOOKUP($D1211,metadata!$B$2:$S$451,13,0)</f>
        <v>Emmen</v>
      </c>
      <c r="Q1211">
        <f>VLOOKUP($D1211,metadata!$B$2:$S$451,14,0)</f>
        <v>52.9</v>
      </c>
      <c r="R1211">
        <f>VLOOKUP($D1211,metadata!$B$2:$S$451,15,0)</f>
        <v>6.85</v>
      </c>
      <c r="S1211" t="str">
        <f>VLOOKUP($D1211,metadata!$B$2:$S$451,16,0)</f>
        <v/>
      </c>
      <c r="T1211" t="str">
        <f>VLOOKUP($D1211,metadata!$B$2:$S$451,17,0)</f>
        <v/>
      </c>
      <c r="U1211" t="str">
        <f>VLOOKUP($D1211,metadata!$B$2:$S$451,18,0)</f>
        <v/>
      </c>
      <c r="V1211">
        <f>VLOOKUP($D1211,metadata!$B$2:$Z$451,19,0)</f>
        <v>29.6666666666667</v>
      </c>
      <c r="W1211" t="str">
        <f>VLOOKUP($D1211,metadata!$B$2:$Z$451,20,0)</f>
        <v>acc</v>
      </c>
      <c r="X1211" t="str">
        <f>VLOOKUP($D1211,metadata!$B$2:$Z$451,21,0)</f>
        <v/>
      </c>
      <c r="Y1211" t="str">
        <f>VLOOKUP($D1211,metadata!$B$2:$Z$451,22,0)</f>
        <v>27_1</v>
      </c>
      <c r="Z1211" t="str">
        <f>VLOOKUP($D1211,metadata!$B$2:$Z$451,23,0)</f>
        <v/>
      </c>
      <c r="AA1211" t="str">
        <f>VLOOKUP($D1211,metadata!$B$2:$Z$451,24,0)</f>
        <v>adult</v>
      </c>
      <c r="AB1211" t="str">
        <f>VLOOKUP($D1211,metadata!$B$2:$Z$451,25,0)</f>
        <v/>
      </c>
      <c r="AC1211">
        <v>21.0435684647302</v>
      </c>
      <c r="AD1211">
        <v>26.858108108108102</v>
      </c>
      <c r="AF1211">
        <f>IF(AE1211="",V1211,AE1211)</f>
        <v>29.6666666666667</v>
      </c>
      <c r="AG1211">
        <f>ROUND(AC1211,1)</f>
        <v>21</v>
      </c>
      <c r="AH1211">
        <v>2015</v>
      </c>
      <c r="AI1211" t="s">
        <v>37</v>
      </c>
      <c r="AJ1211" t="s">
        <v>37</v>
      </c>
    </row>
    <row r="1212" spans="3:36" x14ac:dyDescent="0.3">
      <c r="C1212">
        <v>1212</v>
      </c>
      <c r="D1212" t="str">
        <f t="shared" si="51"/>
        <v>27-Emmen</v>
      </c>
      <c r="E1212" t="str">
        <f>VLOOKUP($D1212,metadata!$B$2:$S$451,2,0)</f>
        <v>Lehmann, P; Lyytinen, A; Piiroinen, S; Lindstrom, L</v>
      </c>
      <c r="F1212" t="str">
        <f>VLOOKUP($D1212,metadata!$B$2:$S$451,3,0)</f>
        <v>Latitudinal differences in diapause related photoperiodic responses of European Colorado potato beetles (Leptinotarsa decemlineata)</v>
      </c>
      <c r="G1212" t="str">
        <f>VLOOKUP($D1212,metadata!$B$2:$S$451,4,0)</f>
        <v>10.1007/s10682-015-9755-x</v>
      </c>
      <c r="H1212" t="str">
        <f>VLOOKUP($D1212,metadata!$B$2:$S$451,5,0)</f>
        <v>y</v>
      </c>
      <c r="I1212" t="str">
        <f>VLOOKUP($D1212,metadata!$B$2:$S$451,6,0)</f>
        <v>a</v>
      </c>
      <c r="J1212" t="str">
        <f>VLOOKUP($D1212,metadata!$B$2:$S$451,7,0)</f>
        <v>i</v>
      </c>
      <c r="K1212">
        <f>VLOOKUP($D1212,metadata!$B$2:$S$451,8,0)</f>
        <v>6</v>
      </c>
      <c r="L1212">
        <f>VLOOKUP($D1212,metadata!$B$2:$S$451,9,0)</f>
        <v>6</v>
      </c>
      <c r="M1212" t="str">
        <f>VLOOKUP($D1212,metadata!$B$2:$S$451,10,0)</f>
        <v/>
      </c>
      <c r="N1212" t="str">
        <f>VLOOKUP($D1212,metadata!$B$2:$S$451,11,0)</f>
        <v>leptinotarsa decemlineata</v>
      </c>
      <c r="O1212" t="str">
        <f>VLOOKUP($D1212,metadata!$B$2:$S$451,12,0)</f>
        <v>coleoptera</v>
      </c>
      <c r="P1212" t="str">
        <f>VLOOKUP($D1212,metadata!$B$2:$S$451,13,0)</f>
        <v>Emmen</v>
      </c>
      <c r="Q1212">
        <f>VLOOKUP($D1212,metadata!$B$2:$S$451,14,0)</f>
        <v>52.9</v>
      </c>
      <c r="R1212">
        <f>VLOOKUP($D1212,metadata!$B$2:$S$451,15,0)</f>
        <v>6.85</v>
      </c>
      <c r="S1212" t="str">
        <f>VLOOKUP($D1212,metadata!$B$2:$S$451,16,0)</f>
        <v/>
      </c>
      <c r="T1212" t="str">
        <f>VLOOKUP($D1212,metadata!$B$2:$S$451,17,0)</f>
        <v/>
      </c>
      <c r="U1212" t="str">
        <f>VLOOKUP($D1212,metadata!$B$2:$S$451,18,0)</f>
        <v/>
      </c>
      <c r="V1212">
        <f>VLOOKUP($D1212,metadata!$B$2:$Z$451,19,0)</f>
        <v>29.6666666666667</v>
      </c>
      <c r="W1212" t="str">
        <f>VLOOKUP($D1212,metadata!$B$2:$Z$451,20,0)</f>
        <v>acc</v>
      </c>
      <c r="X1212" t="str">
        <f>VLOOKUP($D1212,metadata!$B$2:$Z$451,21,0)</f>
        <v/>
      </c>
      <c r="Y1212" t="str">
        <f>VLOOKUP($D1212,metadata!$B$2:$Z$451,22,0)</f>
        <v>27_1</v>
      </c>
      <c r="Z1212" t="str">
        <f>VLOOKUP($D1212,metadata!$B$2:$Z$451,23,0)</f>
        <v/>
      </c>
      <c r="AA1212" t="str">
        <f>VLOOKUP($D1212,metadata!$B$2:$Z$451,24,0)</f>
        <v>adult</v>
      </c>
      <c r="AB1212" t="str">
        <f>VLOOKUP($D1212,metadata!$B$2:$Z$451,25,0)</f>
        <v/>
      </c>
      <c r="AC1212">
        <v>24.062240663900401</v>
      </c>
      <c r="AD1212">
        <v>28.040540540540501</v>
      </c>
      <c r="AF1212">
        <f>IF(AE1212="",V1212,AE1212)</f>
        <v>29.6666666666667</v>
      </c>
      <c r="AG1212">
        <v>24</v>
      </c>
      <c r="AH1212">
        <v>2015</v>
      </c>
      <c r="AI1212" t="s">
        <v>37</v>
      </c>
      <c r="AJ1212" t="s">
        <v>37</v>
      </c>
    </row>
    <row r="1213" spans="3:36" x14ac:dyDescent="0.3">
      <c r="C1213">
        <v>1213</v>
      </c>
      <c r="D1213" t="str">
        <f t="shared" si="51"/>
        <v>27-petroskoi_E</v>
      </c>
      <c r="E1213" t="str">
        <f>VLOOKUP($D1213,metadata!$B$2:$S$451,2,0)</f>
        <v>Lehmann, P; Lyytinen, A; Piiroinen, S; Lindstrom, L</v>
      </c>
      <c r="F1213" t="str">
        <f>VLOOKUP($D1213,metadata!$B$2:$S$451,3,0)</f>
        <v>Latitudinal differences in diapause related photoperiodic responses of European Colorado potato beetles (Leptinotarsa decemlineata)</v>
      </c>
      <c r="G1213" t="str">
        <f>VLOOKUP($D1213,metadata!$B$2:$S$451,4,0)</f>
        <v>10.1007/s10682-015-9755-x</v>
      </c>
      <c r="H1213" t="str">
        <f>VLOOKUP($D1213,metadata!$B$2:$S$451,5,0)</f>
        <v>y</v>
      </c>
      <c r="I1213" t="str">
        <f>VLOOKUP($D1213,metadata!$B$2:$S$451,6,0)</f>
        <v>a</v>
      </c>
      <c r="J1213" t="str">
        <f>VLOOKUP($D1213,metadata!$B$2:$S$451,7,0)</f>
        <v>i</v>
      </c>
      <c r="K1213">
        <f>VLOOKUP($D1213,metadata!$B$2:$S$451,8,0)</f>
        <v>6</v>
      </c>
      <c r="L1213">
        <f>VLOOKUP($D1213,metadata!$B$2:$S$451,9,0)</f>
        <v>6</v>
      </c>
      <c r="M1213" t="str">
        <f>VLOOKUP($D1213,metadata!$B$2:$S$451,10,0)</f>
        <v/>
      </c>
      <c r="N1213" t="str">
        <f>VLOOKUP($D1213,metadata!$B$2:$S$451,11,0)</f>
        <v>leptinotarsa decemlineata</v>
      </c>
      <c r="O1213" t="str">
        <f>VLOOKUP($D1213,metadata!$B$2:$S$451,12,0)</f>
        <v>coleoptera</v>
      </c>
      <c r="P1213" t="str">
        <f>VLOOKUP($D1213,metadata!$B$2:$S$451,13,0)</f>
        <v>petroskoi_E</v>
      </c>
      <c r="Q1213">
        <f>VLOOKUP($D1213,metadata!$B$2:$S$451,14,0)</f>
        <v>61.816666666666698</v>
      </c>
      <c r="R1213">
        <f>VLOOKUP($D1213,metadata!$B$2:$S$451,15,0)</f>
        <v>34.1666666666667</v>
      </c>
      <c r="S1213" t="str">
        <f>VLOOKUP($D1213,metadata!$B$2:$S$451,16,0)</f>
        <v/>
      </c>
      <c r="T1213" t="str">
        <f>VLOOKUP($D1213,metadata!$B$2:$S$451,17,0)</f>
        <v/>
      </c>
      <c r="U1213" t="str">
        <f>VLOOKUP($D1213,metadata!$B$2:$S$451,18,0)</f>
        <v/>
      </c>
      <c r="V1213">
        <f>VLOOKUP($D1213,metadata!$B$2:$Z$451,19,0)</f>
        <v>28.8333333333333</v>
      </c>
      <c r="W1213" t="str">
        <f>VLOOKUP($D1213,metadata!$B$2:$Z$451,20,0)</f>
        <v>acc</v>
      </c>
      <c r="X1213" t="str">
        <f>VLOOKUP($D1213,metadata!$B$2:$Z$451,21,0)</f>
        <v/>
      </c>
      <c r="Y1213" t="str">
        <f>VLOOKUP($D1213,metadata!$B$2:$Z$451,22,0)</f>
        <v>27_1</v>
      </c>
      <c r="Z1213" t="str">
        <f>VLOOKUP($D1213,metadata!$B$2:$Z$451,23,0)</f>
        <v/>
      </c>
      <c r="AA1213" t="str">
        <f>VLOOKUP($D1213,metadata!$B$2:$Z$451,24,0)</f>
        <v>adult</v>
      </c>
      <c r="AB1213" t="str">
        <f>VLOOKUP($D1213,metadata!$B$2:$Z$451,25,0)</f>
        <v/>
      </c>
      <c r="AC1213">
        <v>8.9066390041493708</v>
      </c>
      <c r="AD1213">
        <v>66.722972972972897</v>
      </c>
      <c r="AF1213">
        <f>IF(AE1213="",V1213,AE1213)</f>
        <v>28.8333333333333</v>
      </c>
      <c r="AG1213">
        <v>9</v>
      </c>
      <c r="AH1213">
        <v>2015</v>
      </c>
      <c r="AI1213" t="s">
        <v>38</v>
      </c>
      <c r="AJ1213" t="s">
        <v>38</v>
      </c>
    </row>
    <row r="1214" spans="3:36" x14ac:dyDescent="0.3">
      <c r="C1214">
        <v>1214</v>
      </c>
      <c r="D1214" t="str">
        <f t="shared" si="51"/>
        <v>27-petroskoi_E</v>
      </c>
      <c r="E1214" t="str">
        <f>VLOOKUP($D1214,metadata!$B$2:$S$451,2,0)</f>
        <v>Lehmann, P; Lyytinen, A; Piiroinen, S; Lindstrom, L</v>
      </c>
      <c r="F1214" t="str">
        <f>VLOOKUP($D1214,metadata!$B$2:$S$451,3,0)</f>
        <v>Latitudinal differences in diapause related photoperiodic responses of European Colorado potato beetles (Leptinotarsa decemlineata)</v>
      </c>
      <c r="G1214" t="str">
        <f>VLOOKUP($D1214,metadata!$B$2:$S$451,4,0)</f>
        <v>10.1007/s10682-015-9755-x</v>
      </c>
      <c r="H1214" t="str">
        <f>VLOOKUP($D1214,metadata!$B$2:$S$451,5,0)</f>
        <v>y</v>
      </c>
      <c r="I1214" t="str">
        <f>VLOOKUP($D1214,metadata!$B$2:$S$451,6,0)</f>
        <v>a</v>
      </c>
      <c r="J1214" t="str">
        <f>VLOOKUP($D1214,metadata!$B$2:$S$451,7,0)</f>
        <v>i</v>
      </c>
      <c r="K1214">
        <f>VLOOKUP($D1214,metadata!$B$2:$S$451,8,0)</f>
        <v>6</v>
      </c>
      <c r="L1214">
        <f>VLOOKUP($D1214,metadata!$B$2:$S$451,9,0)</f>
        <v>6</v>
      </c>
      <c r="M1214" t="str">
        <f>VLOOKUP($D1214,metadata!$B$2:$S$451,10,0)</f>
        <v/>
      </c>
      <c r="N1214" t="str">
        <f>VLOOKUP($D1214,metadata!$B$2:$S$451,11,0)</f>
        <v>leptinotarsa decemlineata</v>
      </c>
      <c r="O1214" t="str">
        <f>VLOOKUP($D1214,metadata!$B$2:$S$451,12,0)</f>
        <v>coleoptera</v>
      </c>
      <c r="P1214" t="str">
        <f>VLOOKUP($D1214,metadata!$B$2:$S$451,13,0)</f>
        <v>petroskoi_E</v>
      </c>
      <c r="Q1214">
        <f>VLOOKUP($D1214,metadata!$B$2:$S$451,14,0)</f>
        <v>61.816666666666698</v>
      </c>
      <c r="R1214">
        <f>VLOOKUP($D1214,metadata!$B$2:$S$451,15,0)</f>
        <v>34.1666666666667</v>
      </c>
      <c r="S1214" t="str">
        <f>VLOOKUP($D1214,metadata!$B$2:$S$451,16,0)</f>
        <v/>
      </c>
      <c r="T1214" t="str">
        <f>VLOOKUP($D1214,metadata!$B$2:$S$451,17,0)</f>
        <v/>
      </c>
      <c r="U1214" t="str">
        <f>VLOOKUP($D1214,metadata!$B$2:$S$451,18,0)</f>
        <v/>
      </c>
      <c r="V1214">
        <f>VLOOKUP($D1214,metadata!$B$2:$Z$451,19,0)</f>
        <v>28.8333333333333</v>
      </c>
      <c r="W1214" t="str">
        <f>VLOOKUP($D1214,metadata!$B$2:$Z$451,20,0)</f>
        <v>acc</v>
      </c>
      <c r="X1214" t="str">
        <f>VLOOKUP($D1214,metadata!$B$2:$Z$451,21,0)</f>
        <v/>
      </c>
      <c r="Y1214" t="str">
        <f>VLOOKUP($D1214,metadata!$B$2:$Z$451,22,0)</f>
        <v>27_1</v>
      </c>
      <c r="Z1214" t="str">
        <f>VLOOKUP($D1214,metadata!$B$2:$Z$451,23,0)</f>
        <v/>
      </c>
      <c r="AA1214" t="str">
        <f>VLOOKUP($D1214,metadata!$B$2:$Z$451,24,0)</f>
        <v>adult</v>
      </c>
      <c r="AB1214" t="str">
        <f>VLOOKUP($D1214,metadata!$B$2:$Z$451,25,0)</f>
        <v/>
      </c>
      <c r="AC1214">
        <v>11.956431535269701</v>
      </c>
      <c r="AD1214">
        <v>56.756756756756701</v>
      </c>
      <c r="AF1214">
        <f>IF(AE1214="",V1214,AE1214)</f>
        <v>28.8333333333333</v>
      </c>
      <c r="AG1214">
        <f>ROUND(AC1214,1)</f>
        <v>12</v>
      </c>
      <c r="AH1214">
        <v>2015</v>
      </c>
      <c r="AI1214" t="s">
        <v>38</v>
      </c>
      <c r="AJ1214" t="s">
        <v>38</v>
      </c>
    </row>
    <row r="1215" spans="3:36" x14ac:dyDescent="0.3">
      <c r="C1215">
        <v>1215</v>
      </c>
      <c r="D1215" t="str">
        <f t="shared" si="51"/>
        <v>27-petroskoi_E</v>
      </c>
      <c r="E1215" t="str">
        <f>VLOOKUP($D1215,metadata!$B$2:$S$451,2,0)</f>
        <v>Lehmann, P; Lyytinen, A; Piiroinen, S; Lindstrom, L</v>
      </c>
      <c r="F1215" t="str">
        <f>VLOOKUP($D1215,metadata!$B$2:$S$451,3,0)</f>
        <v>Latitudinal differences in diapause related photoperiodic responses of European Colorado potato beetles (Leptinotarsa decemlineata)</v>
      </c>
      <c r="G1215" t="str">
        <f>VLOOKUP($D1215,metadata!$B$2:$S$451,4,0)</f>
        <v>10.1007/s10682-015-9755-x</v>
      </c>
      <c r="H1215" t="str">
        <f>VLOOKUP($D1215,metadata!$B$2:$S$451,5,0)</f>
        <v>y</v>
      </c>
      <c r="I1215" t="str">
        <f>VLOOKUP($D1215,metadata!$B$2:$S$451,6,0)</f>
        <v>a</v>
      </c>
      <c r="J1215" t="str">
        <f>VLOOKUP($D1215,metadata!$B$2:$S$451,7,0)</f>
        <v>i</v>
      </c>
      <c r="K1215">
        <f>VLOOKUP($D1215,metadata!$B$2:$S$451,8,0)</f>
        <v>6</v>
      </c>
      <c r="L1215">
        <f>VLOOKUP($D1215,metadata!$B$2:$S$451,9,0)</f>
        <v>6</v>
      </c>
      <c r="M1215" t="str">
        <f>VLOOKUP($D1215,metadata!$B$2:$S$451,10,0)</f>
        <v/>
      </c>
      <c r="N1215" t="str">
        <f>VLOOKUP($D1215,metadata!$B$2:$S$451,11,0)</f>
        <v>leptinotarsa decemlineata</v>
      </c>
      <c r="O1215" t="str">
        <f>VLOOKUP($D1215,metadata!$B$2:$S$451,12,0)</f>
        <v>coleoptera</v>
      </c>
      <c r="P1215" t="str">
        <f>VLOOKUP($D1215,metadata!$B$2:$S$451,13,0)</f>
        <v>petroskoi_E</v>
      </c>
      <c r="Q1215">
        <f>VLOOKUP($D1215,metadata!$B$2:$S$451,14,0)</f>
        <v>61.816666666666698</v>
      </c>
      <c r="R1215">
        <f>VLOOKUP($D1215,metadata!$B$2:$S$451,15,0)</f>
        <v>34.1666666666667</v>
      </c>
      <c r="S1215" t="str">
        <f>VLOOKUP($D1215,metadata!$B$2:$S$451,16,0)</f>
        <v/>
      </c>
      <c r="T1215" t="str">
        <f>VLOOKUP($D1215,metadata!$B$2:$S$451,17,0)</f>
        <v/>
      </c>
      <c r="U1215" t="str">
        <f>VLOOKUP($D1215,metadata!$B$2:$S$451,18,0)</f>
        <v/>
      </c>
      <c r="V1215">
        <f>VLOOKUP($D1215,metadata!$B$2:$Z$451,19,0)</f>
        <v>28.8333333333333</v>
      </c>
      <c r="W1215" t="str">
        <f>VLOOKUP($D1215,metadata!$B$2:$Z$451,20,0)</f>
        <v>acc</v>
      </c>
      <c r="X1215" t="str">
        <f>VLOOKUP($D1215,metadata!$B$2:$Z$451,21,0)</f>
        <v/>
      </c>
      <c r="Y1215" t="str">
        <f>VLOOKUP($D1215,metadata!$B$2:$Z$451,22,0)</f>
        <v>27_1</v>
      </c>
      <c r="Z1215" t="str">
        <f>VLOOKUP($D1215,metadata!$B$2:$Z$451,23,0)</f>
        <v/>
      </c>
      <c r="AA1215" t="str">
        <f>VLOOKUP($D1215,metadata!$B$2:$Z$451,24,0)</f>
        <v>adult</v>
      </c>
      <c r="AB1215" t="str">
        <f>VLOOKUP($D1215,metadata!$B$2:$Z$451,25,0)</f>
        <v/>
      </c>
      <c r="AC1215">
        <v>14.9751037344398</v>
      </c>
      <c r="AD1215">
        <v>70.777027027027003</v>
      </c>
      <c r="AF1215">
        <f>IF(AE1215="",V1215,AE1215)</f>
        <v>28.8333333333333</v>
      </c>
      <c r="AG1215">
        <f>ROUND(AC1215,1)</f>
        <v>15</v>
      </c>
      <c r="AH1215">
        <v>2015</v>
      </c>
      <c r="AI1215" t="s">
        <v>38</v>
      </c>
      <c r="AJ1215" t="s">
        <v>38</v>
      </c>
    </row>
    <row r="1216" spans="3:36" x14ac:dyDescent="0.3">
      <c r="C1216">
        <v>1216</v>
      </c>
      <c r="D1216" t="str">
        <f t="shared" si="51"/>
        <v>27-petroskoi_E</v>
      </c>
      <c r="E1216" t="str">
        <f>VLOOKUP($D1216,metadata!$B$2:$S$451,2,0)</f>
        <v>Lehmann, P; Lyytinen, A; Piiroinen, S; Lindstrom, L</v>
      </c>
      <c r="F1216" t="str">
        <f>VLOOKUP($D1216,metadata!$B$2:$S$451,3,0)</f>
        <v>Latitudinal differences in diapause related photoperiodic responses of European Colorado potato beetles (Leptinotarsa decemlineata)</v>
      </c>
      <c r="G1216" t="str">
        <f>VLOOKUP($D1216,metadata!$B$2:$S$451,4,0)</f>
        <v>10.1007/s10682-015-9755-x</v>
      </c>
      <c r="H1216" t="str">
        <f>VLOOKUP($D1216,metadata!$B$2:$S$451,5,0)</f>
        <v>y</v>
      </c>
      <c r="I1216" t="str">
        <f>VLOOKUP($D1216,metadata!$B$2:$S$451,6,0)</f>
        <v>a</v>
      </c>
      <c r="J1216" t="str">
        <f>VLOOKUP($D1216,metadata!$B$2:$S$451,7,0)</f>
        <v>i</v>
      </c>
      <c r="K1216">
        <f>VLOOKUP($D1216,metadata!$B$2:$S$451,8,0)</f>
        <v>6</v>
      </c>
      <c r="L1216">
        <f>VLOOKUP($D1216,metadata!$B$2:$S$451,9,0)</f>
        <v>6</v>
      </c>
      <c r="M1216" t="str">
        <f>VLOOKUP($D1216,metadata!$B$2:$S$451,10,0)</f>
        <v/>
      </c>
      <c r="N1216" t="str">
        <f>VLOOKUP($D1216,metadata!$B$2:$S$451,11,0)</f>
        <v>leptinotarsa decemlineata</v>
      </c>
      <c r="O1216" t="str">
        <f>VLOOKUP($D1216,metadata!$B$2:$S$451,12,0)</f>
        <v>coleoptera</v>
      </c>
      <c r="P1216" t="str">
        <f>VLOOKUP($D1216,metadata!$B$2:$S$451,13,0)</f>
        <v>petroskoi_E</v>
      </c>
      <c r="Q1216">
        <f>VLOOKUP($D1216,metadata!$B$2:$S$451,14,0)</f>
        <v>61.816666666666698</v>
      </c>
      <c r="R1216">
        <f>VLOOKUP($D1216,metadata!$B$2:$S$451,15,0)</f>
        <v>34.1666666666667</v>
      </c>
      <c r="S1216" t="str">
        <f>VLOOKUP($D1216,metadata!$B$2:$S$451,16,0)</f>
        <v/>
      </c>
      <c r="T1216" t="str">
        <f>VLOOKUP($D1216,metadata!$B$2:$S$451,17,0)</f>
        <v/>
      </c>
      <c r="U1216" t="str">
        <f>VLOOKUP($D1216,metadata!$B$2:$S$451,18,0)</f>
        <v/>
      </c>
      <c r="V1216">
        <f>VLOOKUP($D1216,metadata!$B$2:$Z$451,19,0)</f>
        <v>28.8333333333333</v>
      </c>
      <c r="W1216" t="str">
        <f>VLOOKUP($D1216,metadata!$B$2:$Z$451,20,0)</f>
        <v>acc</v>
      </c>
      <c r="X1216" t="str">
        <f>VLOOKUP($D1216,metadata!$B$2:$Z$451,21,0)</f>
        <v/>
      </c>
      <c r="Y1216" t="str">
        <f>VLOOKUP($D1216,metadata!$B$2:$Z$451,22,0)</f>
        <v>27_1</v>
      </c>
      <c r="Z1216" t="str">
        <f>VLOOKUP($D1216,metadata!$B$2:$Z$451,23,0)</f>
        <v/>
      </c>
      <c r="AA1216" t="str">
        <f>VLOOKUP($D1216,metadata!$B$2:$Z$451,24,0)</f>
        <v>adult</v>
      </c>
      <c r="AB1216" t="str">
        <f>VLOOKUP($D1216,metadata!$B$2:$Z$451,25,0)</f>
        <v/>
      </c>
      <c r="AC1216">
        <v>18.024896265560098</v>
      </c>
      <c r="AD1216">
        <v>0.16891891891893299</v>
      </c>
      <c r="AF1216">
        <f>IF(AE1216="",V1216,AE1216)</f>
        <v>28.8333333333333</v>
      </c>
      <c r="AG1216">
        <f>ROUND(AC1216,1)</f>
        <v>18</v>
      </c>
      <c r="AH1216">
        <v>2015</v>
      </c>
      <c r="AI1216" t="s">
        <v>38</v>
      </c>
      <c r="AJ1216" t="s">
        <v>38</v>
      </c>
    </row>
    <row r="1217" spans="3:36" x14ac:dyDescent="0.3">
      <c r="C1217">
        <v>1217</v>
      </c>
      <c r="D1217" t="str">
        <f t="shared" si="51"/>
        <v>27-petroskoi_E</v>
      </c>
      <c r="E1217" t="str">
        <f>VLOOKUP($D1217,metadata!$B$2:$S$451,2,0)</f>
        <v>Lehmann, P; Lyytinen, A; Piiroinen, S; Lindstrom, L</v>
      </c>
      <c r="F1217" t="str">
        <f>VLOOKUP($D1217,metadata!$B$2:$S$451,3,0)</f>
        <v>Latitudinal differences in diapause related photoperiodic responses of European Colorado potato beetles (Leptinotarsa decemlineata)</v>
      </c>
      <c r="G1217" t="str">
        <f>VLOOKUP($D1217,metadata!$B$2:$S$451,4,0)</f>
        <v>10.1007/s10682-015-9755-x</v>
      </c>
      <c r="H1217" t="str">
        <f>VLOOKUP($D1217,metadata!$B$2:$S$451,5,0)</f>
        <v>y</v>
      </c>
      <c r="I1217" t="str">
        <f>VLOOKUP($D1217,metadata!$B$2:$S$451,6,0)</f>
        <v>a</v>
      </c>
      <c r="J1217" t="str">
        <f>VLOOKUP($D1217,metadata!$B$2:$S$451,7,0)</f>
        <v>i</v>
      </c>
      <c r="K1217">
        <f>VLOOKUP($D1217,metadata!$B$2:$S$451,8,0)</f>
        <v>6</v>
      </c>
      <c r="L1217">
        <f>VLOOKUP($D1217,metadata!$B$2:$S$451,9,0)</f>
        <v>6</v>
      </c>
      <c r="M1217" t="str">
        <f>VLOOKUP($D1217,metadata!$B$2:$S$451,10,0)</f>
        <v/>
      </c>
      <c r="N1217" t="str">
        <f>VLOOKUP($D1217,metadata!$B$2:$S$451,11,0)</f>
        <v>leptinotarsa decemlineata</v>
      </c>
      <c r="O1217" t="str">
        <f>VLOOKUP($D1217,metadata!$B$2:$S$451,12,0)</f>
        <v>coleoptera</v>
      </c>
      <c r="P1217" t="str">
        <f>VLOOKUP($D1217,metadata!$B$2:$S$451,13,0)</f>
        <v>petroskoi_E</v>
      </c>
      <c r="Q1217">
        <f>VLOOKUP($D1217,metadata!$B$2:$S$451,14,0)</f>
        <v>61.816666666666698</v>
      </c>
      <c r="R1217">
        <f>VLOOKUP($D1217,metadata!$B$2:$S$451,15,0)</f>
        <v>34.1666666666667</v>
      </c>
      <c r="S1217" t="str">
        <f>VLOOKUP($D1217,metadata!$B$2:$S$451,16,0)</f>
        <v/>
      </c>
      <c r="T1217" t="str">
        <f>VLOOKUP($D1217,metadata!$B$2:$S$451,17,0)</f>
        <v/>
      </c>
      <c r="U1217" t="str">
        <f>VLOOKUP($D1217,metadata!$B$2:$S$451,18,0)</f>
        <v/>
      </c>
      <c r="V1217">
        <f>VLOOKUP($D1217,metadata!$B$2:$Z$451,19,0)</f>
        <v>28.8333333333333</v>
      </c>
      <c r="W1217" t="str">
        <f>VLOOKUP($D1217,metadata!$B$2:$Z$451,20,0)</f>
        <v>acc</v>
      </c>
      <c r="X1217" t="str">
        <f>VLOOKUP($D1217,metadata!$B$2:$Z$451,21,0)</f>
        <v/>
      </c>
      <c r="Y1217" t="str">
        <f>VLOOKUP($D1217,metadata!$B$2:$Z$451,22,0)</f>
        <v>27_1</v>
      </c>
      <c r="Z1217" t="str">
        <f>VLOOKUP($D1217,metadata!$B$2:$Z$451,23,0)</f>
        <v/>
      </c>
      <c r="AA1217" t="str">
        <f>VLOOKUP($D1217,metadata!$B$2:$Z$451,24,0)</f>
        <v>adult</v>
      </c>
      <c r="AB1217" t="str">
        <f>VLOOKUP($D1217,metadata!$B$2:$Z$451,25,0)</f>
        <v/>
      </c>
      <c r="AC1217">
        <v>21.012448132780001</v>
      </c>
      <c r="AD1217">
        <v>4.8986486486486598</v>
      </c>
      <c r="AF1217">
        <f>IF(AE1217="",V1217,AE1217)</f>
        <v>28.8333333333333</v>
      </c>
      <c r="AG1217">
        <f>ROUND(AC1217,1)</f>
        <v>21</v>
      </c>
      <c r="AH1217">
        <v>2015</v>
      </c>
      <c r="AI1217" t="s">
        <v>38</v>
      </c>
      <c r="AJ1217" t="s">
        <v>38</v>
      </c>
    </row>
    <row r="1218" spans="3:36" x14ac:dyDescent="0.3">
      <c r="C1218">
        <v>1218</v>
      </c>
      <c r="D1218" t="str">
        <f t="shared" ref="D1218:D1281" si="52">VLOOKUP(C1218,$A$1:$B$451,2)</f>
        <v>27-petroskoi_E</v>
      </c>
      <c r="E1218" t="str">
        <f>VLOOKUP($D1218,metadata!$B$2:$S$451,2,0)</f>
        <v>Lehmann, P; Lyytinen, A; Piiroinen, S; Lindstrom, L</v>
      </c>
      <c r="F1218" t="str">
        <f>VLOOKUP($D1218,metadata!$B$2:$S$451,3,0)</f>
        <v>Latitudinal differences in diapause related photoperiodic responses of European Colorado potato beetles (Leptinotarsa decemlineata)</v>
      </c>
      <c r="G1218" t="str">
        <f>VLOOKUP($D1218,metadata!$B$2:$S$451,4,0)</f>
        <v>10.1007/s10682-015-9755-x</v>
      </c>
      <c r="H1218" t="str">
        <f>VLOOKUP($D1218,metadata!$B$2:$S$451,5,0)</f>
        <v>y</v>
      </c>
      <c r="I1218" t="str">
        <f>VLOOKUP($D1218,metadata!$B$2:$S$451,6,0)</f>
        <v>a</v>
      </c>
      <c r="J1218" t="str">
        <f>VLOOKUP($D1218,metadata!$B$2:$S$451,7,0)</f>
        <v>i</v>
      </c>
      <c r="K1218">
        <f>VLOOKUP($D1218,metadata!$B$2:$S$451,8,0)</f>
        <v>6</v>
      </c>
      <c r="L1218">
        <f>VLOOKUP($D1218,metadata!$B$2:$S$451,9,0)</f>
        <v>6</v>
      </c>
      <c r="M1218" t="str">
        <f>VLOOKUP($D1218,metadata!$B$2:$S$451,10,0)</f>
        <v/>
      </c>
      <c r="N1218" t="str">
        <f>VLOOKUP($D1218,metadata!$B$2:$S$451,11,0)</f>
        <v>leptinotarsa decemlineata</v>
      </c>
      <c r="O1218" t="str">
        <f>VLOOKUP($D1218,metadata!$B$2:$S$451,12,0)</f>
        <v>coleoptera</v>
      </c>
      <c r="P1218" t="str">
        <f>VLOOKUP($D1218,metadata!$B$2:$S$451,13,0)</f>
        <v>petroskoi_E</v>
      </c>
      <c r="Q1218">
        <f>VLOOKUP($D1218,metadata!$B$2:$S$451,14,0)</f>
        <v>61.816666666666698</v>
      </c>
      <c r="R1218">
        <f>VLOOKUP($D1218,metadata!$B$2:$S$451,15,0)</f>
        <v>34.1666666666667</v>
      </c>
      <c r="S1218" t="str">
        <f>VLOOKUP($D1218,metadata!$B$2:$S$451,16,0)</f>
        <v/>
      </c>
      <c r="T1218" t="str">
        <f>VLOOKUP($D1218,metadata!$B$2:$S$451,17,0)</f>
        <v/>
      </c>
      <c r="U1218" t="str">
        <f>VLOOKUP($D1218,metadata!$B$2:$S$451,18,0)</f>
        <v/>
      </c>
      <c r="V1218">
        <f>VLOOKUP($D1218,metadata!$B$2:$Z$451,19,0)</f>
        <v>28.8333333333333</v>
      </c>
      <c r="W1218" t="str">
        <f>VLOOKUP($D1218,metadata!$B$2:$Z$451,20,0)</f>
        <v>acc</v>
      </c>
      <c r="X1218" t="str">
        <f>VLOOKUP($D1218,metadata!$B$2:$Z$451,21,0)</f>
        <v/>
      </c>
      <c r="Y1218" t="str">
        <f>VLOOKUP($D1218,metadata!$B$2:$Z$451,22,0)</f>
        <v>27_1</v>
      </c>
      <c r="Z1218" t="str">
        <f>VLOOKUP($D1218,metadata!$B$2:$Z$451,23,0)</f>
        <v/>
      </c>
      <c r="AA1218" t="str">
        <f>VLOOKUP($D1218,metadata!$B$2:$Z$451,24,0)</f>
        <v>adult</v>
      </c>
      <c r="AB1218" t="str">
        <f>VLOOKUP($D1218,metadata!$B$2:$Z$451,25,0)</f>
        <v/>
      </c>
      <c r="AC1218">
        <v>24.031120331950198</v>
      </c>
      <c r="AD1218">
        <v>7.26351351351353</v>
      </c>
      <c r="AF1218">
        <f>IF(AE1218="",V1218,AE1218)</f>
        <v>28.8333333333333</v>
      </c>
      <c r="AG1218">
        <f>ROUND(AC1218,1)</f>
        <v>24</v>
      </c>
      <c r="AH1218">
        <v>2015</v>
      </c>
      <c r="AI1218" t="s">
        <v>38</v>
      </c>
      <c r="AJ1218" t="s">
        <v>38</v>
      </c>
    </row>
    <row r="1219" spans="3:36" x14ac:dyDescent="0.3">
      <c r="C1219">
        <v>1219</v>
      </c>
      <c r="D1219" t="str">
        <f t="shared" si="52"/>
        <v>27-padua_B</v>
      </c>
      <c r="E1219" t="str">
        <f>VLOOKUP($D1219,metadata!$B$2:$S$451,2,0)</f>
        <v>Lehmann, P; Lyytinen, A; Piiroinen, S; Lindstrom, L</v>
      </c>
      <c r="F1219" t="str">
        <f>VLOOKUP($D1219,metadata!$B$2:$S$451,3,0)</f>
        <v>Latitudinal differences in diapause related photoperiodic responses of European Colorado potato beetles (Leptinotarsa decemlineata)</v>
      </c>
      <c r="G1219" t="str">
        <f>VLOOKUP($D1219,metadata!$B$2:$S$451,4,0)</f>
        <v>10.1007/s10682-015-9755-x</v>
      </c>
      <c r="H1219" t="str">
        <f>VLOOKUP($D1219,metadata!$B$2:$S$451,5,0)</f>
        <v>y</v>
      </c>
      <c r="I1219" t="str">
        <f>VLOOKUP($D1219,metadata!$B$2:$S$451,6,0)</f>
        <v>a</v>
      </c>
      <c r="J1219" t="str">
        <f>VLOOKUP($D1219,metadata!$B$2:$S$451,7,0)</f>
        <v>i</v>
      </c>
      <c r="K1219">
        <f>VLOOKUP($D1219,metadata!$B$2:$S$451,8,0)</f>
        <v>6</v>
      </c>
      <c r="L1219">
        <f>VLOOKUP($D1219,metadata!$B$2:$S$451,9,0)</f>
        <v>6</v>
      </c>
      <c r="M1219" t="str">
        <f>VLOOKUP($D1219,metadata!$B$2:$S$451,10,0)</f>
        <v/>
      </c>
      <c r="N1219" t="str">
        <f>VLOOKUP($D1219,metadata!$B$2:$S$451,11,0)</f>
        <v>leptinotarsa decemlineata</v>
      </c>
      <c r="O1219" t="str">
        <f>VLOOKUP($D1219,metadata!$B$2:$S$451,12,0)</f>
        <v>coleoptera</v>
      </c>
      <c r="P1219" t="str">
        <f>VLOOKUP($D1219,metadata!$B$2:$S$451,13,0)</f>
        <v>padua_B</v>
      </c>
      <c r="Q1219">
        <f>VLOOKUP($D1219,metadata!$B$2:$S$451,14,0)</f>
        <v>45.8</v>
      </c>
      <c r="R1219">
        <f>VLOOKUP($D1219,metadata!$B$2:$S$451,15,0)</f>
        <v>12.116666666666699</v>
      </c>
      <c r="S1219" t="str">
        <f>VLOOKUP($D1219,metadata!$B$2:$S$451,16,0)</f>
        <v/>
      </c>
      <c r="T1219" t="str">
        <f>VLOOKUP($D1219,metadata!$B$2:$S$451,17,0)</f>
        <v/>
      </c>
      <c r="U1219" t="str">
        <f>VLOOKUP($D1219,metadata!$B$2:$S$451,18,0)</f>
        <v/>
      </c>
      <c r="V1219">
        <f>VLOOKUP($D1219,metadata!$B$2:$Z$451,19,0)</f>
        <v>22.3333333333333</v>
      </c>
      <c r="W1219" t="str">
        <f>VLOOKUP($D1219,metadata!$B$2:$Z$451,20,0)</f>
        <v>acc</v>
      </c>
      <c r="X1219" t="str">
        <f>VLOOKUP($D1219,metadata!$B$2:$Z$451,21,0)</f>
        <v/>
      </c>
      <c r="Y1219" t="str">
        <f>VLOOKUP($D1219,metadata!$B$2:$Z$451,22,0)</f>
        <v>27_2</v>
      </c>
      <c r="Z1219" t="str">
        <f>VLOOKUP($D1219,metadata!$B$2:$Z$451,23,0)</f>
        <v/>
      </c>
      <c r="AA1219" t="str">
        <f>VLOOKUP($D1219,metadata!$B$2:$Z$451,24,0)</f>
        <v>adult</v>
      </c>
      <c r="AB1219" t="str">
        <f>VLOOKUP($D1219,metadata!$B$2:$Z$451,25,0)</f>
        <v/>
      </c>
      <c r="AC1219">
        <v>8.9699849685488395</v>
      </c>
      <c r="AD1219">
        <v>97.548692646716205</v>
      </c>
      <c r="AF1219">
        <f>IF(AE1219="",V1219,AE1219)</f>
        <v>22.3333333333333</v>
      </c>
      <c r="AG1219">
        <f>ROUND(AC1219,1)</f>
        <v>9</v>
      </c>
      <c r="AH1219">
        <v>2015</v>
      </c>
      <c r="AI1219" t="s">
        <v>37</v>
      </c>
      <c r="AJ1219" t="s">
        <v>37</v>
      </c>
    </row>
    <row r="1220" spans="3:36" x14ac:dyDescent="0.3">
      <c r="C1220">
        <v>1220</v>
      </c>
      <c r="D1220" t="str">
        <f t="shared" si="52"/>
        <v>27-padua_B</v>
      </c>
      <c r="E1220" t="str">
        <f>VLOOKUP($D1220,metadata!$B$2:$S$451,2,0)</f>
        <v>Lehmann, P; Lyytinen, A; Piiroinen, S; Lindstrom, L</v>
      </c>
      <c r="F1220" t="str">
        <f>VLOOKUP($D1220,metadata!$B$2:$S$451,3,0)</f>
        <v>Latitudinal differences in diapause related photoperiodic responses of European Colorado potato beetles (Leptinotarsa decemlineata)</v>
      </c>
      <c r="G1220" t="str">
        <f>VLOOKUP($D1220,metadata!$B$2:$S$451,4,0)</f>
        <v>10.1007/s10682-015-9755-x</v>
      </c>
      <c r="H1220" t="str">
        <f>VLOOKUP($D1220,metadata!$B$2:$S$451,5,0)</f>
        <v>y</v>
      </c>
      <c r="I1220" t="str">
        <f>VLOOKUP($D1220,metadata!$B$2:$S$451,6,0)</f>
        <v>a</v>
      </c>
      <c r="J1220" t="str">
        <f>VLOOKUP($D1220,metadata!$B$2:$S$451,7,0)</f>
        <v>i</v>
      </c>
      <c r="K1220">
        <f>VLOOKUP($D1220,metadata!$B$2:$S$451,8,0)</f>
        <v>6</v>
      </c>
      <c r="L1220">
        <f>VLOOKUP($D1220,metadata!$B$2:$S$451,9,0)</f>
        <v>6</v>
      </c>
      <c r="M1220" t="str">
        <f>VLOOKUP($D1220,metadata!$B$2:$S$451,10,0)</f>
        <v/>
      </c>
      <c r="N1220" t="str">
        <f>VLOOKUP($D1220,metadata!$B$2:$S$451,11,0)</f>
        <v>leptinotarsa decemlineata</v>
      </c>
      <c r="O1220" t="str">
        <f>VLOOKUP($D1220,metadata!$B$2:$S$451,12,0)</f>
        <v>coleoptera</v>
      </c>
      <c r="P1220" t="str">
        <f>VLOOKUP($D1220,metadata!$B$2:$S$451,13,0)</f>
        <v>padua_B</v>
      </c>
      <c r="Q1220">
        <f>VLOOKUP($D1220,metadata!$B$2:$S$451,14,0)</f>
        <v>45.8</v>
      </c>
      <c r="R1220">
        <f>VLOOKUP($D1220,metadata!$B$2:$S$451,15,0)</f>
        <v>12.116666666666699</v>
      </c>
      <c r="S1220" t="str">
        <f>VLOOKUP($D1220,metadata!$B$2:$S$451,16,0)</f>
        <v/>
      </c>
      <c r="T1220" t="str">
        <f>VLOOKUP($D1220,metadata!$B$2:$S$451,17,0)</f>
        <v/>
      </c>
      <c r="U1220" t="str">
        <f>VLOOKUP($D1220,metadata!$B$2:$S$451,18,0)</f>
        <v/>
      </c>
      <c r="V1220">
        <f>VLOOKUP($D1220,metadata!$B$2:$Z$451,19,0)</f>
        <v>22.3333333333333</v>
      </c>
      <c r="W1220" t="str">
        <f>VLOOKUP($D1220,metadata!$B$2:$Z$451,20,0)</f>
        <v>acc</v>
      </c>
      <c r="X1220" t="str">
        <f>VLOOKUP($D1220,metadata!$B$2:$Z$451,21,0)</f>
        <v/>
      </c>
      <c r="Y1220" t="str">
        <f>VLOOKUP($D1220,metadata!$B$2:$Z$451,22,0)</f>
        <v>27_2</v>
      </c>
      <c r="Z1220" t="str">
        <f>VLOOKUP($D1220,metadata!$B$2:$Z$451,23,0)</f>
        <v/>
      </c>
      <c r="AA1220" t="str">
        <f>VLOOKUP($D1220,metadata!$B$2:$Z$451,24,0)</f>
        <v>adult</v>
      </c>
      <c r="AB1220" t="str">
        <f>VLOOKUP($D1220,metadata!$B$2:$Z$451,25,0)</f>
        <v/>
      </c>
      <c r="AC1220">
        <v>11.928260723871199</v>
      </c>
      <c r="AD1220">
        <v>95.129937480652202</v>
      </c>
      <c r="AF1220">
        <f>IF(AE1220="",V1220,AE1220)</f>
        <v>22.3333333333333</v>
      </c>
      <c r="AG1220">
        <v>12</v>
      </c>
      <c r="AH1220">
        <v>2015</v>
      </c>
      <c r="AI1220" t="s">
        <v>37</v>
      </c>
      <c r="AJ1220" t="s">
        <v>37</v>
      </c>
    </row>
    <row r="1221" spans="3:36" x14ac:dyDescent="0.3">
      <c r="C1221">
        <v>1221</v>
      </c>
      <c r="D1221" t="str">
        <f t="shared" si="52"/>
        <v>27-padua_B</v>
      </c>
      <c r="E1221" t="str">
        <f>VLOOKUP($D1221,metadata!$B$2:$S$451,2,0)</f>
        <v>Lehmann, P; Lyytinen, A; Piiroinen, S; Lindstrom, L</v>
      </c>
      <c r="F1221" t="str">
        <f>VLOOKUP($D1221,metadata!$B$2:$S$451,3,0)</f>
        <v>Latitudinal differences in diapause related photoperiodic responses of European Colorado potato beetles (Leptinotarsa decemlineata)</v>
      </c>
      <c r="G1221" t="str">
        <f>VLOOKUP($D1221,metadata!$B$2:$S$451,4,0)</f>
        <v>10.1007/s10682-015-9755-x</v>
      </c>
      <c r="H1221" t="str">
        <f>VLOOKUP($D1221,metadata!$B$2:$S$451,5,0)</f>
        <v>y</v>
      </c>
      <c r="I1221" t="str">
        <f>VLOOKUP($D1221,metadata!$B$2:$S$451,6,0)</f>
        <v>a</v>
      </c>
      <c r="J1221" t="str">
        <f>VLOOKUP($D1221,metadata!$B$2:$S$451,7,0)</f>
        <v>i</v>
      </c>
      <c r="K1221">
        <f>VLOOKUP($D1221,metadata!$B$2:$S$451,8,0)</f>
        <v>6</v>
      </c>
      <c r="L1221">
        <f>VLOOKUP($D1221,metadata!$B$2:$S$451,9,0)</f>
        <v>6</v>
      </c>
      <c r="M1221" t="str">
        <f>VLOOKUP($D1221,metadata!$B$2:$S$451,10,0)</f>
        <v/>
      </c>
      <c r="N1221" t="str">
        <f>VLOOKUP($D1221,metadata!$B$2:$S$451,11,0)</f>
        <v>leptinotarsa decemlineata</v>
      </c>
      <c r="O1221" t="str">
        <f>VLOOKUP($D1221,metadata!$B$2:$S$451,12,0)</f>
        <v>coleoptera</v>
      </c>
      <c r="P1221" t="str">
        <f>VLOOKUP($D1221,metadata!$B$2:$S$451,13,0)</f>
        <v>padua_B</v>
      </c>
      <c r="Q1221">
        <f>VLOOKUP($D1221,metadata!$B$2:$S$451,14,0)</f>
        <v>45.8</v>
      </c>
      <c r="R1221">
        <f>VLOOKUP($D1221,metadata!$B$2:$S$451,15,0)</f>
        <v>12.116666666666699</v>
      </c>
      <c r="S1221" t="str">
        <f>VLOOKUP($D1221,metadata!$B$2:$S$451,16,0)</f>
        <v/>
      </c>
      <c r="T1221" t="str">
        <f>VLOOKUP($D1221,metadata!$B$2:$S$451,17,0)</f>
        <v/>
      </c>
      <c r="U1221" t="str">
        <f>VLOOKUP($D1221,metadata!$B$2:$S$451,18,0)</f>
        <v/>
      </c>
      <c r="V1221">
        <f>VLOOKUP($D1221,metadata!$B$2:$Z$451,19,0)</f>
        <v>22.3333333333333</v>
      </c>
      <c r="W1221" t="str">
        <f>VLOOKUP($D1221,metadata!$B$2:$Z$451,20,0)</f>
        <v>acc</v>
      </c>
      <c r="X1221" t="str">
        <f>VLOOKUP($D1221,metadata!$B$2:$Z$451,21,0)</f>
        <v/>
      </c>
      <c r="Y1221" t="str">
        <f>VLOOKUP($D1221,metadata!$B$2:$Z$451,22,0)</f>
        <v>27_2</v>
      </c>
      <c r="Z1221" t="str">
        <f>VLOOKUP($D1221,metadata!$B$2:$Z$451,23,0)</f>
        <v/>
      </c>
      <c r="AA1221" t="str">
        <f>VLOOKUP($D1221,metadata!$B$2:$Z$451,24,0)</f>
        <v>adult</v>
      </c>
      <c r="AB1221" t="str">
        <f>VLOOKUP($D1221,metadata!$B$2:$Z$451,25,0)</f>
        <v/>
      </c>
      <c r="AC1221">
        <v>14.9172217027347</v>
      </c>
      <c r="AD1221">
        <v>97.450078667785704</v>
      </c>
      <c r="AF1221">
        <f>IF(AE1221="",V1221,AE1221)</f>
        <v>22.3333333333333</v>
      </c>
      <c r="AG1221">
        <v>15</v>
      </c>
      <c r="AH1221">
        <v>2015</v>
      </c>
      <c r="AI1221" t="s">
        <v>37</v>
      </c>
      <c r="AJ1221" t="s">
        <v>37</v>
      </c>
    </row>
    <row r="1222" spans="3:36" x14ac:dyDescent="0.3">
      <c r="C1222">
        <v>1222</v>
      </c>
      <c r="D1222" t="str">
        <f t="shared" si="52"/>
        <v>27-padua_B</v>
      </c>
      <c r="E1222" t="str">
        <f>VLOOKUP($D1222,metadata!$B$2:$S$451,2,0)</f>
        <v>Lehmann, P; Lyytinen, A; Piiroinen, S; Lindstrom, L</v>
      </c>
      <c r="F1222" t="str">
        <f>VLOOKUP($D1222,metadata!$B$2:$S$451,3,0)</f>
        <v>Latitudinal differences in diapause related photoperiodic responses of European Colorado potato beetles (Leptinotarsa decemlineata)</v>
      </c>
      <c r="G1222" t="str">
        <f>VLOOKUP($D1222,metadata!$B$2:$S$451,4,0)</f>
        <v>10.1007/s10682-015-9755-x</v>
      </c>
      <c r="H1222" t="str">
        <f>VLOOKUP($D1222,metadata!$B$2:$S$451,5,0)</f>
        <v>y</v>
      </c>
      <c r="I1222" t="str">
        <f>VLOOKUP($D1222,metadata!$B$2:$S$451,6,0)</f>
        <v>a</v>
      </c>
      <c r="J1222" t="str">
        <f>VLOOKUP($D1222,metadata!$B$2:$S$451,7,0)</f>
        <v>i</v>
      </c>
      <c r="K1222">
        <f>VLOOKUP($D1222,metadata!$B$2:$S$451,8,0)</f>
        <v>6</v>
      </c>
      <c r="L1222">
        <f>VLOOKUP($D1222,metadata!$B$2:$S$451,9,0)</f>
        <v>6</v>
      </c>
      <c r="M1222" t="str">
        <f>VLOOKUP($D1222,metadata!$B$2:$S$451,10,0)</f>
        <v/>
      </c>
      <c r="N1222" t="str">
        <f>VLOOKUP($D1222,metadata!$B$2:$S$451,11,0)</f>
        <v>leptinotarsa decemlineata</v>
      </c>
      <c r="O1222" t="str">
        <f>VLOOKUP($D1222,metadata!$B$2:$S$451,12,0)</f>
        <v>coleoptera</v>
      </c>
      <c r="P1222" t="str">
        <f>VLOOKUP($D1222,metadata!$B$2:$S$451,13,0)</f>
        <v>padua_B</v>
      </c>
      <c r="Q1222">
        <f>VLOOKUP($D1222,metadata!$B$2:$S$451,14,0)</f>
        <v>45.8</v>
      </c>
      <c r="R1222">
        <f>VLOOKUP($D1222,metadata!$B$2:$S$451,15,0)</f>
        <v>12.116666666666699</v>
      </c>
      <c r="S1222" t="str">
        <f>VLOOKUP($D1222,metadata!$B$2:$S$451,16,0)</f>
        <v/>
      </c>
      <c r="T1222" t="str">
        <f>VLOOKUP($D1222,metadata!$B$2:$S$451,17,0)</f>
        <v/>
      </c>
      <c r="U1222" t="str">
        <f>VLOOKUP($D1222,metadata!$B$2:$S$451,18,0)</f>
        <v/>
      </c>
      <c r="V1222">
        <f>VLOOKUP($D1222,metadata!$B$2:$Z$451,19,0)</f>
        <v>22.3333333333333</v>
      </c>
      <c r="W1222" t="str">
        <f>VLOOKUP($D1222,metadata!$B$2:$Z$451,20,0)</f>
        <v>acc</v>
      </c>
      <c r="X1222" t="str">
        <f>VLOOKUP($D1222,metadata!$B$2:$Z$451,21,0)</f>
        <v/>
      </c>
      <c r="Y1222" t="str">
        <f>VLOOKUP($D1222,metadata!$B$2:$Z$451,22,0)</f>
        <v>27_2</v>
      </c>
      <c r="Z1222" t="str">
        <f>VLOOKUP($D1222,metadata!$B$2:$Z$451,23,0)</f>
        <v/>
      </c>
      <c r="AA1222" t="str">
        <f>VLOOKUP($D1222,metadata!$B$2:$Z$451,24,0)</f>
        <v>adult</v>
      </c>
      <c r="AB1222" t="str">
        <f>VLOOKUP($D1222,metadata!$B$2:$Z$451,25,0)</f>
        <v/>
      </c>
      <c r="AC1222">
        <v>17.894550061753399</v>
      </c>
      <c r="AD1222">
        <v>60.0642107849864</v>
      </c>
      <c r="AF1222">
        <f>IF(AE1222="",V1222,AE1222)</f>
        <v>22.3333333333333</v>
      </c>
      <c r="AG1222">
        <v>18</v>
      </c>
      <c r="AH1222">
        <v>2015</v>
      </c>
      <c r="AI1222" t="s">
        <v>37</v>
      </c>
      <c r="AJ1222" t="s">
        <v>37</v>
      </c>
    </row>
    <row r="1223" spans="3:36" x14ac:dyDescent="0.3">
      <c r="C1223">
        <v>1223</v>
      </c>
      <c r="D1223" t="str">
        <f t="shared" si="52"/>
        <v>27-padua_B</v>
      </c>
      <c r="E1223" t="str">
        <f>VLOOKUP($D1223,metadata!$B$2:$S$451,2,0)</f>
        <v>Lehmann, P; Lyytinen, A; Piiroinen, S; Lindstrom, L</v>
      </c>
      <c r="F1223" t="str">
        <f>VLOOKUP($D1223,metadata!$B$2:$S$451,3,0)</f>
        <v>Latitudinal differences in diapause related photoperiodic responses of European Colorado potato beetles (Leptinotarsa decemlineata)</v>
      </c>
      <c r="G1223" t="str">
        <f>VLOOKUP($D1223,metadata!$B$2:$S$451,4,0)</f>
        <v>10.1007/s10682-015-9755-x</v>
      </c>
      <c r="H1223" t="str">
        <f>VLOOKUP($D1223,metadata!$B$2:$S$451,5,0)</f>
        <v>y</v>
      </c>
      <c r="I1223" t="str">
        <f>VLOOKUP($D1223,metadata!$B$2:$S$451,6,0)</f>
        <v>a</v>
      </c>
      <c r="J1223" t="str">
        <f>VLOOKUP($D1223,metadata!$B$2:$S$451,7,0)</f>
        <v>i</v>
      </c>
      <c r="K1223">
        <f>VLOOKUP($D1223,metadata!$B$2:$S$451,8,0)</f>
        <v>6</v>
      </c>
      <c r="L1223">
        <f>VLOOKUP($D1223,metadata!$B$2:$S$451,9,0)</f>
        <v>6</v>
      </c>
      <c r="M1223" t="str">
        <f>VLOOKUP($D1223,metadata!$B$2:$S$451,10,0)</f>
        <v/>
      </c>
      <c r="N1223" t="str">
        <f>VLOOKUP($D1223,metadata!$B$2:$S$451,11,0)</f>
        <v>leptinotarsa decemlineata</v>
      </c>
      <c r="O1223" t="str">
        <f>VLOOKUP($D1223,metadata!$B$2:$S$451,12,0)</f>
        <v>coleoptera</v>
      </c>
      <c r="P1223" t="str">
        <f>VLOOKUP($D1223,metadata!$B$2:$S$451,13,0)</f>
        <v>padua_B</v>
      </c>
      <c r="Q1223">
        <f>VLOOKUP($D1223,metadata!$B$2:$S$451,14,0)</f>
        <v>45.8</v>
      </c>
      <c r="R1223">
        <f>VLOOKUP($D1223,metadata!$B$2:$S$451,15,0)</f>
        <v>12.116666666666699</v>
      </c>
      <c r="S1223" t="str">
        <f>VLOOKUP($D1223,metadata!$B$2:$S$451,16,0)</f>
        <v/>
      </c>
      <c r="T1223" t="str">
        <f>VLOOKUP($D1223,metadata!$B$2:$S$451,17,0)</f>
        <v/>
      </c>
      <c r="U1223" t="str">
        <f>VLOOKUP($D1223,metadata!$B$2:$S$451,18,0)</f>
        <v/>
      </c>
      <c r="V1223">
        <f>VLOOKUP($D1223,metadata!$B$2:$Z$451,19,0)</f>
        <v>22.3333333333333</v>
      </c>
      <c r="W1223" t="str">
        <f>VLOOKUP($D1223,metadata!$B$2:$Z$451,20,0)</f>
        <v>acc</v>
      </c>
      <c r="X1223" t="str">
        <f>VLOOKUP($D1223,metadata!$B$2:$Z$451,21,0)</f>
        <v/>
      </c>
      <c r="Y1223" t="str">
        <f>VLOOKUP($D1223,metadata!$B$2:$Z$451,22,0)</f>
        <v>27_2</v>
      </c>
      <c r="Z1223" t="str">
        <f>VLOOKUP($D1223,metadata!$B$2:$Z$451,23,0)</f>
        <v/>
      </c>
      <c r="AA1223" t="str">
        <f>VLOOKUP($D1223,metadata!$B$2:$Z$451,24,0)</f>
        <v>adult</v>
      </c>
      <c r="AB1223" t="str">
        <f>VLOOKUP($D1223,metadata!$B$2:$Z$451,25,0)</f>
        <v/>
      </c>
      <c r="AC1223">
        <v>20.852394979303799</v>
      </c>
      <c r="AD1223">
        <v>56.1748626904063</v>
      </c>
      <c r="AF1223">
        <f>IF(AE1223="",V1223,AE1223)</f>
        <v>22.3333333333333</v>
      </c>
      <c r="AG1223">
        <v>21</v>
      </c>
      <c r="AH1223">
        <v>2015</v>
      </c>
      <c r="AI1223" t="s">
        <v>37</v>
      </c>
      <c r="AJ1223" t="s">
        <v>37</v>
      </c>
    </row>
    <row r="1224" spans="3:36" x14ac:dyDescent="0.3">
      <c r="C1224">
        <v>1224</v>
      </c>
      <c r="D1224" t="str">
        <f t="shared" si="52"/>
        <v>27-padua_B</v>
      </c>
      <c r="E1224" t="str">
        <f>VLOOKUP($D1224,metadata!$B$2:$S$451,2,0)</f>
        <v>Lehmann, P; Lyytinen, A; Piiroinen, S; Lindstrom, L</v>
      </c>
      <c r="F1224" t="str">
        <f>VLOOKUP($D1224,metadata!$B$2:$S$451,3,0)</f>
        <v>Latitudinal differences in diapause related photoperiodic responses of European Colorado potato beetles (Leptinotarsa decemlineata)</v>
      </c>
      <c r="G1224" t="str">
        <f>VLOOKUP($D1224,metadata!$B$2:$S$451,4,0)</f>
        <v>10.1007/s10682-015-9755-x</v>
      </c>
      <c r="H1224" t="str">
        <f>VLOOKUP($D1224,metadata!$B$2:$S$451,5,0)</f>
        <v>y</v>
      </c>
      <c r="I1224" t="str">
        <f>VLOOKUP($D1224,metadata!$B$2:$S$451,6,0)</f>
        <v>a</v>
      </c>
      <c r="J1224" t="str">
        <f>VLOOKUP($D1224,metadata!$B$2:$S$451,7,0)</f>
        <v>i</v>
      </c>
      <c r="K1224">
        <f>VLOOKUP($D1224,metadata!$B$2:$S$451,8,0)</f>
        <v>6</v>
      </c>
      <c r="L1224">
        <f>VLOOKUP($D1224,metadata!$B$2:$S$451,9,0)</f>
        <v>6</v>
      </c>
      <c r="M1224" t="str">
        <f>VLOOKUP($D1224,metadata!$B$2:$S$451,10,0)</f>
        <v/>
      </c>
      <c r="N1224" t="str">
        <f>VLOOKUP($D1224,metadata!$B$2:$S$451,11,0)</f>
        <v>leptinotarsa decemlineata</v>
      </c>
      <c r="O1224" t="str">
        <f>VLOOKUP($D1224,metadata!$B$2:$S$451,12,0)</f>
        <v>coleoptera</v>
      </c>
      <c r="P1224" t="str">
        <f>VLOOKUP($D1224,metadata!$B$2:$S$451,13,0)</f>
        <v>padua_B</v>
      </c>
      <c r="Q1224">
        <f>VLOOKUP($D1224,metadata!$B$2:$S$451,14,0)</f>
        <v>45.8</v>
      </c>
      <c r="R1224">
        <f>VLOOKUP($D1224,metadata!$B$2:$S$451,15,0)</f>
        <v>12.116666666666699</v>
      </c>
      <c r="S1224" t="str">
        <f>VLOOKUP($D1224,metadata!$B$2:$S$451,16,0)</f>
        <v/>
      </c>
      <c r="T1224" t="str">
        <f>VLOOKUP($D1224,metadata!$B$2:$S$451,17,0)</f>
        <v/>
      </c>
      <c r="U1224" t="str">
        <f>VLOOKUP($D1224,metadata!$B$2:$S$451,18,0)</f>
        <v/>
      </c>
      <c r="V1224">
        <f>VLOOKUP($D1224,metadata!$B$2:$Z$451,19,0)</f>
        <v>22.3333333333333</v>
      </c>
      <c r="W1224" t="str">
        <f>VLOOKUP($D1224,metadata!$B$2:$Z$451,20,0)</f>
        <v>acc</v>
      </c>
      <c r="X1224" t="str">
        <f>VLOOKUP($D1224,metadata!$B$2:$Z$451,21,0)</f>
        <v/>
      </c>
      <c r="Y1224" t="str">
        <f>VLOOKUP($D1224,metadata!$B$2:$Z$451,22,0)</f>
        <v>27_2</v>
      </c>
      <c r="Z1224" t="str">
        <f>VLOOKUP($D1224,metadata!$B$2:$Z$451,23,0)</f>
        <v/>
      </c>
      <c r="AA1224" t="str">
        <f>VLOOKUP($D1224,metadata!$B$2:$Z$451,24,0)</f>
        <v>adult</v>
      </c>
      <c r="AB1224" t="str">
        <f>VLOOKUP($D1224,metadata!$B$2:$Z$451,25,0)</f>
        <v/>
      </c>
      <c r="AC1224">
        <v>23.807989966267002</v>
      </c>
      <c r="AD1224">
        <v>44.605751524687001</v>
      </c>
      <c r="AF1224">
        <f>IF(AE1224="",V1224,AE1224)</f>
        <v>22.3333333333333</v>
      </c>
      <c r="AG1224">
        <v>24</v>
      </c>
      <c r="AH1224">
        <v>2015</v>
      </c>
      <c r="AI1224" t="s">
        <v>37</v>
      </c>
      <c r="AJ1224" t="s">
        <v>37</v>
      </c>
    </row>
    <row r="1225" spans="3:36" x14ac:dyDescent="0.3">
      <c r="C1225">
        <v>1225</v>
      </c>
      <c r="D1225" t="str">
        <f t="shared" si="52"/>
        <v>27-Belchow</v>
      </c>
      <c r="E1225" t="str">
        <f>VLOOKUP($D1225,metadata!$B$2:$S$451,2,0)</f>
        <v>Lehmann, P; Lyytinen, A; Piiroinen, S; Lindstrom, L</v>
      </c>
      <c r="F1225" t="str">
        <f>VLOOKUP($D1225,metadata!$B$2:$S$451,3,0)</f>
        <v>Latitudinal differences in diapause related photoperiodic responses of European Colorado potato beetles (Leptinotarsa decemlineata)</v>
      </c>
      <c r="G1225" t="str">
        <f>VLOOKUP($D1225,metadata!$B$2:$S$451,4,0)</f>
        <v>10.1007/s10682-015-9755-x</v>
      </c>
      <c r="H1225" t="str">
        <f>VLOOKUP($D1225,metadata!$B$2:$S$451,5,0)</f>
        <v>y</v>
      </c>
      <c r="I1225" t="str">
        <f>VLOOKUP($D1225,metadata!$B$2:$S$451,6,0)</f>
        <v>a</v>
      </c>
      <c r="J1225" t="str">
        <f>VLOOKUP($D1225,metadata!$B$2:$S$451,7,0)</f>
        <v>i</v>
      </c>
      <c r="K1225">
        <f>VLOOKUP($D1225,metadata!$B$2:$S$451,8,0)</f>
        <v>6</v>
      </c>
      <c r="L1225">
        <f>VLOOKUP($D1225,metadata!$B$2:$S$451,9,0)</f>
        <v>6</v>
      </c>
      <c r="M1225" t="str">
        <f>VLOOKUP($D1225,metadata!$B$2:$S$451,10,0)</f>
        <v/>
      </c>
      <c r="N1225" t="str">
        <f>VLOOKUP($D1225,metadata!$B$2:$S$451,11,0)</f>
        <v>leptinotarsa decemlineata</v>
      </c>
      <c r="O1225" t="str">
        <f>VLOOKUP($D1225,metadata!$B$2:$S$451,12,0)</f>
        <v>coleoptera</v>
      </c>
      <c r="P1225" t="str">
        <f>VLOOKUP($D1225,metadata!$B$2:$S$451,13,0)</f>
        <v>Belchow</v>
      </c>
      <c r="Q1225">
        <f>VLOOKUP($D1225,metadata!$B$2:$S$451,14,0)</f>
        <v>52.016666666666701</v>
      </c>
      <c r="R1225">
        <f>VLOOKUP($D1225,metadata!$B$2:$S$451,15,0)</f>
        <v>20.566666666666698</v>
      </c>
      <c r="S1225" t="str">
        <f>VLOOKUP($D1225,metadata!$B$2:$S$451,16,0)</f>
        <v/>
      </c>
      <c r="T1225" t="str">
        <f>VLOOKUP($D1225,metadata!$B$2:$S$451,17,0)</f>
        <v/>
      </c>
      <c r="U1225" t="str">
        <f>VLOOKUP($D1225,metadata!$B$2:$S$451,18,0)</f>
        <v/>
      </c>
      <c r="V1225">
        <f>VLOOKUP($D1225,metadata!$B$2:$Z$451,19,0)</f>
        <v>26.6666666666667</v>
      </c>
      <c r="W1225" t="str">
        <f>VLOOKUP($D1225,metadata!$B$2:$Z$451,20,0)</f>
        <v>acc</v>
      </c>
      <c r="X1225" t="str">
        <f>VLOOKUP($D1225,metadata!$B$2:$Z$451,21,0)</f>
        <v/>
      </c>
      <c r="Y1225" t="str">
        <f>VLOOKUP($D1225,metadata!$B$2:$Z$451,22,0)</f>
        <v>27_2</v>
      </c>
      <c r="Z1225" t="str">
        <f>VLOOKUP($D1225,metadata!$B$2:$Z$451,23,0)</f>
        <v/>
      </c>
      <c r="AA1225" t="str">
        <f>VLOOKUP($D1225,metadata!$B$2:$Z$451,24,0)</f>
        <v>adult</v>
      </c>
      <c r="AB1225" t="str">
        <f>VLOOKUP($D1225,metadata!$B$2:$Z$451,25,0)</f>
        <v/>
      </c>
      <c r="AC1225">
        <v>8.9643362066489392</v>
      </c>
      <c r="AD1225">
        <v>78.267585361728194</v>
      </c>
      <c r="AF1225">
        <f>IF(AE1225="",V1225,AE1225)</f>
        <v>26.6666666666667</v>
      </c>
      <c r="AG1225">
        <f>ROUND(AC1225,1)</f>
        <v>9</v>
      </c>
      <c r="AH1225">
        <v>2015</v>
      </c>
      <c r="AI1225" t="s">
        <v>38</v>
      </c>
      <c r="AJ1225" t="s">
        <v>38</v>
      </c>
    </row>
    <row r="1226" spans="3:36" x14ac:dyDescent="0.3">
      <c r="C1226">
        <v>1226</v>
      </c>
      <c r="D1226" t="str">
        <f t="shared" si="52"/>
        <v>27-Belchow</v>
      </c>
      <c r="E1226" t="str">
        <f>VLOOKUP($D1226,metadata!$B$2:$S$451,2,0)</f>
        <v>Lehmann, P; Lyytinen, A; Piiroinen, S; Lindstrom, L</v>
      </c>
      <c r="F1226" t="str">
        <f>VLOOKUP($D1226,metadata!$B$2:$S$451,3,0)</f>
        <v>Latitudinal differences in diapause related photoperiodic responses of European Colorado potato beetles (Leptinotarsa decemlineata)</v>
      </c>
      <c r="G1226" t="str">
        <f>VLOOKUP($D1226,metadata!$B$2:$S$451,4,0)</f>
        <v>10.1007/s10682-015-9755-x</v>
      </c>
      <c r="H1226" t="str">
        <f>VLOOKUP($D1226,metadata!$B$2:$S$451,5,0)</f>
        <v>y</v>
      </c>
      <c r="I1226" t="str">
        <f>VLOOKUP($D1226,metadata!$B$2:$S$451,6,0)</f>
        <v>a</v>
      </c>
      <c r="J1226" t="str">
        <f>VLOOKUP($D1226,metadata!$B$2:$S$451,7,0)</f>
        <v>i</v>
      </c>
      <c r="K1226">
        <f>VLOOKUP($D1226,metadata!$B$2:$S$451,8,0)</f>
        <v>6</v>
      </c>
      <c r="L1226">
        <f>VLOOKUP($D1226,metadata!$B$2:$S$451,9,0)</f>
        <v>6</v>
      </c>
      <c r="M1226" t="str">
        <f>VLOOKUP($D1226,metadata!$B$2:$S$451,10,0)</f>
        <v/>
      </c>
      <c r="N1226" t="str">
        <f>VLOOKUP($D1226,metadata!$B$2:$S$451,11,0)</f>
        <v>leptinotarsa decemlineata</v>
      </c>
      <c r="O1226" t="str">
        <f>VLOOKUP($D1226,metadata!$B$2:$S$451,12,0)</f>
        <v>coleoptera</v>
      </c>
      <c r="P1226" t="str">
        <f>VLOOKUP($D1226,metadata!$B$2:$S$451,13,0)</f>
        <v>Belchow</v>
      </c>
      <c r="Q1226">
        <f>VLOOKUP($D1226,metadata!$B$2:$S$451,14,0)</f>
        <v>52.016666666666701</v>
      </c>
      <c r="R1226">
        <f>VLOOKUP($D1226,metadata!$B$2:$S$451,15,0)</f>
        <v>20.566666666666698</v>
      </c>
      <c r="S1226" t="str">
        <f>VLOOKUP($D1226,metadata!$B$2:$S$451,16,0)</f>
        <v/>
      </c>
      <c r="T1226" t="str">
        <f>VLOOKUP($D1226,metadata!$B$2:$S$451,17,0)</f>
        <v/>
      </c>
      <c r="U1226" t="str">
        <f>VLOOKUP($D1226,metadata!$B$2:$S$451,18,0)</f>
        <v/>
      </c>
      <c r="V1226">
        <f>VLOOKUP($D1226,metadata!$B$2:$Z$451,19,0)</f>
        <v>26.6666666666667</v>
      </c>
      <c r="W1226" t="str">
        <f>VLOOKUP($D1226,metadata!$B$2:$Z$451,20,0)</f>
        <v>acc</v>
      </c>
      <c r="X1226" t="str">
        <f>VLOOKUP($D1226,metadata!$B$2:$Z$451,21,0)</f>
        <v/>
      </c>
      <c r="Y1226" t="str">
        <f>VLOOKUP($D1226,metadata!$B$2:$Z$451,22,0)</f>
        <v>27_2</v>
      </c>
      <c r="Z1226" t="str">
        <f>VLOOKUP($D1226,metadata!$B$2:$Z$451,23,0)</f>
        <v/>
      </c>
      <c r="AA1226" t="str">
        <f>VLOOKUP($D1226,metadata!$B$2:$Z$451,24,0)</f>
        <v>adult</v>
      </c>
      <c r="AB1226" t="str">
        <f>VLOOKUP($D1226,metadata!$B$2:$Z$451,25,0)</f>
        <v/>
      </c>
      <c r="AC1226">
        <v>11.954158861056399</v>
      </c>
      <c r="AD1226">
        <v>83.528912405893806</v>
      </c>
      <c r="AF1226">
        <f>IF(AE1226="",V1226,AE1226)</f>
        <v>26.6666666666667</v>
      </c>
      <c r="AG1226">
        <f>ROUND(AC1226,1)</f>
        <v>12</v>
      </c>
      <c r="AH1226">
        <v>2015</v>
      </c>
      <c r="AI1226" t="s">
        <v>38</v>
      </c>
      <c r="AJ1226" t="s">
        <v>38</v>
      </c>
    </row>
    <row r="1227" spans="3:36" x14ac:dyDescent="0.3">
      <c r="C1227">
        <v>1227</v>
      </c>
      <c r="D1227" t="str">
        <f t="shared" si="52"/>
        <v>27-Belchow</v>
      </c>
      <c r="E1227" t="str">
        <f>VLOOKUP($D1227,metadata!$B$2:$S$451,2,0)</f>
        <v>Lehmann, P; Lyytinen, A; Piiroinen, S; Lindstrom, L</v>
      </c>
      <c r="F1227" t="str">
        <f>VLOOKUP($D1227,metadata!$B$2:$S$451,3,0)</f>
        <v>Latitudinal differences in diapause related photoperiodic responses of European Colorado potato beetles (Leptinotarsa decemlineata)</v>
      </c>
      <c r="G1227" t="str">
        <f>VLOOKUP($D1227,metadata!$B$2:$S$451,4,0)</f>
        <v>10.1007/s10682-015-9755-x</v>
      </c>
      <c r="H1227" t="str">
        <f>VLOOKUP($D1227,metadata!$B$2:$S$451,5,0)</f>
        <v>y</v>
      </c>
      <c r="I1227" t="str">
        <f>VLOOKUP($D1227,metadata!$B$2:$S$451,6,0)</f>
        <v>a</v>
      </c>
      <c r="J1227" t="str">
        <f>VLOOKUP($D1227,metadata!$B$2:$S$451,7,0)</f>
        <v>i</v>
      </c>
      <c r="K1227">
        <f>VLOOKUP($D1227,metadata!$B$2:$S$451,8,0)</f>
        <v>6</v>
      </c>
      <c r="L1227">
        <f>VLOOKUP($D1227,metadata!$B$2:$S$451,9,0)</f>
        <v>6</v>
      </c>
      <c r="M1227" t="str">
        <f>VLOOKUP($D1227,metadata!$B$2:$S$451,10,0)</f>
        <v/>
      </c>
      <c r="N1227" t="str">
        <f>VLOOKUP($D1227,metadata!$B$2:$S$451,11,0)</f>
        <v>leptinotarsa decemlineata</v>
      </c>
      <c r="O1227" t="str">
        <f>VLOOKUP($D1227,metadata!$B$2:$S$451,12,0)</f>
        <v>coleoptera</v>
      </c>
      <c r="P1227" t="str">
        <f>VLOOKUP($D1227,metadata!$B$2:$S$451,13,0)</f>
        <v>Belchow</v>
      </c>
      <c r="Q1227">
        <f>VLOOKUP($D1227,metadata!$B$2:$S$451,14,0)</f>
        <v>52.016666666666701</v>
      </c>
      <c r="R1227">
        <f>VLOOKUP($D1227,metadata!$B$2:$S$451,15,0)</f>
        <v>20.566666666666698</v>
      </c>
      <c r="S1227" t="str">
        <f>VLOOKUP($D1227,metadata!$B$2:$S$451,16,0)</f>
        <v/>
      </c>
      <c r="T1227" t="str">
        <f>VLOOKUP($D1227,metadata!$B$2:$S$451,17,0)</f>
        <v/>
      </c>
      <c r="U1227" t="str">
        <f>VLOOKUP($D1227,metadata!$B$2:$S$451,18,0)</f>
        <v/>
      </c>
      <c r="V1227">
        <f>VLOOKUP($D1227,metadata!$B$2:$Z$451,19,0)</f>
        <v>26.6666666666667</v>
      </c>
      <c r="W1227" t="str">
        <f>VLOOKUP($D1227,metadata!$B$2:$Z$451,20,0)</f>
        <v>acc</v>
      </c>
      <c r="X1227" t="str">
        <f>VLOOKUP($D1227,metadata!$B$2:$Z$451,21,0)</f>
        <v/>
      </c>
      <c r="Y1227" t="str">
        <f>VLOOKUP($D1227,metadata!$B$2:$Z$451,22,0)</f>
        <v>27_2</v>
      </c>
      <c r="Z1227" t="str">
        <f>VLOOKUP($D1227,metadata!$B$2:$Z$451,23,0)</f>
        <v/>
      </c>
      <c r="AA1227" t="str">
        <f>VLOOKUP($D1227,metadata!$B$2:$Z$451,24,0)</f>
        <v>adult</v>
      </c>
      <c r="AB1227" t="str">
        <f>VLOOKUP($D1227,metadata!$B$2:$Z$451,25,0)</f>
        <v/>
      </c>
      <c r="AC1227">
        <v>14.913822871421999</v>
      </c>
      <c r="AD1227">
        <v>85.848734453936999</v>
      </c>
      <c r="AF1227">
        <f>IF(AE1227="",V1227,AE1227)</f>
        <v>26.6666666666667</v>
      </c>
      <c r="AG1227">
        <v>15</v>
      </c>
      <c r="AH1227">
        <v>2015</v>
      </c>
      <c r="AI1227" t="s">
        <v>38</v>
      </c>
      <c r="AJ1227" t="s">
        <v>38</v>
      </c>
    </row>
    <row r="1228" spans="3:36" x14ac:dyDescent="0.3">
      <c r="C1228">
        <v>1228</v>
      </c>
      <c r="D1228" t="str">
        <f t="shared" si="52"/>
        <v>27-Belchow</v>
      </c>
      <c r="E1228" t="str">
        <f>VLOOKUP($D1228,metadata!$B$2:$S$451,2,0)</f>
        <v>Lehmann, P; Lyytinen, A; Piiroinen, S; Lindstrom, L</v>
      </c>
      <c r="F1228" t="str">
        <f>VLOOKUP($D1228,metadata!$B$2:$S$451,3,0)</f>
        <v>Latitudinal differences in diapause related photoperiodic responses of European Colorado potato beetles (Leptinotarsa decemlineata)</v>
      </c>
      <c r="G1228" t="str">
        <f>VLOOKUP($D1228,metadata!$B$2:$S$451,4,0)</f>
        <v>10.1007/s10682-015-9755-x</v>
      </c>
      <c r="H1228" t="str">
        <f>VLOOKUP($D1228,metadata!$B$2:$S$451,5,0)</f>
        <v>y</v>
      </c>
      <c r="I1228" t="str">
        <f>VLOOKUP($D1228,metadata!$B$2:$S$451,6,0)</f>
        <v>a</v>
      </c>
      <c r="J1228" t="str">
        <f>VLOOKUP($D1228,metadata!$B$2:$S$451,7,0)</f>
        <v>i</v>
      </c>
      <c r="K1228">
        <f>VLOOKUP($D1228,metadata!$B$2:$S$451,8,0)</f>
        <v>6</v>
      </c>
      <c r="L1228">
        <f>VLOOKUP($D1228,metadata!$B$2:$S$451,9,0)</f>
        <v>6</v>
      </c>
      <c r="M1228" t="str">
        <f>VLOOKUP($D1228,metadata!$B$2:$S$451,10,0)</f>
        <v/>
      </c>
      <c r="N1228" t="str">
        <f>VLOOKUP($D1228,metadata!$B$2:$S$451,11,0)</f>
        <v>leptinotarsa decemlineata</v>
      </c>
      <c r="O1228" t="str">
        <f>VLOOKUP($D1228,metadata!$B$2:$S$451,12,0)</f>
        <v>coleoptera</v>
      </c>
      <c r="P1228" t="str">
        <f>VLOOKUP($D1228,metadata!$B$2:$S$451,13,0)</f>
        <v>Belchow</v>
      </c>
      <c r="Q1228">
        <f>VLOOKUP($D1228,metadata!$B$2:$S$451,14,0)</f>
        <v>52.016666666666701</v>
      </c>
      <c r="R1228">
        <f>VLOOKUP($D1228,metadata!$B$2:$S$451,15,0)</f>
        <v>20.566666666666698</v>
      </c>
      <c r="S1228" t="str">
        <f>VLOOKUP($D1228,metadata!$B$2:$S$451,16,0)</f>
        <v/>
      </c>
      <c r="T1228" t="str">
        <f>VLOOKUP($D1228,metadata!$B$2:$S$451,17,0)</f>
        <v/>
      </c>
      <c r="U1228" t="str">
        <f>VLOOKUP($D1228,metadata!$B$2:$S$451,18,0)</f>
        <v/>
      </c>
      <c r="V1228">
        <f>VLOOKUP($D1228,metadata!$B$2:$Z$451,19,0)</f>
        <v>26.6666666666667</v>
      </c>
      <c r="W1228" t="str">
        <f>VLOOKUP($D1228,metadata!$B$2:$Z$451,20,0)</f>
        <v>acc</v>
      </c>
      <c r="X1228" t="str">
        <f>VLOOKUP($D1228,metadata!$B$2:$Z$451,21,0)</f>
        <v/>
      </c>
      <c r="Y1228" t="str">
        <f>VLOOKUP($D1228,metadata!$B$2:$Z$451,22,0)</f>
        <v>27_2</v>
      </c>
      <c r="Z1228" t="str">
        <f>VLOOKUP($D1228,metadata!$B$2:$Z$451,23,0)</f>
        <v/>
      </c>
      <c r="AA1228" t="str">
        <f>VLOOKUP($D1228,metadata!$B$2:$Z$451,24,0)</f>
        <v>adult</v>
      </c>
      <c r="AB1228" t="str">
        <f>VLOOKUP($D1228,metadata!$B$2:$Z$451,25,0)</f>
        <v/>
      </c>
      <c r="AC1228">
        <v>17.8852152433595</v>
      </c>
      <c r="AD1228">
        <v>28.201364000472299</v>
      </c>
      <c r="AF1228">
        <f>IF(AE1228="",V1228,AE1228)</f>
        <v>26.6666666666667</v>
      </c>
      <c r="AG1228">
        <v>18</v>
      </c>
      <c r="AH1228">
        <v>2015</v>
      </c>
      <c r="AI1228" t="s">
        <v>38</v>
      </c>
      <c r="AJ1228" t="s">
        <v>38</v>
      </c>
    </row>
    <row r="1229" spans="3:36" x14ac:dyDescent="0.3">
      <c r="C1229">
        <v>1229</v>
      </c>
      <c r="D1229" t="str">
        <f t="shared" si="52"/>
        <v>27-Belchow</v>
      </c>
      <c r="E1229" t="str">
        <f>VLOOKUP($D1229,metadata!$B$2:$S$451,2,0)</f>
        <v>Lehmann, P; Lyytinen, A; Piiroinen, S; Lindstrom, L</v>
      </c>
      <c r="F1229" t="str">
        <f>VLOOKUP($D1229,metadata!$B$2:$S$451,3,0)</f>
        <v>Latitudinal differences in diapause related photoperiodic responses of European Colorado potato beetles (Leptinotarsa decemlineata)</v>
      </c>
      <c r="G1229" t="str">
        <f>VLOOKUP($D1229,metadata!$B$2:$S$451,4,0)</f>
        <v>10.1007/s10682-015-9755-x</v>
      </c>
      <c r="H1229" t="str">
        <f>VLOOKUP($D1229,metadata!$B$2:$S$451,5,0)</f>
        <v>y</v>
      </c>
      <c r="I1229" t="str">
        <f>VLOOKUP($D1229,metadata!$B$2:$S$451,6,0)</f>
        <v>a</v>
      </c>
      <c r="J1229" t="str">
        <f>VLOOKUP($D1229,metadata!$B$2:$S$451,7,0)</f>
        <v>i</v>
      </c>
      <c r="K1229">
        <f>VLOOKUP($D1229,metadata!$B$2:$S$451,8,0)</f>
        <v>6</v>
      </c>
      <c r="L1229">
        <f>VLOOKUP($D1229,metadata!$B$2:$S$451,9,0)</f>
        <v>6</v>
      </c>
      <c r="M1229" t="str">
        <f>VLOOKUP($D1229,metadata!$B$2:$S$451,10,0)</f>
        <v/>
      </c>
      <c r="N1229" t="str">
        <f>VLOOKUP($D1229,metadata!$B$2:$S$451,11,0)</f>
        <v>leptinotarsa decemlineata</v>
      </c>
      <c r="O1229" t="str">
        <f>VLOOKUP($D1229,metadata!$B$2:$S$451,12,0)</f>
        <v>coleoptera</v>
      </c>
      <c r="P1229" t="str">
        <f>VLOOKUP($D1229,metadata!$B$2:$S$451,13,0)</f>
        <v>Belchow</v>
      </c>
      <c r="Q1229">
        <f>VLOOKUP($D1229,metadata!$B$2:$S$451,14,0)</f>
        <v>52.016666666666701</v>
      </c>
      <c r="R1229">
        <f>VLOOKUP($D1229,metadata!$B$2:$S$451,15,0)</f>
        <v>20.566666666666698</v>
      </c>
      <c r="S1229" t="str">
        <f>VLOOKUP($D1229,metadata!$B$2:$S$451,16,0)</f>
        <v/>
      </c>
      <c r="T1229" t="str">
        <f>VLOOKUP($D1229,metadata!$B$2:$S$451,17,0)</f>
        <v/>
      </c>
      <c r="U1229" t="str">
        <f>VLOOKUP($D1229,metadata!$B$2:$S$451,18,0)</f>
        <v/>
      </c>
      <c r="V1229">
        <f>VLOOKUP($D1229,metadata!$B$2:$Z$451,19,0)</f>
        <v>26.6666666666667</v>
      </c>
      <c r="W1229" t="str">
        <f>VLOOKUP($D1229,metadata!$B$2:$Z$451,20,0)</f>
        <v>acc</v>
      </c>
      <c r="X1229" t="str">
        <f>VLOOKUP($D1229,metadata!$B$2:$Z$451,21,0)</f>
        <v/>
      </c>
      <c r="Y1229" t="str">
        <f>VLOOKUP($D1229,metadata!$B$2:$Z$451,22,0)</f>
        <v>27_2</v>
      </c>
      <c r="Z1229" t="str">
        <f>VLOOKUP($D1229,metadata!$B$2:$Z$451,23,0)</f>
        <v/>
      </c>
      <c r="AA1229" t="str">
        <f>VLOOKUP($D1229,metadata!$B$2:$Z$451,24,0)</f>
        <v>adult</v>
      </c>
      <c r="AB1229" t="str">
        <f>VLOOKUP($D1229,metadata!$B$2:$Z$451,25,0)</f>
        <v/>
      </c>
      <c r="AC1229">
        <v>20.846076025314101</v>
      </c>
      <c r="AD1229">
        <v>34.606166405504503</v>
      </c>
      <c r="AF1229">
        <f>IF(AE1229="",V1229,AE1229)</f>
        <v>26.6666666666667</v>
      </c>
      <c r="AG1229">
        <v>21</v>
      </c>
      <c r="AH1229">
        <v>2015</v>
      </c>
      <c r="AI1229" t="s">
        <v>38</v>
      </c>
      <c r="AJ1229" t="s">
        <v>38</v>
      </c>
    </row>
    <row r="1230" spans="3:36" x14ac:dyDescent="0.3">
      <c r="C1230">
        <v>1230</v>
      </c>
      <c r="D1230" t="str">
        <f t="shared" si="52"/>
        <v>27-Belchow</v>
      </c>
      <c r="E1230" t="str">
        <f>VLOOKUP($D1230,metadata!$B$2:$S$451,2,0)</f>
        <v>Lehmann, P; Lyytinen, A; Piiroinen, S; Lindstrom, L</v>
      </c>
      <c r="F1230" t="str">
        <f>VLOOKUP($D1230,metadata!$B$2:$S$451,3,0)</f>
        <v>Latitudinal differences in diapause related photoperiodic responses of European Colorado potato beetles (Leptinotarsa decemlineata)</v>
      </c>
      <c r="G1230" t="str">
        <f>VLOOKUP($D1230,metadata!$B$2:$S$451,4,0)</f>
        <v>10.1007/s10682-015-9755-x</v>
      </c>
      <c r="H1230" t="str">
        <f>VLOOKUP($D1230,metadata!$B$2:$S$451,5,0)</f>
        <v>y</v>
      </c>
      <c r="I1230" t="str">
        <f>VLOOKUP($D1230,metadata!$B$2:$S$451,6,0)</f>
        <v>a</v>
      </c>
      <c r="J1230" t="str">
        <f>VLOOKUP($D1230,metadata!$B$2:$S$451,7,0)</f>
        <v>i</v>
      </c>
      <c r="K1230">
        <f>VLOOKUP($D1230,metadata!$B$2:$S$451,8,0)</f>
        <v>6</v>
      </c>
      <c r="L1230">
        <f>VLOOKUP($D1230,metadata!$B$2:$S$451,9,0)</f>
        <v>6</v>
      </c>
      <c r="M1230" t="str">
        <f>VLOOKUP($D1230,metadata!$B$2:$S$451,10,0)</f>
        <v/>
      </c>
      <c r="N1230" t="str">
        <f>VLOOKUP($D1230,metadata!$B$2:$S$451,11,0)</f>
        <v>leptinotarsa decemlineata</v>
      </c>
      <c r="O1230" t="str">
        <f>VLOOKUP($D1230,metadata!$B$2:$S$451,12,0)</f>
        <v>coleoptera</v>
      </c>
      <c r="P1230" t="str">
        <f>VLOOKUP($D1230,metadata!$B$2:$S$451,13,0)</f>
        <v>Belchow</v>
      </c>
      <c r="Q1230">
        <f>VLOOKUP($D1230,metadata!$B$2:$S$451,14,0)</f>
        <v>52.016666666666701</v>
      </c>
      <c r="R1230">
        <f>VLOOKUP($D1230,metadata!$B$2:$S$451,15,0)</f>
        <v>20.566666666666698</v>
      </c>
      <c r="S1230" t="str">
        <f>VLOOKUP($D1230,metadata!$B$2:$S$451,16,0)</f>
        <v/>
      </c>
      <c r="T1230" t="str">
        <f>VLOOKUP($D1230,metadata!$B$2:$S$451,17,0)</f>
        <v/>
      </c>
      <c r="U1230" t="str">
        <f>VLOOKUP($D1230,metadata!$B$2:$S$451,18,0)</f>
        <v/>
      </c>
      <c r="V1230">
        <f>VLOOKUP($D1230,metadata!$B$2:$Z$451,19,0)</f>
        <v>26.6666666666667</v>
      </c>
      <c r="W1230" t="str">
        <f>VLOOKUP($D1230,metadata!$B$2:$Z$451,20,0)</f>
        <v>acc</v>
      </c>
      <c r="X1230" t="str">
        <f>VLOOKUP($D1230,metadata!$B$2:$Z$451,21,0)</f>
        <v/>
      </c>
      <c r="Y1230" t="str">
        <f>VLOOKUP($D1230,metadata!$B$2:$Z$451,22,0)</f>
        <v>27_2</v>
      </c>
      <c r="Z1230" t="str">
        <f>VLOOKUP($D1230,metadata!$B$2:$Z$451,23,0)</f>
        <v/>
      </c>
      <c r="AA1230" t="str">
        <f>VLOOKUP($D1230,metadata!$B$2:$Z$451,24,0)</f>
        <v>adult</v>
      </c>
      <c r="AB1230" t="str">
        <f>VLOOKUP($D1230,metadata!$B$2:$Z$451,25,0)</f>
        <v/>
      </c>
      <c r="AC1230">
        <v>23.8357071962673</v>
      </c>
      <c r="AD1230">
        <v>39.213896592551897</v>
      </c>
      <c r="AF1230">
        <f>IF(AE1230="",V1230,AE1230)</f>
        <v>26.6666666666667</v>
      </c>
      <c r="AG1230">
        <v>24</v>
      </c>
      <c r="AH1230">
        <v>2015</v>
      </c>
      <c r="AI1230" t="s">
        <v>38</v>
      </c>
      <c r="AJ1230" t="s">
        <v>38</v>
      </c>
    </row>
    <row r="1231" spans="3:36" x14ac:dyDescent="0.3">
      <c r="C1231">
        <v>1231</v>
      </c>
      <c r="D1231" t="str">
        <f t="shared" si="52"/>
        <v>27-petroskoi_F</v>
      </c>
      <c r="E1231" t="str">
        <f>VLOOKUP($D1231,metadata!$B$2:$S$451,2,0)</f>
        <v>Lehmann, P; Lyytinen, A; Piiroinen, S; Lindstrom, L</v>
      </c>
      <c r="F1231" t="str">
        <f>VLOOKUP($D1231,metadata!$B$2:$S$451,3,0)</f>
        <v>Latitudinal differences in diapause related photoperiodic responses of European Colorado potato beetles (Leptinotarsa decemlineata)</v>
      </c>
      <c r="G1231" t="str">
        <f>VLOOKUP($D1231,metadata!$B$2:$S$451,4,0)</f>
        <v>10.1007/s10682-015-9755-x</v>
      </c>
      <c r="H1231" t="str">
        <f>VLOOKUP($D1231,metadata!$B$2:$S$451,5,0)</f>
        <v>y</v>
      </c>
      <c r="I1231" t="str">
        <f>VLOOKUP($D1231,metadata!$B$2:$S$451,6,0)</f>
        <v>a</v>
      </c>
      <c r="J1231" t="str">
        <f>VLOOKUP($D1231,metadata!$B$2:$S$451,7,0)</f>
        <v>i</v>
      </c>
      <c r="K1231">
        <f>VLOOKUP($D1231,metadata!$B$2:$S$451,8,0)</f>
        <v>6</v>
      </c>
      <c r="L1231">
        <f>VLOOKUP($D1231,metadata!$B$2:$S$451,9,0)</f>
        <v>6</v>
      </c>
      <c r="M1231" t="str">
        <f>VLOOKUP($D1231,metadata!$B$2:$S$451,10,0)</f>
        <v/>
      </c>
      <c r="N1231" t="str">
        <f>VLOOKUP($D1231,metadata!$B$2:$S$451,11,0)</f>
        <v>leptinotarsa decemlineata</v>
      </c>
      <c r="O1231" t="str">
        <f>VLOOKUP($D1231,metadata!$B$2:$S$451,12,0)</f>
        <v>coleoptera</v>
      </c>
      <c r="P1231" t="str">
        <f>VLOOKUP($D1231,metadata!$B$2:$S$451,13,0)</f>
        <v>petroskoi_F</v>
      </c>
      <c r="Q1231">
        <f>VLOOKUP($D1231,metadata!$B$2:$S$451,14,0)</f>
        <v>59.983333333333299</v>
      </c>
      <c r="R1231">
        <f>VLOOKUP($D1231,metadata!$B$2:$S$451,15,0)</f>
        <v>30.5</v>
      </c>
      <c r="S1231" t="str">
        <f>VLOOKUP($D1231,metadata!$B$2:$S$451,16,0)</f>
        <v/>
      </c>
      <c r="T1231" t="str">
        <f>VLOOKUP($D1231,metadata!$B$2:$S$451,17,0)</f>
        <v/>
      </c>
      <c r="U1231" t="str">
        <f>VLOOKUP($D1231,metadata!$B$2:$S$451,18,0)</f>
        <v/>
      </c>
      <c r="V1231">
        <f>VLOOKUP($D1231,metadata!$B$2:$Z$451,19,0)</f>
        <v>39</v>
      </c>
      <c r="W1231" t="str">
        <f>VLOOKUP($D1231,metadata!$B$2:$Z$451,20,0)</f>
        <v>acc</v>
      </c>
      <c r="X1231" t="str">
        <f>VLOOKUP($D1231,metadata!$B$2:$Z$451,21,0)</f>
        <v/>
      </c>
      <c r="Y1231" t="str">
        <f>VLOOKUP($D1231,metadata!$B$2:$Z$451,22,0)</f>
        <v>27_2</v>
      </c>
      <c r="Z1231" t="str">
        <f>VLOOKUP($D1231,metadata!$B$2:$Z$451,23,0)</f>
        <v/>
      </c>
      <c r="AA1231" t="str">
        <f>VLOOKUP($D1231,metadata!$B$2:$Z$451,24,0)</f>
        <v>adult</v>
      </c>
      <c r="AB1231" t="str">
        <f>VLOOKUP($D1231,metadata!$B$2:$Z$451,25,0)</f>
        <v/>
      </c>
      <c r="AC1231">
        <v>8.9658680742828096</v>
      </c>
      <c r="AD1231">
        <v>83.496360218674099</v>
      </c>
      <c r="AF1231">
        <f>IF(AE1231="",V1231,AE1231)</f>
        <v>39</v>
      </c>
      <c r="AG1231">
        <f>ROUND(AC1231,1)</f>
        <v>9</v>
      </c>
      <c r="AH1231">
        <v>2015</v>
      </c>
      <c r="AI1231" t="s">
        <v>38</v>
      </c>
      <c r="AJ1231" t="s">
        <v>38</v>
      </c>
    </row>
    <row r="1232" spans="3:36" x14ac:dyDescent="0.3">
      <c r="C1232">
        <v>1232</v>
      </c>
      <c r="D1232" t="str">
        <f t="shared" si="52"/>
        <v>27-petroskoi_F</v>
      </c>
      <c r="E1232" t="str">
        <f>VLOOKUP($D1232,metadata!$B$2:$S$451,2,0)</f>
        <v>Lehmann, P; Lyytinen, A; Piiroinen, S; Lindstrom, L</v>
      </c>
      <c r="F1232" t="str">
        <f>VLOOKUP($D1232,metadata!$B$2:$S$451,3,0)</f>
        <v>Latitudinal differences in diapause related photoperiodic responses of European Colorado potato beetles (Leptinotarsa decemlineata)</v>
      </c>
      <c r="G1232" t="str">
        <f>VLOOKUP($D1232,metadata!$B$2:$S$451,4,0)</f>
        <v>10.1007/s10682-015-9755-x</v>
      </c>
      <c r="H1232" t="str">
        <f>VLOOKUP($D1232,metadata!$B$2:$S$451,5,0)</f>
        <v>y</v>
      </c>
      <c r="I1232" t="str">
        <f>VLOOKUP($D1232,metadata!$B$2:$S$451,6,0)</f>
        <v>a</v>
      </c>
      <c r="J1232" t="str">
        <f>VLOOKUP($D1232,metadata!$B$2:$S$451,7,0)</f>
        <v>i</v>
      </c>
      <c r="K1232">
        <f>VLOOKUP($D1232,metadata!$B$2:$S$451,8,0)</f>
        <v>6</v>
      </c>
      <c r="L1232">
        <f>VLOOKUP($D1232,metadata!$B$2:$S$451,9,0)</f>
        <v>6</v>
      </c>
      <c r="M1232" t="str">
        <f>VLOOKUP($D1232,metadata!$B$2:$S$451,10,0)</f>
        <v/>
      </c>
      <c r="N1232" t="str">
        <f>VLOOKUP($D1232,metadata!$B$2:$S$451,11,0)</f>
        <v>leptinotarsa decemlineata</v>
      </c>
      <c r="O1232" t="str">
        <f>VLOOKUP($D1232,metadata!$B$2:$S$451,12,0)</f>
        <v>coleoptera</v>
      </c>
      <c r="P1232" t="str">
        <f>VLOOKUP($D1232,metadata!$B$2:$S$451,13,0)</f>
        <v>petroskoi_F</v>
      </c>
      <c r="Q1232">
        <f>VLOOKUP($D1232,metadata!$B$2:$S$451,14,0)</f>
        <v>59.983333333333299</v>
      </c>
      <c r="R1232">
        <f>VLOOKUP($D1232,metadata!$B$2:$S$451,15,0)</f>
        <v>30.5</v>
      </c>
      <c r="S1232" t="str">
        <f>VLOOKUP($D1232,metadata!$B$2:$S$451,16,0)</f>
        <v/>
      </c>
      <c r="T1232" t="str">
        <f>VLOOKUP($D1232,metadata!$B$2:$S$451,17,0)</f>
        <v/>
      </c>
      <c r="U1232" t="str">
        <f>VLOOKUP($D1232,metadata!$B$2:$S$451,18,0)</f>
        <v/>
      </c>
      <c r="V1232">
        <f>VLOOKUP($D1232,metadata!$B$2:$Z$451,19,0)</f>
        <v>39</v>
      </c>
      <c r="W1232" t="str">
        <f>VLOOKUP($D1232,metadata!$B$2:$Z$451,20,0)</f>
        <v>acc</v>
      </c>
      <c r="X1232" t="str">
        <f>VLOOKUP($D1232,metadata!$B$2:$Z$451,21,0)</f>
        <v/>
      </c>
      <c r="Y1232" t="str">
        <f>VLOOKUP($D1232,metadata!$B$2:$Z$451,22,0)</f>
        <v>27_2</v>
      </c>
      <c r="Z1232" t="str">
        <f>VLOOKUP($D1232,metadata!$B$2:$Z$451,23,0)</f>
        <v/>
      </c>
      <c r="AA1232" t="str">
        <f>VLOOKUP($D1232,metadata!$B$2:$Z$451,24,0)</f>
        <v>adult</v>
      </c>
      <c r="AB1232" t="str">
        <f>VLOOKUP($D1232,metadata!$B$2:$Z$451,25,0)</f>
        <v/>
      </c>
      <c r="AC1232">
        <v>11.9560736955987</v>
      </c>
      <c r="AD1232">
        <v>90.0648809770762</v>
      </c>
      <c r="AF1232">
        <f>IF(AE1232="",V1232,AE1232)</f>
        <v>39</v>
      </c>
      <c r="AG1232">
        <f>ROUND(AC1232,1)</f>
        <v>12</v>
      </c>
      <c r="AH1232">
        <v>2015</v>
      </c>
      <c r="AI1232" t="s">
        <v>38</v>
      </c>
      <c r="AJ1232" t="s">
        <v>38</v>
      </c>
    </row>
    <row r="1233" spans="3:36" x14ac:dyDescent="0.3">
      <c r="C1233">
        <v>1233</v>
      </c>
      <c r="D1233" t="str">
        <f t="shared" si="52"/>
        <v>27-petroskoi_F</v>
      </c>
      <c r="E1233" t="str">
        <f>VLOOKUP($D1233,metadata!$B$2:$S$451,2,0)</f>
        <v>Lehmann, P; Lyytinen, A; Piiroinen, S; Lindstrom, L</v>
      </c>
      <c r="F1233" t="str">
        <f>VLOOKUP($D1233,metadata!$B$2:$S$451,3,0)</f>
        <v>Latitudinal differences in diapause related photoperiodic responses of European Colorado potato beetles (Leptinotarsa decemlineata)</v>
      </c>
      <c r="G1233" t="str">
        <f>VLOOKUP($D1233,metadata!$B$2:$S$451,4,0)</f>
        <v>10.1007/s10682-015-9755-x</v>
      </c>
      <c r="H1233" t="str">
        <f>VLOOKUP($D1233,metadata!$B$2:$S$451,5,0)</f>
        <v>y</v>
      </c>
      <c r="I1233" t="str">
        <f>VLOOKUP($D1233,metadata!$B$2:$S$451,6,0)</f>
        <v>a</v>
      </c>
      <c r="J1233" t="str">
        <f>VLOOKUP($D1233,metadata!$B$2:$S$451,7,0)</f>
        <v>i</v>
      </c>
      <c r="K1233">
        <f>VLOOKUP($D1233,metadata!$B$2:$S$451,8,0)</f>
        <v>6</v>
      </c>
      <c r="L1233">
        <f>VLOOKUP($D1233,metadata!$B$2:$S$451,9,0)</f>
        <v>6</v>
      </c>
      <c r="M1233" t="str">
        <f>VLOOKUP($D1233,metadata!$B$2:$S$451,10,0)</f>
        <v/>
      </c>
      <c r="N1233" t="str">
        <f>VLOOKUP($D1233,metadata!$B$2:$S$451,11,0)</f>
        <v>leptinotarsa decemlineata</v>
      </c>
      <c r="O1233" t="str">
        <f>VLOOKUP($D1233,metadata!$B$2:$S$451,12,0)</f>
        <v>coleoptera</v>
      </c>
      <c r="P1233" t="str">
        <f>VLOOKUP($D1233,metadata!$B$2:$S$451,13,0)</f>
        <v>petroskoi_F</v>
      </c>
      <c r="Q1233">
        <f>VLOOKUP($D1233,metadata!$B$2:$S$451,14,0)</f>
        <v>59.983333333333299</v>
      </c>
      <c r="R1233">
        <f>VLOOKUP($D1233,metadata!$B$2:$S$451,15,0)</f>
        <v>30.5</v>
      </c>
      <c r="S1233" t="str">
        <f>VLOOKUP($D1233,metadata!$B$2:$S$451,16,0)</f>
        <v/>
      </c>
      <c r="T1233" t="str">
        <f>VLOOKUP($D1233,metadata!$B$2:$S$451,17,0)</f>
        <v/>
      </c>
      <c r="U1233" t="str">
        <f>VLOOKUP($D1233,metadata!$B$2:$S$451,18,0)</f>
        <v/>
      </c>
      <c r="V1233">
        <f>VLOOKUP($D1233,metadata!$B$2:$Z$451,19,0)</f>
        <v>39</v>
      </c>
      <c r="W1233" t="str">
        <f>VLOOKUP($D1233,metadata!$B$2:$Z$451,20,0)</f>
        <v>acc</v>
      </c>
      <c r="X1233" t="str">
        <f>VLOOKUP($D1233,metadata!$B$2:$Z$451,21,0)</f>
        <v/>
      </c>
      <c r="Y1233" t="str">
        <f>VLOOKUP($D1233,metadata!$B$2:$Z$451,22,0)</f>
        <v>27_2</v>
      </c>
      <c r="Z1233" t="str">
        <f>VLOOKUP($D1233,metadata!$B$2:$Z$451,23,0)</f>
        <v/>
      </c>
      <c r="AA1233" t="str">
        <f>VLOOKUP($D1233,metadata!$B$2:$Z$451,24,0)</f>
        <v>adult</v>
      </c>
      <c r="AB1233" t="str">
        <f>VLOOKUP($D1233,metadata!$B$2:$Z$451,25,0)</f>
        <v/>
      </c>
      <c r="AC1233">
        <v>14.904775278209501</v>
      </c>
      <c r="AD1233">
        <v>54.966282955100297</v>
      </c>
      <c r="AF1233">
        <f>IF(AE1233="",V1233,AE1233)</f>
        <v>39</v>
      </c>
      <c r="AG1233">
        <v>15</v>
      </c>
      <c r="AH1233">
        <v>2015</v>
      </c>
      <c r="AI1233" t="s">
        <v>38</v>
      </c>
      <c r="AJ1233" t="s">
        <v>38</v>
      </c>
    </row>
    <row r="1234" spans="3:36" x14ac:dyDescent="0.3">
      <c r="C1234">
        <v>1234</v>
      </c>
      <c r="D1234" t="str">
        <f t="shared" si="52"/>
        <v>27-petroskoi_F</v>
      </c>
      <c r="E1234" t="str">
        <f>VLOOKUP($D1234,metadata!$B$2:$S$451,2,0)</f>
        <v>Lehmann, P; Lyytinen, A; Piiroinen, S; Lindstrom, L</v>
      </c>
      <c r="F1234" t="str">
        <f>VLOOKUP($D1234,metadata!$B$2:$S$451,3,0)</f>
        <v>Latitudinal differences in diapause related photoperiodic responses of European Colorado potato beetles (Leptinotarsa decemlineata)</v>
      </c>
      <c r="G1234" t="str">
        <f>VLOOKUP($D1234,metadata!$B$2:$S$451,4,0)</f>
        <v>10.1007/s10682-015-9755-x</v>
      </c>
      <c r="H1234" t="str">
        <f>VLOOKUP($D1234,metadata!$B$2:$S$451,5,0)</f>
        <v>y</v>
      </c>
      <c r="I1234" t="str">
        <f>VLOOKUP($D1234,metadata!$B$2:$S$451,6,0)</f>
        <v>a</v>
      </c>
      <c r="J1234" t="str">
        <f>VLOOKUP($D1234,metadata!$B$2:$S$451,7,0)</f>
        <v>i</v>
      </c>
      <c r="K1234">
        <f>VLOOKUP($D1234,metadata!$B$2:$S$451,8,0)</f>
        <v>6</v>
      </c>
      <c r="L1234">
        <f>VLOOKUP($D1234,metadata!$B$2:$S$451,9,0)</f>
        <v>6</v>
      </c>
      <c r="M1234" t="str">
        <f>VLOOKUP($D1234,metadata!$B$2:$S$451,10,0)</f>
        <v/>
      </c>
      <c r="N1234" t="str">
        <f>VLOOKUP($D1234,metadata!$B$2:$S$451,11,0)</f>
        <v>leptinotarsa decemlineata</v>
      </c>
      <c r="O1234" t="str">
        <f>VLOOKUP($D1234,metadata!$B$2:$S$451,12,0)</f>
        <v>coleoptera</v>
      </c>
      <c r="P1234" t="str">
        <f>VLOOKUP($D1234,metadata!$B$2:$S$451,13,0)</f>
        <v>petroskoi_F</v>
      </c>
      <c r="Q1234">
        <f>VLOOKUP($D1234,metadata!$B$2:$S$451,14,0)</f>
        <v>59.983333333333299</v>
      </c>
      <c r="R1234">
        <f>VLOOKUP($D1234,metadata!$B$2:$S$451,15,0)</f>
        <v>30.5</v>
      </c>
      <c r="S1234" t="str">
        <f>VLOOKUP($D1234,metadata!$B$2:$S$451,16,0)</f>
        <v/>
      </c>
      <c r="T1234" t="str">
        <f>VLOOKUP($D1234,metadata!$B$2:$S$451,17,0)</f>
        <v/>
      </c>
      <c r="U1234" t="str">
        <f>VLOOKUP($D1234,metadata!$B$2:$S$451,18,0)</f>
        <v/>
      </c>
      <c r="V1234">
        <f>VLOOKUP($D1234,metadata!$B$2:$Z$451,19,0)</f>
        <v>39</v>
      </c>
      <c r="W1234" t="str">
        <f>VLOOKUP($D1234,metadata!$B$2:$Z$451,20,0)</f>
        <v>acc</v>
      </c>
      <c r="X1234" t="str">
        <f>VLOOKUP($D1234,metadata!$B$2:$Z$451,21,0)</f>
        <v/>
      </c>
      <c r="Y1234" t="str">
        <f>VLOOKUP($D1234,metadata!$B$2:$Z$451,22,0)</f>
        <v>27_2</v>
      </c>
      <c r="Z1234" t="str">
        <f>VLOOKUP($D1234,metadata!$B$2:$Z$451,23,0)</f>
        <v/>
      </c>
      <c r="AA1234" t="str">
        <f>VLOOKUP($D1234,metadata!$B$2:$Z$451,24,0)</f>
        <v>adult</v>
      </c>
      <c r="AB1234" t="str">
        <f>VLOOKUP($D1234,metadata!$B$2:$Z$451,25,0)</f>
        <v/>
      </c>
      <c r="AC1234">
        <v>17.880954736502801</v>
      </c>
      <c r="AD1234">
        <v>13.6588339295915</v>
      </c>
      <c r="AF1234">
        <f>IF(AE1234="",V1234,AE1234)</f>
        <v>39</v>
      </c>
      <c r="AG1234">
        <v>18</v>
      </c>
      <c r="AH1234">
        <v>2015</v>
      </c>
      <c r="AI1234" t="s">
        <v>38</v>
      </c>
      <c r="AJ1234" t="s">
        <v>38</v>
      </c>
    </row>
    <row r="1235" spans="3:36" x14ac:dyDescent="0.3">
      <c r="C1235">
        <v>1235</v>
      </c>
      <c r="D1235" t="str">
        <f t="shared" si="52"/>
        <v>27-petroskoi_F</v>
      </c>
      <c r="E1235" t="str">
        <f>VLOOKUP($D1235,metadata!$B$2:$S$451,2,0)</f>
        <v>Lehmann, P; Lyytinen, A; Piiroinen, S; Lindstrom, L</v>
      </c>
      <c r="F1235" t="str">
        <f>VLOOKUP($D1235,metadata!$B$2:$S$451,3,0)</f>
        <v>Latitudinal differences in diapause related photoperiodic responses of European Colorado potato beetles (Leptinotarsa decemlineata)</v>
      </c>
      <c r="G1235" t="str">
        <f>VLOOKUP($D1235,metadata!$B$2:$S$451,4,0)</f>
        <v>10.1007/s10682-015-9755-x</v>
      </c>
      <c r="H1235" t="str">
        <f>VLOOKUP($D1235,metadata!$B$2:$S$451,5,0)</f>
        <v>y</v>
      </c>
      <c r="I1235" t="str">
        <f>VLOOKUP($D1235,metadata!$B$2:$S$451,6,0)</f>
        <v>a</v>
      </c>
      <c r="J1235" t="str">
        <f>VLOOKUP($D1235,metadata!$B$2:$S$451,7,0)</f>
        <v>i</v>
      </c>
      <c r="K1235">
        <f>VLOOKUP($D1235,metadata!$B$2:$S$451,8,0)</f>
        <v>6</v>
      </c>
      <c r="L1235">
        <f>VLOOKUP($D1235,metadata!$B$2:$S$451,9,0)</f>
        <v>6</v>
      </c>
      <c r="M1235" t="str">
        <f>VLOOKUP($D1235,metadata!$B$2:$S$451,10,0)</f>
        <v/>
      </c>
      <c r="N1235" t="str">
        <f>VLOOKUP($D1235,metadata!$B$2:$S$451,11,0)</f>
        <v>leptinotarsa decemlineata</v>
      </c>
      <c r="O1235" t="str">
        <f>VLOOKUP($D1235,metadata!$B$2:$S$451,12,0)</f>
        <v>coleoptera</v>
      </c>
      <c r="P1235" t="str">
        <f>VLOOKUP($D1235,metadata!$B$2:$S$451,13,0)</f>
        <v>petroskoi_F</v>
      </c>
      <c r="Q1235">
        <f>VLOOKUP($D1235,metadata!$B$2:$S$451,14,0)</f>
        <v>59.983333333333299</v>
      </c>
      <c r="R1235">
        <f>VLOOKUP($D1235,metadata!$B$2:$S$451,15,0)</f>
        <v>30.5</v>
      </c>
      <c r="S1235" t="str">
        <f>VLOOKUP($D1235,metadata!$B$2:$S$451,16,0)</f>
        <v/>
      </c>
      <c r="T1235" t="str">
        <f>VLOOKUP($D1235,metadata!$B$2:$S$451,17,0)</f>
        <v/>
      </c>
      <c r="U1235" t="str">
        <f>VLOOKUP($D1235,metadata!$B$2:$S$451,18,0)</f>
        <v/>
      </c>
      <c r="V1235">
        <f>VLOOKUP($D1235,metadata!$B$2:$Z$451,19,0)</f>
        <v>39</v>
      </c>
      <c r="W1235" t="str">
        <f>VLOOKUP($D1235,metadata!$B$2:$Z$451,20,0)</f>
        <v>acc</v>
      </c>
      <c r="X1235" t="str">
        <f>VLOOKUP($D1235,metadata!$B$2:$Z$451,21,0)</f>
        <v/>
      </c>
      <c r="Y1235" t="str">
        <f>VLOOKUP($D1235,metadata!$B$2:$Z$451,22,0)</f>
        <v>27_2</v>
      </c>
      <c r="Z1235" t="str">
        <f>VLOOKUP($D1235,metadata!$B$2:$Z$451,23,0)</f>
        <v/>
      </c>
      <c r="AA1235" t="str">
        <f>VLOOKUP($D1235,metadata!$B$2:$Z$451,24,0)</f>
        <v>adult</v>
      </c>
      <c r="AB1235" t="str">
        <f>VLOOKUP($D1235,metadata!$B$2:$Z$451,25,0)</f>
        <v/>
      </c>
      <c r="AC1235">
        <v>20.845310091497101</v>
      </c>
      <c r="AD1235">
        <v>31.991778977031501</v>
      </c>
      <c r="AF1235">
        <f>IF(AE1235="",V1235,AE1235)</f>
        <v>39</v>
      </c>
      <c r="AG1235">
        <v>21</v>
      </c>
      <c r="AH1235">
        <v>2015</v>
      </c>
      <c r="AI1235" t="s">
        <v>38</v>
      </c>
      <c r="AJ1235" t="s">
        <v>38</v>
      </c>
    </row>
    <row r="1236" spans="3:36" x14ac:dyDescent="0.3">
      <c r="C1236">
        <v>1236</v>
      </c>
      <c r="D1236" t="str">
        <f t="shared" si="52"/>
        <v>27-petroskoi_F</v>
      </c>
      <c r="E1236" t="str">
        <f>VLOOKUP($D1236,metadata!$B$2:$S$451,2,0)</f>
        <v>Lehmann, P; Lyytinen, A; Piiroinen, S; Lindstrom, L</v>
      </c>
      <c r="F1236" t="str">
        <f>VLOOKUP($D1236,metadata!$B$2:$S$451,3,0)</f>
        <v>Latitudinal differences in diapause related photoperiodic responses of European Colorado potato beetles (Leptinotarsa decemlineata)</v>
      </c>
      <c r="G1236" t="str">
        <f>VLOOKUP($D1236,metadata!$B$2:$S$451,4,0)</f>
        <v>10.1007/s10682-015-9755-x</v>
      </c>
      <c r="H1236" t="str">
        <f>VLOOKUP($D1236,metadata!$B$2:$S$451,5,0)</f>
        <v>y</v>
      </c>
      <c r="I1236" t="str">
        <f>VLOOKUP($D1236,metadata!$B$2:$S$451,6,0)</f>
        <v>a</v>
      </c>
      <c r="J1236" t="str">
        <f>VLOOKUP($D1236,metadata!$B$2:$S$451,7,0)</f>
        <v>i</v>
      </c>
      <c r="K1236">
        <f>VLOOKUP($D1236,metadata!$B$2:$S$451,8,0)</f>
        <v>6</v>
      </c>
      <c r="L1236">
        <f>VLOOKUP($D1236,metadata!$B$2:$S$451,9,0)</f>
        <v>6</v>
      </c>
      <c r="M1236" t="str">
        <f>VLOOKUP($D1236,metadata!$B$2:$S$451,10,0)</f>
        <v/>
      </c>
      <c r="N1236" t="str">
        <f>VLOOKUP($D1236,metadata!$B$2:$S$451,11,0)</f>
        <v>leptinotarsa decemlineata</v>
      </c>
      <c r="O1236" t="str">
        <f>VLOOKUP($D1236,metadata!$B$2:$S$451,12,0)</f>
        <v>coleoptera</v>
      </c>
      <c r="P1236" t="str">
        <f>VLOOKUP($D1236,metadata!$B$2:$S$451,13,0)</f>
        <v>petroskoi_F</v>
      </c>
      <c r="Q1236">
        <f>VLOOKUP($D1236,metadata!$B$2:$S$451,14,0)</f>
        <v>59.983333333333299</v>
      </c>
      <c r="R1236">
        <f>VLOOKUP($D1236,metadata!$B$2:$S$451,15,0)</f>
        <v>30.5</v>
      </c>
      <c r="S1236" t="str">
        <f>VLOOKUP($D1236,metadata!$B$2:$S$451,16,0)</f>
        <v/>
      </c>
      <c r="T1236" t="str">
        <f>VLOOKUP($D1236,metadata!$B$2:$S$451,17,0)</f>
        <v/>
      </c>
      <c r="U1236" t="str">
        <f>VLOOKUP($D1236,metadata!$B$2:$S$451,18,0)</f>
        <v/>
      </c>
      <c r="V1236">
        <f>VLOOKUP($D1236,metadata!$B$2:$Z$451,19,0)</f>
        <v>39</v>
      </c>
      <c r="W1236" t="str">
        <f>VLOOKUP($D1236,metadata!$B$2:$Z$451,20,0)</f>
        <v>acc</v>
      </c>
      <c r="X1236" t="str">
        <f>VLOOKUP($D1236,metadata!$B$2:$Z$451,21,0)</f>
        <v/>
      </c>
      <c r="Y1236" t="str">
        <f>VLOOKUP($D1236,metadata!$B$2:$Z$451,22,0)</f>
        <v>27_2</v>
      </c>
      <c r="Z1236" t="str">
        <f>VLOOKUP($D1236,metadata!$B$2:$Z$451,23,0)</f>
        <v/>
      </c>
      <c r="AA1236" t="str">
        <f>VLOOKUP($D1236,metadata!$B$2:$Z$451,24,0)</f>
        <v>adult</v>
      </c>
      <c r="AB1236" t="str">
        <f>VLOOKUP($D1236,metadata!$B$2:$Z$451,25,0)</f>
        <v/>
      </c>
      <c r="AC1236">
        <v>23.804303909772901</v>
      </c>
      <c r="AD1236">
        <v>32.0240120251609</v>
      </c>
      <c r="AF1236">
        <f>IF(AE1236="",V1236,AE1236)</f>
        <v>39</v>
      </c>
      <c r="AG1236">
        <v>24</v>
      </c>
      <c r="AH1236">
        <v>2015</v>
      </c>
      <c r="AI1236" t="s">
        <v>38</v>
      </c>
      <c r="AJ1236" t="s">
        <v>38</v>
      </c>
    </row>
    <row r="1237" spans="3:36" x14ac:dyDescent="0.3">
      <c r="C1237">
        <v>1237</v>
      </c>
      <c r="D1237" t="str">
        <f t="shared" si="52"/>
        <v>28-</v>
      </c>
      <c r="E1237" t="str">
        <f>VLOOKUP($D1237,metadata!$B$2:$S$451,2,0)</f>
        <v>Leisnham, PT; Towler, L; Juliano, SA</v>
      </c>
      <c r="F1237" t="str">
        <f>VLOOKUP($D1237,metadata!$B$2:$S$451,3,0)</f>
        <v>Geographic Variation of Photoperiodic Diapause but Not Adult Survival or Reproduction of the Invasive Mosquito Aedes albopictus (Diptera: Culicidae) in North America</v>
      </c>
      <c r="G1237" t="str">
        <f>VLOOKUP($D1237,metadata!$B$2:$S$451,4,0)</f>
        <v>10.1603/AN11032</v>
      </c>
      <c r="H1237" t="str">
        <f>VLOOKUP($D1237,metadata!$B$2:$S$451,5,0)</f>
        <v>n</v>
      </c>
      <c r="I1237" t="str">
        <f>VLOOKUP($D1237,metadata!$B$2:$S$451,6,0)</f>
        <v>a</v>
      </c>
      <c r="J1237" t="str">
        <f>VLOOKUP($D1237,metadata!$B$2:$S$451,7,0)</f>
        <v>i</v>
      </c>
      <c r="K1237">
        <f>VLOOKUP($D1237,metadata!$B$2:$S$451,8,0)</f>
        <v>6</v>
      </c>
      <c r="L1237">
        <f>VLOOKUP($D1237,metadata!$B$2:$S$451,9,0)</f>
        <v>2</v>
      </c>
      <c r="M1237" t="str">
        <f>VLOOKUP($D1237,metadata!$B$2:$S$451,10,0)</f>
        <v>n</v>
      </c>
      <c r="N1237" t="str">
        <f>VLOOKUP($D1237,metadata!$B$2:$S$451,11,0)</f>
        <v/>
      </c>
      <c r="O1237" t="str">
        <f>VLOOKUP($D1237,metadata!$B$2:$S$451,12,0)</f>
        <v/>
      </c>
      <c r="P1237" t="str">
        <f>VLOOKUP($D1237,metadata!$B$2:$S$451,13,0)</f>
        <v/>
      </c>
      <c r="Q1237" t="str">
        <f>VLOOKUP($D1237,metadata!$B$2:$S$451,14,0)</f>
        <v/>
      </c>
      <c r="R1237" t="str">
        <f>VLOOKUP($D1237,metadata!$B$2:$S$451,15,0)</f>
        <v/>
      </c>
      <c r="S1237" t="str">
        <f>VLOOKUP($D1237,metadata!$B$2:$S$451,16,0)</f>
        <v/>
      </c>
      <c r="T1237" t="str">
        <f>VLOOKUP($D1237,metadata!$B$2:$S$451,17,0)</f>
        <v/>
      </c>
      <c r="U1237" t="str">
        <f>VLOOKUP($D1237,metadata!$B$2:$S$451,18,0)</f>
        <v/>
      </c>
      <c r="V1237" t="str">
        <f>VLOOKUP($D1237,metadata!$B$2:$Z$451,19,0)</f>
        <v/>
      </c>
      <c r="W1237" t="str">
        <f>VLOOKUP($D1237,metadata!$B$2:$Z$451,20,0)</f>
        <v/>
      </c>
      <c r="X1237" t="str">
        <f>VLOOKUP($D1237,metadata!$B$2:$Z$451,21,0)</f>
        <v/>
      </c>
      <c r="Y1237" t="str">
        <f>VLOOKUP($D1237,metadata!$B$2:$Z$451,22,0)</f>
        <v/>
      </c>
      <c r="Z1237" t="str">
        <f>VLOOKUP($D1237,metadata!$B$2:$Z$451,23,0)</f>
        <v/>
      </c>
      <c r="AA1237" t="str">
        <f>VLOOKUP($D1237,metadata!$B$2:$Z$451,24,0)</f>
        <v/>
      </c>
      <c r="AB1237" t="str">
        <f>VLOOKUP($D1237,metadata!$B$2:$Z$451,25,0)</f>
        <v/>
      </c>
      <c r="AF1237" t="str">
        <f>IF(AE1237="",V1237,AE1237)</f>
        <v/>
      </c>
      <c r="AG1237">
        <f>ROUND(AC1237,1)</f>
        <v>0</v>
      </c>
    </row>
    <row r="1238" spans="3:36" x14ac:dyDescent="0.3">
      <c r="C1238">
        <v>1238</v>
      </c>
      <c r="D1238" t="str">
        <f t="shared" si="52"/>
        <v>28-</v>
      </c>
      <c r="E1238" t="str">
        <f>VLOOKUP($D1238,metadata!$B$2:$S$451,2,0)</f>
        <v>Leisnham, PT; Towler, L; Juliano, SA</v>
      </c>
      <c r="F1238" t="str">
        <f>VLOOKUP($D1238,metadata!$B$2:$S$451,3,0)</f>
        <v>Geographic Variation of Photoperiodic Diapause but Not Adult Survival or Reproduction of the Invasive Mosquito Aedes albopictus (Diptera: Culicidae) in North America</v>
      </c>
      <c r="G1238" t="str">
        <f>VLOOKUP($D1238,metadata!$B$2:$S$451,4,0)</f>
        <v>10.1603/AN11032</v>
      </c>
      <c r="H1238" t="str">
        <f>VLOOKUP($D1238,metadata!$B$2:$S$451,5,0)</f>
        <v>n</v>
      </c>
      <c r="I1238" t="str">
        <f>VLOOKUP($D1238,metadata!$B$2:$S$451,6,0)</f>
        <v>a</v>
      </c>
      <c r="J1238" t="str">
        <f>VLOOKUP($D1238,metadata!$B$2:$S$451,7,0)</f>
        <v>i</v>
      </c>
      <c r="K1238">
        <f>VLOOKUP($D1238,metadata!$B$2:$S$451,8,0)</f>
        <v>6</v>
      </c>
      <c r="L1238">
        <f>VLOOKUP($D1238,metadata!$B$2:$S$451,9,0)</f>
        <v>2</v>
      </c>
      <c r="M1238" t="str">
        <f>VLOOKUP($D1238,metadata!$B$2:$S$451,10,0)</f>
        <v>n</v>
      </c>
      <c r="N1238" t="str">
        <f>VLOOKUP($D1238,metadata!$B$2:$S$451,11,0)</f>
        <v/>
      </c>
      <c r="O1238" t="str">
        <f>VLOOKUP($D1238,metadata!$B$2:$S$451,12,0)</f>
        <v/>
      </c>
      <c r="P1238" t="str">
        <f>VLOOKUP($D1238,metadata!$B$2:$S$451,13,0)</f>
        <v/>
      </c>
      <c r="Q1238" t="str">
        <f>VLOOKUP($D1238,metadata!$B$2:$S$451,14,0)</f>
        <v/>
      </c>
      <c r="R1238" t="str">
        <f>VLOOKUP($D1238,metadata!$B$2:$S$451,15,0)</f>
        <v/>
      </c>
      <c r="S1238" t="str">
        <f>VLOOKUP($D1238,metadata!$B$2:$S$451,16,0)</f>
        <v/>
      </c>
      <c r="T1238" t="str">
        <f>VLOOKUP($D1238,metadata!$B$2:$S$451,17,0)</f>
        <v/>
      </c>
      <c r="U1238" t="str">
        <f>VLOOKUP($D1238,metadata!$B$2:$S$451,18,0)</f>
        <v/>
      </c>
      <c r="V1238" t="str">
        <f>VLOOKUP($D1238,metadata!$B$2:$Z$451,19,0)</f>
        <v/>
      </c>
      <c r="W1238" t="str">
        <f>VLOOKUP($D1238,metadata!$B$2:$Z$451,20,0)</f>
        <v/>
      </c>
      <c r="X1238" t="str">
        <f>VLOOKUP($D1238,metadata!$B$2:$Z$451,21,0)</f>
        <v/>
      </c>
      <c r="Y1238" t="str">
        <f>VLOOKUP($D1238,metadata!$B$2:$Z$451,22,0)</f>
        <v/>
      </c>
      <c r="Z1238" t="str">
        <f>VLOOKUP($D1238,metadata!$B$2:$Z$451,23,0)</f>
        <v/>
      </c>
      <c r="AA1238" t="str">
        <f>VLOOKUP($D1238,metadata!$B$2:$Z$451,24,0)</f>
        <v/>
      </c>
      <c r="AB1238" t="str">
        <f>VLOOKUP($D1238,metadata!$B$2:$Z$451,25,0)</f>
        <v/>
      </c>
      <c r="AF1238" t="str">
        <f>IF(AE1238="",V1238,AE1238)</f>
        <v/>
      </c>
      <c r="AG1238">
        <f>ROUND(AC1238,1)</f>
        <v>0</v>
      </c>
    </row>
    <row r="1239" spans="3:36" x14ac:dyDescent="0.3">
      <c r="C1239">
        <v>1239</v>
      </c>
      <c r="D1239" t="str">
        <f t="shared" si="52"/>
        <v>29-T</v>
      </c>
      <c r="E1239" t="str">
        <f>VLOOKUP($D1239,metadata!$B$2:$S$451,2,0)</f>
        <v>LUMME, J; OIKARINEN, A</v>
      </c>
      <c r="F1239" t="str">
        <f>VLOOKUP($D1239,metadata!$B$2:$S$451,3,0)</f>
        <v>GENETIC BASIS OF GEOGRAPHICALLY VARIABLE PHOTOPERIODIC DIAPAUSE IN DROSOPHILA-LITTORALIS</v>
      </c>
      <c r="G1239" t="str">
        <f>VLOOKUP($D1239,metadata!$B$2:$S$451,4,0)</f>
        <v/>
      </c>
      <c r="H1239" t="str">
        <f>VLOOKUP($D1239,metadata!$B$2:$S$451,5,0)</f>
        <v>y</v>
      </c>
      <c r="I1239" t="str">
        <f>VLOOKUP($D1239,metadata!$B$2:$S$451,6,0)</f>
        <v>a</v>
      </c>
      <c r="J1239" t="str">
        <f>VLOOKUP($D1239,metadata!$B$2:$S$451,7,0)</f>
        <v>i</v>
      </c>
      <c r="K1239">
        <f>VLOOKUP($D1239,metadata!$B$2:$S$451,8,0)</f>
        <v>8</v>
      </c>
      <c r="L1239">
        <f>VLOOKUP($D1239,metadata!$B$2:$S$451,9,0)</f>
        <v>7</v>
      </c>
      <c r="M1239" t="str">
        <f>VLOOKUP($D1239,metadata!$B$2:$S$451,10,0)</f>
        <v/>
      </c>
      <c r="N1239" t="str">
        <f>VLOOKUP($D1239,metadata!$B$2:$S$451,11,0)</f>
        <v>drosophila littoralis</v>
      </c>
      <c r="O1239" t="str">
        <f>VLOOKUP($D1239,metadata!$B$2:$S$451,12,0)</f>
        <v>diptera</v>
      </c>
      <c r="P1239" t="str">
        <f>VLOOKUP($D1239,metadata!$B$2:$S$451,13,0)</f>
        <v>T</v>
      </c>
      <c r="Q1239">
        <f>VLOOKUP($D1239,metadata!$B$2:$S$451,14,0)</f>
        <v>46.105960000000003</v>
      </c>
      <c r="R1239">
        <f>VLOOKUP($D1239,metadata!$B$2:$S$451,15,0)</f>
        <v>8.9384999999999994</v>
      </c>
      <c r="S1239" t="str">
        <f>VLOOKUP($D1239,metadata!$B$2:$S$451,16,0)</f>
        <v/>
      </c>
      <c r="T1239" t="str">
        <f>VLOOKUP($D1239,metadata!$B$2:$S$451,17,0)</f>
        <v/>
      </c>
      <c r="U1239" t="str">
        <f>VLOOKUP($D1239,metadata!$B$2:$S$451,18,0)</f>
        <v/>
      </c>
      <c r="V1239">
        <f>VLOOKUP($D1239,metadata!$B$2:$Z$451,19,0)</f>
        <v>128</v>
      </c>
      <c r="W1239" t="str">
        <f>VLOOKUP($D1239,metadata!$B$2:$Z$451,20,0)</f>
        <v>global average</v>
      </c>
      <c r="X1239" t="str">
        <f>VLOOKUP($D1239,metadata!$B$2:$Z$451,21,0)</f>
        <v/>
      </c>
      <c r="Y1239">
        <f>VLOOKUP($D1239,metadata!$B$2:$Z$451,22,0)</f>
        <v>29</v>
      </c>
      <c r="Z1239" t="str">
        <f>VLOOKUP($D1239,metadata!$B$2:$Z$451,23,0)</f>
        <v/>
      </c>
      <c r="AA1239" t="str">
        <f>VLOOKUP($D1239,metadata!$B$2:$Z$451,24,0)</f>
        <v>adult</v>
      </c>
      <c r="AB1239" t="str">
        <f>VLOOKUP($D1239,metadata!$B$2:$Z$451,25,0)</f>
        <v/>
      </c>
      <c r="AC1239">
        <v>9.0556410153092699</v>
      </c>
      <c r="AD1239">
        <v>14.9256579150085</v>
      </c>
      <c r="AF1239">
        <f>IF(AE1239="",V1239,AE1239)</f>
        <v>128</v>
      </c>
      <c r="AG1239">
        <v>9</v>
      </c>
      <c r="AH1239">
        <v>1977</v>
      </c>
      <c r="AI1239" t="s">
        <v>38</v>
      </c>
      <c r="AJ1239" t="s">
        <v>38</v>
      </c>
    </row>
    <row r="1240" spans="3:36" x14ac:dyDescent="0.3">
      <c r="C1240">
        <v>1240</v>
      </c>
      <c r="D1240" t="str">
        <f t="shared" si="52"/>
        <v>29-T</v>
      </c>
      <c r="E1240" t="str">
        <f>VLOOKUP($D1240,metadata!$B$2:$S$451,2,0)</f>
        <v>LUMME, J; OIKARINEN, A</v>
      </c>
      <c r="F1240" t="str">
        <f>VLOOKUP($D1240,metadata!$B$2:$S$451,3,0)</f>
        <v>GENETIC BASIS OF GEOGRAPHICALLY VARIABLE PHOTOPERIODIC DIAPAUSE IN DROSOPHILA-LITTORALIS</v>
      </c>
      <c r="G1240" t="str">
        <f>VLOOKUP($D1240,metadata!$B$2:$S$451,4,0)</f>
        <v/>
      </c>
      <c r="H1240" t="str">
        <f>VLOOKUP($D1240,metadata!$B$2:$S$451,5,0)</f>
        <v>y</v>
      </c>
      <c r="I1240" t="str">
        <f>VLOOKUP($D1240,metadata!$B$2:$S$451,6,0)</f>
        <v>a</v>
      </c>
      <c r="J1240" t="str">
        <f>VLOOKUP($D1240,metadata!$B$2:$S$451,7,0)</f>
        <v>i</v>
      </c>
      <c r="K1240">
        <f>VLOOKUP($D1240,metadata!$B$2:$S$451,8,0)</f>
        <v>8</v>
      </c>
      <c r="L1240">
        <f>VLOOKUP($D1240,metadata!$B$2:$S$451,9,0)</f>
        <v>7</v>
      </c>
      <c r="M1240" t="str">
        <f>VLOOKUP($D1240,metadata!$B$2:$S$451,10,0)</f>
        <v/>
      </c>
      <c r="N1240" t="str">
        <f>VLOOKUP($D1240,metadata!$B$2:$S$451,11,0)</f>
        <v>drosophila littoralis</v>
      </c>
      <c r="O1240" t="str">
        <f>VLOOKUP($D1240,metadata!$B$2:$S$451,12,0)</f>
        <v>diptera</v>
      </c>
      <c r="P1240" t="str">
        <f>VLOOKUP($D1240,metadata!$B$2:$S$451,13,0)</f>
        <v>T</v>
      </c>
      <c r="Q1240">
        <f>VLOOKUP($D1240,metadata!$B$2:$S$451,14,0)</f>
        <v>46.105960000000003</v>
      </c>
      <c r="R1240">
        <f>VLOOKUP($D1240,metadata!$B$2:$S$451,15,0)</f>
        <v>8.9384999999999994</v>
      </c>
      <c r="S1240" t="str">
        <f>VLOOKUP($D1240,metadata!$B$2:$S$451,16,0)</f>
        <v/>
      </c>
      <c r="T1240" t="str">
        <f>VLOOKUP($D1240,metadata!$B$2:$S$451,17,0)</f>
        <v/>
      </c>
      <c r="U1240" t="str">
        <f>VLOOKUP($D1240,metadata!$B$2:$S$451,18,0)</f>
        <v/>
      </c>
      <c r="V1240">
        <f>VLOOKUP($D1240,metadata!$B$2:$Z$451,19,0)</f>
        <v>128</v>
      </c>
      <c r="W1240" t="str">
        <f>VLOOKUP($D1240,metadata!$B$2:$Z$451,20,0)</f>
        <v>global average</v>
      </c>
      <c r="X1240" t="str">
        <f>VLOOKUP($D1240,metadata!$B$2:$Z$451,21,0)</f>
        <v/>
      </c>
      <c r="Y1240">
        <f>VLOOKUP($D1240,metadata!$B$2:$Z$451,22,0)</f>
        <v>29</v>
      </c>
      <c r="Z1240" t="str">
        <f>VLOOKUP($D1240,metadata!$B$2:$Z$451,23,0)</f>
        <v/>
      </c>
      <c r="AA1240" t="str">
        <f>VLOOKUP($D1240,metadata!$B$2:$Z$451,24,0)</f>
        <v>adult</v>
      </c>
      <c r="AB1240" t="str">
        <f>VLOOKUP($D1240,metadata!$B$2:$Z$451,25,0)</f>
        <v/>
      </c>
      <c r="AC1240">
        <v>12.0055463248487</v>
      </c>
      <c r="AD1240">
        <v>4.1794164981832296</v>
      </c>
      <c r="AF1240">
        <f>IF(AE1240="",V1240,AE1240)</f>
        <v>128</v>
      </c>
      <c r="AG1240">
        <f>ROUND(AC1240,1)</f>
        <v>12</v>
      </c>
      <c r="AH1240">
        <v>1977</v>
      </c>
      <c r="AI1240" t="s">
        <v>38</v>
      </c>
      <c r="AJ1240" t="s">
        <v>38</v>
      </c>
    </row>
    <row r="1241" spans="3:36" x14ac:dyDescent="0.3">
      <c r="C1241">
        <v>1241</v>
      </c>
      <c r="D1241" t="str">
        <f t="shared" si="52"/>
        <v>29-T</v>
      </c>
      <c r="E1241" t="str">
        <f>VLOOKUP($D1241,metadata!$B$2:$S$451,2,0)</f>
        <v>LUMME, J; OIKARINEN, A</v>
      </c>
      <c r="F1241" t="str">
        <f>VLOOKUP($D1241,metadata!$B$2:$S$451,3,0)</f>
        <v>GENETIC BASIS OF GEOGRAPHICALLY VARIABLE PHOTOPERIODIC DIAPAUSE IN DROSOPHILA-LITTORALIS</v>
      </c>
      <c r="G1241" t="str">
        <f>VLOOKUP($D1241,metadata!$B$2:$S$451,4,0)</f>
        <v/>
      </c>
      <c r="H1241" t="str">
        <f>VLOOKUP($D1241,metadata!$B$2:$S$451,5,0)</f>
        <v>y</v>
      </c>
      <c r="I1241" t="str">
        <f>VLOOKUP($D1241,metadata!$B$2:$S$451,6,0)</f>
        <v>a</v>
      </c>
      <c r="J1241" t="str">
        <f>VLOOKUP($D1241,metadata!$B$2:$S$451,7,0)</f>
        <v>i</v>
      </c>
      <c r="K1241">
        <f>VLOOKUP($D1241,metadata!$B$2:$S$451,8,0)</f>
        <v>8</v>
      </c>
      <c r="L1241">
        <f>VLOOKUP($D1241,metadata!$B$2:$S$451,9,0)</f>
        <v>7</v>
      </c>
      <c r="M1241" t="str">
        <f>VLOOKUP($D1241,metadata!$B$2:$S$451,10,0)</f>
        <v/>
      </c>
      <c r="N1241" t="str">
        <f>VLOOKUP($D1241,metadata!$B$2:$S$451,11,0)</f>
        <v>drosophila littoralis</v>
      </c>
      <c r="O1241" t="str">
        <f>VLOOKUP($D1241,metadata!$B$2:$S$451,12,0)</f>
        <v>diptera</v>
      </c>
      <c r="P1241" t="str">
        <f>VLOOKUP($D1241,metadata!$B$2:$S$451,13,0)</f>
        <v>T</v>
      </c>
      <c r="Q1241">
        <f>VLOOKUP($D1241,metadata!$B$2:$S$451,14,0)</f>
        <v>46.105960000000003</v>
      </c>
      <c r="R1241">
        <f>VLOOKUP($D1241,metadata!$B$2:$S$451,15,0)</f>
        <v>8.9384999999999994</v>
      </c>
      <c r="S1241" t="str">
        <f>VLOOKUP($D1241,metadata!$B$2:$S$451,16,0)</f>
        <v/>
      </c>
      <c r="T1241" t="str">
        <f>VLOOKUP($D1241,metadata!$B$2:$S$451,17,0)</f>
        <v/>
      </c>
      <c r="U1241" t="str">
        <f>VLOOKUP($D1241,metadata!$B$2:$S$451,18,0)</f>
        <v/>
      </c>
      <c r="V1241">
        <f>VLOOKUP($D1241,metadata!$B$2:$Z$451,19,0)</f>
        <v>128</v>
      </c>
      <c r="W1241" t="str">
        <f>VLOOKUP($D1241,metadata!$B$2:$Z$451,20,0)</f>
        <v>global average</v>
      </c>
      <c r="X1241" t="str">
        <f>VLOOKUP($D1241,metadata!$B$2:$Z$451,21,0)</f>
        <v/>
      </c>
      <c r="Y1241">
        <f>VLOOKUP($D1241,metadata!$B$2:$Z$451,22,0)</f>
        <v>29</v>
      </c>
      <c r="Z1241" t="str">
        <f>VLOOKUP($D1241,metadata!$B$2:$Z$451,23,0)</f>
        <v/>
      </c>
      <c r="AA1241" t="str">
        <f>VLOOKUP($D1241,metadata!$B$2:$Z$451,24,0)</f>
        <v>adult</v>
      </c>
      <c r="AB1241" t="str">
        <f>VLOOKUP($D1241,metadata!$B$2:$Z$451,25,0)</f>
        <v/>
      </c>
      <c r="AC1241">
        <v>15.0171153896293</v>
      </c>
      <c r="AD1241">
        <v>2.8003014925302598</v>
      </c>
      <c r="AF1241">
        <f>IF(AE1241="",V1241,AE1241)</f>
        <v>128</v>
      </c>
      <c r="AG1241">
        <f>ROUND(AC1241,1)</f>
        <v>15</v>
      </c>
      <c r="AH1241">
        <v>1977</v>
      </c>
      <c r="AI1241" t="s">
        <v>38</v>
      </c>
      <c r="AJ1241" t="s">
        <v>38</v>
      </c>
    </row>
    <row r="1242" spans="3:36" x14ac:dyDescent="0.3">
      <c r="C1242">
        <v>1242</v>
      </c>
      <c r="D1242" t="str">
        <f t="shared" si="52"/>
        <v>29-T</v>
      </c>
      <c r="E1242" t="str">
        <f>VLOOKUP($D1242,metadata!$B$2:$S$451,2,0)</f>
        <v>LUMME, J; OIKARINEN, A</v>
      </c>
      <c r="F1242" t="str">
        <f>VLOOKUP($D1242,metadata!$B$2:$S$451,3,0)</f>
        <v>GENETIC BASIS OF GEOGRAPHICALLY VARIABLE PHOTOPERIODIC DIAPAUSE IN DROSOPHILA-LITTORALIS</v>
      </c>
      <c r="G1242" t="str">
        <f>VLOOKUP($D1242,metadata!$B$2:$S$451,4,0)</f>
        <v/>
      </c>
      <c r="H1242" t="str">
        <f>VLOOKUP($D1242,metadata!$B$2:$S$451,5,0)</f>
        <v>y</v>
      </c>
      <c r="I1242" t="str">
        <f>VLOOKUP($D1242,metadata!$B$2:$S$451,6,0)</f>
        <v>a</v>
      </c>
      <c r="J1242" t="str">
        <f>VLOOKUP($D1242,metadata!$B$2:$S$451,7,0)</f>
        <v>i</v>
      </c>
      <c r="K1242">
        <f>VLOOKUP($D1242,metadata!$B$2:$S$451,8,0)</f>
        <v>8</v>
      </c>
      <c r="L1242">
        <f>VLOOKUP($D1242,metadata!$B$2:$S$451,9,0)</f>
        <v>7</v>
      </c>
      <c r="M1242" t="str">
        <f>VLOOKUP($D1242,metadata!$B$2:$S$451,10,0)</f>
        <v/>
      </c>
      <c r="N1242" t="str">
        <f>VLOOKUP($D1242,metadata!$B$2:$S$451,11,0)</f>
        <v>drosophila littoralis</v>
      </c>
      <c r="O1242" t="str">
        <f>VLOOKUP($D1242,metadata!$B$2:$S$451,12,0)</f>
        <v>diptera</v>
      </c>
      <c r="P1242" t="str">
        <f>VLOOKUP($D1242,metadata!$B$2:$S$451,13,0)</f>
        <v>T</v>
      </c>
      <c r="Q1242">
        <f>VLOOKUP($D1242,metadata!$B$2:$S$451,14,0)</f>
        <v>46.105960000000003</v>
      </c>
      <c r="R1242">
        <f>VLOOKUP($D1242,metadata!$B$2:$S$451,15,0)</f>
        <v>8.9384999999999994</v>
      </c>
      <c r="S1242" t="str">
        <f>VLOOKUP($D1242,metadata!$B$2:$S$451,16,0)</f>
        <v/>
      </c>
      <c r="T1242" t="str">
        <f>VLOOKUP($D1242,metadata!$B$2:$S$451,17,0)</f>
        <v/>
      </c>
      <c r="U1242" t="str">
        <f>VLOOKUP($D1242,metadata!$B$2:$S$451,18,0)</f>
        <v/>
      </c>
      <c r="V1242">
        <f>VLOOKUP($D1242,metadata!$B$2:$Z$451,19,0)</f>
        <v>128</v>
      </c>
      <c r="W1242" t="str">
        <f>VLOOKUP($D1242,metadata!$B$2:$Z$451,20,0)</f>
        <v>global average</v>
      </c>
      <c r="X1242" t="str">
        <f>VLOOKUP($D1242,metadata!$B$2:$Z$451,21,0)</f>
        <v/>
      </c>
      <c r="Y1242">
        <f>VLOOKUP($D1242,metadata!$B$2:$Z$451,22,0)</f>
        <v>29</v>
      </c>
      <c r="Z1242" t="str">
        <f>VLOOKUP($D1242,metadata!$B$2:$Z$451,23,0)</f>
        <v/>
      </c>
      <c r="AA1242" t="str">
        <f>VLOOKUP($D1242,metadata!$B$2:$Z$451,24,0)</f>
        <v>adult</v>
      </c>
      <c r="AB1242" t="str">
        <f>VLOOKUP($D1242,metadata!$B$2:$Z$451,25,0)</f>
        <v/>
      </c>
      <c r="AC1242">
        <v>16.497443713098502</v>
      </c>
      <c r="AD1242">
        <v>2.0260677267889902</v>
      </c>
      <c r="AF1242">
        <f>IF(AE1242="",V1242,AE1242)</f>
        <v>128</v>
      </c>
      <c r="AG1242">
        <f>ROUND(AC1242,1)</f>
        <v>16.5</v>
      </c>
      <c r="AH1242">
        <v>1977</v>
      </c>
      <c r="AI1242" t="s">
        <v>38</v>
      </c>
      <c r="AJ1242" t="s">
        <v>38</v>
      </c>
    </row>
    <row r="1243" spans="3:36" x14ac:dyDescent="0.3">
      <c r="C1243">
        <v>1243</v>
      </c>
      <c r="D1243" t="str">
        <f t="shared" si="52"/>
        <v>29-T</v>
      </c>
      <c r="E1243" t="str">
        <f>VLOOKUP($D1243,metadata!$B$2:$S$451,2,0)</f>
        <v>LUMME, J; OIKARINEN, A</v>
      </c>
      <c r="F1243" t="str">
        <f>VLOOKUP($D1243,metadata!$B$2:$S$451,3,0)</f>
        <v>GENETIC BASIS OF GEOGRAPHICALLY VARIABLE PHOTOPERIODIC DIAPAUSE IN DROSOPHILA-LITTORALIS</v>
      </c>
      <c r="G1243" t="str">
        <f>VLOOKUP($D1243,metadata!$B$2:$S$451,4,0)</f>
        <v/>
      </c>
      <c r="H1243" t="str">
        <f>VLOOKUP($D1243,metadata!$B$2:$S$451,5,0)</f>
        <v>y</v>
      </c>
      <c r="I1243" t="str">
        <f>VLOOKUP($D1243,metadata!$B$2:$S$451,6,0)</f>
        <v>a</v>
      </c>
      <c r="J1243" t="str">
        <f>VLOOKUP($D1243,metadata!$B$2:$S$451,7,0)</f>
        <v>i</v>
      </c>
      <c r="K1243">
        <f>VLOOKUP($D1243,metadata!$B$2:$S$451,8,0)</f>
        <v>8</v>
      </c>
      <c r="L1243">
        <f>VLOOKUP($D1243,metadata!$B$2:$S$451,9,0)</f>
        <v>7</v>
      </c>
      <c r="M1243" t="str">
        <f>VLOOKUP($D1243,metadata!$B$2:$S$451,10,0)</f>
        <v/>
      </c>
      <c r="N1243" t="str">
        <f>VLOOKUP($D1243,metadata!$B$2:$S$451,11,0)</f>
        <v>drosophila littoralis</v>
      </c>
      <c r="O1243" t="str">
        <f>VLOOKUP($D1243,metadata!$B$2:$S$451,12,0)</f>
        <v>diptera</v>
      </c>
      <c r="P1243" t="str">
        <f>VLOOKUP($D1243,metadata!$B$2:$S$451,13,0)</f>
        <v>T</v>
      </c>
      <c r="Q1243">
        <f>VLOOKUP($D1243,metadata!$B$2:$S$451,14,0)</f>
        <v>46.105960000000003</v>
      </c>
      <c r="R1243">
        <f>VLOOKUP($D1243,metadata!$B$2:$S$451,15,0)</f>
        <v>8.9384999999999994</v>
      </c>
      <c r="S1243" t="str">
        <f>VLOOKUP($D1243,metadata!$B$2:$S$451,16,0)</f>
        <v/>
      </c>
      <c r="T1243" t="str">
        <f>VLOOKUP($D1243,metadata!$B$2:$S$451,17,0)</f>
        <v/>
      </c>
      <c r="U1243" t="str">
        <f>VLOOKUP($D1243,metadata!$B$2:$S$451,18,0)</f>
        <v/>
      </c>
      <c r="V1243">
        <f>VLOOKUP($D1243,metadata!$B$2:$Z$451,19,0)</f>
        <v>128</v>
      </c>
      <c r="W1243" t="str">
        <f>VLOOKUP($D1243,metadata!$B$2:$Z$451,20,0)</f>
        <v>global average</v>
      </c>
      <c r="X1243" t="str">
        <f>VLOOKUP($D1243,metadata!$B$2:$Z$451,21,0)</f>
        <v/>
      </c>
      <c r="Y1243">
        <f>VLOOKUP($D1243,metadata!$B$2:$Z$451,22,0)</f>
        <v>29</v>
      </c>
      <c r="Z1243" t="str">
        <f>VLOOKUP($D1243,metadata!$B$2:$Z$451,23,0)</f>
        <v/>
      </c>
      <c r="AA1243" t="str">
        <f>VLOOKUP($D1243,metadata!$B$2:$Z$451,24,0)</f>
        <v>adult</v>
      </c>
      <c r="AB1243" t="str">
        <f>VLOOKUP($D1243,metadata!$B$2:$Z$451,25,0)</f>
        <v/>
      </c>
      <c r="AC1243">
        <v>17.960535765499401</v>
      </c>
      <c r="AD1243">
        <v>1.5855615416886999</v>
      </c>
      <c r="AF1243">
        <f>IF(AE1243="",V1243,AE1243)</f>
        <v>128</v>
      </c>
      <c r="AG1243">
        <f>ROUND(AC1243,1)</f>
        <v>18</v>
      </c>
      <c r="AH1243">
        <v>1977</v>
      </c>
      <c r="AI1243" t="s">
        <v>38</v>
      </c>
      <c r="AJ1243" t="s">
        <v>38</v>
      </c>
    </row>
    <row r="1244" spans="3:36" x14ac:dyDescent="0.3">
      <c r="C1244">
        <v>1244</v>
      </c>
      <c r="D1244" t="str">
        <f t="shared" si="52"/>
        <v>29-T</v>
      </c>
      <c r="E1244" t="str">
        <f>VLOOKUP($D1244,metadata!$B$2:$S$451,2,0)</f>
        <v>LUMME, J; OIKARINEN, A</v>
      </c>
      <c r="F1244" t="str">
        <f>VLOOKUP($D1244,metadata!$B$2:$S$451,3,0)</f>
        <v>GENETIC BASIS OF GEOGRAPHICALLY VARIABLE PHOTOPERIODIC DIAPAUSE IN DROSOPHILA-LITTORALIS</v>
      </c>
      <c r="G1244" t="str">
        <f>VLOOKUP($D1244,metadata!$B$2:$S$451,4,0)</f>
        <v/>
      </c>
      <c r="H1244" t="str">
        <f>VLOOKUP($D1244,metadata!$B$2:$S$451,5,0)</f>
        <v>y</v>
      </c>
      <c r="I1244" t="str">
        <f>VLOOKUP($D1244,metadata!$B$2:$S$451,6,0)</f>
        <v>a</v>
      </c>
      <c r="J1244" t="str">
        <f>VLOOKUP($D1244,metadata!$B$2:$S$451,7,0)</f>
        <v>i</v>
      </c>
      <c r="K1244">
        <f>VLOOKUP($D1244,metadata!$B$2:$S$451,8,0)</f>
        <v>8</v>
      </c>
      <c r="L1244">
        <f>VLOOKUP($D1244,metadata!$B$2:$S$451,9,0)</f>
        <v>7</v>
      </c>
      <c r="M1244" t="str">
        <f>VLOOKUP($D1244,metadata!$B$2:$S$451,10,0)</f>
        <v/>
      </c>
      <c r="N1244" t="str">
        <f>VLOOKUP($D1244,metadata!$B$2:$S$451,11,0)</f>
        <v>drosophila littoralis</v>
      </c>
      <c r="O1244" t="str">
        <f>VLOOKUP($D1244,metadata!$B$2:$S$451,12,0)</f>
        <v>diptera</v>
      </c>
      <c r="P1244" t="str">
        <f>VLOOKUP($D1244,metadata!$B$2:$S$451,13,0)</f>
        <v>T</v>
      </c>
      <c r="Q1244">
        <f>VLOOKUP($D1244,metadata!$B$2:$S$451,14,0)</f>
        <v>46.105960000000003</v>
      </c>
      <c r="R1244">
        <f>VLOOKUP($D1244,metadata!$B$2:$S$451,15,0)</f>
        <v>8.9384999999999994</v>
      </c>
      <c r="S1244" t="str">
        <f>VLOOKUP($D1244,metadata!$B$2:$S$451,16,0)</f>
        <v/>
      </c>
      <c r="T1244" t="str">
        <f>VLOOKUP($D1244,metadata!$B$2:$S$451,17,0)</f>
        <v/>
      </c>
      <c r="U1244" t="str">
        <f>VLOOKUP($D1244,metadata!$B$2:$S$451,18,0)</f>
        <v/>
      </c>
      <c r="V1244">
        <f>VLOOKUP($D1244,metadata!$B$2:$Z$451,19,0)</f>
        <v>128</v>
      </c>
      <c r="W1244" t="str">
        <f>VLOOKUP($D1244,metadata!$B$2:$Z$451,20,0)</f>
        <v>global average</v>
      </c>
      <c r="X1244" t="str">
        <f>VLOOKUP($D1244,metadata!$B$2:$Z$451,21,0)</f>
        <v/>
      </c>
      <c r="Y1244">
        <f>VLOOKUP($D1244,metadata!$B$2:$Z$451,22,0)</f>
        <v>29</v>
      </c>
      <c r="Z1244" t="str">
        <f>VLOOKUP($D1244,metadata!$B$2:$Z$451,23,0)</f>
        <v/>
      </c>
      <c r="AA1244" t="str">
        <f>VLOOKUP($D1244,metadata!$B$2:$Z$451,24,0)</f>
        <v>adult</v>
      </c>
      <c r="AB1244" t="str">
        <f>VLOOKUP($D1244,metadata!$B$2:$Z$451,25,0)</f>
        <v/>
      </c>
      <c r="AC1244">
        <v>19.968020933820899</v>
      </c>
      <c r="AD1244">
        <v>1.0005901858493</v>
      </c>
      <c r="AF1244">
        <f>IF(AE1244="",V1244,AE1244)</f>
        <v>128</v>
      </c>
      <c r="AG1244">
        <f>ROUND(AC1244,1)</f>
        <v>20</v>
      </c>
      <c r="AH1244">
        <v>1977</v>
      </c>
      <c r="AI1244" t="s">
        <v>38</v>
      </c>
      <c r="AJ1244" t="s">
        <v>38</v>
      </c>
    </row>
    <row r="1245" spans="3:36" x14ac:dyDescent="0.3">
      <c r="C1245">
        <v>1245</v>
      </c>
      <c r="D1245" t="str">
        <f t="shared" si="52"/>
        <v>29-T</v>
      </c>
      <c r="E1245" t="str">
        <f>VLOOKUP($D1245,metadata!$B$2:$S$451,2,0)</f>
        <v>LUMME, J; OIKARINEN, A</v>
      </c>
      <c r="F1245" t="str">
        <f>VLOOKUP($D1245,metadata!$B$2:$S$451,3,0)</f>
        <v>GENETIC BASIS OF GEOGRAPHICALLY VARIABLE PHOTOPERIODIC DIAPAUSE IN DROSOPHILA-LITTORALIS</v>
      </c>
      <c r="G1245" t="str">
        <f>VLOOKUP($D1245,metadata!$B$2:$S$451,4,0)</f>
        <v/>
      </c>
      <c r="H1245" t="str">
        <f>VLOOKUP($D1245,metadata!$B$2:$S$451,5,0)</f>
        <v>y</v>
      </c>
      <c r="I1245" t="str">
        <f>VLOOKUP($D1245,metadata!$B$2:$S$451,6,0)</f>
        <v>a</v>
      </c>
      <c r="J1245" t="str">
        <f>VLOOKUP($D1245,metadata!$B$2:$S$451,7,0)</f>
        <v>i</v>
      </c>
      <c r="K1245">
        <f>VLOOKUP($D1245,metadata!$B$2:$S$451,8,0)</f>
        <v>8</v>
      </c>
      <c r="L1245">
        <f>VLOOKUP($D1245,metadata!$B$2:$S$451,9,0)</f>
        <v>7</v>
      </c>
      <c r="M1245" t="str">
        <f>VLOOKUP($D1245,metadata!$B$2:$S$451,10,0)</f>
        <v/>
      </c>
      <c r="N1245" t="str">
        <f>VLOOKUP($D1245,metadata!$B$2:$S$451,11,0)</f>
        <v>drosophila littoralis</v>
      </c>
      <c r="O1245" t="str">
        <f>VLOOKUP($D1245,metadata!$B$2:$S$451,12,0)</f>
        <v>diptera</v>
      </c>
      <c r="P1245" t="str">
        <f>VLOOKUP($D1245,metadata!$B$2:$S$451,13,0)</f>
        <v>T</v>
      </c>
      <c r="Q1245">
        <f>VLOOKUP($D1245,metadata!$B$2:$S$451,14,0)</f>
        <v>46.105960000000003</v>
      </c>
      <c r="R1245">
        <f>VLOOKUP($D1245,metadata!$B$2:$S$451,15,0)</f>
        <v>8.9384999999999994</v>
      </c>
      <c r="S1245" t="str">
        <f>VLOOKUP($D1245,metadata!$B$2:$S$451,16,0)</f>
        <v/>
      </c>
      <c r="T1245" t="str">
        <f>VLOOKUP($D1245,metadata!$B$2:$S$451,17,0)</f>
        <v/>
      </c>
      <c r="U1245" t="str">
        <f>VLOOKUP($D1245,metadata!$B$2:$S$451,18,0)</f>
        <v/>
      </c>
      <c r="V1245">
        <f>VLOOKUP($D1245,metadata!$B$2:$Z$451,19,0)</f>
        <v>128</v>
      </c>
      <c r="W1245" t="str">
        <f>VLOOKUP($D1245,metadata!$B$2:$Z$451,20,0)</f>
        <v>global average</v>
      </c>
      <c r="X1245" t="str">
        <f>VLOOKUP($D1245,metadata!$B$2:$Z$451,21,0)</f>
        <v/>
      </c>
      <c r="Y1245">
        <f>VLOOKUP($D1245,metadata!$B$2:$Z$451,22,0)</f>
        <v>29</v>
      </c>
      <c r="Z1245" t="str">
        <f>VLOOKUP($D1245,metadata!$B$2:$Z$451,23,0)</f>
        <v/>
      </c>
      <c r="AA1245" t="str">
        <f>VLOOKUP($D1245,metadata!$B$2:$Z$451,24,0)</f>
        <v>adult</v>
      </c>
      <c r="AB1245" t="str">
        <f>VLOOKUP($D1245,metadata!$B$2:$Z$451,25,0)</f>
        <v/>
      </c>
      <c r="AC1245">
        <v>24.050457334777501</v>
      </c>
      <c r="AD1245">
        <v>0.66958836314680004</v>
      </c>
      <c r="AF1245">
        <f>IF(AE1245="",V1245,AE1245)</f>
        <v>128</v>
      </c>
      <c r="AG1245">
        <v>14</v>
      </c>
      <c r="AH1245">
        <v>1977</v>
      </c>
      <c r="AI1245" t="s">
        <v>38</v>
      </c>
      <c r="AJ1245" t="s">
        <v>38</v>
      </c>
    </row>
    <row r="1246" spans="3:36" x14ac:dyDescent="0.3">
      <c r="C1246">
        <v>1246</v>
      </c>
      <c r="D1246" t="str">
        <f t="shared" si="52"/>
        <v>29-C</v>
      </c>
      <c r="E1246" t="str">
        <f>VLOOKUP($D1246,metadata!$B$2:$S$451,2,0)</f>
        <v>LUMME, J; OIKARINEN, A</v>
      </c>
      <c r="F1246" t="str">
        <f>VLOOKUP($D1246,metadata!$B$2:$S$451,3,0)</f>
        <v>GENETIC BASIS OF GEOGRAPHICALLY VARIABLE PHOTOPERIODIC DIAPAUSE IN DROSOPHILA-LITTORALIS</v>
      </c>
      <c r="G1246" t="str">
        <f>VLOOKUP($D1246,metadata!$B$2:$S$451,4,0)</f>
        <v/>
      </c>
      <c r="H1246" t="str">
        <f>VLOOKUP($D1246,metadata!$B$2:$S$451,5,0)</f>
        <v>y</v>
      </c>
      <c r="I1246" t="str">
        <f>VLOOKUP($D1246,metadata!$B$2:$S$451,6,0)</f>
        <v>a</v>
      </c>
      <c r="J1246" t="str">
        <f>VLOOKUP($D1246,metadata!$B$2:$S$451,7,0)</f>
        <v>i</v>
      </c>
      <c r="K1246">
        <f>VLOOKUP($D1246,metadata!$B$2:$S$451,8,0)</f>
        <v>8</v>
      </c>
      <c r="L1246">
        <f>VLOOKUP($D1246,metadata!$B$2:$S$451,9,0)</f>
        <v>7</v>
      </c>
      <c r="M1246" t="str">
        <f>VLOOKUP($D1246,metadata!$B$2:$S$451,10,0)</f>
        <v/>
      </c>
      <c r="N1246" t="str">
        <f>VLOOKUP($D1246,metadata!$B$2:$S$451,11,0)</f>
        <v>drosophila littoralis</v>
      </c>
      <c r="O1246" t="str">
        <f>VLOOKUP($D1246,metadata!$B$2:$S$451,12,0)</f>
        <v>diptera</v>
      </c>
      <c r="P1246" t="str">
        <f>VLOOKUP($D1246,metadata!$B$2:$S$451,13,0)</f>
        <v>C</v>
      </c>
      <c r="Q1246">
        <f>VLOOKUP($D1246,metadata!$B$2:$S$451,14,0)</f>
        <v>42.35</v>
      </c>
      <c r="R1246">
        <f>VLOOKUP($D1246,metadata!$B$2:$S$451,15,0)</f>
        <v>44.691667000000002</v>
      </c>
      <c r="S1246" t="str">
        <f>VLOOKUP($D1246,metadata!$B$2:$S$451,16,0)</f>
        <v/>
      </c>
      <c r="T1246" t="str">
        <f>VLOOKUP($D1246,metadata!$B$2:$S$451,17,0)</f>
        <v/>
      </c>
      <c r="U1246" t="str">
        <f>VLOOKUP($D1246,metadata!$B$2:$S$451,18,0)</f>
        <v/>
      </c>
      <c r="V1246">
        <f>VLOOKUP($D1246,metadata!$B$2:$Z$451,19,0)</f>
        <v>128</v>
      </c>
      <c r="W1246" t="str">
        <f>VLOOKUP($D1246,metadata!$B$2:$Z$451,20,0)</f>
        <v>global average</v>
      </c>
      <c r="X1246" t="str">
        <f>VLOOKUP($D1246,metadata!$B$2:$Z$451,21,0)</f>
        <v/>
      </c>
      <c r="Y1246">
        <f>VLOOKUP($D1246,metadata!$B$2:$Z$451,22,0)</f>
        <v>29</v>
      </c>
      <c r="Z1246" t="str">
        <f>VLOOKUP($D1246,metadata!$B$2:$Z$451,23,0)</f>
        <v/>
      </c>
      <c r="AA1246" t="str">
        <f>VLOOKUP($D1246,metadata!$B$2:$Z$451,24,0)</f>
        <v>adult</v>
      </c>
      <c r="AB1246" t="str">
        <f>VLOOKUP($D1246,metadata!$B$2:$Z$451,25,0)</f>
        <v/>
      </c>
      <c r="AC1246">
        <v>11.9337569714222</v>
      </c>
      <c r="AD1246">
        <v>59.694809919862699</v>
      </c>
      <c r="AF1246">
        <f>IF(AE1246="",V1246,AE1246)</f>
        <v>128</v>
      </c>
      <c r="AG1246">
        <v>12</v>
      </c>
      <c r="AH1246">
        <v>1977</v>
      </c>
      <c r="AI1246" t="s">
        <v>38</v>
      </c>
      <c r="AJ1246" t="s">
        <v>38</v>
      </c>
    </row>
    <row r="1247" spans="3:36" x14ac:dyDescent="0.3">
      <c r="C1247">
        <v>1247</v>
      </c>
      <c r="D1247" t="str">
        <f t="shared" si="52"/>
        <v>29-C</v>
      </c>
      <c r="E1247" t="str">
        <f>VLOOKUP($D1247,metadata!$B$2:$S$451,2,0)</f>
        <v>LUMME, J; OIKARINEN, A</v>
      </c>
      <c r="F1247" t="str">
        <f>VLOOKUP($D1247,metadata!$B$2:$S$451,3,0)</f>
        <v>GENETIC BASIS OF GEOGRAPHICALLY VARIABLE PHOTOPERIODIC DIAPAUSE IN DROSOPHILA-LITTORALIS</v>
      </c>
      <c r="G1247" t="str">
        <f>VLOOKUP($D1247,metadata!$B$2:$S$451,4,0)</f>
        <v/>
      </c>
      <c r="H1247" t="str">
        <f>VLOOKUP($D1247,metadata!$B$2:$S$451,5,0)</f>
        <v>y</v>
      </c>
      <c r="I1247" t="str">
        <f>VLOOKUP($D1247,metadata!$B$2:$S$451,6,0)</f>
        <v>a</v>
      </c>
      <c r="J1247" t="str">
        <f>VLOOKUP($D1247,metadata!$B$2:$S$451,7,0)</f>
        <v>i</v>
      </c>
      <c r="K1247">
        <f>VLOOKUP($D1247,metadata!$B$2:$S$451,8,0)</f>
        <v>8</v>
      </c>
      <c r="L1247">
        <f>VLOOKUP($D1247,metadata!$B$2:$S$451,9,0)</f>
        <v>7</v>
      </c>
      <c r="M1247" t="str">
        <f>VLOOKUP($D1247,metadata!$B$2:$S$451,10,0)</f>
        <v/>
      </c>
      <c r="N1247" t="str">
        <f>VLOOKUP($D1247,metadata!$B$2:$S$451,11,0)</f>
        <v>drosophila littoralis</v>
      </c>
      <c r="O1247" t="str">
        <f>VLOOKUP($D1247,metadata!$B$2:$S$451,12,0)</f>
        <v>diptera</v>
      </c>
      <c r="P1247" t="str">
        <f>VLOOKUP($D1247,metadata!$B$2:$S$451,13,0)</f>
        <v>C</v>
      </c>
      <c r="Q1247">
        <f>VLOOKUP($D1247,metadata!$B$2:$S$451,14,0)</f>
        <v>42.35</v>
      </c>
      <c r="R1247">
        <f>VLOOKUP($D1247,metadata!$B$2:$S$451,15,0)</f>
        <v>44.691667000000002</v>
      </c>
      <c r="S1247" t="str">
        <f>VLOOKUP($D1247,metadata!$B$2:$S$451,16,0)</f>
        <v/>
      </c>
      <c r="T1247" t="str">
        <f>VLOOKUP($D1247,metadata!$B$2:$S$451,17,0)</f>
        <v/>
      </c>
      <c r="U1247" t="str">
        <f>VLOOKUP($D1247,metadata!$B$2:$S$451,18,0)</f>
        <v/>
      </c>
      <c r="V1247">
        <f>VLOOKUP($D1247,metadata!$B$2:$Z$451,19,0)</f>
        <v>128</v>
      </c>
      <c r="W1247" t="str">
        <f>VLOOKUP($D1247,metadata!$B$2:$Z$451,20,0)</f>
        <v>global average</v>
      </c>
      <c r="X1247" t="str">
        <f>VLOOKUP($D1247,metadata!$B$2:$Z$451,21,0)</f>
        <v/>
      </c>
      <c r="Y1247">
        <f>VLOOKUP($D1247,metadata!$B$2:$Z$451,22,0)</f>
        <v>29</v>
      </c>
      <c r="Z1247" t="str">
        <f>VLOOKUP($D1247,metadata!$B$2:$Z$451,23,0)</f>
        <v/>
      </c>
      <c r="AA1247" t="str">
        <f>VLOOKUP($D1247,metadata!$B$2:$Z$451,24,0)</f>
        <v>adult</v>
      </c>
      <c r="AB1247" t="str">
        <f>VLOOKUP($D1247,metadata!$B$2:$Z$451,25,0)</f>
        <v/>
      </c>
      <c r="AC1247">
        <v>13.504476168579799</v>
      </c>
      <c r="AD1247">
        <v>1.0648232642255</v>
      </c>
      <c r="AF1247">
        <f>IF(AE1247="",V1247,AE1247)</f>
        <v>128</v>
      </c>
      <c r="AG1247">
        <f>ROUND(AC1247,1)</f>
        <v>13.5</v>
      </c>
      <c r="AH1247">
        <v>1977</v>
      </c>
      <c r="AI1247" t="s">
        <v>38</v>
      </c>
      <c r="AJ1247" t="s">
        <v>38</v>
      </c>
    </row>
    <row r="1248" spans="3:36" x14ac:dyDescent="0.3">
      <c r="C1248">
        <v>1248</v>
      </c>
      <c r="D1248" t="str">
        <f t="shared" si="52"/>
        <v>29-C</v>
      </c>
      <c r="E1248" t="str">
        <f>VLOOKUP($D1248,metadata!$B$2:$S$451,2,0)</f>
        <v>LUMME, J; OIKARINEN, A</v>
      </c>
      <c r="F1248" t="str">
        <f>VLOOKUP($D1248,metadata!$B$2:$S$451,3,0)</f>
        <v>GENETIC BASIS OF GEOGRAPHICALLY VARIABLE PHOTOPERIODIC DIAPAUSE IN DROSOPHILA-LITTORALIS</v>
      </c>
      <c r="G1248" t="str">
        <f>VLOOKUP($D1248,metadata!$B$2:$S$451,4,0)</f>
        <v/>
      </c>
      <c r="H1248" t="str">
        <f>VLOOKUP($D1248,metadata!$B$2:$S$451,5,0)</f>
        <v>y</v>
      </c>
      <c r="I1248" t="str">
        <f>VLOOKUP($D1248,metadata!$B$2:$S$451,6,0)</f>
        <v>a</v>
      </c>
      <c r="J1248" t="str">
        <f>VLOOKUP($D1248,metadata!$B$2:$S$451,7,0)</f>
        <v>i</v>
      </c>
      <c r="K1248">
        <f>VLOOKUP($D1248,metadata!$B$2:$S$451,8,0)</f>
        <v>8</v>
      </c>
      <c r="L1248">
        <f>VLOOKUP($D1248,metadata!$B$2:$S$451,9,0)</f>
        <v>7</v>
      </c>
      <c r="M1248" t="str">
        <f>VLOOKUP($D1248,metadata!$B$2:$S$451,10,0)</f>
        <v/>
      </c>
      <c r="N1248" t="str">
        <f>VLOOKUP($D1248,metadata!$B$2:$S$451,11,0)</f>
        <v>drosophila littoralis</v>
      </c>
      <c r="O1248" t="str">
        <f>VLOOKUP($D1248,metadata!$B$2:$S$451,12,0)</f>
        <v>diptera</v>
      </c>
      <c r="P1248" t="str">
        <f>VLOOKUP($D1248,metadata!$B$2:$S$451,13,0)</f>
        <v>C</v>
      </c>
      <c r="Q1248">
        <f>VLOOKUP($D1248,metadata!$B$2:$S$451,14,0)</f>
        <v>42.35</v>
      </c>
      <c r="R1248">
        <f>VLOOKUP($D1248,metadata!$B$2:$S$451,15,0)</f>
        <v>44.691667000000002</v>
      </c>
      <c r="S1248" t="str">
        <f>VLOOKUP($D1248,metadata!$B$2:$S$451,16,0)</f>
        <v/>
      </c>
      <c r="T1248" t="str">
        <f>VLOOKUP($D1248,metadata!$B$2:$S$451,17,0)</f>
        <v/>
      </c>
      <c r="U1248" t="str">
        <f>VLOOKUP($D1248,metadata!$B$2:$S$451,18,0)</f>
        <v/>
      </c>
      <c r="V1248">
        <f>VLOOKUP($D1248,metadata!$B$2:$Z$451,19,0)</f>
        <v>128</v>
      </c>
      <c r="W1248" t="str">
        <f>VLOOKUP($D1248,metadata!$B$2:$Z$451,20,0)</f>
        <v>global average</v>
      </c>
      <c r="X1248" t="str">
        <f>VLOOKUP($D1248,metadata!$B$2:$Z$451,21,0)</f>
        <v/>
      </c>
      <c r="Y1248">
        <f>VLOOKUP($D1248,metadata!$B$2:$Z$451,22,0)</f>
        <v>29</v>
      </c>
      <c r="Z1248" t="str">
        <f>VLOOKUP($D1248,metadata!$B$2:$Z$451,23,0)</f>
        <v/>
      </c>
      <c r="AA1248" t="str">
        <f>VLOOKUP($D1248,metadata!$B$2:$Z$451,24,0)</f>
        <v>adult</v>
      </c>
      <c r="AB1248" t="str">
        <f>VLOOKUP($D1248,metadata!$B$2:$Z$451,25,0)</f>
        <v/>
      </c>
      <c r="AC1248">
        <v>15.0528394101933</v>
      </c>
      <c r="AD1248">
        <v>0.29343376763742401</v>
      </c>
      <c r="AF1248">
        <f>IF(AE1248="",V1248,AE1248)</f>
        <v>128</v>
      </c>
      <c r="AG1248">
        <v>15</v>
      </c>
      <c r="AH1248">
        <v>1977</v>
      </c>
      <c r="AI1248" t="s">
        <v>38</v>
      </c>
      <c r="AJ1248" t="s">
        <v>38</v>
      </c>
    </row>
    <row r="1249" spans="3:36" x14ac:dyDescent="0.3">
      <c r="C1249">
        <v>1249</v>
      </c>
      <c r="D1249" t="str">
        <f t="shared" si="52"/>
        <v>29-C</v>
      </c>
      <c r="E1249" t="str">
        <f>VLOOKUP($D1249,metadata!$B$2:$S$451,2,0)</f>
        <v>LUMME, J; OIKARINEN, A</v>
      </c>
      <c r="F1249" t="str">
        <f>VLOOKUP($D1249,metadata!$B$2:$S$451,3,0)</f>
        <v>GENETIC BASIS OF GEOGRAPHICALLY VARIABLE PHOTOPERIODIC DIAPAUSE IN DROSOPHILA-LITTORALIS</v>
      </c>
      <c r="G1249" t="str">
        <f>VLOOKUP($D1249,metadata!$B$2:$S$451,4,0)</f>
        <v/>
      </c>
      <c r="H1249" t="str">
        <f>VLOOKUP($D1249,metadata!$B$2:$S$451,5,0)</f>
        <v>y</v>
      </c>
      <c r="I1249" t="str">
        <f>VLOOKUP($D1249,metadata!$B$2:$S$451,6,0)</f>
        <v>a</v>
      </c>
      <c r="J1249" t="str">
        <f>VLOOKUP($D1249,metadata!$B$2:$S$451,7,0)</f>
        <v>i</v>
      </c>
      <c r="K1249">
        <f>VLOOKUP($D1249,metadata!$B$2:$S$451,8,0)</f>
        <v>8</v>
      </c>
      <c r="L1249">
        <f>VLOOKUP($D1249,metadata!$B$2:$S$451,9,0)</f>
        <v>7</v>
      </c>
      <c r="M1249" t="str">
        <f>VLOOKUP($D1249,metadata!$B$2:$S$451,10,0)</f>
        <v/>
      </c>
      <c r="N1249" t="str">
        <f>VLOOKUP($D1249,metadata!$B$2:$S$451,11,0)</f>
        <v>drosophila littoralis</v>
      </c>
      <c r="O1249" t="str">
        <f>VLOOKUP($D1249,metadata!$B$2:$S$451,12,0)</f>
        <v>diptera</v>
      </c>
      <c r="P1249" t="str">
        <f>VLOOKUP($D1249,metadata!$B$2:$S$451,13,0)</f>
        <v>C</v>
      </c>
      <c r="Q1249">
        <f>VLOOKUP($D1249,metadata!$B$2:$S$451,14,0)</f>
        <v>42.35</v>
      </c>
      <c r="R1249">
        <f>VLOOKUP($D1249,metadata!$B$2:$S$451,15,0)</f>
        <v>44.691667000000002</v>
      </c>
      <c r="S1249" t="str">
        <f>VLOOKUP($D1249,metadata!$B$2:$S$451,16,0)</f>
        <v/>
      </c>
      <c r="T1249" t="str">
        <f>VLOOKUP($D1249,metadata!$B$2:$S$451,17,0)</f>
        <v/>
      </c>
      <c r="U1249" t="str">
        <f>VLOOKUP($D1249,metadata!$B$2:$S$451,18,0)</f>
        <v/>
      </c>
      <c r="V1249">
        <f>VLOOKUP($D1249,metadata!$B$2:$Z$451,19,0)</f>
        <v>128</v>
      </c>
      <c r="W1249" t="str">
        <f>VLOOKUP($D1249,metadata!$B$2:$Z$451,20,0)</f>
        <v>global average</v>
      </c>
      <c r="X1249" t="str">
        <f>VLOOKUP($D1249,metadata!$B$2:$Z$451,21,0)</f>
        <v/>
      </c>
      <c r="Y1249">
        <f>VLOOKUP($D1249,metadata!$B$2:$Z$451,22,0)</f>
        <v>29</v>
      </c>
      <c r="Z1249" t="str">
        <f>VLOOKUP($D1249,metadata!$B$2:$Z$451,23,0)</f>
        <v/>
      </c>
      <c r="AA1249" t="str">
        <f>VLOOKUP($D1249,metadata!$B$2:$Z$451,24,0)</f>
        <v>adult</v>
      </c>
      <c r="AB1249" t="str">
        <f>VLOOKUP($D1249,metadata!$B$2:$Z$451,25,0)</f>
        <v/>
      </c>
      <c r="AC1249">
        <v>16.515817691828101</v>
      </c>
      <c r="AD1249">
        <v>2.0146906501778899E-2</v>
      </c>
      <c r="AF1249">
        <f>IF(AE1249="",V1249,AE1249)</f>
        <v>128</v>
      </c>
      <c r="AG1249">
        <f>ROUND(AC1249,1)</f>
        <v>16.5</v>
      </c>
      <c r="AH1249">
        <v>1977</v>
      </c>
      <c r="AI1249" t="s">
        <v>38</v>
      </c>
      <c r="AJ1249" t="s">
        <v>38</v>
      </c>
    </row>
    <row r="1250" spans="3:36" x14ac:dyDescent="0.3">
      <c r="C1250">
        <v>1250</v>
      </c>
      <c r="D1250" t="str">
        <f t="shared" si="52"/>
        <v>29-C</v>
      </c>
      <c r="E1250" t="str">
        <f>VLOOKUP($D1250,metadata!$B$2:$S$451,2,0)</f>
        <v>LUMME, J; OIKARINEN, A</v>
      </c>
      <c r="F1250" t="str">
        <f>VLOOKUP($D1250,metadata!$B$2:$S$451,3,0)</f>
        <v>GENETIC BASIS OF GEOGRAPHICALLY VARIABLE PHOTOPERIODIC DIAPAUSE IN DROSOPHILA-LITTORALIS</v>
      </c>
      <c r="G1250" t="str">
        <f>VLOOKUP($D1250,metadata!$B$2:$S$451,4,0)</f>
        <v/>
      </c>
      <c r="H1250" t="str">
        <f>VLOOKUP($D1250,metadata!$B$2:$S$451,5,0)</f>
        <v>y</v>
      </c>
      <c r="I1250" t="str">
        <f>VLOOKUP($D1250,metadata!$B$2:$S$451,6,0)</f>
        <v>a</v>
      </c>
      <c r="J1250" t="str">
        <f>VLOOKUP($D1250,metadata!$B$2:$S$451,7,0)</f>
        <v>i</v>
      </c>
      <c r="K1250">
        <f>VLOOKUP($D1250,metadata!$B$2:$S$451,8,0)</f>
        <v>8</v>
      </c>
      <c r="L1250">
        <f>VLOOKUP($D1250,metadata!$B$2:$S$451,9,0)</f>
        <v>7</v>
      </c>
      <c r="M1250" t="str">
        <f>VLOOKUP($D1250,metadata!$B$2:$S$451,10,0)</f>
        <v/>
      </c>
      <c r="N1250" t="str">
        <f>VLOOKUP($D1250,metadata!$B$2:$S$451,11,0)</f>
        <v>drosophila littoralis</v>
      </c>
      <c r="O1250" t="str">
        <f>VLOOKUP($D1250,metadata!$B$2:$S$451,12,0)</f>
        <v>diptera</v>
      </c>
      <c r="P1250" t="str">
        <f>VLOOKUP($D1250,metadata!$B$2:$S$451,13,0)</f>
        <v>C</v>
      </c>
      <c r="Q1250">
        <f>VLOOKUP($D1250,metadata!$B$2:$S$451,14,0)</f>
        <v>42.35</v>
      </c>
      <c r="R1250">
        <f>VLOOKUP($D1250,metadata!$B$2:$S$451,15,0)</f>
        <v>44.691667000000002</v>
      </c>
      <c r="S1250" t="str">
        <f>VLOOKUP($D1250,metadata!$B$2:$S$451,16,0)</f>
        <v/>
      </c>
      <c r="T1250" t="str">
        <f>VLOOKUP($D1250,metadata!$B$2:$S$451,17,0)</f>
        <v/>
      </c>
      <c r="U1250" t="str">
        <f>VLOOKUP($D1250,metadata!$B$2:$S$451,18,0)</f>
        <v/>
      </c>
      <c r="V1250">
        <f>VLOOKUP($D1250,metadata!$B$2:$Z$451,19,0)</f>
        <v>128</v>
      </c>
      <c r="W1250" t="str">
        <f>VLOOKUP($D1250,metadata!$B$2:$Z$451,20,0)</f>
        <v>global average</v>
      </c>
      <c r="X1250" t="str">
        <f>VLOOKUP($D1250,metadata!$B$2:$Z$451,21,0)</f>
        <v/>
      </c>
      <c r="Y1250">
        <f>VLOOKUP($D1250,metadata!$B$2:$Z$451,22,0)</f>
        <v>29</v>
      </c>
      <c r="Z1250" t="str">
        <f>VLOOKUP($D1250,metadata!$B$2:$Z$451,23,0)</f>
        <v/>
      </c>
      <c r="AA1250" t="str">
        <f>VLOOKUP($D1250,metadata!$B$2:$Z$451,24,0)</f>
        <v>adult</v>
      </c>
      <c r="AB1250" t="str">
        <f>VLOOKUP($D1250,metadata!$B$2:$Z$451,25,0)</f>
        <v/>
      </c>
      <c r="AC1250">
        <v>17.9614459316285</v>
      </c>
      <c r="AD1250">
        <v>0.24780694997168901</v>
      </c>
      <c r="AF1250">
        <f>IF(AE1250="",V1250,AE1250)</f>
        <v>128</v>
      </c>
      <c r="AG1250">
        <f>ROUND(AC1250,1)</f>
        <v>18</v>
      </c>
      <c r="AH1250">
        <v>1977</v>
      </c>
      <c r="AI1250" t="s">
        <v>38</v>
      </c>
      <c r="AJ1250" t="s">
        <v>38</v>
      </c>
    </row>
    <row r="1251" spans="3:36" x14ac:dyDescent="0.3">
      <c r="C1251">
        <v>1251</v>
      </c>
      <c r="D1251" t="str">
        <f t="shared" si="52"/>
        <v>29-C</v>
      </c>
      <c r="E1251" t="str">
        <f>VLOOKUP($D1251,metadata!$B$2:$S$451,2,0)</f>
        <v>LUMME, J; OIKARINEN, A</v>
      </c>
      <c r="F1251" t="str">
        <f>VLOOKUP($D1251,metadata!$B$2:$S$451,3,0)</f>
        <v>GENETIC BASIS OF GEOGRAPHICALLY VARIABLE PHOTOPERIODIC DIAPAUSE IN DROSOPHILA-LITTORALIS</v>
      </c>
      <c r="G1251" t="str">
        <f>VLOOKUP($D1251,metadata!$B$2:$S$451,4,0)</f>
        <v/>
      </c>
      <c r="H1251" t="str">
        <f>VLOOKUP($D1251,metadata!$B$2:$S$451,5,0)</f>
        <v>y</v>
      </c>
      <c r="I1251" t="str">
        <f>VLOOKUP($D1251,metadata!$B$2:$S$451,6,0)</f>
        <v>a</v>
      </c>
      <c r="J1251" t="str">
        <f>VLOOKUP($D1251,metadata!$B$2:$S$451,7,0)</f>
        <v>i</v>
      </c>
      <c r="K1251">
        <f>VLOOKUP($D1251,metadata!$B$2:$S$451,8,0)</f>
        <v>8</v>
      </c>
      <c r="L1251">
        <f>VLOOKUP($D1251,metadata!$B$2:$S$451,9,0)</f>
        <v>7</v>
      </c>
      <c r="M1251" t="str">
        <f>VLOOKUP($D1251,metadata!$B$2:$S$451,10,0)</f>
        <v/>
      </c>
      <c r="N1251" t="str">
        <f>VLOOKUP($D1251,metadata!$B$2:$S$451,11,0)</f>
        <v>drosophila littoralis</v>
      </c>
      <c r="O1251" t="str">
        <f>VLOOKUP($D1251,metadata!$B$2:$S$451,12,0)</f>
        <v>diptera</v>
      </c>
      <c r="P1251" t="str">
        <f>VLOOKUP($D1251,metadata!$B$2:$S$451,13,0)</f>
        <v>C</v>
      </c>
      <c r="Q1251">
        <f>VLOOKUP($D1251,metadata!$B$2:$S$451,14,0)</f>
        <v>42.35</v>
      </c>
      <c r="R1251">
        <f>VLOOKUP($D1251,metadata!$B$2:$S$451,15,0)</f>
        <v>44.691667000000002</v>
      </c>
      <c r="S1251" t="str">
        <f>VLOOKUP($D1251,metadata!$B$2:$S$451,16,0)</f>
        <v/>
      </c>
      <c r="T1251" t="str">
        <f>VLOOKUP($D1251,metadata!$B$2:$S$451,17,0)</f>
        <v/>
      </c>
      <c r="U1251" t="str">
        <f>VLOOKUP($D1251,metadata!$B$2:$S$451,18,0)</f>
        <v/>
      </c>
      <c r="V1251">
        <f>VLOOKUP($D1251,metadata!$B$2:$Z$451,19,0)</f>
        <v>128</v>
      </c>
      <c r="W1251" t="str">
        <f>VLOOKUP($D1251,metadata!$B$2:$Z$451,20,0)</f>
        <v>global average</v>
      </c>
      <c r="X1251" t="str">
        <f>VLOOKUP($D1251,metadata!$B$2:$Z$451,21,0)</f>
        <v/>
      </c>
      <c r="Y1251">
        <f>VLOOKUP($D1251,metadata!$B$2:$Z$451,22,0)</f>
        <v>29</v>
      </c>
      <c r="Z1251" t="str">
        <f>VLOOKUP($D1251,metadata!$B$2:$Z$451,23,0)</f>
        <v/>
      </c>
      <c r="AA1251" t="str">
        <f>VLOOKUP($D1251,metadata!$B$2:$Z$451,24,0)</f>
        <v>adult</v>
      </c>
      <c r="AB1251" t="str">
        <f>VLOOKUP($D1251,metadata!$B$2:$Z$451,25,0)</f>
        <v/>
      </c>
      <c r="AC1251">
        <v>20.036738476562</v>
      </c>
      <c r="AD1251">
        <v>1.18511214736827E-4</v>
      </c>
      <c r="AF1251">
        <f>IF(AE1251="",V1251,AE1251)</f>
        <v>128</v>
      </c>
      <c r="AG1251">
        <f>ROUND(AC1251,1)</f>
        <v>20</v>
      </c>
      <c r="AH1251">
        <v>1977</v>
      </c>
      <c r="AI1251" t="s">
        <v>38</v>
      </c>
      <c r="AJ1251" t="s">
        <v>38</v>
      </c>
    </row>
    <row r="1252" spans="3:36" x14ac:dyDescent="0.3">
      <c r="C1252">
        <v>1252</v>
      </c>
      <c r="D1252" t="str">
        <f t="shared" si="52"/>
        <v>29-C</v>
      </c>
      <c r="E1252" t="str">
        <f>VLOOKUP($D1252,metadata!$B$2:$S$451,2,0)</f>
        <v>LUMME, J; OIKARINEN, A</v>
      </c>
      <c r="F1252" t="str">
        <f>VLOOKUP($D1252,metadata!$B$2:$S$451,3,0)</f>
        <v>GENETIC BASIS OF GEOGRAPHICALLY VARIABLE PHOTOPERIODIC DIAPAUSE IN DROSOPHILA-LITTORALIS</v>
      </c>
      <c r="G1252" t="str">
        <f>VLOOKUP($D1252,metadata!$B$2:$S$451,4,0)</f>
        <v/>
      </c>
      <c r="H1252" t="str">
        <f>VLOOKUP($D1252,metadata!$B$2:$S$451,5,0)</f>
        <v>y</v>
      </c>
      <c r="I1252" t="str">
        <f>VLOOKUP($D1252,metadata!$B$2:$S$451,6,0)</f>
        <v>a</v>
      </c>
      <c r="J1252" t="str">
        <f>VLOOKUP($D1252,metadata!$B$2:$S$451,7,0)</f>
        <v>i</v>
      </c>
      <c r="K1252">
        <f>VLOOKUP($D1252,metadata!$B$2:$S$451,8,0)</f>
        <v>8</v>
      </c>
      <c r="L1252">
        <f>VLOOKUP($D1252,metadata!$B$2:$S$451,9,0)</f>
        <v>7</v>
      </c>
      <c r="M1252" t="str">
        <f>VLOOKUP($D1252,metadata!$B$2:$S$451,10,0)</f>
        <v/>
      </c>
      <c r="N1252" t="str">
        <f>VLOOKUP($D1252,metadata!$B$2:$S$451,11,0)</f>
        <v>drosophila littoralis</v>
      </c>
      <c r="O1252" t="str">
        <f>VLOOKUP($D1252,metadata!$B$2:$S$451,12,0)</f>
        <v>diptera</v>
      </c>
      <c r="P1252" t="str">
        <f>VLOOKUP($D1252,metadata!$B$2:$S$451,13,0)</f>
        <v>C</v>
      </c>
      <c r="Q1252">
        <f>VLOOKUP($D1252,metadata!$B$2:$S$451,14,0)</f>
        <v>42.35</v>
      </c>
      <c r="R1252">
        <f>VLOOKUP($D1252,metadata!$B$2:$S$451,15,0)</f>
        <v>44.691667000000002</v>
      </c>
      <c r="S1252" t="str">
        <f>VLOOKUP($D1252,metadata!$B$2:$S$451,16,0)</f>
        <v/>
      </c>
      <c r="T1252" t="str">
        <f>VLOOKUP($D1252,metadata!$B$2:$S$451,17,0)</f>
        <v/>
      </c>
      <c r="U1252" t="str">
        <f>VLOOKUP($D1252,metadata!$B$2:$S$451,18,0)</f>
        <v/>
      </c>
      <c r="V1252">
        <f>VLOOKUP($D1252,metadata!$B$2:$Z$451,19,0)</f>
        <v>128</v>
      </c>
      <c r="W1252" t="str">
        <f>VLOOKUP($D1252,metadata!$B$2:$Z$451,20,0)</f>
        <v>global average</v>
      </c>
      <c r="X1252" t="str">
        <f>VLOOKUP($D1252,metadata!$B$2:$Z$451,21,0)</f>
        <v/>
      </c>
      <c r="Y1252">
        <f>VLOOKUP($D1252,metadata!$B$2:$Z$451,22,0)</f>
        <v>29</v>
      </c>
      <c r="Z1252" t="str">
        <f>VLOOKUP($D1252,metadata!$B$2:$Z$451,23,0)</f>
        <v/>
      </c>
      <c r="AA1252" t="str">
        <f>VLOOKUP($D1252,metadata!$B$2:$Z$451,24,0)</f>
        <v>adult</v>
      </c>
      <c r="AB1252" t="str">
        <f>VLOOKUP($D1252,metadata!$B$2:$Z$451,25,0)</f>
        <v/>
      </c>
      <c r="AC1252">
        <v>24.050684876309798</v>
      </c>
      <c r="AD1252">
        <v>0.33514971521756798</v>
      </c>
      <c r="AF1252">
        <f>IF(AE1252="",V1252,AE1252)</f>
        <v>128</v>
      </c>
      <c r="AG1252">
        <v>24</v>
      </c>
      <c r="AH1252">
        <v>1977</v>
      </c>
      <c r="AI1252" t="s">
        <v>38</v>
      </c>
      <c r="AJ1252" t="s">
        <v>38</v>
      </c>
    </row>
    <row r="1253" spans="3:36" x14ac:dyDescent="0.3">
      <c r="C1253">
        <v>1253</v>
      </c>
      <c r="D1253" t="str">
        <f t="shared" si="52"/>
        <v>29-Z</v>
      </c>
      <c r="E1253" t="str">
        <f>VLOOKUP($D1253,metadata!$B$2:$S$451,2,0)</f>
        <v>LUMME, J; OIKARINEN, A</v>
      </c>
      <c r="F1253" t="str">
        <f>VLOOKUP($D1253,metadata!$B$2:$S$451,3,0)</f>
        <v>GENETIC BASIS OF GEOGRAPHICALLY VARIABLE PHOTOPERIODIC DIAPAUSE IN DROSOPHILA-LITTORALIS</v>
      </c>
      <c r="G1253" t="str">
        <f>VLOOKUP($D1253,metadata!$B$2:$S$451,4,0)</f>
        <v/>
      </c>
      <c r="H1253" t="str">
        <f>VLOOKUP($D1253,metadata!$B$2:$S$451,5,0)</f>
        <v>y</v>
      </c>
      <c r="I1253" t="str">
        <f>VLOOKUP($D1253,metadata!$B$2:$S$451,6,0)</f>
        <v>a</v>
      </c>
      <c r="J1253" t="str">
        <f>VLOOKUP($D1253,metadata!$B$2:$S$451,7,0)</f>
        <v>i</v>
      </c>
      <c r="K1253">
        <f>VLOOKUP($D1253,metadata!$B$2:$S$451,8,0)</f>
        <v>8</v>
      </c>
      <c r="L1253">
        <f>VLOOKUP($D1253,metadata!$B$2:$S$451,9,0)</f>
        <v>11</v>
      </c>
      <c r="M1253" t="str">
        <f>VLOOKUP($D1253,metadata!$B$2:$S$451,10,0)</f>
        <v/>
      </c>
      <c r="N1253" t="str">
        <f>VLOOKUP($D1253,metadata!$B$2:$S$451,11,0)</f>
        <v>drosophila littoralis</v>
      </c>
      <c r="O1253" t="str">
        <f>VLOOKUP($D1253,metadata!$B$2:$S$451,12,0)</f>
        <v>diptera</v>
      </c>
      <c r="P1253" t="str">
        <f>VLOOKUP($D1253,metadata!$B$2:$S$451,13,0)</f>
        <v>Z</v>
      </c>
      <c r="Q1253">
        <f>VLOOKUP($D1253,metadata!$B$2:$S$451,14,0)</f>
        <v>47.371740000000003</v>
      </c>
      <c r="R1253">
        <f>VLOOKUP($D1253,metadata!$B$2:$S$451,15,0)</f>
        <v>8.5422600000000006</v>
      </c>
      <c r="S1253" t="str">
        <f>VLOOKUP($D1253,metadata!$B$2:$S$451,16,0)</f>
        <v/>
      </c>
      <c r="T1253" t="str">
        <f>VLOOKUP($D1253,metadata!$B$2:$S$451,17,0)</f>
        <v/>
      </c>
      <c r="U1253" t="str">
        <f>VLOOKUP($D1253,metadata!$B$2:$S$451,18,0)</f>
        <v/>
      </c>
      <c r="V1253">
        <f>VLOOKUP($D1253,metadata!$B$2:$Z$451,19,0)</f>
        <v>128</v>
      </c>
      <c r="W1253" t="str">
        <f>VLOOKUP($D1253,metadata!$B$2:$Z$451,20,0)</f>
        <v>global average</v>
      </c>
      <c r="X1253" t="str">
        <f>VLOOKUP($D1253,metadata!$B$2:$Z$451,21,0)</f>
        <v/>
      </c>
      <c r="Y1253">
        <f>VLOOKUP($D1253,metadata!$B$2:$Z$451,22,0)</f>
        <v>29</v>
      </c>
      <c r="Z1253" t="str">
        <f>VLOOKUP($D1253,metadata!$B$2:$Z$451,23,0)</f>
        <v/>
      </c>
      <c r="AA1253" t="str">
        <f>VLOOKUP($D1253,metadata!$B$2:$Z$451,24,0)</f>
        <v>adult</v>
      </c>
      <c r="AB1253" t="str">
        <f>VLOOKUP($D1253,metadata!$B$2:$Z$451,25,0)</f>
        <v/>
      </c>
      <c r="AC1253">
        <v>6.00453660929933</v>
      </c>
      <c r="AD1253">
        <v>99.413487998369206</v>
      </c>
      <c r="AF1253">
        <f>IF(AE1253="",V1253,AE1253)</f>
        <v>128</v>
      </c>
      <c r="AG1253">
        <f>ROUND(AC1253,1)</f>
        <v>6</v>
      </c>
      <c r="AH1253">
        <v>1977</v>
      </c>
      <c r="AI1253" t="s">
        <v>37</v>
      </c>
      <c r="AJ1253" t="s">
        <v>37</v>
      </c>
    </row>
    <row r="1254" spans="3:36" x14ac:dyDescent="0.3">
      <c r="C1254">
        <v>1254</v>
      </c>
      <c r="D1254" t="str">
        <f t="shared" si="52"/>
        <v>29-Z</v>
      </c>
      <c r="E1254" t="str">
        <f>VLOOKUP($D1254,metadata!$B$2:$S$451,2,0)</f>
        <v>LUMME, J; OIKARINEN, A</v>
      </c>
      <c r="F1254" t="str">
        <f>VLOOKUP($D1254,metadata!$B$2:$S$451,3,0)</f>
        <v>GENETIC BASIS OF GEOGRAPHICALLY VARIABLE PHOTOPERIODIC DIAPAUSE IN DROSOPHILA-LITTORALIS</v>
      </c>
      <c r="G1254" t="str">
        <f>VLOOKUP($D1254,metadata!$B$2:$S$451,4,0)</f>
        <v/>
      </c>
      <c r="H1254" t="str">
        <f>VLOOKUP($D1254,metadata!$B$2:$S$451,5,0)</f>
        <v>y</v>
      </c>
      <c r="I1254" t="str">
        <f>VLOOKUP($D1254,metadata!$B$2:$S$451,6,0)</f>
        <v>a</v>
      </c>
      <c r="J1254" t="str">
        <f>VLOOKUP($D1254,metadata!$B$2:$S$451,7,0)</f>
        <v>i</v>
      </c>
      <c r="K1254">
        <f>VLOOKUP($D1254,metadata!$B$2:$S$451,8,0)</f>
        <v>8</v>
      </c>
      <c r="L1254">
        <f>VLOOKUP($D1254,metadata!$B$2:$S$451,9,0)</f>
        <v>11</v>
      </c>
      <c r="M1254" t="str">
        <f>VLOOKUP($D1254,metadata!$B$2:$S$451,10,0)</f>
        <v/>
      </c>
      <c r="N1254" t="str">
        <f>VLOOKUP($D1254,metadata!$B$2:$S$451,11,0)</f>
        <v>drosophila littoralis</v>
      </c>
      <c r="O1254" t="str">
        <f>VLOOKUP($D1254,metadata!$B$2:$S$451,12,0)</f>
        <v>diptera</v>
      </c>
      <c r="P1254" t="str">
        <f>VLOOKUP($D1254,metadata!$B$2:$S$451,13,0)</f>
        <v>Z</v>
      </c>
      <c r="Q1254">
        <f>VLOOKUP($D1254,metadata!$B$2:$S$451,14,0)</f>
        <v>47.371740000000003</v>
      </c>
      <c r="R1254">
        <f>VLOOKUP($D1254,metadata!$B$2:$S$451,15,0)</f>
        <v>8.5422600000000006</v>
      </c>
      <c r="S1254" t="str">
        <f>VLOOKUP($D1254,metadata!$B$2:$S$451,16,0)</f>
        <v/>
      </c>
      <c r="T1254" t="str">
        <f>VLOOKUP($D1254,metadata!$B$2:$S$451,17,0)</f>
        <v/>
      </c>
      <c r="U1254" t="str">
        <f>VLOOKUP($D1254,metadata!$B$2:$S$451,18,0)</f>
        <v/>
      </c>
      <c r="V1254">
        <f>VLOOKUP($D1254,metadata!$B$2:$Z$451,19,0)</f>
        <v>128</v>
      </c>
      <c r="W1254" t="str">
        <f>VLOOKUP($D1254,metadata!$B$2:$Z$451,20,0)</f>
        <v>global average</v>
      </c>
      <c r="X1254" t="str">
        <f>VLOOKUP($D1254,metadata!$B$2:$Z$451,21,0)</f>
        <v/>
      </c>
      <c r="Y1254">
        <f>VLOOKUP($D1254,metadata!$B$2:$Z$451,22,0)</f>
        <v>29</v>
      </c>
      <c r="Z1254" t="str">
        <f>VLOOKUP($D1254,metadata!$B$2:$Z$451,23,0)</f>
        <v/>
      </c>
      <c r="AA1254" t="str">
        <f>VLOOKUP($D1254,metadata!$B$2:$Z$451,24,0)</f>
        <v>adult</v>
      </c>
      <c r="AB1254" t="str">
        <f>VLOOKUP($D1254,metadata!$B$2:$Z$451,25,0)</f>
        <v/>
      </c>
      <c r="AC1254">
        <v>8.9811780488787605</v>
      </c>
      <c r="AD1254">
        <v>99.3707054498567</v>
      </c>
      <c r="AF1254">
        <f>IF(AE1254="",V1254,AE1254)</f>
        <v>128</v>
      </c>
      <c r="AG1254">
        <f>ROUND(AC1254,1)</f>
        <v>9</v>
      </c>
      <c r="AH1254">
        <v>1977</v>
      </c>
      <c r="AI1254" t="s">
        <v>37</v>
      </c>
      <c r="AJ1254" t="s">
        <v>37</v>
      </c>
    </row>
    <row r="1255" spans="3:36" x14ac:dyDescent="0.3">
      <c r="C1255">
        <v>1255</v>
      </c>
      <c r="D1255" t="str">
        <f t="shared" si="52"/>
        <v>29-Z</v>
      </c>
      <c r="E1255" t="str">
        <f>VLOOKUP($D1255,metadata!$B$2:$S$451,2,0)</f>
        <v>LUMME, J; OIKARINEN, A</v>
      </c>
      <c r="F1255" t="str">
        <f>VLOOKUP($D1255,metadata!$B$2:$S$451,3,0)</f>
        <v>GENETIC BASIS OF GEOGRAPHICALLY VARIABLE PHOTOPERIODIC DIAPAUSE IN DROSOPHILA-LITTORALIS</v>
      </c>
      <c r="G1255" t="str">
        <f>VLOOKUP($D1255,metadata!$B$2:$S$451,4,0)</f>
        <v/>
      </c>
      <c r="H1255" t="str">
        <f>VLOOKUP($D1255,metadata!$B$2:$S$451,5,0)</f>
        <v>y</v>
      </c>
      <c r="I1255" t="str">
        <f>VLOOKUP($D1255,metadata!$B$2:$S$451,6,0)</f>
        <v>a</v>
      </c>
      <c r="J1255" t="str">
        <f>VLOOKUP($D1255,metadata!$B$2:$S$451,7,0)</f>
        <v>i</v>
      </c>
      <c r="K1255">
        <f>VLOOKUP($D1255,metadata!$B$2:$S$451,8,0)</f>
        <v>8</v>
      </c>
      <c r="L1255">
        <f>VLOOKUP($D1255,metadata!$B$2:$S$451,9,0)</f>
        <v>11</v>
      </c>
      <c r="M1255" t="str">
        <f>VLOOKUP($D1255,metadata!$B$2:$S$451,10,0)</f>
        <v/>
      </c>
      <c r="N1255" t="str">
        <f>VLOOKUP($D1255,metadata!$B$2:$S$451,11,0)</f>
        <v>drosophila littoralis</v>
      </c>
      <c r="O1255" t="str">
        <f>VLOOKUP($D1255,metadata!$B$2:$S$451,12,0)</f>
        <v>diptera</v>
      </c>
      <c r="P1255" t="str">
        <f>VLOOKUP($D1255,metadata!$B$2:$S$451,13,0)</f>
        <v>Z</v>
      </c>
      <c r="Q1255">
        <f>VLOOKUP($D1255,metadata!$B$2:$S$451,14,0)</f>
        <v>47.371740000000003</v>
      </c>
      <c r="R1255">
        <f>VLOOKUP($D1255,metadata!$B$2:$S$451,15,0)</f>
        <v>8.5422600000000006</v>
      </c>
      <c r="S1255" t="str">
        <f>VLOOKUP($D1255,metadata!$B$2:$S$451,16,0)</f>
        <v/>
      </c>
      <c r="T1255" t="str">
        <f>VLOOKUP($D1255,metadata!$B$2:$S$451,17,0)</f>
        <v/>
      </c>
      <c r="U1255" t="str">
        <f>VLOOKUP($D1255,metadata!$B$2:$S$451,18,0)</f>
        <v/>
      </c>
      <c r="V1255">
        <f>VLOOKUP($D1255,metadata!$B$2:$Z$451,19,0)</f>
        <v>128</v>
      </c>
      <c r="W1255" t="str">
        <f>VLOOKUP($D1255,metadata!$B$2:$Z$451,20,0)</f>
        <v>global average</v>
      </c>
      <c r="X1255" t="str">
        <f>VLOOKUP($D1255,metadata!$B$2:$Z$451,21,0)</f>
        <v/>
      </c>
      <c r="Y1255">
        <f>VLOOKUP($D1255,metadata!$B$2:$Z$451,22,0)</f>
        <v>29</v>
      </c>
      <c r="Z1255" t="str">
        <f>VLOOKUP($D1255,metadata!$B$2:$Z$451,23,0)</f>
        <v/>
      </c>
      <c r="AA1255" t="str">
        <f>VLOOKUP($D1255,metadata!$B$2:$Z$451,24,0)</f>
        <v>adult</v>
      </c>
      <c r="AB1255" t="str">
        <f>VLOOKUP($D1255,metadata!$B$2:$Z$451,25,0)</f>
        <v/>
      </c>
      <c r="AC1255">
        <v>11.9435412573091</v>
      </c>
      <c r="AD1255">
        <v>95.313948058904799</v>
      </c>
      <c r="AF1255">
        <f>IF(AE1255="",V1255,AE1255)</f>
        <v>128</v>
      </c>
      <c r="AG1255">
        <v>12</v>
      </c>
      <c r="AH1255">
        <v>1977</v>
      </c>
      <c r="AI1255" t="s">
        <v>37</v>
      </c>
      <c r="AJ1255" t="s">
        <v>37</v>
      </c>
    </row>
    <row r="1256" spans="3:36" x14ac:dyDescent="0.3">
      <c r="C1256">
        <v>1256</v>
      </c>
      <c r="D1256" t="str">
        <f t="shared" si="52"/>
        <v>29-Z</v>
      </c>
      <c r="E1256" t="str">
        <f>VLOOKUP($D1256,metadata!$B$2:$S$451,2,0)</f>
        <v>LUMME, J; OIKARINEN, A</v>
      </c>
      <c r="F1256" t="str">
        <f>VLOOKUP($D1256,metadata!$B$2:$S$451,3,0)</f>
        <v>GENETIC BASIS OF GEOGRAPHICALLY VARIABLE PHOTOPERIODIC DIAPAUSE IN DROSOPHILA-LITTORALIS</v>
      </c>
      <c r="G1256" t="str">
        <f>VLOOKUP($D1256,metadata!$B$2:$S$451,4,0)</f>
        <v/>
      </c>
      <c r="H1256" t="str">
        <f>VLOOKUP($D1256,metadata!$B$2:$S$451,5,0)</f>
        <v>y</v>
      </c>
      <c r="I1256" t="str">
        <f>VLOOKUP($D1256,metadata!$B$2:$S$451,6,0)</f>
        <v>a</v>
      </c>
      <c r="J1256" t="str">
        <f>VLOOKUP($D1256,metadata!$B$2:$S$451,7,0)</f>
        <v>i</v>
      </c>
      <c r="K1256">
        <f>VLOOKUP($D1256,metadata!$B$2:$S$451,8,0)</f>
        <v>8</v>
      </c>
      <c r="L1256">
        <f>VLOOKUP($D1256,metadata!$B$2:$S$451,9,0)</f>
        <v>11</v>
      </c>
      <c r="M1256" t="str">
        <f>VLOOKUP($D1256,metadata!$B$2:$S$451,10,0)</f>
        <v/>
      </c>
      <c r="N1256" t="str">
        <f>VLOOKUP($D1256,metadata!$B$2:$S$451,11,0)</f>
        <v>drosophila littoralis</v>
      </c>
      <c r="O1256" t="str">
        <f>VLOOKUP($D1256,metadata!$B$2:$S$451,12,0)</f>
        <v>diptera</v>
      </c>
      <c r="P1256" t="str">
        <f>VLOOKUP($D1256,metadata!$B$2:$S$451,13,0)</f>
        <v>Z</v>
      </c>
      <c r="Q1256">
        <f>VLOOKUP($D1256,metadata!$B$2:$S$451,14,0)</f>
        <v>47.371740000000003</v>
      </c>
      <c r="R1256">
        <f>VLOOKUP($D1256,metadata!$B$2:$S$451,15,0)</f>
        <v>8.5422600000000006</v>
      </c>
      <c r="S1256" t="str">
        <f>VLOOKUP($D1256,metadata!$B$2:$S$451,16,0)</f>
        <v/>
      </c>
      <c r="T1256" t="str">
        <f>VLOOKUP($D1256,metadata!$B$2:$S$451,17,0)</f>
        <v/>
      </c>
      <c r="U1256" t="str">
        <f>VLOOKUP($D1256,metadata!$B$2:$S$451,18,0)</f>
        <v/>
      </c>
      <c r="V1256">
        <f>VLOOKUP($D1256,metadata!$B$2:$Z$451,19,0)</f>
        <v>128</v>
      </c>
      <c r="W1256" t="str">
        <f>VLOOKUP($D1256,metadata!$B$2:$Z$451,20,0)</f>
        <v>global average</v>
      </c>
      <c r="X1256" t="str">
        <f>VLOOKUP($D1256,metadata!$B$2:$Z$451,21,0)</f>
        <v/>
      </c>
      <c r="Y1256">
        <f>VLOOKUP($D1256,metadata!$B$2:$Z$451,22,0)</f>
        <v>29</v>
      </c>
      <c r="Z1256" t="str">
        <f>VLOOKUP($D1256,metadata!$B$2:$Z$451,23,0)</f>
        <v/>
      </c>
      <c r="AA1256" t="str">
        <f>VLOOKUP($D1256,metadata!$B$2:$Z$451,24,0)</f>
        <v>adult</v>
      </c>
      <c r="AB1256" t="str">
        <f>VLOOKUP($D1256,metadata!$B$2:$Z$451,25,0)</f>
        <v/>
      </c>
      <c r="AC1256">
        <v>13.492302696604099</v>
      </c>
      <c r="AD1256">
        <v>18.9572909284405</v>
      </c>
      <c r="AF1256">
        <f>IF(AE1256="",V1256,AE1256)</f>
        <v>128</v>
      </c>
      <c r="AG1256">
        <f>ROUND(AC1256,1)</f>
        <v>13.5</v>
      </c>
      <c r="AH1256">
        <v>1977</v>
      </c>
      <c r="AI1256" t="s">
        <v>37</v>
      </c>
      <c r="AJ1256" t="s">
        <v>37</v>
      </c>
    </row>
    <row r="1257" spans="3:36" x14ac:dyDescent="0.3">
      <c r="C1257">
        <v>1257</v>
      </c>
      <c r="D1257" t="str">
        <f t="shared" si="52"/>
        <v>29-Z</v>
      </c>
      <c r="E1257" t="str">
        <f>VLOOKUP($D1257,metadata!$B$2:$S$451,2,0)</f>
        <v>LUMME, J; OIKARINEN, A</v>
      </c>
      <c r="F1257" t="str">
        <f>VLOOKUP($D1257,metadata!$B$2:$S$451,3,0)</f>
        <v>GENETIC BASIS OF GEOGRAPHICALLY VARIABLE PHOTOPERIODIC DIAPAUSE IN DROSOPHILA-LITTORALIS</v>
      </c>
      <c r="G1257" t="str">
        <f>VLOOKUP($D1257,metadata!$B$2:$S$451,4,0)</f>
        <v/>
      </c>
      <c r="H1257" t="str">
        <f>VLOOKUP($D1257,metadata!$B$2:$S$451,5,0)</f>
        <v>y</v>
      </c>
      <c r="I1257" t="str">
        <f>VLOOKUP($D1257,metadata!$B$2:$S$451,6,0)</f>
        <v>a</v>
      </c>
      <c r="J1257" t="str">
        <f>VLOOKUP($D1257,metadata!$B$2:$S$451,7,0)</f>
        <v>i</v>
      </c>
      <c r="K1257">
        <f>VLOOKUP($D1257,metadata!$B$2:$S$451,8,0)</f>
        <v>8</v>
      </c>
      <c r="L1257">
        <f>VLOOKUP($D1257,metadata!$B$2:$S$451,9,0)</f>
        <v>11</v>
      </c>
      <c r="M1257" t="str">
        <f>VLOOKUP($D1257,metadata!$B$2:$S$451,10,0)</f>
        <v/>
      </c>
      <c r="N1257" t="str">
        <f>VLOOKUP($D1257,metadata!$B$2:$S$451,11,0)</f>
        <v>drosophila littoralis</v>
      </c>
      <c r="O1257" t="str">
        <f>VLOOKUP($D1257,metadata!$B$2:$S$451,12,0)</f>
        <v>diptera</v>
      </c>
      <c r="P1257" t="str">
        <f>VLOOKUP($D1257,metadata!$B$2:$S$451,13,0)</f>
        <v>Z</v>
      </c>
      <c r="Q1257">
        <f>VLOOKUP($D1257,metadata!$B$2:$S$451,14,0)</f>
        <v>47.371740000000003</v>
      </c>
      <c r="R1257">
        <f>VLOOKUP($D1257,metadata!$B$2:$S$451,15,0)</f>
        <v>8.5422600000000006</v>
      </c>
      <c r="S1257" t="str">
        <f>VLOOKUP($D1257,metadata!$B$2:$S$451,16,0)</f>
        <v/>
      </c>
      <c r="T1257" t="str">
        <f>VLOOKUP($D1257,metadata!$B$2:$S$451,17,0)</f>
        <v/>
      </c>
      <c r="U1257" t="str">
        <f>VLOOKUP($D1257,metadata!$B$2:$S$451,18,0)</f>
        <v/>
      </c>
      <c r="V1257">
        <f>VLOOKUP($D1257,metadata!$B$2:$Z$451,19,0)</f>
        <v>128</v>
      </c>
      <c r="W1257" t="str">
        <f>VLOOKUP($D1257,metadata!$B$2:$Z$451,20,0)</f>
        <v>global average</v>
      </c>
      <c r="X1257" t="str">
        <f>VLOOKUP($D1257,metadata!$B$2:$Z$451,21,0)</f>
        <v/>
      </c>
      <c r="Y1257">
        <f>VLOOKUP($D1257,metadata!$B$2:$Z$451,22,0)</f>
        <v>29</v>
      </c>
      <c r="Z1257" t="str">
        <f>VLOOKUP($D1257,metadata!$B$2:$Z$451,23,0)</f>
        <v/>
      </c>
      <c r="AA1257" t="str">
        <f>VLOOKUP($D1257,metadata!$B$2:$Z$451,24,0)</f>
        <v>adult</v>
      </c>
      <c r="AB1257" t="str">
        <f>VLOOKUP($D1257,metadata!$B$2:$Z$451,25,0)</f>
        <v/>
      </c>
      <c r="AC1257">
        <v>15.0171153896293</v>
      </c>
      <c r="AD1257">
        <v>2.8003014925302598</v>
      </c>
      <c r="AF1257">
        <f>IF(AE1257="",V1257,AE1257)</f>
        <v>128</v>
      </c>
      <c r="AG1257">
        <f>ROUND(AC1257,1)</f>
        <v>15</v>
      </c>
      <c r="AH1257">
        <v>1977</v>
      </c>
      <c r="AI1257" t="s">
        <v>37</v>
      </c>
      <c r="AJ1257" t="s">
        <v>37</v>
      </c>
    </row>
    <row r="1258" spans="3:36" x14ac:dyDescent="0.3">
      <c r="C1258">
        <v>1258</v>
      </c>
      <c r="D1258" t="str">
        <f t="shared" si="52"/>
        <v>29-Z</v>
      </c>
      <c r="E1258" t="str">
        <f>VLOOKUP($D1258,metadata!$B$2:$S$451,2,0)</f>
        <v>LUMME, J; OIKARINEN, A</v>
      </c>
      <c r="F1258" t="str">
        <f>VLOOKUP($D1258,metadata!$B$2:$S$451,3,0)</f>
        <v>GENETIC BASIS OF GEOGRAPHICALLY VARIABLE PHOTOPERIODIC DIAPAUSE IN DROSOPHILA-LITTORALIS</v>
      </c>
      <c r="G1258" t="str">
        <f>VLOOKUP($D1258,metadata!$B$2:$S$451,4,0)</f>
        <v/>
      </c>
      <c r="H1258" t="str">
        <f>VLOOKUP($D1258,metadata!$B$2:$S$451,5,0)</f>
        <v>y</v>
      </c>
      <c r="I1258" t="str">
        <f>VLOOKUP($D1258,metadata!$B$2:$S$451,6,0)</f>
        <v>a</v>
      </c>
      <c r="J1258" t="str">
        <f>VLOOKUP($D1258,metadata!$B$2:$S$451,7,0)</f>
        <v>i</v>
      </c>
      <c r="K1258">
        <f>VLOOKUP($D1258,metadata!$B$2:$S$451,8,0)</f>
        <v>8</v>
      </c>
      <c r="L1258">
        <f>VLOOKUP($D1258,metadata!$B$2:$S$451,9,0)</f>
        <v>11</v>
      </c>
      <c r="M1258" t="str">
        <f>VLOOKUP($D1258,metadata!$B$2:$S$451,10,0)</f>
        <v/>
      </c>
      <c r="N1258" t="str">
        <f>VLOOKUP($D1258,metadata!$B$2:$S$451,11,0)</f>
        <v>drosophila littoralis</v>
      </c>
      <c r="O1258" t="str">
        <f>VLOOKUP($D1258,metadata!$B$2:$S$451,12,0)</f>
        <v>diptera</v>
      </c>
      <c r="P1258" t="str">
        <f>VLOOKUP($D1258,metadata!$B$2:$S$451,13,0)</f>
        <v>Z</v>
      </c>
      <c r="Q1258">
        <f>VLOOKUP($D1258,metadata!$B$2:$S$451,14,0)</f>
        <v>47.371740000000003</v>
      </c>
      <c r="R1258">
        <f>VLOOKUP($D1258,metadata!$B$2:$S$451,15,0)</f>
        <v>8.5422600000000006</v>
      </c>
      <c r="S1258" t="str">
        <f>VLOOKUP($D1258,metadata!$B$2:$S$451,16,0)</f>
        <v/>
      </c>
      <c r="T1258" t="str">
        <f>VLOOKUP($D1258,metadata!$B$2:$S$451,17,0)</f>
        <v/>
      </c>
      <c r="U1258" t="str">
        <f>VLOOKUP($D1258,metadata!$B$2:$S$451,18,0)</f>
        <v/>
      </c>
      <c r="V1258">
        <f>VLOOKUP($D1258,metadata!$B$2:$Z$451,19,0)</f>
        <v>128</v>
      </c>
      <c r="W1258" t="str">
        <f>VLOOKUP($D1258,metadata!$B$2:$Z$451,20,0)</f>
        <v>global average</v>
      </c>
      <c r="X1258" t="str">
        <f>VLOOKUP($D1258,metadata!$B$2:$Z$451,21,0)</f>
        <v/>
      </c>
      <c r="Y1258">
        <f>VLOOKUP($D1258,metadata!$B$2:$Z$451,22,0)</f>
        <v>29</v>
      </c>
      <c r="Z1258" t="str">
        <f>VLOOKUP($D1258,metadata!$B$2:$Z$451,23,0)</f>
        <v/>
      </c>
      <c r="AA1258" t="str">
        <f>VLOOKUP($D1258,metadata!$B$2:$Z$451,24,0)</f>
        <v>adult</v>
      </c>
      <c r="AB1258" t="str">
        <f>VLOOKUP($D1258,metadata!$B$2:$Z$451,25,0)</f>
        <v/>
      </c>
      <c r="AC1258">
        <v>16.514338671868501</v>
      </c>
      <c r="AD1258">
        <v>2.1939981180418999</v>
      </c>
      <c r="AF1258">
        <f>IF(AE1258="",V1258,AE1258)</f>
        <v>128</v>
      </c>
      <c r="AG1258">
        <f>ROUND(AC1258,1)</f>
        <v>16.5</v>
      </c>
      <c r="AH1258">
        <v>1977</v>
      </c>
      <c r="AI1258" t="s">
        <v>37</v>
      </c>
      <c r="AJ1258" t="s">
        <v>37</v>
      </c>
    </row>
    <row r="1259" spans="3:36" x14ac:dyDescent="0.3">
      <c r="C1259">
        <v>1259</v>
      </c>
      <c r="D1259" t="str">
        <f t="shared" si="52"/>
        <v>29-Z</v>
      </c>
      <c r="E1259" t="str">
        <f>VLOOKUP($D1259,metadata!$B$2:$S$451,2,0)</f>
        <v>LUMME, J; OIKARINEN, A</v>
      </c>
      <c r="F1259" t="str">
        <f>VLOOKUP($D1259,metadata!$B$2:$S$451,3,0)</f>
        <v>GENETIC BASIS OF GEOGRAPHICALLY VARIABLE PHOTOPERIODIC DIAPAUSE IN DROSOPHILA-LITTORALIS</v>
      </c>
      <c r="G1259" t="str">
        <f>VLOOKUP($D1259,metadata!$B$2:$S$451,4,0)</f>
        <v/>
      </c>
      <c r="H1259" t="str">
        <f>VLOOKUP($D1259,metadata!$B$2:$S$451,5,0)</f>
        <v>y</v>
      </c>
      <c r="I1259" t="str">
        <f>VLOOKUP($D1259,metadata!$B$2:$S$451,6,0)</f>
        <v>a</v>
      </c>
      <c r="J1259" t="str">
        <f>VLOOKUP($D1259,metadata!$B$2:$S$451,7,0)</f>
        <v>i</v>
      </c>
      <c r="K1259">
        <f>VLOOKUP($D1259,metadata!$B$2:$S$451,8,0)</f>
        <v>8</v>
      </c>
      <c r="L1259">
        <f>VLOOKUP($D1259,metadata!$B$2:$S$451,9,0)</f>
        <v>11</v>
      </c>
      <c r="M1259" t="str">
        <f>VLOOKUP($D1259,metadata!$B$2:$S$451,10,0)</f>
        <v/>
      </c>
      <c r="N1259" t="str">
        <f>VLOOKUP($D1259,metadata!$B$2:$S$451,11,0)</f>
        <v>drosophila littoralis</v>
      </c>
      <c r="O1259" t="str">
        <f>VLOOKUP($D1259,metadata!$B$2:$S$451,12,0)</f>
        <v>diptera</v>
      </c>
      <c r="P1259" t="str">
        <f>VLOOKUP($D1259,metadata!$B$2:$S$451,13,0)</f>
        <v>Z</v>
      </c>
      <c r="Q1259">
        <f>VLOOKUP($D1259,metadata!$B$2:$S$451,14,0)</f>
        <v>47.371740000000003</v>
      </c>
      <c r="R1259">
        <f>VLOOKUP($D1259,metadata!$B$2:$S$451,15,0)</f>
        <v>8.5422600000000006</v>
      </c>
      <c r="S1259" t="str">
        <f>VLOOKUP($D1259,metadata!$B$2:$S$451,16,0)</f>
        <v/>
      </c>
      <c r="T1259" t="str">
        <f>VLOOKUP($D1259,metadata!$B$2:$S$451,17,0)</f>
        <v/>
      </c>
      <c r="U1259" t="str">
        <f>VLOOKUP($D1259,metadata!$B$2:$S$451,18,0)</f>
        <v/>
      </c>
      <c r="V1259">
        <f>VLOOKUP($D1259,metadata!$B$2:$Z$451,19,0)</f>
        <v>128</v>
      </c>
      <c r="W1259" t="str">
        <f>VLOOKUP($D1259,metadata!$B$2:$Z$451,20,0)</f>
        <v>global average</v>
      </c>
      <c r="X1259" t="str">
        <f>VLOOKUP($D1259,metadata!$B$2:$Z$451,21,0)</f>
        <v/>
      </c>
      <c r="Y1259">
        <f>VLOOKUP($D1259,metadata!$B$2:$Z$451,22,0)</f>
        <v>29</v>
      </c>
      <c r="Z1259" t="str">
        <f>VLOOKUP($D1259,metadata!$B$2:$Z$451,23,0)</f>
        <v/>
      </c>
      <c r="AA1259" t="str">
        <f>VLOOKUP($D1259,metadata!$B$2:$Z$451,24,0)</f>
        <v>adult</v>
      </c>
      <c r="AB1259" t="str">
        <f>VLOOKUP($D1259,metadata!$B$2:$Z$451,25,0)</f>
        <v/>
      </c>
      <c r="AC1259">
        <v>15.0188219511212</v>
      </c>
      <c r="AD1259">
        <v>0.29201163306083799</v>
      </c>
      <c r="AF1259">
        <f>IF(AE1259="",V1259,AE1259)</f>
        <v>128</v>
      </c>
      <c r="AG1259">
        <f>ROUND(AC1259,1)</f>
        <v>15</v>
      </c>
      <c r="AH1259">
        <v>1977</v>
      </c>
      <c r="AI1259" t="s">
        <v>37</v>
      </c>
      <c r="AJ1259" t="s">
        <v>37</v>
      </c>
    </row>
    <row r="1260" spans="3:36" x14ac:dyDescent="0.3">
      <c r="C1260">
        <v>1260</v>
      </c>
      <c r="D1260" t="str">
        <f t="shared" si="52"/>
        <v>29-Z</v>
      </c>
      <c r="E1260" t="str">
        <f>VLOOKUP($D1260,metadata!$B$2:$S$451,2,0)</f>
        <v>LUMME, J; OIKARINEN, A</v>
      </c>
      <c r="F1260" t="str">
        <f>VLOOKUP($D1260,metadata!$B$2:$S$451,3,0)</f>
        <v>GENETIC BASIS OF GEOGRAPHICALLY VARIABLE PHOTOPERIODIC DIAPAUSE IN DROSOPHILA-LITTORALIS</v>
      </c>
      <c r="G1260" t="str">
        <f>VLOOKUP($D1260,metadata!$B$2:$S$451,4,0)</f>
        <v/>
      </c>
      <c r="H1260" t="str">
        <f>VLOOKUP($D1260,metadata!$B$2:$S$451,5,0)</f>
        <v>y</v>
      </c>
      <c r="I1260" t="str">
        <f>VLOOKUP($D1260,metadata!$B$2:$S$451,6,0)</f>
        <v>a</v>
      </c>
      <c r="J1260" t="str">
        <f>VLOOKUP($D1260,metadata!$B$2:$S$451,7,0)</f>
        <v>i</v>
      </c>
      <c r="K1260">
        <f>VLOOKUP($D1260,metadata!$B$2:$S$451,8,0)</f>
        <v>8</v>
      </c>
      <c r="L1260">
        <f>VLOOKUP($D1260,metadata!$B$2:$S$451,9,0)</f>
        <v>11</v>
      </c>
      <c r="M1260" t="str">
        <f>VLOOKUP($D1260,metadata!$B$2:$S$451,10,0)</f>
        <v/>
      </c>
      <c r="N1260" t="str">
        <f>VLOOKUP($D1260,metadata!$B$2:$S$451,11,0)</f>
        <v>drosophila littoralis</v>
      </c>
      <c r="O1260" t="str">
        <f>VLOOKUP($D1260,metadata!$B$2:$S$451,12,0)</f>
        <v>diptera</v>
      </c>
      <c r="P1260" t="str">
        <f>VLOOKUP($D1260,metadata!$B$2:$S$451,13,0)</f>
        <v>Z</v>
      </c>
      <c r="Q1260">
        <f>VLOOKUP($D1260,metadata!$B$2:$S$451,14,0)</f>
        <v>47.371740000000003</v>
      </c>
      <c r="R1260">
        <f>VLOOKUP($D1260,metadata!$B$2:$S$451,15,0)</f>
        <v>8.5422600000000006</v>
      </c>
      <c r="S1260" t="str">
        <f>VLOOKUP($D1260,metadata!$B$2:$S$451,16,0)</f>
        <v/>
      </c>
      <c r="T1260" t="str">
        <f>VLOOKUP($D1260,metadata!$B$2:$S$451,17,0)</f>
        <v/>
      </c>
      <c r="U1260" t="str">
        <f>VLOOKUP($D1260,metadata!$B$2:$S$451,18,0)</f>
        <v/>
      </c>
      <c r="V1260">
        <f>VLOOKUP($D1260,metadata!$B$2:$Z$451,19,0)</f>
        <v>128</v>
      </c>
      <c r="W1260" t="str">
        <f>VLOOKUP($D1260,metadata!$B$2:$Z$451,20,0)</f>
        <v>global average</v>
      </c>
      <c r="X1260" t="str">
        <f>VLOOKUP($D1260,metadata!$B$2:$Z$451,21,0)</f>
        <v/>
      </c>
      <c r="Y1260">
        <f>VLOOKUP($D1260,metadata!$B$2:$Z$451,22,0)</f>
        <v>29</v>
      </c>
      <c r="Z1260" t="str">
        <f>VLOOKUP($D1260,metadata!$B$2:$Z$451,23,0)</f>
        <v/>
      </c>
      <c r="AA1260" t="str">
        <f>VLOOKUP($D1260,metadata!$B$2:$Z$451,24,0)</f>
        <v>adult</v>
      </c>
      <c r="AB1260" t="str">
        <f>VLOOKUP($D1260,metadata!$B$2:$Z$451,25,0)</f>
        <v/>
      </c>
      <c r="AC1260">
        <v>16.498581420759798</v>
      </c>
      <c r="AD1260">
        <v>0.35387448714271802</v>
      </c>
      <c r="AF1260">
        <f>IF(AE1260="",V1260,AE1260)</f>
        <v>128</v>
      </c>
      <c r="AG1260">
        <f>ROUND(AC1260,1)</f>
        <v>16.5</v>
      </c>
      <c r="AH1260">
        <v>1977</v>
      </c>
      <c r="AI1260" t="s">
        <v>37</v>
      </c>
      <c r="AJ1260" t="s">
        <v>37</v>
      </c>
    </row>
    <row r="1261" spans="3:36" x14ac:dyDescent="0.3">
      <c r="C1261">
        <v>1261</v>
      </c>
      <c r="D1261" t="str">
        <f t="shared" si="52"/>
        <v>29-Z</v>
      </c>
      <c r="E1261" t="str">
        <f>VLOOKUP($D1261,metadata!$B$2:$S$451,2,0)</f>
        <v>LUMME, J; OIKARINEN, A</v>
      </c>
      <c r="F1261" t="str">
        <f>VLOOKUP($D1261,metadata!$B$2:$S$451,3,0)</f>
        <v>GENETIC BASIS OF GEOGRAPHICALLY VARIABLE PHOTOPERIODIC DIAPAUSE IN DROSOPHILA-LITTORALIS</v>
      </c>
      <c r="G1261" t="str">
        <f>VLOOKUP($D1261,metadata!$B$2:$S$451,4,0)</f>
        <v/>
      </c>
      <c r="H1261" t="str">
        <f>VLOOKUP($D1261,metadata!$B$2:$S$451,5,0)</f>
        <v>y</v>
      </c>
      <c r="I1261" t="str">
        <f>VLOOKUP($D1261,metadata!$B$2:$S$451,6,0)</f>
        <v>a</v>
      </c>
      <c r="J1261" t="str">
        <f>VLOOKUP($D1261,metadata!$B$2:$S$451,7,0)</f>
        <v>i</v>
      </c>
      <c r="K1261">
        <f>VLOOKUP($D1261,metadata!$B$2:$S$451,8,0)</f>
        <v>8</v>
      </c>
      <c r="L1261">
        <f>VLOOKUP($D1261,metadata!$B$2:$S$451,9,0)</f>
        <v>11</v>
      </c>
      <c r="M1261" t="str">
        <f>VLOOKUP($D1261,metadata!$B$2:$S$451,10,0)</f>
        <v/>
      </c>
      <c r="N1261" t="str">
        <f>VLOOKUP($D1261,metadata!$B$2:$S$451,11,0)</f>
        <v>drosophila littoralis</v>
      </c>
      <c r="O1261" t="str">
        <f>VLOOKUP($D1261,metadata!$B$2:$S$451,12,0)</f>
        <v>diptera</v>
      </c>
      <c r="P1261" t="str">
        <f>VLOOKUP($D1261,metadata!$B$2:$S$451,13,0)</f>
        <v>Z</v>
      </c>
      <c r="Q1261">
        <f>VLOOKUP($D1261,metadata!$B$2:$S$451,14,0)</f>
        <v>47.371740000000003</v>
      </c>
      <c r="R1261">
        <f>VLOOKUP($D1261,metadata!$B$2:$S$451,15,0)</f>
        <v>8.5422600000000006</v>
      </c>
      <c r="S1261" t="str">
        <f>VLOOKUP($D1261,metadata!$B$2:$S$451,16,0)</f>
        <v/>
      </c>
      <c r="T1261" t="str">
        <f>VLOOKUP($D1261,metadata!$B$2:$S$451,17,0)</f>
        <v/>
      </c>
      <c r="U1261" t="str">
        <f>VLOOKUP($D1261,metadata!$B$2:$S$451,18,0)</f>
        <v/>
      </c>
      <c r="V1261">
        <f>VLOOKUP($D1261,metadata!$B$2:$Z$451,19,0)</f>
        <v>128</v>
      </c>
      <c r="W1261" t="str">
        <f>VLOOKUP($D1261,metadata!$B$2:$Z$451,20,0)</f>
        <v>global average</v>
      </c>
      <c r="X1261" t="str">
        <f>VLOOKUP($D1261,metadata!$B$2:$Z$451,21,0)</f>
        <v/>
      </c>
      <c r="Y1261">
        <f>VLOOKUP($D1261,metadata!$B$2:$Z$451,22,0)</f>
        <v>29</v>
      </c>
      <c r="Z1261" t="str">
        <f>VLOOKUP($D1261,metadata!$B$2:$Z$451,23,0)</f>
        <v/>
      </c>
      <c r="AA1261" t="str">
        <f>VLOOKUP($D1261,metadata!$B$2:$Z$451,24,0)</f>
        <v>adult</v>
      </c>
      <c r="AB1261" t="str">
        <f>VLOOKUP($D1261,metadata!$B$2:$Z$451,25,0)</f>
        <v/>
      </c>
      <c r="AC1261">
        <v>17.9443234313263</v>
      </c>
      <c r="AD1261">
        <v>0.41431520664799798</v>
      </c>
      <c r="AF1261">
        <f>IF(AE1261="",V1261,AE1261)</f>
        <v>128</v>
      </c>
      <c r="AG1261">
        <v>18</v>
      </c>
      <c r="AH1261">
        <v>1977</v>
      </c>
      <c r="AI1261" t="s">
        <v>37</v>
      </c>
      <c r="AJ1261" t="s">
        <v>37</v>
      </c>
    </row>
    <row r="1262" spans="3:36" x14ac:dyDescent="0.3">
      <c r="C1262">
        <v>1262</v>
      </c>
      <c r="D1262" t="str">
        <f t="shared" si="52"/>
        <v>29-Z</v>
      </c>
      <c r="E1262" t="str">
        <f>VLOOKUP($D1262,metadata!$B$2:$S$451,2,0)</f>
        <v>LUMME, J; OIKARINEN, A</v>
      </c>
      <c r="F1262" t="str">
        <f>VLOOKUP($D1262,metadata!$B$2:$S$451,3,0)</f>
        <v>GENETIC BASIS OF GEOGRAPHICALLY VARIABLE PHOTOPERIODIC DIAPAUSE IN DROSOPHILA-LITTORALIS</v>
      </c>
      <c r="G1262" t="str">
        <f>VLOOKUP($D1262,metadata!$B$2:$S$451,4,0)</f>
        <v/>
      </c>
      <c r="H1262" t="str">
        <f>VLOOKUP($D1262,metadata!$B$2:$S$451,5,0)</f>
        <v>y</v>
      </c>
      <c r="I1262" t="str">
        <f>VLOOKUP($D1262,metadata!$B$2:$S$451,6,0)</f>
        <v>a</v>
      </c>
      <c r="J1262" t="str">
        <f>VLOOKUP($D1262,metadata!$B$2:$S$451,7,0)</f>
        <v>i</v>
      </c>
      <c r="K1262">
        <f>VLOOKUP($D1262,metadata!$B$2:$S$451,8,0)</f>
        <v>8</v>
      </c>
      <c r="L1262">
        <f>VLOOKUP($D1262,metadata!$B$2:$S$451,9,0)</f>
        <v>11</v>
      </c>
      <c r="M1262" t="str">
        <f>VLOOKUP($D1262,metadata!$B$2:$S$451,10,0)</f>
        <v/>
      </c>
      <c r="N1262" t="str">
        <f>VLOOKUP($D1262,metadata!$B$2:$S$451,11,0)</f>
        <v>drosophila littoralis</v>
      </c>
      <c r="O1262" t="str">
        <f>VLOOKUP($D1262,metadata!$B$2:$S$451,12,0)</f>
        <v>diptera</v>
      </c>
      <c r="P1262" t="str">
        <f>VLOOKUP($D1262,metadata!$B$2:$S$451,13,0)</f>
        <v>Z</v>
      </c>
      <c r="Q1262">
        <f>VLOOKUP($D1262,metadata!$B$2:$S$451,14,0)</f>
        <v>47.371740000000003</v>
      </c>
      <c r="R1262">
        <f>VLOOKUP($D1262,metadata!$B$2:$S$451,15,0)</f>
        <v>8.5422600000000006</v>
      </c>
      <c r="S1262" t="str">
        <f>VLOOKUP($D1262,metadata!$B$2:$S$451,16,0)</f>
        <v/>
      </c>
      <c r="T1262" t="str">
        <f>VLOOKUP($D1262,metadata!$B$2:$S$451,17,0)</f>
        <v/>
      </c>
      <c r="U1262" t="str">
        <f>VLOOKUP($D1262,metadata!$B$2:$S$451,18,0)</f>
        <v/>
      </c>
      <c r="V1262">
        <f>VLOOKUP($D1262,metadata!$B$2:$Z$451,19,0)</f>
        <v>128</v>
      </c>
      <c r="W1262" t="str">
        <f>VLOOKUP($D1262,metadata!$B$2:$Z$451,20,0)</f>
        <v>global average</v>
      </c>
      <c r="X1262" t="str">
        <f>VLOOKUP($D1262,metadata!$B$2:$Z$451,21,0)</f>
        <v/>
      </c>
      <c r="Y1262">
        <f>VLOOKUP($D1262,metadata!$B$2:$Z$451,22,0)</f>
        <v>29</v>
      </c>
      <c r="Z1262" t="str">
        <f>VLOOKUP($D1262,metadata!$B$2:$Z$451,23,0)</f>
        <v/>
      </c>
      <c r="AA1262" t="str">
        <f>VLOOKUP($D1262,metadata!$B$2:$Z$451,24,0)</f>
        <v>adult</v>
      </c>
      <c r="AB1262" t="str">
        <f>VLOOKUP($D1262,metadata!$B$2:$Z$451,25,0)</f>
        <v/>
      </c>
      <c r="AC1262">
        <v>20.002379705191402</v>
      </c>
      <c r="AD1262">
        <v>0.500354348531999</v>
      </c>
      <c r="AF1262">
        <f>IF(AE1262="",V1262,AE1262)</f>
        <v>128</v>
      </c>
      <c r="AG1262">
        <f>ROUND(AC1262,1)</f>
        <v>20</v>
      </c>
      <c r="AH1262">
        <v>1977</v>
      </c>
      <c r="AI1262" t="s">
        <v>37</v>
      </c>
      <c r="AJ1262" t="s">
        <v>37</v>
      </c>
    </row>
    <row r="1263" spans="3:36" x14ac:dyDescent="0.3">
      <c r="C1263">
        <v>1263</v>
      </c>
      <c r="D1263" t="str">
        <f t="shared" si="52"/>
        <v>29-Z</v>
      </c>
      <c r="E1263" t="str">
        <f>VLOOKUP($D1263,metadata!$B$2:$S$451,2,0)</f>
        <v>LUMME, J; OIKARINEN, A</v>
      </c>
      <c r="F1263" t="str">
        <f>VLOOKUP($D1263,metadata!$B$2:$S$451,3,0)</f>
        <v>GENETIC BASIS OF GEOGRAPHICALLY VARIABLE PHOTOPERIODIC DIAPAUSE IN DROSOPHILA-LITTORALIS</v>
      </c>
      <c r="G1263" t="str">
        <f>VLOOKUP($D1263,metadata!$B$2:$S$451,4,0)</f>
        <v/>
      </c>
      <c r="H1263" t="str">
        <f>VLOOKUP($D1263,metadata!$B$2:$S$451,5,0)</f>
        <v>y</v>
      </c>
      <c r="I1263" t="str">
        <f>VLOOKUP($D1263,metadata!$B$2:$S$451,6,0)</f>
        <v>a</v>
      </c>
      <c r="J1263" t="str">
        <f>VLOOKUP($D1263,metadata!$B$2:$S$451,7,0)</f>
        <v>i</v>
      </c>
      <c r="K1263">
        <f>VLOOKUP($D1263,metadata!$B$2:$S$451,8,0)</f>
        <v>8</v>
      </c>
      <c r="L1263">
        <f>VLOOKUP($D1263,metadata!$B$2:$S$451,9,0)</f>
        <v>11</v>
      </c>
      <c r="M1263" t="str">
        <f>VLOOKUP($D1263,metadata!$B$2:$S$451,10,0)</f>
        <v/>
      </c>
      <c r="N1263" t="str">
        <f>VLOOKUP($D1263,metadata!$B$2:$S$451,11,0)</f>
        <v>drosophila littoralis</v>
      </c>
      <c r="O1263" t="str">
        <f>VLOOKUP($D1263,metadata!$B$2:$S$451,12,0)</f>
        <v>diptera</v>
      </c>
      <c r="P1263" t="str">
        <f>VLOOKUP($D1263,metadata!$B$2:$S$451,13,0)</f>
        <v>Z</v>
      </c>
      <c r="Q1263">
        <f>VLOOKUP($D1263,metadata!$B$2:$S$451,14,0)</f>
        <v>47.371740000000003</v>
      </c>
      <c r="R1263">
        <f>VLOOKUP($D1263,metadata!$B$2:$S$451,15,0)</f>
        <v>8.5422600000000006</v>
      </c>
      <c r="S1263" t="str">
        <f>VLOOKUP($D1263,metadata!$B$2:$S$451,16,0)</f>
        <v/>
      </c>
      <c r="T1263" t="str">
        <f>VLOOKUP($D1263,metadata!$B$2:$S$451,17,0)</f>
        <v/>
      </c>
      <c r="U1263" t="str">
        <f>VLOOKUP($D1263,metadata!$B$2:$S$451,18,0)</f>
        <v/>
      </c>
      <c r="V1263">
        <f>VLOOKUP($D1263,metadata!$B$2:$Z$451,19,0)</f>
        <v>128</v>
      </c>
      <c r="W1263" t="str">
        <f>VLOOKUP($D1263,metadata!$B$2:$Z$451,20,0)</f>
        <v>global average</v>
      </c>
      <c r="X1263" t="str">
        <f>VLOOKUP($D1263,metadata!$B$2:$Z$451,21,0)</f>
        <v/>
      </c>
      <c r="Y1263">
        <f>VLOOKUP($D1263,metadata!$B$2:$Z$451,22,0)</f>
        <v>29</v>
      </c>
      <c r="Z1263" t="str">
        <f>VLOOKUP($D1263,metadata!$B$2:$Z$451,23,0)</f>
        <v/>
      </c>
      <c r="AA1263" t="str">
        <f>VLOOKUP($D1263,metadata!$B$2:$Z$451,24,0)</f>
        <v>adult</v>
      </c>
      <c r="AB1263" t="str">
        <f>VLOOKUP($D1263,metadata!$B$2:$Z$451,25,0)</f>
        <v/>
      </c>
      <c r="AC1263">
        <v>24.050684876309798</v>
      </c>
      <c r="AD1263">
        <v>0.33514971521756798</v>
      </c>
      <c r="AF1263">
        <f>IF(AE1263="",V1263,AE1263)</f>
        <v>128</v>
      </c>
      <c r="AG1263">
        <v>24</v>
      </c>
      <c r="AH1263">
        <v>1977</v>
      </c>
      <c r="AI1263" t="s">
        <v>37</v>
      </c>
      <c r="AJ1263" t="s">
        <v>37</v>
      </c>
    </row>
    <row r="1264" spans="3:36" x14ac:dyDescent="0.3">
      <c r="C1264">
        <v>1264</v>
      </c>
      <c r="D1264" t="str">
        <f t="shared" si="52"/>
        <v>29-Ku</v>
      </c>
      <c r="E1264" t="str">
        <f>VLOOKUP($D1264,metadata!$B$2:$S$451,2,0)</f>
        <v>LUMME, J; OIKARINEN, A</v>
      </c>
      <c r="F1264" t="str">
        <f>VLOOKUP($D1264,metadata!$B$2:$S$451,3,0)</f>
        <v>GENETIC BASIS OF GEOGRAPHICALLY VARIABLE PHOTOPERIODIC DIAPAUSE IN DROSOPHILA-LITTORALIS</v>
      </c>
      <c r="G1264" t="str">
        <f>VLOOKUP($D1264,metadata!$B$2:$S$451,4,0)</f>
        <v/>
      </c>
      <c r="H1264" t="str">
        <f>VLOOKUP($D1264,metadata!$B$2:$S$451,5,0)</f>
        <v>y</v>
      </c>
      <c r="I1264" t="str">
        <f>VLOOKUP($D1264,metadata!$B$2:$S$451,6,0)</f>
        <v>a</v>
      </c>
      <c r="J1264" t="str">
        <f>VLOOKUP($D1264,metadata!$B$2:$S$451,7,0)</f>
        <v>i</v>
      </c>
      <c r="K1264">
        <f>VLOOKUP($D1264,metadata!$B$2:$S$451,8,0)</f>
        <v>8</v>
      </c>
      <c r="L1264">
        <f>VLOOKUP($D1264,metadata!$B$2:$S$451,9,0)</f>
        <v>8</v>
      </c>
      <c r="M1264" t="str">
        <f>VLOOKUP($D1264,metadata!$B$2:$S$451,10,0)</f>
        <v/>
      </c>
      <c r="N1264" t="str">
        <f>VLOOKUP($D1264,metadata!$B$2:$S$451,11,0)</f>
        <v>drosophila littoralis</v>
      </c>
      <c r="O1264" t="str">
        <f>VLOOKUP($D1264,metadata!$B$2:$S$451,12,0)</f>
        <v>diptera</v>
      </c>
      <c r="P1264" t="str">
        <f>VLOOKUP($D1264,metadata!$B$2:$S$451,13,0)</f>
        <v>Ku</v>
      </c>
      <c r="Q1264">
        <f>VLOOKUP($D1264,metadata!$B$2:$S$451,14,0)</f>
        <v>47.371740000000003</v>
      </c>
      <c r="R1264">
        <f>VLOOKUP($D1264,metadata!$B$2:$S$451,15,0)</f>
        <v>27.683056000000001</v>
      </c>
      <c r="S1264" t="str">
        <f>VLOOKUP($D1264,metadata!$B$2:$S$451,16,0)</f>
        <v/>
      </c>
      <c r="T1264" t="str">
        <f>VLOOKUP($D1264,metadata!$B$2:$S$451,17,0)</f>
        <v/>
      </c>
      <c r="U1264" t="str">
        <f>VLOOKUP($D1264,metadata!$B$2:$S$451,18,0)</f>
        <v/>
      </c>
      <c r="V1264">
        <f>VLOOKUP($D1264,metadata!$B$2:$Z$451,19,0)</f>
        <v>128</v>
      </c>
      <c r="W1264" t="str">
        <f>VLOOKUP($D1264,metadata!$B$2:$Z$451,20,0)</f>
        <v>global average</v>
      </c>
      <c r="X1264" t="str">
        <f>VLOOKUP($D1264,metadata!$B$2:$Z$451,21,0)</f>
        <v/>
      </c>
      <c r="Y1264">
        <f>VLOOKUP($D1264,metadata!$B$2:$Z$451,22,0)</f>
        <v>29</v>
      </c>
      <c r="Z1264" t="str">
        <f>VLOOKUP($D1264,metadata!$B$2:$Z$451,23,0)</f>
        <v/>
      </c>
      <c r="AA1264" t="str">
        <f>VLOOKUP($D1264,metadata!$B$2:$Z$451,24,0)</f>
        <v>adult</v>
      </c>
      <c r="AB1264" t="str">
        <f>VLOOKUP($D1264,metadata!$B$2:$Z$451,25,0)</f>
        <v/>
      </c>
      <c r="AC1264">
        <v>5.9704053794610497</v>
      </c>
      <c r="AD1264">
        <v>99.579285187757307</v>
      </c>
      <c r="AF1264">
        <f>IF(AE1264="",V1264,AE1264)</f>
        <v>128</v>
      </c>
      <c r="AG1264">
        <f>ROUND(AC1264,1)</f>
        <v>6</v>
      </c>
      <c r="AH1264">
        <v>1977</v>
      </c>
      <c r="AI1264" t="s">
        <v>37</v>
      </c>
      <c r="AJ1264" t="s">
        <v>37</v>
      </c>
    </row>
    <row r="1265" spans="3:36" x14ac:dyDescent="0.3">
      <c r="C1265">
        <v>1265</v>
      </c>
      <c r="D1265" t="str">
        <f t="shared" si="52"/>
        <v>29-Ku</v>
      </c>
      <c r="E1265" t="str">
        <f>VLOOKUP($D1265,metadata!$B$2:$S$451,2,0)</f>
        <v>LUMME, J; OIKARINEN, A</v>
      </c>
      <c r="F1265" t="str">
        <f>VLOOKUP($D1265,metadata!$B$2:$S$451,3,0)</f>
        <v>GENETIC BASIS OF GEOGRAPHICALLY VARIABLE PHOTOPERIODIC DIAPAUSE IN DROSOPHILA-LITTORALIS</v>
      </c>
      <c r="G1265" t="str">
        <f>VLOOKUP($D1265,metadata!$B$2:$S$451,4,0)</f>
        <v/>
      </c>
      <c r="H1265" t="str">
        <f>VLOOKUP($D1265,metadata!$B$2:$S$451,5,0)</f>
        <v>y</v>
      </c>
      <c r="I1265" t="str">
        <f>VLOOKUP($D1265,metadata!$B$2:$S$451,6,0)</f>
        <v>a</v>
      </c>
      <c r="J1265" t="str">
        <f>VLOOKUP($D1265,metadata!$B$2:$S$451,7,0)</f>
        <v>i</v>
      </c>
      <c r="K1265">
        <f>VLOOKUP($D1265,metadata!$B$2:$S$451,8,0)</f>
        <v>8</v>
      </c>
      <c r="L1265">
        <f>VLOOKUP($D1265,metadata!$B$2:$S$451,9,0)</f>
        <v>8</v>
      </c>
      <c r="M1265" t="str">
        <f>VLOOKUP($D1265,metadata!$B$2:$S$451,10,0)</f>
        <v/>
      </c>
      <c r="N1265" t="str">
        <f>VLOOKUP($D1265,metadata!$B$2:$S$451,11,0)</f>
        <v>drosophila littoralis</v>
      </c>
      <c r="O1265" t="str">
        <f>VLOOKUP($D1265,metadata!$B$2:$S$451,12,0)</f>
        <v>diptera</v>
      </c>
      <c r="P1265" t="str">
        <f>VLOOKUP($D1265,metadata!$B$2:$S$451,13,0)</f>
        <v>Ku</v>
      </c>
      <c r="Q1265">
        <f>VLOOKUP($D1265,metadata!$B$2:$S$451,14,0)</f>
        <v>47.371740000000003</v>
      </c>
      <c r="R1265">
        <f>VLOOKUP($D1265,metadata!$B$2:$S$451,15,0)</f>
        <v>27.683056000000001</v>
      </c>
      <c r="S1265" t="str">
        <f>VLOOKUP($D1265,metadata!$B$2:$S$451,16,0)</f>
        <v/>
      </c>
      <c r="T1265" t="str">
        <f>VLOOKUP($D1265,metadata!$B$2:$S$451,17,0)</f>
        <v/>
      </c>
      <c r="U1265" t="str">
        <f>VLOOKUP($D1265,metadata!$B$2:$S$451,18,0)</f>
        <v/>
      </c>
      <c r="V1265">
        <f>VLOOKUP($D1265,metadata!$B$2:$Z$451,19,0)</f>
        <v>128</v>
      </c>
      <c r="W1265" t="str">
        <f>VLOOKUP($D1265,metadata!$B$2:$Z$451,20,0)</f>
        <v>global average</v>
      </c>
      <c r="X1265" t="str">
        <f>VLOOKUP($D1265,metadata!$B$2:$Z$451,21,0)</f>
        <v/>
      </c>
      <c r="Y1265">
        <f>VLOOKUP($D1265,metadata!$B$2:$Z$451,22,0)</f>
        <v>29</v>
      </c>
      <c r="Z1265" t="str">
        <f>VLOOKUP($D1265,metadata!$B$2:$Z$451,23,0)</f>
        <v/>
      </c>
      <c r="AA1265" t="str">
        <f>VLOOKUP($D1265,metadata!$B$2:$Z$451,24,0)</f>
        <v>adult</v>
      </c>
      <c r="AB1265" t="str">
        <f>VLOOKUP($D1265,metadata!$B$2:$Z$451,25,0)</f>
        <v/>
      </c>
      <c r="AC1265">
        <v>8.9812918196448894</v>
      </c>
      <c r="AD1265">
        <v>99.203486125892098</v>
      </c>
      <c r="AF1265">
        <f>IF(AE1265="",V1265,AE1265)</f>
        <v>128</v>
      </c>
      <c r="AG1265">
        <f>ROUND(AC1265,1)</f>
        <v>9</v>
      </c>
      <c r="AH1265">
        <v>1977</v>
      </c>
      <c r="AI1265" t="s">
        <v>37</v>
      </c>
      <c r="AJ1265" t="s">
        <v>37</v>
      </c>
    </row>
    <row r="1266" spans="3:36" x14ac:dyDescent="0.3">
      <c r="C1266">
        <v>1266</v>
      </c>
      <c r="D1266" t="str">
        <f t="shared" si="52"/>
        <v>29-Ku</v>
      </c>
      <c r="E1266" t="str">
        <f>VLOOKUP($D1266,metadata!$B$2:$S$451,2,0)</f>
        <v>LUMME, J; OIKARINEN, A</v>
      </c>
      <c r="F1266" t="str">
        <f>VLOOKUP($D1266,metadata!$B$2:$S$451,3,0)</f>
        <v>GENETIC BASIS OF GEOGRAPHICALLY VARIABLE PHOTOPERIODIC DIAPAUSE IN DROSOPHILA-LITTORALIS</v>
      </c>
      <c r="G1266" t="str">
        <f>VLOOKUP($D1266,metadata!$B$2:$S$451,4,0)</f>
        <v/>
      </c>
      <c r="H1266" t="str">
        <f>VLOOKUP($D1266,metadata!$B$2:$S$451,5,0)</f>
        <v>y</v>
      </c>
      <c r="I1266" t="str">
        <f>VLOOKUP($D1266,metadata!$B$2:$S$451,6,0)</f>
        <v>a</v>
      </c>
      <c r="J1266" t="str">
        <f>VLOOKUP($D1266,metadata!$B$2:$S$451,7,0)</f>
        <v>i</v>
      </c>
      <c r="K1266">
        <f>VLOOKUP($D1266,metadata!$B$2:$S$451,8,0)</f>
        <v>8</v>
      </c>
      <c r="L1266">
        <f>VLOOKUP($D1266,metadata!$B$2:$S$451,9,0)</f>
        <v>8</v>
      </c>
      <c r="M1266" t="str">
        <f>VLOOKUP($D1266,metadata!$B$2:$S$451,10,0)</f>
        <v/>
      </c>
      <c r="N1266" t="str">
        <f>VLOOKUP($D1266,metadata!$B$2:$S$451,11,0)</f>
        <v>drosophila littoralis</v>
      </c>
      <c r="O1266" t="str">
        <f>VLOOKUP($D1266,metadata!$B$2:$S$451,12,0)</f>
        <v>diptera</v>
      </c>
      <c r="P1266" t="str">
        <f>VLOOKUP($D1266,metadata!$B$2:$S$451,13,0)</f>
        <v>Ku</v>
      </c>
      <c r="Q1266">
        <f>VLOOKUP($D1266,metadata!$B$2:$S$451,14,0)</f>
        <v>47.371740000000003</v>
      </c>
      <c r="R1266">
        <f>VLOOKUP($D1266,metadata!$B$2:$S$451,15,0)</f>
        <v>27.683056000000001</v>
      </c>
      <c r="S1266" t="str">
        <f>VLOOKUP($D1266,metadata!$B$2:$S$451,16,0)</f>
        <v/>
      </c>
      <c r="T1266" t="str">
        <f>VLOOKUP($D1266,metadata!$B$2:$S$451,17,0)</f>
        <v/>
      </c>
      <c r="U1266" t="str">
        <f>VLOOKUP($D1266,metadata!$B$2:$S$451,18,0)</f>
        <v/>
      </c>
      <c r="V1266">
        <f>VLOOKUP($D1266,metadata!$B$2:$Z$451,19,0)</f>
        <v>128</v>
      </c>
      <c r="W1266" t="str">
        <f>VLOOKUP($D1266,metadata!$B$2:$Z$451,20,0)</f>
        <v>global average</v>
      </c>
      <c r="X1266" t="str">
        <f>VLOOKUP($D1266,metadata!$B$2:$Z$451,21,0)</f>
        <v/>
      </c>
      <c r="Y1266">
        <f>VLOOKUP($D1266,metadata!$B$2:$Z$451,22,0)</f>
        <v>29</v>
      </c>
      <c r="Z1266" t="str">
        <f>VLOOKUP($D1266,metadata!$B$2:$Z$451,23,0)</f>
        <v/>
      </c>
      <c r="AA1266" t="str">
        <f>VLOOKUP($D1266,metadata!$B$2:$Z$451,24,0)</f>
        <v>adult</v>
      </c>
      <c r="AB1266" t="str">
        <f>VLOOKUP($D1266,metadata!$B$2:$Z$451,25,0)</f>
        <v/>
      </c>
      <c r="AC1266">
        <v>11.943427486542999</v>
      </c>
      <c r="AD1266">
        <v>95.481167382869401</v>
      </c>
      <c r="AF1266">
        <f>IF(AE1266="",V1266,AE1266)</f>
        <v>128</v>
      </c>
      <c r="AG1266">
        <v>12</v>
      </c>
      <c r="AH1266">
        <v>1977</v>
      </c>
      <c r="AI1266" t="s">
        <v>37</v>
      </c>
      <c r="AJ1266" t="s">
        <v>37</v>
      </c>
    </row>
    <row r="1267" spans="3:36" x14ac:dyDescent="0.3">
      <c r="C1267">
        <v>1267</v>
      </c>
      <c r="D1267" t="str">
        <f t="shared" si="52"/>
        <v>29-Ku</v>
      </c>
      <c r="E1267" t="str">
        <f>VLOOKUP($D1267,metadata!$B$2:$S$451,2,0)</f>
        <v>LUMME, J; OIKARINEN, A</v>
      </c>
      <c r="F1267" t="str">
        <f>VLOOKUP($D1267,metadata!$B$2:$S$451,3,0)</f>
        <v>GENETIC BASIS OF GEOGRAPHICALLY VARIABLE PHOTOPERIODIC DIAPAUSE IN DROSOPHILA-LITTORALIS</v>
      </c>
      <c r="G1267" t="str">
        <f>VLOOKUP($D1267,metadata!$B$2:$S$451,4,0)</f>
        <v/>
      </c>
      <c r="H1267" t="str">
        <f>VLOOKUP($D1267,metadata!$B$2:$S$451,5,0)</f>
        <v>y</v>
      </c>
      <c r="I1267" t="str">
        <f>VLOOKUP($D1267,metadata!$B$2:$S$451,6,0)</f>
        <v>a</v>
      </c>
      <c r="J1267" t="str">
        <f>VLOOKUP($D1267,metadata!$B$2:$S$451,7,0)</f>
        <v>i</v>
      </c>
      <c r="K1267">
        <f>VLOOKUP($D1267,metadata!$B$2:$S$451,8,0)</f>
        <v>8</v>
      </c>
      <c r="L1267">
        <f>VLOOKUP($D1267,metadata!$B$2:$S$451,9,0)</f>
        <v>8</v>
      </c>
      <c r="M1267" t="str">
        <f>VLOOKUP($D1267,metadata!$B$2:$S$451,10,0)</f>
        <v/>
      </c>
      <c r="N1267" t="str">
        <f>VLOOKUP($D1267,metadata!$B$2:$S$451,11,0)</f>
        <v>drosophila littoralis</v>
      </c>
      <c r="O1267" t="str">
        <f>VLOOKUP($D1267,metadata!$B$2:$S$451,12,0)</f>
        <v>diptera</v>
      </c>
      <c r="P1267" t="str">
        <f>VLOOKUP($D1267,metadata!$B$2:$S$451,13,0)</f>
        <v>Ku</v>
      </c>
      <c r="Q1267">
        <f>VLOOKUP($D1267,metadata!$B$2:$S$451,14,0)</f>
        <v>47.371740000000003</v>
      </c>
      <c r="R1267">
        <f>VLOOKUP($D1267,metadata!$B$2:$S$451,15,0)</f>
        <v>27.683056000000001</v>
      </c>
      <c r="S1267" t="str">
        <f>VLOOKUP($D1267,metadata!$B$2:$S$451,16,0)</f>
        <v/>
      </c>
      <c r="T1267" t="str">
        <f>VLOOKUP($D1267,metadata!$B$2:$S$451,17,0)</f>
        <v/>
      </c>
      <c r="U1267" t="str">
        <f>VLOOKUP($D1267,metadata!$B$2:$S$451,18,0)</f>
        <v/>
      </c>
      <c r="V1267">
        <f>VLOOKUP($D1267,metadata!$B$2:$Z$451,19,0)</f>
        <v>128</v>
      </c>
      <c r="W1267" t="str">
        <f>VLOOKUP($D1267,metadata!$B$2:$Z$451,20,0)</f>
        <v>global average</v>
      </c>
      <c r="X1267" t="str">
        <f>VLOOKUP($D1267,metadata!$B$2:$Z$451,21,0)</f>
        <v/>
      </c>
      <c r="Y1267">
        <f>VLOOKUP($D1267,metadata!$B$2:$Z$451,22,0)</f>
        <v>29</v>
      </c>
      <c r="Z1267" t="str">
        <f>VLOOKUP($D1267,metadata!$B$2:$Z$451,23,0)</f>
        <v/>
      </c>
      <c r="AA1267" t="str">
        <f>VLOOKUP($D1267,metadata!$B$2:$Z$451,24,0)</f>
        <v>adult</v>
      </c>
      <c r="AB1267" t="str">
        <f>VLOOKUP($D1267,metadata!$B$2:$Z$451,25,0)</f>
        <v/>
      </c>
      <c r="AC1267">
        <v>14.9632449318678</v>
      </c>
      <c r="AD1267">
        <v>56.978651389781</v>
      </c>
      <c r="AF1267">
        <f>IF(AE1267="",V1267,AE1267)</f>
        <v>128</v>
      </c>
      <c r="AG1267">
        <f>ROUND(AC1267,1)</f>
        <v>15</v>
      </c>
      <c r="AH1267">
        <v>1977</v>
      </c>
      <c r="AI1267" t="s">
        <v>37</v>
      </c>
      <c r="AJ1267" t="s">
        <v>37</v>
      </c>
    </row>
    <row r="1268" spans="3:36" x14ac:dyDescent="0.3">
      <c r="C1268">
        <v>1268</v>
      </c>
      <c r="D1268" t="str">
        <f t="shared" si="52"/>
        <v>29-Ku</v>
      </c>
      <c r="E1268" t="str">
        <f>VLOOKUP($D1268,metadata!$B$2:$S$451,2,0)</f>
        <v>LUMME, J; OIKARINEN, A</v>
      </c>
      <c r="F1268" t="str">
        <f>VLOOKUP($D1268,metadata!$B$2:$S$451,3,0)</f>
        <v>GENETIC BASIS OF GEOGRAPHICALLY VARIABLE PHOTOPERIODIC DIAPAUSE IN DROSOPHILA-LITTORALIS</v>
      </c>
      <c r="G1268" t="str">
        <f>VLOOKUP($D1268,metadata!$B$2:$S$451,4,0)</f>
        <v/>
      </c>
      <c r="H1268" t="str">
        <f>VLOOKUP($D1268,metadata!$B$2:$S$451,5,0)</f>
        <v>y</v>
      </c>
      <c r="I1268" t="str">
        <f>VLOOKUP($D1268,metadata!$B$2:$S$451,6,0)</f>
        <v>a</v>
      </c>
      <c r="J1268" t="str">
        <f>VLOOKUP($D1268,metadata!$B$2:$S$451,7,0)</f>
        <v>i</v>
      </c>
      <c r="K1268">
        <f>VLOOKUP($D1268,metadata!$B$2:$S$451,8,0)</f>
        <v>8</v>
      </c>
      <c r="L1268">
        <f>VLOOKUP($D1268,metadata!$B$2:$S$451,9,0)</f>
        <v>8</v>
      </c>
      <c r="M1268" t="str">
        <f>VLOOKUP($D1268,metadata!$B$2:$S$451,10,0)</f>
        <v/>
      </c>
      <c r="N1268" t="str">
        <f>VLOOKUP($D1268,metadata!$B$2:$S$451,11,0)</f>
        <v>drosophila littoralis</v>
      </c>
      <c r="O1268" t="str">
        <f>VLOOKUP($D1268,metadata!$B$2:$S$451,12,0)</f>
        <v>diptera</v>
      </c>
      <c r="P1268" t="str">
        <f>VLOOKUP($D1268,metadata!$B$2:$S$451,13,0)</f>
        <v>Ku</v>
      </c>
      <c r="Q1268">
        <f>VLOOKUP($D1268,metadata!$B$2:$S$451,14,0)</f>
        <v>47.371740000000003</v>
      </c>
      <c r="R1268">
        <f>VLOOKUP($D1268,metadata!$B$2:$S$451,15,0)</f>
        <v>27.683056000000001</v>
      </c>
      <c r="S1268" t="str">
        <f>VLOOKUP($D1268,metadata!$B$2:$S$451,16,0)</f>
        <v/>
      </c>
      <c r="T1268" t="str">
        <f>VLOOKUP($D1268,metadata!$B$2:$S$451,17,0)</f>
        <v/>
      </c>
      <c r="U1268" t="str">
        <f>VLOOKUP($D1268,metadata!$B$2:$S$451,18,0)</f>
        <v/>
      </c>
      <c r="V1268">
        <f>VLOOKUP($D1268,metadata!$B$2:$Z$451,19,0)</f>
        <v>128</v>
      </c>
      <c r="W1268" t="str">
        <f>VLOOKUP($D1268,metadata!$B$2:$Z$451,20,0)</f>
        <v>global average</v>
      </c>
      <c r="X1268" t="str">
        <f>VLOOKUP($D1268,metadata!$B$2:$Z$451,21,0)</f>
        <v/>
      </c>
      <c r="Y1268">
        <f>VLOOKUP($D1268,metadata!$B$2:$Z$451,22,0)</f>
        <v>29</v>
      </c>
      <c r="Z1268" t="str">
        <f>VLOOKUP($D1268,metadata!$B$2:$Z$451,23,0)</f>
        <v/>
      </c>
      <c r="AA1268" t="str">
        <f>VLOOKUP($D1268,metadata!$B$2:$Z$451,24,0)</f>
        <v>adult</v>
      </c>
      <c r="AB1268" t="str">
        <f>VLOOKUP($D1268,metadata!$B$2:$Z$451,25,0)</f>
        <v/>
      </c>
      <c r="AC1268">
        <v>16.431286012595301</v>
      </c>
      <c r="AD1268">
        <v>24.264104612219398</v>
      </c>
      <c r="AF1268">
        <f>IF(AE1268="",V1268,AE1268)</f>
        <v>128</v>
      </c>
      <c r="AG1268">
        <v>16.5</v>
      </c>
      <c r="AH1268">
        <v>1977</v>
      </c>
      <c r="AI1268" t="s">
        <v>37</v>
      </c>
      <c r="AJ1268" t="s">
        <v>37</v>
      </c>
    </row>
    <row r="1269" spans="3:36" x14ac:dyDescent="0.3">
      <c r="C1269">
        <v>1269</v>
      </c>
      <c r="D1269" t="str">
        <f t="shared" si="52"/>
        <v>29-Ku</v>
      </c>
      <c r="E1269" t="str">
        <f>VLOOKUP($D1269,metadata!$B$2:$S$451,2,0)</f>
        <v>LUMME, J; OIKARINEN, A</v>
      </c>
      <c r="F1269" t="str">
        <f>VLOOKUP($D1269,metadata!$B$2:$S$451,3,0)</f>
        <v>GENETIC BASIS OF GEOGRAPHICALLY VARIABLE PHOTOPERIODIC DIAPAUSE IN DROSOPHILA-LITTORALIS</v>
      </c>
      <c r="G1269" t="str">
        <f>VLOOKUP($D1269,metadata!$B$2:$S$451,4,0)</f>
        <v/>
      </c>
      <c r="H1269" t="str">
        <f>VLOOKUP($D1269,metadata!$B$2:$S$451,5,0)</f>
        <v>y</v>
      </c>
      <c r="I1269" t="str">
        <f>VLOOKUP($D1269,metadata!$B$2:$S$451,6,0)</f>
        <v>a</v>
      </c>
      <c r="J1269" t="str">
        <f>VLOOKUP($D1269,metadata!$B$2:$S$451,7,0)</f>
        <v>i</v>
      </c>
      <c r="K1269">
        <f>VLOOKUP($D1269,metadata!$B$2:$S$451,8,0)</f>
        <v>8</v>
      </c>
      <c r="L1269">
        <f>VLOOKUP($D1269,metadata!$B$2:$S$451,9,0)</f>
        <v>8</v>
      </c>
      <c r="M1269" t="str">
        <f>VLOOKUP($D1269,metadata!$B$2:$S$451,10,0)</f>
        <v/>
      </c>
      <c r="N1269" t="str">
        <f>VLOOKUP($D1269,metadata!$B$2:$S$451,11,0)</f>
        <v>drosophila littoralis</v>
      </c>
      <c r="O1269" t="str">
        <f>VLOOKUP($D1269,metadata!$B$2:$S$451,12,0)</f>
        <v>diptera</v>
      </c>
      <c r="P1269" t="str">
        <f>VLOOKUP($D1269,metadata!$B$2:$S$451,13,0)</f>
        <v>Ku</v>
      </c>
      <c r="Q1269">
        <f>VLOOKUP($D1269,metadata!$B$2:$S$451,14,0)</f>
        <v>47.371740000000003</v>
      </c>
      <c r="R1269">
        <f>VLOOKUP($D1269,metadata!$B$2:$S$451,15,0)</f>
        <v>27.683056000000001</v>
      </c>
      <c r="S1269" t="str">
        <f>VLOOKUP($D1269,metadata!$B$2:$S$451,16,0)</f>
        <v/>
      </c>
      <c r="T1269" t="str">
        <f>VLOOKUP($D1269,metadata!$B$2:$S$451,17,0)</f>
        <v/>
      </c>
      <c r="U1269" t="str">
        <f>VLOOKUP($D1269,metadata!$B$2:$S$451,18,0)</f>
        <v/>
      </c>
      <c r="V1269">
        <f>VLOOKUP($D1269,metadata!$B$2:$Z$451,19,0)</f>
        <v>128</v>
      </c>
      <c r="W1269" t="str">
        <f>VLOOKUP($D1269,metadata!$B$2:$Z$451,20,0)</f>
        <v>global average</v>
      </c>
      <c r="X1269" t="str">
        <f>VLOOKUP($D1269,metadata!$B$2:$Z$451,21,0)</f>
        <v/>
      </c>
      <c r="Y1269">
        <f>VLOOKUP($D1269,metadata!$B$2:$Z$451,22,0)</f>
        <v>29</v>
      </c>
      <c r="Z1269" t="str">
        <f>VLOOKUP($D1269,metadata!$B$2:$Z$451,23,0)</f>
        <v/>
      </c>
      <c r="AA1269" t="str">
        <f>VLOOKUP($D1269,metadata!$B$2:$Z$451,24,0)</f>
        <v>adult</v>
      </c>
      <c r="AB1269" t="str">
        <f>VLOOKUP($D1269,metadata!$B$2:$Z$451,25,0)</f>
        <v/>
      </c>
      <c r="AC1269">
        <v>17.9721972690275</v>
      </c>
      <c r="AD1269">
        <v>9.4455808353144501</v>
      </c>
      <c r="AF1269">
        <f>IF(AE1269="",V1269,AE1269)</f>
        <v>128</v>
      </c>
      <c r="AG1269">
        <f>ROUND(AC1269,1)</f>
        <v>18</v>
      </c>
      <c r="AH1269">
        <v>1977</v>
      </c>
      <c r="AI1269" t="s">
        <v>37</v>
      </c>
      <c r="AJ1269" t="s">
        <v>37</v>
      </c>
    </row>
    <row r="1270" spans="3:36" x14ac:dyDescent="0.3">
      <c r="C1270">
        <v>1270</v>
      </c>
      <c r="D1270" t="str">
        <f t="shared" si="52"/>
        <v>29-Ku</v>
      </c>
      <c r="E1270" t="str">
        <f>VLOOKUP($D1270,metadata!$B$2:$S$451,2,0)</f>
        <v>LUMME, J; OIKARINEN, A</v>
      </c>
      <c r="F1270" t="str">
        <f>VLOOKUP($D1270,metadata!$B$2:$S$451,3,0)</f>
        <v>GENETIC BASIS OF GEOGRAPHICALLY VARIABLE PHOTOPERIODIC DIAPAUSE IN DROSOPHILA-LITTORALIS</v>
      </c>
      <c r="G1270" t="str">
        <f>VLOOKUP($D1270,metadata!$B$2:$S$451,4,0)</f>
        <v/>
      </c>
      <c r="H1270" t="str">
        <f>VLOOKUP($D1270,metadata!$B$2:$S$451,5,0)</f>
        <v>y</v>
      </c>
      <c r="I1270" t="str">
        <f>VLOOKUP($D1270,metadata!$B$2:$S$451,6,0)</f>
        <v>a</v>
      </c>
      <c r="J1270" t="str">
        <f>VLOOKUP($D1270,metadata!$B$2:$S$451,7,0)</f>
        <v>i</v>
      </c>
      <c r="K1270">
        <f>VLOOKUP($D1270,metadata!$B$2:$S$451,8,0)</f>
        <v>8</v>
      </c>
      <c r="L1270">
        <f>VLOOKUP($D1270,metadata!$B$2:$S$451,9,0)</f>
        <v>8</v>
      </c>
      <c r="M1270" t="str">
        <f>VLOOKUP($D1270,metadata!$B$2:$S$451,10,0)</f>
        <v/>
      </c>
      <c r="N1270" t="str">
        <f>VLOOKUP($D1270,metadata!$B$2:$S$451,11,0)</f>
        <v>drosophila littoralis</v>
      </c>
      <c r="O1270" t="str">
        <f>VLOOKUP($D1270,metadata!$B$2:$S$451,12,0)</f>
        <v>diptera</v>
      </c>
      <c r="P1270" t="str">
        <f>VLOOKUP($D1270,metadata!$B$2:$S$451,13,0)</f>
        <v>Ku</v>
      </c>
      <c r="Q1270">
        <f>VLOOKUP($D1270,metadata!$B$2:$S$451,14,0)</f>
        <v>47.371740000000003</v>
      </c>
      <c r="R1270">
        <f>VLOOKUP($D1270,metadata!$B$2:$S$451,15,0)</f>
        <v>27.683056000000001</v>
      </c>
      <c r="S1270" t="str">
        <f>VLOOKUP($D1270,metadata!$B$2:$S$451,16,0)</f>
        <v/>
      </c>
      <c r="T1270" t="str">
        <f>VLOOKUP($D1270,metadata!$B$2:$S$451,17,0)</f>
        <v/>
      </c>
      <c r="U1270" t="str">
        <f>VLOOKUP($D1270,metadata!$B$2:$S$451,18,0)</f>
        <v/>
      </c>
      <c r="V1270">
        <f>VLOOKUP($D1270,metadata!$B$2:$Z$451,19,0)</f>
        <v>128</v>
      </c>
      <c r="W1270" t="str">
        <f>VLOOKUP($D1270,metadata!$B$2:$Z$451,20,0)</f>
        <v>global average</v>
      </c>
      <c r="X1270" t="str">
        <f>VLOOKUP($D1270,metadata!$B$2:$Z$451,21,0)</f>
        <v/>
      </c>
      <c r="Y1270">
        <f>VLOOKUP($D1270,metadata!$B$2:$Z$451,22,0)</f>
        <v>29</v>
      </c>
      <c r="Z1270" t="str">
        <f>VLOOKUP($D1270,metadata!$B$2:$Z$451,23,0)</f>
        <v/>
      </c>
      <c r="AA1270" t="str">
        <f>VLOOKUP($D1270,metadata!$B$2:$Z$451,24,0)</f>
        <v>adult</v>
      </c>
      <c r="AB1270" t="str">
        <f>VLOOKUP($D1270,metadata!$B$2:$Z$451,25,0)</f>
        <v/>
      </c>
      <c r="AC1270">
        <v>19.978203417389299</v>
      </c>
      <c r="AD1270">
        <v>11.0344606910151</v>
      </c>
      <c r="AF1270">
        <f>IF(AE1270="",V1270,AE1270)</f>
        <v>128</v>
      </c>
      <c r="AG1270">
        <f>ROUND(AC1270,1)</f>
        <v>20</v>
      </c>
      <c r="AH1270">
        <v>1977</v>
      </c>
      <c r="AI1270" t="s">
        <v>37</v>
      </c>
      <c r="AJ1270" t="s">
        <v>37</v>
      </c>
    </row>
    <row r="1271" spans="3:36" x14ac:dyDescent="0.3">
      <c r="C1271">
        <v>1271</v>
      </c>
      <c r="D1271" t="str">
        <f t="shared" si="52"/>
        <v>29-Ku</v>
      </c>
      <c r="E1271" t="str">
        <f>VLOOKUP($D1271,metadata!$B$2:$S$451,2,0)</f>
        <v>LUMME, J; OIKARINEN, A</v>
      </c>
      <c r="F1271" t="str">
        <f>VLOOKUP($D1271,metadata!$B$2:$S$451,3,0)</f>
        <v>GENETIC BASIS OF GEOGRAPHICALLY VARIABLE PHOTOPERIODIC DIAPAUSE IN DROSOPHILA-LITTORALIS</v>
      </c>
      <c r="G1271" t="str">
        <f>VLOOKUP($D1271,metadata!$B$2:$S$451,4,0)</f>
        <v/>
      </c>
      <c r="H1271" t="str">
        <f>VLOOKUP($D1271,metadata!$B$2:$S$451,5,0)</f>
        <v>y</v>
      </c>
      <c r="I1271" t="str">
        <f>VLOOKUP($D1271,metadata!$B$2:$S$451,6,0)</f>
        <v>a</v>
      </c>
      <c r="J1271" t="str">
        <f>VLOOKUP($D1271,metadata!$B$2:$S$451,7,0)</f>
        <v>i</v>
      </c>
      <c r="K1271">
        <f>VLOOKUP($D1271,metadata!$B$2:$S$451,8,0)</f>
        <v>8</v>
      </c>
      <c r="L1271">
        <f>VLOOKUP($D1271,metadata!$B$2:$S$451,9,0)</f>
        <v>8</v>
      </c>
      <c r="M1271" t="str">
        <f>VLOOKUP($D1271,metadata!$B$2:$S$451,10,0)</f>
        <v/>
      </c>
      <c r="N1271" t="str">
        <f>VLOOKUP($D1271,metadata!$B$2:$S$451,11,0)</f>
        <v>drosophila littoralis</v>
      </c>
      <c r="O1271" t="str">
        <f>VLOOKUP($D1271,metadata!$B$2:$S$451,12,0)</f>
        <v>diptera</v>
      </c>
      <c r="P1271" t="str">
        <f>VLOOKUP($D1271,metadata!$B$2:$S$451,13,0)</f>
        <v>Ku</v>
      </c>
      <c r="Q1271">
        <f>VLOOKUP($D1271,metadata!$B$2:$S$451,14,0)</f>
        <v>47.371740000000003</v>
      </c>
      <c r="R1271">
        <f>VLOOKUP($D1271,metadata!$B$2:$S$451,15,0)</f>
        <v>27.683056000000001</v>
      </c>
      <c r="S1271" t="str">
        <f>VLOOKUP($D1271,metadata!$B$2:$S$451,16,0)</f>
        <v/>
      </c>
      <c r="T1271" t="str">
        <f>VLOOKUP($D1271,metadata!$B$2:$S$451,17,0)</f>
        <v/>
      </c>
      <c r="U1271" t="str">
        <f>VLOOKUP($D1271,metadata!$B$2:$S$451,18,0)</f>
        <v/>
      </c>
      <c r="V1271">
        <f>VLOOKUP($D1271,metadata!$B$2:$Z$451,19,0)</f>
        <v>128</v>
      </c>
      <c r="W1271" t="str">
        <f>VLOOKUP($D1271,metadata!$B$2:$Z$451,20,0)</f>
        <v>global average</v>
      </c>
      <c r="X1271" t="str">
        <f>VLOOKUP($D1271,metadata!$B$2:$Z$451,21,0)</f>
        <v/>
      </c>
      <c r="Y1271">
        <f>VLOOKUP($D1271,metadata!$B$2:$Z$451,22,0)</f>
        <v>29</v>
      </c>
      <c r="Z1271" t="str">
        <f>VLOOKUP($D1271,metadata!$B$2:$Z$451,23,0)</f>
        <v/>
      </c>
      <c r="AA1271" t="str">
        <f>VLOOKUP($D1271,metadata!$B$2:$Z$451,24,0)</f>
        <v>adult</v>
      </c>
      <c r="AB1271" t="str">
        <f>VLOOKUP($D1271,metadata!$B$2:$Z$451,25,0)</f>
        <v/>
      </c>
      <c r="AC1271">
        <v>23.989988172580698</v>
      </c>
      <c r="AD1271">
        <v>14.5466590503459</v>
      </c>
      <c r="AF1271">
        <f>IF(AE1271="",V1271,AE1271)</f>
        <v>128</v>
      </c>
      <c r="AG1271">
        <f>ROUND(AC1271,1)</f>
        <v>24</v>
      </c>
      <c r="AH1271">
        <v>1977</v>
      </c>
      <c r="AI1271" t="s">
        <v>37</v>
      </c>
      <c r="AJ1271" t="s">
        <v>37</v>
      </c>
    </row>
    <row r="1272" spans="3:36" x14ac:dyDescent="0.3">
      <c r="C1272">
        <v>1272</v>
      </c>
      <c r="D1272" t="str">
        <f t="shared" si="52"/>
        <v>29-P</v>
      </c>
      <c r="E1272" t="str">
        <f>VLOOKUP($D1272,metadata!$B$2:$S$451,2,0)</f>
        <v>LUMME, J; OIKARINEN, A</v>
      </c>
      <c r="F1272" t="str">
        <f>VLOOKUP($D1272,metadata!$B$2:$S$451,3,0)</f>
        <v>GENETIC BASIS OF GEOGRAPHICALLY VARIABLE PHOTOPERIODIC DIAPAUSE IN DROSOPHILA-LITTORALIS</v>
      </c>
      <c r="G1272" t="str">
        <f>VLOOKUP($D1272,metadata!$B$2:$S$451,4,0)</f>
        <v/>
      </c>
      <c r="H1272" t="str">
        <f>VLOOKUP($D1272,metadata!$B$2:$S$451,5,0)</f>
        <v>y</v>
      </c>
      <c r="I1272" t="str">
        <f>VLOOKUP($D1272,metadata!$B$2:$S$451,6,0)</f>
        <v>a</v>
      </c>
      <c r="J1272" t="str">
        <f>VLOOKUP($D1272,metadata!$B$2:$S$451,7,0)</f>
        <v>i</v>
      </c>
      <c r="K1272">
        <f>VLOOKUP($D1272,metadata!$B$2:$S$451,8,0)</f>
        <v>8</v>
      </c>
      <c r="L1272">
        <f>VLOOKUP($D1272,metadata!$B$2:$S$451,9,0)</f>
        <v>8</v>
      </c>
      <c r="M1272" t="str">
        <f>VLOOKUP($D1272,metadata!$B$2:$S$451,10,0)</f>
        <v/>
      </c>
      <c r="N1272" t="str">
        <f>VLOOKUP($D1272,metadata!$B$2:$S$451,11,0)</f>
        <v>drosophila littoralis</v>
      </c>
      <c r="O1272" t="str">
        <f>VLOOKUP($D1272,metadata!$B$2:$S$451,12,0)</f>
        <v>diptera</v>
      </c>
      <c r="P1272" t="str">
        <f>VLOOKUP($D1272,metadata!$B$2:$S$451,13,0)</f>
        <v>P</v>
      </c>
      <c r="Q1272">
        <f>VLOOKUP($D1272,metadata!$B$2:$S$451,14,0)</f>
        <v>64.416667000000004</v>
      </c>
      <c r="R1272">
        <f>VLOOKUP($D1272,metadata!$B$2:$S$451,15,0)</f>
        <v>27.833055999999999</v>
      </c>
      <c r="S1272" t="str">
        <f>VLOOKUP($D1272,metadata!$B$2:$S$451,16,0)</f>
        <v/>
      </c>
      <c r="T1272" t="str">
        <f>VLOOKUP($D1272,metadata!$B$2:$S$451,17,0)</f>
        <v/>
      </c>
      <c r="U1272" t="str">
        <f>VLOOKUP($D1272,metadata!$B$2:$S$451,18,0)</f>
        <v/>
      </c>
      <c r="V1272">
        <f>VLOOKUP($D1272,metadata!$B$2:$Z$451,19,0)</f>
        <v>128</v>
      </c>
      <c r="W1272" t="str">
        <f>VLOOKUP($D1272,metadata!$B$2:$Z$451,20,0)</f>
        <v>global average</v>
      </c>
      <c r="X1272" t="str">
        <f>VLOOKUP($D1272,metadata!$B$2:$Z$451,21,0)</f>
        <v/>
      </c>
      <c r="Y1272">
        <f>VLOOKUP($D1272,metadata!$B$2:$Z$451,22,0)</f>
        <v>29</v>
      </c>
      <c r="Z1272" t="str">
        <f>VLOOKUP($D1272,metadata!$B$2:$Z$451,23,0)</f>
        <v/>
      </c>
      <c r="AA1272" t="str">
        <f>VLOOKUP($D1272,metadata!$B$2:$Z$451,24,0)</f>
        <v>adult</v>
      </c>
      <c r="AB1272" t="str">
        <f>VLOOKUP($D1272,metadata!$B$2:$Z$451,25,0)</f>
        <v/>
      </c>
      <c r="AC1272">
        <v>5.9702916086949296</v>
      </c>
      <c r="AD1272">
        <v>99.746504511721895</v>
      </c>
      <c r="AF1272">
        <f>IF(AE1272="",V1272,AE1272)</f>
        <v>128</v>
      </c>
      <c r="AG1272">
        <f>ROUND(AC1272,1)</f>
        <v>6</v>
      </c>
      <c r="AH1272">
        <v>1977</v>
      </c>
      <c r="AI1272" t="s">
        <v>37</v>
      </c>
      <c r="AJ1272" t="s">
        <v>37</v>
      </c>
    </row>
    <row r="1273" spans="3:36" x14ac:dyDescent="0.3">
      <c r="C1273">
        <v>1273</v>
      </c>
      <c r="D1273" t="str">
        <f t="shared" si="52"/>
        <v>29-P</v>
      </c>
      <c r="E1273" t="str">
        <f>VLOOKUP($D1273,metadata!$B$2:$S$451,2,0)</f>
        <v>LUMME, J; OIKARINEN, A</v>
      </c>
      <c r="F1273" t="str">
        <f>VLOOKUP($D1273,metadata!$B$2:$S$451,3,0)</f>
        <v>GENETIC BASIS OF GEOGRAPHICALLY VARIABLE PHOTOPERIODIC DIAPAUSE IN DROSOPHILA-LITTORALIS</v>
      </c>
      <c r="G1273" t="str">
        <f>VLOOKUP($D1273,metadata!$B$2:$S$451,4,0)</f>
        <v/>
      </c>
      <c r="H1273" t="str">
        <f>VLOOKUP($D1273,metadata!$B$2:$S$451,5,0)</f>
        <v>y</v>
      </c>
      <c r="I1273" t="str">
        <f>VLOOKUP($D1273,metadata!$B$2:$S$451,6,0)</f>
        <v>a</v>
      </c>
      <c r="J1273" t="str">
        <f>VLOOKUP($D1273,metadata!$B$2:$S$451,7,0)</f>
        <v>i</v>
      </c>
      <c r="K1273">
        <f>VLOOKUP($D1273,metadata!$B$2:$S$451,8,0)</f>
        <v>8</v>
      </c>
      <c r="L1273">
        <f>VLOOKUP($D1273,metadata!$B$2:$S$451,9,0)</f>
        <v>8</v>
      </c>
      <c r="M1273" t="str">
        <f>VLOOKUP($D1273,metadata!$B$2:$S$451,10,0)</f>
        <v/>
      </c>
      <c r="N1273" t="str">
        <f>VLOOKUP($D1273,metadata!$B$2:$S$451,11,0)</f>
        <v>drosophila littoralis</v>
      </c>
      <c r="O1273" t="str">
        <f>VLOOKUP($D1273,metadata!$B$2:$S$451,12,0)</f>
        <v>diptera</v>
      </c>
      <c r="P1273" t="str">
        <f>VLOOKUP($D1273,metadata!$B$2:$S$451,13,0)</f>
        <v>P</v>
      </c>
      <c r="Q1273">
        <f>VLOOKUP($D1273,metadata!$B$2:$S$451,14,0)</f>
        <v>64.416667000000004</v>
      </c>
      <c r="R1273">
        <f>VLOOKUP($D1273,metadata!$B$2:$S$451,15,0)</f>
        <v>27.833055999999999</v>
      </c>
      <c r="S1273" t="str">
        <f>VLOOKUP($D1273,metadata!$B$2:$S$451,16,0)</f>
        <v/>
      </c>
      <c r="T1273" t="str">
        <f>VLOOKUP($D1273,metadata!$B$2:$S$451,17,0)</f>
        <v/>
      </c>
      <c r="U1273" t="str">
        <f>VLOOKUP($D1273,metadata!$B$2:$S$451,18,0)</f>
        <v/>
      </c>
      <c r="V1273">
        <f>VLOOKUP($D1273,metadata!$B$2:$Z$451,19,0)</f>
        <v>128</v>
      </c>
      <c r="W1273" t="str">
        <f>VLOOKUP($D1273,metadata!$B$2:$Z$451,20,0)</f>
        <v>global average</v>
      </c>
      <c r="X1273" t="str">
        <f>VLOOKUP($D1273,metadata!$B$2:$Z$451,21,0)</f>
        <v/>
      </c>
      <c r="Y1273">
        <f>VLOOKUP($D1273,metadata!$B$2:$Z$451,22,0)</f>
        <v>29</v>
      </c>
      <c r="Z1273" t="str">
        <f>VLOOKUP($D1273,metadata!$B$2:$Z$451,23,0)</f>
        <v/>
      </c>
      <c r="AA1273" t="str">
        <f>VLOOKUP($D1273,metadata!$B$2:$Z$451,24,0)</f>
        <v>adult</v>
      </c>
      <c r="AB1273" t="str">
        <f>VLOOKUP($D1273,metadata!$B$2:$Z$451,25,0)</f>
        <v/>
      </c>
      <c r="AC1273">
        <v>8.9471605898066109</v>
      </c>
      <c r="AD1273">
        <v>99.3692833152801</v>
      </c>
      <c r="AF1273">
        <f>IF(AE1273="",V1273,AE1273)</f>
        <v>128</v>
      </c>
      <c r="AG1273">
        <v>9</v>
      </c>
      <c r="AH1273">
        <v>1977</v>
      </c>
      <c r="AI1273" t="s">
        <v>37</v>
      </c>
      <c r="AJ1273" t="s">
        <v>37</v>
      </c>
    </row>
    <row r="1274" spans="3:36" x14ac:dyDescent="0.3">
      <c r="C1274">
        <v>1274</v>
      </c>
      <c r="D1274" t="str">
        <f t="shared" si="52"/>
        <v>29-P</v>
      </c>
      <c r="E1274" t="str">
        <f>VLOOKUP($D1274,metadata!$B$2:$S$451,2,0)</f>
        <v>LUMME, J; OIKARINEN, A</v>
      </c>
      <c r="F1274" t="str">
        <f>VLOOKUP($D1274,metadata!$B$2:$S$451,3,0)</f>
        <v>GENETIC BASIS OF GEOGRAPHICALLY VARIABLE PHOTOPERIODIC DIAPAUSE IN DROSOPHILA-LITTORALIS</v>
      </c>
      <c r="G1274" t="str">
        <f>VLOOKUP($D1274,metadata!$B$2:$S$451,4,0)</f>
        <v/>
      </c>
      <c r="H1274" t="str">
        <f>VLOOKUP($D1274,metadata!$B$2:$S$451,5,0)</f>
        <v>y</v>
      </c>
      <c r="I1274" t="str">
        <f>VLOOKUP($D1274,metadata!$B$2:$S$451,6,0)</f>
        <v>a</v>
      </c>
      <c r="J1274" t="str">
        <f>VLOOKUP($D1274,metadata!$B$2:$S$451,7,0)</f>
        <v>i</v>
      </c>
      <c r="K1274">
        <f>VLOOKUP($D1274,metadata!$B$2:$S$451,8,0)</f>
        <v>8</v>
      </c>
      <c r="L1274">
        <f>VLOOKUP($D1274,metadata!$B$2:$S$451,9,0)</f>
        <v>8</v>
      </c>
      <c r="M1274" t="str">
        <f>VLOOKUP($D1274,metadata!$B$2:$S$451,10,0)</f>
        <v/>
      </c>
      <c r="N1274" t="str">
        <f>VLOOKUP($D1274,metadata!$B$2:$S$451,11,0)</f>
        <v>drosophila littoralis</v>
      </c>
      <c r="O1274" t="str">
        <f>VLOOKUP($D1274,metadata!$B$2:$S$451,12,0)</f>
        <v>diptera</v>
      </c>
      <c r="P1274" t="str">
        <f>VLOOKUP($D1274,metadata!$B$2:$S$451,13,0)</f>
        <v>P</v>
      </c>
      <c r="Q1274">
        <f>VLOOKUP($D1274,metadata!$B$2:$S$451,14,0)</f>
        <v>64.416667000000004</v>
      </c>
      <c r="R1274">
        <f>VLOOKUP($D1274,metadata!$B$2:$S$451,15,0)</f>
        <v>27.833055999999999</v>
      </c>
      <c r="S1274" t="str">
        <f>VLOOKUP($D1274,metadata!$B$2:$S$451,16,0)</f>
        <v/>
      </c>
      <c r="T1274" t="str">
        <f>VLOOKUP($D1274,metadata!$B$2:$S$451,17,0)</f>
        <v/>
      </c>
      <c r="U1274" t="str">
        <f>VLOOKUP($D1274,metadata!$B$2:$S$451,18,0)</f>
        <v/>
      </c>
      <c r="V1274">
        <f>VLOOKUP($D1274,metadata!$B$2:$Z$451,19,0)</f>
        <v>128</v>
      </c>
      <c r="W1274" t="str">
        <f>VLOOKUP($D1274,metadata!$B$2:$Z$451,20,0)</f>
        <v>global average</v>
      </c>
      <c r="X1274" t="str">
        <f>VLOOKUP($D1274,metadata!$B$2:$Z$451,21,0)</f>
        <v/>
      </c>
      <c r="Y1274">
        <f>VLOOKUP($D1274,metadata!$B$2:$Z$451,22,0)</f>
        <v>29</v>
      </c>
      <c r="Z1274" t="str">
        <f>VLOOKUP($D1274,metadata!$B$2:$Z$451,23,0)</f>
        <v/>
      </c>
      <c r="AA1274" t="str">
        <f>VLOOKUP($D1274,metadata!$B$2:$Z$451,24,0)</f>
        <v>adult</v>
      </c>
      <c r="AB1274" t="str">
        <f>VLOOKUP($D1274,metadata!$B$2:$Z$451,25,0)</f>
        <v/>
      </c>
      <c r="AC1274">
        <v>11.9917231767642</v>
      </c>
      <c r="AD1274">
        <v>99.496564359885298</v>
      </c>
      <c r="AF1274">
        <f>IF(AE1274="",V1274,AE1274)</f>
        <v>128</v>
      </c>
      <c r="AG1274">
        <f>ROUND(AC1274,1)</f>
        <v>12</v>
      </c>
      <c r="AH1274">
        <v>1977</v>
      </c>
      <c r="AI1274" t="s">
        <v>37</v>
      </c>
      <c r="AJ1274" t="s">
        <v>37</v>
      </c>
    </row>
    <row r="1275" spans="3:36" x14ac:dyDescent="0.3">
      <c r="C1275">
        <v>1275</v>
      </c>
      <c r="D1275" t="str">
        <f t="shared" si="52"/>
        <v>29-P</v>
      </c>
      <c r="E1275" t="str">
        <f>VLOOKUP($D1275,metadata!$B$2:$S$451,2,0)</f>
        <v>LUMME, J; OIKARINEN, A</v>
      </c>
      <c r="F1275" t="str">
        <f>VLOOKUP($D1275,metadata!$B$2:$S$451,3,0)</f>
        <v>GENETIC BASIS OF GEOGRAPHICALLY VARIABLE PHOTOPERIODIC DIAPAUSE IN DROSOPHILA-LITTORALIS</v>
      </c>
      <c r="G1275" t="str">
        <f>VLOOKUP($D1275,metadata!$B$2:$S$451,4,0)</f>
        <v/>
      </c>
      <c r="H1275" t="str">
        <f>VLOOKUP($D1275,metadata!$B$2:$S$451,5,0)</f>
        <v>y</v>
      </c>
      <c r="I1275" t="str">
        <f>VLOOKUP($D1275,metadata!$B$2:$S$451,6,0)</f>
        <v>a</v>
      </c>
      <c r="J1275" t="str">
        <f>VLOOKUP($D1275,metadata!$B$2:$S$451,7,0)</f>
        <v>i</v>
      </c>
      <c r="K1275">
        <f>VLOOKUP($D1275,metadata!$B$2:$S$451,8,0)</f>
        <v>8</v>
      </c>
      <c r="L1275">
        <f>VLOOKUP($D1275,metadata!$B$2:$S$451,9,0)</f>
        <v>8</v>
      </c>
      <c r="M1275" t="str">
        <f>VLOOKUP($D1275,metadata!$B$2:$S$451,10,0)</f>
        <v/>
      </c>
      <c r="N1275" t="str">
        <f>VLOOKUP($D1275,metadata!$B$2:$S$451,11,0)</f>
        <v>drosophila littoralis</v>
      </c>
      <c r="O1275" t="str">
        <f>VLOOKUP($D1275,metadata!$B$2:$S$451,12,0)</f>
        <v>diptera</v>
      </c>
      <c r="P1275" t="str">
        <f>VLOOKUP($D1275,metadata!$B$2:$S$451,13,0)</f>
        <v>P</v>
      </c>
      <c r="Q1275">
        <f>VLOOKUP($D1275,metadata!$B$2:$S$451,14,0)</f>
        <v>64.416667000000004</v>
      </c>
      <c r="R1275">
        <f>VLOOKUP($D1275,metadata!$B$2:$S$451,15,0)</f>
        <v>27.833055999999999</v>
      </c>
      <c r="S1275" t="str">
        <f>VLOOKUP($D1275,metadata!$B$2:$S$451,16,0)</f>
        <v/>
      </c>
      <c r="T1275" t="str">
        <f>VLOOKUP($D1275,metadata!$B$2:$S$451,17,0)</f>
        <v/>
      </c>
      <c r="U1275" t="str">
        <f>VLOOKUP($D1275,metadata!$B$2:$S$451,18,0)</f>
        <v/>
      </c>
      <c r="V1275">
        <f>VLOOKUP($D1275,metadata!$B$2:$Z$451,19,0)</f>
        <v>128</v>
      </c>
      <c r="W1275" t="str">
        <f>VLOOKUP($D1275,metadata!$B$2:$Z$451,20,0)</f>
        <v>global average</v>
      </c>
      <c r="X1275" t="str">
        <f>VLOOKUP($D1275,metadata!$B$2:$Z$451,21,0)</f>
        <v/>
      </c>
      <c r="Y1275">
        <f>VLOOKUP($D1275,metadata!$B$2:$Z$451,22,0)</f>
        <v>29</v>
      </c>
      <c r="Z1275" t="str">
        <f>VLOOKUP($D1275,metadata!$B$2:$Z$451,23,0)</f>
        <v/>
      </c>
      <c r="AA1275" t="str">
        <f>VLOOKUP($D1275,metadata!$B$2:$Z$451,24,0)</f>
        <v>adult</v>
      </c>
      <c r="AB1275" t="str">
        <f>VLOOKUP($D1275,metadata!$B$2:$Z$451,25,0)</f>
        <v/>
      </c>
      <c r="AC1275">
        <v>14.933835188823901</v>
      </c>
      <c r="AD1275">
        <v>75.204846634636993</v>
      </c>
      <c r="AF1275">
        <f>IF(AE1275="",V1275,AE1275)</f>
        <v>128</v>
      </c>
      <c r="AG1275">
        <v>15</v>
      </c>
      <c r="AH1275">
        <v>1977</v>
      </c>
      <c r="AI1275" t="s">
        <v>37</v>
      </c>
      <c r="AJ1275" t="s">
        <v>37</v>
      </c>
    </row>
    <row r="1276" spans="3:36" x14ac:dyDescent="0.3">
      <c r="C1276">
        <v>1276</v>
      </c>
      <c r="D1276" t="str">
        <f t="shared" si="52"/>
        <v>29-P</v>
      </c>
      <c r="E1276" t="str">
        <f>VLOOKUP($D1276,metadata!$B$2:$S$451,2,0)</f>
        <v>LUMME, J; OIKARINEN, A</v>
      </c>
      <c r="F1276" t="str">
        <f>VLOOKUP($D1276,metadata!$B$2:$S$451,3,0)</f>
        <v>GENETIC BASIS OF GEOGRAPHICALLY VARIABLE PHOTOPERIODIC DIAPAUSE IN DROSOPHILA-LITTORALIS</v>
      </c>
      <c r="G1276" t="str">
        <f>VLOOKUP($D1276,metadata!$B$2:$S$451,4,0)</f>
        <v/>
      </c>
      <c r="H1276" t="str">
        <f>VLOOKUP($D1276,metadata!$B$2:$S$451,5,0)</f>
        <v>y</v>
      </c>
      <c r="I1276" t="str">
        <f>VLOOKUP($D1276,metadata!$B$2:$S$451,6,0)</f>
        <v>a</v>
      </c>
      <c r="J1276" t="str">
        <f>VLOOKUP($D1276,metadata!$B$2:$S$451,7,0)</f>
        <v>i</v>
      </c>
      <c r="K1276">
        <f>VLOOKUP($D1276,metadata!$B$2:$S$451,8,0)</f>
        <v>8</v>
      </c>
      <c r="L1276">
        <f>VLOOKUP($D1276,metadata!$B$2:$S$451,9,0)</f>
        <v>8</v>
      </c>
      <c r="M1276" t="str">
        <f>VLOOKUP($D1276,metadata!$B$2:$S$451,10,0)</f>
        <v/>
      </c>
      <c r="N1276" t="str">
        <f>VLOOKUP($D1276,metadata!$B$2:$S$451,11,0)</f>
        <v>drosophila littoralis</v>
      </c>
      <c r="O1276" t="str">
        <f>VLOOKUP($D1276,metadata!$B$2:$S$451,12,0)</f>
        <v>diptera</v>
      </c>
      <c r="P1276" t="str">
        <f>VLOOKUP($D1276,metadata!$B$2:$S$451,13,0)</f>
        <v>P</v>
      </c>
      <c r="Q1276">
        <f>VLOOKUP($D1276,metadata!$B$2:$S$451,14,0)</f>
        <v>64.416667000000004</v>
      </c>
      <c r="R1276">
        <f>VLOOKUP($D1276,metadata!$B$2:$S$451,15,0)</f>
        <v>27.833055999999999</v>
      </c>
      <c r="S1276" t="str">
        <f>VLOOKUP($D1276,metadata!$B$2:$S$451,16,0)</f>
        <v/>
      </c>
      <c r="T1276" t="str">
        <f>VLOOKUP($D1276,metadata!$B$2:$S$451,17,0)</f>
        <v/>
      </c>
      <c r="U1276" t="str">
        <f>VLOOKUP($D1276,metadata!$B$2:$S$451,18,0)</f>
        <v/>
      </c>
      <c r="V1276">
        <f>VLOOKUP($D1276,metadata!$B$2:$Z$451,19,0)</f>
        <v>128</v>
      </c>
      <c r="W1276" t="str">
        <f>VLOOKUP($D1276,metadata!$B$2:$Z$451,20,0)</f>
        <v>global average</v>
      </c>
      <c r="X1276" t="str">
        <f>VLOOKUP($D1276,metadata!$B$2:$Z$451,21,0)</f>
        <v/>
      </c>
      <c r="Y1276">
        <f>VLOOKUP($D1276,metadata!$B$2:$Z$451,22,0)</f>
        <v>29</v>
      </c>
      <c r="Z1276" t="str">
        <f>VLOOKUP($D1276,metadata!$B$2:$Z$451,23,0)</f>
        <v/>
      </c>
      <c r="AA1276" t="str">
        <f>VLOOKUP($D1276,metadata!$B$2:$Z$451,24,0)</f>
        <v>adult</v>
      </c>
      <c r="AB1276" t="str">
        <f>VLOOKUP($D1276,metadata!$B$2:$Z$451,25,0)</f>
        <v/>
      </c>
      <c r="AC1276">
        <v>16.491868945558299</v>
      </c>
      <c r="AD1276">
        <v>60.219814601055702</v>
      </c>
      <c r="AF1276">
        <f>IF(AE1276="",V1276,AE1276)</f>
        <v>128</v>
      </c>
      <c r="AG1276">
        <f>ROUND(AC1276,1)</f>
        <v>16.5</v>
      </c>
      <c r="AH1276">
        <v>1977</v>
      </c>
      <c r="AI1276" t="s">
        <v>37</v>
      </c>
      <c r="AJ1276" t="s">
        <v>37</v>
      </c>
    </row>
    <row r="1277" spans="3:36" x14ac:dyDescent="0.3">
      <c r="C1277">
        <v>1277</v>
      </c>
      <c r="D1277" t="str">
        <f t="shared" si="52"/>
        <v>29-P</v>
      </c>
      <c r="E1277" t="str">
        <f>VLOOKUP($D1277,metadata!$B$2:$S$451,2,0)</f>
        <v>LUMME, J; OIKARINEN, A</v>
      </c>
      <c r="F1277" t="str">
        <f>VLOOKUP($D1277,metadata!$B$2:$S$451,3,0)</f>
        <v>GENETIC BASIS OF GEOGRAPHICALLY VARIABLE PHOTOPERIODIC DIAPAUSE IN DROSOPHILA-LITTORALIS</v>
      </c>
      <c r="G1277" t="str">
        <f>VLOOKUP($D1277,metadata!$B$2:$S$451,4,0)</f>
        <v/>
      </c>
      <c r="H1277" t="str">
        <f>VLOOKUP($D1277,metadata!$B$2:$S$451,5,0)</f>
        <v>y</v>
      </c>
      <c r="I1277" t="str">
        <f>VLOOKUP($D1277,metadata!$B$2:$S$451,6,0)</f>
        <v>a</v>
      </c>
      <c r="J1277" t="str">
        <f>VLOOKUP($D1277,metadata!$B$2:$S$451,7,0)</f>
        <v>i</v>
      </c>
      <c r="K1277">
        <f>VLOOKUP($D1277,metadata!$B$2:$S$451,8,0)</f>
        <v>8</v>
      </c>
      <c r="L1277">
        <f>VLOOKUP($D1277,metadata!$B$2:$S$451,9,0)</f>
        <v>8</v>
      </c>
      <c r="M1277" t="str">
        <f>VLOOKUP($D1277,metadata!$B$2:$S$451,10,0)</f>
        <v/>
      </c>
      <c r="N1277" t="str">
        <f>VLOOKUP($D1277,metadata!$B$2:$S$451,11,0)</f>
        <v>drosophila littoralis</v>
      </c>
      <c r="O1277" t="str">
        <f>VLOOKUP($D1277,metadata!$B$2:$S$451,12,0)</f>
        <v>diptera</v>
      </c>
      <c r="P1277" t="str">
        <f>VLOOKUP($D1277,metadata!$B$2:$S$451,13,0)</f>
        <v>P</v>
      </c>
      <c r="Q1277">
        <f>VLOOKUP($D1277,metadata!$B$2:$S$451,14,0)</f>
        <v>64.416667000000004</v>
      </c>
      <c r="R1277">
        <f>VLOOKUP($D1277,metadata!$B$2:$S$451,15,0)</f>
        <v>27.833055999999999</v>
      </c>
      <c r="S1277" t="str">
        <f>VLOOKUP($D1277,metadata!$B$2:$S$451,16,0)</f>
        <v/>
      </c>
      <c r="T1277" t="str">
        <f>VLOOKUP($D1277,metadata!$B$2:$S$451,17,0)</f>
        <v/>
      </c>
      <c r="U1277" t="str">
        <f>VLOOKUP($D1277,metadata!$B$2:$S$451,18,0)</f>
        <v/>
      </c>
      <c r="V1277">
        <f>VLOOKUP($D1277,metadata!$B$2:$Z$451,19,0)</f>
        <v>128</v>
      </c>
      <c r="W1277" t="str">
        <f>VLOOKUP($D1277,metadata!$B$2:$Z$451,20,0)</f>
        <v>global average</v>
      </c>
      <c r="X1277" t="str">
        <f>VLOOKUP($D1277,metadata!$B$2:$Z$451,21,0)</f>
        <v/>
      </c>
      <c r="Y1277">
        <f>VLOOKUP($D1277,metadata!$B$2:$Z$451,22,0)</f>
        <v>29</v>
      </c>
      <c r="Z1277" t="str">
        <f>VLOOKUP($D1277,metadata!$B$2:$Z$451,23,0)</f>
        <v/>
      </c>
      <c r="AA1277" t="str">
        <f>VLOOKUP($D1277,metadata!$B$2:$Z$451,24,0)</f>
        <v>adult</v>
      </c>
      <c r="AB1277" t="str">
        <f>VLOOKUP($D1277,metadata!$B$2:$Z$451,25,0)</f>
        <v/>
      </c>
      <c r="AC1277">
        <v>17.926518306427301</v>
      </c>
      <c r="AD1277">
        <v>1.5841394071121</v>
      </c>
      <c r="AF1277">
        <f>IF(AE1277="",V1277,AE1277)</f>
        <v>128</v>
      </c>
      <c r="AG1277">
        <v>18</v>
      </c>
      <c r="AH1277">
        <v>1977</v>
      </c>
      <c r="AI1277" t="s">
        <v>37</v>
      </c>
      <c r="AJ1277" t="s">
        <v>37</v>
      </c>
    </row>
    <row r="1278" spans="3:36" x14ac:dyDescent="0.3">
      <c r="C1278">
        <v>1278</v>
      </c>
      <c r="D1278" t="str">
        <f t="shared" si="52"/>
        <v>29-P</v>
      </c>
      <c r="E1278" t="str">
        <f>VLOOKUP($D1278,metadata!$B$2:$S$451,2,0)</f>
        <v>LUMME, J; OIKARINEN, A</v>
      </c>
      <c r="F1278" t="str">
        <f>VLOOKUP($D1278,metadata!$B$2:$S$451,3,0)</f>
        <v>GENETIC BASIS OF GEOGRAPHICALLY VARIABLE PHOTOPERIODIC DIAPAUSE IN DROSOPHILA-LITTORALIS</v>
      </c>
      <c r="G1278" t="str">
        <f>VLOOKUP($D1278,metadata!$B$2:$S$451,4,0)</f>
        <v/>
      </c>
      <c r="H1278" t="str">
        <f>VLOOKUP($D1278,metadata!$B$2:$S$451,5,0)</f>
        <v>y</v>
      </c>
      <c r="I1278" t="str">
        <f>VLOOKUP($D1278,metadata!$B$2:$S$451,6,0)</f>
        <v>a</v>
      </c>
      <c r="J1278" t="str">
        <f>VLOOKUP($D1278,metadata!$B$2:$S$451,7,0)</f>
        <v>i</v>
      </c>
      <c r="K1278">
        <f>VLOOKUP($D1278,metadata!$B$2:$S$451,8,0)</f>
        <v>8</v>
      </c>
      <c r="L1278">
        <f>VLOOKUP($D1278,metadata!$B$2:$S$451,9,0)</f>
        <v>8</v>
      </c>
      <c r="M1278" t="str">
        <f>VLOOKUP($D1278,metadata!$B$2:$S$451,10,0)</f>
        <v/>
      </c>
      <c r="N1278" t="str">
        <f>VLOOKUP($D1278,metadata!$B$2:$S$451,11,0)</f>
        <v>drosophila littoralis</v>
      </c>
      <c r="O1278" t="str">
        <f>VLOOKUP($D1278,metadata!$B$2:$S$451,12,0)</f>
        <v>diptera</v>
      </c>
      <c r="P1278" t="str">
        <f>VLOOKUP($D1278,metadata!$B$2:$S$451,13,0)</f>
        <v>P</v>
      </c>
      <c r="Q1278">
        <f>VLOOKUP($D1278,metadata!$B$2:$S$451,14,0)</f>
        <v>64.416667000000004</v>
      </c>
      <c r="R1278">
        <f>VLOOKUP($D1278,metadata!$B$2:$S$451,15,0)</f>
        <v>27.833055999999999</v>
      </c>
      <c r="S1278" t="str">
        <f>VLOOKUP($D1278,metadata!$B$2:$S$451,16,0)</f>
        <v/>
      </c>
      <c r="T1278" t="str">
        <f>VLOOKUP($D1278,metadata!$B$2:$S$451,17,0)</f>
        <v/>
      </c>
      <c r="U1278" t="str">
        <f>VLOOKUP($D1278,metadata!$B$2:$S$451,18,0)</f>
        <v/>
      </c>
      <c r="V1278">
        <f>VLOOKUP($D1278,metadata!$B$2:$Z$451,19,0)</f>
        <v>128</v>
      </c>
      <c r="W1278" t="str">
        <f>VLOOKUP($D1278,metadata!$B$2:$Z$451,20,0)</f>
        <v>global average</v>
      </c>
      <c r="X1278" t="str">
        <f>VLOOKUP($D1278,metadata!$B$2:$Z$451,21,0)</f>
        <v/>
      </c>
      <c r="Y1278">
        <f>VLOOKUP($D1278,metadata!$B$2:$Z$451,22,0)</f>
        <v>29</v>
      </c>
      <c r="Z1278" t="str">
        <f>VLOOKUP($D1278,metadata!$B$2:$Z$451,23,0)</f>
        <v/>
      </c>
      <c r="AA1278" t="str">
        <f>VLOOKUP($D1278,metadata!$B$2:$Z$451,24,0)</f>
        <v>adult</v>
      </c>
      <c r="AB1278" t="str">
        <f>VLOOKUP($D1278,metadata!$B$2:$Z$451,25,0)</f>
        <v/>
      </c>
      <c r="AC1278">
        <v>19.985484746421498</v>
      </c>
      <c r="AD1278">
        <v>0.33242395727909002</v>
      </c>
      <c r="AF1278">
        <f>IF(AE1278="",V1278,AE1278)</f>
        <v>128</v>
      </c>
      <c r="AG1278">
        <f>ROUND(AC1278,1)</f>
        <v>20</v>
      </c>
      <c r="AH1278">
        <v>1977</v>
      </c>
      <c r="AI1278" t="s">
        <v>37</v>
      </c>
      <c r="AJ1278" t="s">
        <v>37</v>
      </c>
    </row>
    <row r="1279" spans="3:36" x14ac:dyDescent="0.3">
      <c r="C1279">
        <v>1279</v>
      </c>
      <c r="D1279" t="str">
        <f t="shared" si="52"/>
        <v>29-P</v>
      </c>
      <c r="E1279" t="str">
        <f>VLOOKUP($D1279,metadata!$B$2:$S$451,2,0)</f>
        <v>LUMME, J; OIKARINEN, A</v>
      </c>
      <c r="F1279" t="str">
        <f>VLOOKUP($D1279,metadata!$B$2:$S$451,3,0)</f>
        <v>GENETIC BASIS OF GEOGRAPHICALLY VARIABLE PHOTOPERIODIC DIAPAUSE IN DROSOPHILA-LITTORALIS</v>
      </c>
      <c r="G1279" t="str">
        <f>VLOOKUP($D1279,metadata!$B$2:$S$451,4,0)</f>
        <v/>
      </c>
      <c r="H1279" t="str">
        <f>VLOOKUP($D1279,metadata!$B$2:$S$451,5,0)</f>
        <v>y</v>
      </c>
      <c r="I1279" t="str">
        <f>VLOOKUP($D1279,metadata!$B$2:$S$451,6,0)</f>
        <v>a</v>
      </c>
      <c r="J1279" t="str">
        <f>VLOOKUP($D1279,metadata!$B$2:$S$451,7,0)</f>
        <v>i</v>
      </c>
      <c r="K1279">
        <f>VLOOKUP($D1279,metadata!$B$2:$S$451,8,0)</f>
        <v>8</v>
      </c>
      <c r="L1279">
        <f>VLOOKUP($D1279,metadata!$B$2:$S$451,9,0)</f>
        <v>8</v>
      </c>
      <c r="M1279" t="str">
        <f>VLOOKUP($D1279,metadata!$B$2:$S$451,10,0)</f>
        <v/>
      </c>
      <c r="N1279" t="str">
        <f>VLOOKUP($D1279,metadata!$B$2:$S$451,11,0)</f>
        <v>drosophila littoralis</v>
      </c>
      <c r="O1279" t="str">
        <f>VLOOKUP($D1279,metadata!$B$2:$S$451,12,0)</f>
        <v>diptera</v>
      </c>
      <c r="P1279" t="str">
        <f>VLOOKUP($D1279,metadata!$B$2:$S$451,13,0)</f>
        <v>P</v>
      </c>
      <c r="Q1279">
        <f>VLOOKUP($D1279,metadata!$B$2:$S$451,14,0)</f>
        <v>64.416667000000004</v>
      </c>
      <c r="R1279">
        <f>VLOOKUP($D1279,metadata!$B$2:$S$451,15,0)</f>
        <v>27.833055999999999</v>
      </c>
      <c r="S1279" t="str">
        <f>VLOOKUP($D1279,metadata!$B$2:$S$451,16,0)</f>
        <v/>
      </c>
      <c r="T1279" t="str">
        <f>VLOOKUP($D1279,metadata!$B$2:$S$451,17,0)</f>
        <v/>
      </c>
      <c r="U1279" t="str">
        <f>VLOOKUP($D1279,metadata!$B$2:$S$451,18,0)</f>
        <v/>
      </c>
      <c r="V1279">
        <f>VLOOKUP($D1279,metadata!$B$2:$Z$451,19,0)</f>
        <v>128</v>
      </c>
      <c r="W1279" t="str">
        <f>VLOOKUP($D1279,metadata!$B$2:$Z$451,20,0)</f>
        <v>global average</v>
      </c>
      <c r="X1279" t="str">
        <f>VLOOKUP($D1279,metadata!$B$2:$Z$451,21,0)</f>
        <v/>
      </c>
      <c r="Y1279">
        <f>VLOOKUP($D1279,metadata!$B$2:$Z$451,22,0)</f>
        <v>29</v>
      </c>
      <c r="Z1279" t="str">
        <f>VLOOKUP($D1279,metadata!$B$2:$Z$451,23,0)</f>
        <v/>
      </c>
      <c r="AA1279" t="str">
        <f>VLOOKUP($D1279,metadata!$B$2:$Z$451,24,0)</f>
        <v>adult</v>
      </c>
      <c r="AB1279" t="str">
        <f>VLOOKUP($D1279,metadata!$B$2:$Z$451,25,0)</f>
        <v/>
      </c>
      <c r="AC1279">
        <v>24.0845885646158</v>
      </c>
      <c r="AD1279">
        <v>0.50379117375878402</v>
      </c>
      <c r="AF1279">
        <f>IF(AE1279="",V1279,AE1279)</f>
        <v>128</v>
      </c>
      <c r="AG1279">
        <v>24</v>
      </c>
      <c r="AH1279">
        <v>1977</v>
      </c>
      <c r="AI1279" t="s">
        <v>37</v>
      </c>
      <c r="AJ1279" t="s">
        <v>37</v>
      </c>
    </row>
    <row r="1280" spans="3:36" x14ac:dyDescent="0.3">
      <c r="C1280">
        <v>1280</v>
      </c>
      <c r="D1280" t="str">
        <f t="shared" si="52"/>
        <v>29-R</v>
      </c>
      <c r="E1280" t="str">
        <f>VLOOKUP($D1280,metadata!$B$2:$S$451,2,0)</f>
        <v>LUMME, J; OIKARINEN, A</v>
      </c>
      <c r="F1280" t="str">
        <f>VLOOKUP($D1280,metadata!$B$2:$S$451,3,0)</f>
        <v>GENETIC BASIS OF GEOGRAPHICALLY VARIABLE PHOTOPERIODIC DIAPAUSE IN DROSOPHILA-LITTORALIS</v>
      </c>
      <c r="G1280" t="str">
        <f>VLOOKUP($D1280,metadata!$B$2:$S$451,4,0)</f>
        <v/>
      </c>
      <c r="H1280" t="str">
        <f>VLOOKUP($D1280,metadata!$B$2:$S$451,5,0)</f>
        <v>y</v>
      </c>
      <c r="I1280" t="str">
        <f>VLOOKUP($D1280,metadata!$B$2:$S$451,6,0)</f>
        <v>a</v>
      </c>
      <c r="J1280" t="str">
        <f>VLOOKUP($D1280,metadata!$B$2:$S$451,7,0)</f>
        <v>i</v>
      </c>
      <c r="K1280">
        <f>VLOOKUP($D1280,metadata!$B$2:$S$451,8,0)</f>
        <v>8</v>
      </c>
      <c r="L1280">
        <f>VLOOKUP($D1280,metadata!$B$2:$S$451,9,0)</f>
        <v>8</v>
      </c>
      <c r="M1280" t="str">
        <f>VLOOKUP($D1280,metadata!$B$2:$S$451,10,0)</f>
        <v/>
      </c>
      <c r="N1280" t="str">
        <f>VLOOKUP($D1280,metadata!$B$2:$S$451,11,0)</f>
        <v>drosophila littoralis</v>
      </c>
      <c r="O1280" t="str">
        <f>VLOOKUP($D1280,metadata!$B$2:$S$451,12,0)</f>
        <v>diptera</v>
      </c>
      <c r="P1280" t="str">
        <f>VLOOKUP($D1280,metadata!$B$2:$S$451,13,0)</f>
        <v>R</v>
      </c>
      <c r="Q1280">
        <f>VLOOKUP($D1280,metadata!$B$2:$S$451,14,0)</f>
        <v>66.5</v>
      </c>
      <c r="R1280">
        <f>VLOOKUP($D1280,metadata!$B$2:$S$451,15,0)</f>
        <v>25.716667000000001</v>
      </c>
      <c r="S1280" t="str">
        <f>VLOOKUP($D1280,metadata!$B$2:$S$451,16,0)</f>
        <v/>
      </c>
      <c r="T1280" t="str">
        <f>VLOOKUP($D1280,metadata!$B$2:$S$451,17,0)</f>
        <v/>
      </c>
      <c r="U1280" t="str">
        <f>VLOOKUP($D1280,metadata!$B$2:$S$451,18,0)</f>
        <v/>
      </c>
      <c r="V1280">
        <f>VLOOKUP($D1280,metadata!$B$2:$Z$451,19,0)</f>
        <v>128</v>
      </c>
      <c r="W1280" t="str">
        <f>VLOOKUP($D1280,metadata!$B$2:$Z$451,20,0)</f>
        <v>global average</v>
      </c>
      <c r="X1280" t="str">
        <f>VLOOKUP($D1280,metadata!$B$2:$Z$451,21,0)</f>
        <v/>
      </c>
      <c r="Y1280">
        <f>VLOOKUP($D1280,metadata!$B$2:$Z$451,22,0)</f>
        <v>29</v>
      </c>
      <c r="Z1280" t="str">
        <f>VLOOKUP($D1280,metadata!$B$2:$Z$451,23,0)</f>
        <v/>
      </c>
      <c r="AA1280" t="str">
        <f>VLOOKUP($D1280,metadata!$B$2:$Z$451,24,0)</f>
        <v>adult</v>
      </c>
      <c r="AB1280" t="str">
        <f>VLOOKUP($D1280,metadata!$B$2:$Z$451,25,0)</f>
        <v/>
      </c>
      <c r="AC1280">
        <v>6.00453660929933</v>
      </c>
      <c r="AD1280">
        <v>99.413487998369206</v>
      </c>
      <c r="AF1280">
        <f>IF(AE1280="",V1280,AE1280)</f>
        <v>128</v>
      </c>
      <c r="AG1280">
        <f>ROUND(AC1280,1)</f>
        <v>6</v>
      </c>
      <c r="AH1280">
        <v>1977</v>
      </c>
      <c r="AI1280" t="s">
        <v>37</v>
      </c>
      <c r="AJ1280" t="s">
        <v>37</v>
      </c>
    </row>
    <row r="1281" spans="3:36" x14ac:dyDescent="0.3">
      <c r="C1281">
        <v>1281</v>
      </c>
      <c r="D1281" t="str">
        <f t="shared" si="52"/>
        <v>29-R</v>
      </c>
      <c r="E1281" t="str">
        <f>VLOOKUP($D1281,metadata!$B$2:$S$451,2,0)</f>
        <v>LUMME, J; OIKARINEN, A</v>
      </c>
      <c r="F1281" t="str">
        <f>VLOOKUP($D1281,metadata!$B$2:$S$451,3,0)</f>
        <v>GENETIC BASIS OF GEOGRAPHICALLY VARIABLE PHOTOPERIODIC DIAPAUSE IN DROSOPHILA-LITTORALIS</v>
      </c>
      <c r="G1281" t="str">
        <f>VLOOKUP($D1281,metadata!$B$2:$S$451,4,0)</f>
        <v/>
      </c>
      <c r="H1281" t="str">
        <f>VLOOKUP($D1281,metadata!$B$2:$S$451,5,0)</f>
        <v>y</v>
      </c>
      <c r="I1281" t="str">
        <f>VLOOKUP($D1281,metadata!$B$2:$S$451,6,0)</f>
        <v>a</v>
      </c>
      <c r="J1281" t="str">
        <f>VLOOKUP($D1281,metadata!$B$2:$S$451,7,0)</f>
        <v>i</v>
      </c>
      <c r="K1281">
        <f>VLOOKUP($D1281,metadata!$B$2:$S$451,8,0)</f>
        <v>8</v>
      </c>
      <c r="L1281">
        <f>VLOOKUP($D1281,metadata!$B$2:$S$451,9,0)</f>
        <v>8</v>
      </c>
      <c r="M1281" t="str">
        <f>VLOOKUP($D1281,metadata!$B$2:$S$451,10,0)</f>
        <v/>
      </c>
      <c r="N1281" t="str">
        <f>VLOOKUP($D1281,metadata!$B$2:$S$451,11,0)</f>
        <v>drosophila littoralis</v>
      </c>
      <c r="O1281" t="str">
        <f>VLOOKUP($D1281,metadata!$B$2:$S$451,12,0)</f>
        <v>diptera</v>
      </c>
      <c r="P1281" t="str">
        <f>VLOOKUP($D1281,metadata!$B$2:$S$451,13,0)</f>
        <v>R</v>
      </c>
      <c r="Q1281">
        <f>VLOOKUP($D1281,metadata!$B$2:$S$451,14,0)</f>
        <v>66.5</v>
      </c>
      <c r="R1281">
        <f>VLOOKUP($D1281,metadata!$B$2:$S$451,15,0)</f>
        <v>25.716667000000001</v>
      </c>
      <c r="S1281" t="str">
        <f>VLOOKUP($D1281,metadata!$B$2:$S$451,16,0)</f>
        <v/>
      </c>
      <c r="T1281" t="str">
        <f>VLOOKUP($D1281,metadata!$B$2:$S$451,17,0)</f>
        <v/>
      </c>
      <c r="U1281" t="str">
        <f>VLOOKUP($D1281,metadata!$B$2:$S$451,18,0)</f>
        <v/>
      </c>
      <c r="V1281">
        <f>VLOOKUP($D1281,metadata!$B$2:$Z$451,19,0)</f>
        <v>128</v>
      </c>
      <c r="W1281" t="str">
        <f>VLOOKUP($D1281,metadata!$B$2:$Z$451,20,0)</f>
        <v>global average</v>
      </c>
      <c r="X1281" t="str">
        <f>VLOOKUP($D1281,metadata!$B$2:$Z$451,21,0)</f>
        <v/>
      </c>
      <c r="Y1281">
        <f>VLOOKUP($D1281,metadata!$B$2:$Z$451,22,0)</f>
        <v>29</v>
      </c>
      <c r="Z1281" t="str">
        <f>VLOOKUP($D1281,metadata!$B$2:$Z$451,23,0)</f>
        <v/>
      </c>
      <c r="AA1281" t="str">
        <f>VLOOKUP($D1281,metadata!$B$2:$Z$451,24,0)</f>
        <v>adult</v>
      </c>
      <c r="AB1281" t="str">
        <f>VLOOKUP($D1281,metadata!$B$2:$Z$451,25,0)</f>
        <v/>
      </c>
      <c r="AC1281">
        <v>8.9808367365803807</v>
      </c>
      <c r="AD1281">
        <v>99.872363421750606</v>
      </c>
      <c r="AF1281">
        <f>IF(AE1281="",V1281,AE1281)</f>
        <v>128</v>
      </c>
      <c r="AG1281">
        <f>ROUND(AC1281,1)</f>
        <v>9</v>
      </c>
      <c r="AH1281">
        <v>1977</v>
      </c>
      <c r="AI1281" t="s">
        <v>37</v>
      </c>
      <c r="AJ1281" t="s">
        <v>37</v>
      </c>
    </row>
    <row r="1282" spans="3:36" x14ac:dyDescent="0.3">
      <c r="C1282">
        <v>1282</v>
      </c>
      <c r="D1282" t="str">
        <f t="shared" ref="D1282:D1345" si="53">VLOOKUP(C1282,$A$1:$B$451,2)</f>
        <v>29-R</v>
      </c>
      <c r="E1282" t="str">
        <f>VLOOKUP($D1282,metadata!$B$2:$S$451,2,0)</f>
        <v>LUMME, J; OIKARINEN, A</v>
      </c>
      <c r="F1282" t="str">
        <f>VLOOKUP($D1282,metadata!$B$2:$S$451,3,0)</f>
        <v>GENETIC BASIS OF GEOGRAPHICALLY VARIABLE PHOTOPERIODIC DIAPAUSE IN DROSOPHILA-LITTORALIS</v>
      </c>
      <c r="G1282" t="str">
        <f>VLOOKUP($D1282,metadata!$B$2:$S$451,4,0)</f>
        <v/>
      </c>
      <c r="H1282" t="str">
        <f>VLOOKUP($D1282,metadata!$B$2:$S$451,5,0)</f>
        <v>y</v>
      </c>
      <c r="I1282" t="str">
        <f>VLOOKUP($D1282,metadata!$B$2:$S$451,6,0)</f>
        <v>a</v>
      </c>
      <c r="J1282" t="str">
        <f>VLOOKUP($D1282,metadata!$B$2:$S$451,7,0)</f>
        <v>i</v>
      </c>
      <c r="K1282">
        <f>VLOOKUP($D1282,metadata!$B$2:$S$451,8,0)</f>
        <v>8</v>
      </c>
      <c r="L1282">
        <f>VLOOKUP($D1282,metadata!$B$2:$S$451,9,0)</f>
        <v>8</v>
      </c>
      <c r="M1282" t="str">
        <f>VLOOKUP($D1282,metadata!$B$2:$S$451,10,0)</f>
        <v/>
      </c>
      <c r="N1282" t="str">
        <f>VLOOKUP($D1282,metadata!$B$2:$S$451,11,0)</f>
        <v>drosophila littoralis</v>
      </c>
      <c r="O1282" t="str">
        <f>VLOOKUP($D1282,metadata!$B$2:$S$451,12,0)</f>
        <v>diptera</v>
      </c>
      <c r="P1282" t="str">
        <f>VLOOKUP($D1282,metadata!$B$2:$S$451,13,0)</f>
        <v>R</v>
      </c>
      <c r="Q1282">
        <f>VLOOKUP($D1282,metadata!$B$2:$S$451,14,0)</f>
        <v>66.5</v>
      </c>
      <c r="R1282">
        <f>VLOOKUP($D1282,metadata!$B$2:$S$451,15,0)</f>
        <v>25.716667000000001</v>
      </c>
      <c r="S1282" t="str">
        <f>VLOOKUP($D1282,metadata!$B$2:$S$451,16,0)</f>
        <v/>
      </c>
      <c r="T1282" t="str">
        <f>VLOOKUP($D1282,metadata!$B$2:$S$451,17,0)</f>
        <v/>
      </c>
      <c r="U1282" t="str">
        <f>VLOOKUP($D1282,metadata!$B$2:$S$451,18,0)</f>
        <v/>
      </c>
      <c r="V1282">
        <f>VLOOKUP($D1282,metadata!$B$2:$Z$451,19,0)</f>
        <v>128</v>
      </c>
      <c r="W1282" t="str">
        <f>VLOOKUP($D1282,metadata!$B$2:$Z$451,20,0)</f>
        <v>global average</v>
      </c>
      <c r="X1282" t="str">
        <f>VLOOKUP($D1282,metadata!$B$2:$Z$451,21,0)</f>
        <v/>
      </c>
      <c r="Y1282">
        <f>VLOOKUP($D1282,metadata!$B$2:$Z$451,22,0)</f>
        <v>29</v>
      </c>
      <c r="Z1282" t="str">
        <f>VLOOKUP($D1282,metadata!$B$2:$Z$451,23,0)</f>
        <v/>
      </c>
      <c r="AA1282" t="str">
        <f>VLOOKUP($D1282,metadata!$B$2:$Z$451,24,0)</f>
        <v>adult</v>
      </c>
      <c r="AB1282" t="str">
        <f>VLOOKUP($D1282,metadata!$B$2:$Z$451,25,0)</f>
        <v/>
      </c>
      <c r="AC1282">
        <v>11.9747144472281</v>
      </c>
      <c r="AD1282">
        <v>99.495853292597005</v>
      </c>
      <c r="AF1282">
        <f>IF(AE1282="",V1282,AE1282)</f>
        <v>128</v>
      </c>
      <c r="AG1282">
        <f>ROUND(AC1282,1)</f>
        <v>12</v>
      </c>
      <c r="AH1282">
        <v>1977</v>
      </c>
      <c r="AI1282" t="s">
        <v>37</v>
      </c>
      <c r="AJ1282" t="s">
        <v>37</v>
      </c>
    </row>
    <row r="1283" spans="3:36" x14ac:dyDescent="0.3">
      <c r="C1283">
        <v>1283</v>
      </c>
      <c r="D1283" t="str">
        <f t="shared" si="53"/>
        <v>29-R</v>
      </c>
      <c r="E1283" t="str">
        <f>VLOOKUP($D1283,metadata!$B$2:$S$451,2,0)</f>
        <v>LUMME, J; OIKARINEN, A</v>
      </c>
      <c r="F1283" t="str">
        <f>VLOOKUP($D1283,metadata!$B$2:$S$451,3,0)</f>
        <v>GENETIC BASIS OF GEOGRAPHICALLY VARIABLE PHOTOPERIODIC DIAPAUSE IN DROSOPHILA-LITTORALIS</v>
      </c>
      <c r="G1283" t="str">
        <f>VLOOKUP($D1283,metadata!$B$2:$S$451,4,0)</f>
        <v/>
      </c>
      <c r="H1283" t="str">
        <f>VLOOKUP($D1283,metadata!$B$2:$S$451,5,0)</f>
        <v>y</v>
      </c>
      <c r="I1283" t="str">
        <f>VLOOKUP($D1283,metadata!$B$2:$S$451,6,0)</f>
        <v>a</v>
      </c>
      <c r="J1283" t="str">
        <f>VLOOKUP($D1283,metadata!$B$2:$S$451,7,0)</f>
        <v>i</v>
      </c>
      <c r="K1283">
        <f>VLOOKUP($D1283,metadata!$B$2:$S$451,8,0)</f>
        <v>8</v>
      </c>
      <c r="L1283">
        <f>VLOOKUP($D1283,metadata!$B$2:$S$451,9,0)</f>
        <v>8</v>
      </c>
      <c r="M1283" t="str">
        <f>VLOOKUP($D1283,metadata!$B$2:$S$451,10,0)</f>
        <v/>
      </c>
      <c r="N1283" t="str">
        <f>VLOOKUP($D1283,metadata!$B$2:$S$451,11,0)</f>
        <v>drosophila littoralis</v>
      </c>
      <c r="O1283" t="str">
        <f>VLOOKUP($D1283,metadata!$B$2:$S$451,12,0)</f>
        <v>diptera</v>
      </c>
      <c r="P1283" t="str">
        <f>VLOOKUP($D1283,metadata!$B$2:$S$451,13,0)</f>
        <v>R</v>
      </c>
      <c r="Q1283">
        <f>VLOOKUP($D1283,metadata!$B$2:$S$451,14,0)</f>
        <v>66.5</v>
      </c>
      <c r="R1283">
        <f>VLOOKUP($D1283,metadata!$B$2:$S$451,15,0)</f>
        <v>25.716667000000001</v>
      </c>
      <c r="S1283" t="str">
        <f>VLOOKUP($D1283,metadata!$B$2:$S$451,16,0)</f>
        <v/>
      </c>
      <c r="T1283" t="str">
        <f>VLOOKUP($D1283,metadata!$B$2:$S$451,17,0)</f>
        <v/>
      </c>
      <c r="U1283" t="str">
        <f>VLOOKUP($D1283,metadata!$B$2:$S$451,18,0)</f>
        <v/>
      </c>
      <c r="V1283">
        <f>VLOOKUP($D1283,metadata!$B$2:$Z$451,19,0)</f>
        <v>128</v>
      </c>
      <c r="W1283" t="str">
        <f>VLOOKUP($D1283,metadata!$B$2:$Z$451,20,0)</f>
        <v>global average</v>
      </c>
      <c r="X1283" t="str">
        <f>VLOOKUP($D1283,metadata!$B$2:$Z$451,21,0)</f>
        <v/>
      </c>
      <c r="Y1283">
        <f>VLOOKUP($D1283,metadata!$B$2:$Z$451,22,0)</f>
        <v>29</v>
      </c>
      <c r="Z1283" t="str">
        <f>VLOOKUP($D1283,metadata!$B$2:$Z$451,23,0)</f>
        <v/>
      </c>
      <c r="AA1283" t="str">
        <f>VLOOKUP($D1283,metadata!$B$2:$Z$451,24,0)</f>
        <v>adult</v>
      </c>
      <c r="AB1283" t="str">
        <f>VLOOKUP($D1283,metadata!$B$2:$Z$451,25,0)</f>
        <v/>
      </c>
      <c r="AC1283">
        <v>14.9458380046503</v>
      </c>
      <c r="AD1283">
        <v>82.563207956368899</v>
      </c>
      <c r="AF1283">
        <f>IF(AE1283="",V1283,AE1283)</f>
        <v>128</v>
      </c>
      <c r="AG1283">
        <v>15</v>
      </c>
      <c r="AH1283">
        <v>1977</v>
      </c>
      <c r="AI1283" t="s">
        <v>37</v>
      </c>
      <c r="AJ1283" t="s">
        <v>37</v>
      </c>
    </row>
    <row r="1284" spans="3:36" x14ac:dyDescent="0.3">
      <c r="C1284">
        <v>1284</v>
      </c>
      <c r="D1284" t="str">
        <f t="shared" si="53"/>
        <v>29-R</v>
      </c>
      <c r="E1284" t="str">
        <f>VLOOKUP($D1284,metadata!$B$2:$S$451,2,0)</f>
        <v>LUMME, J; OIKARINEN, A</v>
      </c>
      <c r="F1284" t="str">
        <f>VLOOKUP($D1284,metadata!$B$2:$S$451,3,0)</f>
        <v>GENETIC BASIS OF GEOGRAPHICALLY VARIABLE PHOTOPERIODIC DIAPAUSE IN DROSOPHILA-LITTORALIS</v>
      </c>
      <c r="G1284" t="str">
        <f>VLOOKUP($D1284,metadata!$B$2:$S$451,4,0)</f>
        <v/>
      </c>
      <c r="H1284" t="str">
        <f>VLOOKUP($D1284,metadata!$B$2:$S$451,5,0)</f>
        <v>y</v>
      </c>
      <c r="I1284" t="str">
        <f>VLOOKUP($D1284,metadata!$B$2:$S$451,6,0)</f>
        <v>a</v>
      </c>
      <c r="J1284" t="str">
        <f>VLOOKUP($D1284,metadata!$B$2:$S$451,7,0)</f>
        <v>i</v>
      </c>
      <c r="K1284">
        <f>VLOOKUP($D1284,metadata!$B$2:$S$451,8,0)</f>
        <v>8</v>
      </c>
      <c r="L1284">
        <f>VLOOKUP($D1284,metadata!$B$2:$S$451,9,0)</f>
        <v>8</v>
      </c>
      <c r="M1284" t="str">
        <f>VLOOKUP($D1284,metadata!$B$2:$S$451,10,0)</f>
        <v/>
      </c>
      <c r="N1284" t="str">
        <f>VLOOKUP($D1284,metadata!$B$2:$S$451,11,0)</f>
        <v>drosophila littoralis</v>
      </c>
      <c r="O1284" t="str">
        <f>VLOOKUP($D1284,metadata!$B$2:$S$451,12,0)</f>
        <v>diptera</v>
      </c>
      <c r="P1284" t="str">
        <f>VLOOKUP($D1284,metadata!$B$2:$S$451,13,0)</f>
        <v>R</v>
      </c>
      <c r="Q1284">
        <f>VLOOKUP($D1284,metadata!$B$2:$S$451,14,0)</f>
        <v>66.5</v>
      </c>
      <c r="R1284">
        <f>VLOOKUP($D1284,metadata!$B$2:$S$451,15,0)</f>
        <v>25.716667000000001</v>
      </c>
      <c r="S1284" t="str">
        <f>VLOOKUP($D1284,metadata!$B$2:$S$451,16,0)</f>
        <v/>
      </c>
      <c r="T1284" t="str">
        <f>VLOOKUP($D1284,metadata!$B$2:$S$451,17,0)</f>
        <v/>
      </c>
      <c r="U1284" t="str">
        <f>VLOOKUP($D1284,metadata!$B$2:$S$451,18,0)</f>
        <v/>
      </c>
      <c r="V1284">
        <f>VLOOKUP($D1284,metadata!$B$2:$Z$451,19,0)</f>
        <v>128</v>
      </c>
      <c r="W1284" t="str">
        <f>VLOOKUP($D1284,metadata!$B$2:$Z$451,20,0)</f>
        <v>global average</v>
      </c>
      <c r="X1284" t="str">
        <f>VLOOKUP($D1284,metadata!$B$2:$Z$451,21,0)</f>
        <v/>
      </c>
      <c r="Y1284">
        <f>VLOOKUP($D1284,metadata!$B$2:$Z$451,22,0)</f>
        <v>29</v>
      </c>
      <c r="Z1284" t="str">
        <f>VLOOKUP($D1284,metadata!$B$2:$Z$451,23,0)</f>
        <v/>
      </c>
      <c r="AA1284" t="str">
        <f>VLOOKUP($D1284,metadata!$B$2:$Z$451,24,0)</f>
        <v>adult</v>
      </c>
      <c r="AB1284" t="str">
        <f>VLOOKUP($D1284,metadata!$B$2:$Z$451,25,0)</f>
        <v/>
      </c>
      <c r="AC1284">
        <v>16.488228281042201</v>
      </c>
      <c r="AD1284">
        <v>65.570832967923707</v>
      </c>
      <c r="AF1284">
        <f>IF(AE1284="",V1284,AE1284)</f>
        <v>128</v>
      </c>
      <c r="AG1284">
        <f>ROUND(AC1284,1)</f>
        <v>16.5</v>
      </c>
      <c r="AH1284">
        <v>1977</v>
      </c>
      <c r="AI1284" t="s">
        <v>37</v>
      </c>
      <c r="AJ1284" t="s">
        <v>37</v>
      </c>
    </row>
    <row r="1285" spans="3:36" x14ac:dyDescent="0.3">
      <c r="C1285">
        <v>1285</v>
      </c>
      <c r="D1285" t="str">
        <f t="shared" si="53"/>
        <v>29-R</v>
      </c>
      <c r="E1285" t="str">
        <f>VLOOKUP($D1285,metadata!$B$2:$S$451,2,0)</f>
        <v>LUMME, J; OIKARINEN, A</v>
      </c>
      <c r="F1285" t="str">
        <f>VLOOKUP($D1285,metadata!$B$2:$S$451,3,0)</f>
        <v>GENETIC BASIS OF GEOGRAPHICALLY VARIABLE PHOTOPERIODIC DIAPAUSE IN DROSOPHILA-LITTORALIS</v>
      </c>
      <c r="G1285" t="str">
        <f>VLOOKUP($D1285,metadata!$B$2:$S$451,4,0)</f>
        <v/>
      </c>
      <c r="H1285" t="str">
        <f>VLOOKUP($D1285,metadata!$B$2:$S$451,5,0)</f>
        <v>y</v>
      </c>
      <c r="I1285" t="str">
        <f>VLOOKUP($D1285,metadata!$B$2:$S$451,6,0)</f>
        <v>a</v>
      </c>
      <c r="J1285" t="str">
        <f>VLOOKUP($D1285,metadata!$B$2:$S$451,7,0)</f>
        <v>i</v>
      </c>
      <c r="K1285">
        <f>VLOOKUP($D1285,metadata!$B$2:$S$451,8,0)</f>
        <v>8</v>
      </c>
      <c r="L1285">
        <f>VLOOKUP($D1285,metadata!$B$2:$S$451,9,0)</f>
        <v>8</v>
      </c>
      <c r="M1285" t="str">
        <f>VLOOKUP($D1285,metadata!$B$2:$S$451,10,0)</f>
        <v/>
      </c>
      <c r="N1285" t="str">
        <f>VLOOKUP($D1285,metadata!$B$2:$S$451,11,0)</f>
        <v>drosophila littoralis</v>
      </c>
      <c r="O1285" t="str">
        <f>VLOOKUP($D1285,metadata!$B$2:$S$451,12,0)</f>
        <v>diptera</v>
      </c>
      <c r="P1285" t="str">
        <f>VLOOKUP($D1285,metadata!$B$2:$S$451,13,0)</f>
        <v>R</v>
      </c>
      <c r="Q1285">
        <f>VLOOKUP($D1285,metadata!$B$2:$S$451,14,0)</f>
        <v>66.5</v>
      </c>
      <c r="R1285">
        <f>VLOOKUP($D1285,metadata!$B$2:$S$451,15,0)</f>
        <v>25.716667000000001</v>
      </c>
      <c r="S1285" t="str">
        <f>VLOOKUP($D1285,metadata!$B$2:$S$451,16,0)</f>
        <v/>
      </c>
      <c r="T1285" t="str">
        <f>VLOOKUP($D1285,metadata!$B$2:$S$451,17,0)</f>
        <v/>
      </c>
      <c r="U1285" t="str">
        <f>VLOOKUP($D1285,metadata!$B$2:$S$451,18,0)</f>
        <v/>
      </c>
      <c r="V1285">
        <f>VLOOKUP($D1285,metadata!$B$2:$Z$451,19,0)</f>
        <v>128</v>
      </c>
      <c r="W1285" t="str">
        <f>VLOOKUP($D1285,metadata!$B$2:$Z$451,20,0)</f>
        <v>global average</v>
      </c>
      <c r="X1285" t="str">
        <f>VLOOKUP($D1285,metadata!$B$2:$Z$451,21,0)</f>
        <v/>
      </c>
      <c r="Y1285">
        <f>VLOOKUP($D1285,metadata!$B$2:$Z$451,22,0)</f>
        <v>29</v>
      </c>
      <c r="Z1285" t="str">
        <f>VLOOKUP($D1285,metadata!$B$2:$Z$451,23,0)</f>
        <v/>
      </c>
      <c r="AA1285" t="str">
        <f>VLOOKUP($D1285,metadata!$B$2:$Z$451,24,0)</f>
        <v>adult</v>
      </c>
      <c r="AB1285" t="str">
        <f>VLOOKUP($D1285,metadata!$B$2:$Z$451,25,0)</f>
        <v/>
      </c>
      <c r="AC1285">
        <v>17.926745847959499</v>
      </c>
      <c r="AD1285">
        <v>1.24970075918285</v>
      </c>
      <c r="AF1285">
        <f>IF(AE1285="",V1285,AE1285)</f>
        <v>128</v>
      </c>
      <c r="AG1285">
        <v>18</v>
      </c>
      <c r="AH1285">
        <v>1977</v>
      </c>
      <c r="AI1285" t="s">
        <v>37</v>
      </c>
      <c r="AJ1285" t="s">
        <v>37</v>
      </c>
    </row>
    <row r="1286" spans="3:36" x14ac:dyDescent="0.3">
      <c r="C1286">
        <v>1286</v>
      </c>
      <c r="D1286" t="str">
        <f t="shared" si="53"/>
        <v>29-R</v>
      </c>
      <c r="E1286" t="str">
        <f>VLOOKUP($D1286,metadata!$B$2:$S$451,2,0)</f>
        <v>LUMME, J; OIKARINEN, A</v>
      </c>
      <c r="F1286" t="str">
        <f>VLOOKUP($D1286,metadata!$B$2:$S$451,3,0)</f>
        <v>GENETIC BASIS OF GEOGRAPHICALLY VARIABLE PHOTOPERIODIC DIAPAUSE IN DROSOPHILA-LITTORALIS</v>
      </c>
      <c r="G1286" t="str">
        <f>VLOOKUP($D1286,metadata!$B$2:$S$451,4,0)</f>
        <v/>
      </c>
      <c r="H1286" t="str">
        <f>VLOOKUP($D1286,metadata!$B$2:$S$451,5,0)</f>
        <v>y</v>
      </c>
      <c r="I1286" t="str">
        <f>VLOOKUP($D1286,metadata!$B$2:$S$451,6,0)</f>
        <v>a</v>
      </c>
      <c r="J1286" t="str">
        <f>VLOOKUP($D1286,metadata!$B$2:$S$451,7,0)</f>
        <v>i</v>
      </c>
      <c r="K1286">
        <f>VLOOKUP($D1286,metadata!$B$2:$S$451,8,0)</f>
        <v>8</v>
      </c>
      <c r="L1286">
        <f>VLOOKUP($D1286,metadata!$B$2:$S$451,9,0)</f>
        <v>8</v>
      </c>
      <c r="M1286" t="str">
        <f>VLOOKUP($D1286,metadata!$B$2:$S$451,10,0)</f>
        <v/>
      </c>
      <c r="N1286" t="str">
        <f>VLOOKUP($D1286,metadata!$B$2:$S$451,11,0)</f>
        <v>drosophila littoralis</v>
      </c>
      <c r="O1286" t="str">
        <f>VLOOKUP($D1286,metadata!$B$2:$S$451,12,0)</f>
        <v>diptera</v>
      </c>
      <c r="P1286" t="str">
        <f>VLOOKUP($D1286,metadata!$B$2:$S$451,13,0)</f>
        <v>R</v>
      </c>
      <c r="Q1286">
        <f>VLOOKUP($D1286,metadata!$B$2:$S$451,14,0)</f>
        <v>66.5</v>
      </c>
      <c r="R1286">
        <f>VLOOKUP($D1286,metadata!$B$2:$S$451,15,0)</f>
        <v>25.716667000000001</v>
      </c>
      <c r="S1286" t="str">
        <f>VLOOKUP($D1286,metadata!$B$2:$S$451,16,0)</f>
        <v/>
      </c>
      <c r="T1286" t="str">
        <f>VLOOKUP($D1286,metadata!$B$2:$S$451,17,0)</f>
        <v/>
      </c>
      <c r="U1286" t="str">
        <f>VLOOKUP($D1286,metadata!$B$2:$S$451,18,0)</f>
        <v/>
      </c>
      <c r="V1286">
        <f>VLOOKUP($D1286,metadata!$B$2:$Z$451,19,0)</f>
        <v>128</v>
      </c>
      <c r="W1286" t="str">
        <f>VLOOKUP($D1286,metadata!$B$2:$Z$451,20,0)</f>
        <v>global average</v>
      </c>
      <c r="X1286" t="str">
        <f>VLOOKUP($D1286,metadata!$B$2:$Z$451,21,0)</f>
        <v/>
      </c>
      <c r="Y1286">
        <f>VLOOKUP($D1286,metadata!$B$2:$Z$451,22,0)</f>
        <v>29</v>
      </c>
      <c r="Z1286" t="str">
        <f>VLOOKUP($D1286,metadata!$B$2:$Z$451,23,0)</f>
        <v/>
      </c>
      <c r="AA1286" t="str">
        <f>VLOOKUP($D1286,metadata!$B$2:$Z$451,24,0)</f>
        <v>adult</v>
      </c>
      <c r="AB1286" t="str">
        <f>VLOOKUP($D1286,metadata!$B$2:$Z$451,25,0)</f>
        <v/>
      </c>
      <c r="AC1286">
        <v>19.9853709756554</v>
      </c>
      <c r="AD1286">
        <v>0.49964328124370599</v>
      </c>
      <c r="AF1286">
        <f>IF(AE1286="",V1286,AE1286)</f>
        <v>128</v>
      </c>
      <c r="AG1286">
        <f>ROUND(AC1286,1)</f>
        <v>20</v>
      </c>
      <c r="AH1286">
        <v>1977</v>
      </c>
      <c r="AI1286" t="s">
        <v>37</v>
      </c>
      <c r="AJ1286" t="s">
        <v>37</v>
      </c>
    </row>
    <row r="1287" spans="3:36" x14ac:dyDescent="0.3">
      <c r="C1287">
        <v>1287</v>
      </c>
      <c r="D1287" t="str">
        <f t="shared" si="53"/>
        <v>29-R</v>
      </c>
      <c r="E1287" t="str">
        <f>VLOOKUP($D1287,metadata!$B$2:$S$451,2,0)</f>
        <v>LUMME, J; OIKARINEN, A</v>
      </c>
      <c r="F1287" t="str">
        <f>VLOOKUP($D1287,metadata!$B$2:$S$451,3,0)</f>
        <v>GENETIC BASIS OF GEOGRAPHICALLY VARIABLE PHOTOPERIODIC DIAPAUSE IN DROSOPHILA-LITTORALIS</v>
      </c>
      <c r="G1287" t="str">
        <f>VLOOKUP($D1287,metadata!$B$2:$S$451,4,0)</f>
        <v/>
      </c>
      <c r="H1287" t="str">
        <f>VLOOKUP($D1287,metadata!$B$2:$S$451,5,0)</f>
        <v>y</v>
      </c>
      <c r="I1287" t="str">
        <f>VLOOKUP($D1287,metadata!$B$2:$S$451,6,0)</f>
        <v>a</v>
      </c>
      <c r="J1287" t="str">
        <f>VLOOKUP($D1287,metadata!$B$2:$S$451,7,0)</f>
        <v>i</v>
      </c>
      <c r="K1287">
        <f>VLOOKUP($D1287,metadata!$B$2:$S$451,8,0)</f>
        <v>8</v>
      </c>
      <c r="L1287">
        <f>VLOOKUP($D1287,metadata!$B$2:$S$451,9,0)</f>
        <v>8</v>
      </c>
      <c r="M1287" t="str">
        <f>VLOOKUP($D1287,metadata!$B$2:$S$451,10,0)</f>
        <v/>
      </c>
      <c r="N1287" t="str">
        <f>VLOOKUP($D1287,metadata!$B$2:$S$451,11,0)</f>
        <v>drosophila littoralis</v>
      </c>
      <c r="O1287" t="str">
        <f>VLOOKUP($D1287,metadata!$B$2:$S$451,12,0)</f>
        <v>diptera</v>
      </c>
      <c r="P1287" t="str">
        <f>VLOOKUP($D1287,metadata!$B$2:$S$451,13,0)</f>
        <v>R</v>
      </c>
      <c r="Q1287">
        <f>VLOOKUP($D1287,metadata!$B$2:$S$451,14,0)</f>
        <v>66.5</v>
      </c>
      <c r="R1287">
        <f>VLOOKUP($D1287,metadata!$B$2:$S$451,15,0)</f>
        <v>25.716667000000001</v>
      </c>
      <c r="S1287" t="str">
        <f>VLOOKUP($D1287,metadata!$B$2:$S$451,16,0)</f>
        <v/>
      </c>
      <c r="T1287" t="str">
        <f>VLOOKUP($D1287,metadata!$B$2:$S$451,17,0)</f>
        <v/>
      </c>
      <c r="U1287" t="str">
        <f>VLOOKUP($D1287,metadata!$B$2:$S$451,18,0)</f>
        <v/>
      </c>
      <c r="V1287">
        <f>VLOOKUP($D1287,metadata!$B$2:$Z$451,19,0)</f>
        <v>128</v>
      </c>
      <c r="W1287" t="str">
        <f>VLOOKUP($D1287,metadata!$B$2:$Z$451,20,0)</f>
        <v>global average</v>
      </c>
      <c r="X1287" t="str">
        <f>VLOOKUP($D1287,metadata!$B$2:$Z$451,21,0)</f>
        <v/>
      </c>
      <c r="Y1287">
        <f>VLOOKUP($D1287,metadata!$B$2:$Z$451,22,0)</f>
        <v>29</v>
      </c>
      <c r="Z1287" t="str">
        <f>VLOOKUP($D1287,metadata!$B$2:$Z$451,23,0)</f>
        <v/>
      </c>
      <c r="AA1287" t="str">
        <f>VLOOKUP($D1287,metadata!$B$2:$Z$451,24,0)</f>
        <v>adult</v>
      </c>
      <c r="AB1287" t="str">
        <f>VLOOKUP($D1287,metadata!$B$2:$Z$451,25,0)</f>
        <v/>
      </c>
      <c r="AC1287">
        <v>24.033221063709199</v>
      </c>
      <c r="AD1287">
        <v>1.0033159437877599</v>
      </c>
      <c r="AF1287">
        <f>IF(AE1287="",V1287,AE1287)</f>
        <v>128</v>
      </c>
      <c r="AG1287">
        <f>ROUND(AC1287,1)</f>
        <v>24</v>
      </c>
      <c r="AH1287">
        <v>1977</v>
      </c>
      <c r="AI1287" t="s">
        <v>37</v>
      </c>
      <c r="AJ1287" t="s">
        <v>37</v>
      </c>
    </row>
    <row r="1288" spans="3:36" x14ac:dyDescent="0.3">
      <c r="C1288">
        <v>1288</v>
      </c>
      <c r="D1288" t="str">
        <f t="shared" si="53"/>
        <v>29-Ki</v>
      </c>
      <c r="E1288" t="str">
        <f>VLOOKUP($D1288,metadata!$B$2:$S$451,2,0)</f>
        <v>LUMME, J; OIKARINEN, A</v>
      </c>
      <c r="F1288" t="str">
        <f>VLOOKUP($D1288,metadata!$B$2:$S$451,3,0)</f>
        <v>GENETIC BASIS OF GEOGRAPHICALLY VARIABLE PHOTOPERIODIC DIAPAUSE IN DROSOPHILA-LITTORALIS</v>
      </c>
      <c r="G1288" t="str">
        <f>VLOOKUP($D1288,metadata!$B$2:$S$451,4,0)</f>
        <v/>
      </c>
      <c r="H1288" t="str">
        <f>VLOOKUP($D1288,metadata!$B$2:$S$451,5,0)</f>
        <v>y</v>
      </c>
      <c r="I1288" t="str">
        <f>VLOOKUP($D1288,metadata!$B$2:$S$451,6,0)</f>
        <v>a</v>
      </c>
      <c r="J1288" t="str">
        <f>VLOOKUP($D1288,metadata!$B$2:$S$451,7,0)</f>
        <v>i</v>
      </c>
      <c r="K1288">
        <f>VLOOKUP($D1288,metadata!$B$2:$S$451,8,0)</f>
        <v>8</v>
      </c>
      <c r="L1288">
        <f>VLOOKUP($D1288,metadata!$B$2:$S$451,9,0)</f>
        <v>8</v>
      </c>
      <c r="M1288" t="str">
        <f>VLOOKUP($D1288,metadata!$B$2:$S$451,10,0)</f>
        <v/>
      </c>
      <c r="N1288" t="str">
        <f>VLOOKUP($D1288,metadata!$B$2:$S$451,11,0)</f>
        <v>drosophila littoralis</v>
      </c>
      <c r="O1288" t="str">
        <f>VLOOKUP($D1288,metadata!$B$2:$S$451,12,0)</f>
        <v>diptera</v>
      </c>
      <c r="P1288" t="str">
        <f>VLOOKUP($D1288,metadata!$B$2:$S$451,13,0)</f>
        <v>Ki</v>
      </c>
      <c r="Q1288">
        <f>VLOOKUP($D1288,metadata!$B$2:$S$451,14,0)</f>
        <v>69.049166999999997</v>
      </c>
      <c r="R1288">
        <f>VLOOKUP($D1288,metadata!$B$2:$S$451,15,0)</f>
        <v>20.794443999999999</v>
      </c>
      <c r="S1288" t="str">
        <f>VLOOKUP($D1288,metadata!$B$2:$S$451,16,0)</f>
        <v/>
      </c>
      <c r="T1288" t="str">
        <f>VLOOKUP($D1288,metadata!$B$2:$S$451,17,0)</f>
        <v/>
      </c>
      <c r="U1288" t="str">
        <f>VLOOKUP($D1288,metadata!$B$2:$S$451,18,0)</f>
        <v/>
      </c>
      <c r="V1288">
        <f>VLOOKUP($D1288,metadata!$B$2:$Z$451,19,0)</f>
        <v>128</v>
      </c>
      <c r="W1288" t="str">
        <f>VLOOKUP($D1288,metadata!$B$2:$Z$451,20,0)</f>
        <v>global average</v>
      </c>
      <c r="X1288" t="str">
        <f>VLOOKUP($D1288,metadata!$B$2:$Z$451,21,0)</f>
        <v/>
      </c>
      <c r="Y1288">
        <f>VLOOKUP($D1288,metadata!$B$2:$Z$451,22,0)</f>
        <v>29</v>
      </c>
      <c r="Z1288" t="str">
        <f>VLOOKUP($D1288,metadata!$B$2:$Z$451,23,0)</f>
        <v/>
      </c>
      <c r="AA1288" t="str">
        <f>VLOOKUP($D1288,metadata!$B$2:$Z$451,24,0)</f>
        <v>adult</v>
      </c>
      <c r="AB1288" t="str">
        <f>VLOOKUP($D1288,metadata!$B$2:$Z$451,25,0)</f>
        <v/>
      </c>
      <c r="AC1288">
        <v>6.0043090677670801</v>
      </c>
      <c r="AD1288">
        <v>99.747926646298495</v>
      </c>
      <c r="AF1288">
        <f>IF(AE1288="",V1288,AE1288)</f>
        <v>128</v>
      </c>
      <c r="AG1288">
        <f>ROUND(AC1288,1)</f>
        <v>6</v>
      </c>
      <c r="AH1288">
        <v>1977</v>
      </c>
      <c r="AI1288" t="s">
        <v>37</v>
      </c>
      <c r="AJ1288" t="s">
        <v>37</v>
      </c>
    </row>
    <row r="1289" spans="3:36" x14ac:dyDescent="0.3">
      <c r="C1289">
        <v>1289</v>
      </c>
      <c r="D1289" t="str">
        <f t="shared" si="53"/>
        <v>29-Ki</v>
      </c>
      <c r="E1289" t="str">
        <f>VLOOKUP($D1289,metadata!$B$2:$S$451,2,0)</f>
        <v>LUMME, J; OIKARINEN, A</v>
      </c>
      <c r="F1289" t="str">
        <f>VLOOKUP($D1289,metadata!$B$2:$S$451,3,0)</f>
        <v>GENETIC BASIS OF GEOGRAPHICALLY VARIABLE PHOTOPERIODIC DIAPAUSE IN DROSOPHILA-LITTORALIS</v>
      </c>
      <c r="G1289" t="str">
        <f>VLOOKUP($D1289,metadata!$B$2:$S$451,4,0)</f>
        <v/>
      </c>
      <c r="H1289" t="str">
        <f>VLOOKUP($D1289,metadata!$B$2:$S$451,5,0)</f>
        <v>y</v>
      </c>
      <c r="I1289" t="str">
        <f>VLOOKUP($D1289,metadata!$B$2:$S$451,6,0)</f>
        <v>a</v>
      </c>
      <c r="J1289" t="str">
        <f>VLOOKUP($D1289,metadata!$B$2:$S$451,7,0)</f>
        <v>i</v>
      </c>
      <c r="K1289">
        <f>VLOOKUP($D1289,metadata!$B$2:$S$451,8,0)</f>
        <v>8</v>
      </c>
      <c r="L1289">
        <f>VLOOKUP($D1289,metadata!$B$2:$S$451,9,0)</f>
        <v>8</v>
      </c>
      <c r="M1289" t="str">
        <f>VLOOKUP($D1289,metadata!$B$2:$S$451,10,0)</f>
        <v/>
      </c>
      <c r="N1289" t="str">
        <f>VLOOKUP($D1289,metadata!$B$2:$S$451,11,0)</f>
        <v>drosophila littoralis</v>
      </c>
      <c r="O1289" t="str">
        <f>VLOOKUP($D1289,metadata!$B$2:$S$451,12,0)</f>
        <v>diptera</v>
      </c>
      <c r="P1289" t="str">
        <f>VLOOKUP($D1289,metadata!$B$2:$S$451,13,0)</f>
        <v>Ki</v>
      </c>
      <c r="Q1289">
        <f>VLOOKUP($D1289,metadata!$B$2:$S$451,14,0)</f>
        <v>69.049166999999997</v>
      </c>
      <c r="R1289">
        <f>VLOOKUP($D1289,metadata!$B$2:$S$451,15,0)</f>
        <v>20.794443999999999</v>
      </c>
      <c r="S1289" t="str">
        <f>VLOOKUP($D1289,metadata!$B$2:$S$451,16,0)</f>
        <v/>
      </c>
      <c r="T1289" t="str">
        <f>VLOOKUP($D1289,metadata!$B$2:$S$451,17,0)</f>
        <v/>
      </c>
      <c r="U1289" t="str">
        <f>VLOOKUP($D1289,metadata!$B$2:$S$451,18,0)</f>
        <v/>
      </c>
      <c r="V1289">
        <f>VLOOKUP($D1289,metadata!$B$2:$Z$451,19,0)</f>
        <v>128</v>
      </c>
      <c r="W1289" t="str">
        <f>VLOOKUP($D1289,metadata!$B$2:$Z$451,20,0)</f>
        <v>global average</v>
      </c>
      <c r="X1289" t="str">
        <f>VLOOKUP($D1289,metadata!$B$2:$Z$451,21,0)</f>
        <v/>
      </c>
      <c r="Y1289">
        <f>VLOOKUP($D1289,metadata!$B$2:$Z$451,22,0)</f>
        <v>29</v>
      </c>
      <c r="Z1289" t="str">
        <f>VLOOKUP($D1289,metadata!$B$2:$Z$451,23,0)</f>
        <v/>
      </c>
      <c r="AA1289" t="str">
        <f>VLOOKUP($D1289,metadata!$B$2:$Z$451,24,0)</f>
        <v>adult</v>
      </c>
      <c r="AB1289" t="str">
        <f>VLOOKUP($D1289,metadata!$B$2:$Z$451,25,0)</f>
        <v/>
      </c>
      <c r="AC1289">
        <v>8.9300380895044107</v>
      </c>
      <c r="AD1289">
        <v>99.535791571956395</v>
      </c>
      <c r="AF1289">
        <f>IF(AE1289="",V1289,AE1289)</f>
        <v>128</v>
      </c>
      <c r="AG1289">
        <v>9</v>
      </c>
      <c r="AH1289">
        <v>1977</v>
      </c>
      <c r="AI1289" t="s">
        <v>37</v>
      </c>
      <c r="AJ1289" t="s">
        <v>37</v>
      </c>
    </row>
    <row r="1290" spans="3:36" x14ac:dyDescent="0.3">
      <c r="C1290">
        <v>1290</v>
      </c>
      <c r="D1290" t="str">
        <f t="shared" si="53"/>
        <v>29-Ki</v>
      </c>
      <c r="E1290" t="str">
        <f>VLOOKUP($D1290,metadata!$B$2:$S$451,2,0)</f>
        <v>LUMME, J; OIKARINEN, A</v>
      </c>
      <c r="F1290" t="str">
        <f>VLOOKUP($D1290,metadata!$B$2:$S$451,3,0)</f>
        <v>GENETIC BASIS OF GEOGRAPHICALLY VARIABLE PHOTOPERIODIC DIAPAUSE IN DROSOPHILA-LITTORALIS</v>
      </c>
      <c r="G1290" t="str">
        <f>VLOOKUP($D1290,metadata!$B$2:$S$451,4,0)</f>
        <v/>
      </c>
      <c r="H1290" t="str">
        <f>VLOOKUP($D1290,metadata!$B$2:$S$451,5,0)</f>
        <v>y</v>
      </c>
      <c r="I1290" t="str">
        <f>VLOOKUP($D1290,metadata!$B$2:$S$451,6,0)</f>
        <v>a</v>
      </c>
      <c r="J1290" t="str">
        <f>VLOOKUP($D1290,metadata!$B$2:$S$451,7,0)</f>
        <v>i</v>
      </c>
      <c r="K1290">
        <f>VLOOKUP($D1290,metadata!$B$2:$S$451,8,0)</f>
        <v>8</v>
      </c>
      <c r="L1290">
        <f>VLOOKUP($D1290,metadata!$B$2:$S$451,9,0)</f>
        <v>8</v>
      </c>
      <c r="M1290" t="str">
        <f>VLOOKUP($D1290,metadata!$B$2:$S$451,10,0)</f>
        <v/>
      </c>
      <c r="N1290" t="str">
        <f>VLOOKUP($D1290,metadata!$B$2:$S$451,11,0)</f>
        <v>drosophila littoralis</v>
      </c>
      <c r="O1290" t="str">
        <f>VLOOKUP($D1290,metadata!$B$2:$S$451,12,0)</f>
        <v>diptera</v>
      </c>
      <c r="P1290" t="str">
        <f>VLOOKUP($D1290,metadata!$B$2:$S$451,13,0)</f>
        <v>Ki</v>
      </c>
      <c r="Q1290">
        <f>VLOOKUP($D1290,metadata!$B$2:$S$451,14,0)</f>
        <v>69.049166999999997</v>
      </c>
      <c r="R1290">
        <f>VLOOKUP($D1290,metadata!$B$2:$S$451,15,0)</f>
        <v>20.794443999999999</v>
      </c>
      <c r="S1290" t="str">
        <f>VLOOKUP($D1290,metadata!$B$2:$S$451,16,0)</f>
        <v/>
      </c>
      <c r="T1290" t="str">
        <f>VLOOKUP($D1290,metadata!$B$2:$S$451,17,0)</f>
        <v/>
      </c>
      <c r="U1290" t="str">
        <f>VLOOKUP($D1290,metadata!$B$2:$S$451,18,0)</f>
        <v/>
      </c>
      <c r="V1290">
        <f>VLOOKUP($D1290,metadata!$B$2:$Z$451,19,0)</f>
        <v>128</v>
      </c>
      <c r="W1290" t="str">
        <f>VLOOKUP($D1290,metadata!$B$2:$Z$451,20,0)</f>
        <v>global average</v>
      </c>
      <c r="X1290" t="str">
        <f>VLOOKUP($D1290,metadata!$B$2:$Z$451,21,0)</f>
        <v/>
      </c>
      <c r="Y1290">
        <f>VLOOKUP($D1290,metadata!$B$2:$Z$451,22,0)</f>
        <v>29</v>
      </c>
      <c r="Z1290" t="str">
        <f>VLOOKUP($D1290,metadata!$B$2:$Z$451,23,0)</f>
        <v/>
      </c>
      <c r="AA1290" t="str">
        <f>VLOOKUP($D1290,metadata!$B$2:$Z$451,24,0)</f>
        <v>adult</v>
      </c>
      <c r="AB1290" t="str">
        <f>VLOOKUP($D1290,metadata!$B$2:$Z$451,25,0)</f>
        <v/>
      </c>
      <c r="AC1290">
        <v>11.957705717692001</v>
      </c>
      <c r="AD1290">
        <v>99.495142225308797</v>
      </c>
      <c r="AF1290">
        <f>IF(AE1290="",V1290,AE1290)</f>
        <v>128</v>
      </c>
      <c r="AG1290">
        <f>ROUND(AC1290,1)</f>
        <v>12</v>
      </c>
      <c r="AH1290">
        <v>1977</v>
      </c>
      <c r="AI1290" t="s">
        <v>37</v>
      </c>
      <c r="AJ1290" t="s">
        <v>37</v>
      </c>
    </row>
    <row r="1291" spans="3:36" x14ac:dyDescent="0.3">
      <c r="C1291">
        <v>1291</v>
      </c>
      <c r="D1291" t="str">
        <f t="shared" si="53"/>
        <v>29-Ki</v>
      </c>
      <c r="E1291" t="str">
        <f>VLOOKUP($D1291,metadata!$B$2:$S$451,2,0)</f>
        <v>LUMME, J; OIKARINEN, A</v>
      </c>
      <c r="F1291" t="str">
        <f>VLOOKUP($D1291,metadata!$B$2:$S$451,3,0)</f>
        <v>GENETIC BASIS OF GEOGRAPHICALLY VARIABLE PHOTOPERIODIC DIAPAUSE IN DROSOPHILA-LITTORALIS</v>
      </c>
      <c r="G1291" t="str">
        <f>VLOOKUP($D1291,metadata!$B$2:$S$451,4,0)</f>
        <v/>
      </c>
      <c r="H1291" t="str">
        <f>VLOOKUP($D1291,metadata!$B$2:$S$451,5,0)</f>
        <v>y</v>
      </c>
      <c r="I1291" t="str">
        <f>VLOOKUP($D1291,metadata!$B$2:$S$451,6,0)</f>
        <v>a</v>
      </c>
      <c r="J1291" t="str">
        <f>VLOOKUP($D1291,metadata!$B$2:$S$451,7,0)</f>
        <v>i</v>
      </c>
      <c r="K1291">
        <f>VLOOKUP($D1291,metadata!$B$2:$S$451,8,0)</f>
        <v>8</v>
      </c>
      <c r="L1291">
        <f>VLOOKUP($D1291,metadata!$B$2:$S$451,9,0)</f>
        <v>8</v>
      </c>
      <c r="M1291" t="str">
        <f>VLOOKUP($D1291,metadata!$B$2:$S$451,10,0)</f>
        <v/>
      </c>
      <c r="N1291" t="str">
        <f>VLOOKUP($D1291,metadata!$B$2:$S$451,11,0)</f>
        <v>drosophila littoralis</v>
      </c>
      <c r="O1291" t="str">
        <f>VLOOKUP($D1291,metadata!$B$2:$S$451,12,0)</f>
        <v>diptera</v>
      </c>
      <c r="P1291" t="str">
        <f>VLOOKUP($D1291,metadata!$B$2:$S$451,13,0)</f>
        <v>Ki</v>
      </c>
      <c r="Q1291">
        <f>VLOOKUP($D1291,metadata!$B$2:$S$451,14,0)</f>
        <v>69.049166999999997</v>
      </c>
      <c r="R1291">
        <f>VLOOKUP($D1291,metadata!$B$2:$S$451,15,0)</f>
        <v>20.794443999999999</v>
      </c>
      <c r="S1291" t="str">
        <f>VLOOKUP($D1291,metadata!$B$2:$S$451,16,0)</f>
        <v/>
      </c>
      <c r="T1291" t="str">
        <f>VLOOKUP($D1291,metadata!$B$2:$S$451,17,0)</f>
        <v/>
      </c>
      <c r="U1291" t="str">
        <f>VLOOKUP($D1291,metadata!$B$2:$S$451,18,0)</f>
        <v/>
      </c>
      <c r="V1291">
        <f>VLOOKUP($D1291,metadata!$B$2:$Z$451,19,0)</f>
        <v>128</v>
      </c>
      <c r="W1291" t="str">
        <f>VLOOKUP($D1291,metadata!$B$2:$Z$451,20,0)</f>
        <v>global average</v>
      </c>
      <c r="X1291" t="str">
        <f>VLOOKUP($D1291,metadata!$B$2:$Z$451,21,0)</f>
        <v/>
      </c>
      <c r="Y1291">
        <f>VLOOKUP($D1291,metadata!$B$2:$Z$451,22,0)</f>
        <v>29</v>
      </c>
      <c r="Z1291" t="str">
        <f>VLOOKUP($D1291,metadata!$B$2:$Z$451,23,0)</f>
        <v/>
      </c>
      <c r="AA1291" t="str">
        <f>VLOOKUP($D1291,metadata!$B$2:$Z$451,24,0)</f>
        <v>adult</v>
      </c>
      <c r="AB1291" t="str">
        <f>VLOOKUP($D1291,metadata!$B$2:$Z$451,25,0)</f>
        <v/>
      </c>
      <c r="AC1291">
        <v>14.9552240928559</v>
      </c>
      <c r="AD1291">
        <v>93.767613729287206</v>
      </c>
      <c r="AF1291">
        <f>IF(AE1291="",V1291,AE1291)</f>
        <v>128</v>
      </c>
      <c r="AG1291">
        <f>ROUND(AC1291,1)</f>
        <v>15</v>
      </c>
      <c r="AH1291">
        <v>1977</v>
      </c>
      <c r="AI1291" t="s">
        <v>37</v>
      </c>
      <c r="AJ1291" t="s">
        <v>37</v>
      </c>
    </row>
    <row r="1292" spans="3:36" x14ac:dyDescent="0.3">
      <c r="C1292">
        <v>1292</v>
      </c>
      <c r="D1292" t="str">
        <f t="shared" si="53"/>
        <v>29-Ki</v>
      </c>
      <c r="E1292" t="str">
        <f>VLOOKUP($D1292,metadata!$B$2:$S$451,2,0)</f>
        <v>LUMME, J; OIKARINEN, A</v>
      </c>
      <c r="F1292" t="str">
        <f>VLOOKUP($D1292,metadata!$B$2:$S$451,3,0)</f>
        <v>GENETIC BASIS OF GEOGRAPHICALLY VARIABLE PHOTOPERIODIC DIAPAUSE IN DROSOPHILA-LITTORALIS</v>
      </c>
      <c r="G1292" t="str">
        <f>VLOOKUP($D1292,metadata!$B$2:$S$451,4,0)</f>
        <v/>
      </c>
      <c r="H1292" t="str">
        <f>VLOOKUP($D1292,metadata!$B$2:$S$451,5,0)</f>
        <v>y</v>
      </c>
      <c r="I1292" t="str">
        <f>VLOOKUP($D1292,metadata!$B$2:$S$451,6,0)</f>
        <v>a</v>
      </c>
      <c r="J1292" t="str">
        <f>VLOOKUP($D1292,metadata!$B$2:$S$451,7,0)</f>
        <v>i</v>
      </c>
      <c r="K1292">
        <f>VLOOKUP($D1292,metadata!$B$2:$S$451,8,0)</f>
        <v>8</v>
      </c>
      <c r="L1292">
        <f>VLOOKUP($D1292,metadata!$B$2:$S$451,9,0)</f>
        <v>8</v>
      </c>
      <c r="M1292" t="str">
        <f>VLOOKUP($D1292,metadata!$B$2:$S$451,10,0)</f>
        <v/>
      </c>
      <c r="N1292" t="str">
        <f>VLOOKUP($D1292,metadata!$B$2:$S$451,11,0)</f>
        <v>drosophila littoralis</v>
      </c>
      <c r="O1292" t="str">
        <f>VLOOKUP($D1292,metadata!$B$2:$S$451,12,0)</f>
        <v>diptera</v>
      </c>
      <c r="P1292" t="str">
        <f>VLOOKUP($D1292,metadata!$B$2:$S$451,13,0)</f>
        <v>Ki</v>
      </c>
      <c r="Q1292">
        <f>VLOOKUP($D1292,metadata!$B$2:$S$451,14,0)</f>
        <v>69.049166999999997</v>
      </c>
      <c r="R1292">
        <f>VLOOKUP($D1292,metadata!$B$2:$S$451,15,0)</f>
        <v>20.794443999999999</v>
      </c>
      <c r="S1292" t="str">
        <f>VLOOKUP($D1292,metadata!$B$2:$S$451,16,0)</f>
        <v/>
      </c>
      <c r="T1292" t="str">
        <f>VLOOKUP($D1292,metadata!$B$2:$S$451,17,0)</f>
        <v/>
      </c>
      <c r="U1292" t="str">
        <f>VLOOKUP($D1292,metadata!$B$2:$S$451,18,0)</f>
        <v/>
      </c>
      <c r="V1292">
        <f>VLOOKUP($D1292,metadata!$B$2:$Z$451,19,0)</f>
        <v>128</v>
      </c>
      <c r="W1292" t="str">
        <f>VLOOKUP($D1292,metadata!$B$2:$Z$451,20,0)</f>
        <v>global average</v>
      </c>
      <c r="X1292" t="str">
        <f>VLOOKUP($D1292,metadata!$B$2:$Z$451,21,0)</f>
        <v/>
      </c>
      <c r="Y1292">
        <f>VLOOKUP($D1292,metadata!$B$2:$Z$451,22,0)</f>
        <v>29</v>
      </c>
      <c r="Z1292" t="str">
        <f>VLOOKUP($D1292,metadata!$B$2:$Z$451,23,0)</f>
        <v/>
      </c>
      <c r="AA1292" t="str">
        <f>VLOOKUP($D1292,metadata!$B$2:$Z$451,24,0)</f>
        <v>adult</v>
      </c>
      <c r="AB1292" t="str">
        <f>VLOOKUP($D1292,metadata!$B$2:$Z$451,25,0)</f>
        <v/>
      </c>
      <c r="AC1292">
        <v>16.433732084067099</v>
      </c>
      <c r="AD1292">
        <v>95.668889146979893</v>
      </c>
      <c r="AF1292">
        <f>IF(AE1292="",V1292,AE1292)</f>
        <v>128</v>
      </c>
      <c r="AG1292">
        <v>16.5</v>
      </c>
      <c r="AH1292">
        <v>1977</v>
      </c>
      <c r="AI1292" t="s">
        <v>37</v>
      </c>
      <c r="AJ1292" t="s">
        <v>37</v>
      </c>
    </row>
    <row r="1293" spans="3:36" x14ac:dyDescent="0.3">
      <c r="C1293">
        <v>1293</v>
      </c>
      <c r="D1293" t="str">
        <f t="shared" si="53"/>
        <v>29-Ki</v>
      </c>
      <c r="E1293" t="str">
        <f>VLOOKUP($D1293,metadata!$B$2:$S$451,2,0)</f>
        <v>LUMME, J; OIKARINEN, A</v>
      </c>
      <c r="F1293" t="str">
        <f>VLOOKUP($D1293,metadata!$B$2:$S$451,3,0)</f>
        <v>GENETIC BASIS OF GEOGRAPHICALLY VARIABLE PHOTOPERIODIC DIAPAUSE IN DROSOPHILA-LITTORALIS</v>
      </c>
      <c r="G1293" t="str">
        <f>VLOOKUP($D1293,metadata!$B$2:$S$451,4,0)</f>
        <v/>
      </c>
      <c r="H1293" t="str">
        <f>VLOOKUP($D1293,metadata!$B$2:$S$451,5,0)</f>
        <v>y</v>
      </c>
      <c r="I1293" t="str">
        <f>VLOOKUP($D1293,metadata!$B$2:$S$451,6,0)</f>
        <v>a</v>
      </c>
      <c r="J1293" t="str">
        <f>VLOOKUP($D1293,metadata!$B$2:$S$451,7,0)</f>
        <v>i</v>
      </c>
      <c r="K1293">
        <f>VLOOKUP($D1293,metadata!$B$2:$S$451,8,0)</f>
        <v>8</v>
      </c>
      <c r="L1293">
        <f>VLOOKUP($D1293,metadata!$B$2:$S$451,9,0)</f>
        <v>8</v>
      </c>
      <c r="M1293" t="str">
        <f>VLOOKUP($D1293,metadata!$B$2:$S$451,10,0)</f>
        <v/>
      </c>
      <c r="N1293" t="str">
        <f>VLOOKUP($D1293,metadata!$B$2:$S$451,11,0)</f>
        <v>drosophila littoralis</v>
      </c>
      <c r="O1293" t="str">
        <f>VLOOKUP($D1293,metadata!$B$2:$S$451,12,0)</f>
        <v>diptera</v>
      </c>
      <c r="P1293" t="str">
        <f>VLOOKUP($D1293,metadata!$B$2:$S$451,13,0)</f>
        <v>Ki</v>
      </c>
      <c r="Q1293">
        <f>VLOOKUP($D1293,metadata!$B$2:$S$451,14,0)</f>
        <v>69.049166999999997</v>
      </c>
      <c r="R1293">
        <f>VLOOKUP($D1293,metadata!$B$2:$S$451,15,0)</f>
        <v>20.794443999999999</v>
      </c>
      <c r="S1293" t="str">
        <f>VLOOKUP($D1293,metadata!$B$2:$S$451,16,0)</f>
        <v/>
      </c>
      <c r="T1293" t="str">
        <f>VLOOKUP($D1293,metadata!$B$2:$S$451,17,0)</f>
        <v/>
      </c>
      <c r="U1293" t="str">
        <f>VLOOKUP($D1293,metadata!$B$2:$S$451,18,0)</f>
        <v/>
      </c>
      <c r="V1293">
        <f>VLOOKUP($D1293,metadata!$B$2:$Z$451,19,0)</f>
        <v>128</v>
      </c>
      <c r="W1293" t="str">
        <f>VLOOKUP($D1293,metadata!$B$2:$Z$451,20,0)</f>
        <v>global average</v>
      </c>
      <c r="X1293" t="str">
        <f>VLOOKUP($D1293,metadata!$B$2:$Z$451,21,0)</f>
        <v/>
      </c>
      <c r="Y1293">
        <f>VLOOKUP($D1293,metadata!$B$2:$Z$451,22,0)</f>
        <v>29</v>
      </c>
      <c r="Z1293" t="str">
        <f>VLOOKUP($D1293,metadata!$B$2:$Z$451,23,0)</f>
        <v/>
      </c>
      <c r="AA1293" t="str">
        <f>VLOOKUP($D1293,metadata!$B$2:$Z$451,24,0)</f>
        <v>adult</v>
      </c>
      <c r="AB1293" t="str">
        <f>VLOOKUP($D1293,metadata!$B$2:$Z$451,25,0)</f>
        <v/>
      </c>
      <c r="AC1293">
        <v>17.942104901386799</v>
      </c>
      <c r="AD1293">
        <v>28.6750920239582</v>
      </c>
      <c r="AF1293">
        <f>IF(AE1293="",V1293,AE1293)</f>
        <v>128</v>
      </c>
      <c r="AG1293">
        <v>18</v>
      </c>
      <c r="AH1293">
        <v>1977</v>
      </c>
      <c r="AI1293" t="s">
        <v>37</v>
      </c>
      <c r="AJ1293" t="s">
        <v>37</v>
      </c>
    </row>
    <row r="1294" spans="3:36" x14ac:dyDescent="0.3">
      <c r="C1294">
        <v>1294</v>
      </c>
      <c r="D1294" t="str">
        <f t="shared" si="53"/>
        <v>29-Ki</v>
      </c>
      <c r="E1294" t="str">
        <f>VLOOKUP($D1294,metadata!$B$2:$S$451,2,0)</f>
        <v>LUMME, J; OIKARINEN, A</v>
      </c>
      <c r="F1294" t="str">
        <f>VLOOKUP($D1294,metadata!$B$2:$S$451,3,0)</f>
        <v>GENETIC BASIS OF GEOGRAPHICALLY VARIABLE PHOTOPERIODIC DIAPAUSE IN DROSOPHILA-LITTORALIS</v>
      </c>
      <c r="G1294" t="str">
        <f>VLOOKUP($D1294,metadata!$B$2:$S$451,4,0)</f>
        <v/>
      </c>
      <c r="H1294" t="str">
        <f>VLOOKUP($D1294,metadata!$B$2:$S$451,5,0)</f>
        <v>y</v>
      </c>
      <c r="I1294" t="str">
        <f>VLOOKUP($D1294,metadata!$B$2:$S$451,6,0)</f>
        <v>a</v>
      </c>
      <c r="J1294" t="str">
        <f>VLOOKUP($D1294,metadata!$B$2:$S$451,7,0)</f>
        <v>i</v>
      </c>
      <c r="K1294">
        <f>VLOOKUP($D1294,metadata!$B$2:$S$451,8,0)</f>
        <v>8</v>
      </c>
      <c r="L1294">
        <f>VLOOKUP($D1294,metadata!$B$2:$S$451,9,0)</f>
        <v>8</v>
      </c>
      <c r="M1294" t="str">
        <f>VLOOKUP($D1294,metadata!$B$2:$S$451,10,0)</f>
        <v/>
      </c>
      <c r="N1294" t="str">
        <f>VLOOKUP($D1294,metadata!$B$2:$S$451,11,0)</f>
        <v>drosophila littoralis</v>
      </c>
      <c r="O1294" t="str">
        <f>VLOOKUP($D1294,metadata!$B$2:$S$451,12,0)</f>
        <v>diptera</v>
      </c>
      <c r="P1294" t="str">
        <f>VLOOKUP($D1294,metadata!$B$2:$S$451,13,0)</f>
        <v>Ki</v>
      </c>
      <c r="Q1294">
        <f>VLOOKUP($D1294,metadata!$B$2:$S$451,14,0)</f>
        <v>69.049166999999997</v>
      </c>
      <c r="R1294">
        <f>VLOOKUP($D1294,metadata!$B$2:$S$451,15,0)</f>
        <v>20.794443999999999</v>
      </c>
      <c r="S1294" t="str">
        <f>VLOOKUP($D1294,metadata!$B$2:$S$451,16,0)</f>
        <v/>
      </c>
      <c r="T1294" t="str">
        <f>VLOOKUP($D1294,metadata!$B$2:$S$451,17,0)</f>
        <v/>
      </c>
      <c r="U1294" t="str">
        <f>VLOOKUP($D1294,metadata!$B$2:$S$451,18,0)</f>
        <v/>
      </c>
      <c r="V1294">
        <f>VLOOKUP($D1294,metadata!$B$2:$Z$451,19,0)</f>
        <v>128</v>
      </c>
      <c r="W1294" t="str">
        <f>VLOOKUP($D1294,metadata!$B$2:$Z$451,20,0)</f>
        <v>global average</v>
      </c>
      <c r="X1294" t="str">
        <f>VLOOKUP($D1294,metadata!$B$2:$Z$451,21,0)</f>
        <v/>
      </c>
      <c r="Y1294">
        <f>VLOOKUP($D1294,metadata!$B$2:$Z$451,22,0)</f>
        <v>29</v>
      </c>
      <c r="Z1294" t="str">
        <f>VLOOKUP($D1294,metadata!$B$2:$Z$451,23,0)</f>
        <v/>
      </c>
      <c r="AA1294" t="str">
        <f>VLOOKUP($D1294,metadata!$B$2:$Z$451,24,0)</f>
        <v>adult</v>
      </c>
      <c r="AB1294" t="str">
        <f>VLOOKUP($D1294,metadata!$B$2:$Z$451,25,0)</f>
        <v/>
      </c>
      <c r="AC1294">
        <v>20.0532921230336</v>
      </c>
      <c r="AD1294">
        <v>0.66970687436153697</v>
      </c>
      <c r="AF1294">
        <f>IF(AE1294="",V1294,AE1294)</f>
        <v>128</v>
      </c>
      <c r="AG1294">
        <v>20</v>
      </c>
      <c r="AH1294">
        <v>1977</v>
      </c>
      <c r="AI1294" t="s">
        <v>37</v>
      </c>
      <c r="AJ1294" t="s">
        <v>37</v>
      </c>
    </row>
    <row r="1295" spans="3:36" x14ac:dyDescent="0.3">
      <c r="C1295">
        <v>1295</v>
      </c>
      <c r="D1295" t="str">
        <f t="shared" si="53"/>
        <v>29-Ki</v>
      </c>
      <c r="E1295" t="str">
        <f>VLOOKUP($D1295,metadata!$B$2:$S$451,2,0)</f>
        <v>LUMME, J; OIKARINEN, A</v>
      </c>
      <c r="F1295" t="str">
        <f>VLOOKUP($D1295,metadata!$B$2:$S$451,3,0)</f>
        <v>GENETIC BASIS OF GEOGRAPHICALLY VARIABLE PHOTOPERIODIC DIAPAUSE IN DROSOPHILA-LITTORALIS</v>
      </c>
      <c r="G1295" t="str">
        <f>VLOOKUP($D1295,metadata!$B$2:$S$451,4,0)</f>
        <v/>
      </c>
      <c r="H1295" t="str">
        <f>VLOOKUP($D1295,metadata!$B$2:$S$451,5,0)</f>
        <v>y</v>
      </c>
      <c r="I1295" t="str">
        <f>VLOOKUP($D1295,metadata!$B$2:$S$451,6,0)</f>
        <v>a</v>
      </c>
      <c r="J1295" t="str">
        <f>VLOOKUP($D1295,metadata!$B$2:$S$451,7,0)</f>
        <v>i</v>
      </c>
      <c r="K1295">
        <f>VLOOKUP($D1295,metadata!$B$2:$S$451,8,0)</f>
        <v>8</v>
      </c>
      <c r="L1295">
        <f>VLOOKUP($D1295,metadata!$B$2:$S$451,9,0)</f>
        <v>8</v>
      </c>
      <c r="M1295" t="str">
        <f>VLOOKUP($D1295,metadata!$B$2:$S$451,10,0)</f>
        <v/>
      </c>
      <c r="N1295" t="str">
        <f>VLOOKUP($D1295,metadata!$B$2:$S$451,11,0)</f>
        <v>drosophila littoralis</v>
      </c>
      <c r="O1295" t="str">
        <f>VLOOKUP($D1295,metadata!$B$2:$S$451,12,0)</f>
        <v>diptera</v>
      </c>
      <c r="P1295" t="str">
        <f>VLOOKUP($D1295,metadata!$B$2:$S$451,13,0)</f>
        <v>Ki</v>
      </c>
      <c r="Q1295">
        <f>VLOOKUP($D1295,metadata!$B$2:$S$451,14,0)</f>
        <v>69.049166999999997</v>
      </c>
      <c r="R1295">
        <f>VLOOKUP($D1295,metadata!$B$2:$S$451,15,0)</f>
        <v>20.794443999999999</v>
      </c>
      <c r="S1295" t="str">
        <f>VLOOKUP($D1295,metadata!$B$2:$S$451,16,0)</f>
        <v/>
      </c>
      <c r="T1295" t="str">
        <f>VLOOKUP($D1295,metadata!$B$2:$S$451,17,0)</f>
        <v/>
      </c>
      <c r="U1295" t="str">
        <f>VLOOKUP($D1295,metadata!$B$2:$S$451,18,0)</f>
        <v/>
      </c>
      <c r="V1295">
        <f>VLOOKUP($D1295,metadata!$B$2:$Z$451,19,0)</f>
        <v>128</v>
      </c>
      <c r="W1295" t="str">
        <f>VLOOKUP($D1295,metadata!$B$2:$Z$451,20,0)</f>
        <v>global average</v>
      </c>
      <c r="X1295" t="str">
        <f>VLOOKUP($D1295,metadata!$B$2:$Z$451,21,0)</f>
        <v/>
      </c>
      <c r="Y1295">
        <f>VLOOKUP($D1295,metadata!$B$2:$Z$451,22,0)</f>
        <v>29</v>
      </c>
      <c r="Z1295" t="str">
        <f>VLOOKUP($D1295,metadata!$B$2:$Z$451,23,0)</f>
        <v/>
      </c>
      <c r="AA1295" t="str">
        <f>VLOOKUP($D1295,metadata!$B$2:$Z$451,24,0)</f>
        <v>adult</v>
      </c>
      <c r="AB1295" t="str">
        <f>VLOOKUP($D1295,metadata!$B$2:$Z$451,25,0)</f>
        <v/>
      </c>
      <c r="AC1295">
        <v>24.033676146773701</v>
      </c>
      <c r="AD1295">
        <v>0.33443864792927502</v>
      </c>
      <c r="AF1295">
        <f>IF(AE1295="",V1295,AE1295)</f>
        <v>128</v>
      </c>
      <c r="AG1295">
        <f>ROUND(AC1295,1)</f>
        <v>24</v>
      </c>
      <c r="AH1295">
        <v>1977</v>
      </c>
      <c r="AI1295" t="s">
        <v>37</v>
      </c>
      <c r="AJ1295" t="s">
        <v>37</v>
      </c>
    </row>
    <row r="1296" spans="3:36" x14ac:dyDescent="0.3">
      <c r="C1296">
        <v>1296</v>
      </c>
      <c r="D1296" t="str">
        <f t="shared" si="53"/>
        <v>29-O</v>
      </c>
      <c r="E1296" t="str">
        <f>VLOOKUP($D1296,metadata!$B$2:$S$451,2,0)</f>
        <v>LUMME, J; OIKARINEN, A</v>
      </c>
      <c r="F1296" t="str">
        <f>VLOOKUP($D1296,metadata!$B$2:$S$451,3,0)</f>
        <v>GENETIC BASIS OF GEOGRAPHICALLY VARIABLE PHOTOPERIODIC DIAPAUSE IN DROSOPHILA-LITTORALIS</v>
      </c>
      <c r="G1296" t="str">
        <f>VLOOKUP($D1296,metadata!$B$2:$S$451,4,0)</f>
        <v/>
      </c>
      <c r="H1296" t="str">
        <f>VLOOKUP($D1296,metadata!$B$2:$S$451,5,0)</f>
        <v>y</v>
      </c>
      <c r="I1296" t="str">
        <f>VLOOKUP($D1296,metadata!$B$2:$S$451,6,0)</f>
        <v>a</v>
      </c>
      <c r="J1296" t="str">
        <f>VLOOKUP($D1296,metadata!$B$2:$S$451,7,0)</f>
        <v>i</v>
      </c>
      <c r="K1296">
        <f>VLOOKUP($D1296,metadata!$B$2:$S$451,8,0)</f>
        <v>8</v>
      </c>
      <c r="L1296">
        <f>VLOOKUP($D1296,metadata!$B$2:$S$451,9,0)</f>
        <v>8</v>
      </c>
      <c r="M1296" t="str">
        <f>VLOOKUP($D1296,metadata!$B$2:$S$451,10,0)</f>
        <v/>
      </c>
      <c r="N1296" t="str">
        <f>VLOOKUP($D1296,metadata!$B$2:$S$451,11,0)</f>
        <v>drosophila littoralis</v>
      </c>
      <c r="O1296" t="str">
        <f>VLOOKUP($D1296,metadata!$B$2:$S$451,12,0)</f>
        <v>diptera</v>
      </c>
      <c r="P1296" t="str">
        <f>VLOOKUP($D1296,metadata!$B$2:$S$451,13,0)</f>
        <v>O</v>
      </c>
      <c r="Q1296">
        <f>VLOOKUP($D1296,metadata!$B$2:$S$451,14,0)</f>
        <v>65.013333000000003</v>
      </c>
      <c r="R1296">
        <f>VLOOKUP($D1296,metadata!$B$2:$S$451,15,0)</f>
        <v>25.4725</v>
      </c>
      <c r="S1296" t="str">
        <f>VLOOKUP($D1296,metadata!$B$2:$S$451,16,0)</f>
        <v/>
      </c>
      <c r="T1296" t="str">
        <f>VLOOKUP($D1296,metadata!$B$2:$S$451,17,0)</f>
        <v/>
      </c>
      <c r="U1296" t="str">
        <f>VLOOKUP($D1296,metadata!$B$2:$S$451,18,0)</f>
        <v/>
      </c>
      <c r="V1296">
        <f>VLOOKUP($D1296,metadata!$B$2:$Z$451,19,0)</f>
        <v>128</v>
      </c>
      <c r="W1296" t="str">
        <f>VLOOKUP($D1296,metadata!$B$2:$Z$451,20,0)</f>
        <v>global average</v>
      </c>
      <c r="X1296" t="str">
        <f>VLOOKUP($D1296,metadata!$B$2:$Z$451,21,0)</f>
        <v/>
      </c>
      <c r="Y1296">
        <f>VLOOKUP($D1296,metadata!$B$2:$Z$451,22,0)</f>
        <v>29</v>
      </c>
      <c r="Z1296" t="str">
        <f>VLOOKUP($D1296,metadata!$B$2:$Z$451,23,0)</f>
        <v/>
      </c>
      <c r="AA1296" t="str">
        <f>VLOOKUP($D1296,metadata!$B$2:$Z$451,24,0)</f>
        <v>adult</v>
      </c>
      <c r="AB1296" t="str">
        <f>VLOOKUP($D1296,metadata!$B$2:$Z$451,25,0)</f>
        <v/>
      </c>
      <c r="AC1296">
        <v>6.0044228385332099</v>
      </c>
      <c r="AD1296">
        <v>99.580707322333893</v>
      </c>
      <c r="AF1296">
        <f>IF(AE1296="",V1296,AE1296)</f>
        <v>128</v>
      </c>
      <c r="AG1296">
        <f>ROUND(AC1296,1)</f>
        <v>6</v>
      </c>
      <c r="AH1296">
        <v>1977</v>
      </c>
      <c r="AI1296" t="s">
        <v>38</v>
      </c>
      <c r="AJ1296" t="s">
        <v>38</v>
      </c>
    </row>
    <row r="1297" spans="3:36" x14ac:dyDescent="0.3">
      <c r="C1297">
        <v>1297</v>
      </c>
      <c r="D1297" t="str">
        <f t="shared" si="53"/>
        <v>29-O</v>
      </c>
      <c r="E1297" t="str">
        <f>VLOOKUP($D1297,metadata!$B$2:$S$451,2,0)</f>
        <v>LUMME, J; OIKARINEN, A</v>
      </c>
      <c r="F1297" t="str">
        <f>VLOOKUP($D1297,metadata!$B$2:$S$451,3,0)</f>
        <v>GENETIC BASIS OF GEOGRAPHICALLY VARIABLE PHOTOPERIODIC DIAPAUSE IN DROSOPHILA-LITTORALIS</v>
      </c>
      <c r="G1297" t="str">
        <f>VLOOKUP($D1297,metadata!$B$2:$S$451,4,0)</f>
        <v/>
      </c>
      <c r="H1297" t="str">
        <f>VLOOKUP($D1297,metadata!$B$2:$S$451,5,0)</f>
        <v>y</v>
      </c>
      <c r="I1297" t="str">
        <f>VLOOKUP($D1297,metadata!$B$2:$S$451,6,0)</f>
        <v>a</v>
      </c>
      <c r="J1297" t="str">
        <f>VLOOKUP($D1297,metadata!$B$2:$S$451,7,0)</f>
        <v>i</v>
      </c>
      <c r="K1297">
        <f>VLOOKUP($D1297,metadata!$B$2:$S$451,8,0)</f>
        <v>8</v>
      </c>
      <c r="L1297">
        <f>VLOOKUP($D1297,metadata!$B$2:$S$451,9,0)</f>
        <v>8</v>
      </c>
      <c r="M1297" t="str">
        <f>VLOOKUP($D1297,metadata!$B$2:$S$451,10,0)</f>
        <v/>
      </c>
      <c r="N1297" t="str">
        <f>VLOOKUP($D1297,metadata!$B$2:$S$451,11,0)</f>
        <v>drosophila littoralis</v>
      </c>
      <c r="O1297" t="str">
        <f>VLOOKUP($D1297,metadata!$B$2:$S$451,12,0)</f>
        <v>diptera</v>
      </c>
      <c r="P1297" t="str">
        <f>VLOOKUP($D1297,metadata!$B$2:$S$451,13,0)</f>
        <v>O</v>
      </c>
      <c r="Q1297">
        <f>VLOOKUP($D1297,metadata!$B$2:$S$451,14,0)</f>
        <v>65.013333000000003</v>
      </c>
      <c r="R1297">
        <f>VLOOKUP($D1297,metadata!$B$2:$S$451,15,0)</f>
        <v>25.4725</v>
      </c>
      <c r="S1297" t="str">
        <f>VLOOKUP($D1297,metadata!$B$2:$S$451,16,0)</f>
        <v/>
      </c>
      <c r="T1297" t="str">
        <f>VLOOKUP($D1297,metadata!$B$2:$S$451,17,0)</f>
        <v/>
      </c>
      <c r="U1297" t="str">
        <f>VLOOKUP($D1297,metadata!$B$2:$S$451,18,0)</f>
        <v/>
      </c>
      <c r="V1297">
        <f>VLOOKUP($D1297,metadata!$B$2:$Z$451,19,0)</f>
        <v>128</v>
      </c>
      <c r="W1297" t="str">
        <f>VLOOKUP($D1297,metadata!$B$2:$Z$451,20,0)</f>
        <v>global average</v>
      </c>
      <c r="X1297" t="str">
        <f>VLOOKUP($D1297,metadata!$B$2:$Z$451,21,0)</f>
        <v/>
      </c>
      <c r="Y1297">
        <f>VLOOKUP($D1297,metadata!$B$2:$Z$451,22,0)</f>
        <v>29</v>
      </c>
      <c r="Z1297" t="str">
        <f>VLOOKUP($D1297,metadata!$B$2:$Z$451,23,0)</f>
        <v/>
      </c>
      <c r="AA1297" t="str">
        <f>VLOOKUP($D1297,metadata!$B$2:$Z$451,24,0)</f>
        <v>adult</v>
      </c>
      <c r="AB1297" t="str">
        <f>VLOOKUP($D1297,metadata!$B$2:$Z$451,25,0)</f>
        <v/>
      </c>
      <c r="AC1297">
        <v>8.9468192775082294</v>
      </c>
      <c r="AD1297">
        <v>99.870941287174006</v>
      </c>
      <c r="AF1297">
        <f>IF(AE1297="",V1297,AE1297)</f>
        <v>128</v>
      </c>
      <c r="AG1297">
        <v>9</v>
      </c>
      <c r="AH1297">
        <v>1977</v>
      </c>
      <c r="AI1297" t="s">
        <v>38</v>
      </c>
      <c r="AJ1297" t="s">
        <v>38</v>
      </c>
    </row>
    <row r="1298" spans="3:36" x14ac:dyDescent="0.3">
      <c r="C1298">
        <v>1298</v>
      </c>
      <c r="D1298" t="str">
        <f t="shared" si="53"/>
        <v>29-O</v>
      </c>
      <c r="E1298" t="str">
        <f>VLOOKUP($D1298,metadata!$B$2:$S$451,2,0)</f>
        <v>LUMME, J; OIKARINEN, A</v>
      </c>
      <c r="F1298" t="str">
        <f>VLOOKUP($D1298,metadata!$B$2:$S$451,3,0)</f>
        <v>GENETIC BASIS OF GEOGRAPHICALLY VARIABLE PHOTOPERIODIC DIAPAUSE IN DROSOPHILA-LITTORALIS</v>
      </c>
      <c r="G1298" t="str">
        <f>VLOOKUP($D1298,metadata!$B$2:$S$451,4,0)</f>
        <v/>
      </c>
      <c r="H1298" t="str">
        <f>VLOOKUP($D1298,metadata!$B$2:$S$451,5,0)</f>
        <v>y</v>
      </c>
      <c r="I1298" t="str">
        <f>VLOOKUP($D1298,metadata!$B$2:$S$451,6,0)</f>
        <v>a</v>
      </c>
      <c r="J1298" t="str">
        <f>VLOOKUP($D1298,metadata!$B$2:$S$451,7,0)</f>
        <v>i</v>
      </c>
      <c r="K1298">
        <f>VLOOKUP($D1298,metadata!$B$2:$S$451,8,0)</f>
        <v>8</v>
      </c>
      <c r="L1298">
        <f>VLOOKUP($D1298,metadata!$B$2:$S$451,9,0)</f>
        <v>8</v>
      </c>
      <c r="M1298" t="str">
        <f>VLOOKUP($D1298,metadata!$B$2:$S$451,10,0)</f>
        <v/>
      </c>
      <c r="N1298" t="str">
        <f>VLOOKUP($D1298,metadata!$B$2:$S$451,11,0)</f>
        <v>drosophila littoralis</v>
      </c>
      <c r="O1298" t="str">
        <f>VLOOKUP($D1298,metadata!$B$2:$S$451,12,0)</f>
        <v>diptera</v>
      </c>
      <c r="P1298" t="str">
        <f>VLOOKUP($D1298,metadata!$B$2:$S$451,13,0)</f>
        <v>O</v>
      </c>
      <c r="Q1298">
        <f>VLOOKUP($D1298,metadata!$B$2:$S$451,14,0)</f>
        <v>65.013333000000003</v>
      </c>
      <c r="R1298">
        <f>VLOOKUP($D1298,metadata!$B$2:$S$451,15,0)</f>
        <v>25.4725</v>
      </c>
      <c r="S1298" t="str">
        <f>VLOOKUP($D1298,metadata!$B$2:$S$451,16,0)</f>
        <v/>
      </c>
      <c r="T1298" t="str">
        <f>VLOOKUP($D1298,metadata!$B$2:$S$451,17,0)</f>
        <v/>
      </c>
      <c r="U1298" t="str">
        <f>VLOOKUP($D1298,metadata!$B$2:$S$451,18,0)</f>
        <v/>
      </c>
      <c r="V1298">
        <f>VLOOKUP($D1298,metadata!$B$2:$Z$451,19,0)</f>
        <v>128</v>
      </c>
      <c r="W1298" t="str">
        <f>VLOOKUP($D1298,metadata!$B$2:$Z$451,20,0)</f>
        <v>global average</v>
      </c>
      <c r="X1298" t="str">
        <f>VLOOKUP($D1298,metadata!$B$2:$Z$451,21,0)</f>
        <v/>
      </c>
      <c r="Y1298">
        <f>VLOOKUP($D1298,metadata!$B$2:$Z$451,22,0)</f>
        <v>29</v>
      </c>
      <c r="Z1298" t="str">
        <f>VLOOKUP($D1298,metadata!$B$2:$Z$451,23,0)</f>
        <v/>
      </c>
      <c r="AA1298" t="str">
        <f>VLOOKUP($D1298,metadata!$B$2:$Z$451,24,0)</f>
        <v>adult</v>
      </c>
      <c r="AB1298" t="str">
        <f>VLOOKUP($D1298,metadata!$B$2:$Z$451,25,0)</f>
        <v/>
      </c>
      <c r="AC1298">
        <v>11.9575919469259</v>
      </c>
      <c r="AD1298">
        <v>99.662361549273399</v>
      </c>
      <c r="AF1298">
        <f>IF(AE1298="",V1298,AE1298)</f>
        <v>128</v>
      </c>
      <c r="AG1298">
        <f>ROUND(AC1298,1)</f>
        <v>12</v>
      </c>
      <c r="AH1298">
        <v>1977</v>
      </c>
      <c r="AI1298" t="s">
        <v>38</v>
      </c>
      <c r="AJ1298" t="s">
        <v>38</v>
      </c>
    </row>
    <row r="1299" spans="3:36" x14ac:dyDescent="0.3">
      <c r="C1299">
        <v>1299</v>
      </c>
      <c r="D1299" t="str">
        <f t="shared" si="53"/>
        <v>29-O</v>
      </c>
      <c r="E1299" t="str">
        <f>VLOOKUP($D1299,metadata!$B$2:$S$451,2,0)</f>
        <v>LUMME, J; OIKARINEN, A</v>
      </c>
      <c r="F1299" t="str">
        <f>VLOOKUP($D1299,metadata!$B$2:$S$451,3,0)</f>
        <v>GENETIC BASIS OF GEOGRAPHICALLY VARIABLE PHOTOPERIODIC DIAPAUSE IN DROSOPHILA-LITTORALIS</v>
      </c>
      <c r="G1299" t="str">
        <f>VLOOKUP($D1299,metadata!$B$2:$S$451,4,0)</f>
        <v/>
      </c>
      <c r="H1299" t="str">
        <f>VLOOKUP($D1299,metadata!$B$2:$S$451,5,0)</f>
        <v>y</v>
      </c>
      <c r="I1299" t="str">
        <f>VLOOKUP($D1299,metadata!$B$2:$S$451,6,0)</f>
        <v>a</v>
      </c>
      <c r="J1299" t="str">
        <f>VLOOKUP($D1299,metadata!$B$2:$S$451,7,0)</f>
        <v>i</v>
      </c>
      <c r="K1299">
        <f>VLOOKUP($D1299,metadata!$B$2:$S$451,8,0)</f>
        <v>8</v>
      </c>
      <c r="L1299">
        <f>VLOOKUP($D1299,metadata!$B$2:$S$451,9,0)</f>
        <v>8</v>
      </c>
      <c r="M1299" t="str">
        <f>VLOOKUP($D1299,metadata!$B$2:$S$451,10,0)</f>
        <v/>
      </c>
      <c r="N1299" t="str">
        <f>VLOOKUP($D1299,metadata!$B$2:$S$451,11,0)</f>
        <v>drosophila littoralis</v>
      </c>
      <c r="O1299" t="str">
        <f>VLOOKUP($D1299,metadata!$B$2:$S$451,12,0)</f>
        <v>diptera</v>
      </c>
      <c r="P1299" t="str">
        <f>VLOOKUP($D1299,metadata!$B$2:$S$451,13,0)</f>
        <v>O</v>
      </c>
      <c r="Q1299">
        <f>VLOOKUP($D1299,metadata!$B$2:$S$451,14,0)</f>
        <v>65.013333000000003</v>
      </c>
      <c r="R1299">
        <f>VLOOKUP($D1299,metadata!$B$2:$S$451,15,0)</f>
        <v>25.4725</v>
      </c>
      <c r="S1299" t="str">
        <f>VLOOKUP($D1299,metadata!$B$2:$S$451,16,0)</f>
        <v/>
      </c>
      <c r="T1299" t="str">
        <f>VLOOKUP($D1299,metadata!$B$2:$S$451,17,0)</f>
        <v/>
      </c>
      <c r="U1299" t="str">
        <f>VLOOKUP($D1299,metadata!$B$2:$S$451,18,0)</f>
        <v/>
      </c>
      <c r="V1299">
        <f>VLOOKUP($D1299,metadata!$B$2:$Z$451,19,0)</f>
        <v>128</v>
      </c>
      <c r="W1299" t="str">
        <f>VLOOKUP($D1299,metadata!$B$2:$Z$451,20,0)</f>
        <v>global average</v>
      </c>
      <c r="X1299" t="str">
        <f>VLOOKUP($D1299,metadata!$B$2:$Z$451,21,0)</f>
        <v/>
      </c>
      <c r="Y1299">
        <f>VLOOKUP($D1299,metadata!$B$2:$Z$451,22,0)</f>
        <v>29</v>
      </c>
      <c r="Z1299" t="str">
        <f>VLOOKUP($D1299,metadata!$B$2:$Z$451,23,0)</f>
        <v/>
      </c>
      <c r="AA1299" t="str">
        <f>VLOOKUP($D1299,metadata!$B$2:$Z$451,24,0)</f>
        <v>adult</v>
      </c>
      <c r="AB1299" t="str">
        <f>VLOOKUP($D1299,metadata!$B$2:$Z$451,25,0)</f>
        <v/>
      </c>
      <c r="AC1299">
        <v>14.9514696575736</v>
      </c>
      <c r="AD1299">
        <v>99.285851420119897</v>
      </c>
      <c r="AF1299">
        <f>IF(AE1299="",V1299,AE1299)</f>
        <v>128</v>
      </c>
      <c r="AG1299">
        <f>ROUND(AC1299,1)</f>
        <v>15</v>
      </c>
      <c r="AH1299">
        <v>1977</v>
      </c>
      <c r="AI1299" t="s">
        <v>38</v>
      </c>
      <c r="AJ1299" t="s">
        <v>38</v>
      </c>
    </row>
    <row r="1300" spans="3:36" x14ac:dyDescent="0.3">
      <c r="C1300">
        <v>1300</v>
      </c>
      <c r="D1300" t="str">
        <f t="shared" si="53"/>
        <v>29-O</v>
      </c>
      <c r="E1300" t="str">
        <f>VLOOKUP($D1300,metadata!$B$2:$S$451,2,0)</f>
        <v>LUMME, J; OIKARINEN, A</v>
      </c>
      <c r="F1300" t="str">
        <f>VLOOKUP($D1300,metadata!$B$2:$S$451,3,0)</f>
        <v>GENETIC BASIS OF GEOGRAPHICALLY VARIABLE PHOTOPERIODIC DIAPAUSE IN DROSOPHILA-LITTORALIS</v>
      </c>
      <c r="G1300" t="str">
        <f>VLOOKUP($D1300,metadata!$B$2:$S$451,4,0)</f>
        <v/>
      </c>
      <c r="H1300" t="str">
        <f>VLOOKUP($D1300,metadata!$B$2:$S$451,5,0)</f>
        <v>y</v>
      </c>
      <c r="I1300" t="str">
        <f>VLOOKUP($D1300,metadata!$B$2:$S$451,6,0)</f>
        <v>a</v>
      </c>
      <c r="J1300" t="str">
        <f>VLOOKUP($D1300,metadata!$B$2:$S$451,7,0)</f>
        <v>i</v>
      </c>
      <c r="K1300">
        <f>VLOOKUP($D1300,metadata!$B$2:$S$451,8,0)</f>
        <v>8</v>
      </c>
      <c r="L1300">
        <f>VLOOKUP($D1300,metadata!$B$2:$S$451,9,0)</f>
        <v>8</v>
      </c>
      <c r="M1300" t="str">
        <f>VLOOKUP($D1300,metadata!$B$2:$S$451,10,0)</f>
        <v/>
      </c>
      <c r="N1300" t="str">
        <f>VLOOKUP($D1300,metadata!$B$2:$S$451,11,0)</f>
        <v>drosophila littoralis</v>
      </c>
      <c r="O1300" t="str">
        <f>VLOOKUP($D1300,metadata!$B$2:$S$451,12,0)</f>
        <v>diptera</v>
      </c>
      <c r="P1300" t="str">
        <f>VLOOKUP($D1300,metadata!$B$2:$S$451,13,0)</f>
        <v>O</v>
      </c>
      <c r="Q1300">
        <f>VLOOKUP($D1300,metadata!$B$2:$S$451,14,0)</f>
        <v>65.013333000000003</v>
      </c>
      <c r="R1300">
        <f>VLOOKUP($D1300,metadata!$B$2:$S$451,15,0)</f>
        <v>25.4725</v>
      </c>
      <c r="S1300" t="str">
        <f>VLOOKUP($D1300,metadata!$B$2:$S$451,16,0)</f>
        <v/>
      </c>
      <c r="T1300" t="str">
        <f>VLOOKUP($D1300,metadata!$B$2:$S$451,17,0)</f>
        <v/>
      </c>
      <c r="U1300" t="str">
        <f>VLOOKUP($D1300,metadata!$B$2:$S$451,18,0)</f>
        <v/>
      </c>
      <c r="V1300">
        <f>VLOOKUP($D1300,metadata!$B$2:$Z$451,19,0)</f>
        <v>128</v>
      </c>
      <c r="W1300" t="str">
        <f>VLOOKUP($D1300,metadata!$B$2:$Z$451,20,0)</f>
        <v>global average</v>
      </c>
      <c r="X1300" t="str">
        <f>VLOOKUP($D1300,metadata!$B$2:$Z$451,21,0)</f>
        <v/>
      </c>
      <c r="Y1300">
        <f>VLOOKUP($D1300,metadata!$B$2:$Z$451,22,0)</f>
        <v>29</v>
      </c>
      <c r="Z1300" t="str">
        <f>VLOOKUP($D1300,metadata!$B$2:$Z$451,23,0)</f>
        <v/>
      </c>
      <c r="AA1300" t="str">
        <f>VLOOKUP($D1300,metadata!$B$2:$Z$451,24,0)</f>
        <v>adult</v>
      </c>
      <c r="AB1300" t="str">
        <f>VLOOKUP($D1300,metadata!$B$2:$Z$451,25,0)</f>
        <v/>
      </c>
      <c r="AC1300">
        <v>16.448579169046699</v>
      </c>
      <c r="AD1300">
        <v>98.846767369596193</v>
      </c>
      <c r="AF1300">
        <f>IF(AE1300="",V1300,AE1300)</f>
        <v>128</v>
      </c>
      <c r="AG1300">
        <v>16.5</v>
      </c>
      <c r="AH1300">
        <v>1977</v>
      </c>
      <c r="AI1300" t="s">
        <v>38</v>
      </c>
      <c r="AJ1300" t="s">
        <v>38</v>
      </c>
    </row>
    <row r="1301" spans="3:36" x14ac:dyDescent="0.3">
      <c r="C1301">
        <v>1301</v>
      </c>
      <c r="D1301" t="str">
        <f t="shared" si="53"/>
        <v>29-O</v>
      </c>
      <c r="E1301" t="str">
        <f>VLOOKUP($D1301,metadata!$B$2:$S$451,2,0)</f>
        <v>LUMME, J; OIKARINEN, A</v>
      </c>
      <c r="F1301" t="str">
        <f>VLOOKUP($D1301,metadata!$B$2:$S$451,3,0)</f>
        <v>GENETIC BASIS OF GEOGRAPHICALLY VARIABLE PHOTOPERIODIC DIAPAUSE IN DROSOPHILA-LITTORALIS</v>
      </c>
      <c r="G1301" t="str">
        <f>VLOOKUP($D1301,metadata!$B$2:$S$451,4,0)</f>
        <v/>
      </c>
      <c r="H1301" t="str">
        <f>VLOOKUP($D1301,metadata!$B$2:$S$451,5,0)</f>
        <v>y</v>
      </c>
      <c r="I1301" t="str">
        <f>VLOOKUP($D1301,metadata!$B$2:$S$451,6,0)</f>
        <v>a</v>
      </c>
      <c r="J1301" t="str">
        <f>VLOOKUP($D1301,metadata!$B$2:$S$451,7,0)</f>
        <v>i</v>
      </c>
      <c r="K1301">
        <f>VLOOKUP($D1301,metadata!$B$2:$S$451,8,0)</f>
        <v>8</v>
      </c>
      <c r="L1301">
        <f>VLOOKUP($D1301,metadata!$B$2:$S$451,9,0)</f>
        <v>8</v>
      </c>
      <c r="M1301" t="str">
        <f>VLOOKUP($D1301,metadata!$B$2:$S$451,10,0)</f>
        <v/>
      </c>
      <c r="N1301" t="str">
        <f>VLOOKUP($D1301,metadata!$B$2:$S$451,11,0)</f>
        <v>drosophila littoralis</v>
      </c>
      <c r="O1301" t="str">
        <f>VLOOKUP($D1301,metadata!$B$2:$S$451,12,0)</f>
        <v>diptera</v>
      </c>
      <c r="P1301" t="str">
        <f>VLOOKUP($D1301,metadata!$B$2:$S$451,13,0)</f>
        <v>O</v>
      </c>
      <c r="Q1301">
        <f>VLOOKUP($D1301,metadata!$B$2:$S$451,14,0)</f>
        <v>65.013333000000003</v>
      </c>
      <c r="R1301">
        <f>VLOOKUP($D1301,metadata!$B$2:$S$451,15,0)</f>
        <v>25.4725</v>
      </c>
      <c r="S1301" t="str">
        <f>VLOOKUP($D1301,metadata!$B$2:$S$451,16,0)</f>
        <v/>
      </c>
      <c r="T1301" t="str">
        <f>VLOOKUP($D1301,metadata!$B$2:$S$451,17,0)</f>
        <v/>
      </c>
      <c r="U1301" t="str">
        <f>VLOOKUP($D1301,metadata!$B$2:$S$451,18,0)</f>
        <v/>
      </c>
      <c r="V1301">
        <f>VLOOKUP($D1301,metadata!$B$2:$Z$451,19,0)</f>
        <v>128</v>
      </c>
      <c r="W1301" t="str">
        <f>VLOOKUP($D1301,metadata!$B$2:$Z$451,20,0)</f>
        <v>global average</v>
      </c>
      <c r="X1301" t="str">
        <f>VLOOKUP($D1301,metadata!$B$2:$Z$451,21,0)</f>
        <v/>
      </c>
      <c r="Y1301">
        <f>VLOOKUP($D1301,metadata!$B$2:$Z$451,22,0)</f>
        <v>29</v>
      </c>
      <c r="Z1301" t="str">
        <f>VLOOKUP($D1301,metadata!$B$2:$Z$451,23,0)</f>
        <v/>
      </c>
      <c r="AA1301" t="str">
        <f>VLOOKUP($D1301,metadata!$B$2:$Z$451,24,0)</f>
        <v>adult</v>
      </c>
      <c r="AB1301" t="str">
        <f>VLOOKUP($D1301,metadata!$B$2:$Z$451,25,0)</f>
        <v/>
      </c>
      <c r="AC1301">
        <v>17.889485922052799</v>
      </c>
      <c r="AD1301">
        <v>31.014029357598101</v>
      </c>
      <c r="AF1301">
        <f>IF(AE1301="",V1301,AE1301)</f>
        <v>128</v>
      </c>
      <c r="AG1301">
        <v>18</v>
      </c>
      <c r="AH1301">
        <v>1977</v>
      </c>
      <c r="AI1301" t="s">
        <v>38</v>
      </c>
      <c r="AJ1301" t="s">
        <v>38</v>
      </c>
    </row>
    <row r="1302" spans="3:36" x14ac:dyDescent="0.3">
      <c r="C1302">
        <v>1302</v>
      </c>
      <c r="D1302" t="str">
        <f t="shared" si="53"/>
        <v>29-O</v>
      </c>
      <c r="E1302" t="str">
        <f>VLOOKUP($D1302,metadata!$B$2:$S$451,2,0)</f>
        <v>LUMME, J; OIKARINEN, A</v>
      </c>
      <c r="F1302" t="str">
        <f>VLOOKUP($D1302,metadata!$B$2:$S$451,3,0)</f>
        <v>GENETIC BASIS OF GEOGRAPHICALLY VARIABLE PHOTOPERIODIC DIAPAUSE IN DROSOPHILA-LITTORALIS</v>
      </c>
      <c r="G1302" t="str">
        <f>VLOOKUP($D1302,metadata!$B$2:$S$451,4,0)</f>
        <v/>
      </c>
      <c r="H1302" t="str">
        <f>VLOOKUP($D1302,metadata!$B$2:$S$451,5,0)</f>
        <v>y</v>
      </c>
      <c r="I1302" t="str">
        <f>VLOOKUP($D1302,metadata!$B$2:$S$451,6,0)</f>
        <v>a</v>
      </c>
      <c r="J1302" t="str">
        <f>VLOOKUP($D1302,metadata!$B$2:$S$451,7,0)</f>
        <v>i</v>
      </c>
      <c r="K1302">
        <f>VLOOKUP($D1302,metadata!$B$2:$S$451,8,0)</f>
        <v>8</v>
      </c>
      <c r="L1302">
        <f>VLOOKUP($D1302,metadata!$B$2:$S$451,9,0)</f>
        <v>8</v>
      </c>
      <c r="M1302" t="str">
        <f>VLOOKUP($D1302,metadata!$B$2:$S$451,10,0)</f>
        <v/>
      </c>
      <c r="N1302" t="str">
        <f>VLOOKUP($D1302,metadata!$B$2:$S$451,11,0)</f>
        <v>drosophila littoralis</v>
      </c>
      <c r="O1302" t="str">
        <f>VLOOKUP($D1302,metadata!$B$2:$S$451,12,0)</f>
        <v>diptera</v>
      </c>
      <c r="P1302" t="str">
        <f>VLOOKUP($D1302,metadata!$B$2:$S$451,13,0)</f>
        <v>O</v>
      </c>
      <c r="Q1302">
        <f>VLOOKUP($D1302,metadata!$B$2:$S$451,14,0)</f>
        <v>65.013333000000003</v>
      </c>
      <c r="R1302">
        <f>VLOOKUP($D1302,metadata!$B$2:$S$451,15,0)</f>
        <v>25.4725</v>
      </c>
      <c r="S1302" t="str">
        <f>VLOOKUP($D1302,metadata!$B$2:$S$451,16,0)</f>
        <v/>
      </c>
      <c r="T1302" t="str">
        <f>VLOOKUP($D1302,metadata!$B$2:$S$451,17,0)</f>
        <v/>
      </c>
      <c r="U1302" t="str">
        <f>VLOOKUP($D1302,metadata!$B$2:$S$451,18,0)</f>
        <v/>
      </c>
      <c r="V1302">
        <f>VLOOKUP($D1302,metadata!$B$2:$Z$451,19,0)</f>
        <v>128</v>
      </c>
      <c r="W1302" t="str">
        <f>VLOOKUP($D1302,metadata!$B$2:$Z$451,20,0)</f>
        <v>global average</v>
      </c>
      <c r="X1302" t="str">
        <f>VLOOKUP($D1302,metadata!$B$2:$Z$451,21,0)</f>
        <v/>
      </c>
      <c r="Y1302">
        <f>VLOOKUP($D1302,metadata!$B$2:$Z$451,22,0)</f>
        <v>29</v>
      </c>
      <c r="Z1302" t="str">
        <f>VLOOKUP($D1302,metadata!$B$2:$Z$451,23,0)</f>
        <v/>
      </c>
      <c r="AA1302" t="str">
        <f>VLOOKUP($D1302,metadata!$B$2:$Z$451,24,0)</f>
        <v>adult</v>
      </c>
      <c r="AB1302" t="str">
        <f>VLOOKUP($D1302,metadata!$B$2:$Z$451,25,0)</f>
        <v/>
      </c>
      <c r="AC1302">
        <v>20.019160893195298</v>
      </c>
      <c r="AD1302">
        <v>0.83550406374955299</v>
      </c>
      <c r="AF1302">
        <f>IF(AE1302="",V1302,AE1302)</f>
        <v>128</v>
      </c>
      <c r="AG1302">
        <f>ROUND(AC1302,1)</f>
        <v>20</v>
      </c>
      <c r="AH1302">
        <v>1977</v>
      </c>
      <c r="AI1302" t="s">
        <v>38</v>
      </c>
      <c r="AJ1302" t="s">
        <v>38</v>
      </c>
    </row>
    <row r="1303" spans="3:36" x14ac:dyDescent="0.3">
      <c r="C1303">
        <v>1303</v>
      </c>
      <c r="D1303" t="str">
        <f t="shared" si="53"/>
        <v>29-O</v>
      </c>
      <c r="E1303" t="str">
        <f>VLOOKUP($D1303,metadata!$B$2:$S$451,2,0)</f>
        <v>LUMME, J; OIKARINEN, A</v>
      </c>
      <c r="F1303" t="str">
        <f>VLOOKUP($D1303,metadata!$B$2:$S$451,3,0)</f>
        <v>GENETIC BASIS OF GEOGRAPHICALLY VARIABLE PHOTOPERIODIC DIAPAUSE IN DROSOPHILA-LITTORALIS</v>
      </c>
      <c r="G1303" t="str">
        <f>VLOOKUP($D1303,metadata!$B$2:$S$451,4,0)</f>
        <v/>
      </c>
      <c r="H1303" t="str">
        <f>VLOOKUP($D1303,metadata!$B$2:$S$451,5,0)</f>
        <v>y</v>
      </c>
      <c r="I1303" t="str">
        <f>VLOOKUP($D1303,metadata!$B$2:$S$451,6,0)</f>
        <v>a</v>
      </c>
      <c r="J1303" t="str">
        <f>VLOOKUP($D1303,metadata!$B$2:$S$451,7,0)</f>
        <v>i</v>
      </c>
      <c r="K1303">
        <f>VLOOKUP($D1303,metadata!$B$2:$S$451,8,0)</f>
        <v>8</v>
      </c>
      <c r="L1303">
        <f>VLOOKUP($D1303,metadata!$B$2:$S$451,9,0)</f>
        <v>8</v>
      </c>
      <c r="M1303" t="str">
        <f>VLOOKUP($D1303,metadata!$B$2:$S$451,10,0)</f>
        <v/>
      </c>
      <c r="N1303" t="str">
        <f>VLOOKUP($D1303,metadata!$B$2:$S$451,11,0)</f>
        <v>drosophila littoralis</v>
      </c>
      <c r="O1303" t="str">
        <f>VLOOKUP($D1303,metadata!$B$2:$S$451,12,0)</f>
        <v>diptera</v>
      </c>
      <c r="P1303" t="str">
        <f>VLOOKUP($D1303,metadata!$B$2:$S$451,13,0)</f>
        <v>O</v>
      </c>
      <c r="Q1303">
        <f>VLOOKUP($D1303,metadata!$B$2:$S$451,14,0)</f>
        <v>65.013333000000003</v>
      </c>
      <c r="R1303">
        <f>VLOOKUP($D1303,metadata!$B$2:$S$451,15,0)</f>
        <v>25.4725</v>
      </c>
      <c r="S1303" t="str">
        <f>VLOOKUP($D1303,metadata!$B$2:$S$451,16,0)</f>
        <v/>
      </c>
      <c r="T1303" t="str">
        <f>VLOOKUP($D1303,metadata!$B$2:$S$451,17,0)</f>
        <v/>
      </c>
      <c r="U1303" t="str">
        <f>VLOOKUP($D1303,metadata!$B$2:$S$451,18,0)</f>
        <v/>
      </c>
      <c r="V1303">
        <f>VLOOKUP($D1303,metadata!$B$2:$Z$451,19,0)</f>
        <v>128</v>
      </c>
      <c r="W1303" t="str">
        <f>VLOOKUP($D1303,metadata!$B$2:$Z$451,20,0)</f>
        <v>global average</v>
      </c>
      <c r="X1303" t="str">
        <f>VLOOKUP($D1303,metadata!$B$2:$Z$451,21,0)</f>
        <v/>
      </c>
      <c r="Y1303">
        <f>VLOOKUP($D1303,metadata!$B$2:$Z$451,22,0)</f>
        <v>29</v>
      </c>
      <c r="Z1303" t="str">
        <f>VLOOKUP($D1303,metadata!$B$2:$Z$451,23,0)</f>
        <v/>
      </c>
      <c r="AA1303" t="str">
        <f>VLOOKUP($D1303,metadata!$B$2:$Z$451,24,0)</f>
        <v>adult</v>
      </c>
      <c r="AB1303" t="str">
        <f>VLOOKUP($D1303,metadata!$B$2:$Z$451,25,0)</f>
        <v/>
      </c>
      <c r="AC1303">
        <v>24.016439875705402</v>
      </c>
      <c r="AD1303">
        <v>0.66816622857021402</v>
      </c>
      <c r="AF1303">
        <f>IF(AE1303="",V1303,AE1303)</f>
        <v>128</v>
      </c>
      <c r="AG1303">
        <f>ROUND(AC1303,1)</f>
        <v>24</v>
      </c>
      <c r="AH1303">
        <v>1977</v>
      </c>
      <c r="AI1303" t="s">
        <v>38</v>
      </c>
      <c r="AJ1303" t="s">
        <v>38</v>
      </c>
    </row>
    <row r="1304" spans="3:36" x14ac:dyDescent="0.3">
      <c r="C1304">
        <v>1304</v>
      </c>
      <c r="D1304" t="str">
        <f t="shared" si="53"/>
        <v>30-N</v>
      </c>
      <c r="E1304" t="str">
        <f>VLOOKUP($D1304,metadata!$B$2:$S$451,2,0)</f>
        <v>Lushai, G; Hardie, J; Harrington, R</v>
      </c>
      <c r="F1304" t="str">
        <f>VLOOKUP($D1304,metadata!$B$2:$S$451,3,0)</f>
        <v>Inheritance of photoperiodic response in the bird cherry aphid, Rhopalosiphum padi</v>
      </c>
      <c r="G1304" t="str">
        <f>VLOOKUP($D1304,metadata!$B$2:$S$451,4,0)</f>
        <v>10.1111/j.1365-3032.1996.tb00868.x</v>
      </c>
      <c r="H1304" t="str">
        <f>VLOOKUP($D1304,metadata!$B$2:$S$451,5,0)</f>
        <v>y</v>
      </c>
      <c r="I1304" t="str">
        <f>VLOOKUP($D1304,metadata!$B$2:$S$451,6,0)</f>
        <v>a</v>
      </c>
      <c r="J1304" t="str">
        <f>VLOOKUP($D1304,metadata!$B$2:$S$451,7,0)</f>
        <v>i</v>
      </c>
      <c r="K1304">
        <f>VLOOKUP($D1304,metadata!$B$2:$S$451,8,0)</f>
        <v>3</v>
      </c>
      <c r="L1304">
        <f>VLOOKUP($D1304,metadata!$B$2:$S$451,9,0)</f>
        <v>11</v>
      </c>
      <c r="M1304" t="str">
        <f>VLOOKUP($D1304,metadata!$B$2:$S$451,10,0)</f>
        <v>n</v>
      </c>
      <c r="N1304" t="str">
        <f>VLOOKUP($D1304,metadata!$B$2:$S$451,11,0)</f>
        <v>rhopalosiphum padi</v>
      </c>
      <c r="O1304" t="str">
        <f>VLOOKUP($D1304,metadata!$B$2:$S$451,12,0)</f>
        <v>hemiptera</v>
      </c>
      <c r="P1304" t="str">
        <f>VLOOKUP($D1304,metadata!$B$2:$S$451,13,0)</f>
        <v>N</v>
      </c>
      <c r="Q1304">
        <f>VLOOKUP($D1304,metadata!$B$2:$S$451,14,0)</f>
        <v>56.5</v>
      </c>
      <c r="R1304">
        <f>VLOOKUP($D1304,metadata!$B$2:$S$451,15,0)</f>
        <v>-3.1</v>
      </c>
      <c r="S1304" t="str">
        <f>VLOOKUP($D1304,metadata!$B$2:$S$451,16,0)</f>
        <v/>
      </c>
      <c r="T1304" t="str">
        <f>VLOOKUP($D1304,metadata!$B$2:$S$451,17,0)</f>
        <v/>
      </c>
      <c r="U1304" t="str">
        <f>VLOOKUP($D1304,metadata!$B$2:$S$451,18,0)</f>
        <v/>
      </c>
      <c r="V1304">
        <f>VLOOKUP($D1304,metadata!$B$2:$Z$451,19,0)</f>
        <v>21</v>
      </c>
      <c r="W1304" t="str">
        <f>VLOOKUP($D1304,metadata!$B$2:$Z$451,20,0)</f>
        <v>approx</v>
      </c>
      <c r="X1304" t="str">
        <f>VLOOKUP($D1304,metadata!$B$2:$Z$451,21,0)</f>
        <v/>
      </c>
      <c r="Y1304">
        <f>VLOOKUP($D1304,metadata!$B$2:$Z$451,22,0)</f>
        <v>30</v>
      </c>
      <c r="Z1304" t="str">
        <f>VLOOKUP($D1304,metadata!$B$2:$Z$451,23,0)</f>
        <v/>
      </c>
      <c r="AA1304" t="str">
        <f>VLOOKUP($D1304,metadata!$B$2:$Z$451,24,0)</f>
        <v>adult</v>
      </c>
      <c r="AB1304" t="str">
        <f>VLOOKUP($D1304,metadata!$B$2:$Z$451,25,0)</f>
        <v/>
      </c>
      <c r="AC1304">
        <v>4.0211920529801297</v>
      </c>
      <c r="AD1304">
        <v>0.32087160863063902</v>
      </c>
      <c r="AF1304">
        <f>IF(AE1304="",V1304,AE1304)</f>
        <v>21</v>
      </c>
      <c r="AG1304">
        <f>ROUND(AC1304,1)</f>
        <v>4</v>
      </c>
      <c r="AH1304">
        <v>1996</v>
      </c>
      <c r="AI1304" t="s">
        <v>37</v>
      </c>
      <c r="AJ1304" t="s">
        <v>37</v>
      </c>
    </row>
    <row r="1305" spans="3:36" x14ac:dyDescent="0.3">
      <c r="C1305">
        <v>1305</v>
      </c>
      <c r="D1305" t="str">
        <f t="shared" si="53"/>
        <v>30-N</v>
      </c>
      <c r="E1305" t="str">
        <f>VLOOKUP($D1305,metadata!$B$2:$S$451,2,0)</f>
        <v>Lushai, G; Hardie, J; Harrington, R</v>
      </c>
      <c r="F1305" t="str">
        <f>VLOOKUP($D1305,metadata!$B$2:$S$451,3,0)</f>
        <v>Inheritance of photoperiodic response in the bird cherry aphid, Rhopalosiphum padi</v>
      </c>
      <c r="G1305" t="str">
        <f>VLOOKUP($D1305,metadata!$B$2:$S$451,4,0)</f>
        <v>10.1111/j.1365-3032.1996.tb00868.x</v>
      </c>
      <c r="H1305" t="str">
        <f>VLOOKUP($D1305,metadata!$B$2:$S$451,5,0)</f>
        <v>y</v>
      </c>
      <c r="I1305" t="str">
        <f>VLOOKUP($D1305,metadata!$B$2:$S$451,6,0)</f>
        <v>a</v>
      </c>
      <c r="J1305" t="str">
        <f>VLOOKUP($D1305,metadata!$B$2:$S$451,7,0)</f>
        <v>i</v>
      </c>
      <c r="K1305">
        <f>VLOOKUP($D1305,metadata!$B$2:$S$451,8,0)</f>
        <v>3</v>
      </c>
      <c r="L1305">
        <f>VLOOKUP($D1305,metadata!$B$2:$S$451,9,0)</f>
        <v>11</v>
      </c>
      <c r="M1305" t="str">
        <f>VLOOKUP($D1305,metadata!$B$2:$S$451,10,0)</f>
        <v>n</v>
      </c>
      <c r="N1305" t="str">
        <f>VLOOKUP($D1305,metadata!$B$2:$S$451,11,0)</f>
        <v>rhopalosiphum padi</v>
      </c>
      <c r="O1305" t="str">
        <f>VLOOKUP($D1305,metadata!$B$2:$S$451,12,0)</f>
        <v>hemiptera</v>
      </c>
      <c r="P1305" t="str">
        <f>VLOOKUP($D1305,metadata!$B$2:$S$451,13,0)</f>
        <v>N</v>
      </c>
      <c r="Q1305">
        <f>VLOOKUP($D1305,metadata!$B$2:$S$451,14,0)</f>
        <v>56.5</v>
      </c>
      <c r="R1305">
        <f>VLOOKUP($D1305,metadata!$B$2:$S$451,15,0)</f>
        <v>-3.1</v>
      </c>
      <c r="S1305" t="str">
        <f>VLOOKUP($D1305,metadata!$B$2:$S$451,16,0)</f>
        <v/>
      </c>
      <c r="T1305" t="str">
        <f>VLOOKUP($D1305,metadata!$B$2:$S$451,17,0)</f>
        <v/>
      </c>
      <c r="U1305" t="str">
        <f>VLOOKUP($D1305,metadata!$B$2:$S$451,18,0)</f>
        <v/>
      </c>
      <c r="V1305">
        <f>VLOOKUP($D1305,metadata!$B$2:$Z$451,19,0)</f>
        <v>21</v>
      </c>
      <c r="W1305" t="str">
        <f>VLOOKUP($D1305,metadata!$B$2:$Z$451,20,0)</f>
        <v>approx</v>
      </c>
      <c r="X1305" t="str">
        <f>VLOOKUP($D1305,metadata!$B$2:$Z$451,21,0)</f>
        <v/>
      </c>
      <c r="Y1305">
        <f>VLOOKUP($D1305,metadata!$B$2:$Z$451,22,0)</f>
        <v>30</v>
      </c>
      <c r="Z1305" t="str">
        <f>VLOOKUP($D1305,metadata!$B$2:$Z$451,23,0)</f>
        <v/>
      </c>
      <c r="AA1305" t="str">
        <f>VLOOKUP($D1305,metadata!$B$2:$Z$451,24,0)</f>
        <v>adult</v>
      </c>
      <c r="AB1305" t="str">
        <f>VLOOKUP($D1305,metadata!$B$2:$Z$451,25,0)</f>
        <v/>
      </c>
      <c r="AC1305">
        <v>8.0900662251655593</v>
      </c>
      <c r="AD1305">
        <v>-0.329844050416568</v>
      </c>
      <c r="AF1305">
        <f>IF(AE1305="",V1305,AE1305)</f>
        <v>21</v>
      </c>
      <c r="AG1305">
        <v>8</v>
      </c>
      <c r="AH1305">
        <v>1996</v>
      </c>
      <c r="AI1305" t="s">
        <v>37</v>
      </c>
      <c r="AJ1305" t="s">
        <v>37</v>
      </c>
    </row>
    <row r="1306" spans="3:36" x14ac:dyDescent="0.3">
      <c r="C1306">
        <v>1306</v>
      </c>
      <c r="D1306" t="str">
        <f t="shared" si="53"/>
        <v>30-N</v>
      </c>
      <c r="E1306" t="str">
        <f>VLOOKUP($D1306,metadata!$B$2:$S$451,2,0)</f>
        <v>Lushai, G; Hardie, J; Harrington, R</v>
      </c>
      <c r="F1306" t="str">
        <f>VLOOKUP($D1306,metadata!$B$2:$S$451,3,0)</f>
        <v>Inheritance of photoperiodic response in the bird cherry aphid, Rhopalosiphum padi</v>
      </c>
      <c r="G1306" t="str">
        <f>VLOOKUP($D1306,metadata!$B$2:$S$451,4,0)</f>
        <v>10.1111/j.1365-3032.1996.tb00868.x</v>
      </c>
      <c r="H1306" t="str">
        <f>VLOOKUP($D1306,metadata!$B$2:$S$451,5,0)</f>
        <v>y</v>
      </c>
      <c r="I1306" t="str">
        <f>VLOOKUP($D1306,metadata!$B$2:$S$451,6,0)</f>
        <v>a</v>
      </c>
      <c r="J1306" t="str">
        <f>VLOOKUP($D1306,metadata!$B$2:$S$451,7,0)</f>
        <v>i</v>
      </c>
      <c r="K1306">
        <f>VLOOKUP($D1306,metadata!$B$2:$S$451,8,0)</f>
        <v>3</v>
      </c>
      <c r="L1306">
        <f>VLOOKUP($D1306,metadata!$B$2:$S$451,9,0)</f>
        <v>11</v>
      </c>
      <c r="M1306" t="str">
        <f>VLOOKUP($D1306,metadata!$B$2:$S$451,10,0)</f>
        <v>n</v>
      </c>
      <c r="N1306" t="str">
        <f>VLOOKUP($D1306,metadata!$B$2:$S$451,11,0)</f>
        <v>rhopalosiphum padi</v>
      </c>
      <c r="O1306" t="str">
        <f>VLOOKUP($D1306,metadata!$B$2:$S$451,12,0)</f>
        <v>hemiptera</v>
      </c>
      <c r="P1306" t="str">
        <f>VLOOKUP($D1306,metadata!$B$2:$S$451,13,0)</f>
        <v>N</v>
      </c>
      <c r="Q1306">
        <f>VLOOKUP($D1306,metadata!$B$2:$S$451,14,0)</f>
        <v>56.5</v>
      </c>
      <c r="R1306">
        <f>VLOOKUP($D1306,metadata!$B$2:$S$451,15,0)</f>
        <v>-3.1</v>
      </c>
      <c r="S1306" t="str">
        <f>VLOOKUP($D1306,metadata!$B$2:$S$451,16,0)</f>
        <v/>
      </c>
      <c r="T1306" t="str">
        <f>VLOOKUP($D1306,metadata!$B$2:$S$451,17,0)</f>
        <v/>
      </c>
      <c r="U1306" t="str">
        <f>VLOOKUP($D1306,metadata!$B$2:$S$451,18,0)</f>
        <v/>
      </c>
      <c r="V1306">
        <f>VLOOKUP($D1306,metadata!$B$2:$Z$451,19,0)</f>
        <v>21</v>
      </c>
      <c r="W1306" t="str">
        <f>VLOOKUP($D1306,metadata!$B$2:$Z$451,20,0)</f>
        <v>approx</v>
      </c>
      <c r="X1306" t="str">
        <f>VLOOKUP($D1306,metadata!$B$2:$Z$451,21,0)</f>
        <v/>
      </c>
      <c r="Y1306">
        <f>VLOOKUP($D1306,metadata!$B$2:$Z$451,22,0)</f>
        <v>30</v>
      </c>
      <c r="Z1306" t="str">
        <f>VLOOKUP($D1306,metadata!$B$2:$Z$451,23,0)</f>
        <v/>
      </c>
      <c r="AA1306" t="str">
        <f>VLOOKUP($D1306,metadata!$B$2:$Z$451,24,0)</f>
        <v>adult</v>
      </c>
      <c r="AB1306" t="str">
        <f>VLOOKUP($D1306,metadata!$B$2:$Z$451,25,0)</f>
        <v/>
      </c>
      <c r="AC1306">
        <v>10.082119205298</v>
      </c>
      <c r="AD1306">
        <v>0.47724845118565801</v>
      </c>
      <c r="AF1306">
        <f>IF(AE1306="",V1306,AE1306)</f>
        <v>21</v>
      </c>
      <c r="AG1306">
        <v>10</v>
      </c>
      <c r="AH1306">
        <v>1996</v>
      </c>
      <c r="AI1306" t="s">
        <v>37</v>
      </c>
      <c r="AJ1306" t="s">
        <v>37</v>
      </c>
    </row>
    <row r="1307" spans="3:36" x14ac:dyDescent="0.3">
      <c r="C1307">
        <v>1307</v>
      </c>
      <c r="D1307" t="str">
        <f t="shared" si="53"/>
        <v>30-N</v>
      </c>
      <c r="E1307" t="str">
        <f>VLOOKUP($D1307,metadata!$B$2:$S$451,2,0)</f>
        <v>Lushai, G; Hardie, J; Harrington, R</v>
      </c>
      <c r="F1307" t="str">
        <f>VLOOKUP($D1307,metadata!$B$2:$S$451,3,0)</f>
        <v>Inheritance of photoperiodic response in the bird cherry aphid, Rhopalosiphum padi</v>
      </c>
      <c r="G1307" t="str">
        <f>VLOOKUP($D1307,metadata!$B$2:$S$451,4,0)</f>
        <v>10.1111/j.1365-3032.1996.tb00868.x</v>
      </c>
      <c r="H1307" t="str">
        <f>VLOOKUP($D1307,metadata!$B$2:$S$451,5,0)</f>
        <v>y</v>
      </c>
      <c r="I1307" t="str">
        <f>VLOOKUP($D1307,metadata!$B$2:$S$451,6,0)</f>
        <v>a</v>
      </c>
      <c r="J1307" t="str">
        <f>VLOOKUP($D1307,metadata!$B$2:$S$451,7,0)</f>
        <v>i</v>
      </c>
      <c r="K1307">
        <f>VLOOKUP($D1307,metadata!$B$2:$S$451,8,0)</f>
        <v>3</v>
      </c>
      <c r="L1307">
        <f>VLOOKUP($D1307,metadata!$B$2:$S$451,9,0)</f>
        <v>11</v>
      </c>
      <c r="M1307" t="str">
        <f>VLOOKUP($D1307,metadata!$B$2:$S$451,10,0)</f>
        <v>n</v>
      </c>
      <c r="N1307" t="str">
        <f>VLOOKUP($D1307,metadata!$B$2:$S$451,11,0)</f>
        <v>rhopalosiphum padi</v>
      </c>
      <c r="O1307" t="str">
        <f>VLOOKUP($D1307,metadata!$B$2:$S$451,12,0)</f>
        <v>hemiptera</v>
      </c>
      <c r="P1307" t="str">
        <f>VLOOKUP($D1307,metadata!$B$2:$S$451,13,0)</f>
        <v>N</v>
      </c>
      <c r="Q1307">
        <f>VLOOKUP($D1307,metadata!$B$2:$S$451,14,0)</f>
        <v>56.5</v>
      </c>
      <c r="R1307">
        <f>VLOOKUP($D1307,metadata!$B$2:$S$451,15,0)</f>
        <v>-3.1</v>
      </c>
      <c r="S1307" t="str">
        <f>VLOOKUP($D1307,metadata!$B$2:$S$451,16,0)</f>
        <v/>
      </c>
      <c r="T1307" t="str">
        <f>VLOOKUP($D1307,metadata!$B$2:$S$451,17,0)</f>
        <v/>
      </c>
      <c r="U1307" t="str">
        <f>VLOOKUP($D1307,metadata!$B$2:$S$451,18,0)</f>
        <v/>
      </c>
      <c r="V1307">
        <f>VLOOKUP($D1307,metadata!$B$2:$Z$451,19,0)</f>
        <v>21</v>
      </c>
      <c r="W1307" t="str">
        <f>VLOOKUP($D1307,metadata!$B$2:$Z$451,20,0)</f>
        <v>approx</v>
      </c>
      <c r="X1307" t="str">
        <f>VLOOKUP($D1307,metadata!$B$2:$Z$451,21,0)</f>
        <v/>
      </c>
      <c r="Y1307">
        <f>VLOOKUP($D1307,metadata!$B$2:$Z$451,22,0)</f>
        <v>30</v>
      </c>
      <c r="Z1307" t="str">
        <f>VLOOKUP($D1307,metadata!$B$2:$Z$451,23,0)</f>
        <v/>
      </c>
      <c r="AA1307" t="str">
        <f>VLOOKUP($D1307,metadata!$B$2:$Z$451,24,0)</f>
        <v>adult</v>
      </c>
      <c r="AB1307" t="str">
        <f>VLOOKUP($D1307,metadata!$B$2:$Z$451,25,0)</f>
        <v/>
      </c>
      <c r="AC1307">
        <v>11.141721854304601</v>
      </c>
      <c r="AD1307">
        <v>6.9215979491559596E-2</v>
      </c>
      <c r="AF1307">
        <f>IF(AE1307="",V1307,AE1307)</f>
        <v>21</v>
      </c>
      <c r="AG1307">
        <v>11</v>
      </c>
      <c r="AH1307">
        <v>1996</v>
      </c>
      <c r="AI1307" t="s">
        <v>37</v>
      </c>
      <c r="AJ1307" t="s">
        <v>37</v>
      </c>
    </row>
    <row r="1308" spans="3:36" x14ac:dyDescent="0.3">
      <c r="C1308">
        <v>1308</v>
      </c>
      <c r="D1308" t="str">
        <f t="shared" si="53"/>
        <v>30-N</v>
      </c>
      <c r="E1308" t="str">
        <f>VLOOKUP($D1308,metadata!$B$2:$S$451,2,0)</f>
        <v>Lushai, G; Hardie, J; Harrington, R</v>
      </c>
      <c r="F1308" t="str">
        <f>VLOOKUP($D1308,metadata!$B$2:$S$451,3,0)</f>
        <v>Inheritance of photoperiodic response in the bird cherry aphid, Rhopalosiphum padi</v>
      </c>
      <c r="G1308" t="str">
        <f>VLOOKUP($D1308,metadata!$B$2:$S$451,4,0)</f>
        <v>10.1111/j.1365-3032.1996.tb00868.x</v>
      </c>
      <c r="H1308" t="str">
        <f>VLOOKUP($D1308,metadata!$B$2:$S$451,5,0)</f>
        <v>y</v>
      </c>
      <c r="I1308" t="str">
        <f>VLOOKUP($D1308,metadata!$B$2:$S$451,6,0)</f>
        <v>a</v>
      </c>
      <c r="J1308" t="str">
        <f>VLOOKUP($D1308,metadata!$B$2:$S$451,7,0)</f>
        <v>i</v>
      </c>
      <c r="K1308">
        <f>VLOOKUP($D1308,metadata!$B$2:$S$451,8,0)</f>
        <v>3</v>
      </c>
      <c r="L1308">
        <f>VLOOKUP($D1308,metadata!$B$2:$S$451,9,0)</f>
        <v>11</v>
      </c>
      <c r="M1308" t="str">
        <f>VLOOKUP($D1308,metadata!$B$2:$S$451,10,0)</f>
        <v>n</v>
      </c>
      <c r="N1308" t="str">
        <f>VLOOKUP($D1308,metadata!$B$2:$S$451,11,0)</f>
        <v>rhopalosiphum padi</v>
      </c>
      <c r="O1308" t="str">
        <f>VLOOKUP($D1308,metadata!$B$2:$S$451,12,0)</f>
        <v>hemiptera</v>
      </c>
      <c r="P1308" t="str">
        <f>VLOOKUP($D1308,metadata!$B$2:$S$451,13,0)</f>
        <v>N</v>
      </c>
      <c r="Q1308">
        <f>VLOOKUP($D1308,metadata!$B$2:$S$451,14,0)</f>
        <v>56.5</v>
      </c>
      <c r="R1308">
        <f>VLOOKUP($D1308,metadata!$B$2:$S$451,15,0)</f>
        <v>-3.1</v>
      </c>
      <c r="S1308" t="str">
        <f>VLOOKUP($D1308,metadata!$B$2:$S$451,16,0)</f>
        <v/>
      </c>
      <c r="T1308" t="str">
        <f>VLOOKUP($D1308,metadata!$B$2:$S$451,17,0)</f>
        <v/>
      </c>
      <c r="U1308" t="str">
        <f>VLOOKUP($D1308,metadata!$B$2:$S$451,18,0)</f>
        <v/>
      </c>
      <c r="V1308">
        <f>VLOOKUP($D1308,metadata!$B$2:$Z$451,19,0)</f>
        <v>21</v>
      </c>
      <c r="W1308" t="str">
        <f>VLOOKUP($D1308,metadata!$B$2:$Z$451,20,0)</f>
        <v>approx</v>
      </c>
      <c r="X1308" t="str">
        <f>VLOOKUP($D1308,metadata!$B$2:$Z$451,21,0)</f>
        <v/>
      </c>
      <c r="Y1308">
        <f>VLOOKUP($D1308,metadata!$B$2:$Z$451,22,0)</f>
        <v>30</v>
      </c>
      <c r="Z1308" t="str">
        <f>VLOOKUP($D1308,metadata!$B$2:$Z$451,23,0)</f>
        <v/>
      </c>
      <c r="AA1308" t="str">
        <f>VLOOKUP($D1308,metadata!$B$2:$Z$451,24,0)</f>
        <v>adult</v>
      </c>
      <c r="AB1308" t="str">
        <f>VLOOKUP($D1308,metadata!$B$2:$Z$451,25,0)</f>
        <v/>
      </c>
      <c r="AC1308">
        <v>11.6291390728476</v>
      </c>
      <c r="AD1308">
        <v>18.739585558641298</v>
      </c>
      <c r="AF1308">
        <f>IF(AE1308="",V1308,AE1308)</f>
        <v>21</v>
      </c>
      <c r="AG1308">
        <v>11.5</v>
      </c>
      <c r="AH1308">
        <v>1996</v>
      </c>
      <c r="AI1308" t="s">
        <v>37</v>
      </c>
      <c r="AJ1308" t="s">
        <v>37</v>
      </c>
    </row>
    <row r="1309" spans="3:36" x14ac:dyDescent="0.3">
      <c r="C1309">
        <v>1309</v>
      </c>
      <c r="D1309" t="str">
        <f t="shared" si="53"/>
        <v>30-N</v>
      </c>
      <c r="E1309" t="str">
        <f>VLOOKUP($D1309,metadata!$B$2:$S$451,2,0)</f>
        <v>Lushai, G; Hardie, J; Harrington, R</v>
      </c>
      <c r="F1309" t="str">
        <f>VLOOKUP($D1309,metadata!$B$2:$S$451,3,0)</f>
        <v>Inheritance of photoperiodic response in the bird cherry aphid, Rhopalosiphum padi</v>
      </c>
      <c r="G1309" t="str">
        <f>VLOOKUP($D1309,metadata!$B$2:$S$451,4,0)</f>
        <v>10.1111/j.1365-3032.1996.tb00868.x</v>
      </c>
      <c r="H1309" t="str">
        <f>VLOOKUP($D1309,metadata!$B$2:$S$451,5,0)</f>
        <v>y</v>
      </c>
      <c r="I1309" t="str">
        <f>VLOOKUP($D1309,metadata!$B$2:$S$451,6,0)</f>
        <v>a</v>
      </c>
      <c r="J1309" t="str">
        <f>VLOOKUP($D1309,metadata!$B$2:$S$451,7,0)</f>
        <v>i</v>
      </c>
      <c r="K1309">
        <f>VLOOKUP($D1309,metadata!$B$2:$S$451,8,0)</f>
        <v>3</v>
      </c>
      <c r="L1309">
        <f>VLOOKUP($D1309,metadata!$B$2:$S$451,9,0)</f>
        <v>11</v>
      </c>
      <c r="M1309" t="str">
        <f>VLOOKUP($D1309,metadata!$B$2:$S$451,10,0)</f>
        <v>n</v>
      </c>
      <c r="N1309" t="str">
        <f>VLOOKUP($D1309,metadata!$B$2:$S$451,11,0)</f>
        <v>rhopalosiphum padi</v>
      </c>
      <c r="O1309" t="str">
        <f>VLOOKUP($D1309,metadata!$B$2:$S$451,12,0)</f>
        <v>hemiptera</v>
      </c>
      <c r="P1309" t="str">
        <f>VLOOKUP($D1309,metadata!$B$2:$S$451,13,0)</f>
        <v>N</v>
      </c>
      <c r="Q1309">
        <f>VLOOKUP($D1309,metadata!$B$2:$S$451,14,0)</f>
        <v>56.5</v>
      </c>
      <c r="R1309">
        <f>VLOOKUP($D1309,metadata!$B$2:$S$451,15,0)</f>
        <v>-3.1</v>
      </c>
      <c r="S1309" t="str">
        <f>VLOOKUP($D1309,metadata!$B$2:$S$451,16,0)</f>
        <v/>
      </c>
      <c r="T1309" t="str">
        <f>VLOOKUP($D1309,metadata!$B$2:$S$451,17,0)</f>
        <v/>
      </c>
      <c r="U1309" t="str">
        <f>VLOOKUP($D1309,metadata!$B$2:$S$451,18,0)</f>
        <v/>
      </c>
      <c r="V1309">
        <f>VLOOKUP($D1309,metadata!$B$2:$Z$451,19,0)</f>
        <v>21</v>
      </c>
      <c r="W1309" t="str">
        <f>VLOOKUP($D1309,metadata!$B$2:$Z$451,20,0)</f>
        <v>approx</v>
      </c>
      <c r="X1309" t="str">
        <f>VLOOKUP($D1309,metadata!$B$2:$Z$451,21,0)</f>
        <v/>
      </c>
      <c r="Y1309">
        <f>VLOOKUP($D1309,metadata!$B$2:$Z$451,22,0)</f>
        <v>30</v>
      </c>
      <c r="Z1309" t="str">
        <f>VLOOKUP($D1309,metadata!$B$2:$Z$451,23,0)</f>
        <v/>
      </c>
      <c r="AA1309" t="str">
        <f>VLOOKUP($D1309,metadata!$B$2:$Z$451,24,0)</f>
        <v>adult</v>
      </c>
      <c r="AB1309" t="str">
        <f>VLOOKUP($D1309,metadata!$B$2:$Z$451,25,0)</f>
        <v/>
      </c>
      <c r="AC1309">
        <v>12.0953642384105</v>
      </c>
      <c r="AD1309">
        <v>57.734244819483003</v>
      </c>
      <c r="AF1309">
        <f>IF(AE1309="",V1309,AE1309)</f>
        <v>21</v>
      </c>
      <c r="AG1309">
        <v>12</v>
      </c>
      <c r="AH1309">
        <v>1996</v>
      </c>
      <c r="AI1309" t="s">
        <v>37</v>
      </c>
      <c r="AJ1309" t="s">
        <v>37</v>
      </c>
    </row>
    <row r="1310" spans="3:36" x14ac:dyDescent="0.3">
      <c r="C1310">
        <v>1310</v>
      </c>
      <c r="D1310" t="str">
        <f t="shared" si="53"/>
        <v>30-N</v>
      </c>
      <c r="E1310" t="str">
        <f>VLOOKUP($D1310,metadata!$B$2:$S$451,2,0)</f>
        <v>Lushai, G; Hardie, J; Harrington, R</v>
      </c>
      <c r="F1310" t="str">
        <f>VLOOKUP($D1310,metadata!$B$2:$S$451,3,0)</f>
        <v>Inheritance of photoperiodic response in the bird cherry aphid, Rhopalosiphum padi</v>
      </c>
      <c r="G1310" t="str">
        <f>VLOOKUP($D1310,metadata!$B$2:$S$451,4,0)</f>
        <v>10.1111/j.1365-3032.1996.tb00868.x</v>
      </c>
      <c r="H1310" t="str">
        <f>VLOOKUP($D1310,metadata!$B$2:$S$451,5,0)</f>
        <v>y</v>
      </c>
      <c r="I1310" t="str">
        <f>VLOOKUP($D1310,metadata!$B$2:$S$451,6,0)</f>
        <v>a</v>
      </c>
      <c r="J1310" t="str">
        <f>VLOOKUP($D1310,metadata!$B$2:$S$451,7,0)</f>
        <v>i</v>
      </c>
      <c r="K1310">
        <f>VLOOKUP($D1310,metadata!$B$2:$S$451,8,0)</f>
        <v>3</v>
      </c>
      <c r="L1310">
        <f>VLOOKUP($D1310,metadata!$B$2:$S$451,9,0)</f>
        <v>11</v>
      </c>
      <c r="M1310" t="str">
        <f>VLOOKUP($D1310,metadata!$B$2:$S$451,10,0)</f>
        <v>n</v>
      </c>
      <c r="N1310" t="str">
        <f>VLOOKUP($D1310,metadata!$B$2:$S$451,11,0)</f>
        <v>rhopalosiphum padi</v>
      </c>
      <c r="O1310" t="str">
        <f>VLOOKUP($D1310,metadata!$B$2:$S$451,12,0)</f>
        <v>hemiptera</v>
      </c>
      <c r="P1310" t="str">
        <f>VLOOKUP($D1310,metadata!$B$2:$S$451,13,0)</f>
        <v>N</v>
      </c>
      <c r="Q1310">
        <f>VLOOKUP($D1310,metadata!$B$2:$S$451,14,0)</f>
        <v>56.5</v>
      </c>
      <c r="R1310">
        <f>VLOOKUP($D1310,metadata!$B$2:$S$451,15,0)</f>
        <v>-3.1</v>
      </c>
      <c r="S1310" t="str">
        <f>VLOOKUP($D1310,metadata!$B$2:$S$451,16,0)</f>
        <v/>
      </c>
      <c r="T1310" t="str">
        <f>VLOOKUP($D1310,metadata!$B$2:$S$451,17,0)</f>
        <v/>
      </c>
      <c r="U1310" t="str">
        <f>VLOOKUP($D1310,metadata!$B$2:$S$451,18,0)</f>
        <v/>
      </c>
      <c r="V1310">
        <f>VLOOKUP($D1310,metadata!$B$2:$Z$451,19,0)</f>
        <v>21</v>
      </c>
      <c r="W1310" t="str">
        <f>VLOOKUP($D1310,metadata!$B$2:$Z$451,20,0)</f>
        <v>approx</v>
      </c>
      <c r="X1310" t="str">
        <f>VLOOKUP($D1310,metadata!$B$2:$Z$451,21,0)</f>
        <v/>
      </c>
      <c r="Y1310">
        <f>VLOOKUP($D1310,metadata!$B$2:$Z$451,22,0)</f>
        <v>30</v>
      </c>
      <c r="Z1310" t="str">
        <f>VLOOKUP($D1310,metadata!$B$2:$Z$451,23,0)</f>
        <v/>
      </c>
      <c r="AA1310" t="str">
        <f>VLOOKUP($D1310,metadata!$B$2:$Z$451,24,0)</f>
        <v>adult</v>
      </c>
      <c r="AB1310" t="str">
        <f>VLOOKUP($D1310,metadata!$B$2:$Z$451,25,0)</f>
        <v/>
      </c>
      <c r="AC1310">
        <v>12.582781456953599</v>
      </c>
      <c r="AD1310">
        <v>68.985259559923094</v>
      </c>
      <c r="AF1310">
        <f>IF(AE1310="",V1310,AE1310)</f>
        <v>21</v>
      </c>
      <c r="AG1310">
        <v>12.5</v>
      </c>
      <c r="AH1310">
        <v>1996</v>
      </c>
      <c r="AI1310" t="s">
        <v>37</v>
      </c>
      <c r="AJ1310" t="s">
        <v>37</v>
      </c>
    </row>
    <row r="1311" spans="3:36" x14ac:dyDescent="0.3">
      <c r="C1311">
        <v>1311</v>
      </c>
      <c r="D1311" t="str">
        <f t="shared" si="53"/>
        <v>30-N</v>
      </c>
      <c r="E1311" t="str">
        <f>VLOOKUP($D1311,metadata!$B$2:$S$451,2,0)</f>
        <v>Lushai, G; Hardie, J; Harrington, R</v>
      </c>
      <c r="F1311" t="str">
        <f>VLOOKUP($D1311,metadata!$B$2:$S$451,3,0)</f>
        <v>Inheritance of photoperiodic response in the bird cherry aphid, Rhopalosiphum padi</v>
      </c>
      <c r="G1311" t="str">
        <f>VLOOKUP($D1311,metadata!$B$2:$S$451,4,0)</f>
        <v>10.1111/j.1365-3032.1996.tb00868.x</v>
      </c>
      <c r="H1311" t="str">
        <f>VLOOKUP($D1311,metadata!$B$2:$S$451,5,0)</f>
        <v>y</v>
      </c>
      <c r="I1311" t="str">
        <f>VLOOKUP($D1311,metadata!$B$2:$S$451,6,0)</f>
        <v>a</v>
      </c>
      <c r="J1311" t="str">
        <f>VLOOKUP($D1311,metadata!$B$2:$S$451,7,0)</f>
        <v>i</v>
      </c>
      <c r="K1311">
        <f>VLOOKUP($D1311,metadata!$B$2:$S$451,8,0)</f>
        <v>3</v>
      </c>
      <c r="L1311">
        <f>VLOOKUP($D1311,metadata!$B$2:$S$451,9,0)</f>
        <v>11</v>
      </c>
      <c r="M1311" t="str">
        <f>VLOOKUP($D1311,metadata!$B$2:$S$451,10,0)</f>
        <v>n</v>
      </c>
      <c r="N1311" t="str">
        <f>VLOOKUP($D1311,metadata!$B$2:$S$451,11,0)</f>
        <v>rhopalosiphum padi</v>
      </c>
      <c r="O1311" t="str">
        <f>VLOOKUP($D1311,metadata!$B$2:$S$451,12,0)</f>
        <v>hemiptera</v>
      </c>
      <c r="P1311" t="str">
        <f>VLOOKUP($D1311,metadata!$B$2:$S$451,13,0)</f>
        <v>N</v>
      </c>
      <c r="Q1311">
        <f>VLOOKUP($D1311,metadata!$B$2:$S$451,14,0)</f>
        <v>56.5</v>
      </c>
      <c r="R1311">
        <f>VLOOKUP($D1311,metadata!$B$2:$S$451,15,0)</f>
        <v>-3.1</v>
      </c>
      <c r="S1311" t="str">
        <f>VLOOKUP($D1311,metadata!$B$2:$S$451,16,0)</f>
        <v/>
      </c>
      <c r="T1311" t="str">
        <f>VLOOKUP($D1311,metadata!$B$2:$S$451,17,0)</f>
        <v/>
      </c>
      <c r="U1311" t="str">
        <f>VLOOKUP($D1311,metadata!$B$2:$S$451,18,0)</f>
        <v/>
      </c>
      <c r="V1311">
        <f>VLOOKUP($D1311,metadata!$B$2:$Z$451,19,0)</f>
        <v>21</v>
      </c>
      <c r="W1311" t="str">
        <f>VLOOKUP($D1311,metadata!$B$2:$Z$451,20,0)</f>
        <v>approx</v>
      </c>
      <c r="X1311" t="str">
        <f>VLOOKUP($D1311,metadata!$B$2:$Z$451,21,0)</f>
        <v/>
      </c>
      <c r="Y1311">
        <f>VLOOKUP($D1311,metadata!$B$2:$Z$451,22,0)</f>
        <v>30</v>
      </c>
      <c r="Z1311" t="str">
        <f>VLOOKUP($D1311,metadata!$B$2:$Z$451,23,0)</f>
        <v/>
      </c>
      <c r="AA1311" t="str">
        <f>VLOOKUP($D1311,metadata!$B$2:$Z$451,24,0)</f>
        <v>adult</v>
      </c>
      <c r="AB1311" t="str">
        <f>VLOOKUP($D1311,metadata!$B$2:$Z$451,25,0)</f>
        <v/>
      </c>
      <c r="AC1311">
        <v>13.112582781456901</v>
      </c>
      <c r="AD1311">
        <v>67.329630420850194</v>
      </c>
      <c r="AF1311">
        <f>IF(AE1311="",V1311,AE1311)</f>
        <v>21</v>
      </c>
      <c r="AG1311">
        <f>ROUND(AC1311,1)</f>
        <v>13.1</v>
      </c>
      <c r="AH1311">
        <v>1996</v>
      </c>
      <c r="AI1311" t="s">
        <v>37</v>
      </c>
      <c r="AJ1311" t="s">
        <v>37</v>
      </c>
    </row>
    <row r="1312" spans="3:36" x14ac:dyDescent="0.3">
      <c r="C1312">
        <v>1312</v>
      </c>
      <c r="D1312" t="str">
        <f t="shared" si="53"/>
        <v>30-N</v>
      </c>
      <c r="E1312" t="str">
        <f>VLOOKUP($D1312,metadata!$B$2:$S$451,2,0)</f>
        <v>Lushai, G; Hardie, J; Harrington, R</v>
      </c>
      <c r="F1312" t="str">
        <f>VLOOKUP($D1312,metadata!$B$2:$S$451,3,0)</f>
        <v>Inheritance of photoperiodic response in the bird cherry aphid, Rhopalosiphum padi</v>
      </c>
      <c r="G1312" t="str">
        <f>VLOOKUP($D1312,metadata!$B$2:$S$451,4,0)</f>
        <v>10.1111/j.1365-3032.1996.tb00868.x</v>
      </c>
      <c r="H1312" t="str">
        <f>VLOOKUP($D1312,metadata!$B$2:$S$451,5,0)</f>
        <v>y</v>
      </c>
      <c r="I1312" t="str">
        <f>VLOOKUP($D1312,metadata!$B$2:$S$451,6,0)</f>
        <v>a</v>
      </c>
      <c r="J1312" t="str">
        <f>VLOOKUP($D1312,metadata!$B$2:$S$451,7,0)</f>
        <v>i</v>
      </c>
      <c r="K1312">
        <f>VLOOKUP($D1312,metadata!$B$2:$S$451,8,0)</f>
        <v>3</v>
      </c>
      <c r="L1312">
        <f>VLOOKUP($D1312,metadata!$B$2:$S$451,9,0)</f>
        <v>11</v>
      </c>
      <c r="M1312" t="str">
        <f>VLOOKUP($D1312,metadata!$B$2:$S$451,10,0)</f>
        <v>n</v>
      </c>
      <c r="N1312" t="str">
        <f>VLOOKUP($D1312,metadata!$B$2:$S$451,11,0)</f>
        <v>rhopalosiphum padi</v>
      </c>
      <c r="O1312" t="str">
        <f>VLOOKUP($D1312,metadata!$B$2:$S$451,12,0)</f>
        <v>hemiptera</v>
      </c>
      <c r="P1312" t="str">
        <f>VLOOKUP($D1312,metadata!$B$2:$S$451,13,0)</f>
        <v>N</v>
      </c>
      <c r="Q1312">
        <f>VLOOKUP($D1312,metadata!$B$2:$S$451,14,0)</f>
        <v>56.5</v>
      </c>
      <c r="R1312">
        <f>VLOOKUP($D1312,metadata!$B$2:$S$451,15,0)</f>
        <v>-3.1</v>
      </c>
      <c r="S1312" t="str">
        <f>VLOOKUP($D1312,metadata!$B$2:$S$451,16,0)</f>
        <v/>
      </c>
      <c r="T1312" t="str">
        <f>VLOOKUP($D1312,metadata!$B$2:$S$451,17,0)</f>
        <v/>
      </c>
      <c r="U1312" t="str">
        <f>VLOOKUP($D1312,metadata!$B$2:$S$451,18,0)</f>
        <v/>
      </c>
      <c r="V1312">
        <f>VLOOKUP($D1312,metadata!$B$2:$Z$451,19,0)</f>
        <v>21</v>
      </c>
      <c r="W1312" t="str">
        <f>VLOOKUP($D1312,metadata!$B$2:$Z$451,20,0)</f>
        <v>approx</v>
      </c>
      <c r="X1312" t="str">
        <f>VLOOKUP($D1312,metadata!$B$2:$Z$451,21,0)</f>
        <v/>
      </c>
      <c r="Y1312">
        <f>VLOOKUP($D1312,metadata!$B$2:$Z$451,22,0)</f>
        <v>30</v>
      </c>
      <c r="Z1312" t="str">
        <f>VLOOKUP($D1312,metadata!$B$2:$Z$451,23,0)</f>
        <v/>
      </c>
      <c r="AA1312" t="str">
        <f>VLOOKUP($D1312,metadata!$B$2:$Z$451,24,0)</f>
        <v>adult</v>
      </c>
      <c r="AB1312" t="str">
        <f>VLOOKUP($D1312,metadata!$B$2:$Z$451,25,0)</f>
        <v/>
      </c>
      <c r="AC1312">
        <v>14.150993377483401</v>
      </c>
      <c r="AD1312">
        <v>62.4071779534287</v>
      </c>
      <c r="AF1312">
        <f>IF(AE1312="",V1312,AE1312)</f>
        <v>21</v>
      </c>
      <c r="AG1312">
        <v>14</v>
      </c>
      <c r="AH1312">
        <v>1996</v>
      </c>
      <c r="AI1312" t="s">
        <v>37</v>
      </c>
      <c r="AJ1312" t="s">
        <v>37</v>
      </c>
    </row>
    <row r="1313" spans="3:36" x14ac:dyDescent="0.3">
      <c r="C1313">
        <v>1313</v>
      </c>
      <c r="D1313" t="str">
        <f t="shared" si="53"/>
        <v>30-N</v>
      </c>
      <c r="E1313" t="str">
        <f>VLOOKUP($D1313,metadata!$B$2:$S$451,2,0)</f>
        <v>Lushai, G; Hardie, J; Harrington, R</v>
      </c>
      <c r="F1313" t="str">
        <f>VLOOKUP($D1313,metadata!$B$2:$S$451,3,0)</f>
        <v>Inheritance of photoperiodic response in the bird cherry aphid, Rhopalosiphum padi</v>
      </c>
      <c r="G1313" t="str">
        <f>VLOOKUP($D1313,metadata!$B$2:$S$451,4,0)</f>
        <v>10.1111/j.1365-3032.1996.tb00868.x</v>
      </c>
      <c r="H1313" t="str">
        <f>VLOOKUP($D1313,metadata!$B$2:$S$451,5,0)</f>
        <v>y</v>
      </c>
      <c r="I1313" t="str">
        <f>VLOOKUP($D1313,metadata!$B$2:$S$451,6,0)</f>
        <v>a</v>
      </c>
      <c r="J1313" t="str">
        <f>VLOOKUP($D1313,metadata!$B$2:$S$451,7,0)</f>
        <v>i</v>
      </c>
      <c r="K1313">
        <f>VLOOKUP($D1313,metadata!$B$2:$S$451,8,0)</f>
        <v>3</v>
      </c>
      <c r="L1313">
        <f>VLOOKUP($D1313,metadata!$B$2:$S$451,9,0)</f>
        <v>11</v>
      </c>
      <c r="M1313" t="str">
        <f>VLOOKUP($D1313,metadata!$B$2:$S$451,10,0)</f>
        <v>n</v>
      </c>
      <c r="N1313" t="str">
        <f>VLOOKUP($D1313,metadata!$B$2:$S$451,11,0)</f>
        <v>rhopalosiphum padi</v>
      </c>
      <c r="O1313" t="str">
        <f>VLOOKUP($D1313,metadata!$B$2:$S$451,12,0)</f>
        <v>hemiptera</v>
      </c>
      <c r="P1313" t="str">
        <f>VLOOKUP($D1313,metadata!$B$2:$S$451,13,0)</f>
        <v>N</v>
      </c>
      <c r="Q1313">
        <f>VLOOKUP($D1313,metadata!$B$2:$S$451,14,0)</f>
        <v>56.5</v>
      </c>
      <c r="R1313">
        <f>VLOOKUP($D1313,metadata!$B$2:$S$451,15,0)</f>
        <v>-3.1</v>
      </c>
      <c r="S1313" t="str">
        <f>VLOOKUP($D1313,metadata!$B$2:$S$451,16,0)</f>
        <v/>
      </c>
      <c r="T1313" t="str">
        <f>VLOOKUP($D1313,metadata!$B$2:$S$451,17,0)</f>
        <v/>
      </c>
      <c r="U1313" t="str">
        <f>VLOOKUP($D1313,metadata!$B$2:$S$451,18,0)</f>
        <v/>
      </c>
      <c r="V1313">
        <f>VLOOKUP($D1313,metadata!$B$2:$Z$451,19,0)</f>
        <v>21</v>
      </c>
      <c r="W1313" t="str">
        <f>VLOOKUP($D1313,metadata!$B$2:$Z$451,20,0)</f>
        <v>approx</v>
      </c>
      <c r="X1313" t="str">
        <f>VLOOKUP($D1313,metadata!$B$2:$Z$451,21,0)</f>
        <v/>
      </c>
      <c r="Y1313">
        <f>VLOOKUP($D1313,metadata!$B$2:$Z$451,22,0)</f>
        <v>30</v>
      </c>
      <c r="Z1313" t="str">
        <f>VLOOKUP($D1313,metadata!$B$2:$Z$451,23,0)</f>
        <v/>
      </c>
      <c r="AA1313" t="str">
        <f>VLOOKUP($D1313,metadata!$B$2:$Z$451,24,0)</f>
        <v>adult</v>
      </c>
      <c r="AB1313" t="str">
        <f>VLOOKUP($D1313,metadata!$B$2:$Z$451,25,0)</f>
        <v/>
      </c>
      <c r="AC1313">
        <v>16.227814569536399</v>
      </c>
      <c r="AD1313">
        <v>71.271950437940603</v>
      </c>
      <c r="AF1313">
        <f>IF(AE1313="",V1313,AE1313)</f>
        <v>21</v>
      </c>
      <c r="AG1313">
        <v>16</v>
      </c>
      <c r="AH1313">
        <v>1996</v>
      </c>
      <c r="AI1313" t="s">
        <v>37</v>
      </c>
      <c r="AJ1313" t="s">
        <v>37</v>
      </c>
    </row>
    <row r="1314" spans="3:36" x14ac:dyDescent="0.3">
      <c r="C1314">
        <v>1314</v>
      </c>
      <c r="D1314" t="str">
        <f t="shared" si="53"/>
        <v>30-N</v>
      </c>
      <c r="E1314" t="str">
        <f>VLOOKUP($D1314,metadata!$B$2:$S$451,2,0)</f>
        <v>Lushai, G; Hardie, J; Harrington, R</v>
      </c>
      <c r="F1314" t="str">
        <f>VLOOKUP($D1314,metadata!$B$2:$S$451,3,0)</f>
        <v>Inheritance of photoperiodic response in the bird cherry aphid, Rhopalosiphum padi</v>
      </c>
      <c r="G1314" t="str">
        <f>VLOOKUP($D1314,metadata!$B$2:$S$451,4,0)</f>
        <v>10.1111/j.1365-3032.1996.tb00868.x</v>
      </c>
      <c r="H1314" t="str">
        <f>VLOOKUP($D1314,metadata!$B$2:$S$451,5,0)</f>
        <v>y</v>
      </c>
      <c r="I1314" t="str">
        <f>VLOOKUP($D1314,metadata!$B$2:$S$451,6,0)</f>
        <v>a</v>
      </c>
      <c r="J1314" t="str">
        <f>VLOOKUP($D1314,metadata!$B$2:$S$451,7,0)</f>
        <v>i</v>
      </c>
      <c r="K1314">
        <f>VLOOKUP($D1314,metadata!$B$2:$S$451,8,0)</f>
        <v>3</v>
      </c>
      <c r="L1314">
        <f>VLOOKUP($D1314,metadata!$B$2:$S$451,9,0)</f>
        <v>11</v>
      </c>
      <c r="M1314" t="str">
        <f>VLOOKUP($D1314,metadata!$B$2:$S$451,10,0)</f>
        <v>n</v>
      </c>
      <c r="N1314" t="str">
        <f>VLOOKUP($D1314,metadata!$B$2:$S$451,11,0)</f>
        <v>rhopalosiphum padi</v>
      </c>
      <c r="O1314" t="str">
        <f>VLOOKUP($D1314,metadata!$B$2:$S$451,12,0)</f>
        <v>hemiptera</v>
      </c>
      <c r="P1314" t="str">
        <f>VLOOKUP($D1314,metadata!$B$2:$S$451,13,0)</f>
        <v>N</v>
      </c>
      <c r="Q1314">
        <f>VLOOKUP($D1314,metadata!$B$2:$S$451,14,0)</f>
        <v>56.5</v>
      </c>
      <c r="R1314">
        <f>VLOOKUP($D1314,metadata!$B$2:$S$451,15,0)</f>
        <v>-3.1</v>
      </c>
      <c r="S1314" t="str">
        <f>VLOOKUP($D1314,metadata!$B$2:$S$451,16,0)</f>
        <v/>
      </c>
      <c r="T1314" t="str">
        <f>VLOOKUP($D1314,metadata!$B$2:$S$451,17,0)</f>
        <v/>
      </c>
      <c r="U1314" t="str">
        <f>VLOOKUP($D1314,metadata!$B$2:$S$451,18,0)</f>
        <v/>
      </c>
      <c r="V1314">
        <f>VLOOKUP($D1314,metadata!$B$2:$Z$451,19,0)</f>
        <v>21</v>
      </c>
      <c r="W1314" t="str">
        <f>VLOOKUP($D1314,metadata!$B$2:$Z$451,20,0)</f>
        <v>approx</v>
      </c>
      <c r="X1314" t="str">
        <f>VLOOKUP($D1314,metadata!$B$2:$Z$451,21,0)</f>
        <v/>
      </c>
      <c r="Y1314">
        <f>VLOOKUP($D1314,metadata!$B$2:$Z$451,22,0)</f>
        <v>30</v>
      </c>
      <c r="Z1314" t="str">
        <f>VLOOKUP($D1314,metadata!$B$2:$Z$451,23,0)</f>
        <v/>
      </c>
      <c r="AA1314" t="str">
        <f>VLOOKUP($D1314,metadata!$B$2:$Z$451,24,0)</f>
        <v>adult</v>
      </c>
      <c r="AB1314" t="str">
        <f>VLOOKUP($D1314,metadata!$B$2:$Z$451,25,0)</f>
        <v/>
      </c>
      <c r="AC1314">
        <v>20.296688741721798</v>
      </c>
      <c r="AD1314">
        <v>89.008331553086904</v>
      </c>
      <c r="AF1314">
        <f>IF(AE1314="",V1314,AE1314)</f>
        <v>21</v>
      </c>
      <c r="AG1314">
        <v>20</v>
      </c>
      <c r="AH1314">
        <v>1996</v>
      </c>
      <c r="AI1314" t="s">
        <v>37</v>
      </c>
      <c r="AJ1314" t="s">
        <v>37</v>
      </c>
    </row>
    <row r="1315" spans="3:36" x14ac:dyDescent="0.3">
      <c r="C1315">
        <v>1315</v>
      </c>
      <c r="D1315" t="str">
        <f t="shared" si="53"/>
        <v>30-C</v>
      </c>
      <c r="E1315" t="str">
        <f>VLOOKUP($D1315,metadata!$B$2:$S$451,2,0)</f>
        <v>Lushai, G; Hardie, J; Harrington, R</v>
      </c>
      <c r="F1315" t="str">
        <f>VLOOKUP($D1315,metadata!$B$2:$S$451,3,0)</f>
        <v>Inheritance of photoperiodic response in the bird cherry aphid, Rhopalosiphum padi</v>
      </c>
      <c r="G1315" t="str">
        <f>VLOOKUP($D1315,metadata!$B$2:$S$451,4,0)</f>
        <v>10.1111/j.1365-3032.1996.tb00868.x</v>
      </c>
      <c r="H1315" t="str">
        <f>VLOOKUP($D1315,metadata!$B$2:$S$451,5,0)</f>
        <v>y</v>
      </c>
      <c r="I1315" t="str">
        <f>VLOOKUP($D1315,metadata!$B$2:$S$451,6,0)</f>
        <v>a</v>
      </c>
      <c r="J1315" t="str">
        <f>VLOOKUP($D1315,metadata!$B$2:$S$451,7,0)</f>
        <v>i</v>
      </c>
      <c r="K1315">
        <f>VLOOKUP($D1315,metadata!$B$2:$S$451,8,0)</f>
        <v>3</v>
      </c>
      <c r="L1315">
        <f>VLOOKUP($D1315,metadata!$B$2:$S$451,9,0)</f>
        <v>11</v>
      </c>
      <c r="M1315" t="str">
        <f>VLOOKUP($D1315,metadata!$B$2:$S$451,10,0)</f>
        <v/>
      </c>
      <c r="N1315" t="str">
        <f>VLOOKUP($D1315,metadata!$B$2:$S$451,11,0)</f>
        <v>rhopalosiphum padi</v>
      </c>
      <c r="O1315" t="str">
        <f>VLOOKUP($D1315,metadata!$B$2:$S$451,12,0)</f>
        <v>hemiptera</v>
      </c>
      <c r="P1315" t="str">
        <f>VLOOKUP($D1315,metadata!$B$2:$S$451,13,0)</f>
        <v>C</v>
      </c>
      <c r="Q1315">
        <f>VLOOKUP($D1315,metadata!$B$2:$S$451,14,0)</f>
        <v>53.5</v>
      </c>
      <c r="R1315">
        <f>VLOOKUP($D1315,metadata!$B$2:$S$451,15,0)</f>
        <v>-1.4</v>
      </c>
      <c r="S1315" t="str">
        <f>VLOOKUP($D1315,metadata!$B$2:$S$451,16,0)</f>
        <v/>
      </c>
      <c r="T1315" t="str">
        <f>VLOOKUP($D1315,metadata!$B$2:$S$451,17,0)</f>
        <v/>
      </c>
      <c r="U1315" t="str">
        <f>VLOOKUP($D1315,metadata!$B$2:$S$451,18,0)</f>
        <v/>
      </c>
      <c r="V1315">
        <f>VLOOKUP($D1315,metadata!$B$2:$Z$451,19,0)</f>
        <v>21</v>
      </c>
      <c r="W1315" t="str">
        <f>VLOOKUP($D1315,metadata!$B$2:$Z$451,20,0)</f>
        <v>approx</v>
      </c>
      <c r="X1315" t="str">
        <f>VLOOKUP($D1315,metadata!$B$2:$Z$451,21,0)</f>
        <v/>
      </c>
      <c r="Y1315">
        <f>VLOOKUP($D1315,metadata!$B$2:$Z$451,22,0)</f>
        <v>30</v>
      </c>
      <c r="Z1315" t="str">
        <f>VLOOKUP($D1315,metadata!$B$2:$Z$451,23,0)</f>
        <v/>
      </c>
      <c r="AA1315" t="str">
        <f>VLOOKUP($D1315,metadata!$B$2:$Z$451,24,0)</f>
        <v>adult</v>
      </c>
      <c r="AB1315" t="str">
        <f>VLOOKUP($D1315,metadata!$B$2:$Z$451,25,0)</f>
        <v/>
      </c>
      <c r="AC1315">
        <v>3.9788079470198601</v>
      </c>
      <c r="AD1315">
        <v>0.32428968169195099</v>
      </c>
      <c r="AF1315">
        <f>IF(AE1315="",V1315,AE1315)</f>
        <v>21</v>
      </c>
      <c r="AG1315">
        <f>ROUND(AC1315,1)</f>
        <v>4</v>
      </c>
      <c r="AH1315">
        <v>1996</v>
      </c>
      <c r="AI1315" t="s">
        <v>37</v>
      </c>
      <c r="AJ1315" t="s">
        <v>37</v>
      </c>
    </row>
    <row r="1316" spans="3:36" x14ac:dyDescent="0.3">
      <c r="C1316">
        <v>1316</v>
      </c>
      <c r="D1316" t="str">
        <f t="shared" si="53"/>
        <v>30-C</v>
      </c>
      <c r="E1316" t="str">
        <f>VLOOKUP($D1316,metadata!$B$2:$S$451,2,0)</f>
        <v>Lushai, G; Hardie, J; Harrington, R</v>
      </c>
      <c r="F1316" t="str">
        <f>VLOOKUP($D1316,metadata!$B$2:$S$451,3,0)</f>
        <v>Inheritance of photoperiodic response in the bird cherry aphid, Rhopalosiphum padi</v>
      </c>
      <c r="G1316" t="str">
        <f>VLOOKUP($D1316,metadata!$B$2:$S$451,4,0)</f>
        <v>10.1111/j.1365-3032.1996.tb00868.x</v>
      </c>
      <c r="H1316" t="str">
        <f>VLOOKUP($D1316,metadata!$B$2:$S$451,5,0)</f>
        <v>y</v>
      </c>
      <c r="I1316" t="str">
        <f>VLOOKUP($D1316,metadata!$B$2:$S$451,6,0)</f>
        <v>a</v>
      </c>
      <c r="J1316" t="str">
        <f>VLOOKUP($D1316,metadata!$B$2:$S$451,7,0)</f>
        <v>i</v>
      </c>
      <c r="K1316">
        <f>VLOOKUP($D1316,metadata!$B$2:$S$451,8,0)</f>
        <v>3</v>
      </c>
      <c r="L1316">
        <f>VLOOKUP($D1316,metadata!$B$2:$S$451,9,0)</f>
        <v>11</v>
      </c>
      <c r="M1316" t="str">
        <f>VLOOKUP($D1316,metadata!$B$2:$S$451,10,0)</f>
        <v/>
      </c>
      <c r="N1316" t="str">
        <f>VLOOKUP($D1316,metadata!$B$2:$S$451,11,0)</f>
        <v>rhopalosiphum padi</v>
      </c>
      <c r="O1316" t="str">
        <f>VLOOKUP($D1316,metadata!$B$2:$S$451,12,0)</f>
        <v>hemiptera</v>
      </c>
      <c r="P1316" t="str">
        <f>VLOOKUP($D1316,metadata!$B$2:$S$451,13,0)</f>
        <v>C</v>
      </c>
      <c r="Q1316">
        <f>VLOOKUP($D1316,metadata!$B$2:$S$451,14,0)</f>
        <v>53.5</v>
      </c>
      <c r="R1316">
        <f>VLOOKUP($D1316,metadata!$B$2:$S$451,15,0)</f>
        <v>-1.4</v>
      </c>
      <c r="S1316" t="str">
        <f>VLOOKUP($D1316,metadata!$B$2:$S$451,16,0)</f>
        <v/>
      </c>
      <c r="T1316" t="str">
        <f>VLOOKUP($D1316,metadata!$B$2:$S$451,17,0)</f>
        <v/>
      </c>
      <c r="U1316" t="str">
        <f>VLOOKUP($D1316,metadata!$B$2:$S$451,18,0)</f>
        <v/>
      </c>
      <c r="V1316">
        <f>VLOOKUP($D1316,metadata!$B$2:$Z$451,19,0)</f>
        <v>21</v>
      </c>
      <c r="W1316" t="str">
        <f>VLOOKUP($D1316,metadata!$B$2:$Z$451,20,0)</f>
        <v>approx</v>
      </c>
      <c r="X1316" t="str">
        <f>VLOOKUP($D1316,metadata!$B$2:$Z$451,21,0)</f>
        <v/>
      </c>
      <c r="Y1316">
        <f>VLOOKUP($D1316,metadata!$B$2:$Z$451,22,0)</f>
        <v>30</v>
      </c>
      <c r="Z1316" t="str">
        <f>VLOOKUP($D1316,metadata!$B$2:$Z$451,23,0)</f>
        <v/>
      </c>
      <c r="AA1316" t="str">
        <f>VLOOKUP($D1316,metadata!$B$2:$Z$451,24,0)</f>
        <v>adult</v>
      </c>
      <c r="AB1316" t="str">
        <f>VLOOKUP($D1316,metadata!$B$2:$Z$451,25,0)</f>
        <v/>
      </c>
      <c r="AC1316">
        <v>8.0900662251655593</v>
      </c>
      <c r="AD1316">
        <v>0.63789788506730305</v>
      </c>
      <c r="AF1316">
        <f>IF(AE1316="",V1316,AE1316)</f>
        <v>21</v>
      </c>
      <c r="AG1316">
        <v>8</v>
      </c>
      <c r="AH1316">
        <v>1996</v>
      </c>
      <c r="AI1316" t="s">
        <v>37</v>
      </c>
      <c r="AJ1316" t="s">
        <v>37</v>
      </c>
    </row>
    <row r="1317" spans="3:36" x14ac:dyDescent="0.3">
      <c r="C1317">
        <v>1317</v>
      </c>
      <c r="D1317" t="str">
        <f t="shared" si="53"/>
        <v>30-C</v>
      </c>
      <c r="E1317" t="str">
        <f>VLOOKUP($D1317,metadata!$B$2:$S$451,2,0)</f>
        <v>Lushai, G; Hardie, J; Harrington, R</v>
      </c>
      <c r="F1317" t="str">
        <f>VLOOKUP($D1317,metadata!$B$2:$S$451,3,0)</f>
        <v>Inheritance of photoperiodic response in the bird cherry aphid, Rhopalosiphum padi</v>
      </c>
      <c r="G1317" t="str">
        <f>VLOOKUP($D1317,metadata!$B$2:$S$451,4,0)</f>
        <v>10.1111/j.1365-3032.1996.tb00868.x</v>
      </c>
      <c r="H1317" t="str">
        <f>VLOOKUP($D1317,metadata!$B$2:$S$451,5,0)</f>
        <v>y</v>
      </c>
      <c r="I1317" t="str">
        <f>VLOOKUP($D1317,metadata!$B$2:$S$451,6,0)</f>
        <v>a</v>
      </c>
      <c r="J1317" t="str">
        <f>VLOOKUP($D1317,metadata!$B$2:$S$451,7,0)</f>
        <v>i</v>
      </c>
      <c r="K1317">
        <f>VLOOKUP($D1317,metadata!$B$2:$S$451,8,0)</f>
        <v>3</v>
      </c>
      <c r="L1317">
        <f>VLOOKUP($D1317,metadata!$B$2:$S$451,9,0)</f>
        <v>11</v>
      </c>
      <c r="M1317" t="str">
        <f>VLOOKUP($D1317,metadata!$B$2:$S$451,10,0)</f>
        <v/>
      </c>
      <c r="N1317" t="str">
        <f>VLOOKUP($D1317,metadata!$B$2:$S$451,11,0)</f>
        <v>rhopalosiphum padi</v>
      </c>
      <c r="O1317" t="str">
        <f>VLOOKUP($D1317,metadata!$B$2:$S$451,12,0)</f>
        <v>hemiptera</v>
      </c>
      <c r="P1317" t="str">
        <f>VLOOKUP($D1317,metadata!$B$2:$S$451,13,0)</f>
        <v>C</v>
      </c>
      <c r="Q1317">
        <f>VLOOKUP($D1317,metadata!$B$2:$S$451,14,0)</f>
        <v>53.5</v>
      </c>
      <c r="R1317">
        <f>VLOOKUP($D1317,metadata!$B$2:$S$451,15,0)</f>
        <v>-1.4</v>
      </c>
      <c r="S1317" t="str">
        <f>VLOOKUP($D1317,metadata!$B$2:$S$451,16,0)</f>
        <v/>
      </c>
      <c r="T1317" t="str">
        <f>VLOOKUP($D1317,metadata!$B$2:$S$451,17,0)</f>
        <v/>
      </c>
      <c r="U1317" t="str">
        <f>VLOOKUP($D1317,metadata!$B$2:$S$451,18,0)</f>
        <v/>
      </c>
      <c r="V1317">
        <f>VLOOKUP($D1317,metadata!$B$2:$Z$451,19,0)</f>
        <v>21</v>
      </c>
      <c r="W1317" t="str">
        <f>VLOOKUP($D1317,metadata!$B$2:$Z$451,20,0)</f>
        <v>approx</v>
      </c>
      <c r="X1317" t="str">
        <f>VLOOKUP($D1317,metadata!$B$2:$Z$451,21,0)</f>
        <v/>
      </c>
      <c r="Y1317">
        <f>VLOOKUP($D1317,metadata!$B$2:$Z$451,22,0)</f>
        <v>30</v>
      </c>
      <c r="Z1317" t="str">
        <f>VLOOKUP($D1317,metadata!$B$2:$Z$451,23,0)</f>
        <v/>
      </c>
      <c r="AA1317" t="str">
        <f>VLOOKUP($D1317,metadata!$B$2:$Z$451,24,0)</f>
        <v>adult</v>
      </c>
      <c r="AB1317" t="str">
        <f>VLOOKUP($D1317,metadata!$B$2:$Z$451,25,0)</f>
        <v/>
      </c>
      <c r="AC1317">
        <v>10.1245033112582</v>
      </c>
      <c r="AD1317">
        <v>0.79641102328562796</v>
      </c>
      <c r="AE1317">
        <v>13</v>
      </c>
      <c r="AF1317">
        <f>IF(AE1317="",V1317,AE1317)</f>
        <v>13</v>
      </c>
      <c r="AG1317">
        <v>10</v>
      </c>
      <c r="AH1317">
        <v>1996</v>
      </c>
      <c r="AI1317" t="s">
        <v>37</v>
      </c>
      <c r="AJ1317" t="s">
        <v>37</v>
      </c>
    </row>
    <row r="1318" spans="3:36" x14ac:dyDescent="0.3">
      <c r="C1318">
        <v>1318</v>
      </c>
      <c r="D1318" t="str">
        <f t="shared" si="53"/>
        <v>30-C</v>
      </c>
      <c r="E1318" t="str">
        <f>VLOOKUP($D1318,metadata!$B$2:$S$451,2,0)</f>
        <v>Lushai, G; Hardie, J; Harrington, R</v>
      </c>
      <c r="F1318" t="str">
        <f>VLOOKUP($D1318,metadata!$B$2:$S$451,3,0)</f>
        <v>Inheritance of photoperiodic response in the bird cherry aphid, Rhopalosiphum padi</v>
      </c>
      <c r="G1318" t="str">
        <f>VLOOKUP($D1318,metadata!$B$2:$S$451,4,0)</f>
        <v>10.1111/j.1365-3032.1996.tb00868.x</v>
      </c>
      <c r="H1318" t="str">
        <f>VLOOKUP($D1318,metadata!$B$2:$S$451,5,0)</f>
        <v>y</v>
      </c>
      <c r="I1318" t="str">
        <f>VLOOKUP($D1318,metadata!$B$2:$S$451,6,0)</f>
        <v>a</v>
      </c>
      <c r="J1318" t="str">
        <f>VLOOKUP($D1318,metadata!$B$2:$S$451,7,0)</f>
        <v>i</v>
      </c>
      <c r="K1318">
        <f>VLOOKUP($D1318,metadata!$B$2:$S$451,8,0)</f>
        <v>3</v>
      </c>
      <c r="L1318">
        <f>VLOOKUP($D1318,metadata!$B$2:$S$451,9,0)</f>
        <v>11</v>
      </c>
      <c r="M1318" t="str">
        <f>VLOOKUP($D1318,metadata!$B$2:$S$451,10,0)</f>
        <v/>
      </c>
      <c r="N1318" t="str">
        <f>VLOOKUP($D1318,metadata!$B$2:$S$451,11,0)</f>
        <v>rhopalosiphum padi</v>
      </c>
      <c r="O1318" t="str">
        <f>VLOOKUP($D1318,metadata!$B$2:$S$451,12,0)</f>
        <v>hemiptera</v>
      </c>
      <c r="P1318" t="str">
        <f>VLOOKUP($D1318,metadata!$B$2:$S$451,13,0)</f>
        <v>C</v>
      </c>
      <c r="Q1318">
        <f>VLOOKUP($D1318,metadata!$B$2:$S$451,14,0)</f>
        <v>53.5</v>
      </c>
      <c r="R1318">
        <f>VLOOKUP($D1318,metadata!$B$2:$S$451,15,0)</f>
        <v>-1.4</v>
      </c>
      <c r="S1318" t="str">
        <f>VLOOKUP($D1318,metadata!$B$2:$S$451,16,0)</f>
        <v/>
      </c>
      <c r="T1318" t="str">
        <f>VLOOKUP($D1318,metadata!$B$2:$S$451,17,0)</f>
        <v/>
      </c>
      <c r="U1318" t="str">
        <f>VLOOKUP($D1318,metadata!$B$2:$S$451,18,0)</f>
        <v/>
      </c>
      <c r="V1318">
        <f>VLOOKUP($D1318,metadata!$B$2:$Z$451,19,0)</f>
        <v>21</v>
      </c>
      <c r="W1318" t="str">
        <f>VLOOKUP($D1318,metadata!$B$2:$Z$451,20,0)</f>
        <v>approx</v>
      </c>
      <c r="X1318" t="str">
        <f>VLOOKUP($D1318,metadata!$B$2:$Z$451,21,0)</f>
        <v/>
      </c>
      <c r="Y1318">
        <f>VLOOKUP($D1318,metadata!$B$2:$Z$451,22,0)</f>
        <v>30</v>
      </c>
      <c r="Z1318" t="str">
        <f>VLOOKUP($D1318,metadata!$B$2:$Z$451,23,0)</f>
        <v/>
      </c>
      <c r="AA1318" t="str">
        <f>VLOOKUP($D1318,metadata!$B$2:$Z$451,24,0)</f>
        <v>adult</v>
      </c>
      <c r="AB1318" t="str">
        <f>VLOOKUP($D1318,metadata!$B$2:$Z$451,25,0)</f>
        <v/>
      </c>
      <c r="AC1318">
        <v>11.141721854304601</v>
      </c>
      <c r="AD1318">
        <v>0.39179662465285497</v>
      </c>
      <c r="AE1318">
        <v>27</v>
      </c>
      <c r="AF1318">
        <f>IF(AE1318="",V1318,AE1318)</f>
        <v>27</v>
      </c>
      <c r="AG1318">
        <v>11</v>
      </c>
      <c r="AH1318">
        <v>1996</v>
      </c>
      <c r="AI1318" t="s">
        <v>37</v>
      </c>
      <c r="AJ1318" t="s">
        <v>37</v>
      </c>
    </row>
    <row r="1319" spans="3:36" x14ac:dyDescent="0.3">
      <c r="C1319">
        <v>1319</v>
      </c>
      <c r="D1319" t="str">
        <f t="shared" si="53"/>
        <v>30-C</v>
      </c>
      <c r="E1319" t="str">
        <f>VLOOKUP($D1319,metadata!$B$2:$S$451,2,0)</f>
        <v>Lushai, G; Hardie, J; Harrington, R</v>
      </c>
      <c r="F1319" t="str">
        <f>VLOOKUP($D1319,metadata!$B$2:$S$451,3,0)</f>
        <v>Inheritance of photoperiodic response in the bird cherry aphid, Rhopalosiphum padi</v>
      </c>
      <c r="G1319" t="str">
        <f>VLOOKUP($D1319,metadata!$B$2:$S$451,4,0)</f>
        <v>10.1111/j.1365-3032.1996.tb00868.x</v>
      </c>
      <c r="H1319" t="str">
        <f>VLOOKUP($D1319,metadata!$B$2:$S$451,5,0)</f>
        <v>y</v>
      </c>
      <c r="I1319" t="str">
        <f>VLOOKUP($D1319,metadata!$B$2:$S$451,6,0)</f>
        <v>a</v>
      </c>
      <c r="J1319" t="str">
        <f>VLOOKUP($D1319,metadata!$B$2:$S$451,7,0)</f>
        <v>i</v>
      </c>
      <c r="K1319">
        <f>VLOOKUP($D1319,metadata!$B$2:$S$451,8,0)</f>
        <v>3</v>
      </c>
      <c r="L1319">
        <f>VLOOKUP($D1319,metadata!$B$2:$S$451,9,0)</f>
        <v>11</v>
      </c>
      <c r="M1319" t="str">
        <f>VLOOKUP($D1319,metadata!$B$2:$S$451,10,0)</f>
        <v/>
      </c>
      <c r="N1319" t="str">
        <f>VLOOKUP($D1319,metadata!$B$2:$S$451,11,0)</f>
        <v>rhopalosiphum padi</v>
      </c>
      <c r="O1319" t="str">
        <f>VLOOKUP($D1319,metadata!$B$2:$S$451,12,0)</f>
        <v>hemiptera</v>
      </c>
      <c r="P1319" t="str">
        <f>VLOOKUP($D1319,metadata!$B$2:$S$451,13,0)</f>
        <v>C</v>
      </c>
      <c r="Q1319">
        <f>VLOOKUP($D1319,metadata!$B$2:$S$451,14,0)</f>
        <v>53.5</v>
      </c>
      <c r="R1319">
        <f>VLOOKUP($D1319,metadata!$B$2:$S$451,15,0)</f>
        <v>-1.4</v>
      </c>
      <c r="S1319" t="str">
        <f>VLOOKUP($D1319,metadata!$B$2:$S$451,16,0)</f>
        <v/>
      </c>
      <c r="T1319" t="str">
        <f>VLOOKUP($D1319,metadata!$B$2:$S$451,17,0)</f>
        <v/>
      </c>
      <c r="U1319" t="str">
        <f>VLOOKUP($D1319,metadata!$B$2:$S$451,18,0)</f>
        <v/>
      </c>
      <c r="V1319">
        <f>VLOOKUP($D1319,metadata!$B$2:$Z$451,19,0)</f>
        <v>21</v>
      </c>
      <c r="W1319" t="str">
        <f>VLOOKUP($D1319,metadata!$B$2:$Z$451,20,0)</f>
        <v>approx</v>
      </c>
      <c r="X1319" t="str">
        <f>VLOOKUP($D1319,metadata!$B$2:$Z$451,21,0)</f>
        <v/>
      </c>
      <c r="Y1319">
        <f>VLOOKUP($D1319,metadata!$B$2:$Z$451,22,0)</f>
        <v>30</v>
      </c>
      <c r="Z1319" t="str">
        <f>VLOOKUP($D1319,metadata!$B$2:$Z$451,23,0)</f>
        <v/>
      </c>
      <c r="AA1319" t="str">
        <f>VLOOKUP($D1319,metadata!$B$2:$Z$451,24,0)</f>
        <v>adult</v>
      </c>
      <c r="AB1319" t="str">
        <f>VLOOKUP($D1319,metadata!$B$2:$Z$451,25,0)</f>
        <v/>
      </c>
      <c r="AC1319">
        <v>11.650331125827799</v>
      </c>
      <c r="AD1319">
        <v>1.3185216834009701</v>
      </c>
      <c r="AE1319">
        <v>27</v>
      </c>
      <c r="AF1319">
        <f>IF(AE1319="",V1319,AE1319)</f>
        <v>27</v>
      </c>
      <c r="AG1319">
        <v>11.5</v>
      </c>
      <c r="AH1319">
        <v>1996</v>
      </c>
      <c r="AI1319" t="s">
        <v>37</v>
      </c>
      <c r="AJ1319" t="s">
        <v>37</v>
      </c>
    </row>
    <row r="1320" spans="3:36" x14ac:dyDescent="0.3">
      <c r="C1320">
        <v>1320</v>
      </c>
      <c r="D1320" t="str">
        <f t="shared" si="53"/>
        <v>30-C</v>
      </c>
      <c r="E1320" t="str">
        <f>VLOOKUP($D1320,metadata!$B$2:$S$451,2,0)</f>
        <v>Lushai, G; Hardie, J; Harrington, R</v>
      </c>
      <c r="F1320" t="str">
        <f>VLOOKUP($D1320,metadata!$B$2:$S$451,3,0)</f>
        <v>Inheritance of photoperiodic response in the bird cherry aphid, Rhopalosiphum padi</v>
      </c>
      <c r="G1320" t="str">
        <f>VLOOKUP($D1320,metadata!$B$2:$S$451,4,0)</f>
        <v>10.1111/j.1365-3032.1996.tb00868.x</v>
      </c>
      <c r="H1320" t="str">
        <f>VLOOKUP($D1320,metadata!$B$2:$S$451,5,0)</f>
        <v>y</v>
      </c>
      <c r="I1320" t="str">
        <f>VLOOKUP($D1320,metadata!$B$2:$S$451,6,0)</f>
        <v>a</v>
      </c>
      <c r="J1320" t="str">
        <f>VLOOKUP($D1320,metadata!$B$2:$S$451,7,0)</f>
        <v>i</v>
      </c>
      <c r="K1320">
        <f>VLOOKUP($D1320,metadata!$B$2:$S$451,8,0)</f>
        <v>3</v>
      </c>
      <c r="L1320">
        <f>VLOOKUP($D1320,metadata!$B$2:$S$451,9,0)</f>
        <v>11</v>
      </c>
      <c r="M1320" t="str">
        <f>VLOOKUP($D1320,metadata!$B$2:$S$451,10,0)</f>
        <v/>
      </c>
      <c r="N1320" t="str">
        <f>VLOOKUP($D1320,metadata!$B$2:$S$451,11,0)</f>
        <v>rhopalosiphum padi</v>
      </c>
      <c r="O1320" t="str">
        <f>VLOOKUP($D1320,metadata!$B$2:$S$451,12,0)</f>
        <v>hemiptera</v>
      </c>
      <c r="P1320" t="str">
        <f>VLOOKUP($D1320,metadata!$B$2:$S$451,13,0)</f>
        <v>C</v>
      </c>
      <c r="Q1320">
        <f>VLOOKUP($D1320,metadata!$B$2:$S$451,14,0)</f>
        <v>53.5</v>
      </c>
      <c r="R1320">
        <f>VLOOKUP($D1320,metadata!$B$2:$S$451,15,0)</f>
        <v>-1.4</v>
      </c>
      <c r="S1320" t="str">
        <f>VLOOKUP($D1320,metadata!$B$2:$S$451,16,0)</f>
        <v/>
      </c>
      <c r="T1320" t="str">
        <f>VLOOKUP($D1320,metadata!$B$2:$S$451,17,0)</f>
        <v/>
      </c>
      <c r="U1320" t="str">
        <f>VLOOKUP($D1320,metadata!$B$2:$S$451,18,0)</f>
        <v/>
      </c>
      <c r="V1320">
        <f>VLOOKUP($D1320,metadata!$B$2:$Z$451,19,0)</f>
        <v>21</v>
      </c>
      <c r="W1320" t="str">
        <f>VLOOKUP($D1320,metadata!$B$2:$Z$451,20,0)</f>
        <v>approx</v>
      </c>
      <c r="X1320" t="str">
        <f>VLOOKUP($D1320,metadata!$B$2:$Z$451,21,0)</f>
        <v/>
      </c>
      <c r="Y1320">
        <f>VLOOKUP($D1320,metadata!$B$2:$Z$451,22,0)</f>
        <v>30</v>
      </c>
      <c r="Z1320" t="str">
        <f>VLOOKUP($D1320,metadata!$B$2:$Z$451,23,0)</f>
        <v/>
      </c>
      <c r="AA1320" t="str">
        <f>VLOOKUP($D1320,metadata!$B$2:$Z$451,24,0)</f>
        <v>adult</v>
      </c>
      <c r="AB1320" t="str">
        <f>VLOOKUP($D1320,metadata!$B$2:$Z$451,25,0)</f>
        <v/>
      </c>
      <c r="AC1320">
        <v>12.1589403973509</v>
      </c>
      <c r="AD1320">
        <v>11.277504806665201</v>
      </c>
      <c r="AE1320">
        <v>57</v>
      </c>
      <c r="AF1320">
        <f>IF(AE1320="",V1320,AE1320)</f>
        <v>57</v>
      </c>
      <c r="AG1320">
        <v>12</v>
      </c>
      <c r="AH1320">
        <v>1996</v>
      </c>
      <c r="AI1320" t="s">
        <v>37</v>
      </c>
      <c r="AJ1320" t="s">
        <v>37</v>
      </c>
    </row>
    <row r="1321" spans="3:36" x14ac:dyDescent="0.3">
      <c r="C1321">
        <v>1321</v>
      </c>
      <c r="D1321" t="str">
        <f t="shared" si="53"/>
        <v>30-C</v>
      </c>
      <c r="E1321" t="str">
        <f>VLOOKUP($D1321,metadata!$B$2:$S$451,2,0)</f>
        <v>Lushai, G; Hardie, J; Harrington, R</v>
      </c>
      <c r="F1321" t="str">
        <f>VLOOKUP($D1321,metadata!$B$2:$S$451,3,0)</f>
        <v>Inheritance of photoperiodic response in the bird cherry aphid, Rhopalosiphum padi</v>
      </c>
      <c r="G1321" t="str">
        <f>VLOOKUP($D1321,metadata!$B$2:$S$451,4,0)</f>
        <v>10.1111/j.1365-3032.1996.tb00868.x</v>
      </c>
      <c r="H1321" t="str">
        <f>VLOOKUP($D1321,metadata!$B$2:$S$451,5,0)</f>
        <v>y</v>
      </c>
      <c r="I1321" t="str">
        <f>VLOOKUP($D1321,metadata!$B$2:$S$451,6,0)</f>
        <v>a</v>
      </c>
      <c r="J1321" t="str">
        <f>VLOOKUP($D1321,metadata!$B$2:$S$451,7,0)</f>
        <v>i</v>
      </c>
      <c r="K1321">
        <f>VLOOKUP($D1321,metadata!$B$2:$S$451,8,0)</f>
        <v>3</v>
      </c>
      <c r="L1321">
        <f>VLOOKUP($D1321,metadata!$B$2:$S$451,9,0)</f>
        <v>11</v>
      </c>
      <c r="M1321" t="str">
        <f>VLOOKUP($D1321,metadata!$B$2:$S$451,10,0)</f>
        <v/>
      </c>
      <c r="N1321" t="str">
        <f>VLOOKUP($D1321,metadata!$B$2:$S$451,11,0)</f>
        <v>rhopalosiphum padi</v>
      </c>
      <c r="O1321" t="str">
        <f>VLOOKUP($D1321,metadata!$B$2:$S$451,12,0)</f>
        <v>hemiptera</v>
      </c>
      <c r="P1321" t="str">
        <f>VLOOKUP($D1321,metadata!$B$2:$S$451,13,0)</f>
        <v>C</v>
      </c>
      <c r="Q1321">
        <f>VLOOKUP($D1321,metadata!$B$2:$S$451,14,0)</f>
        <v>53.5</v>
      </c>
      <c r="R1321">
        <f>VLOOKUP($D1321,metadata!$B$2:$S$451,15,0)</f>
        <v>-1.4</v>
      </c>
      <c r="S1321" t="str">
        <f>VLOOKUP($D1321,metadata!$B$2:$S$451,16,0)</f>
        <v/>
      </c>
      <c r="T1321" t="str">
        <f>VLOOKUP($D1321,metadata!$B$2:$S$451,17,0)</f>
        <v/>
      </c>
      <c r="U1321" t="str">
        <f>VLOOKUP($D1321,metadata!$B$2:$S$451,18,0)</f>
        <v/>
      </c>
      <c r="V1321">
        <f>VLOOKUP($D1321,metadata!$B$2:$Z$451,19,0)</f>
        <v>21</v>
      </c>
      <c r="W1321" t="str">
        <f>VLOOKUP($D1321,metadata!$B$2:$Z$451,20,0)</f>
        <v>approx</v>
      </c>
      <c r="X1321" t="str">
        <f>VLOOKUP($D1321,metadata!$B$2:$Z$451,21,0)</f>
        <v/>
      </c>
      <c r="Y1321">
        <f>VLOOKUP($D1321,metadata!$B$2:$Z$451,22,0)</f>
        <v>30</v>
      </c>
      <c r="Z1321" t="str">
        <f>VLOOKUP($D1321,metadata!$B$2:$Z$451,23,0)</f>
        <v/>
      </c>
      <c r="AA1321" t="str">
        <f>VLOOKUP($D1321,metadata!$B$2:$Z$451,24,0)</f>
        <v>adult</v>
      </c>
      <c r="AB1321" t="str">
        <f>VLOOKUP($D1321,metadata!$B$2:$Z$451,25,0)</f>
        <v/>
      </c>
      <c r="AC1321">
        <v>12.688741721854299</v>
      </c>
      <c r="AD1321">
        <v>29.2992950224311</v>
      </c>
      <c r="AE1321">
        <v>44</v>
      </c>
      <c r="AF1321">
        <f>IF(AE1321="",V1321,AE1321)</f>
        <v>44</v>
      </c>
      <c r="AG1321">
        <v>12.5</v>
      </c>
      <c r="AH1321">
        <v>1996</v>
      </c>
      <c r="AI1321" t="s">
        <v>37</v>
      </c>
      <c r="AJ1321" t="s">
        <v>37</v>
      </c>
    </row>
    <row r="1322" spans="3:36" x14ac:dyDescent="0.3">
      <c r="C1322">
        <v>1322</v>
      </c>
      <c r="D1322" t="str">
        <f t="shared" si="53"/>
        <v>30-C</v>
      </c>
      <c r="E1322" t="str">
        <f>VLOOKUP($D1322,metadata!$B$2:$S$451,2,0)</f>
        <v>Lushai, G; Hardie, J; Harrington, R</v>
      </c>
      <c r="F1322" t="str">
        <f>VLOOKUP($D1322,metadata!$B$2:$S$451,3,0)</f>
        <v>Inheritance of photoperiodic response in the bird cherry aphid, Rhopalosiphum padi</v>
      </c>
      <c r="G1322" t="str">
        <f>VLOOKUP($D1322,metadata!$B$2:$S$451,4,0)</f>
        <v>10.1111/j.1365-3032.1996.tb00868.x</v>
      </c>
      <c r="H1322" t="str">
        <f>VLOOKUP($D1322,metadata!$B$2:$S$451,5,0)</f>
        <v>y</v>
      </c>
      <c r="I1322" t="str">
        <f>VLOOKUP($D1322,metadata!$B$2:$S$451,6,0)</f>
        <v>a</v>
      </c>
      <c r="J1322" t="str">
        <f>VLOOKUP($D1322,metadata!$B$2:$S$451,7,0)</f>
        <v>i</v>
      </c>
      <c r="K1322">
        <f>VLOOKUP($D1322,metadata!$B$2:$S$451,8,0)</f>
        <v>3</v>
      </c>
      <c r="L1322">
        <f>VLOOKUP($D1322,metadata!$B$2:$S$451,9,0)</f>
        <v>11</v>
      </c>
      <c r="M1322" t="str">
        <f>VLOOKUP($D1322,metadata!$B$2:$S$451,10,0)</f>
        <v/>
      </c>
      <c r="N1322" t="str">
        <f>VLOOKUP($D1322,metadata!$B$2:$S$451,11,0)</f>
        <v>rhopalosiphum padi</v>
      </c>
      <c r="O1322" t="str">
        <f>VLOOKUP($D1322,metadata!$B$2:$S$451,12,0)</f>
        <v>hemiptera</v>
      </c>
      <c r="P1322" t="str">
        <f>VLOOKUP($D1322,metadata!$B$2:$S$451,13,0)</f>
        <v>C</v>
      </c>
      <c r="Q1322">
        <f>VLOOKUP($D1322,metadata!$B$2:$S$451,14,0)</f>
        <v>53.5</v>
      </c>
      <c r="R1322">
        <f>VLOOKUP($D1322,metadata!$B$2:$S$451,15,0)</f>
        <v>-1.4</v>
      </c>
      <c r="S1322" t="str">
        <f>VLOOKUP($D1322,metadata!$B$2:$S$451,16,0)</f>
        <v/>
      </c>
      <c r="T1322" t="str">
        <f>VLOOKUP($D1322,metadata!$B$2:$S$451,17,0)</f>
        <v/>
      </c>
      <c r="U1322" t="str">
        <f>VLOOKUP($D1322,metadata!$B$2:$S$451,18,0)</f>
        <v/>
      </c>
      <c r="V1322">
        <f>VLOOKUP($D1322,metadata!$B$2:$Z$451,19,0)</f>
        <v>21</v>
      </c>
      <c r="W1322" t="str">
        <f>VLOOKUP($D1322,metadata!$B$2:$Z$451,20,0)</f>
        <v>approx</v>
      </c>
      <c r="X1322" t="str">
        <f>VLOOKUP($D1322,metadata!$B$2:$Z$451,21,0)</f>
        <v/>
      </c>
      <c r="Y1322">
        <f>VLOOKUP($D1322,metadata!$B$2:$Z$451,22,0)</f>
        <v>30</v>
      </c>
      <c r="Z1322" t="str">
        <f>VLOOKUP($D1322,metadata!$B$2:$Z$451,23,0)</f>
        <v/>
      </c>
      <c r="AA1322" t="str">
        <f>VLOOKUP($D1322,metadata!$B$2:$Z$451,24,0)</f>
        <v>adult</v>
      </c>
      <c r="AB1322" t="str">
        <f>VLOOKUP($D1322,metadata!$B$2:$Z$451,25,0)</f>
        <v/>
      </c>
      <c r="AC1322">
        <v>13.133774834437</v>
      </c>
      <c r="AD1322">
        <v>57.650502029480798</v>
      </c>
      <c r="AE1322">
        <v>28</v>
      </c>
      <c r="AF1322">
        <f>IF(AE1322="",V1322,AE1322)</f>
        <v>28</v>
      </c>
      <c r="AG1322">
        <f>ROUND(AC1322,1)</f>
        <v>13.1</v>
      </c>
      <c r="AH1322">
        <v>1996</v>
      </c>
      <c r="AI1322" t="s">
        <v>37</v>
      </c>
      <c r="AJ1322" t="s">
        <v>37</v>
      </c>
    </row>
    <row r="1323" spans="3:36" x14ac:dyDescent="0.3">
      <c r="C1323">
        <v>1323</v>
      </c>
      <c r="D1323" t="str">
        <f t="shared" si="53"/>
        <v>30-C</v>
      </c>
      <c r="E1323" t="str">
        <f>VLOOKUP($D1323,metadata!$B$2:$S$451,2,0)</f>
        <v>Lushai, G; Hardie, J; Harrington, R</v>
      </c>
      <c r="F1323" t="str">
        <f>VLOOKUP($D1323,metadata!$B$2:$S$451,3,0)</f>
        <v>Inheritance of photoperiodic response in the bird cherry aphid, Rhopalosiphum padi</v>
      </c>
      <c r="G1323" t="str">
        <f>VLOOKUP($D1323,metadata!$B$2:$S$451,4,0)</f>
        <v>10.1111/j.1365-3032.1996.tb00868.x</v>
      </c>
      <c r="H1323" t="str">
        <f>VLOOKUP($D1323,metadata!$B$2:$S$451,5,0)</f>
        <v>y</v>
      </c>
      <c r="I1323" t="str">
        <f>VLOOKUP($D1323,metadata!$B$2:$S$451,6,0)</f>
        <v>a</v>
      </c>
      <c r="J1323" t="str">
        <f>VLOOKUP($D1323,metadata!$B$2:$S$451,7,0)</f>
        <v>i</v>
      </c>
      <c r="K1323">
        <f>VLOOKUP($D1323,metadata!$B$2:$S$451,8,0)</f>
        <v>3</v>
      </c>
      <c r="L1323">
        <f>VLOOKUP($D1323,metadata!$B$2:$S$451,9,0)</f>
        <v>11</v>
      </c>
      <c r="M1323" t="str">
        <f>VLOOKUP($D1323,metadata!$B$2:$S$451,10,0)</f>
        <v/>
      </c>
      <c r="N1323" t="str">
        <f>VLOOKUP($D1323,metadata!$B$2:$S$451,11,0)</f>
        <v>rhopalosiphum padi</v>
      </c>
      <c r="O1323" t="str">
        <f>VLOOKUP($D1323,metadata!$B$2:$S$451,12,0)</f>
        <v>hemiptera</v>
      </c>
      <c r="P1323" t="str">
        <f>VLOOKUP($D1323,metadata!$B$2:$S$451,13,0)</f>
        <v>C</v>
      </c>
      <c r="Q1323">
        <f>VLOOKUP($D1323,metadata!$B$2:$S$451,14,0)</f>
        <v>53.5</v>
      </c>
      <c r="R1323">
        <f>VLOOKUP($D1323,metadata!$B$2:$S$451,15,0)</f>
        <v>-1.4</v>
      </c>
      <c r="S1323" t="str">
        <f>VLOOKUP($D1323,metadata!$B$2:$S$451,16,0)</f>
        <v/>
      </c>
      <c r="T1323" t="str">
        <f>VLOOKUP($D1323,metadata!$B$2:$S$451,17,0)</f>
        <v/>
      </c>
      <c r="U1323" t="str">
        <f>VLOOKUP($D1323,metadata!$B$2:$S$451,18,0)</f>
        <v/>
      </c>
      <c r="V1323">
        <f>VLOOKUP($D1323,metadata!$B$2:$Z$451,19,0)</f>
        <v>21</v>
      </c>
      <c r="W1323" t="str">
        <f>VLOOKUP($D1323,metadata!$B$2:$Z$451,20,0)</f>
        <v>approx</v>
      </c>
      <c r="X1323" t="str">
        <f>VLOOKUP($D1323,metadata!$B$2:$Z$451,21,0)</f>
        <v/>
      </c>
      <c r="Y1323">
        <f>VLOOKUP($D1323,metadata!$B$2:$Z$451,22,0)</f>
        <v>30</v>
      </c>
      <c r="Z1323" t="str">
        <f>VLOOKUP($D1323,metadata!$B$2:$Z$451,23,0)</f>
        <v/>
      </c>
      <c r="AA1323" t="str">
        <f>VLOOKUP($D1323,metadata!$B$2:$Z$451,24,0)</f>
        <v>adult</v>
      </c>
      <c r="AB1323" t="str">
        <f>VLOOKUP($D1323,metadata!$B$2:$Z$451,25,0)</f>
        <v/>
      </c>
      <c r="AC1323">
        <v>14.129801324503299</v>
      </c>
      <c r="AD1323">
        <v>67.247596667378701</v>
      </c>
      <c r="AE1323">
        <v>32</v>
      </c>
      <c r="AF1323">
        <f>IF(AE1323="",V1323,AE1323)</f>
        <v>32</v>
      </c>
      <c r="AG1323">
        <v>14</v>
      </c>
      <c r="AH1323">
        <v>1996</v>
      </c>
      <c r="AI1323" t="s">
        <v>37</v>
      </c>
      <c r="AJ1323" t="s">
        <v>37</v>
      </c>
    </row>
    <row r="1324" spans="3:36" x14ac:dyDescent="0.3">
      <c r="C1324">
        <v>1324</v>
      </c>
      <c r="D1324" t="str">
        <f t="shared" si="53"/>
        <v>30-C</v>
      </c>
      <c r="E1324" t="str">
        <f>VLOOKUP($D1324,metadata!$B$2:$S$451,2,0)</f>
        <v>Lushai, G; Hardie, J; Harrington, R</v>
      </c>
      <c r="F1324" t="str">
        <f>VLOOKUP($D1324,metadata!$B$2:$S$451,3,0)</f>
        <v>Inheritance of photoperiodic response in the bird cherry aphid, Rhopalosiphum padi</v>
      </c>
      <c r="G1324" t="str">
        <f>VLOOKUP($D1324,metadata!$B$2:$S$451,4,0)</f>
        <v>10.1111/j.1365-3032.1996.tb00868.x</v>
      </c>
      <c r="H1324" t="str">
        <f>VLOOKUP($D1324,metadata!$B$2:$S$451,5,0)</f>
        <v>y</v>
      </c>
      <c r="I1324" t="str">
        <f>VLOOKUP($D1324,metadata!$B$2:$S$451,6,0)</f>
        <v>a</v>
      </c>
      <c r="J1324" t="str">
        <f>VLOOKUP($D1324,metadata!$B$2:$S$451,7,0)</f>
        <v>i</v>
      </c>
      <c r="K1324">
        <f>VLOOKUP($D1324,metadata!$B$2:$S$451,8,0)</f>
        <v>3</v>
      </c>
      <c r="L1324">
        <f>VLOOKUP($D1324,metadata!$B$2:$S$451,9,0)</f>
        <v>11</v>
      </c>
      <c r="M1324" t="str">
        <f>VLOOKUP($D1324,metadata!$B$2:$S$451,10,0)</f>
        <v/>
      </c>
      <c r="N1324" t="str">
        <f>VLOOKUP($D1324,metadata!$B$2:$S$451,11,0)</f>
        <v>rhopalosiphum padi</v>
      </c>
      <c r="O1324" t="str">
        <f>VLOOKUP($D1324,metadata!$B$2:$S$451,12,0)</f>
        <v>hemiptera</v>
      </c>
      <c r="P1324" t="str">
        <f>VLOOKUP($D1324,metadata!$B$2:$S$451,13,0)</f>
        <v>C</v>
      </c>
      <c r="Q1324">
        <f>VLOOKUP($D1324,metadata!$B$2:$S$451,14,0)</f>
        <v>53.5</v>
      </c>
      <c r="R1324">
        <f>VLOOKUP($D1324,metadata!$B$2:$S$451,15,0)</f>
        <v>-1.4</v>
      </c>
      <c r="S1324" t="str">
        <f>VLOOKUP($D1324,metadata!$B$2:$S$451,16,0)</f>
        <v/>
      </c>
      <c r="T1324" t="str">
        <f>VLOOKUP($D1324,metadata!$B$2:$S$451,17,0)</f>
        <v/>
      </c>
      <c r="U1324" t="str">
        <f>VLOOKUP($D1324,metadata!$B$2:$S$451,18,0)</f>
        <v/>
      </c>
      <c r="V1324">
        <f>VLOOKUP($D1324,metadata!$B$2:$Z$451,19,0)</f>
        <v>21</v>
      </c>
      <c r="W1324" t="str">
        <f>VLOOKUP($D1324,metadata!$B$2:$Z$451,20,0)</f>
        <v>approx</v>
      </c>
      <c r="X1324" t="str">
        <f>VLOOKUP($D1324,metadata!$B$2:$Z$451,21,0)</f>
        <v/>
      </c>
      <c r="Y1324">
        <f>VLOOKUP($D1324,metadata!$B$2:$Z$451,22,0)</f>
        <v>30</v>
      </c>
      <c r="Z1324" t="str">
        <f>VLOOKUP($D1324,metadata!$B$2:$Z$451,23,0)</f>
        <v/>
      </c>
      <c r="AA1324" t="str">
        <f>VLOOKUP($D1324,metadata!$B$2:$Z$451,24,0)</f>
        <v>adult</v>
      </c>
      <c r="AB1324" t="str">
        <f>VLOOKUP($D1324,metadata!$B$2:$Z$451,25,0)</f>
        <v/>
      </c>
      <c r="AC1324">
        <v>16.227814569536399</v>
      </c>
      <c r="AD1324">
        <v>78.046143986327706</v>
      </c>
      <c r="AE1324">
        <v>17</v>
      </c>
      <c r="AF1324">
        <f>IF(AE1324="",V1324,AE1324)</f>
        <v>17</v>
      </c>
      <c r="AG1324">
        <v>16</v>
      </c>
      <c r="AH1324">
        <v>1996</v>
      </c>
      <c r="AI1324" t="s">
        <v>37</v>
      </c>
      <c r="AJ1324" t="s">
        <v>37</v>
      </c>
    </row>
    <row r="1325" spans="3:36" x14ac:dyDescent="0.3">
      <c r="C1325">
        <v>1325</v>
      </c>
      <c r="D1325" t="str">
        <f t="shared" si="53"/>
        <v>30-C</v>
      </c>
      <c r="E1325" t="str">
        <f>VLOOKUP($D1325,metadata!$B$2:$S$451,2,0)</f>
        <v>Lushai, G; Hardie, J; Harrington, R</v>
      </c>
      <c r="F1325" t="str">
        <f>VLOOKUP($D1325,metadata!$B$2:$S$451,3,0)</f>
        <v>Inheritance of photoperiodic response in the bird cherry aphid, Rhopalosiphum padi</v>
      </c>
      <c r="G1325" t="str">
        <f>VLOOKUP($D1325,metadata!$B$2:$S$451,4,0)</f>
        <v>10.1111/j.1365-3032.1996.tb00868.x</v>
      </c>
      <c r="H1325" t="str">
        <f>VLOOKUP($D1325,metadata!$B$2:$S$451,5,0)</f>
        <v>y</v>
      </c>
      <c r="I1325" t="str">
        <f>VLOOKUP($D1325,metadata!$B$2:$S$451,6,0)</f>
        <v>a</v>
      </c>
      <c r="J1325" t="str">
        <f>VLOOKUP($D1325,metadata!$B$2:$S$451,7,0)</f>
        <v>i</v>
      </c>
      <c r="K1325">
        <f>VLOOKUP($D1325,metadata!$B$2:$S$451,8,0)</f>
        <v>3</v>
      </c>
      <c r="L1325">
        <f>VLOOKUP($D1325,metadata!$B$2:$S$451,9,0)</f>
        <v>11</v>
      </c>
      <c r="M1325" t="str">
        <f>VLOOKUP($D1325,metadata!$B$2:$S$451,10,0)</f>
        <v/>
      </c>
      <c r="N1325" t="str">
        <f>VLOOKUP($D1325,metadata!$B$2:$S$451,11,0)</f>
        <v>rhopalosiphum padi</v>
      </c>
      <c r="O1325" t="str">
        <f>VLOOKUP($D1325,metadata!$B$2:$S$451,12,0)</f>
        <v>hemiptera</v>
      </c>
      <c r="P1325" t="str">
        <f>VLOOKUP($D1325,metadata!$B$2:$S$451,13,0)</f>
        <v>C</v>
      </c>
      <c r="Q1325">
        <f>VLOOKUP($D1325,metadata!$B$2:$S$451,14,0)</f>
        <v>53.5</v>
      </c>
      <c r="R1325">
        <f>VLOOKUP($D1325,metadata!$B$2:$S$451,15,0)</f>
        <v>-1.4</v>
      </c>
      <c r="S1325" t="str">
        <f>VLOOKUP($D1325,metadata!$B$2:$S$451,16,0)</f>
        <v/>
      </c>
      <c r="T1325" t="str">
        <f>VLOOKUP($D1325,metadata!$B$2:$S$451,17,0)</f>
        <v/>
      </c>
      <c r="U1325" t="str">
        <f>VLOOKUP($D1325,metadata!$B$2:$S$451,18,0)</f>
        <v/>
      </c>
      <c r="V1325">
        <f>VLOOKUP($D1325,metadata!$B$2:$Z$451,19,0)</f>
        <v>21</v>
      </c>
      <c r="W1325" t="str">
        <f>VLOOKUP($D1325,metadata!$B$2:$Z$451,20,0)</f>
        <v>approx</v>
      </c>
      <c r="X1325" t="str">
        <f>VLOOKUP($D1325,metadata!$B$2:$Z$451,21,0)</f>
        <v/>
      </c>
      <c r="Y1325">
        <f>VLOOKUP($D1325,metadata!$B$2:$Z$451,22,0)</f>
        <v>30</v>
      </c>
      <c r="Z1325" t="str">
        <f>VLOOKUP($D1325,metadata!$B$2:$Z$451,23,0)</f>
        <v/>
      </c>
      <c r="AA1325" t="str">
        <f>VLOOKUP($D1325,metadata!$B$2:$Z$451,24,0)</f>
        <v>adult</v>
      </c>
      <c r="AB1325" t="str">
        <f>VLOOKUP($D1325,metadata!$B$2:$Z$451,25,0)</f>
        <v/>
      </c>
      <c r="AC1325">
        <v>20.296688741721798</v>
      </c>
      <c r="AD1325">
        <v>82.556718649861097</v>
      </c>
      <c r="AE1325">
        <v>26</v>
      </c>
      <c r="AF1325">
        <f>IF(AE1325="",V1325,AE1325)</f>
        <v>26</v>
      </c>
      <c r="AG1325">
        <v>20</v>
      </c>
      <c r="AH1325">
        <v>1996</v>
      </c>
      <c r="AI1325" t="s">
        <v>37</v>
      </c>
      <c r="AJ1325" t="s">
        <v>37</v>
      </c>
    </row>
    <row r="1326" spans="3:36" x14ac:dyDescent="0.3">
      <c r="C1326">
        <v>1326</v>
      </c>
      <c r="D1326" t="str">
        <f t="shared" si="53"/>
        <v>30-S</v>
      </c>
      <c r="E1326" t="str">
        <f>VLOOKUP($D1326,metadata!$B$2:$S$451,2,0)</f>
        <v>Lushai, G; Hardie, J; Harrington, R</v>
      </c>
      <c r="F1326" t="str">
        <f>VLOOKUP($D1326,metadata!$B$2:$S$451,3,0)</f>
        <v>Inheritance of photoperiodic response in the bird cherry aphid, Rhopalosiphum padi</v>
      </c>
      <c r="G1326" t="str">
        <f>VLOOKUP($D1326,metadata!$B$2:$S$451,4,0)</f>
        <v>10.1111/j.1365-3032.1996.tb00868.x</v>
      </c>
      <c r="H1326" t="str">
        <f>VLOOKUP($D1326,metadata!$B$2:$S$451,5,0)</f>
        <v>y</v>
      </c>
      <c r="I1326" t="str">
        <f>VLOOKUP($D1326,metadata!$B$2:$S$451,6,0)</f>
        <v>a</v>
      </c>
      <c r="J1326" t="str">
        <f>VLOOKUP($D1326,metadata!$B$2:$S$451,7,0)</f>
        <v>i</v>
      </c>
      <c r="K1326">
        <f>VLOOKUP($D1326,metadata!$B$2:$S$451,8,0)</f>
        <v>3</v>
      </c>
      <c r="L1326">
        <f>VLOOKUP($D1326,metadata!$B$2:$S$451,9,0)</f>
        <v>11</v>
      </c>
      <c r="M1326" t="str">
        <f>VLOOKUP($D1326,metadata!$B$2:$S$451,10,0)</f>
        <v/>
      </c>
      <c r="N1326" t="str">
        <f>VLOOKUP($D1326,metadata!$B$2:$S$451,11,0)</f>
        <v>rhopalosiphum padi</v>
      </c>
      <c r="O1326" t="str">
        <f>VLOOKUP($D1326,metadata!$B$2:$S$451,12,0)</f>
        <v>hemiptera</v>
      </c>
      <c r="P1326" t="str">
        <f>VLOOKUP($D1326,metadata!$B$2:$S$451,13,0)</f>
        <v>S</v>
      </c>
      <c r="Q1326">
        <f>VLOOKUP($D1326,metadata!$B$2:$S$451,14,0)</f>
        <v>50.4</v>
      </c>
      <c r="R1326">
        <f>VLOOKUP($D1326,metadata!$B$2:$S$451,15,0)</f>
        <v>-3.3</v>
      </c>
      <c r="S1326" t="str">
        <f>VLOOKUP($D1326,metadata!$B$2:$S$451,16,0)</f>
        <v/>
      </c>
      <c r="T1326" t="str">
        <f>VLOOKUP($D1326,metadata!$B$2:$S$451,17,0)</f>
        <v/>
      </c>
      <c r="U1326" t="str">
        <f>VLOOKUP($D1326,metadata!$B$2:$S$451,18,0)</f>
        <v/>
      </c>
      <c r="V1326">
        <f>VLOOKUP($D1326,metadata!$B$2:$Z$451,19,0)</f>
        <v>21</v>
      </c>
      <c r="W1326" t="str">
        <f>VLOOKUP($D1326,metadata!$B$2:$Z$451,20,0)</f>
        <v>approx</v>
      </c>
      <c r="X1326" t="str">
        <f>VLOOKUP($D1326,metadata!$B$2:$Z$451,21,0)</f>
        <v/>
      </c>
      <c r="Y1326">
        <f>VLOOKUP($D1326,metadata!$B$2:$Z$451,22,0)</f>
        <v>30</v>
      </c>
      <c r="Z1326" t="str">
        <f>VLOOKUP($D1326,metadata!$B$2:$Z$451,23,0)</f>
        <v/>
      </c>
      <c r="AA1326" t="str">
        <f>VLOOKUP($D1326,metadata!$B$2:$Z$451,24,0)</f>
        <v>adult</v>
      </c>
      <c r="AB1326" t="str">
        <f>VLOOKUP($D1326,metadata!$B$2:$Z$451,25,0)</f>
        <v/>
      </c>
      <c r="AC1326">
        <v>4.0211920529801297</v>
      </c>
      <c r="AD1326">
        <v>0.64345225379191995</v>
      </c>
      <c r="AE1326">
        <v>24</v>
      </c>
      <c r="AF1326">
        <f>IF(AE1326="",V1326,AE1326)</f>
        <v>24</v>
      </c>
      <c r="AG1326">
        <f>ROUND(AC1326,1)</f>
        <v>4</v>
      </c>
      <c r="AH1326">
        <v>1996</v>
      </c>
      <c r="AI1326" t="s">
        <v>37</v>
      </c>
      <c r="AJ1326" t="s">
        <v>37</v>
      </c>
    </row>
    <row r="1327" spans="3:36" x14ac:dyDescent="0.3">
      <c r="C1327">
        <v>1327</v>
      </c>
      <c r="D1327" t="str">
        <f t="shared" si="53"/>
        <v>30-S</v>
      </c>
      <c r="E1327" t="str">
        <f>VLOOKUP($D1327,metadata!$B$2:$S$451,2,0)</f>
        <v>Lushai, G; Hardie, J; Harrington, R</v>
      </c>
      <c r="F1327" t="str">
        <f>VLOOKUP($D1327,metadata!$B$2:$S$451,3,0)</f>
        <v>Inheritance of photoperiodic response in the bird cherry aphid, Rhopalosiphum padi</v>
      </c>
      <c r="G1327" t="str">
        <f>VLOOKUP($D1327,metadata!$B$2:$S$451,4,0)</f>
        <v>10.1111/j.1365-3032.1996.tb00868.x</v>
      </c>
      <c r="H1327" t="str">
        <f>VLOOKUP($D1327,metadata!$B$2:$S$451,5,0)</f>
        <v>y</v>
      </c>
      <c r="I1327" t="str">
        <f>VLOOKUP($D1327,metadata!$B$2:$S$451,6,0)</f>
        <v>a</v>
      </c>
      <c r="J1327" t="str">
        <f>VLOOKUP($D1327,metadata!$B$2:$S$451,7,0)</f>
        <v>i</v>
      </c>
      <c r="K1327">
        <f>VLOOKUP($D1327,metadata!$B$2:$S$451,8,0)</f>
        <v>3</v>
      </c>
      <c r="L1327">
        <f>VLOOKUP($D1327,metadata!$B$2:$S$451,9,0)</f>
        <v>11</v>
      </c>
      <c r="M1327" t="str">
        <f>VLOOKUP($D1327,metadata!$B$2:$S$451,10,0)</f>
        <v/>
      </c>
      <c r="N1327" t="str">
        <f>VLOOKUP($D1327,metadata!$B$2:$S$451,11,0)</f>
        <v>rhopalosiphum padi</v>
      </c>
      <c r="O1327" t="str">
        <f>VLOOKUP($D1327,metadata!$B$2:$S$451,12,0)</f>
        <v>hemiptera</v>
      </c>
      <c r="P1327" t="str">
        <f>VLOOKUP($D1327,metadata!$B$2:$S$451,13,0)</f>
        <v>S</v>
      </c>
      <c r="Q1327">
        <f>VLOOKUP($D1327,metadata!$B$2:$S$451,14,0)</f>
        <v>50.4</v>
      </c>
      <c r="R1327">
        <f>VLOOKUP($D1327,metadata!$B$2:$S$451,15,0)</f>
        <v>-3.3</v>
      </c>
      <c r="S1327" t="str">
        <f>VLOOKUP($D1327,metadata!$B$2:$S$451,16,0)</f>
        <v/>
      </c>
      <c r="T1327" t="str">
        <f>VLOOKUP($D1327,metadata!$B$2:$S$451,17,0)</f>
        <v/>
      </c>
      <c r="U1327" t="str">
        <f>VLOOKUP($D1327,metadata!$B$2:$S$451,18,0)</f>
        <v/>
      </c>
      <c r="V1327">
        <f>VLOOKUP($D1327,metadata!$B$2:$Z$451,19,0)</f>
        <v>21</v>
      </c>
      <c r="W1327" t="str">
        <f>VLOOKUP($D1327,metadata!$B$2:$Z$451,20,0)</f>
        <v>approx</v>
      </c>
      <c r="X1327" t="str">
        <f>VLOOKUP($D1327,metadata!$B$2:$Z$451,21,0)</f>
        <v/>
      </c>
      <c r="Y1327">
        <f>VLOOKUP($D1327,metadata!$B$2:$Z$451,22,0)</f>
        <v>30</v>
      </c>
      <c r="Z1327" t="str">
        <f>VLOOKUP($D1327,metadata!$B$2:$Z$451,23,0)</f>
        <v/>
      </c>
      <c r="AA1327" t="str">
        <f>VLOOKUP($D1327,metadata!$B$2:$Z$451,24,0)</f>
        <v>adult</v>
      </c>
      <c r="AB1327" t="str">
        <f>VLOOKUP($D1327,metadata!$B$2:$Z$451,25,0)</f>
        <v/>
      </c>
      <c r="AC1327">
        <v>8.0900662251655593</v>
      </c>
      <c r="AD1327">
        <v>-0.329844050416568</v>
      </c>
      <c r="AE1327">
        <v>26</v>
      </c>
      <c r="AF1327">
        <f>IF(AE1327="",V1327,AE1327)</f>
        <v>26</v>
      </c>
      <c r="AG1327">
        <v>8</v>
      </c>
      <c r="AH1327">
        <v>1996</v>
      </c>
      <c r="AI1327" t="s">
        <v>37</v>
      </c>
      <c r="AJ1327" t="s">
        <v>37</v>
      </c>
    </row>
    <row r="1328" spans="3:36" x14ac:dyDescent="0.3">
      <c r="C1328">
        <v>1328</v>
      </c>
      <c r="D1328" t="str">
        <f t="shared" si="53"/>
        <v>30-S</v>
      </c>
      <c r="E1328" t="str">
        <f>VLOOKUP($D1328,metadata!$B$2:$S$451,2,0)</f>
        <v>Lushai, G; Hardie, J; Harrington, R</v>
      </c>
      <c r="F1328" t="str">
        <f>VLOOKUP($D1328,metadata!$B$2:$S$451,3,0)</f>
        <v>Inheritance of photoperiodic response in the bird cherry aphid, Rhopalosiphum padi</v>
      </c>
      <c r="G1328" t="str">
        <f>VLOOKUP($D1328,metadata!$B$2:$S$451,4,0)</f>
        <v>10.1111/j.1365-3032.1996.tb00868.x</v>
      </c>
      <c r="H1328" t="str">
        <f>VLOOKUP($D1328,metadata!$B$2:$S$451,5,0)</f>
        <v>y</v>
      </c>
      <c r="I1328" t="str">
        <f>VLOOKUP($D1328,metadata!$B$2:$S$451,6,0)</f>
        <v>a</v>
      </c>
      <c r="J1328" t="str">
        <f>VLOOKUP($D1328,metadata!$B$2:$S$451,7,0)</f>
        <v>i</v>
      </c>
      <c r="K1328">
        <f>VLOOKUP($D1328,metadata!$B$2:$S$451,8,0)</f>
        <v>3</v>
      </c>
      <c r="L1328">
        <f>VLOOKUP($D1328,metadata!$B$2:$S$451,9,0)</f>
        <v>11</v>
      </c>
      <c r="M1328" t="str">
        <f>VLOOKUP($D1328,metadata!$B$2:$S$451,10,0)</f>
        <v/>
      </c>
      <c r="N1328" t="str">
        <f>VLOOKUP($D1328,metadata!$B$2:$S$451,11,0)</f>
        <v>rhopalosiphum padi</v>
      </c>
      <c r="O1328" t="str">
        <f>VLOOKUP($D1328,metadata!$B$2:$S$451,12,0)</f>
        <v>hemiptera</v>
      </c>
      <c r="P1328" t="str">
        <f>VLOOKUP($D1328,metadata!$B$2:$S$451,13,0)</f>
        <v>S</v>
      </c>
      <c r="Q1328">
        <f>VLOOKUP($D1328,metadata!$B$2:$S$451,14,0)</f>
        <v>50.4</v>
      </c>
      <c r="R1328">
        <f>VLOOKUP($D1328,metadata!$B$2:$S$451,15,0)</f>
        <v>-3.3</v>
      </c>
      <c r="S1328" t="str">
        <f>VLOOKUP($D1328,metadata!$B$2:$S$451,16,0)</f>
        <v/>
      </c>
      <c r="T1328" t="str">
        <f>VLOOKUP($D1328,metadata!$B$2:$S$451,17,0)</f>
        <v/>
      </c>
      <c r="U1328" t="str">
        <f>VLOOKUP($D1328,metadata!$B$2:$S$451,18,0)</f>
        <v/>
      </c>
      <c r="V1328">
        <f>VLOOKUP($D1328,metadata!$B$2:$Z$451,19,0)</f>
        <v>21</v>
      </c>
      <c r="W1328" t="str">
        <f>VLOOKUP($D1328,metadata!$B$2:$Z$451,20,0)</f>
        <v>approx</v>
      </c>
      <c r="X1328" t="str">
        <f>VLOOKUP($D1328,metadata!$B$2:$Z$451,21,0)</f>
        <v/>
      </c>
      <c r="Y1328">
        <f>VLOOKUP($D1328,metadata!$B$2:$Z$451,22,0)</f>
        <v>30</v>
      </c>
      <c r="Z1328" t="str">
        <f>VLOOKUP($D1328,metadata!$B$2:$Z$451,23,0)</f>
        <v/>
      </c>
      <c r="AA1328" t="str">
        <f>VLOOKUP($D1328,metadata!$B$2:$Z$451,24,0)</f>
        <v>adult</v>
      </c>
      <c r="AB1328" t="str">
        <f>VLOOKUP($D1328,metadata!$B$2:$Z$451,25,0)</f>
        <v/>
      </c>
      <c r="AC1328">
        <v>10.1245033112582</v>
      </c>
      <c r="AD1328">
        <v>-0.17133091219822899</v>
      </c>
      <c r="AE1328">
        <v>20</v>
      </c>
      <c r="AF1328">
        <f>IF(AE1328="",V1328,AE1328)</f>
        <v>20</v>
      </c>
      <c r="AG1328">
        <v>10</v>
      </c>
      <c r="AH1328">
        <v>1996</v>
      </c>
      <c r="AI1328" t="s">
        <v>37</v>
      </c>
      <c r="AJ1328" t="s">
        <v>37</v>
      </c>
    </row>
    <row r="1329" spans="3:36" x14ac:dyDescent="0.3">
      <c r="C1329">
        <v>1329</v>
      </c>
      <c r="D1329" t="str">
        <f t="shared" si="53"/>
        <v>30-S</v>
      </c>
      <c r="E1329" t="str">
        <f>VLOOKUP($D1329,metadata!$B$2:$S$451,2,0)</f>
        <v>Lushai, G; Hardie, J; Harrington, R</v>
      </c>
      <c r="F1329" t="str">
        <f>VLOOKUP($D1329,metadata!$B$2:$S$451,3,0)</f>
        <v>Inheritance of photoperiodic response in the bird cherry aphid, Rhopalosiphum padi</v>
      </c>
      <c r="G1329" t="str">
        <f>VLOOKUP($D1329,metadata!$B$2:$S$451,4,0)</f>
        <v>10.1111/j.1365-3032.1996.tb00868.x</v>
      </c>
      <c r="H1329" t="str">
        <f>VLOOKUP($D1329,metadata!$B$2:$S$451,5,0)</f>
        <v>y</v>
      </c>
      <c r="I1329" t="str">
        <f>VLOOKUP($D1329,metadata!$B$2:$S$451,6,0)</f>
        <v>a</v>
      </c>
      <c r="J1329" t="str">
        <f>VLOOKUP($D1329,metadata!$B$2:$S$451,7,0)</f>
        <v>i</v>
      </c>
      <c r="K1329">
        <f>VLOOKUP($D1329,metadata!$B$2:$S$451,8,0)</f>
        <v>3</v>
      </c>
      <c r="L1329">
        <f>VLOOKUP($D1329,metadata!$B$2:$S$451,9,0)</f>
        <v>11</v>
      </c>
      <c r="M1329" t="str">
        <f>VLOOKUP($D1329,metadata!$B$2:$S$451,10,0)</f>
        <v/>
      </c>
      <c r="N1329" t="str">
        <f>VLOOKUP($D1329,metadata!$B$2:$S$451,11,0)</f>
        <v>rhopalosiphum padi</v>
      </c>
      <c r="O1329" t="str">
        <f>VLOOKUP($D1329,metadata!$B$2:$S$451,12,0)</f>
        <v>hemiptera</v>
      </c>
      <c r="P1329" t="str">
        <f>VLOOKUP($D1329,metadata!$B$2:$S$451,13,0)</f>
        <v>S</v>
      </c>
      <c r="Q1329">
        <f>VLOOKUP($D1329,metadata!$B$2:$S$451,14,0)</f>
        <v>50.4</v>
      </c>
      <c r="R1329">
        <f>VLOOKUP($D1329,metadata!$B$2:$S$451,15,0)</f>
        <v>-3.3</v>
      </c>
      <c r="S1329" t="str">
        <f>VLOOKUP($D1329,metadata!$B$2:$S$451,16,0)</f>
        <v/>
      </c>
      <c r="T1329" t="str">
        <f>VLOOKUP($D1329,metadata!$B$2:$S$451,17,0)</f>
        <v/>
      </c>
      <c r="U1329" t="str">
        <f>VLOOKUP($D1329,metadata!$B$2:$S$451,18,0)</f>
        <v/>
      </c>
      <c r="V1329">
        <f>VLOOKUP($D1329,metadata!$B$2:$Z$451,19,0)</f>
        <v>21</v>
      </c>
      <c r="W1329" t="str">
        <f>VLOOKUP($D1329,metadata!$B$2:$Z$451,20,0)</f>
        <v>approx</v>
      </c>
      <c r="X1329" t="str">
        <f>VLOOKUP($D1329,metadata!$B$2:$Z$451,21,0)</f>
        <v/>
      </c>
      <c r="Y1329">
        <f>VLOOKUP($D1329,metadata!$B$2:$Z$451,22,0)</f>
        <v>30</v>
      </c>
      <c r="Z1329" t="str">
        <f>VLOOKUP($D1329,metadata!$B$2:$Z$451,23,0)</f>
        <v/>
      </c>
      <c r="AA1329" t="str">
        <f>VLOOKUP($D1329,metadata!$B$2:$Z$451,24,0)</f>
        <v>adult</v>
      </c>
      <c r="AB1329" t="str">
        <f>VLOOKUP($D1329,metadata!$B$2:$Z$451,25,0)</f>
        <v/>
      </c>
      <c r="AC1329">
        <v>11.141721854304601</v>
      </c>
      <c r="AD1329">
        <v>-0.25336466566972099</v>
      </c>
      <c r="AE1329">
        <v>18</v>
      </c>
      <c r="AF1329">
        <f>IF(AE1329="",V1329,AE1329)</f>
        <v>18</v>
      </c>
      <c r="AG1329">
        <v>11</v>
      </c>
      <c r="AH1329">
        <v>1996</v>
      </c>
      <c r="AI1329" t="s">
        <v>37</v>
      </c>
      <c r="AJ1329" t="s">
        <v>37</v>
      </c>
    </row>
    <row r="1330" spans="3:36" x14ac:dyDescent="0.3">
      <c r="C1330">
        <v>1330</v>
      </c>
      <c r="D1330" t="str">
        <f t="shared" si="53"/>
        <v>30-S</v>
      </c>
      <c r="E1330" t="str">
        <f>VLOOKUP($D1330,metadata!$B$2:$S$451,2,0)</f>
        <v>Lushai, G; Hardie, J; Harrington, R</v>
      </c>
      <c r="F1330" t="str">
        <f>VLOOKUP($D1330,metadata!$B$2:$S$451,3,0)</f>
        <v>Inheritance of photoperiodic response in the bird cherry aphid, Rhopalosiphum padi</v>
      </c>
      <c r="G1330" t="str">
        <f>VLOOKUP($D1330,metadata!$B$2:$S$451,4,0)</f>
        <v>10.1111/j.1365-3032.1996.tb00868.x</v>
      </c>
      <c r="H1330" t="str">
        <f>VLOOKUP($D1330,metadata!$B$2:$S$451,5,0)</f>
        <v>y</v>
      </c>
      <c r="I1330" t="str">
        <f>VLOOKUP($D1330,metadata!$B$2:$S$451,6,0)</f>
        <v>a</v>
      </c>
      <c r="J1330" t="str">
        <f>VLOOKUP($D1330,metadata!$B$2:$S$451,7,0)</f>
        <v>i</v>
      </c>
      <c r="K1330">
        <f>VLOOKUP($D1330,metadata!$B$2:$S$451,8,0)</f>
        <v>3</v>
      </c>
      <c r="L1330">
        <f>VLOOKUP($D1330,metadata!$B$2:$S$451,9,0)</f>
        <v>11</v>
      </c>
      <c r="M1330" t="str">
        <f>VLOOKUP($D1330,metadata!$B$2:$S$451,10,0)</f>
        <v/>
      </c>
      <c r="N1330" t="str">
        <f>VLOOKUP($D1330,metadata!$B$2:$S$451,11,0)</f>
        <v>rhopalosiphum padi</v>
      </c>
      <c r="O1330" t="str">
        <f>VLOOKUP($D1330,metadata!$B$2:$S$451,12,0)</f>
        <v>hemiptera</v>
      </c>
      <c r="P1330" t="str">
        <f>VLOOKUP($D1330,metadata!$B$2:$S$451,13,0)</f>
        <v>S</v>
      </c>
      <c r="Q1330">
        <f>VLOOKUP($D1330,metadata!$B$2:$S$451,14,0)</f>
        <v>50.4</v>
      </c>
      <c r="R1330">
        <f>VLOOKUP($D1330,metadata!$B$2:$S$451,15,0)</f>
        <v>-3.3</v>
      </c>
      <c r="S1330" t="str">
        <f>VLOOKUP($D1330,metadata!$B$2:$S$451,16,0)</f>
        <v/>
      </c>
      <c r="T1330" t="str">
        <f>VLOOKUP($D1330,metadata!$B$2:$S$451,17,0)</f>
        <v/>
      </c>
      <c r="U1330" t="str">
        <f>VLOOKUP($D1330,metadata!$B$2:$S$451,18,0)</f>
        <v/>
      </c>
      <c r="V1330">
        <f>VLOOKUP($D1330,metadata!$B$2:$Z$451,19,0)</f>
        <v>21</v>
      </c>
      <c r="W1330" t="str">
        <f>VLOOKUP($D1330,metadata!$B$2:$Z$451,20,0)</f>
        <v>approx</v>
      </c>
      <c r="X1330" t="str">
        <f>VLOOKUP($D1330,metadata!$B$2:$Z$451,21,0)</f>
        <v/>
      </c>
      <c r="Y1330">
        <f>VLOOKUP($D1330,metadata!$B$2:$Z$451,22,0)</f>
        <v>30</v>
      </c>
      <c r="Z1330" t="str">
        <f>VLOOKUP($D1330,metadata!$B$2:$Z$451,23,0)</f>
        <v/>
      </c>
      <c r="AA1330" t="str">
        <f>VLOOKUP($D1330,metadata!$B$2:$Z$451,24,0)</f>
        <v>adult</v>
      </c>
      <c r="AB1330" t="str">
        <f>VLOOKUP($D1330,metadata!$B$2:$Z$451,25,0)</f>
        <v/>
      </c>
      <c r="AC1330">
        <v>11.6291390728476</v>
      </c>
      <c r="AD1330">
        <v>1.3202307199316199</v>
      </c>
      <c r="AE1330">
        <v>23</v>
      </c>
      <c r="AF1330">
        <f>IF(AE1330="",V1330,AE1330)</f>
        <v>23</v>
      </c>
      <c r="AG1330">
        <v>11.5</v>
      </c>
      <c r="AH1330">
        <v>1996</v>
      </c>
      <c r="AI1330" t="s">
        <v>37</v>
      </c>
      <c r="AJ1330" t="s">
        <v>37</v>
      </c>
    </row>
    <row r="1331" spans="3:36" x14ac:dyDescent="0.3">
      <c r="C1331">
        <v>1331</v>
      </c>
      <c r="D1331" t="str">
        <f t="shared" si="53"/>
        <v>30-S</v>
      </c>
      <c r="E1331" t="str">
        <f>VLOOKUP($D1331,metadata!$B$2:$S$451,2,0)</f>
        <v>Lushai, G; Hardie, J; Harrington, R</v>
      </c>
      <c r="F1331" t="str">
        <f>VLOOKUP($D1331,metadata!$B$2:$S$451,3,0)</f>
        <v>Inheritance of photoperiodic response in the bird cherry aphid, Rhopalosiphum padi</v>
      </c>
      <c r="G1331" t="str">
        <f>VLOOKUP($D1331,metadata!$B$2:$S$451,4,0)</f>
        <v>10.1111/j.1365-3032.1996.tb00868.x</v>
      </c>
      <c r="H1331" t="str">
        <f>VLOOKUP($D1331,metadata!$B$2:$S$451,5,0)</f>
        <v>y</v>
      </c>
      <c r="I1331" t="str">
        <f>VLOOKUP($D1331,metadata!$B$2:$S$451,6,0)</f>
        <v>a</v>
      </c>
      <c r="J1331" t="str">
        <f>VLOOKUP($D1331,metadata!$B$2:$S$451,7,0)</f>
        <v>i</v>
      </c>
      <c r="K1331">
        <f>VLOOKUP($D1331,metadata!$B$2:$S$451,8,0)</f>
        <v>3</v>
      </c>
      <c r="L1331">
        <f>VLOOKUP($D1331,metadata!$B$2:$S$451,9,0)</f>
        <v>11</v>
      </c>
      <c r="M1331" t="str">
        <f>VLOOKUP($D1331,metadata!$B$2:$S$451,10,0)</f>
        <v/>
      </c>
      <c r="N1331" t="str">
        <f>VLOOKUP($D1331,metadata!$B$2:$S$451,11,0)</f>
        <v>rhopalosiphum padi</v>
      </c>
      <c r="O1331" t="str">
        <f>VLOOKUP($D1331,metadata!$B$2:$S$451,12,0)</f>
        <v>hemiptera</v>
      </c>
      <c r="P1331" t="str">
        <f>VLOOKUP($D1331,metadata!$B$2:$S$451,13,0)</f>
        <v>S</v>
      </c>
      <c r="Q1331">
        <f>VLOOKUP($D1331,metadata!$B$2:$S$451,14,0)</f>
        <v>50.4</v>
      </c>
      <c r="R1331">
        <f>VLOOKUP($D1331,metadata!$B$2:$S$451,15,0)</f>
        <v>-3.3</v>
      </c>
      <c r="S1331" t="str">
        <f>VLOOKUP($D1331,metadata!$B$2:$S$451,16,0)</f>
        <v/>
      </c>
      <c r="T1331" t="str">
        <f>VLOOKUP($D1331,metadata!$B$2:$S$451,17,0)</f>
        <v/>
      </c>
      <c r="U1331" t="str">
        <f>VLOOKUP($D1331,metadata!$B$2:$S$451,18,0)</f>
        <v/>
      </c>
      <c r="V1331">
        <f>VLOOKUP($D1331,metadata!$B$2:$Z$451,19,0)</f>
        <v>21</v>
      </c>
      <c r="W1331" t="str">
        <f>VLOOKUP($D1331,metadata!$B$2:$Z$451,20,0)</f>
        <v>approx</v>
      </c>
      <c r="X1331" t="str">
        <f>VLOOKUP($D1331,metadata!$B$2:$Z$451,21,0)</f>
        <v/>
      </c>
      <c r="Y1331">
        <f>VLOOKUP($D1331,metadata!$B$2:$Z$451,22,0)</f>
        <v>30</v>
      </c>
      <c r="Z1331" t="str">
        <f>VLOOKUP($D1331,metadata!$B$2:$Z$451,23,0)</f>
        <v/>
      </c>
      <c r="AA1331" t="str">
        <f>VLOOKUP($D1331,metadata!$B$2:$Z$451,24,0)</f>
        <v>adult</v>
      </c>
      <c r="AB1331" t="str">
        <f>VLOOKUP($D1331,metadata!$B$2:$Z$451,25,0)</f>
        <v/>
      </c>
      <c r="AC1331">
        <v>12.137748344370801</v>
      </c>
      <c r="AD1331">
        <v>52.246955778679698</v>
      </c>
      <c r="AE1331">
        <v>51</v>
      </c>
      <c r="AF1331">
        <f>IF(AE1331="",V1331,AE1331)</f>
        <v>51</v>
      </c>
      <c r="AG1331">
        <v>12</v>
      </c>
      <c r="AH1331">
        <v>1996</v>
      </c>
      <c r="AI1331" t="s">
        <v>37</v>
      </c>
      <c r="AJ1331" t="s">
        <v>37</v>
      </c>
    </row>
    <row r="1332" spans="3:36" x14ac:dyDescent="0.3">
      <c r="C1332">
        <v>1332</v>
      </c>
      <c r="D1332" t="str">
        <f t="shared" si="53"/>
        <v>30-S</v>
      </c>
      <c r="E1332" t="str">
        <f>VLOOKUP($D1332,metadata!$B$2:$S$451,2,0)</f>
        <v>Lushai, G; Hardie, J; Harrington, R</v>
      </c>
      <c r="F1332" t="str">
        <f>VLOOKUP($D1332,metadata!$B$2:$S$451,3,0)</f>
        <v>Inheritance of photoperiodic response in the bird cherry aphid, Rhopalosiphum padi</v>
      </c>
      <c r="G1332" t="str">
        <f>VLOOKUP($D1332,metadata!$B$2:$S$451,4,0)</f>
        <v>10.1111/j.1365-3032.1996.tb00868.x</v>
      </c>
      <c r="H1332" t="str">
        <f>VLOOKUP($D1332,metadata!$B$2:$S$451,5,0)</f>
        <v>y</v>
      </c>
      <c r="I1332" t="str">
        <f>VLOOKUP($D1332,metadata!$B$2:$S$451,6,0)</f>
        <v>a</v>
      </c>
      <c r="J1332" t="str">
        <f>VLOOKUP($D1332,metadata!$B$2:$S$451,7,0)</f>
        <v>i</v>
      </c>
      <c r="K1332">
        <f>VLOOKUP($D1332,metadata!$B$2:$S$451,8,0)</f>
        <v>3</v>
      </c>
      <c r="L1332">
        <f>VLOOKUP($D1332,metadata!$B$2:$S$451,9,0)</f>
        <v>11</v>
      </c>
      <c r="M1332" t="str">
        <f>VLOOKUP($D1332,metadata!$B$2:$S$451,10,0)</f>
        <v/>
      </c>
      <c r="N1332" t="str">
        <f>VLOOKUP($D1332,metadata!$B$2:$S$451,11,0)</f>
        <v>rhopalosiphum padi</v>
      </c>
      <c r="O1332" t="str">
        <f>VLOOKUP($D1332,metadata!$B$2:$S$451,12,0)</f>
        <v>hemiptera</v>
      </c>
      <c r="P1332" t="str">
        <f>VLOOKUP($D1332,metadata!$B$2:$S$451,13,0)</f>
        <v>S</v>
      </c>
      <c r="Q1332">
        <f>VLOOKUP($D1332,metadata!$B$2:$S$451,14,0)</f>
        <v>50.4</v>
      </c>
      <c r="R1332">
        <f>VLOOKUP($D1332,metadata!$B$2:$S$451,15,0)</f>
        <v>-3.3</v>
      </c>
      <c r="S1332" t="str">
        <f>VLOOKUP($D1332,metadata!$B$2:$S$451,16,0)</f>
        <v/>
      </c>
      <c r="T1332" t="str">
        <f>VLOOKUP($D1332,metadata!$B$2:$S$451,17,0)</f>
        <v/>
      </c>
      <c r="U1332" t="str">
        <f>VLOOKUP($D1332,metadata!$B$2:$S$451,18,0)</f>
        <v/>
      </c>
      <c r="V1332">
        <f>VLOOKUP($D1332,metadata!$B$2:$Z$451,19,0)</f>
        <v>21</v>
      </c>
      <c r="W1332" t="str">
        <f>VLOOKUP($D1332,metadata!$B$2:$Z$451,20,0)</f>
        <v>approx</v>
      </c>
      <c r="X1332" t="str">
        <f>VLOOKUP($D1332,metadata!$B$2:$Z$451,21,0)</f>
        <v/>
      </c>
      <c r="Y1332">
        <f>VLOOKUP($D1332,metadata!$B$2:$Z$451,22,0)</f>
        <v>30</v>
      </c>
      <c r="Z1332" t="str">
        <f>VLOOKUP($D1332,metadata!$B$2:$Z$451,23,0)</f>
        <v/>
      </c>
      <c r="AA1332" t="str">
        <f>VLOOKUP($D1332,metadata!$B$2:$Z$451,24,0)</f>
        <v>adult</v>
      </c>
      <c r="AB1332" t="str">
        <f>VLOOKUP($D1332,metadata!$B$2:$Z$451,25,0)</f>
        <v/>
      </c>
      <c r="AC1332">
        <v>12.646357615894001</v>
      </c>
      <c r="AD1332">
        <v>81.883358256782699</v>
      </c>
      <c r="AE1332">
        <v>54</v>
      </c>
      <c r="AF1332">
        <f>IF(AE1332="",V1332,AE1332)</f>
        <v>54</v>
      </c>
      <c r="AG1332">
        <v>12.5</v>
      </c>
      <c r="AH1332">
        <v>1996</v>
      </c>
      <c r="AI1332" t="s">
        <v>37</v>
      </c>
      <c r="AJ1332" t="s">
        <v>37</v>
      </c>
    </row>
    <row r="1333" spans="3:36" x14ac:dyDescent="0.3">
      <c r="C1333">
        <v>1333</v>
      </c>
      <c r="D1333" t="str">
        <f t="shared" si="53"/>
        <v>30-S</v>
      </c>
      <c r="E1333" t="str">
        <f>VLOOKUP($D1333,metadata!$B$2:$S$451,2,0)</f>
        <v>Lushai, G; Hardie, J; Harrington, R</v>
      </c>
      <c r="F1333" t="str">
        <f>VLOOKUP($D1333,metadata!$B$2:$S$451,3,0)</f>
        <v>Inheritance of photoperiodic response in the bird cherry aphid, Rhopalosiphum padi</v>
      </c>
      <c r="G1333" t="str">
        <f>VLOOKUP($D1333,metadata!$B$2:$S$451,4,0)</f>
        <v>10.1111/j.1365-3032.1996.tb00868.x</v>
      </c>
      <c r="H1333" t="str">
        <f>VLOOKUP($D1333,metadata!$B$2:$S$451,5,0)</f>
        <v>y</v>
      </c>
      <c r="I1333" t="str">
        <f>VLOOKUP($D1333,metadata!$B$2:$S$451,6,0)</f>
        <v>a</v>
      </c>
      <c r="J1333" t="str">
        <f>VLOOKUP($D1333,metadata!$B$2:$S$451,7,0)</f>
        <v>i</v>
      </c>
      <c r="K1333">
        <f>VLOOKUP($D1333,metadata!$B$2:$S$451,8,0)</f>
        <v>3</v>
      </c>
      <c r="L1333">
        <f>VLOOKUP($D1333,metadata!$B$2:$S$451,9,0)</f>
        <v>11</v>
      </c>
      <c r="M1333" t="str">
        <f>VLOOKUP($D1333,metadata!$B$2:$S$451,10,0)</f>
        <v/>
      </c>
      <c r="N1333" t="str">
        <f>VLOOKUP($D1333,metadata!$B$2:$S$451,11,0)</f>
        <v>rhopalosiphum padi</v>
      </c>
      <c r="O1333" t="str">
        <f>VLOOKUP($D1333,metadata!$B$2:$S$451,12,0)</f>
        <v>hemiptera</v>
      </c>
      <c r="P1333" t="str">
        <f>VLOOKUP($D1333,metadata!$B$2:$S$451,13,0)</f>
        <v>S</v>
      </c>
      <c r="Q1333">
        <f>VLOOKUP($D1333,metadata!$B$2:$S$451,14,0)</f>
        <v>50.4</v>
      </c>
      <c r="R1333">
        <f>VLOOKUP($D1333,metadata!$B$2:$S$451,15,0)</f>
        <v>-3.3</v>
      </c>
      <c r="S1333" t="str">
        <f>VLOOKUP($D1333,metadata!$B$2:$S$451,16,0)</f>
        <v/>
      </c>
      <c r="T1333" t="str">
        <f>VLOOKUP($D1333,metadata!$B$2:$S$451,17,0)</f>
        <v/>
      </c>
      <c r="U1333" t="str">
        <f>VLOOKUP($D1333,metadata!$B$2:$S$451,18,0)</f>
        <v/>
      </c>
      <c r="V1333">
        <f>VLOOKUP($D1333,metadata!$B$2:$Z$451,19,0)</f>
        <v>21</v>
      </c>
      <c r="W1333" t="str">
        <f>VLOOKUP($D1333,metadata!$B$2:$Z$451,20,0)</f>
        <v>approx</v>
      </c>
      <c r="X1333" t="str">
        <f>VLOOKUP($D1333,metadata!$B$2:$Z$451,21,0)</f>
        <v/>
      </c>
      <c r="Y1333">
        <f>VLOOKUP($D1333,metadata!$B$2:$Z$451,22,0)</f>
        <v>30</v>
      </c>
      <c r="Z1333" t="str">
        <f>VLOOKUP($D1333,metadata!$B$2:$Z$451,23,0)</f>
        <v/>
      </c>
      <c r="AA1333" t="str">
        <f>VLOOKUP($D1333,metadata!$B$2:$Z$451,24,0)</f>
        <v>adult</v>
      </c>
      <c r="AB1333" t="str">
        <f>VLOOKUP($D1333,metadata!$B$2:$Z$451,25,0)</f>
        <v/>
      </c>
      <c r="AC1333">
        <v>13.091390728476799</v>
      </c>
      <c r="AD1333">
        <v>72.8152104251228</v>
      </c>
      <c r="AE1333">
        <v>42</v>
      </c>
      <c r="AF1333">
        <f>IF(AE1333="",V1333,AE1333)</f>
        <v>42</v>
      </c>
      <c r="AG1333">
        <f>ROUND(AC1333,1)</f>
        <v>13.1</v>
      </c>
      <c r="AH1333">
        <v>1996</v>
      </c>
      <c r="AI1333" t="s">
        <v>37</v>
      </c>
      <c r="AJ1333" t="s">
        <v>37</v>
      </c>
    </row>
    <row r="1334" spans="3:36" x14ac:dyDescent="0.3">
      <c r="C1334">
        <v>1334</v>
      </c>
      <c r="D1334" t="str">
        <f t="shared" si="53"/>
        <v>30-S</v>
      </c>
      <c r="E1334" t="str">
        <f>VLOOKUP($D1334,metadata!$B$2:$S$451,2,0)</f>
        <v>Lushai, G; Hardie, J; Harrington, R</v>
      </c>
      <c r="F1334" t="str">
        <f>VLOOKUP($D1334,metadata!$B$2:$S$451,3,0)</f>
        <v>Inheritance of photoperiodic response in the bird cherry aphid, Rhopalosiphum padi</v>
      </c>
      <c r="G1334" t="str">
        <f>VLOOKUP($D1334,metadata!$B$2:$S$451,4,0)</f>
        <v>10.1111/j.1365-3032.1996.tb00868.x</v>
      </c>
      <c r="H1334" t="str">
        <f>VLOOKUP($D1334,metadata!$B$2:$S$451,5,0)</f>
        <v>y</v>
      </c>
      <c r="I1334" t="str">
        <f>VLOOKUP($D1334,metadata!$B$2:$S$451,6,0)</f>
        <v>a</v>
      </c>
      <c r="J1334" t="str">
        <f>VLOOKUP($D1334,metadata!$B$2:$S$451,7,0)</f>
        <v>i</v>
      </c>
      <c r="K1334">
        <f>VLOOKUP($D1334,metadata!$B$2:$S$451,8,0)</f>
        <v>3</v>
      </c>
      <c r="L1334">
        <f>VLOOKUP($D1334,metadata!$B$2:$S$451,9,0)</f>
        <v>11</v>
      </c>
      <c r="M1334" t="str">
        <f>VLOOKUP($D1334,metadata!$B$2:$S$451,10,0)</f>
        <v/>
      </c>
      <c r="N1334" t="str">
        <f>VLOOKUP($D1334,metadata!$B$2:$S$451,11,0)</f>
        <v>rhopalosiphum padi</v>
      </c>
      <c r="O1334" t="str">
        <f>VLOOKUP($D1334,metadata!$B$2:$S$451,12,0)</f>
        <v>hemiptera</v>
      </c>
      <c r="P1334" t="str">
        <f>VLOOKUP($D1334,metadata!$B$2:$S$451,13,0)</f>
        <v>S</v>
      </c>
      <c r="Q1334">
        <f>VLOOKUP($D1334,metadata!$B$2:$S$451,14,0)</f>
        <v>50.4</v>
      </c>
      <c r="R1334">
        <f>VLOOKUP($D1334,metadata!$B$2:$S$451,15,0)</f>
        <v>-3.3</v>
      </c>
      <c r="S1334" t="str">
        <f>VLOOKUP($D1334,metadata!$B$2:$S$451,16,0)</f>
        <v/>
      </c>
      <c r="T1334" t="str">
        <f>VLOOKUP($D1334,metadata!$B$2:$S$451,17,0)</f>
        <v/>
      </c>
      <c r="U1334" t="str">
        <f>VLOOKUP($D1334,metadata!$B$2:$S$451,18,0)</f>
        <v/>
      </c>
      <c r="V1334">
        <f>VLOOKUP($D1334,metadata!$B$2:$Z$451,19,0)</f>
        <v>21</v>
      </c>
      <c r="W1334" t="str">
        <f>VLOOKUP($D1334,metadata!$B$2:$Z$451,20,0)</f>
        <v>approx</v>
      </c>
      <c r="X1334" t="str">
        <f>VLOOKUP($D1334,metadata!$B$2:$Z$451,21,0)</f>
        <v/>
      </c>
      <c r="Y1334">
        <f>VLOOKUP($D1334,metadata!$B$2:$Z$451,22,0)</f>
        <v>30</v>
      </c>
      <c r="Z1334" t="str">
        <f>VLOOKUP($D1334,metadata!$B$2:$Z$451,23,0)</f>
        <v/>
      </c>
      <c r="AA1334" t="str">
        <f>VLOOKUP($D1334,metadata!$B$2:$Z$451,24,0)</f>
        <v>adult</v>
      </c>
      <c r="AB1334" t="str">
        <f>VLOOKUP($D1334,metadata!$B$2:$Z$451,25,0)</f>
        <v/>
      </c>
      <c r="AC1334">
        <v>14.150993377483401</v>
      </c>
      <c r="AD1334">
        <v>75.310403759880302</v>
      </c>
      <c r="AE1334">
        <v>22</v>
      </c>
      <c r="AF1334">
        <f>IF(AE1334="",V1334,AE1334)</f>
        <v>22</v>
      </c>
      <c r="AG1334">
        <v>14</v>
      </c>
      <c r="AH1334">
        <v>1996</v>
      </c>
      <c r="AI1334" t="s">
        <v>37</v>
      </c>
      <c r="AJ1334" t="s">
        <v>37</v>
      </c>
    </row>
    <row r="1335" spans="3:36" x14ac:dyDescent="0.3">
      <c r="C1335">
        <v>1335</v>
      </c>
      <c r="D1335" t="str">
        <f t="shared" si="53"/>
        <v>30-S</v>
      </c>
      <c r="E1335" t="str">
        <f>VLOOKUP($D1335,metadata!$B$2:$S$451,2,0)</f>
        <v>Lushai, G; Hardie, J; Harrington, R</v>
      </c>
      <c r="F1335" t="str">
        <f>VLOOKUP($D1335,metadata!$B$2:$S$451,3,0)</f>
        <v>Inheritance of photoperiodic response in the bird cherry aphid, Rhopalosiphum padi</v>
      </c>
      <c r="G1335" t="str">
        <f>VLOOKUP($D1335,metadata!$B$2:$S$451,4,0)</f>
        <v>10.1111/j.1365-3032.1996.tb00868.x</v>
      </c>
      <c r="H1335" t="str">
        <f>VLOOKUP($D1335,metadata!$B$2:$S$451,5,0)</f>
        <v>y</v>
      </c>
      <c r="I1335" t="str">
        <f>VLOOKUP($D1335,metadata!$B$2:$S$451,6,0)</f>
        <v>a</v>
      </c>
      <c r="J1335" t="str">
        <f>VLOOKUP($D1335,metadata!$B$2:$S$451,7,0)</f>
        <v>i</v>
      </c>
      <c r="K1335">
        <f>VLOOKUP($D1335,metadata!$B$2:$S$451,8,0)</f>
        <v>3</v>
      </c>
      <c r="L1335">
        <f>VLOOKUP($D1335,metadata!$B$2:$S$451,9,0)</f>
        <v>11</v>
      </c>
      <c r="M1335" t="str">
        <f>VLOOKUP($D1335,metadata!$B$2:$S$451,10,0)</f>
        <v/>
      </c>
      <c r="N1335" t="str">
        <f>VLOOKUP($D1335,metadata!$B$2:$S$451,11,0)</f>
        <v>rhopalosiphum padi</v>
      </c>
      <c r="O1335" t="str">
        <f>VLOOKUP($D1335,metadata!$B$2:$S$451,12,0)</f>
        <v>hemiptera</v>
      </c>
      <c r="P1335" t="str">
        <f>VLOOKUP($D1335,metadata!$B$2:$S$451,13,0)</f>
        <v>S</v>
      </c>
      <c r="Q1335">
        <f>VLOOKUP($D1335,metadata!$B$2:$S$451,14,0)</f>
        <v>50.4</v>
      </c>
      <c r="R1335">
        <f>VLOOKUP($D1335,metadata!$B$2:$S$451,15,0)</f>
        <v>-3.3</v>
      </c>
      <c r="S1335" t="str">
        <f>VLOOKUP($D1335,metadata!$B$2:$S$451,16,0)</f>
        <v/>
      </c>
      <c r="T1335" t="str">
        <f>VLOOKUP($D1335,metadata!$B$2:$S$451,17,0)</f>
        <v/>
      </c>
      <c r="U1335" t="str">
        <f>VLOOKUP($D1335,metadata!$B$2:$S$451,18,0)</f>
        <v/>
      </c>
      <c r="V1335">
        <f>VLOOKUP($D1335,metadata!$B$2:$Z$451,19,0)</f>
        <v>21</v>
      </c>
      <c r="W1335" t="str">
        <f>VLOOKUP($D1335,metadata!$B$2:$Z$451,20,0)</f>
        <v>approx</v>
      </c>
      <c r="X1335" t="str">
        <f>VLOOKUP($D1335,metadata!$B$2:$Z$451,21,0)</f>
        <v/>
      </c>
      <c r="Y1335">
        <f>VLOOKUP($D1335,metadata!$B$2:$Z$451,22,0)</f>
        <v>30</v>
      </c>
      <c r="Z1335" t="str">
        <f>VLOOKUP($D1335,metadata!$B$2:$Z$451,23,0)</f>
        <v/>
      </c>
      <c r="AA1335" t="str">
        <f>VLOOKUP($D1335,metadata!$B$2:$Z$451,24,0)</f>
        <v>adult</v>
      </c>
      <c r="AB1335" t="str">
        <f>VLOOKUP($D1335,metadata!$B$2:$Z$451,25,0)</f>
        <v/>
      </c>
      <c r="AC1335">
        <v>16.206622516556202</v>
      </c>
      <c r="AD1335">
        <v>80.628498184148697</v>
      </c>
      <c r="AE1335">
        <v>20</v>
      </c>
      <c r="AF1335">
        <f>IF(AE1335="",V1335,AE1335)</f>
        <v>20</v>
      </c>
      <c r="AG1335">
        <v>16</v>
      </c>
      <c r="AH1335">
        <v>1996</v>
      </c>
      <c r="AI1335" t="s">
        <v>37</v>
      </c>
      <c r="AJ1335" t="s">
        <v>37</v>
      </c>
    </row>
    <row r="1336" spans="3:36" x14ac:dyDescent="0.3">
      <c r="C1336">
        <v>1336</v>
      </c>
      <c r="D1336" t="str">
        <f t="shared" si="53"/>
        <v>30-S</v>
      </c>
      <c r="E1336" t="str">
        <f>VLOOKUP($D1336,metadata!$B$2:$S$451,2,0)</f>
        <v>Lushai, G; Hardie, J; Harrington, R</v>
      </c>
      <c r="F1336" t="str">
        <f>VLOOKUP($D1336,metadata!$B$2:$S$451,3,0)</f>
        <v>Inheritance of photoperiodic response in the bird cherry aphid, Rhopalosiphum padi</v>
      </c>
      <c r="G1336" t="str">
        <f>VLOOKUP($D1336,metadata!$B$2:$S$451,4,0)</f>
        <v>10.1111/j.1365-3032.1996.tb00868.x</v>
      </c>
      <c r="H1336" t="str">
        <f>VLOOKUP($D1336,metadata!$B$2:$S$451,5,0)</f>
        <v>y</v>
      </c>
      <c r="I1336" t="str">
        <f>VLOOKUP($D1336,metadata!$B$2:$S$451,6,0)</f>
        <v>a</v>
      </c>
      <c r="J1336" t="str">
        <f>VLOOKUP($D1336,metadata!$B$2:$S$451,7,0)</f>
        <v>i</v>
      </c>
      <c r="K1336">
        <f>VLOOKUP($D1336,metadata!$B$2:$S$451,8,0)</f>
        <v>3</v>
      </c>
      <c r="L1336">
        <f>VLOOKUP($D1336,metadata!$B$2:$S$451,9,0)</f>
        <v>11</v>
      </c>
      <c r="M1336" t="str">
        <f>VLOOKUP($D1336,metadata!$B$2:$S$451,10,0)</f>
        <v/>
      </c>
      <c r="N1336" t="str">
        <f>VLOOKUP($D1336,metadata!$B$2:$S$451,11,0)</f>
        <v>rhopalosiphum padi</v>
      </c>
      <c r="O1336" t="str">
        <f>VLOOKUP($D1336,metadata!$B$2:$S$451,12,0)</f>
        <v>hemiptera</v>
      </c>
      <c r="P1336" t="str">
        <f>VLOOKUP($D1336,metadata!$B$2:$S$451,13,0)</f>
        <v>S</v>
      </c>
      <c r="Q1336">
        <f>VLOOKUP($D1336,metadata!$B$2:$S$451,14,0)</f>
        <v>50.4</v>
      </c>
      <c r="R1336">
        <f>VLOOKUP($D1336,metadata!$B$2:$S$451,15,0)</f>
        <v>-3.3</v>
      </c>
      <c r="S1336" t="str">
        <f>VLOOKUP($D1336,metadata!$B$2:$S$451,16,0)</f>
        <v/>
      </c>
      <c r="T1336" t="str">
        <f>VLOOKUP($D1336,metadata!$B$2:$S$451,17,0)</f>
        <v/>
      </c>
      <c r="U1336" t="str">
        <f>VLOOKUP($D1336,metadata!$B$2:$S$451,18,0)</f>
        <v/>
      </c>
      <c r="V1336">
        <f>VLOOKUP($D1336,metadata!$B$2:$Z$451,19,0)</f>
        <v>21</v>
      </c>
      <c r="W1336" t="str">
        <f>VLOOKUP($D1336,metadata!$B$2:$Z$451,20,0)</f>
        <v>approx</v>
      </c>
      <c r="X1336" t="str">
        <f>VLOOKUP($D1336,metadata!$B$2:$Z$451,21,0)</f>
        <v/>
      </c>
      <c r="Y1336">
        <f>VLOOKUP($D1336,metadata!$B$2:$Z$451,22,0)</f>
        <v>30</v>
      </c>
      <c r="Z1336" t="str">
        <f>VLOOKUP($D1336,metadata!$B$2:$Z$451,23,0)</f>
        <v/>
      </c>
      <c r="AA1336" t="str">
        <f>VLOOKUP($D1336,metadata!$B$2:$Z$451,24,0)</f>
        <v>adult</v>
      </c>
      <c r="AB1336" t="str">
        <f>VLOOKUP($D1336,metadata!$B$2:$Z$451,25,0)</f>
        <v/>
      </c>
      <c r="AC1336">
        <v>20.3178807947019</v>
      </c>
      <c r="AD1336">
        <v>95.780816064943394</v>
      </c>
      <c r="AE1336">
        <v>37</v>
      </c>
      <c r="AF1336">
        <f>IF(AE1336="",V1336,AE1336)</f>
        <v>37</v>
      </c>
      <c r="AG1336">
        <v>20</v>
      </c>
      <c r="AH1336">
        <v>1996</v>
      </c>
      <c r="AI1336" t="s">
        <v>37</v>
      </c>
      <c r="AJ1336" t="s">
        <v>37</v>
      </c>
    </row>
    <row r="1337" spans="3:36" x14ac:dyDescent="0.3">
      <c r="C1337">
        <v>1337</v>
      </c>
      <c r="D1337" t="str">
        <f t="shared" si="53"/>
        <v>31-Sapporo</v>
      </c>
      <c r="E1337" t="str">
        <f>VLOOKUP($D1337,metadata!$B$2:$S$451,2,0)</f>
        <v>MINAMI, N; KIMURA, MT</v>
      </c>
      <c r="F1337" t="str">
        <f>VLOOKUP($D1337,metadata!$B$2:$S$451,3,0)</f>
        <v>GEOGRAPHICAL VARIATION OF PHOTOPERIODIC ADULT DIAPAUSE IN DROSOPHILA-AURARIA</v>
      </c>
      <c r="G1337" t="str">
        <f>VLOOKUP($D1337,metadata!$B$2:$S$451,4,0)</f>
        <v>10.1266/jjg.55.319</v>
      </c>
      <c r="H1337" t="str">
        <f>VLOOKUP($D1337,metadata!$B$2:$S$451,5,0)</f>
        <v>y</v>
      </c>
      <c r="I1337" t="str">
        <f>VLOOKUP($D1337,metadata!$B$2:$S$451,6,0)</f>
        <v>a</v>
      </c>
      <c r="J1337" t="str">
        <f>VLOOKUP($D1337,metadata!$B$2:$S$451,7,0)</f>
        <v>i</v>
      </c>
      <c r="K1337">
        <f>VLOOKUP($D1337,metadata!$B$2:$S$451,8,0)</f>
        <v>6</v>
      </c>
      <c r="L1337">
        <f>VLOOKUP($D1337,metadata!$B$2:$S$451,9,0)</f>
        <v>3</v>
      </c>
      <c r="M1337" t="str">
        <f>VLOOKUP($D1337,metadata!$B$2:$S$451,10,0)</f>
        <v/>
      </c>
      <c r="N1337" t="str">
        <f>VLOOKUP($D1337,metadata!$B$2:$S$451,11,0)</f>
        <v>drosophila auraria</v>
      </c>
      <c r="O1337" t="str">
        <f>VLOOKUP($D1337,metadata!$B$2:$S$451,12,0)</f>
        <v>diptera</v>
      </c>
      <c r="P1337" t="str">
        <f>VLOOKUP($D1337,metadata!$B$2:$S$451,13,0)</f>
        <v>Sapporo</v>
      </c>
      <c r="Q1337">
        <f>VLOOKUP($D1337,metadata!$B$2:$S$451,14,0)</f>
        <v>43.061943999999997</v>
      </c>
      <c r="R1337">
        <f>VLOOKUP($D1337,metadata!$B$2:$S$451,15,0)</f>
        <v>141.35416699999999</v>
      </c>
      <c r="S1337" t="str">
        <f>VLOOKUP($D1337,metadata!$B$2:$S$451,16,0)</f>
        <v/>
      </c>
      <c r="T1337" t="str">
        <f>VLOOKUP($D1337,metadata!$B$2:$S$451,17,0)</f>
        <v/>
      </c>
      <c r="U1337" t="str">
        <f>VLOOKUP($D1337,metadata!$B$2:$S$451,18,0)</f>
        <v/>
      </c>
      <c r="V1337">
        <f>VLOOKUP($D1337,metadata!$B$2:$Z$451,19,0)</f>
        <v>30</v>
      </c>
      <c r="W1337" t="str">
        <f>VLOOKUP($D1337,metadata!$B$2:$Z$451,20,0)</f>
        <v>approx</v>
      </c>
      <c r="X1337" t="str">
        <f>VLOOKUP($D1337,metadata!$B$2:$Z$451,21,0)</f>
        <v/>
      </c>
      <c r="Y1337">
        <f>VLOOKUP($D1337,metadata!$B$2:$Z$451,22,0)</f>
        <v>31</v>
      </c>
      <c r="Z1337" t="str">
        <f>VLOOKUP($D1337,metadata!$B$2:$Z$451,23,0)</f>
        <v/>
      </c>
      <c r="AA1337" t="str">
        <f>VLOOKUP($D1337,metadata!$B$2:$Z$451,24,0)</f>
        <v/>
      </c>
      <c r="AB1337" t="str">
        <f>VLOOKUP($D1337,metadata!$B$2:$Z$451,25,0)</f>
        <v/>
      </c>
      <c r="AC1337">
        <v>9.9871191396052996</v>
      </c>
      <c r="AD1337">
        <v>98.343949044585997</v>
      </c>
      <c r="AE1337">
        <v>30</v>
      </c>
      <c r="AF1337">
        <f>IF(AE1337="",V1337,AE1337)</f>
        <v>30</v>
      </c>
      <c r="AG1337">
        <f>ROUND(AC1337,1)</f>
        <v>10</v>
      </c>
      <c r="AH1337">
        <v>1980</v>
      </c>
      <c r="AI1337" t="s">
        <v>38</v>
      </c>
      <c r="AJ1337" t="s">
        <v>38</v>
      </c>
    </row>
    <row r="1338" spans="3:36" x14ac:dyDescent="0.3">
      <c r="C1338">
        <v>1338</v>
      </c>
      <c r="D1338" t="str">
        <f t="shared" si="53"/>
        <v>31-Sapporo</v>
      </c>
      <c r="E1338" t="str">
        <f>VLOOKUP($D1338,metadata!$B$2:$S$451,2,0)</f>
        <v>MINAMI, N; KIMURA, MT</v>
      </c>
      <c r="F1338" t="str">
        <f>VLOOKUP($D1338,metadata!$B$2:$S$451,3,0)</f>
        <v>GEOGRAPHICAL VARIATION OF PHOTOPERIODIC ADULT DIAPAUSE IN DROSOPHILA-AURARIA</v>
      </c>
      <c r="G1338" t="str">
        <f>VLOOKUP($D1338,metadata!$B$2:$S$451,4,0)</f>
        <v>10.1266/jjg.55.319</v>
      </c>
      <c r="H1338" t="str">
        <f>VLOOKUP($D1338,metadata!$B$2:$S$451,5,0)</f>
        <v>y</v>
      </c>
      <c r="I1338" t="str">
        <f>VLOOKUP($D1338,metadata!$B$2:$S$451,6,0)</f>
        <v>a</v>
      </c>
      <c r="J1338" t="str">
        <f>VLOOKUP($D1338,metadata!$B$2:$S$451,7,0)</f>
        <v>i</v>
      </c>
      <c r="K1338">
        <f>VLOOKUP($D1338,metadata!$B$2:$S$451,8,0)</f>
        <v>6</v>
      </c>
      <c r="L1338">
        <f>VLOOKUP($D1338,metadata!$B$2:$S$451,9,0)</f>
        <v>3</v>
      </c>
      <c r="M1338" t="str">
        <f>VLOOKUP($D1338,metadata!$B$2:$S$451,10,0)</f>
        <v/>
      </c>
      <c r="N1338" t="str">
        <f>VLOOKUP($D1338,metadata!$B$2:$S$451,11,0)</f>
        <v>drosophila auraria</v>
      </c>
      <c r="O1338" t="str">
        <f>VLOOKUP($D1338,metadata!$B$2:$S$451,12,0)</f>
        <v>diptera</v>
      </c>
      <c r="P1338" t="str">
        <f>VLOOKUP($D1338,metadata!$B$2:$S$451,13,0)</f>
        <v>Sapporo</v>
      </c>
      <c r="Q1338">
        <f>VLOOKUP($D1338,metadata!$B$2:$S$451,14,0)</f>
        <v>43.061943999999997</v>
      </c>
      <c r="R1338">
        <f>VLOOKUP($D1338,metadata!$B$2:$S$451,15,0)</f>
        <v>141.35416699999999</v>
      </c>
      <c r="S1338" t="str">
        <f>VLOOKUP($D1338,metadata!$B$2:$S$451,16,0)</f>
        <v/>
      </c>
      <c r="T1338" t="str">
        <f>VLOOKUP($D1338,metadata!$B$2:$S$451,17,0)</f>
        <v/>
      </c>
      <c r="U1338" t="str">
        <f>VLOOKUP($D1338,metadata!$B$2:$S$451,18,0)</f>
        <v/>
      </c>
      <c r="V1338">
        <f>VLOOKUP($D1338,metadata!$B$2:$Z$451,19,0)</f>
        <v>30</v>
      </c>
      <c r="W1338" t="str">
        <f>VLOOKUP($D1338,metadata!$B$2:$Z$451,20,0)</f>
        <v>approx</v>
      </c>
      <c r="X1338" t="str">
        <f>VLOOKUP($D1338,metadata!$B$2:$Z$451,21,0)</f>
        <v/>
      </c>
      <c r="Y1338">
        <f>VLOOKUP($D1338,metadata!$B$2:$Z$451,22,0)</f>
        <v>31</v>
      </c>
      <c r="Z1338" t="str">
        <f>VLOOKUP($D1338,metadata!$B$2:$Z$451,23,0)</f>
        <v/>
      </c>
      <c r="AA1338" t="str">
        <f>VLOOKUP($D1338,metadata!$B$2:$Z$451,24,0)</f>
        <v/>
      </c>
      <c r="AB1338" t="str">
        <f>VLOOKUP($D1338,metadata!$B$2:$Z$451,25,0)</f>
        <v/>
      </c>
      <c r="AC1338">
        <v>12.046219066513499</v>
      </c>
      <c r="AD1338">
        <v>97.707006369426693</v>
      </c>
      <c r="AE1338">
        <v>35</v>
      </c>
      <c r="AF1338">
        <f>IF(AE1338="",V1338,AE1338)</f>
        <v>35</v>
      </c>
      <c r="AG1338">
        <f>ROUND(AC1338,1)</f>
        <v>12</v>
      </c>
      <c r="AH1338">
        <v>1980</v>
      </c>
      <c r="AI1338" t="s">
        <v>38</v>
      </c>
      <c r="AJ1338" t="s">
        <v>38</v>
      </c>
    </row>
    <row r="1339" spans="3:36" x14ac:dyDescent="0.3">
      <c r="C1339">
        <v>1339</v>
      </c>
      <c r="D1339" t="str">
        <f t="shared" si="53"/>
        <v>31-Sapporo</v>
      </c>
      <c r="E1339" t="str">
        <f>VLOOKUP($D1339,metadata!$B$2:$S$451,2,0)</f>
        <v>MINAMI, N; KIMURA, MT</v>
      </c>
      <c r="F1339" t="str">
        <f>VLOOKUP($D1339,metadata!$B$2:$S$451,3,0)</f>
        <v>GEOGRAPHICAL VARIATION OF PHOTOPERIODIC ADULT DIAPAUSE IN DROSOPHILA-AURARIA</v>
      </c>
      <c r="G1339" t="str">
        <f>VLOOKUP($D1339,metadata!$B$2:$S$451,4,0)</f>
        <v>10.1266/jjg.55.319</v>
      </c>
      <c r="H1339" t="str">
        <f>VLOOKUP($D1339,metadata!$B$2:$S$451,5,0)</f>
        <v>y</v>
      </c>
      <c r="I1339" t="str">
        <f>VLOOKUP($D1339,metadata!$B$2:$S$451,6,0)</f>
        <v>a</v>
      </c>
      <c r="J1339" t="str">
        <f>VLOOKUP($D1339,metadata!$B$2:$S$451,7,0)</f>
        <v>i</v>
      </c>
      <c r="K1339">
        <f>VLOOKUP($D1339,metadata!$B$2:$S$451,8,0)</f>
        <v>6</v>
      </c>
      <c r="L1339">
        <f>VLOOKUP($D1339,metadata!$B$2:$S$451,9,0)</f>
        <v>3</v>
      </c>
      <c r="M1339" t="str">
        <f>VLOOKUP($D1339,metadata!$B$2:$S$451,10,0)</f>
        <v/>
      </c>
      <c r="N1339" t="str">
        <f>VLOOKUP($D1339,metadata!$B$2:$S$451,11,0)</f>
        <v>drosophila auraria</v>
      </c>
      <c r="O1339" t="str">
        <f>VLOOKUP($D1339,metadata!$B$2:$S$451,12,0)</f>
        <v>diptera</v>
      </c>
      <c r="P1339" t="str">
        <f>VLOOKUP($D1339,metadata!$B$2:$S$451,13,0)</f>
        <v>Sapporo</v>
      </c>
      <c r="Q1339">
        <f>VLOOKUP($D1339,metadata!$B$2:$S$451,14,0)</f>
        <v>43.061943999999997</v>
      </c>
      <c r="R1339">
        <f>VLOOKUP($D1339,metadata!$B$2:$S$451,15,0)</f>
        <v>141.35416699999999</v>
      </c>
      <c r="S1339" t="str">
        <f>VLOOKUP($D1339,metadata!$B$2:$S$451,16,0)</f>
        <v/>
      </c>
      <c r="T1339" t="str">
        <f>VLOOKUP($D1339,metadata!$B$2:$S$451,17,0)</f>
        <v/>
      </c>
      <c r="U1339" t="str">
        <f>VLOOKUP($D1339,metadata!$B$2:$S$451,18,0)</f>
        <v/>
      </c>
      <c r="V1339">
        <f>VLOOKUP($D1339,metadata!$B$2:$Z$451,19,0)</f>
        <v>30</v>
      </c>
      <c r="W1339" t="str">
        <f>VLOOKUP($D1339,metadata!$B$2:$Z$451,20,0)</f>
        <v>approx</v>
      </c>
      <c r="X1339" t="str">
        <f>VLOOKUP($D1339,metadata!$B$2:$Z$451,21,0)</f>
        <v/>
      </c>
      <c r="Y1339">
        <f>VLOOKUP($D1339,metadata!$B$2:$Z$451,22,0)</f>
        <v>31</v>
      </c>
      <c r="Z1339" t="str">
        <f>VLOOKUP($D1339,metadata!$B$2:$Z$451,23,0)</f>
        <v/>
      </c>
      <c r="AA1339" t="str">
        <f>VLOOKUP($D1339,metadata!$B$2:$Z$451,24,0)</f>
        <v/>
      </c>
      <c r="AB1339" t="str">
        <f>VLOOKUP($D1339,metadata!$B$2:$Z$451,25,0)</f>
        <v/>
      </c>
      <c r="AC1339">
        <v>14.049418398245701</v>
      </c>
      <c r="AD1339">
        <v>23.312101910828002</v>
      </c>
      <c r="AE1339">
        <v>30</v>
      </c>
      <c r="AF1339">
        <f>IF(AE1339="",V1339,AE1339)</f>
        <v>30</v>
      </c>
      <c r="AG1339">
        <f>ROUND(AC1339,1)</f>
        <v>14</v>
      </c>
      <c r="AH1339">
        <v>1980</v>
      </c>
      <c r="AI1339" t="s">
        <v>38</v>
      </c>
      <c r="AJ1339" t="s">
        <v>38</v>
      </c>
    </row>
    <row r="1340" spans="3:36" x14ac:dyDescent="0.3">
      <c r="C1340">
        <v>1340</v>
      </c>
      <c r="D1340" t="str">
        <f t="shared" si="53"/>
        <v>31-Akita</v>
      </c>
      <c r="E1340" t="str">
        <f>VLOOKUP($D1340,metadata!$B$2:$S$451,2,0)</f>
        <v>MINAMI, N; KIMURA, MT</v>
      </c>
      <c r="F1340" t="str">
        <f>VLOOKUP($D1340,metadata!$B$2:$S$451,3,0)</f>
        <v>GEOGRAPHICAL VARIATION OF PHOTOPERIODIC ADULT DIAPAUSE IN DROSOPHILA-AURARIA</v>
      </c>
      <c r="G1340" t="str">
        <f>VLOOKUP($D1340,metadata!$B$2:$S$451,4,0)</f>
        <v>10.1266/jjg.55.319</v>
      </c>
      <c r="H1340" t="str">
        <f>VLOOKUP($D1340,metadata!$B$2:$S$451,5,0)</f>
        <v>y</v>
      </c>
      <c r="I1340" t="str">
        <f>VLOOKUP($D1340,metadata!$B$2:$S$451,6,0)</f>
        <v>a</v>
      </c>
      <c r="J1340" t="str">
        <f>VLOOKUP($D1340,metadata!$B$2:$S$451,7,0)</f>
        <v>i</v>
      </c>
      <c r="K1340">
        <f>VLOOKUP($D1340,metadata!$B$2:$S$451,8,0)</f>
        <v>6</v>
      </c>
      <c r="L1340">
        <f>VLOOKUP($D1340,metadata!$B$2:$S$451,9,0)</f>
        <v>3</v>
      </c>
      <c r="M1340" t="str">
        <f>VLOOKUP($D1340,metadata!$B$2:$S$451,10,0)</f>
        <v/>
      </c>
      <c r="N1340" t="str">
        <f>VLOOKUP($D1340,metadata!$B$2:$S$451,11,0)</f>
        <v>drosophila auraria</v>
      </c>
      <c r="O1340" t="str">
        <f>VLOOKUP($D1340,metadata!$B$2:$S$451,12,0)</f>
        <v>diptera</v>
      </c>
      <c r="P1340" t="str">
        <f>VLOOKUP($D1340,metadata!$B$2:$S$451,13,0)</f>
        <v>Akita</v>
      </c>
      <c r="Q1340">
        <f>VLOOKUP($D1340,metadata!$B$2:$S$451,14,0)</f>
        <v>39.72</v>
      </c>
      <c r="R1340">
        <f>VLOOKUP($D1340,metadata!$B$2:$S$451,15,0)</f>
        <v>140.10249999999999</v>
      </c>
      <c r="S1340" t="str">
        <f>VLOOKUP($D1340,metadata!$B$2:$S$451,16,0)</f>
        <v/>
      </c>
      <c r="T1340" t="str">
        <f>VLOOKUP($D1340,metadata!$B$2:$S$451,17,0)</f>
        <v/>
      </c>
      <c r="U1340" t="str">
        <f>VLOOKUP($D1340,metadata!$B$2:$S$451,18,0)</f>
        <v/>
      </c>
      <c r="V1340">
        <f>VLOOKUP($D1340,metadata!$B$2:$Z$451,19,0)</f>
        <v>30</v>
      </c>
      <c r="W1340" t="str">
        <f>VLOOKUP($D1340,metadata!$B$2:$Z$451,20,0)</f>
        <v>approx</v>
      </c>
      <c r="X1340" t="str">
        <f>VLOOKUP($D1340,metadata!$B$2:$Z$451,21,0)</f>
        <v/>
      </c>
      <c r="Y1340">
        <f>VLOOKUP($D1340,metadata!$B$2:$Z$451,22,0)</f>
        <v>31</v>
      </c>
      <c r="Z1340" t="str">
        <f>VLOOKUP($D1340,metadata!$B$2:$Z$451,23,0)</f>
        <v/>
      </c>
      <c r="AA1340" t="str">
        <f>VLOOKUP($D1340,metadata!$B$2:$Z$451,24,0)</f>
        <v/>
      </c>
      <c r="AB1340" t="str">
        <f>VLOOKUP($D1340,metadata!$B$2:$Z$451,25,0)</f>
        <v/>
      </c>
      <c r="AC1340">
        <v>9.9904103581497292</v>
      </c>
      <c r="AD1340">
        <v>73.248407643312106</v>
      </c>
      <c r="AE1340">
        <v>54</v>
      </c>
      <c r="AF1340">
        <f>IF(AE1340="",V1340,AE1340)</f>
        <v>54</v>
      </c>
      <c r="AG1340">
        <f>ROUND(AC1340,1)</f>
        <v>10</v>
      </c>
      <c r="AH1340">
        <v>1980</v>
      </c>
      <c r="AI1340" t="s">
        <v>38</v>
      </c>
      <c r="AJ1340" t="s">
        <v>38</v>
      </c>
    </row>
    <row r="1341" spans="3:36" x14ac:dyDescent="0.3">
      <c r="C1341">
        <v>1341</v>
      </c>
      <c r="D1341" t="str">
        <f t="shared" si="53"/>
        <v>31-Akita</v>
      </c>
      <c r="E1341" t="str">
        <f>VLOOKUP($D1341,metadata!$B$2:$S$451,2,0)</f>
        <v>MINAMI, N; KIMURA, MT</v>
      </c>
      <c r="F1341" t="str">
        <f>VLOOKUP($D1341,metadata!$B$2:$S$451,3,0)</f>
        <v>GEOGRAPHICAL VARIATION OF PHOTOPERIODIC ADULT DIAPAUSE IN DROSOPHILA-AURARIA</v>
      </c>
      <c r="G1341" t="str">
        <f>VLOOKUP($D1341,metadata!$B$2:$S$451,4,0)</f>
        <v>10.1266/jjg.55.319</v>
      </c>
      <c r="H1341" t="str">
        <f>VLOOKUP($D1341,metadata!$B$2:$S$451,5,0)</f>
        <v>y</v>
      </c>
      <c r="I1341" t="str">
        <f>VLOOKUP($D1341,metadata!$B$2:$S$451,6,0)</f>
        <v>a</v>
      </c>
      <c r="J1341" t="str">
        <f>VLOOKUP($D1341,metadata!$B$2:$S$451,7,0)</f>
        <v>i</v>
      </c>
      <c r="K1341">
        <f>VLOOKUP($D1341,metadata!$B$2:$S$451,8,0)</f>
        <v>6</v>
      </c>
      <c r="L1341">
        <f>VLOOKUP($D1341,metadata!$B$2:$S$451,9,0)</f>
        <v>3</v>
      </c>
      <c r="M1341" t="str">
        <f>VLOOKUP($D1341,metadata!$B$2:$S$451,10,0)</f>
        <v/>
      </c>
      <c r="N1341" t="str">
        <f>VLOOKUP($D1341,metadata!$B$2:$S$451,11,0)</f>
        <v>drosophila auraria</v>
      </c>
      <c r="O1341" t="str">
        <f>VLOOKUP($D1341,metadata!$B$2:$S$451,12,0)</f>
        <v>diptera</v>
      </c>
      <c r="P1341" t="str">
        <f>VLOOKUP($D1341,metadata!$B$2:$S$451,13,0)</f>
        <v>Akita</v>
      </c>
      <c r="Q1341">
        <f>VLOOKUP($D1341,metadata!$B$2:$S$451,14,0)</f>
        <v>39.72</v>
      </c>
      <c r="R1341">
        <f>VLOOKUP($D1341,metadata!$B$2:$S$451,15,0)</f>
        <v>140.10249999999999</v>
      </c>
      <c r="S1341" t="str">
        <f>VLOOKUP($D1341,metadata!$B$2:$S$451,16,0)</f>
        <v/>
      </c>
      <c r="T1341" t="str">
        <f>VLOOKUP($D1341,metadata!$B$2:$S$451,17,0)</f>
        <v/>
      </c>
      <c r="U1341" t="str">
        <f>VLOOKUP($D1341,metadata!$B$2:$S$451,18,0)</f>
        <v/>
      </c>
      <c r="V1341">
        <f>VLOOKUP($D1341,metadata!$B$2:$Z$451,19,0)</f>
        <v>30</v>
      </c>
      <c r="W1341" t="str">
        <f>VLOOKUP($D1341,metadata!$B$2:$Z$451,20,0)</f>
        <v>approx</v>
      </c>
      <c r="X1341" t="str">
        <f>VLOOKUP($D1341,metadata!$B$2:$Z$451,21,0)</f>
        <v/>
      </c>
      <c r="Y1341">
        <f>VLOOKUP($D1341,metadata!$B$2:$Z$451,22,0)</f>
        <v>31</v>
      </c>
      <c r="Z1341" t="str">
        <f>VLOOKUP($D1341,metadata!$B$2:$Z$451,23,0)</f>
        <v/>
      </c>
      <c r="AA1341" t="str">
        <f>VLOOKUP($D1341,metadata!$B$2:$Z$451,24,0)</f>
        <v/>
      </c>
      <c r="AB1341" t="str">
        <f>VLOOKUP($D1341,metadata!$B$2:$Z$451,25,0)</f>
        <v/>
      </c>
      <c r="AC1341">
        <v>12.0781956771431</v>
      </c>
      <c r="AD1341">
        <v>53.885350318471303</v>
      </c>
      <c r="AE1341">
        <v>43</v>
      </c>
      <c r="AF1341">
        <f>IF(AE1341="",V1341,AE1341)</f>
        <v>43</v>
      </c>
      <c r="AG1341">
        <v>12</v>
      </c>
      <c r="AH1341">
        <v>1980</v>
      </c>
      <c r="AI1341" t="s">
        <v>38</v>
      </c>
      <c r="AJ1341" t="s">
        <v>38</v>
      </c>
    </row>
    <row r="1342" spans="3:36" x14ac:dyDescent="0.3">
      <c r="C1342">
        <v>1342</v>
      </c>
      <c r="D1342" t="str">
        <f t="shared" si="53"/>
        <v>31-Akita</v>
      </c>
      <c r="E1342" t="str">
        <f>VLOOKUP($D1342,metadata!$B$2:$S$451,2,0)</f>
        <v>MINAMI, N; KIMURA, MT</v>
      </c>
      <c r="F1342" t="str">
        <f>VLOOKUP($D1342,metadata!$B$2:$S$451,3,0)</f>
        <v>GEOGRAPHICAL VARIATION OF PHOTOPERIODIC ADULT DIAPAUSE IN DROSOPHILA-AURARIA</v>
      </c>
      <c r="G1342" t="str">
        <f>VLOOKUP($D1342,metadata!$B$2:$S$451,4,0)</f>
        <v>10.1266/jjg.55.319</v>
      </c>
      <c r="H1342" t="str">
        <f>VLOOKUP($D1342,metadata!$B$2:$S$451,5,0)</f>
        <v>y</v>
      </c>
      <c r="I1342" t="str">
        <f>VLOOKUP($D1342,metadata!$B$2:$S$451,6,0)</f>
        <v>a</v>
      </c>
      <c r="J1342" t="str">
        <f>VLOOKUP($D1342,metadata!$B$2:$S$451,7,0)</f>
        <v>i</v>
      </c>
      <c r="K1342">
        <f>VLOOKUP($D1342,metadata!$B$2:$S$451,8,0)</f>
        <v>6</v>
      </c>
      <c r="L1342">
        <f>VLOOKUP($D1342,metadata!$B$2:$S$451,9,0)</f>
        <v>3</v>
      </c>
      <c r="M1342" t="str">
        <f>VLOOKUP($D1342,metadata!$B$2:$S$451,10,0)</f>
        <v/>
      </c>
      <c r="N1342" t="str">
        <f>VLOOKUP($D1342,metadata!$B$2:$S$451,11,0)</f>
        <v>drosophila auraria</v>
      </c>
      <c r="O1342" t="str">
        <f>VLOOKUP($D1342,metadata!$B$2:$S$451,12,0)</f>
        <v>diptera</v>
      </c>
      <c r="P1342" t="str">
        <f>VLOOKUP($D1342,metadata!$B$2:$S$451,13,0)</f>
        <v>Akita</v>
      </c>
      <c r="Q1342">
        <f>VLOOKUP($D1342,metadata!$B$2:$S$451,14,0)</f>
        <v>39.72</v>
      </c>
      <c r="R1342">
        <f>VLOOKUP($D1342,metadata!$B$2:$S$451,15,0)</f>
        <v>140.10249999999999</v>
      </c>
      <c r="S1342" t="str">
        <f>VLOOKUP($D1342,metadata!$B$2:$S$451,16,0)</f>
        <v/>
      </c>
      <c r="T1342" t="str">
        <f>VLOOKUP($D1342,metadata!$B$2:$S$451,17,0)</f>
        <v/>
      </c>
      <c r="U1342" t="str">
        <f>VLOOKUP($D1342,metadata!$B$2:$S$451,18,0)</f>
        <v/>
      </c>
      <c r="V1342">
        <f>VLOOKUP($D1342,metadata!$B$2:$Z$451,19,0)</f>
        <v>30</v>
      </c>
      <c r="W1342" t="str">
        <f>VLOOKUP($D1342,metadata!$B$2:$Z$451,20,0)</f>
        <v>approx</v>
      </c>
      <c r="X1342" t="str">
        <f>VLOOKUP($D1342,metadata!$B$2:$Z$451,21,0)</f>
        <v/>
      </c>
      <c r="Y1342">
        <f>VLOOKUP($D1342,metadata!$B$2:$Z$451,22,0)</f>
        <v>31</v>
      </c>
      <c r="Z1342" t="str">
        <f>VLOOKUP($D1342,metadata!$B$2:$Z$451,23,0)</f>
        <v/>
      </c>
      <c r="AA1342" t="str">
        <f>VLOOKUP($D1342,metadata!$B$2:$Z$451,24,0)</f>
        <v/>
      </c>
      <c r="AB1342" t="str">
        <f>VLOOKUP($D1342,metadata!$B$2:$Z$451,25,0)</f>
        <v/>
      </c>
      <c r="AC1342">
        <v>14.013164874177701</v>
      </c>
      <c r="AD1342">
        <v>-0.25477707006369599</v>
      </c>
      <c r="AE1342">
        <v>45</v>
      </c>
      <c r="AF1342">
        <f>IF(AE1342="",V1342,AE1342)</f>
        <v>45</v>
      </c>
      <c r="AG1342">
        <f>ROUND(AC1342,1)</f>
        <v>14</v>
      </c>
      <c r="AH1342">
        <v>1980</v>
      </c>
      <c r="AI1342" t="s">
        <v>38</v>
      </c>
      <c r="AJ1342" t="s">
        <v>38</v>
      </c>
    </row>
    <row r="1343" spans="3:36" x14ac:dyDescent="0.3">
      <c r="C1343">
        <v>1343</v>
      </c>
      <c r="D1343" t="str">
        <f t="shared" si="53"/>
        <v>31-Urawa</v>
      </c>
      <c r="E1343" t="str">
        <f>VLOOKUP($D1343,metadata!$B$2:$S$451,2,0)</f>
        <v>MINAMI, N; KIMURA, MT</v>
      </c>
      <c r="F1343" t="str">
        <f>VLOOKUP($D1343,metadata!$B$2:$S$451,3,0)</f>
        <v>GEOGRAPHICAL VARIATION OF PHOTOPERIODIC ADULT DIAPAUSE IN DROSOPHILA-AURARIA</v>
      </c>
      <c r="G1343" t="str">
        <f>VLOOKUP($D1343,metadata!$B$2:$S$451,4,0)</f>
        <v>10.1266/jjg.55.319</v>
      </c>
      <c r="H1343" t="str">
        <f>VLOOKUP($D1343,metadata!$B$2:$S$451,5,0)</f>
        <v>y</v>
      </c>
      <c r="I1343" t="str">
        <f>VLOOKUP($D1343,metadata!$B$2:$S$451,6,0)</f>
        <v>a</v>
      </c>
      <c r="J1343" t="str">
        <f>VLOOKUP($D1343,metadata!$B$2:$S$451,7,0)</f>
        <v>i</v>
      </c>
      <c r="K1343">
        <f>VLOOKUP($D1343,metadata!$B$2:$S$451,8,0)</f>
        <v>6</v>
      </c>
      <c r="L1343">
        <f>VLOOKUP($D1343,metadata!$B$2:$S$451,9,0)</f>
        <v>3</v>
      </c>
      <c r="M1343" t="str">
        <f>VLOOKUP($D1343,metadata!$B$2:$S$451,10,0)</f>
        <v/>
      </c>
      <c r="N1343" t="str">
        <f>VLOOKUP($D1343,metadata!$B$2:$S$451,11,0)</f>
        <v>drosophila auraria</v>
      </c>
      <c r="O1343" t="str">
        <f>VLOOKUP($D1343,metadata!$B$2:$S$451,12,0)</f>
        <v>diptera</v>
      </c>
      <c r="P1343" t="str">
        <f>VLOOKUP($D1343,metadata!$B$2:$S$451,13,0)</f>
        <v>Urawa</v>
      </c>
      <c r="Q1343">
        <f>VLOOKUP($D1343,metadata!$B$2:$S$451,14,0)</f>
        <v>35.861389000000003</v>
      </c>
      <c r="R1343">
        <f>VLOOKUP($D1343,metadata!$B$2:$S$451,15,0)</f>
        <v>139.645556</v>
      </c>
      <c r="S1343" t="str">
        <f>VLOOKUP($D1343,metadata!$B$2:$S$451,16,0)</f>
        <v/>
      </c>
      <c r="T1343" t="str">
        <f>VLOOKUP($D1343,metadata!$B$2:$S$451,17,0)</f>
        <v/>
      </c>
      <c r="U1343" t="str">
        <f>VLOOKUP($D1343,metadata!$B$2:$S$451,18,0)</f>
        <v/>
      </c>
      <c r="V1343">
        <f>VLOOKUP($D1343,metadata!$B$2:$Z$451,19,0)</f>
        <v>30</v>
      </c>
      <c r="W1343" t="str">
        <f>VLOOKUP($D1343,metadata!$B$2:$Z$451,20,0)</f>
        <v>approx</v>
      </c>
      <c r="X1343" t="str">
        <f>VLOOKUP($D1343,metadata!$B$2:$Z$451,21,0)</f>
        <v/>
      </c>
      <c r="Y1343">
        <f>VLOOKUP($D1343,metadata!$B$2:$Z$451,22,0)</f>
        <v>31</v>
      </c>
      <c r="Z1343" t="str">
        <f>VLOOKUP($D1343,metadata!$B$2:$Z$451,23,0)</f>
        <v/>
      </c>
      <c r="AA1343" t="str">
        <f>VLOOKUP($D1343,metadata!$B$2:$Z$451,24,0)</f>
        <v/>
      </c>
      <c r="AB1343" t="str">
        <f>VLOOKUP($D1343,metadata!$B$2:$Z$451,25,0)</f>
        <v/>
      </c>
      <c r="AC1343">
        <v>9.9653169050850998</v>
      </c>
      <c r="AD1343">
        <v>64.585987261146499</v>
      </c>
      <c r="AE1343">
        <v>22</v>
      </c>
      <c r="AF1343">
        <f>IF(AE1343="",V1343,AE1343)</f>
        <v>22</v>
      </c>
      <c r="AG1343">
        <f>ROUND(AC1343,1)</f>
        <v>10</v>
      </c>
      <c r="AH1343">
        <v>1980</v>
      </c>
      <c r="AI1343" t="s">
        <v>38</v>
      </c>
      <c r="AJ1343" t="s">
        <v>38</v>
      </c>
    </row>
    <row r="1344" spans="3:36" x14ac:dyDescent="0.3">
      <c r="C1344">
        <v>1344</v>
      </c>
      <c r="D1344" t="str">
        <f t="shared" si="53"/>
        <v>31-Urawa</v>
      </c>
      <c r="E1344" t="str">
        <f>VLOOKUP($D1344,metadata!$B$2:$S$451,2,0)</f>
        <v>MINAMI, N; KIMURA, MT</v>
      </c>
      <c r="F1344" t="str">
        <f>VLOOKUP($D1344,metadata!$B$2:$S$451,3,0)</f>
        <v>GEOGRAPHICAL VARIATION OF PHOTOPERIODIC ADULT DIAPAUSE IN DROSOPHILA-AURARIA</v>
      </c>
      <c r="G1344" t="str">
        <f>VLOOKUP($D1344,metadata!$B$2:$S$451,4,0)</f>
        <v>10.1266/jjg.55.319</v>
      </c>
      <c r="H1344" t="str">
        <f>VLOOKUP($D1344,metadata!$B$2:$S$451,5,0)</f>
        <v>y</v>
      </c>
      <c r="I1344" t="str">
        <f>VLOOKUP($D1344,metadata!$B$2:$S$451,6,0)</f>
        <v>a</v>
      </c>
      <c r="J1344" t="str">
        <f>VLOOKUP($D1344,metadata!$B$2:$S$451,7,0)</f>
        <v>i</v>
      </c>
      <c r="K1344">
        <f>VLOOKUP($D1344,metadata!$B$2:$S$451,8,0)</f>
        <v>6</v>
      </c>
      <c r="L1344">
        <f>VLOOKUP($D1344,metadata!$B$2:$S$451,9,0)</f>
        <v>3</v>
      </c>
      <c r="M1344" t="str">
        <f>VLOOKUP($D1344,metadata!$B$2:$S$451,10,0)</f>
        <v/>
      </c>
      <c r="N1344" t="str">
        <f>VLOOKUP($D1344,metadata!$B$2:$S$451,11,0)</f>
        <v>drosophila auraria</v>
      </c>
      <c r="O1344" t="str">
        <f>VLOOKUP($D1344,metadata!$B$2:$S$451,12,0)</f>
        <v>diptera</v>
      </c>
      <c r="P1344" t="str">
        <f>VLOOKUP($D1344,metadata!$B$2:$S$451,13,0)</f>
        <v>Urawa</v>
      </c>
      <c r="Q1344">
        <f>VLOOKUP($D1344,metadata!$B$2:$S$451,14,0)</f>
        <v>35.861389000000003</v>
      </c>
      <c r="R1344">
        <f>VLOOKUP($D1344,metadata!$B$2:$S$451,15,0)</f>
        <v>139.645556</v>
      </c>
      <c r="S1344" t="str">
        <f>VLOOKUP($D1344,metadata!$B$2:$S$451,16,0)</f>
        <v/>
      </c>
      <c r="T1344" t="str">
        <f>VLOOKUP($D1344,metadata!$B$2:$S$451,17,0)</f>
        <v/>
      </c>
      <c r="U1344" t="str">
        <f>VLOOKUP($D1344,metadata!$B$2:$S$451,18,0)</f>
        <v/>
      </c>
      <c r="V1344">
        <f>VLOOKUP($D1344,metadata!$B$2:$Z$451,19,0)</f>
        <v>30</v>
      </c>
      <c r="W1344" t="str">
        <f>VLOOKUP($D1344,metadata!$B$2:$Z$451,20,0)</f>
        <v>approx</v>
      </c>
      <c r="X1344" t="str">
        <f>VLOOKUP($D1344,metadata!$B$2:$Z$451,21,0)</f>
        <v/>
      </c>
      <c r="Y1344">
        <f>VLOOKUP($D1344,metadata!$B$2:$Z$451,22,0)</f>
        <v>31</v>
      </c>
      <c r="Z1344" t="str">
        <f>VLOOKUP($D1344,metadata!$B$2:$Z$451,23,0)</f>
        <v/>
      </c>
      <c r="AA1344" t="str">
        <f>VLOOKUP($D1344,metadata!$B$2:$Z$451,24,0)</f>
        <v/>
      </c>
      <c r="AB1344" t="str">
        <f>VLOOKUP($D1344,metadata!$B$2:$Z$451,25,0)</f>
        <v/>
      </c>
      <c r="AC1344">
        <v>12.068405554975399</v>
      </c>
      <c r="AD1344">
        <v>28.535031847133698</v>
      </c>
      <c r="AE1344">
        <v>28</v>
      </c>
      <c r="AF1344">
        <f>IF(AE1344="",V1344,AE1344)</f>
        <v>28</v>
      </c>
      <c r="AG1344">
        <v>12</v>
      </c>
      <c r="AH1344">
        <v>1980</v>
      </c>
      <c r="AI1344" t="s">
        <v>38</v>
      </c>
      <c r="AJ1344" t="s">
        <v>38</v>
      </c>
    </row>
    <row r="1345" spans="3:36" x14ac:dyDescent="0.3">
      <c r="C1345">
        <v>1345</v>
      </c>
      <c r="D1345" t="str">
        <f t="shared" si="53"/>
        <v>31-Urawa</v>
      </c>
      <c r="E1345" t="str">
        <f>VLOOKUP($D1345,metadata!$B$2:$S$451,2,0)</f>
        <v>MINAMI, N; KIMURA, MT</v>
      </c>
      <c r="F1345" t="str">
        <f>VLOOKUP($D1345,metadata!$B$2:$S$451,3,0)</f>
        <v>GEOGRAPHICAL VARIATION OF PHOTOPERIODIC ADULT DIAPAUSE IN DROSOPHILA-AURARIA</v>
      </c>
      <c r="G1345" t="str">
        <f>VLOOKUP($D1345,metadata!$B$2:$S$451,4,0)</f>
        <v>10.1266/jjg.55.319</v>
      </c>
      <c r="H1345" t="str">
        <f>VLOOKUP($D1345,metadata!$B$2:$S$451,5,0)</f>
        <v>y</v>
      </c>
      <c r="I1345" t="str">
        <f>VLOOKUP($D1345,metadata!$B$2:$S$451,6,0)</f>
        <v>a</v>
      </c>
      <c r="J1345" t="str">
        <f>VLOOKUP($D1345,metadata!$B$2:$S$451,7,0)</f>
        <v>i</v>
      </c>
      <c r="K1345">
        <f>VLOOKUP($D1345,metadata!$B$2:$S$451,8,0)</f>
        <v>6</v>
      </c>
      <c r="L1345">
        <f>VLOOKUP($D1345,metadata!$B$2:$S$451,9,0)</f>
        <v>3</v>
      </c>
      <c r="M1345" t="str">
        <f>VLOOKUP($D1345,metadata!$B$2:$S$451,10,0)</f>
        <v/>
      </c>
      <c r="N1345" t="str">
        <f>VLOOKUP($D1345,metadata!$B$2:$S$451,11,0)</f>
        <v>drosophila auraria</v>
      </c>
      <c r="O1345" t="str">
        <f>VLOOKUP($D1345,metadata!$B$2:$S$451,12,0)</f>
        <v>diptera</v>
      </c>
      <c r="P1345" t="str">
        <f>VLOOKUP($D1345,metadata!$B$2:$S$451,13,0)</f>
        <v>Urawa</v>
      </c>
      <c r="Q1345">
        <f>VLOOKUP($D1345,metadata!$B$2:$S$451,14,0)</f>
        <v>35.861389000000003</v>
      </c>
      <c r="R1345">
        <f>VLOOKUP($D1345,metadata!$B$2:$S$451,15,0)</f>
        <v>139.645556</v>
      </c>
      <c r="S1345" t="str">
        <f>VLOOKUP($D1345,metadata!$B$2:$S$451,16,0)</f>
        <v/>
      </c>
      <c r="T1345" t="str">
        <f>VLOOKUP($D1345,metadata!$B$2:$S$451,17,0)</f>
        <v/>
      </c>
      <c r="U1345" t="str">
        <f>VLOOKUP($D1345,metadata!$B$2:$S$451,18,0)</f>
        <v/>
      </c>
      <c r="V1345">
        <f>VLOOKUP($D1345,metadata!$B$2:$Z$451,19,0)</f>
        <v>30</v>
      </c>
      <c r="W1345" t="str">
        <f>VLOOKUP($D1345,metadata!$B$2:$Z$451,20,0)</f>
        <v>approx</v>
      </c>
      <c r="X1345" t="str">
        <f>VLOOKUP($D1345,metadata!$B$2:$Z$451,21,0)</f>
        <v/>
      </c>
      <c r="Y1345">
        <f>VLOOKUP($D1345,metadata!$B$2:$Z$451,22,0)</f>
        <v>31</v>
      </c>
      <c r="Z1345" t="str">
        <f>VLOOKUP($D1345,metadata!$B$2:$Z$451,23,0)</f>
        <v/>
      </c>
      <c r="AA1345" t="str">
        <f>VLOOKUP($D1345,metadata!$B$2:$Z$451,24,0)</f>
        <v/>
      </c>
      <c r="AB1345" t="str">
        <f>VLOOKUP($D1345,metadata!$B$2:$Z$451,25,0)</f>
        <v/>
      </c>
      <c r="AC1345">
        <v>13.9859997911663</v>
      </c>
      <c r="AD1345">
        <v>6.8789808917197401</v>
      </c>
      <c r="AE1345">
        <v>34</v>
      </c>
      <c r="AF1345">
        <f>IF(AE1345="",V1345,AE1345)</f>
        <v>34</v>
      </c>
      <c r="AG1345">
        <f>ROUND(AC1345,1)</f>
        <v>14</v>
      </c>
      <c r="AH1345">
        <v>1980</v>
      </c>
      <c r="AI1345" t="s">
        <v>38</v>
      </c>
      <c r="AJ1345" t="s">
        <v>38</v>
      </c>
    </row>
    <row r="1346" spans="3:36" x14ac:dyDescent="0.3">
      <c r="C1346">
        <v>1346</v>
      </c>
      <c r="D1346" t="str">
        <f t="shared" ref="D1346:D1409" si="54">VLOOKUP(C1346,$A$1:$B$451,2)</f>
        <v>31-Chiba</v>
      </c>
      <c r="E1346" t="str">
        <f>VLOOKUP($D1346,metadata!$B$2:$S$451,2,0)</f>
        <v>MINAMI, N; KIMURA, MT</v>
      </c>
      <c r="F1346" t="str">
        <f>VLOOKUP($D1346,metadata!$B$2:$S$451,3,0)</f>
        <v>GEOGRAPHICAL VARIATION OF PHOTOPERIODIC ADULT DIAPAUSE IN DROSOPHILA-AURARIA</v>
      </c>
      <c r="G1346" t="str">
        <f>VLOOKUP($D1346,metadata!$B$2:$S$451,4,0)</f>
        <v>10.1266/jjg.55.319</v>
      </c>
      <c r="H1346" t="str">
        <f>VLOOKUP($D1346,metadata!$B$2:$S$451,5,0)</f>
        <v>y</v>
      </c>
      <c r="I1346" t="str">
        <f>VLOOKUP($D1346,metadata!$B$2:$S$451,6,0)</f>
        <v>a</v>
      </c>
      <c r="J1346" t="str">
        <f>VLOOKUP($D1346,metadata!$B$2:$S$451,7,0)</f>
        <v>i</v>
      </c>
      <c r="K1346">
        <f>VLOOKUP($D1346,metadata!$B$2:$S$451,8,0)</f>
        <v>6</v>
      </c>
      <c r="L1346">
        <f>VLOOKUP($D1346,metadata!$B$2:$S$451,9,0)</f>
        <v>3</v>
      </c>
      <c r="M1346" t="str">
        <f>VLOOKUP($D1346,metadata!$B$2:$S$451,10,0)</f>
        <v/>
      </c>
      <c r="N1346" t="str">
        <f>VLOOKUP($D1346,metadata!$B$2:$S$451,11,0)</f>
        <v>drosophila auraria</v>
      </c>
      <c r="O1346" t="str">
        <f>VLOOKUP($D1346,metadata!$B$2:$S$451,12,0)</f>
        <v>diptera</v>
      </c>
      <c r="P1346" t="str">
        <f>VLOOKUP($D1346,metadata!$B$2:$S$451,13,0)</f>
        <v>Chiba</v>
      </c>
      <c r="Q1346">
        <f>VLOOKUP($D1346,metadata!$B$2:$S$451,14,0)</f>
        <v>35.607325000000003</v>
      </c>
      <c r="R1346">
        <f>VLOOKUP($D1346,metadata!$B$2:$S$451,15,0)</f>
        <v>140.10638599999999</v>
      </c>
      <c r="S1346" t="str">
        <f>VLOOKUP($D1346,metadata!$B$2:$S$451,16,0)</f>
        <v/>
      </c>
      <c r="T1346" t="str">
        <f>VLOOKUP($D1346,metadata!$B$2:$S$451,17,0)</f>
        <v/>
      </c>
      <c r="U1346" t="str">
        <f>VLOOKUP($D1346,metadata!$B$2:$S$451,18,0)</f>
        <v/>
      </c>
      <c r="V1346">
        <f>VLOOKUP($D1346,metadata!$B$2:$Z$451,19,0)</f>
        <v>30</v>
      </c>
      <c r="W1346" t="str">
        <f>VLOOKUP($D1346,metadata!$B$2:$Z$451,20,0)</f>
        <v>approx</v>
      </c>
      <c r="X1346" t="str">
        <f>VLOOKUP($D1346,metadata!$B$2:$Z$451,21,0)</f>
        <v/>
      </c>
      <c r="Y1346">
        <f>VLOOKUP($D1346,metadata!$B$2:$Z$451,22,0)</f>
        <v>31</v>
      </c>
      <c r="Z1346" t="str">
        <f>VLOOKUP($D1346,metadata!$B$2:$Z$451,23,0)</f>
        <v/>
      </c>
      <c r="AA1346" t="str">
        <f>VLOOKUP($D1346,metadata!$B$2:$Z$451,24,0)</f>
        <v/>
      </c>
      <c r="AB1346" t="str">
        <f>VLOOKUP($D1346,metadata!$B$2:$Z$451,25,0)</f>
        <v/>
      </c>
      <c r="AC1346">
        <v>9.9920643207685007</v>
      </c>
      <c r="AD1346">
        <v>60.636942675159197</v>
      </c>
      <c r="AE1346">
        <v>109</v>
      </c>
      <c r="AF1346">
        <f>IF(AE1346="",V1346,AE1346)</f>
        <v>109</v>
      </c>
      <c r="AG1346">
        <f>ROUND(AC1346,1)</f>
        <v>10</v>
      </c>
      <c r="AH1346">
        <v>1980</v>
      </c>
      <c r="AI1346" t="s">
        <v>38</v>
      </c>
      <c r="AJ1346" t="s">
        <v>38</v>
      </c>
    </row>
    <row r="1347" spans="3:36" x14ac:dyDescent="0.3">
      <c r="C1347">
        <v>1347</v>
      </c>
      <c r="D1347" t="str">
        <f t="shared" si="54"/>
        <v>31-Chiba</v>
      </c>
      <c r="E1347" t="str">
        <f>VLOOKUP($D1347,metadata!$B$2:$S$451,2,0)</f>
        <v>MINAMI, N; KIMURA, MT</v>
      </c>
      <c r="F1347" t="str">
        <f>VLOOKUP($D1347,metadata!$B$2:$S$451,3,0)</f>
        <v>GEOGRAPHICAL VARIATION OF PHOTOPERIODIC ADULT DIAPAUSE IN DROSOPHILA-AURARIA</v>
      </c>
      <c r="G1347" t="str">
        <f>VLOOKUP($D1347,metadata!$B$2:$S$451,4,0)</f>
        <v>10.1266/jjg.55.319</v>
      </c>
      <c r="H1347" t="str">
        <f>VLOOKUP($D1347,metadata!$B$2:$S$451,5,0)</f>
        <v>y</v>
      </c>
      <c r="I1347" t="str">
        <f>VLOOKUP($D1347,metadata!$B$2:$S$451,6,0)</f>
        <v>a</v>
      </c>
      <c r="J1347" t="str">
        <f>VLOOKUP($D1347,metadata!$B$2:$S$451,7,0)</f>
        <v>i</v>
      </c>
      <c r="K1347">
        <f>VLOOKUP($D1347,metadata!$B$2:$S$451,8,0)</f>
        <v>6</v>
      </c>
      <c r="L1347">
        <f>VLOOKUP($D1347,metadata!$B$2:$S$451,9,0)</f>
        <v>3</v>
      </c>
      <c r="M1347" t="str">
        <f>VLOOKUP($D1347,metadata!$B$2:$S$451,10,0)</f>
        <v/>
      </c>
      <c r="N1347" t="str">
        <f>VLOOKUP($D1347,metadata!$B$2:$S$451,11,0)</f>
        <v>drosophila auraria</v>
      </c>
      <c r="O1347" t="str">
        <f>VLOOKUP($D1347,metadata!$B$2:$S$451,12,0)</f>
        <v>diptera</v>
      </c>
      <c r="P1347" t="str">
        <f>VLOOKUP($D1347,metadata!$B$2:$S$451,13,0)</f>
        <v>Chiba</v>
      </c>
      <c r="Q1347">
        <f>VLOOKUP($D1347,metadata!$B$2:$S$451,14,0)</f>
        <v>35.607325000000003</v>
      </c>
      <c r="R1347">
        <f>VLOOKUP($D1347,metadata!$B$2:$S$451,15,0)</f>
        <v>140.10638599999999</v>
      </c>
      <c r="S1347" t="str">
        <f>VLOOKUP($D1347,metadata!$B$2:$S$451,16,0)</f>
        <v/>
      </c>
      <c r="T1347" t="str">
        <f>VLOOKUP($D1347,metadata!$B$2:$S$451,17,0)</f>
        <v/>
      </c>
      <c r="U1347" t="str">
        <f>VLOOKUP($D1347,metadata!$B$2:$S$451,18,0)</f>
        <v/>
      </c>
      <c r="V1347">
        <f>VLOOKUP($D1347,metadata!$B$2:$Z$451,19,0)</f>
        <v>30</v>
      </c>
      <c r="W1347" t="str">
        <f>VLOOKUP($D1347,metadata!$B$2:$Z$451,20,0)</f>
        <v>approx</v>
      </c>
      <c r="X1347" t="str">
        <f>VLOOKUP($D1347,metadata!$B$2:$Z$451,21,0)</f>
        <v/>
      </c>
      <c r="Y1347">
        <f>VLOOKUP($D1347,metadata!$B$2:$Z$451,22,0)</f>
        <v>31</v>
      </c>
      <c r="Z1347" t="str">
        <f>VLOOKUP($D1347,metadata!$B$2:$Z$451,23,0)</f>
        <v/>
      </c>
      <c r="AA1347" t="str">
        <f>VLOOKUP($D1347,metadata!$B$2:$Z$451,24,0)</f>
        <v/>
      </c>
      <c r="AB1347" t="str">
        <f>VLOOKUP($D1347,metadata!$B$2:$Z$451,25,0)</f>
        <v/>
      </c>
      <c r="AC1347">
        <v>12.016631512999799</v>
      </c>
      <c r="AD1347">
        <v>23.312101910828002</v>
      </c>
      <c r="AE1347">
        <v>117</v>
      </c>
      <c r="AF1347">
        <f>IF(AE1347="",V1347,AE1347)</f>
        <v>117</v>
      </c>
      <c r="AG1347">
        <f>ROUND(AC1347,1)</f>
        <v>12</v>
      </c>
      <c r="AH1347">
        <v>1980</v>
      </c>
      <c r="AI1347" t="s">
        <v>38</v>
      </c>
      <c r="AJ1347" t="s">
        <v>38</v>
      </c>
    </row>
    <row r="1348" spans="3:36" x14ac:dyDescent="0.3">
      <c r="C1348">
        <v>1348</v>
      </c>
      <c r="D1348" t="str">
        <f t="shared" si="54"/>
        <v>31-Chiba</v>
      </c>
      <c r="E1348" t="str">
        <f>VLOOKUP($D1348,metadata!$B$2:$S$451,2,0)</f>
        <v>MINAMI, N; KIMURA, MT</v>
      </c>
      <c r="F1348" t="str">
        <f>VLOOKUP($D1348,metadata!$B$2:$S$451,3,0)</f>
        <v>GEOGRAPHICAL VARIATION OF PHOTOPERIODIC ADULT DIAPAUSE IN DROSOPHILA-AURARIA</v>
      </c>
      <c r="G1348" t="str">
        <f>VLOOKUP($D1348,metadata!$B$2:$S$451,4,0)</f>
        <v>10.1266/jjg.55.319</v>
      </c>
      <c r="H1348" t="str">
        <f>VLOOKUP($D1348,metadata!$B$2:$S$451,5,0)</f>
        <v>y</v>
      </c>
      <c r="I1348" t="str">
        <f>VLOOKUP($D1348,metadata!$B$2:$S$451,6,0)</f>
        <v>a</v>
      </c>
      <c r="J1348" t="str">
        <f>VLOOKUP($D1348,metadata!$B$2:$S$451,7,0)</f>
        <v>i</v>
      </c>
      <c r="K1348">
        <f>VLOOKUP($D1348,metadata!$B$2:$S$451,8,0)</f>
        <v>6</v>
      </c>
      <c r="L1348">
        <f>VLOOKUP($D1348,metadata!$B$2:$S$451,9,0)</f>
        <v>3</v>
      </c>
      <c r="M1348" t="str">
        <f>VLOOKUP($D1348,metadata!$B$2:$S$451,10,0)</f>
        <v/>
      </c>
      <c r="N1348" t="str">
        <f>VLOOKUP($D1348,metadata!$B$2:$S$451,11,0)</f>
        <v>drosophila auraria</v>
      </c>
      <c r="O1348" t="str">
        <f>VLOOKUP($D1348,metadata!$B$2:$S$451,12,0)</f>
        <v>diptera</v>
      </c>
      <c r="P1348" t="str">
        <f>VLOOKUP($D1348,metadata!$B$2:$S$451,13,0)</f>
        <v>Chiba</v>
      </c>
      <c r="Q1348">
        <f>VLOOKUP($D1348,metadata!$B$2:$S$451,14,0)</f>
        <v>35.607325000000003</v>
      </c>
      <c r="R1348">
        <f>VLOOKUP($D1348,metadata!$B$2:$S$451,15,0)</f>
        <v>140.10638599999999</v>
      </c>
      <c r="S1348" t="str">
        <f>VLOOKUP($D1348,metadata!$B$2:$S$451,16,0)</f>
        <v/>
      </c>
      <c r="T1348" t="str">
        <f>VLOOKUP($D1348,metadata!$B$2:$S$451,17,0)</f>
        <v/>
      </c>
      <c r="U1348" t="str">
        <f>VLOOKUP($D1348,metadata!$B$2:$S$451,18,0)</f>
        <v/>
      </c>
      <c r="V1348">
        <f>VLOOKUP($D1348,metadata!$B$2:$Z$451,19,0)</f>
        <v>30</v>
      </c>
      <c r="W1348" t="str">
        <f>VLOOKUP($D1348,metadata!$B$2:$Z$451,20,0)</f>
        <v>approx</v>
      </c>
      <c r="X1348" t="str">
        <f>VLOOKUP($D1348,metadata!$B$2:$Z$451,21,0)</f>
        <v/>
      </c>
      <c r="Y1348">
        <f>VLOOKUP($D1348,metadata!$B$2:$Z$451,22,0)</f>
        <v>31</v>
      </c>
      <c r="Z1348" t="str">
        <f>VLOOKUP($D1348,metadata!$B$2:$Z$451,23,0)</f>
        <v/>
      </c>
      <c r="AA1348" t="str">
        <f>VLOOKUP($D1348,metadata!$B$2:$Z$451,24,0)</f>
        <v/>
      </c>
      <c r="AB1348" t="str">
        <f>VLOOKUP($D1348,metadata!$B$2:$Z$451,25,0)</f>
        <v/>
      </c>
      <c r="AC1348">
        <v>13.999448679126999</v>
      </c>
      <c r="AD1348">
        <v>4.3312101910828096</v>
      </c>
      <c r="AE1348">
        <v>36</v>
      </c>
      <c r="AF1348">
        <f>IF(AE1348="",V1348,AE1348)</f>
        <v>36</v>
      </c>
      <c r="AG1348">
        <f>ROUND(AC1348,1)</f>
        <v>14</v>
      </c>
      <c r="AH1348">
        <v>1980</v>
      </c>
      <c r="AI1348" t="s">
        <v>38</v>
      </c>
      <c r="AJ1348" t="s">
        <v>38</v>
      </c>
    </row>
    <row r="1349" spans="3:36" x14ac:dyDescent="0.3">
      <c r="C1349">
        <v>1349</v>
      </c>
      <c r="D1349" t="str">
        <f t="shared" si="54"/>
        <v>31-Matsuyama2</v>
      </c>
      <c r="E1349" t="str">
        <f>VLOOKUP($D1349,metadata!$B$2:$S$451,2,0)</f>
        <v>MINAMI, N; KIMURA, MT</v>
      </c>
      <c r="F1349" t="str">
        <f>VLOOKUP($D1349,metadata!$B$2:$S$451,3,0)</f>
        <v>GEOGRAPHICAL VARIATION OF PHOTOPERIODIC ADULT DIAPAUSE IN DROSOPHILA-AURARIA</v>
      </c>
      <c r="G1349" t="str">
        <f>VLOOKUP($D1349,metadata!$B$2:$S$451,4,0)</f>
        <v>10.1266/jjg.55.319</v>
      </c>
      <c r="H1349" t="str">
        <f>VLOOKUP($D1349,metadata!$B$2:$S$451,5,0)</f>
        <v>y</v>
      </c>
      <c r="I1349" t="str">
        <f>VLOOKUP($D1349,metadata!$B$2:$S$451,6,0)</f>
        <v>a</v>
      </c>
      <c r="J1349" t="str">
        <f>VLOOKUP($D1349,metadata!$B$2:$S$451,7,0)</f>
        <v>i</v>
      </c>
      <c r="K1349">
        <f>VLOOKUP($D1349,metadata!$B$2:$S$451,8,0)</f>
        <v>6</v>
      </c>
      <c r="L1349">
        <f>VLOOKUP($D1349,metadata!$B$2:$S$451,9,0)</f>
        <v>3</v>
      </c>
      <c r="M1349" t="str">
        <f>VLOOKUP($D1349,metadata!$B$2:$S$451,10,0)</f>
        <v/>
      </c>
      <c r="N1349" t="str">
        <f>VLOOKUP($D1349,metadata!$B$2:$S$451,11,0)</f>
        <v>drosophila auraria</v>
      </c>
      <c r="O1349" t="str">
        <f>VLOOKUP($D1349,metadata!$B$2:$S$451,12,0)</f>
        <v>diptera</v>
      </c>
      <c r="P1349" t="str">
        <f>VLOOKUP($D1349,metadata!$B$2:$S$451,13,0)</f>
        <v>Matsuyama2</v>
      </c>
      <c r="Q1349">
        <f>VLOOKUP($D1349,metadata!$B$2:$S$451,14,0)</f>
        <v>33.839167000000003</v>
      </c>
      <c r="R1349">
        <f>VLOOKUP($D1349,metadata!$B$2:$S$451,15,0)</f>
        <v>132.765556</v>
      </c>
      <c r="S1349" t="str">
        <f>VLOOKUP($D1349,metadata!$B$2:$S$451,16,0)</f>
        <v/>
      </c>
      <c r="T1349" t="str">
        <f>VLOOKUP($D1349,metadata!$B$2:$S$451,17,0)</f>
        <v/>
      </c>
      <c r="U1349" t="str">
        <f>VLOOKUP($D1349,metadata!$B$2:$S$451,18,0)</f>
        <v/>
      </c>
      <c r="V1349">
        <f>VLOOKUP($D1349,metadata!$B$2:$Z$451,19,0)</f>
        <v>30</v>
      </c>
      <c r="W1349" t="str">
        <f>VLOOKUP($D1349,metadata!$B$2:$Z$451,20,0)</f>
        <v>approx</v>
      </c>
      <c r="X1349" t="str">
        <f>VLOOKUP($D1349,metadata!$B$2:$Z$451,21,0)</f>
        <v/>
      </c>
      <c r="Y1349">
        <f>VLOOKUP($D1349,metadata!$B$2:$Z$451,22,0)</f>
        <v>31</v>
      </c>
      <c r="Z1349" t="str">
        <f>VLOOKUP($D1349,metadata!$B$2:$Z$451,23,0)</f>
        <v/>
      </c>
      <c r="AA1349" t="str">
        <f>VLOOKUP($D1349,metadata!$B$2:$Z$451,24,0)</f>
        <v/>
      </c>
      <c r="AB1349" t="str">
        <f>VLOOKUP($D1349,metadata!$B$2:$Z$451,25,0)</f>
        <v/>
      </c>
      <c r="AC1349">
        <v>10.0457930458389</v>
      </c>
      <c r="AD1349">
        <v>50.9554140127388</v>
      </c>
      <c r="AE1349">
        <v>33</v>
      </c>
      <c r="AF1349">
        <f>IF(AE1349="",V1349,AE1349)</f>
        <v>33</v>
      </c>
      <c r="AG1349">
        <f>ROUND(AC1349,1)</f>
        <v>10</v>
      </c>
      <c r="AH1349">
        <v>1980</v>
      </c>
      <c r="AI1349" t="s">
        <v>38</v>
      </c>
      <c r="AJ1349" t="s">
        <v>38</v>
      </c>
    </row>
    <row r="1350" spans="3:36" x14ac:dyDescent="0.3">
      <c r="C1350">
        <v>1350</v>
      </c>
      <c r="D1350" t="str">
        <f t="shared" si="54"/>
        <v>31-Matsuyama2</v>
      </c>
      <c r="E1350" t="str">
        <f>VLOOKUP($D1350,metadata!$B$2:$S$451,2,0)</f>
        <v>MINAMI, N; KIMURA, MT</v>
      </c>
      <c r="F1350" t="str">
        <f>VLOOKUP($D1350,metadata!$B$2:$S$451,3,0)</f>
        <v>GEOGRAPHICAL VARIATION OF PHOTOPERIODIC ADULT DIAPAUSE IN DROSOPHILA-AURARIA</v>
      </c>
      <c r="G1350" t="str">
        <f>VLOOKUP($D1350,metadata!$B$2:$S$451,4,0)</f>
        <v>10.1266/jjg.55.319</v>
      </c>
      <c r="H1350" t="str">
        <f>VLOOKUP($D1350,metadata!$B$2:$S$451,5,0)</f>
        <v>y</v>
      </c>
      <c r="I1350" t="str">
        <f>VLOOKUP($D1350,metadata!$B$2:$S$451,6,0)</f>
        <v>a</v>
      </c>
      <c r="J1350" t="str">
        <f>VLOOKUP($D1350,metadata!$B$2:$S$451,7,0)</f>
        <v>i</v>
      </c>
      <c r="K1350">
        <f>VLOOKUP($D1350,metadata!$B$2:$S$451,8,0)</f>
        <v>6</v>
      </c>
      <c r="L1350">
        <f>VLOOKUP($D1350,metadata!$B$2:$S$451,9,0)</f>
        <v>3</v>
      </c>
      <c r="M1350" t="str">
        <f>VLOOKUP($D1350,metadata!$B$2:$S$451,10,0)</f>
        <v/>
      </c>
      <c r="N1350" t="str">
        <f>VLOOKUP($D1350,metadata!$B$2:$S$451,11,0)</f>
        <v>drosophila auraria</v>
      </c>
      <c r="O1350" t="str">
        <f>VLOOKUP($D1350,metadata!$B$2:$S$451,12,0)</f>
        <v>diptera</v>
      </c>
      <c r="P1350" t="str">
        <f>VLOOKUP($D1350,metadata!$B$2:$S$451,13,0)</f>
        <v>Matsuyama2</v>
      </c>
      <c r="Q1350">
        <f>VLOOKUP($D1350,metadata!$B$2:$S$451,14,0)</f>
        <v>33.839167000000003</v>
      </c>
      <c r="R1350">
        <f>VLOOKUP($D1350,metadata!$B$2:$S$451,15,0)</f>
        <v>132.765556</v>
      </c>
      <c r="S1350" t="str">
        <f>VLOOKUP($D1350,metadata!$B$2:$S$451,16,0)</f>
        <v/>
      </c>
      <c r="T1350" t="str">
        <f>VLOOKUP($D1350,metadata!$B$2:$S$451,17,0)</f>
        <v/>
      </c>
      <c r="U1350" t="str">
        <f>VLOOKUP($D1350,metadata!$B$2:$S$451,18,0)</f>
        <v/>
      </c>
      <c r="V1350">
        <f>VLOOKUP($D1350,metadata!$B$2:$Z$451,19,0)</f>
        <v>30</v>
      </c>
      <c r="W1350" t="str">
        <f>VLOOKUP($D1350,metadata!$B$2:$Z$451,20,0)</f>
        <v>approx</v>
      </c>
      <c r="X1350" t="str">
        <f>VLOOKUP($D1350,metadata!$B$2:$Z$451,21,0)</f>
        <v/>
      </c>
      <c r="Y1350">
        <f>VLOOKUP($D1350,metadata!$B$2:$Z$451,22,0)</f>
        <v>31</v>
      </c>
      <c r="Z1350" t="str">
        <f>VLOOKUP($D1350,metadata!$B$2:$Z$451,23,0)</f>
        <v/>
      </c>
      <c r="AA1350" t="str">
        <f>VLOOKUP($D1350,metadata!$B$2:$Z$451,24,0)</f>
        <v/>
      </c>
      <c r="AB1350" t="str">
        <f>VLOOKUP($D1350,metadata!$B$2:$Z$451,25,0)</f>
        <v/>
      </c>
      <c r="AC1350">
        <v>11.951909783857101</v>
      </c>
      <c r="AD1350">
        <v>16.8152866242038</v>
      </c>
      <c r="AF1350">
        <f>IF(AE1350="",V1350,AE1350)</f>
        <v>30</v>
      </c>
      <c r="AG1350">
        <f>ROUND(AC1350,1)</f>
        <v>12</v>
      </c>
      <c r="AH1350">
        <v>1980</v>
      </c>
      <c r="AI1350" t="s">
        <v>38</v>
      </c>
      <c r="AJ1350" t="s">
        <v>38</v>
      </c>
    </row>
    <row r="1351" spans="3:36" x14ac:dyDescent="0.3">
      <c r="C1351">
        <v>1351</v>
      </c>
      <c r="D1351" t="str">
        <f t="shared" si="54"/>
        <v>31-Matsuyama2</v>
      </c>
      <c r="E1351" t="str">
        <f>VLOOKUP($D1351,metadata!$B$2:$S$451,2,0)</f>
        <v>MINAMI, N; KIMURA, MT</v>
      </c>
      <c r="F1351" t="str">
        <f>VLOOKUP($D1351,metadata!$B$2:$S$451,3,0)</f>
        <v>GEOGRAPHICAL VARIATION OF PHOTOPERIODIC ADULT DIAPAUSE IN DROSOPHILA-AURARIA</v>
      </c>
      <c r="G1351" t="str">
        <f>VLOOKUP($D1351,metadata!$B$2:$S$451,4,0)</f>
        <v>10.1266/jjg.55.319</v>
      </c>
      <c r="H1351" t="str">
        <f>VLOOKUP($D1351,metadata!$B$2:$S$451,5,0)</f>
        <v>y</v>
      </c>
      <c r="I1351" t="str">
        <f>VLOOKUP($D1351,metadata!$B$2:$S$451,6,0)</f>
        <v>a</v>
      </c>
      <c r="J1351" t="str">
        <f>VLOOKUP($D1351,metadata!$B$2:$S$451,7,0)</f>
        <v>i</v>
      </c>
      <c r="K1351">
        <f>VLOOKUP($D1351,metadata!$B$2:$S$451,8,0)</f>
        <v>6</v>
      </c>
      <c r="L1351">
        <f>VLOOKUP($D1351,metadata!$B$2:$S$451,9,0)</f>
        <v>3</v>
      </c>
      <c r="M1351" t="str">
        <f>VLOOKUP($D1351,metadata!$B$2:$S$451,10,0)</f>
        <v/>
      </c>
      <c r="N1351" t="s">
        <v>51</v>
      </c>
      <c r="O1351" t="str">
        <f>VLOOKUP($D1351,metadata!$B$2:$S$451,12,0)</f>
        <v>diptera</v>
      </c>
      <c r="P1351" t="str">
        <f>VLOOKUP($D1351,metadata!$B$2:$S$451,13,0)</f>
        <v>Matsuyama2</v>
      </c>
      <c r="Q1351">
        <f>VLOOKUP($D1351,metadata!$B$2:$S$451,14,0)</f>
        <v>33.839167000000003</v>
      </c>
      <c r="R1351">
        <f>VLOOKUP($D1351,metadata!$B$2:$S$451,15,0)</f>
        <v>132.765556</v>
      </c>
      <c r="S1351" t="str">
        <f>VLOOKUP($D1351,metadata!$B$2:$S$451,16,0)</f>
        <v/>
      </c>
      <c r="T1351" t="str">
        <f>VLOOKUP($D1351,metadata!$B$2:$S$451,17,0)</f>
        <v/>
      </c>
      <c r="U1351" t="str">
        <f>VLOOKUP($D1351,metadata!$B$2:$S$451,18,0)</f>
        <v/>
      </c>
      <c r="V1351">
        <f>VLOOKUP($D1351,metadata!$B$2:$Z$451,19,0)</f>
        <v>30</v>
      </c>
      <c r="W1351" t="str">
        <f>VLOOKUP($D1351,metadata!$B$2:$Z$451,20,0)</f>
        <v>approx</v>
      </c>
      <c r="X1351" t="str">
        <f>VLOOKUP($D1351,metadata!$B$2:$Z$451,21,0)</f>
        <v/>
      </c>
      <c r="Y1351">
        <f>VLOOKUP($D1351,metadata!$B$2:$Z$451,22,0)</f>
        <v>31</v>
      </c>
      <c r="Z1351" t="str">
        <f>VLOOKUP($D1351,metadata!$B$2:$Z$451,23,0)</f>
        <v/>
      </c>
      <c r="AA1351" t="str">
        <f>VLOOKUP($D1351,metadata!$B$2:$Z$451,24,0)</f>
        <v/>
      </c>
      <c r="AB1351" t="str">
        <f>VLOOKUP($D1351,metadata!$B$2:$Z$451,25,0)</f>
        <v/>
      </c>
      <c r="AC1351">
        <v>13.9998162263756</v>
      </c>
      <c r="AD1351">
        <v>1.5286624203821699</v>
      </c>
      <c r="AF1351">
        <f>IF(AE1351="",V1351,AE1351)</f>
        <v>30</v>
      </c>
      <c r="AG1351">
        <f>ROUND(AC1351,1)</f>
        <v>14</v>
      </c>
      <c r="AH1351">
        <v>1980</v>
      </c>
      <c r="AI1351" t="s">
        <v>38</v>
      </c>
      <c r="AJ1351" t="s">
        <v>38</v>
      </c>
    </row>
    <row r="1352" spans="3:36" x14ac:dyDescent="0.3">
      <c r="C1352">
        <v>1352</v>
      </c>
      <c r="D1352" t="str">
        <f t="shared" si="54"/>
        <v>31-Matsuyama1</v>
      </c>
      <c r="E1352" t="str">
        <f>VLOOKUP($D1352,metadata!$B$2:$S$451,2,0)</f>
        <v>MINAMI, N; KIMURA, MT</v>
      </c>
      <c r="F1352" t="str">
        <f>VLOOKUP($D1352,metadata!$B$2:$S$451,3,0)</f>
        <v>GEOGRAPHICAL VARIATION OF PHOTOPERIODIC ADULT DIAPAUSE IN DROSOPHILA-AURARIA</v>
      </c>
      <c r="G1352" t="str">
        <f>VLOOKUP($D1352,metadata!$B$2:$S$451,4,0)</f>
        <v>10.1266/jjg.55.319</v>
      </c>
      <c r="H1352" t="str">
        <f>VLOOKUP($D1352,metadata!$B$2:$S$451,5,0)</f>
        <v>y</v>
      </c>
      <c r="I1352" t="str">
        <f>VLOOKUP($D1352,metadata!$B$2:$S$451,6,0)</f>
        <v>a</v>
      </c>
      <c r="J1352" t="str">
        <f>VLOOKUP($D1352,metadata!$B$2:$S$451,7,0)</f>
        <v>i</v>
      </c>
      <c r="K1352">
        <f>VLOOKUP($D1352,metadata!$B$2:$S$451,8,0)</f>
        <v>6</v>
      </c>
      <c r="L1352">
        <f>VLOOKUP($D1352,metadata!$B$2:$S$451,9,0)</f>
        <v>3</v>
      </c>
      <c r="M1352" t="str">
        <f>VLOOKUP($D1352,metadata!$B$2:$S$451,10,0)</f>
        <v/>
      </c>
      <c r="N1352" t="s">
        <v>51</v>
      </c>
      <c r="O1352" t="s">
        <v>52</v>
      </c>
      <c r="P1352" t="str">
        <f>VLOOKUP($D1352,metadata!$B$2:$S$451,13,0)</f>
        <v>Matsuyama1</v>
      </c>
      <c r="Q1352">
        <f>VLOOKUP($D1352,metadata!$B$2:$S$451,14,0)</f>
        <v>33.839167000000003</v>
      </c>
      <c r="R1352">
        <f>VLOOKUP($D1352,metadata!$B$2:$S$451,15,0)</f>
        <v>132.765556</v>
      </c>
      <c r="S1352" t="str">
        <f>VLOOKUP($D1352,metadata!$B$2:$S$451,16,0)</f>
        <v/>
      </c>
      <c r="T1352" t="str">
        <f>VLOOKUP($D1352,metadata!$B$2:$S$451,17,0)</f>
        <v/>
      </c>
      <c r="U1352" t="str">
        <f>VLOOKUP($D1352,metadata!$B$2:$S$451,18,0)</f>
        <v/>
      </c>
      <c r="V1352">
        <f>VLOOKUP($D1352,metadata!$B$2:$Z$451,19,0)</f>
        <v>30</v>
      </c>
      <c r="W1352" t="str">
        <f>VLOOKUP($D1352,metadata!$B$2:$Z$451,20,0)</f>
        <v>approx</v>
      </c>
      <c r="X1352" t="str">
        <f>VLOOKUP($D1352,metadata!$B$2:$Z$451,21,0)</f>
        <v/>
      </c>
      <c r="Y1352">
        <f>VLOOKUP($D1352,metadata!$B$2:$Z$451,22,0)</f>
        <v>31</v>
      </c>
      <c r="Z1352" t="str">
        <f>VLOOKUP($D1352,metadata!$B$2:$Z$451,23,0)</f>
        <v/>
      </c>
      <c r="AA1352" t="str">
        <f>VLOOKUP($D1352,metadata!$B$2:$Z$451,24,0)</f>
        <v/>
      </c>
      <c r="AB1352" t="str">
        <f>VLOOKUP($D1352,metadata!$B$2:$Z$451,25,0)</f>
        <v/>
      </c>
      <c r="AC1352">
        <v>10.033045838989199</v>
      </c>
      <c r="AD1352">
        <v>48.152866242038201</v>
      </c>
      <c r="AF1352">
        <f>IF(AE1352="",V1352,AE1352)</f>
        <v>30</v>
      </c>
      <c r="AG1352">
        <f>ROUND(AC1352,1)</f>
        <v>10</v>
      </c>
      <c r="AH1352">
        <v>1980</v>
      </c>
      <c r="AI1352" t="s">
        <v>38</v>
      </c>
      <c r="AJ1352" t="s">
        <v>38</v>
      </c>
    </row>
    <row r="1353" spans="3:36" x14ac:dyDescent="0.3">
      <c r="C1353">
        <v>1353</v>
      </c>
      <c r="D1353" t="str">
        <f t="shared" si="54"/>
        <v>31-Matsuyama1</v>
      </c>
      <c r="E1353" t="str">
        <f>VLOOKUP($D1353,metadata!$B$2:$S$451,2,0)</f>
        <v>MINAMI, N; KIMURA, MT</v>
      </c>
      <c r="F1353" t="str">
        <f>VLOOKUP($D1353,metadata!$B$2:$S$451,3,0)</f>
        <v>GEOGRAPHICAL VARIATION OF PHOTOPERIODIC ADULT DIAPAUSE IN DROSOPHILA-AURARIA</v>
      </c>
      <c r="G1353" t="str">
        <f>VLOOKUP($D1353,metadata!$B$2:$S$451,4,0)</f>
        <v>10.1266/jjg.55.319</v>
      </c>
      <c r="H1353" t="str">
        <f>VLOOKUP($D1353,metadata!$B$2:$S$451,5,0)</f>
        <v>y</v>
      </c>
      <c r="I1353" t="str">
        <f>VLOOKUP($D1353,metadata!$B$2:$S$451,6,0)</f>
        <v>a</v>
      </c>
      <c r="J1353" t="str">
        <f>VLOOKUP($D1353,metadata!$B$2:$S$451,7,0)</f>
        <v>i</v>
      </c>
      <c r="K1353">
        <f>VLOOKUP($D1353,metadata!$B$2:$S$451,8,0)</f>
        <v>6</v>
      </c>
      <c r="L1353">
        <f>VLOOKUP($D1353,metadata!$B$2:$S$451,9,0)</f>
        <v>3</v>
      </c>
      <c r="M1353" t="str">
        <f>VLOOKUP($D1353,metadata!$B$2:$S$451,10,0)</f>
        <v/>
      </c>
      <c r="N1353" t="s">
        <v>51</v>
      </c>
      <c r="O1353" t="s">
        <v>52</v>
      </c>
      <c r="P1353" t="str">
        <f>VLOOKUP($D1353,metadata!$B$2:$S$451,13,0)</f>
        <v>Matsuyama1</v>
      </c>
      <c r="Q1353">
        <f>VLOOKUP($D1353,metadata!$B$2:$S$451,14,0)</f>
        <v>33.839167000000003</v>
      </c>
      <c r="R1353">
        <f>VLOOKUP($D1353,metadata!$B$2:$S$451,15,0)</f>
        <v>132.765556</v>
      </c>
      <c r="S1353" t="str">
        <f>VLOOKUP($D1353,metadata!$B$2:$S$451,16,0)</f>
        <v/>
      </c>
      <c r="T1353" t="str">
        <f>VLOOKUP($D1353,metadata!$B$2:$S$451,17,0)</f>
        <v/>
      </c>
      <c r="U1353" t="str">
        <f>VLOOKUP($D1353,metadata!$B$2:$S$451,18,0)</f>
        <v/>
      </c>
      <c r="V1353">
        <f>VLOOKUP($D1353,metadata!$B$2:$Z$451,19,0)</f>
        <v>30</v>
      </c>
      <c r="W1353" t="str">
        <f>VLOOKUP($D1353,metadata!$B$2:$Z$451,20,0)</f>
        <v>approx</v>
      </c>
      <c r="X1353" t="str">
        <f>VLOOKUP($D1353,metadata!$B$2:$Z$451,21,0)</f>
        <v/>
      </c>
      <c r="Y1353">
        <f>VLOOKUP($D1353,metadata!$B$2:$Z$451,22,0)</f>
        <v>31</v>
      </c>
      <c r="Z1353" t="str">
        <f>VLOOKUP($D1353,metadata!$B$2:$Z$451,23,0)</f>
        <v/>
      </c>
      <c r="AA1353" t="str">
        <f>VLOOKUP($D1353,metadata!$B$2:$Z$451,24,0)</f>
        <v/>
      </c>
      <c r="AB1353" t="str">
        <f>VLOOKUP($D1353,metadata!$B$2:$Z$451,25,0)</f>
        <v/>
      </c>
      <c r="AC1353">
        <v>11.952227211026401</v>
      </c>
      <c r="AD1353">
        <v>14.394904458598701</v>
      </c>
      <c r="AF1353">
        <f>IF(AE1353="",V1353,AE1353)</f>
        <v>30</v>
      </c>
      <c r="AG1353">
        <f>ROUND(AC1353,1)</f>
        <v>12</v>
      </c>
      <c r="AH1353">
        <v>1980</v>
      </c>
      <c r="AI1353" t="s">
        <v>38</v>
      </c>
      <c r="AJ1353" t="s">
        <v>38</v>
      </c>
    </row>
    <row r="1354" spans="3:36" x14ac:dyDescent="0.3">
      <c r="C1354">
        <v>1354</v>
      </c>
      <c r="D1354" t="str">
        <f t="shared" si="54"/>
        <v>31-Matsuyama1</v>
      </c>
      <c r="E1354" t="str">
        <f>VLOOKUP($D1354,metadata!$B$2:$S$451,2,0)</f>
        <v>MINAMI, N; KIMURA, MT</v>
      </c>
      <c r="F1354" t="str">
        <f>VLOOKUP($D1354,metadata!$B$2:$S$451,3,0)</f>
        <v>GEOGRAPHICAL VARIATION OF PHOTOPERIODIC ADULT DIAPAUSE IN DROSOPHILA-AURARIA</v>
      </c>
      <c r="G1354" t="str">
        <f>VLOOKUP($D1354,metadata!$B$2:$S$451,4,0)</f>
        <v>10.1266/jjg.55.319</v>
      </c>
      <c r="H1354" t="str">
        <f>VLOOKUP($D1354,metadata!$B$2:$S$451,5,0)</f>
        <v>y</v>
      </c>
      <c r="I1354" t="str">
        <f>VLOOKUP($D1354,metadata!$B$2:$S$451,6,0)</f>
        <v>a</v>
      </c>
      <c r="J1354" t="str">
        <f>VLOOKUP($D1354,metadata!$B$2:$S$451,7,0)</f>
        <v>i</v>
      </c>
      <c r="K1354">
        <f>VLOOKUP($D1354,metadata!$B$2:$S$451,8,0)</f>
        <v>6</v>
      </c>
      <c r="L1354">
        <f>VLOOKUP($D1354,metadata!$B$2:$S$451,9,0)</f>
        <v>3</v>
      </c>
      <c r="M1354" t="str">
        <f>VLOOKUP($D1354,metadata!$B$2:$S$451,10,0)</f>
        <v/>
      </c>
      <c r="N1354" t="s">
        <v>51</v>
      </c>
      <c r="O1354" t="s">
        <v>52</v>
      </c>
      <c r="P1354" t="str">
        <f>VLOOKUP($D1354,metadata!$B$2:$S$451,13,0)</f>
        <v>Matsuyama1</v>
      </c>
      <c r="Q1354">
        <f>VLOOKUP($D1354,metadata!$B$2:$S$451,14,0)</f>
        <v>33.839167000000003</v>
      </c>
      <c r="R1354">
        <f>VLOOKUP($D1354,metadata!$B$2:$S$451,15,0)</f>
        <v>132.765556</v>
      </c>
      <c r="S1354" t="str">
        <f>VLOOKUP($D1354,metadata!$B$2:$S$451,16,0)</f>
        <v/>
      </c>
      <c r="T1354" t="str">
        <f>VLOOKUP($D1354,metadata!$B$2:$S$451,17,0)</f>
        <v/>
      </c>
      <c r="U1354" t="str">
        <f>VLOOKUP($D1354,metadata!$B$2:$S$451,18,0)</f>
        <v/>
      </c>
      <c r="V1354">
        <f>VLOOKUP($D1354,metadata!$B$2:$Z$451,19,0)</f>
        <v>30</v>
      </c>
      <c r="W1354" t="str">
        <f>VLOOKUP($D1354,metadata!$B$2:$Z$451,20,0)</f>
        <v>approx</v>
      </c>
      <c r="X1354" t="str">
        <f>VLOOKUP($D1354,metadata!$B$2:$Z$451,21,0)</f>
        <v/>
      </c>
      <c r="Y1354">
        <f>VLOOKUP($D1354,metadata!$B$2:$Z$451,22,0)</f>
        <v>31</v>
      </c>
      <c r="Z1354" t="str">
        <f>VLOOKUP($D1354,metadata!$B$2:$Z$451,23,0)</f>
        <v/>
      </c>
      <c r="AA1354" t="str">
        <f>VLOOKUP($D1354,metadata!$B$2:$Z$451,24,0)</f>
        <v/>
      </c>
      <c r="AB1354" t="str">
        <f>VLOOKUP($D1354,metadata!$B$2:$Z$451,25,0)</f>
        <v/>
      </c>
      <c r="AC1354">
        <v>14.026246214889801</v>
      </c>
      <c r="AD1354">
        <v>0</v>
      </c>
      <c r="AF1354">
        <f>IF(AE1354="",V1354,AE1354)</f>
        <v>30</v>
      </c>
      <c r="AG1354">
        <f>ROUND(AC1354,1)</f>
        <v>14</v>
      </c>
      <c r="AH1354">
        <v>1980</v>
      </c>
      <c r="AI1354" t="s">
        <v>38</v>
      </c>
      <c r="AJ1354" t="s">
        <v>38</v>
      </c>
    </row>
    <row r="1355" spans="3:36" x14ac:dyDescent="0.3">
      <c r="C1355">
        <v>1355</v>
      </c>
      <c r="D1355" t="str">
        <f t="shared" si="54"/>
        <v>33-Okinawa</v>
      </c>
      <c r="E1355" t="str">
        <f>VLOOKUP($D1355,metadata!$B$2:$S$451,2,0)</f>
        <v>Musolin, DL; Tougou, D; Fujisaki, K</v>
      </c>
      <c r="F1355" t="str">
        <f>VLOOKUP($D1355,metadata!$B$2:$S$451,3,0)</f>
        <v>Photoperiodic response in the subtropical and warm-temperate zone populations of the southern green stink bug Nezara viridula: why does it not fit the common latitudinal trend?</v>
      </c>
      <c r="G1355" t="str">
        <f>VLOOKUP($D1355,metadata!$B$2:$S$451,4,0)</f>
        <v>10.1111/j.1365-3032.2011.00797.x</v>
      </c>
      <c r="H1355" t="str">
        <f>VLOOKUP($D1355,metadata!$B$2:$S$451,5,0)</f>
        <v>y</v>
      </c>
      <c r="I1355" t="str">
        <f>VLOOKUP($D1355,metadata!$B$2:$S$451,6,0)</f>
        <v>a</v>
      </c>
      <c r="J1355" t="str">
        <f>VLOOKUP($D1355,metadata!$B$2:$S$451,7,0)</f>
        <v>i</v>
      </c>
      <c r="K1355">
        <f>VLOOKUP($D1355,metadata!$B$2:$S$451,8,0)</f>
        <v>5</v>
      </c>
      <c r="L1355">
        <f>VLOOKUP($D1355,metadata!$B$2:$S$451,9,0)</f>
        <v>7</v>
      </c>
      <c r="M1355" t="str">
        <f>VLOOKUP($D1355,metadata!$B$2:$S$451,10,0)</f>
        <v/>
      </c>
      <c r="N1355" t="s">
        <v>51</v>
      </c>
      <c r="O1355" t="s">
        <v>52</v>
      </c>
      <c r="P1355" t="str">
        <f>VLOOKUP($D1355,metadata!$B$2:$S$451,13,0)</f>
        <v>Okinawa</v>
      </c>
      <c r="Q1355">
        <f>VLOOKUP($D1355,metadata!$B$2:$S$451,14,0)</f>
        <v>26.4</v>
      </c>
      <c r="R1355">
        <f>VLOOKUP($D1355,metadata!$B$2:$S$451,15,0)</f>
        <v>127.4</v>
      </c>
      <c r="S1355">
        <f>VLOOKUP($D1355,metadata!$B$2:$S$451,16,0)</f>
        <v>0.1</v>
      </c>
      <c r="T1355" t="str">
        <f>VLOOKUP($D1355,metadata!$B$2:$S$451,17,0)</f>
        <v/>
      </c>
      <c r="U1355" t="str">
        <f>VLOOKUP($D1355,metadata!$B$2:$S$451,18,0)</f>
        <v/>
      </c>
      <c r="V1355">
        <f>VLOOKUP($D1355,metadata!$B$2:$Z$451,19,0)</f>
        <v>32.6</v>
      </c>
      <c r="W1355" t="str">
        <f>VLOOKUP($D1355,metadata!$B$2:$Z$451,20,0)</f>
        <v>acc</v>
      </c>
      <c r="X1355" t="str">
        <f>VLOOKUP($D1355,metadata!$B$2:$Z$451,21,0)</f>
        <v/>
      </c>
      <c r="Y1355">
        <f>VLOOKUP($D1355,metadata!$B$2:$Z$451,22,0)</f>
        <v>33</v>
      </c>
      <c r="Z1355" t="str">
        <f>VLOOKUP($D1355,metadata!$B$2:$Z$451,23,0)</f>
        <v/>
      </c>
      <c r="AA1355" t="str">
        <f>VLOOKUP($D1355,metadata!$B$2:$Z$451,24,0)</f>
        <v/>
      </c>
      <c r="AB1355" t="str">
        <f>VLOOKUP($D1355,metadata!$B$2:$Z$451,25,0)</f>
        <v/>
      </c>
      <c r="AC1355">
        <v>10</v>
      </c>
      <c r="AD1355">
        <v>100</v>
      </c>
      <c r="AF1355">
        <f>IF(AE1355="",V1355,AE1355)</f>
        <v>32.6</v>
      </c>
      <c r="AG1355">
        <f>ROUND(AC1355,1)</f>
        <v>10</v>
      </c>
      <c r="AH1355">
        <v>2011</v>
      </c>
      <c r="AI1355" t="s">
        <v>37</v>
      </c>
      <c r="AJ1355" t="s">
        <v>37</v>
      </c>
    </row>
    <row r="1356" spans="3:36" x14ac:dyDescent="0.3">
      <c r="C1356">
        <v>1356</v>
      </c>
      <c r="D1356" t="str">
        <f t="shared" si="54"/>
        <v>33-Okinawa</v>
      </c>
      <c r="E1356" t="str">
        <f>VLOOKUP($D1356,metadata!$B$2:$S$451,2,0)</f>
        <v>Musolin, DL; Tougou, D; Fujisaki, K</v>
      </c>
      <c r="F1356" t="str">
        <f>VLOOKUP($D1356,metadata!$B$2:$S$451,3,0)</f>
        <v>Photoperiodic response in the subtropical and warm-temperate zone populations of the southern green stink bug Nezara viridula: why does it not fit the common latitudinal trend?</v>
      </c>
      <c r="G1356" t="str">
        <f>VLOOKUP($D1356,metadata!$B$2:$S$451,4,0)</f>
        <v>10.1111/j.1365-3032.2011.00797.x</v>
      </c>
      <c r="H1356" t="str">
        <f>VLOOKUP($D1356,metadata!$B$2:$S$451,5,0)</f>
        <v>y</v>
      </c>
      <c r="I1356" t="str">
        <f>VLOOKUP($D1356,metadata!$B$2:$S$451,6,0)</f>
        <v>a</v>
      </c>
      <c r="J1356" t="str">
        <f>VLOOKUP($D1356,metadata!$B$2:$S$451,7,0)</f>
        <v>i</v>
      </c>
      <c r="K1356">
        <f>VLOOKUP($D1356,metadata!$B$2:$S$451,8,0)</f>
        <v>5</v>
      </c>
      <c r="L1356">
        <f>VLOOKUP($D1356,metadata!$B$2:$S$451,9,0)</f>
        <v>7</v>
      </c>
      <c r="M1356" t="str">
        <f>VLOOKUP($D1356,metadata!$B$2:$S$451,10,0)</f>
        <v/>
      </c>
      <c r="N1356" t="s">
        <v>51</v>
      </c>
      <c r="O1356" t="s">
        <v>52</v>
      </c>
      <c r="P1356" t="str">
        <f>VLOOKUP($D1356,metadata!$B$2:$S$451,13,0)</f>
        <v>Okinawa</v>
      </c>
      <c r="Q1356">
        <f>VLOOKUP($D1356,metadata!$B$2:$S$451,14,0)</f>
        <v>26.4</v>
      </c>
      <c r="R1356">
        <f>VLOOKUP($D1356,metadata!$B$2:$S$451,15,0)</f>
        <v>127.4</v>
      </c>
      <c r="S1356">
        <f>VLOOKUP($D1356,metadata!$B$2:$S$451,16,0)</f>
        <v>0.1</v>
      </c>
      <c r="T1356" t="str">
        <f>VLOOKUP($D1356,metadata!$B$2:$S$451,17,0)</f>
        <v/>
      </c>
      <c r="U1356" t="str">
        <f>VLOOKUP($D1356,metadata!$B$2:$S$451,18,0)</f>
        <v/>
      </c>
      <c r="V1356">
        <f>VLOOKUP($D1356,metadata!$B$2:$Z$451,19,0)</f>
        <v>32.6</v>
      </c>
      <c r="W1356" t="str">
        <f>VLOOKUP($D1356,metadata!$B$2:$Z$451,20,0)</f>
        <v>acc</v>
      </c>
      <c r="X1356" t="str">
        <f>VLOOKUP($D1356,metadata!$B$2:$Z$451,21,0)</f>
        <v/>
      </c>
      <c r="Y1356">
        <f>VLOOKUP($D1356,metadata!$B$2:$Z$451,22,0)</f>
        <v>33</v>
      </c>
      <c r="Z1356" t="str">
        <f>VLOOKUP($D1356,metadata!$B$2:$Z$451,23,0)</f>
        <v/>
      </c>
      <c r="AA1356" t="str">
        <f>VLOOKUP($D1356,metadata!$B$2:$Z$451,24,0)</f>
        <v/>
      </c>
      <c r="AB1356" t="str">
        <f>VLOOKUP($D1356,metadata!$B$2:$Z$451,25,0)</f>
        <v/>
      </c>
      <c r="AC1356">
        <v>11.0454938202036</v>
      </c>
      <c r="AD1356">
        <v>100.08640444795</v>
      </c>
      <c r="AF1356">
        <f>IF(AE1356="",V1356,AE1356)</f>
        <v>32.6</v>
      </c>
      <c r="AG1356">
        <f>ROUND(AC1356,1)</f>
        <v>11</v>
      </c>
      <c r="AH1356">
        <v>2011</v>
      </c>
      <c r="AI1356" t="s">
        <v>37</v>
      </c>
      <c r="AJ1356" t="s">
        <v>37</v>
      </c>
    </row>
    <row r="1357" spans="3:36" x14ac:dyDescent="0.3">
      <c r="C1357">
        <v>1357</v>
      </c>
      <c r="D1357" t="str">
        <f t="shared" si="54"/>
        <v>33-Okinawa</v>
      </c>
      <c r="E1357" t="str">
        <f>VLOOKUP($D1357,metadata!$B$2:$S$451,2,0)</f>
        <v>Musolin, DL; Tougou, D; Fujisaki, K</v>
      </c>
      <c r="F1357" t="str">
        <f>VLOOKUP($D1357,metadata!$B$2:$S$451,3,0)</f>
        <v>Photoperiodic response in the subtropical and warm-temperate zone populations of the southern green stink bug Nezara viridula: why does it not fit the common latitudinal trend?</v>
      </c>
      <c r="G1357" t="str">
        <f>VLOOKUP($D1357,metadata!$B$2:$S$451,4,0)</f>
        <v>10.1111/j.1365-3032.2011.00797.x</v>
      </c>
      <c r="H1357" t="str">
        <f>VLOOKUP($D1357,metadata!$B$2:$S$451,5,0)</f>
        <v>y</v>
      </c>
      <c r="I1357" t="str">
        <f>VLOOKUP($D1357,metadata!$B$2:$S$451,6,0)</f>
        <v>a</v>
      </c>
      <c r="J1357" t="str">
        <f>VLOOKUP($D1357,metadata!$B$2:$S$451,7,0)</f>
        <v>i</v>
      </c>
      <c r="K1357">
        <f>VLOOKUP($D1357,metadata!$B$2:$S$451,8,0)</f>
        <v>5</v>
      </c>
      <c r="L1357">
        <f>VLOOKUP($D1357,metadata!$B$2:$S$451,9,0)</f>
        <v>7</v>
      </c>
      <c r="M1357" t="str">
        <f>VLOOKUP($D1357,metadata!$B$2:$S$451,10,0)</f>
        <v/>
      </c>
      <c r="N1357" t="s">
        <v>51</v>
      </c>
      <c r="O1357" t="s">
        <v>52</v>
      </c>
      <c r="P1357" t="str">
        <f>VLOOKUP($D1357,metadata!$B$2:$S$451,13,0)</f>
        <v>Okinawa</v>
      </c>
      <c r="Q1357">
        <f>VLOOKUP($D1357,metadata!$B$2:$S$451,14,0)</f>
        <v>26.4</v>
      </c>
      <c r="R1357">
        <f>VLOOKUP($D1357,metadata!$B$2:$S$451,15,0)</f>
        <v>127.4</v>
      </c>
      <c r="S1357">
        <f>VLOOKUP($D1357,metadata!$B$2:$S$451,16,0)</f>
        <v>0.1</v>
      </c>
      <c r="T1357" t="str">
        <f>VLOOKUP($D1357,metadata!$B$2:$S$451,17,0)</f>
        <v/>
      </c>
      <c r="U1357" t="str">
        <f>VLOOKUP($D1357,metadata!$B$2:$S$451,18,0)</f>
        <v/>
      </c>
      <c r="V1357">
        <f>VLOOKUP($D1357,metadata!$B$2:$Z$451,19,0)</f>
        <v>32.6</v>
      </c>
      <c r="W1357" t="str">
        <f>VLOOKUP($D1357,metadata!$B$2:$Z$451,20,0)</f>
        <v>acc</v>
      </c>
      <c r="X1357" t="str">
        <f>VLOOKUP($D1357,metadata!$B$2:$Z$451,21,0)</f>
        <v/>
      </c>
      <c r="Y1357">
        <f>VLOOKUP($D1357,metadata!$B$2:$Z$451,22,0)</f>
        <v>33</v>
      </c>
      <c r="Z1357" t="str">
        <f>VLOOKUP($D1357,metadata!$B$2:$Z$451,23,0)</f>
        <v/>
      </c>
      <c r="AA1357" t="str">
        <f>VLOOKUP($D1357,metadata!$B$2:$Z$451,24,0)</f>
        <v/>
      </c>
      <c r="AB1357" t="str">
        <f>VLOOKUP($D1357,metadata!$B$2:$Z$451,25,0)</f>
        <v/>
      </c>
      <c r="AC1357">
        <v>12.0438408655471</v>
      </c>
      <c r="AD1357">
        <v>96.449904203764206</v>
      </c>
      <c r="AF1357">
        <f>IF(AE1357="",V1357,AE1357)</f>
        <v>32.6</v>
      </c>
      <c r="AG1357">
        <f>ROUND(AC1357,1)</f>
        <v>12</v>
      </c>
      <c r="AH1357">
        <v>2011</v>
      </c>
      <c r="AI1357" t="s">
        <v>37</v>
      </c>
      <c r="AJ1357" t="s">
        <v>37</v>
      </c>
    </row>
    <row r="1358" spans="3:36" x14ac:dyDescent="0.3">
      <c r="C1358">
        <v>1358</v>
      </c>
      <c r="D1358" t="str">
        <f t="shared" si="54"/>
        <v>33-Okinawa</v>
      </c>
      <c r="E1358" t="str">
        <f>VLOOKUP($D1358,metadata!$B$2:$S$451,2,0)</f>
        <v>Musolin, DL; Tougou, D; Fujisaki, K</v>
      </c>
      <c r="F1358" t="str">
        <f>VLOOKUP($D1358,metadata!$B$2:$S$451,3,0)</f>
        <v>Photoperiodic response in the subtropical and warm-temperate zone populations of the southern green stink bug Nezara viridula: why does it not fit the common latitudinal trend?</v>
      </c>
      <c r="G1358" t="str">
        <f>VLOOKUP($D1358,metadata!$B$2:$S$451,4,0)</f>
        <v>10.1111/j.1365-3032.2011.00797.x</v>
      </c>
      <c r="H1358" t="str">
        <f>VLOOKUP($D1358,metadata!$B$2:$S$451,5,0)</f>
        <v>y</v>
      </c>
      <c r="I1358" t="str">
        <f>VLOOKUP($D1358,metadata!$B$2:$S$451,6,0)</f>
        <v>a</v>
      </c>
      <c r="J1358" t="str">
        <f>VLOOKUP($D1358,metadata!$B$2:$S$451,7,0)</f>
        <v>i</v>
      </c>
      <c r="K1358">
        <f>VLOOKUP($D1358,metadata!$B$2:$S$451,8,0)</f>
        <v>5</v>
      </c>
      <c r="L1358">
        <f>VLOOKUP($D1358,metadata!$B$2:$S$451,9,0)</f>
        <v>7</v>
      </c>
      <c r="M1358" t="str">
        <f>VLOOKUP($D1358,metadata!$B$2:$S$451,10,0)</f>
        <v/>
      </c>
      <c r="N1358" t="s">
        <v>51</v>
      </c>
      <c r="O1358" t="s">
        <v>52</v>
      </c>
      <c r="P1358" t="str">
        <f>VLOOKUP($D1358,metadata!$B$2:$S$451,13,0)</f>
        <v>Okinawa</v>
      </c>
      <c r="Q1358">
        <f>VLOOKUP($D1358,metadata!$B$2:$S$451,14,0)</f>
        <v>26.4</v>
      </c>
      <c r="R1358">
        <f>VLOOKUP($D1358,metadata!$B$2:$S$451,15,0)</f>
        <v>127.4</v>
      </c>
      <c r="S1358">
        <f>VLOOKUP($D1358,metadata!$B$2:$S$451,16,0)</f>
        <v>0.1</v>
      </c>
      <c r="T1358" t="str">
        <f>VLOOKUP($D1358,metadata!$B$2:$S$451,17,0)</f>
        <v/>
      </c>
      <c r="U1358" t="str">
        <f>VLOOKUP($D1358,metadata!$B$2:$S$451,18,0)</f>
        <v/>
      </c>
      <c r="V1358">
        <f>VLOOKUP($D1358,metadata!$B$2:$Z$451,19,0)</f>
        <v>32.6</v>
      </c>
      <c r="W1358" t="str">
        <f>VLOOKUP($D1358,metadata!$B$2:$Z$451,20,0)</f>
        <v>acc</v>
      </c>
      <c r="X1358" t="str">
        <f>VLOOKUP($D1358,metadata!$B$2:$Z$451,21,0)</f>
        <v/>
      </c>
      <c r="Y1358">
        <f>VLOOKUP($D1358,metadata!$B$2:$Z$451,22,0)</f>
        <v>33</v>
      </c>
      <c r="Z1358" t="str">
        <f>VLOOKUP($D1358,metadata!$B$2:$Z$451,23,0)</f>
        <v/>
      </c>
      <c r="AA1358" t="str">
        <f>VLOOKUP($D1358,metadata!$B$2:$Z$451,24,0)</f>
        <v/>
      </c>
      <c r="AB1358" t="str">
        <f>VLOOKUP($D1358,metadata!$B$2:$Z$451,25,0)</f>
        <v/>
      </c>
      <c r="AC1358">
        <v>12.5369097261354</v>
      </c>
      <c r="AD1358">
        <v>81.201397498027703</v>
      </c>
      <c r="AF1358">
        <f>IF(AE1358="",V1358,AE1358)</f>
        <v>32.6</v>
      </c>
      <c r="AG1358">
        <f>ROUND(AC1358,1)</f>
        <v>12.5</v>
      </c>
      <c r="AH1358">
        <v>2011</v>
      </c>
      <c r="AI1358" t="s">
        <v>37</v>
      </c>
      <c r="AJ1358" t="s">
        <v>37</v>
      </c>
    </row>
    <row r="1359" spans="3:36" x14ac:dyDescent="0.3">
      <c r="C1359">
        <v>1359</v>
      </c>
      <c r="D1359" t="str">
        <f t="shared" si="54"/>
        <v>33-Okinawa</v>
      </c>
      <c r="E1359" t="str">
        <f>VLOOKUP($D1359,metadata!$B$2:$S$451,2,0)</f>
        <v>Musolin, DL; Tougou, D; Fujisaki, K</v>
      </c>
      <c r="F1359" t="str">
        <f>VLOOKUP($D1359,metadata!$B$2:$S$451,3,0)</f>
        <v>Photoperiodic response in the subtropical and warm-temperate zone populations of the southern green stink bug Nezara viridula: why does it not fit the common latitudinal trend?</v>
      </c>
      <c r="G1359" t="str">
        <f>VLOOKUP($D1359,metadata!$B$2:$S$451,4,0)</f>
        <v>10.1111/j.1365-3032.2011.00797.x</v>
      </c>
      <c r="H1359" t="str">
        <f>VLOOKUP($D1359,metadata!$B$2:$S$451,5,0)</f>
        <v>y</v>
      </c>
      <c r="I1359" t="str">
        <f>VLOOKUP($D1359,metadata!$B$2:$S$451,6,0)</f>
        <v>a</v>
      </c>
      <c r="J1359" t="str">
        <f>VLOOKUP($D1359,metadata!$B$2:$S$451,7,0)</f>
        <v>i</v>
      </c>
      <c r="K1359">
        <f>VLOOKUP($D1359,metadata!$B$2:$S$451,8,0)</f>
        <v>5</v>
      </c>
      <c r="L1359">
        <f>VLOOKUP($D1359,metadata!$B$2:$S$451,9,0)</f>
        <v>7</v>
      </c>
      <c r="M1359" t="str">
        <f>VLOOKUP($D1359,metadata!$B$2:$S$451,10,0)</f>
        <v/>
      </c>
      <c r="N1359" t="s">
        <v>51</v>
      </c>
      <c r="O1359" t="s">
        <v>52</v>
      </c>
      <c r="P1359" t="str">
        <f>VLOOKUP($D1359,metadata!$B$2:$S$451,13,0)</f>
        <v>Okinawa</v>
      </c>
      <c r="Q1359">
        <f>VLOOKUP($D1359,metadata!$B$2:$S$451,14,0)</f>
        <v>26.4</v>
      </c>
      <c r="R1359">
        <f>VLOOKUP($D1359,metadata!$B$2:$S$451,15,0)</f>
        <v>127.4</v>
      </c>
      <c r="S1359">
        <f>VLOOKUP($D1359,metadata!$B$2:$S$451,16,0)</f>
        <v>0.1</v>
      </c>
      <c r="T1359" t="str">
        <f>VLOOKUP($D1359,metadata!$B$2:$S$451,17,0)</f>
        <v/>
      </c>
      <c r="U1359" t="str">
        <f>VLOOKUP($D1359,metadata!$B$2:$S$451,18,0)</f>
        <v/>
      </c>
      <c r="V1359">
        <f>VLOOKUP($D1359,metadata!$B$2:$Z$451,19,0)</f>
        <v>32.6</v>
      </c>
      <c r="W1359" t="str">
        <f>VLOOKUP($D1359,metadata!$B$2:$Z$451,20,0)</f>
        <v>acc</v>
      </c>
      <c r="X1359" t="str">
        <f>VLOOKUP($D1359,metadata!$B$2:$Z$451,21,0)</f>
        <v/>
      </c>
      <c r="Y1359">
        <f>VLOOKUP($D1359,metadata!$B$2:$Z$451,22,0)</f>
        <v>33</v>
      </c>
      <c r="Z1359" t="str">
        <f>VLOOKUP($D1359,metadata!$B$2:$Z$451,23,0)</f>
        <v/>
      </c>
      <c r="AA1359" t="str">
        <f>VLOOKUP($D1359,metadata!$B$2:$Z$451,24,0)</f>
        <v/>
      </c>
      <c r="AB1359" t="str">
        <f>VLOOKUP($D1359,metadata!$B$2:$Z$451,25,0)</f>
        <v/>
      </c>
      <c r="AC1359">
        <v>13.0219016491979</v>
      </c>
      <c r="AD1359">
        <v>48.183628235470799</v>
      </c>
      <c r="AF1359">
        <f>IF(AE1359="",V1359,AE1359)</f>
        <v>32.6</v>
      </c>
      <c r="AG1359">
        <f>ROUND(AC1359,1)</f>
        <v>13</v>
      </c>
      <c r="AH1359">
        <v>2011</v>
      </c>
      <c r="AI1359" t="s">
        <v>37</v>
      </c>
      <c r="AJ1359" t="s">
        <v>37</v>
      </c>
    </row>
    <row r="1360" spans="3:36" x14ac:dyDescent="0.3">
      <c r="C1360">
        <v>1360</v>
      </c>
      <c r="D1360" t="str">
        <f t="shared" si="54"/>
        <v>33-Okinawa</v>
      </c>
      <c r="E1360" t="str">
        <f>VLOOKUP($D1360,metadata!$B$2:$S$451,2,0)</f>
        <v>Musolin, DL; Tougou, D; Fujisaki, K</v>
      </c>
      <c r="F1360" t="str">
        <f>VLOOKUP($D1360,metadata!$B$2:$S$451,3,0)</f>
        <v>Photoperiodic response in the subtropical and warm-temperate zone populations of the southern green stink bug Nezara viridula: why does it not fit the common latitudinal trend?</v>
      </c>
      <c r="G1360" t="str">
        <f>VLOOKUP($D1360,metadata!$B$2:$S$451,4,0)</f>
        <v>10.1111/j.1365-3032.2011.00797.x</v>
      </c>
      <c r="H1360" t="str">
        <f>VLOOKUP($D1360,metadata!$B$2:$S$451,5,0)</f>
        <v>y</v>
      </c>
      <c r="I1360" t="str">
        <f>VLOOKUP($D1360,metadata!$B$2:$S$451,6,0)</f>
        <v>a</v>
      </c>
      <c r="J1360" t="str">
        <f>VLOOKUP($D1360,metadata!$B$2:$S$451,7,0)</f>
        <v>i</v>
      </c>
      <c r="K1360">
        <f>VLOOKUP($D1360,metadata!$B$2:$S$451,8,0)</f>
        <v>5</v>
      </c>
      <c r="L1360">
        <f>VLOOKUP($D1360,metadata!$B$2:$S$451,9,0)</f>
        <v>7</v>
      </c>
      <c r="M1360" t="str">
        <f>VLOOKUP($D1360,metadata!$B$2:$S$451,10,0)</f>
        <v/>
      </c>
      <c r="N1360" t="s">
        <v>51</v>
      </c>
      <c r="O1360" t="s">
        <v>52</v>
      </c>
      <c r="P1360" t="str">
        <f>VLOOKUP($D1360,metadata!$B$2:$S$451,13,0)</f>
        <v>Okinawa</v>
      </c>
      <c r="Q1360">
        <f>VLOOKUP($D1360,metadata!$B$2:$S$451,14,0)</f>
        <v>26.4</v>
      </c>
      <c r="R1360">
        <f>VLOOKUP($D1360,metadata!$B$2:$S$451,15,0)</f>
        <v>127.4</v>
      </c>
      <c r="S1360">
        <f>VLOOKUP($D1360,metadata!$B$2:$S$451,16,0)</f>
        <v>0.1</v>
      </c>
      <c r="T1360" t="str">
        <f>VLOOKUP($D1360,metadata!$B$2:$S$451,17,0)</f>
        <v/>
      </c>
      <c r="U1360" t="str">
        <f>VLOOKUP($D1360,metadata!$B$2:$S$451,18,0)</f>
        <v/>
      </c>
      <c r="V1360">
        <f>VLOOKUP($D1360,metadata!$B$2:$Z$451,19,0)</f>
        <v>32.6</v>
      </c>
      <c r="W1360" t="str">
        <f>VLOOKUP($D1360,metadata!$B$2:$Z$451,20,0)</f>
        <v>acc</v>
      </c>
      <c r="X1360" t="str">
        <f>VLOOKUP($D1360,metadata!$B$2:$Z$451,21,0)</f>
        <v/>
      </c>
      <c r="Y1360">
        <f>VLOOKUP($D1360,metadata!$B$2:$Z$451,22,0)</f>
        <v>33</v>
      </c>
      <c r="Z1360" t="str">
        <f>VLOOKUP($D1360,metadata!$B$2:$Z$451,23,0)</f>
        <v/>
      </c>
      <c r="AA1360" t="str">
        <f>VLOOKUP($D1360,metadata!$B$2:$Z$451,24,0)</f>
        <v/>
      </c>
      <c r="AB1360" t="str">
        <f>VLOOKUP($D1360,metadata!$B$2:$Z$451,25,0)</f>
        <v/>
      </c>
      <c r="AC1360">
        <v>14.026259438746701</v>
      </c>
      <c r="AD1360">
        <v>57.770765242871597</v>
      </c>
      <c r="AF1360">
        <f>IF(AE1360="",V1360,AE1360)</f>
        <v>32.6</v>
      </c>
      <c r="AG1360">
        <f>ROUND(AC1360,1)</f>
        <v>14</v>
      </c>
      <c r="AH1360">
        <v>2011</v>
      </c>
      <c r="AI1360" t="s">
        <v>37</v>
      </c>
      <c r="AJ1360" t="s">
        <v>37</v>
      </c>
    </row>
    <row r="1361" spans="3:36" x14ac:dyDescent="0.3">
      <c r="C1361">
        <v>1361</v>
      </c>
      <c r="D1361" t="str">
        <f t="shared" si="54"/>
        <v>33-Okinawa</v>
      </c>
      <c r="E1361" t="str">
        <f>VLOOKUP($D1361,metadata!$B$2:$S$451,2,0)</f>
        <v>Musolin, DL; Tougou, D; Fujisaki, K</v>
      </c>
      <c r="F1361" t="str">
        <f>VLOOKUP($D1361,metadata!$B$2:$S$451,3,0)</f>
        <v>Photoperiodic response in the subtropical and warm-temperate zone populations of the southern green stink bug Nezara viridula: why does it not fit the common latitudinal trend?</v>
      </c>
      <c r="G1361" t="str">
        <f>VLOOKUP($D1361,metadata!$B$2:$S$451,4,0)</f>
        <v>10.1111/j.1365-3032.2011.00797.x</v>
      </c>
      <c r="H1361" t="str">
        <f>VLOOKUP($D1361,metadata!$B$2:$S$451,5,0)</f>
        <v>y</v>
      </c>
      <c r="I1361" t="str">
        <f>VLOOKUP($D1361,metadata!$B$2:$S$451,6,0)</f>
        <v>a</v>
      </c>
      <c r="J1361" t="str">
        <f>VLOOKUP($D1361,metadata!$B$2:$S$451,7,0)</f>
        <v>i</v>
      </c>
      <c r="K1361">
        <f>VLOOKUP($D1361,metadata!$B$2:$S$451,8,0)</f>
        <v>5</v>
      </c>
      <c r="L1361">
        <f>VLOOKUP($D1361,metadata!$B$2:$S$451,9,0)</f>
        <v>7</v>
      </c>
      <c r="M1361" t="str">
        <f>VLOOKUP($D1361,metadata!$B$2:$S$451,10,0)</f>
        <v/>
      </c>
      <c r="N1361" t="s">
        <v>51</v>
      </c>
      <c r="O1361" t="s">
        <v>52</v>
      </c>
      <c r="P1361" t="str">
        <f>VLOOKUP($D1361,metadata!$B$2:$S$451,13,0)</f>
        <v>Okinawa</v>
      </c>
      <c r="Q1361">
        <f>VLOOKUP($D1361,metadata!$B$2:$S$451,14,0)</f>
        <v>26.4</v>
      </c>
      <c r="R1361">
        <f>VLOOKUP($D1361,metadata!$B$2:$S$451,15,0)</f>
        <v>127.4</v>
      </c>
      <c r="S1361">
        <f>VLOOKUP($D1361,metadata!$B$2:$S$451,16,0)</f>
        <v>0.1</v>
      </c>
      <c r="T1361" t="str">
        <f>VLOOKUP($D1361,metadata!$B$2:$S$451,17,0)</f>
        <v/>
      </c>
      <c r="U1361" t="str">
        <f>VLOOKUP($D1361,metadata!$B$2:$S$451,18,0)</f>
        <v/>
      </c>
      <c r="V1361">
        <f>VLOOKUP($D1361,metadata!$B$2:$Z$451,19,0)</f>
        <v>32.6</v>
      </c>
      <c r="W1361" t="str">
        <f>VLOOKUP($D1361,metadata!$B$2:$Z$451,20,0)</f>
        <v>acc</v>
      </c>
      <c r="X1361" t="str">
        <f>VLOOKUP($D1361,metadata!$B$2:$Z$451,21,0)</f>
        <v/>
      </c>
      <c r="Y1361">
        <f>VLOOKUP($D1361,metadata!$B$2:$Z$451,22,0)</f>
        <v>33</v>
      </c>
      <c r="Z1361" t="str">
        <f>VLOOKUP($D1361,metadata!$B$2:$Z$451,23,0)</f>
        <v/>
      </c>
      <c r="AA1361" t="str">
        <f>VLOOKUP($D1361,metadata!$B$2:$Z$451,24,0)</f>
        <v/>
      </c>
      <c r="AB1361" t="str">
        <f>VLOOKUP($D1361,metadata!$B$2:$Z$451,25,0)</f>
        <v/>
      </c>
      <c r="AC1361">
        <v>15.000563507269201</v>
      </c>
      <c r="AD1361">
        <v>1.2397159923362799</v>
      </c>
      <c r="AF1361">
        <f>IF(AE1361="",V1361,AE1361)</f>
        <v>32.6</v>
      </c>
      <c r="AG1361">
        <f>ROUND(AC1361,1)</f>
        <v>15</v>
      </c>
      <c r="AH1361">
        <v>2011</v>
      </c>
      <c r="AI1361" t="s">
        <v>37</v>
      </c>
      <c r="AJ1361" t="s">
        <v>37</v>
      </c>
    </row>
    <row r="1362" spans="3:36" x14ac:dyDescent="0.3">
      <c r="C1362">
        <v>1362</v>
      </c>
      <c r="D1362" t="str">
        <f t="shared" si="54"/>
        <v>33-Amami</v>
      </c>
      <c r="E1362" t="str">
        <f>VLOOKUP($D1362,metadata!$B$2:$S$451,2,0)</f>
        <v>Musolin, DL; Tougou, D; Fujisaki, K</v>
      </c>
      <c r="F1362" t="str">
        <f>VLOOKUP($D1362,metadata!$B$2:$S$451,3,0)</f>
        <v>Photoperiodic response in the subtropical and warm-temperate zone populations of the southern green stink bug Nezara viridula: why does it not fit the common latitudinal trend?</v>
      </c>
      <c r="G1362" t="str">
        <f>VLOOKUP($D1362,metadata!$B$2:$S$451,4,0)</f>
        <v>10.1111/j.1365-3032.2011.00797.x</v>
      </c>
      <c r="H1362" t="str">
        <f>VLOOKUP($D1362,metadata!$B$2:$S$451,5,0)</f>
        <v>y</v>
      </c>
      <c r="I1362" t="str">
        <f>VLOOKUP($D1362,metadata!$B$2:$S$451,6,0)</f>
        <v>a</v>
      </c>
      <c r="J1362" t="str">
        <f>VLOOKUP($D1362,metadata!$B$2:$S$451,7,0)</f>
        <v>i</v>
      </c>
      <c r="K1362">
        <f>VLOOKUP($D1362,metadata!$B$2:$S$451,8,0)</f>
        <v>5</v>
      </c>
      <c r="L1362">
        <f>VLOOKUP($D1362,metadata!$B$2:$S$451,9,0)</f>
        <v>7</v>
      </c>
      <c r="M1362" t="str">
        <f>VLOOKUP($D1362,metadata!$B$2:$S$451,10,0)</f>
        <v/>
      </c>
      <c r="N1362" t="s">
        <v>51</v>
      </c>
      <c r="O1362" t="s">
        <v>52</v>
      </c>
      <c r="P1362" t="str">
        <f>VLOOKUP($D1362,metadata!$B$2:$S$451,13,0)</f>
        <v>Amami</v>
      </c>
      <c r="Q1362">
        <f>VLOOKUP($D1362,metadata!$B$2:$S$451,14,0)</f>
        <v>28.4</v>
      </c>
      <c r="R1362">
        <f>VLOOKUP($D1362,metadata!$B$2:$S$451,15,0)</f>
        <v>129.30000000000001</v>
      </c>
      <c r="S1362">
        <f>VLOOKUP($D1362,metadata!$B$2:$S$451,16,0)</f>
        <v>0.1</v>
      </c>
      <c r="T1362" t="str">
        <f>VLOOKUP($D1362,metadata!$B$2:$S$451,17,0)</f>
        <v/>
      </c>
      <c r="U1362" t="str">
        <f>VLOOKUP($D1362,metadata!$B$2:$S$451,18,0)</f>
        <v/>
      </c>
      <c r="V1362">
        <f>VLOOKUP($D1362,metadata!$B$2:$Z$451,19,0)</f>
        <v>22</v>
      </c>
      <c r="W1362" t="str">
        <f>VLOOKUP($D1362,metadata!$B$2:$Z$451,20,0)</f>
        <v>acc</v>
      </c>
      <c r="X1362" t="str">
        <f>VLOOKUP($D1362,metadata!$B$2:$Z$451,21,0)</f>
        <v/>
      </c>
      <c r="Y1362">
        <f>VLOOKUP($D1362,metadata!$B$2:$Z$451,22,0)</f>
        <v>33</v>
      </c>
      <c r="Z1362" t="str">
        <f>VLOOKUP($D1362,metadata!$B$2:$Z$451,23,0)</f>
        <v/>
      </c>
      <c r="AA1362" t="str">
        <f>VLOOKUP($D1362,metadata!$B$2:$Z$451,24,0)</f>
        <v/>
      </c>
      <c r="AB1362" t="str">
        <f>VLOOKUP($D1362,metadata!$B$2:$Z$451,25,0)</f>
        <v/>
      </c>
      <c r="AC1362">
        <v>10.022624434389099</v>
      </c>
      <c r="AD1362">
        <v>81.893004115226304</v>
      </c>
      <c r="AF1362">
        <f>IF(AE1362="",V1362,AE1362)</f>
        <v>22</v>
      </c>
      <c r="AG1362">
        <f>ROUND(AC1362,1)</f>
        <v>10</v>
      </c>
      <c r="AH1362">
        <v>2011</v>
      </c>
      <c r="AI1362" t="s">
        <v>38</v>
      </c>
      <c r="AJ1362" t="s">
        <v>38</v>
      </c>
    </row>
    <row r="1363" spans="3:36" x14ac:dyDescent="0.3">
      <c r="C1363">
        <v>1363</v>
      </c>
      <c r="D1363" t="str">
        <f t="shared" si="54"/>
        <v>33-Amami</v>
      </c>
      <c r="E1363" t="str">
        <f>VLOOKUP($D1363,metadata!$B$2:$S$451,2,0)</f>
        <v>Musolin, DL; Tougou, D; Fujisaki, K</v>
      </c>
      <c r="F1363" t="str">
        <f>VLOOKUP($D1363,metadata!$B$2:$S$451,3,0)</f>
        <v>Photoperiodic response in the subtropical and warm-temperate zone populations of the southern green stink bug Nezara viridula: why does it not fit the common latitudinal trend?</v>
      </c>
      <c r="G1363" t="str">
        <f>VLOOKUP($D1363,metadata!$B$2:$S$451,4,0)</f>
        <v>10.1111/j.1365-3032.2011.00797.x</v>
      </c>
      <c r="H1363" t="str">
        <f>VLOOKUP($D1363,metadata!$B$2:$S$451,5,0)</f>
        <v>y</v>
      </c>
      <c r="I1363" t="str">
        <f>VLOOKUP($D1363,metadata!$B$2:$S$451,6,0)</f>
        <v>a</v>
      </c>
      <c r="J1363" t="str">
        <f>VLOOKUP($D1363,metadata!$B$2:$S$451,7,0)</f>
        <v>i</v>
      </c>
      <c r="K1363">
        <f>VLOOKUP($D1363,metadata!$B$2:$S$451,8,0)</f>
        <v>5</v>
      </c>
      <c r="L1363">
        <f>VLOOKUP($D1363,metadata!$B$2:$S$451,9,0)</f>
        <v>7</v>
      </c>
      <c r="M1363" t="str">
        <f>VLOOKUP($D1363,metadata!$B$2:$S$451,10,0)</f>
        <v/>
      </c>
      <c r="N1363" t="s">
        <v>51</v>
      </c>
      <c r="O1363" t="s">
        <v>52</v>
      </c>
      <c r="P1363" t="str">
        <f>VLOOKUP($D1363,metadata!$B$2:$S$451,13,0)</f>
        <v>Amami</v>
      </c>
      <c r="Q1363">
        <f>VLOOKUP($D1363,metadata!$B$2:$S$451,14,0)</f>
        <v>28.4</v>
      </c>
      <c r="R1363">
        <f>VLOOKUP($D1363,metadata!$B$2:$S$451,15,0)</f>
        <v>129.30000000000001</v>
      </c>
      <c r="S1363">
        <f>VLOOKUP($D1363,metadata!$B$2:$S$451,16,0)</f>
        <v>0.1</v>
      </c>
      <c r="T1363" t="str">
        <f>VLOOKUP($D1363,metadata!$B$2:$S$451,17,0)</f>
        <v/>
      </c>
      <c r="U1363" t="str">
        <f>VLOOKUP($D1363,metadata!$B$2:$S$451,18,0)</f>
        <v/>
      </c>
      <c r="V1363">
        <f>VLOOKUP($D1363,metadata!$B$2:$Z$451,19,0)</f>
        <v>22</v>
      </c>
      <c r="W1363" t="str">
        <f>VLOOKUP($D1363,metadata!$B$2:$Z$451,20,0)</f>
        <v>acc</v>
      </c>
      <c r="X1363" t="str">
        <f>VLOOKUP($D1363,metadata!$B$2:$Z$451,21,0)</f>
        <v/>
      </c>
      <c r="Y1363">
        <f>VLOOKUP($D1363,metadata!$B$2:$Z$451,22,0)</f>
        <v>33</v>
      </c>
      <c r="Z1363" t="str">
        <f>VLOOKUP($D1363,metadata!$B$2:$Z$451,23,0)</f>
        <v/>
      </c>
      <c r="AA1363" t="str">
        <f>VLOOKUP($D1363,metadata!$B$2:$Z$451,24,0)</f>
        <v/>
      </c>
      <c r="AB1363" t="str">
        <f>VLOOKUP($D1363,metadata!$B$2:$Z$451,25,0)</f>
        <v/>
      </c>
      <c r="AC1363">
        <v>11.0180995475113</v>
      </c>
      <c r="AD1363">
        <v>73.251028806584301</v>
      </c>
      <c r="AF1363">
        <f>IF(AE1363="",V1363,AE1363)</f>
        <v>22</v>
      </c>
      <c r="AG1363">
        <f>ROUND(AC1363,1)</f>
        <v>11</v>
      </c>
      <c r="AH1363">
        <v>2011</v>
      </c>
      <c r="AI1363" t="s">
        <v>38</v>
      </c>
      <c r="AJ1363" t="s">
        <v>38</v>
      </c>
    </row>
    <row r="1364" spans="3:36" x14ac:dyDescent="0.3">
      <c r="C1364">
        <v>1364</v>
      </c>
      <c r="D1364" t="str">
        <f t="shared" si="54"/>
        <v>33-Amami</v>
      </c>
      <c r="E1364" t="str">
        <f>VLOOKUP($D1364,metadata!$B$2:$S$451,2,0)</f>
        <v>Musolin, DL; Tougou, D; Fujisaki, K</v>
      </c>
      <c r="F1364" t="str">
        <f>VLOOKUP($D1364,metadata!$B$2:$S$451,3,0)</f>
        <v>Photoperiodic response in the subtropical and warm-temperate zone populations of the southern green stink bug Nezara viridula: why does it not fit the common latitudinal trend?</v>
      </c>
      <c r="G1364" t="str">
        <f>VLOOKUP($D1364,metadata!$B$2:$S$451,4,0)</f>
        <v>10.1111/j.1365-3032.2011.00797.x</v>
      </c>
      <c r="H1364" t="str">
        <f>VLOOKUP($D1364,metadata!$B$2:$S$451,5,0)</f>
        <v>y</v>
      </c>
      <c r="I1364" t="str">
        <f>VLOOKUP($D1364,metadata!$B$2:$S$451,6,0)</f>
        <v>a</v>
      </c>
      <c r="J1364" t="str">
        <f>VLOOKUP($D1364,metadata!$B$2:$S$451,7,0)</f>
        <v>i</v>
      </c>
      <c r="K1364">
        <f>VLOOKUP($D1364,metadata!$B$2:$S$451,8,0)</f>
        <v>5</v>
      </c>
      <c r="L1364">
        <f>VLOOKUP($D1364,metadata!$B$2:$S$451,9,0)</f>
        <v>7</v>
      </c>
      <c r="M1364" t="str">
        <f>VLOOKUP($D1364,metadata!$B$2:$S$451,10,0)</f>
        <v/>
      </c>
      <c r="N1364" t="s">
        <v>51</v>
      </c>
      <c r="O1364" t="s">
        <v>52</v>
      </c>
      <c r="P1364" t="str">
        <f>VLOOKUP($D1364,metadata!$B$2:$S$451,13,0)</f>
        <v>Amami</v>
      </c>
      <c r="Q1364">
        <f>VLOOKUP($D1364,metadata!$B$2:$S$451,14,0)</f>
        <v>28.4</v>
      </c>
      <c r="R1364">
        <f>VLOOKUP($D1364,metadata!$B$2:$S$451,15,0)</f>
        <v>129.30000000000001</v>
      </c>
      <c r="S1364">
        <f>VLOOKUP($D1364,metadata!$B$2:$S$451,16,0)</f>
        <v>0.1</v>
      </c>
      <c r="T1364" t="str">
        <f>VLOOKUP($D1364,metadata!$B$2:$S$451,17,0)</f>
        <v/>
      </c>
      <c r="U1364" t="str">
        <f>VLOOKUP($D1364,metadata!$B$2:$S$451,18,0)</f>
        <v/>
      </c>
      <c r="V1364">
        <f>VLOOKUP($D1364,metadata!$B$2:$Z$451,19,0)</f>
        <v>22</v>
      </c>
      <c r="W1364" t="str">
        <f>VLOOKUP($D1364,metadata!$B$2:$Z$451,20,0)</f>
        <v>acc</v>
      </c>
      <c r="X1364" t="str">
        <f>VLOOKUP($D1364,metadata!$B$2:$Z$451,21,0)</f>
        <v/>
      </c>
      <c r="Y1364">
        <f>VLOOKUP($D1364,metadata!$B$2:$Z$451,22,0)</f>
        <v>33</v>
      </c>
      <c r="Z1364" t="str">
        <f>VLOOKUP($D1364,metadata!$B$2:$Z$451,23,0)</f>
        <v/>
      </c>
      <c r="AA1364" t="str">
        <f>VLOOKUP($D1364,metadata!$B$2:$Z$451,24,0)</f>
        <v/>
      </c>
      <c r="AB1364" t="str">
        <f>VLOOKUP($D1364,metadata!$B$2:$Z$451,25,0)</f>
        <v/>
      </c>
      <c r="AC1364">
        <v>12.013574660633401</v>
      </c>
      <c r="AD1364">
        <v>93.004115226337404</v>
      </c>
      <c r="AF1364">
        <f>IF(AE1364="",V1364,AE1364)</f>
        <v>22</v>
      </c>
      <c r="AG1364">
        <f>ROUND(AC1364,1)</f>
        <v>12</v>
      </c>
      <c r="AH1364">
        <v>2011</v>
      </c>
      <c r="AI1364" t="s">
        <v>38</v>
      </c>
      <c r="AJ1364" t="s">
        <v>38</v>
      </c>
    </row>
    <row r="1365" spans="3:36" x14ac:dyDescent="0.3">
      <c r="C1365">
        <v>1365</v>
      </c>
      <c r="D1365" t="str">
        <f t="shared" si="54"/>
        <v>33-Amami</v>
      </c>
      <c r="E1365" t="str">
        <f>VLOOKUP($D1365,metadata!$B$2:$S$451,2,0)</f>
        <v>Musolin, DL; Tougou, D; Fujisaki, K</v>
      </c>
      <c r="F1365" t="str">
        <f>VLOOKUP($D1365,metadata!$B$2:$S$451,3,0)</f>
        <v>Photoperiodic response in the subtropical and warm-temperate zone populations of the southern green stink bug Nezara viridula: why does it not fit the common latitudinal trend?</v>
      </c>
      <c r="G1365" t="str">
        <f>VLOOKUP($D1365,metadata!$B$2:$S$451,4,0)</f>
        <v>10.1111/j.1365-3032.2011.00797.x</v>
      </c>
      <c r="H1365" t="str">
        <f>VLOOKUP($D1365,metadata!$B$2:$S$451,5,0)</f>
        <v>y</v>
      </c>
      <c r="I1365" t="str">
        <f>VLOOKUP($D1365,metadata!$B$2:$S$451,6,0)</f>
        <v>a</v>
      </c>
      <c r="J1365" t="str">
        <f>VLOOKUP($D1365,metadata!$B$2:$S$451,7,0)</f>
        <v>i</v>
      </c>
      <c r="K1365">
        <f>VLOOKUP($D1365,metadata!$B$2:$S$451,8,0)</f>
        <v>5</v>
      </c>
      <c r="L1365">
        <f>VLOOKUP($D1365,metadata!$B$2:$S$451,9,0)</f>
        <v>7</v>
      </c>
      <c r="M1365" t="str">
        <f>VLOOKUP($D1365,metadata!$B$2:$S$451,10,0)</f>
        <v/>
      </c>
      <c r="N1365" t="s">
        <v>51</v>
      </c>
      <c r="O1365" t="s">
        <v>52</v>
      </c>
      <c r="P1365" t="str">
        <f>VLOOKUP($D1365,metadata!$B$2:$S$451,13,0)</f>
        <v>Amami</v>
      </c>
      <c r="Q1365">
        <f>VLOOKUP($D1365,metadata!$B$2:$S$451,14,0)</f>
        <v>28.4</v>
      </c>
      <c r="R1365">
        <f>VLOOKUP($D1365,metadata!$B$2:$S$451,15,0)</f>
        <v>129.30000000000001</v>
      </c>
      <c r="S1365">
        <f>VLOOKUP($D1365,metadata!$B$2:$S$451,16,0)</f>
        <v>0.1</v>
      </c>
      <c r="T1365" t="str">
        <f>VLOOKUP($D1365,metadata!$B$2:$S$451,17,0)</f>
        <v/>
      </c>
      <c r="U1365" t="str">
        <f>VLOOKUP($D1365,metadata!$B$2:$S$451,18,0)</f>
        <v/>
      </c>
      <c r="V1365">
        <f>VLOOKUP($D1365,metadata!$B$2:$Z$451,19,0)</f>
        <v>22</v>
      </c>
      <c r="W1365" t="str">
        <f>VLOOKUP($D1365,metadata!$B$2:$Z$451,20,0)</f>
        <v>acc</v>
      </c>
      <c r="X1365" t="str">
        <f>VLOOKUP($D1365,metadata!$B$2:$Z$451,21,0)</f>
        <v/>
      </c>
      <c r="Y1365">
        <f>VLOOKUP($D1365,metadata!$B$2:$Z$451,22,0)</f>
        <v>33</v>
      </c>
      <c r="Z1365" t="str">
        <f>VLOOKUP($D1365,metadata!$B$2:$Z$451,23,0)</f>
        <v/>
      </c>
      <c r="AA1365" t="str">
        <f>VLOOKUP($D1365,metadata!$B$2:$Z$451,24,0)</f>
        <v/>
      </c>
      <c r="AB1365" t="str">
        <f>VLOOKUP($D1365,metadata!$B$2:$Z$451,25,0)</f>
        <v/>
      </c>
      <c r="AC1365">
        <v>12.511312217194501</v>
      </c>
      <c r="AD1365">
        <v>49.794238683127503</v>
      </c>
      <c r="AF1365">
        <f>IF(AE1365="",V1365,AE1365)</f>
        <v>22</v>
      </c>
      <c r="AG1365">
        <f>ROUND(AC1365,1)</f>
        <v>12.5</v>
      </c>
      <c r="AH1365">
        <v>2011</v>
      </c>
      <c r="AI1365" t="s">
        <v>38</v>
      </c>
      <c r="AJ1365" t="s">
        <v>38</v>
      </c>
    </row>
    <row r="1366" spans="3:36" x14ac:dyDescent="0.3">
      <c r="C1366">
        <v>1366</v>
      </c>
      <c r="D1366" t="str">
        <f t="shared" si="54"/>
        <v>33-Amami</v>
      </c>
      <c r="E1366" t="str">
        <f>VLOOKUP($D1366,metadata!$B$2:$S$451,2,0)</f>
        <v>Musolin, DL; Tougou, D; Fujisaki, K</v>
      </c>
      <c r="F1366" t="str">
        <f>VLOOKUP($D1366,metadata!$B$2:$S$451,3,0)</f>
        <v>Photoperiodic response in the subtropical and warm-temperate zone populations of the southern green stink bug Nezara viridula: why does it not fit the common latitudinal trend?</v>
      </c>
      <c r="G1366" t="str">
        <f>VLOOKUP($D1366,metadata!$B$2:$S$451,4,0)</f>
        <v>10.1111/j.1365-3032.2011.00797.x</v>
      </c>
      <c r="H1366" t="str">
        <f>VLOOKUP($D1366,metadata!$B$2:$S$451,5,0)</f>
        <v>y</v>
      </c>
      <c r="I1366" t="str">
        <f>VLOOKUP($D1366,metadata!$B$2:$S$451,6,0)</f>
        <v>a</v>
      </c>
      <c r="J1366" t="str">
        <f>VLOOKUP($D1366,metadata!$B$2:$S$451,7,0)</f>
        <v>i</v>
      </c>
      <c r="K1366">
        <f>VLOOKUP($D1366,metadata!$B$2:$S$451,8,0)</f>
        <v>5</v>
      </c>
      <c r="L1366">
        <f>VLOOKUP($D1366,metadata!$B$2:$S$451,9,0)</f>
        <v>7</v>
      </c>
      <c r="M1366" t="str">
        <f>VLOOKUP($D1366,metadata!$B$2:$S$451,10,0)</f>
        <v/>
      </c>
      <c r="N1366" t="s">
        <v>51</v>
      </c>
      <c r="O1366" t="s">
        <v>52</v>
      </c>
      <c r="P1366" t="str">
        <f>VLOOKUP($D1366,metadata!$B$2:$S$451,13,0)</f>
        <v>Amami</v>
      </c>
      <c r="Q1366">
        <f>VLOOKUP($D1366,metadata!$B$2:$S$451,14,0)</f>
        <v>28.4</v>
      </c>
      <c r="R1366">
        <f>VLOOKUP($D1366,metadata!$B$2:$S$451,15,0)</f>
        <v>129.30000000000001</v>
      </c>
      <c r="S1366">
        <f>VLOOKUP($D1366,metadata!$B$2:$S$451,16,0)</f>
        <v>0.1</v>
      </c>
      <c r="T1366" t="str">
        <f>VLOOKUP($D1366,metadata!$B$2:$S$451,17,0)</f>
        <v/>
      </c>
      <c r="U1366" t="str">
        <f>VLOOKUP($D1366,metadata!$B$2:$S$451,18,0)</f>
        <v/>
      </c>
      <c r="V1366">
        <f>VLOOKUP($D1366,metadata!$B$2:$Z$451,19,0)</f>
        <v>22</v>
      </c>
      <c r="W1366" t="str">
        <f>VLOOKUP($D1366,metadata!$B$2:$Z$451,20,0)</f>
        <v>acc</v>
      </c>
      <c r="X1366" t="str">
        <f>VLOOKUP($D1366,metadata!$B$2:$Z$451,21,0)</f>
        <v/>
      </c>
      <c r="Y1366">
        <f>VLOOKUP($D1366,metadata!$B$2:$Z$451,22,0)</f>
        <v>33</v>
      </c>
      <c r="Z1366" t="str">
        <f>VLOOKUP($D1366,metadata!$B$2:$Z$451,23,0)</f>
        <v/>
      </c>
      <c r="AA1366" t="str">
        <f>VLOOKUP($D1366,metadata!$B$2:$Z$451,24,0)</f>
        <v/>
      </c>
      <c r="AB1366" t="str">
        <f>VLOOKUP($D1366,metadata!$B$2:$Z$451,25,0)</f>
        <v/>
      </c>
      <c r="AC1366">
        <v>13.0316742081447</v>
      </c>
      <c r="AD1366">
        <v>9.8765432098765302</v>
      </c>
      <c r="AF1366">
        <f>IF(AE1366="",V1366,AE1366)</f>
        <v>22</v>
      </c>
      <c r="AG1366">
        <f>ROUND(AC1366,1)</f>
        <v>13</v>
      </c>
      <c r="AH1366">
        <v>2011</v>
      </c>
      <c r="AI1366" t="s">
        <v>38</v>
      </c>
      <c r="AJ1366" t="s">
        <v>38</v>
      </c>
    </row>
    <row r="1367" spans="3:36" x14ac:dyDescent="0.3">
      <c r="C1367">
        <v>1367</v>
      </c>
      <c r="D1367" t="str">
        <f t="shared" si="54"/>
        <v>33-Amami</v>
      </c>
      <c r="E1367" t="str">
        <f>VLOOKUP($D1367,metadata!$B$2:$S$451,2,0)</f>
        <v>Musolin, DL; Tougou, D; Fujisaki, K</v>
      </c>
      <c r="F1367" t="str">
        <f>VLOOKUP($D1367,metadata!$B$2:$S$451,3,0)</f>
        <v>Photoperiodic response in the subtropical and warm-temperate zone populations of the southern green stink bug Nezara viridula: why does it not fit the common latitudinal trend?</v>
      </c>
      <c r="G1367" t="str">
        <f>VLOOKUP($D1367,metadata!$B$2:$S$451,4,0)</f>
        <v>10.1111/j.1365-3032.2011.00797.x</v>
      </c>
      <c r="H1367" t="str">
        <f>VLOOKUP($D1367,metadata!$B$2:$S$451,5,0)</f>
        <v>y</v>
      </c>
      <c r="I1367" t="str">
        <f>VLOOKUP($D1367,metadata!$B$2:$S$451,6,0)</f>
        <v>a</v>
      </c>
      <c r="J1367" t="str">
        <f>VLOOKUP($D1367,metadata!$B$2:$S$451,7,0)</f>
        <v>i</v>
      </c>
      <c r="K1367">
        <f>VLOOKUP($D1367,metadata!$B$2:$S$451,8,0)</f>
        <v>5</v>
      </c>
      <c r="L1367">
        <f>VLOOKUP($D1367,metadata!$B$2:$S$451,9,0)</f>
        <v>7</v>
      </c>
      <c r="M1367" t="str">
        <f>VLOOKUP($D1367,metadata!$B$2:$S$451,10,0)</f>
        <v/>
      </c>
      <c r="N1367" t="s">
        <v>51</v>
      </c>
      <c r="O1367" t="s">
        <v>52</v>
      </c>
      <c r="P1367" t="str">
        <f>VLOOKUP($D1367,metadata!$B$2:$S$451,13,0)</f>
        <v>Amami</v>
      </c>
      <c r="Q1367">
        <f>VLOOKUP($D1367,metadata!$B$2:$S$451,14,0)</f>
        <v>28.4</v>
      </c>
      <c r="R1367">
        <f>VLOOKUP($D1367,metadata!$B$2:$S$451,15,0)</f>
        <v>129.30000000000001</v>
      </c>
      <c r="S1367">
        <f>VLOOKUP($D1367,metadata!$B$2:$S$451,16,0)</f>
        <v>0.1</v>
      </c>
      <c r="T1367" t="str">
        <f>VLOOKUP($D1367,metadata!$B$2:$S$451,17,0)</f>
        <v/>
      </c>
      <c r="U1367" t="str">
        <f>VLOOKUP($D1367,metadata!$B$2:$S$451,18,0)</f>
        <v/>
      </c>
      <c r="V1367">
        <f>VLOOKUP($D1367,metadata!$B$2:$Z$451,19,0)</f>
        <v>22</v>
      </c>
      <c r="W1367" t="str">
        <f>VLOOKUP($D1367,metadata!$B$2:$Z$451,20,0)</f>
        <v>acc</v>
      </c>
      <c r="X1367" t="str">
        <f>VLOOKUP($D1367,metadata!$B$2:$Z$451,21,0)</f>
        <v/>
      </c>
      <c r="Y1367">
        <f>VLOOKUP($D1367,metadata!$B$2:$Z$451,22,0)</f>
        <v>33</v>
      </c>
      <c r="Z1367" t="str">
        <f>VLOOKUP($D1367,metadata!$B$2:$Z$451,23,0)</f>
        <v/>
      </c>
      <c r="AA1367" t="str">
        <f>VLOOKUP($D1367,metadata!$B$2:$Z$451,24,0)</f>
        <v/>
      </c>
      <c r="AB1367" t="str">
        <f>VLOOKUP($D1367,metadata!$B$2:$Z$451,25,0)</f>
        <v/>
      </c>
      <c r="AC1367">
        <v>14.027149321266901</v>
      </c>
      <c r="AD1367">
        <v>10.6995884773662</v>
      </c>
      <c r="AF1367">
        <f>IF(AE1367="",V1367,AE1367)</f>
        <v>22</v>
      </c>
      <c r="AG1367">
        <f>ROUND(AC1367,1)</f>
        <v>14</v>
      </c>
      <c r="AH1367">
        <v>2011</v>
      </c>
      <c r="AI1367" t="s">
        <v>38</v>
      </c>
      <c r="AJ1367" t="s">
        <v>38</v>
      </c>
    </row>
    <row r="1368" spans="3:36" x14ac:dyDescent="0.3">
      <c r="C1368">
        <v>1368</v>
      </c>
      <c r="D1368" t="str">
        <f t="shared" si="54"/>
        <v>33-Amami</v>
      </c>
      <c r="E1368" t="str">
        <f>VLOOKUP($D1368,metadata!$B$2:$S$451,2,0)</f>
        <v>Musolin, DL; Tougou, D; Fujisaki, K</v>
      </c>
      <c r="F1368" t="str">
        <f>VLOOKUP($D1368,metadata!$B$2:$S$451,3,0)</f>
        <v>Photoperiodic response in the subtropical and warm-temperate zone populations of the southern green stink bug Nezara viridula: why does it not fit the common latitudinal trend?</v>
      </c>
      <c r="G1368" t="str">
        <f>VLOOKUP($D1368,metadata!$B$2:$S$451,4,0)</f>
        <v>10.1111/j.1365-3032.2011.00797.x</v>
      </c>
      <c r="H1368" t="str">
        <f>VLOOKUP($D1368,metadata!$B$2:$S$451,5,0)</f>
        <v>y</v>
      </c>
      <c r="I1368" t="str">
        <f>VLOOKUP($D1368,metadata!$B$2:$S$451,6,0)</f>
        <v>a</v>
      </c>
      <c r="J1368" t="str">
        <f>VLOOKUP($D1368,metadata!$B$2:$S$451,7,0)</f>
        <v>i</v>
      </c>
      <c r="K1368">
        <f>VLOOKUP($D1368,metadata!$B$2:$S$451,8,0)</f>
        <v>5</v>
      </c>
      <c r="L1368">
        <f>VLOOKUP($D1368,metadata!$B$2:$S$451,9,0)</f>
        <v>7</v>
      </c>
      <c r="M1368" t="str">
        <f>VLOOKUP($D1368,metadata!$B$2:$S$451,10,0)</f>
        <v/>
      </c>
      <c r="N1368" t="s">
        <v>51</v>
      </c>
      <c r="O1368" t="s">
        <v>52</v>
      </c>
      <c r="P1368" t="str">
        <f>VLOOKUP($D1368,metadata!$B$2:$S$451,13,0)</f>
        <v>Amami</v>
      </c>
      <c r="Q1368">
        <f>VLOOKUP($D1368,metadata!$B$2:$S$451,14,0)</f>
        <v>28.4</v>
      </c>
      <c r="R1368">
        <f>VLOOKUP($D1368,metadata!$B$2:$S$451,15,0)</f>
        <v>129.30000000000001</v>
      </c>
      <c r="S1368">
        <f>VLOOKUP($D1368,metadata!$B$2:$S$451,16,0)</f>
        <v>0.1</v>
      </c>
      <c r="T1368" t="str">
        <f>VLOOKUP($D1368,metadata!$B$2:$S$451,17,0)</f>
        <v/>
      </c>
      <c r="U1368" t="str">
        <f>VLOOKUP($D1368,metadata!$B$2:$S$451,18,0)</f>
        <v/>
      </c>
      <c r="V1368">
        <f>VLOOKUP($D1368,metadata!$B$2:$Z$451,19,0)</f>
        <v>22</v>
      </c>
      <c r="W1368" t="str">
        <f>VLOOKUP($D1368,metadata!$B$2:$Z$451,20,0)</f>
        <v>acc</v>
      </c>
      <c r="X1368" t="str">
        <f>VLOOKUP($D1368,metadata!$B$2:$Z$451,21,0)</f>
        <v/>
      </c>
      <c r="Y1368">
        <f>VLOOKUP($D1368,metadata!$B$2:$Z$451,22,0)</f>
        <v>33</v>
      </c>
      <c r="Z1368" t="str">
        <f>VLOOKUP($D1368,metadata!$B$2:$Z$451,23,0)</f>
        <v/>
      </c>
      <c r="AA1368" t="str">
        <f>VLOOKUP($D1368,metadata!$B$2:$Z$451,24,0)</f>
        <v/>
      </c>
      <c r="AB1368" t="str">
        <f>VLOOKUP($D1368,metadata!$B$2:$Z$451,25,0)</f>
        <v/>
      </c>
      <c r="AC1368">
        <v>15.0452488687782</v>
      </c>
      <c r="AD1368">
        <v>13.168724279835301</v>
      </c>
      <c r="AF1368">
        <f>IF(AE1368="",V1368,AE1368)</f>
        <v>22</v>
      </c>
      <c r="AG1368">
        <f>ROUND(AC1368,1)</f>
        <v>15</v>
      </c>
      <c r="AH1368">
        <v>2011</v>
      </c>
      <c r="AI1368" t="s">
        <v>38</v>
      </c>
      <c r="AJ1368" t="s">
        <v>38</v>
      </c>
    </row>
    <row r="1369" spans="3:36" x14ac:dyDescent="0.3">
      <c r="C1369">
        <v>1369</v>
      </c>
      <c r="D1369" t="str">
        <f t="shared" si="54"/>
        <v>33-Kochi</v>
      </c>
      <c r="E1369" t="str">
        <f>VLOOKUP($D1369,metadata!$B$2:$S$451,2,0)</f>
        <v>Musolin, DL; Tougou, D; Fujisaki, K</v>
      </c>
      <c r="F1369" t="str">
        <f>VLOOKUP($D1369,metadata!$B$2:$S$451,3,0)</f>
        <v>Photoperiodic response in the subtropical and warm-temperate zone populations of the southern green stink bug Nezara viridula: why does it not fit the common latitudinal trend?</v>
      </c>
      <c r="G1369" t="str">
        <f>VLOOKUP($D1369,metadata!$B$2:$S$451,4,0)</f>
        <v>10.1111/j.1365-3032.2011.00797.x</v>
      </c>
      <c r="H1369" t="str">
        <f>VLOOKUP($D1369,metadata!$B$2:$S$451,5,0)</f>
        <v>y</v>
      </c>
      <c r="I1369" t="str">
        <f>VLOOKUP($D1369,metadata!$B$2:$S$451,6,0)</f>
        <v>a</v>
      </c>
      <c r="J1369" t="str">
        <f>VLOOKUP($D1369,metadata!$B$2:$S$451,7,0)</f>
        <v>i</v>
      </c>
      <c r="K1369">
        <f>VLOOKUP($D1369,metadata!$B$2:$S$451,8,0)</f>
        <v>5</v>
      </c>
      <c r="L1369">
        <f>VLOOKUP($D1369,metadata!$B$2:$S$451,9,0)</f>
        <v>8</v>
      </c>
      <c r="M1369" t="str">
        <f>VLOOKUP($D1369,metadata!$B$2:$S$451,10,0)</f>
        <v/>
      </c>
      <c r="N1369" t="s">
        <v>51</v>
      </c>
      <c r="O1369" t="s">
        <v>52</v>
      </c>
      <c r="P1369" t="str">
        <f>VLOOKUP($D1369,metadata!$B$2:$S$451,13,0)</f>
        <v>Kochi</v>
      </c>
      <c r="Q1369">
        <f>VLOOKUP($D1369,metadata!$B$2:$S$451,14,0)</f>
        <v>33.6</v>
      </c>
      <c r="R1369">
        <f>VLOOKUP($D1369,metadata!$B$2:$S$451,15,0)</f>
        <v>133.6</v>
      </c>
      <c r="S1369">
        <f>VLOOKUP($D1369,metadata!$B$2:$S$451,16,0)</f>
        <v>0.1</v>
      </c>
      <c r="T1369" t="str">
        <f>VLOOKUP($D1369,metadata!$B$2:$S$451,17,0)</f>
        <v/>
      </c>
      <c r="U1369" t="str">
        <f>VLOOKUP($D1369,metadata!$B$2:$S$451,18,0)</f>
        <v/>
      </c>
      <c r="V1369">
        <f>VLOOKUP($D1369,metadata!$B$2:$Z$451,19,0)</f>
        <v>36.4</v>
      </c>
      <c r="W1369" t="str">
        <f>VLOOKUP($D1369,metadata!$B$2:$Z$451,20,0)</f>
        <v>acc</v>
      </c>
      <c r="X1369" t="str">
        <f>VLOOKUP($D1369,metadata!$B$2:$Z$451,21,0)</f>
        <v/>
      </c>
      <c r="Y1369">
        <f>VLOOKUP($D1369,metadata!$B$2:$Z$451,22,0)</f>
        <v>33</v>
      </c>
      <c r="Z1369" t="str">
        <f>VLOOKUP($D1369,metadata!$B$2:$Z$451,23,0)</f>
        <v/>
      </c>
      <c r="AA1369" t="str">
        <f>VLOOKUP($D1369,metadata!$B$2:$Z$451,24,0)</f>
        <v/>
      </c>
      <c r="AB1369" t="str">
        <f>VLOOKUP($D1369,metadata!$B$2:$Z$451,25,0)</f>
        <v/>
      </c>
      <c r="AC1369">
        <v>10</v>
      </c>
      <c r="AD1369">
        <v>72.427983539094598</v>
      </c>
      <c r="AF1369">
        <f>IF(AE1369="",V1369,AE1369)</f>
        <v>36.4</v>
      </c>
      <c r="AG1369">
        <f>ROUND(AC1369,1)</f>
        <v>10</v>
      </c>
      <c r="AH1369">
        <v>2011</v>
      </c>
      <c r="AI1369" t="s">
        <v>37</v>
      </c>
      <c r="AJ1369" t="s">
        <v>37</v>
      </c>
    </row>
    <row r="1370" spans="3:36" x14ac:dyDescent="0.3">
      <c r="C1370">
        <v>1370</v>
      </c>
      <c r="D1370" t="str">
        <f t="shared" si="54"/>
        <v>33-Kochi</v>
      </c>
      <c r="E1370" t="str">
        <f>VLOOKUP($D1370,metadata!$B$2:$S$451,2,0)</f>
        <v>Musolin, DL; Tougou, D; Fujisaki, K</v>
      </c>
      <c r="F1370" t="str">
        <f>VLOOKUP($D1370,metadata!$B$2:$S$451,3,0)</f>
        <v>Photoperiodic response in the subtropical and warm-temperate zone populations of the southern green stink bug Nezara viridula: why does it not fit the common latitudinal trend?</v>
      </c>
      <c r="G1370" t="str">
        <f>VLOOKUP($D1370,metadata!$B$2:$S$451,4,0)</f>
        <v>10.1111/j.1365-3032.2011.00797.x</v>
      </c>
      <c r="H1370" t="str">
        <f>VLOOKUP($D1370,metadata!$B$2:$S$451,5,0)</f>
        <v>y</v>
      </c>
      <c r="I1370" t="str">
        <f>VLOOKUP($D1370,metadata!$B$2:$S$451,6,0)</f>
        <v>a</v>
      </c>
      <c r="J1370" t="str">
        <f>VLOOKUP($D1370,metadata!$B$2:$S$451,7,0)</f>
        <v>i</v>
      </c>
      <c r="K1370">
        <f>VLOOKUP($D1370,metadata!$B$2:$S$451,8,0)</f>
        <v>5</v>
      </c>
      <c r="L1370">
        <f>VLOOKUP($D1370,metadata!$B$2:$S$451,9,0)</f>
        <v>8</v>
      </c>
      <c r="M1370" t="str">
        <f>VLOOKUP($D1370,metadata!$B$2:$S$451,10,0)</f>
        <v/>
      </c>
      <c r="N1370" t="s">
        <v>51</v>
      </c>
      <c r="O1370" t="s">
        <v>52</v>
      </c>
      <c r="P1370" t="str">
        <f>VLOOKUP($D1370,metadata!$B$2:$S$451,13,0)</f>
        <v>Kochi</v>
      </c>
      <c r="Q1370">
        <f>VLOOKUP($D1370,metadata!$B$2:$S$451,14,0)</f>
        <v>33.6</v>
      </c>
      <c r="R1370">
        <f>VLOOKUP($D1370,metadata!$B$2:$S$451,15,0)</f>
        <v>133.6</v>
      </c>
      <c r="S1370">
        <f>VLOOKUP($D1370,metadata!$B$2:$S$451,16,0)</f>
        <v>0.1</v>
      </c>
      <c r="T1370" t="str">
        <f>VLOOKUP($D1370,metadata!$B$2:$S$451,17,0)</f>
        <v/>
      </c>
      <c r="U1370" t="str">
        <f>VLOOKUP($D1370,metadata!$B$2:$S$451,18,0)</f>
        <v/>
      </c>
      <c r="V1370">
        <f>VLOOKUP($D1370,metadata!$B$2:$Z$451,19,0)</f>
        <v>36.4</v>
      </c>
      <c r="W1370" t="str">
        <f>VLOOKUP($D1370,metadata!$B$2:$Z$451,20,0)</f>
        <v>acc</v>
      </c>
      <c r="X1370" t="str">
        <f>VLOOKUP($D1370,metadata!$B$2:$Z$451,21,0)</f>
        <v/>
      </c>
      <c r="Y1370">
        <f>VLOOKUP($D1370,metadata!$B$2:$Z$451,22,0)</f>
        <v>33</v>
      </c>
      <c r="Z1370" t="str">
        <f>VLOOKUP($D1370,metadata!$B$2:$Z$451,23,0)</f>
        <v/>
      </c>
      <c r="AA1370" t="str">
        <f>VLOOKUP($D1370,metadata!$B$2:$Z$451,24,0)</f>
        <v/>
      </c>
      <c r="AB1370" t="str">
        <f>VLOOKUP($D1370,metadata!$B$2:$Z$451,25,0)</f>
        <v/>
      </c>
      <c r="AC1370">
        <v>10.995475113122099</v>
      </c>
      <c r="AD1370">
        <v>79.423868312757094</v>
      </c>
      <c r="AF1370">
        <f>IF(AE1370="",V1370,AE1370)</f>
        <v>36.4</v>
      </c>
      <c r="AG1370">
        <f>ROUND(AC1370,1)</f>
        <v>11</v>
      </c>
      <c r="AH1370">
        <v>2011</v>
      </c>
      <c r="AI1370" t="s">
        <v>37</v>
      </c>
      <c r="AJ1370" t="s">
        <v>37</v>
      </c>
    </row>
    <row r="1371" spans="3:36" x14ac:dyDescent="0.3">
      <c r="C1371">
        <v>1371</v>
      </c>
      <c r="D1371" t="str">
        <f t="shared" si="54"/>
        <v>33-Kochi</v>
      </c>
      <c r="E1371" t="str">
        <f>VLOOKUP($D1371,metadata!$B$2:$S$451,2,0)</f>
        <v>Musolin, DL; Tougou, D; Fujisaki, K</v>
      </c>
      <c r="F1371" t="str">
        <f>VLOOKUP($D1371,metadata!$B$2:$S$451,3,0)</f>
        <v>Photoperiodic response in the subtropical and warm-temperate zone populations of the southern green stink bug Nezara viridula: why does it not fit the common latitudinal trend?</v>
      </c>
      <c r="G1371" t="str">
        <f>VLOOKUP($D1371,metadata!$B$2:$S$451,4,0)</f>
        <v>10.1111/j.1365-3032.2011.00797.x</v>
      </c>
      <c r="H1371" t="str">
        <f>VLOOKUP($D1371,metadata!$B$2:$S$451,5,0)</f>
        <v>y</v>
      </c>
      <c r="I1371" t="str">
        <f>VLOOKUP($D1371,metadata!$B$2:$S$451,6,0)</f>
        <v>a</v>
      </c>
      <c r="J1371" t="str">
        <f>VLOOKUP($D1371,metadata!$B$2:$S$451,7,0)</f>
        <v>i</v>
      </c>
      <c r="K1371">
        <f>VLOOKUP($D1371,metadata!$B$2:$S$451,8,0)</f>
        <v>5</v>
      </c>
      <c r="L1371">
        <f>VLOOKUP($D1371,metadata!$B$2:$S$451,9,0)</f>
        <v>8</v>
      </c>
      <c r="M1371" t="str">
        <f>VLOOKUP($D1371,metadata!$B$2:$S$451,10,0)</f>
        <v/>
      </c>
      <c r="N1371" t="s">
        <v>51</v>
      </c>
      <c r="O1371" t="s">
        <v>52</v>
      </c>
      <c r="P1371" t="str">
        <f>VLOOKUP($D1371,metadata!$B$2:$S$451,13,0)</f>
        <v>Kochi</v>
      </c>
      <c r="Q1371">
        <f>VLOOKUP($D1371,metadata!$B$2:$S$451,14,0)</f>
        <v>33.6</v>
      </c>
      <c r="R1371">
        <f>VLOOKUP($D1371,metadata!$B$2:$S$451,15,0)</f>
        <v>133.6</v>
      </c>
      <c r="S1371">
        <f>VLOOKUP($D1371,metadata!$B$2:$S$451,16,0)</f>
        <v>0.1</v>
      </c>
      <c r="T1371" t="str">
        <f>VLOOKUP($D1371,metadata!$B$2:$S$451,17,0)</f>
        <v/>
      </c>
      <c r="U1371" t="str">
        <f>VLOOKUP($D1371,metadata!$B$2:$S$451,18,0)</f>
        <v/>
      </c>
      <c r="V1371">
        <f>VLOOKUP($D1371,metadata!$B$2:$Z$451,19,0)</f>
        <v>36.4</v>
      </c>
      <c r="W1371" t="str">
        <f>VLOOKUP($D1371,metadata!$B$2:$Z$451,20,0)</f>
        <v>acc</v>
      </c>
      <c r="X1371" t="str">
        <f>VLOOKUP($D1371,metadata!$B$2:$Z$451,21,0)</f>
        <v/>
      </c>
      <c r="Y1371">
        <f>VLOOKUP($D1371,metadata!$B$2:$Z$451,22,0)</f>
        <v>33</v>
      </c>
      <c r="Z1371" t="str">
        <f>VLOOKUP($D1371,metadata!$B$2:$Z$451,23,0)</f>
        <v/>
      </c>
      <c r="AA1371" t="str">
        <f>VLOOKUP($D1371,metadata!$B$2:$Z$451,24,0)</f>
        <v/>
      </c>
      <c r="AB1371" t="str">
        <f>VLOOKUP($D1371,metadata!$B$2:$Z$451,25,0)</f>
        <v/>
      </c>
      <c r="AC1371">
        <v>11.5158371040724</v>
      </c>
      <c r="AD1371">
        <v>61.7283950617283</v>
      </c>
      <c r="AF1371">
        <f>IF(AE1371="",V1371,AE1371)</f>
        <v>36.4</v>
      </c>
      <c r="AG1371">
        <f>ROUND(AC1371,1)</f>
        <v>11.5</v>
      </c>
      <c r="AH1371">
        <v>2011</v>
      </c>
      <c r="AI1371" t="s">
        <v>37</v>
      </c>
      <c r="AJ1371" t="s">
        <v>37</v>
      </c>
    </row>
    <row r="1372" spans="3:36" x14ac:dyDescent="0.3">
      <c r="C1372">
        <v>1372</v>
      </c>
      <c r="D1372" t="str">
        <f t="shared" si="54"/>
        <v>33-Kochi</v>
      </c>
      <c r="E1372" t="str">
        <f>VLOOKUP($D1372,metadata!$B$2:$S$451,2,0)</f>
        <v>Musolin, DL; Tougou, D; Fujisaki, K</v>
      </c>
      <c r="F1372" t="str">
        <f>VLOOKUP($D1372,metadata!$B$2:$S$451,3,0)</f>
        <v>Photoperiodic response in the subtropical and warm-temperate zone populations of the southern green stink bug Nezara viridula: why does it not fit the common latitudinal trend?</v>
      </c>
      <c r="G1372" t="str">
        <f>VLOOKUP($D1372,metadata!$B$2:$S$451,4,0)</f>
        <v>10.1111/j.1365-3032.2011.00797.x</v>
      </c>
      <c r="H1372" t="str">
        <f>VLOOKUP($D1372,metadata!$B$2:$S$451,5,0)</f>
        <v>y</v>
      </c>
      <c r="I1372" t="str">
        <f>VLOOKUP($D1372,metadata!$B$2:$S$451,6,0)</f>
        <v>a</v>
      </c>
      <c r="J1372" t="str">
        <f>VLOOKUP($D1372,metadata!$B$2:$S$451,7,0)</f>
        <v>i</v>
      </c>
      <c r="K1372">
        <f>VLOOKUP($D1372,metadata!$B$2:$S$451,8,0)</f>
        <v>5</v>
      </c>
      <c r="L1372">
        <f>VLOOKUP($D1372,metadata!$B$2:$S$451,9,0)</f>
        <v>8</v>
      </c>
      <c r="M1372" t="str">
        <f>VLOOKUP($D1372,metadata!$B$2:$S$451,10,0)</f>
        <v/>
      </c>
      <c r="N1372" t="s">
        <v>51</v>
      </c>
      <c r="O1372" t="s">
        <v>52</v>
      </c>
      <c r="P1372" t="str">
        <f>VLOOKUP($D1372,metadata!$B$2:$S$451,13,0)</f>
        <v>Kochi</v>
      </c>
      <c r="Q1372">
        <f>VLOOKUP($D1372,metadata!$B$2:$S$451,14,0)</f>
        <v>33.6</v>
      </c>
      <c r="R1372">
        <f>VLOOKUP($D1372,metadata!$B$2:$S$451,15,0)</f>
        <v>133.6</v>
      </c>
      <c r="S1372">
        <f>VLOOKUP($D1372,metadata!$B$2:$S$451,16,0)</f>
        <v>0.1</v>
      </c>
      <c r="T1372" t="str">
        <f>VLOOKUP($D1372,metadata!$B$2:$S$451,17,0)</f>
        <v/>
      </c>
      <c r="U1372" t="str">
        <f>VLOOKUP($D1372,metadata!$B$2:$S$451,18,0)</f>
        <v/>
      </c>
      <c r="V1372">
        <f>VLOOKUP($D1372,metadata!$B$2:$Z$451,19,0)</f>
        <v>36.4</v>
      </c>
      <c r="W1372" t="str">
        <f>VLOOKUP($D1372,metadata!$B$2:$Z$451,20,0)</f>
        <v>acc</v>
      </c>
      <c r="X1372" t="str">
        <f>VLOOKUP($D1372,metadata!$B$2:$Z$451,21,0)</f>
        <v/>
      </c>
      <c r="Y1372">
        <f>VLOOKUP($D1372,metadata!$B$2:$Z$451,22,0)</f>
        <v>33</v>
      </c>
      <c r="Z1372" t="str">
        <f>VLOOKUP($D1372,metadata!$B$2:$Z$451,23,0)</f>
        <v/>
      </c>
      <c r="AA1372" t="str">
        <f>VLOOKUP($D1372,metadata!$B$2:$Z$451,24,0)</f>
        <v/>
      </c>
      <c r="AB1372" t="str">
        <f>VLOOKUP($D1372,metadata!$B$2:$Z$451,25,0)</f>
        <v/>
      </c>
      <c r="AC1372">
        <v>12.013574660633401</v>
      </c>
      <c r="AD1372">
        <v>36.213991769547299</v>
      </c>
      <c r="AF1372">
        <f>IF(AE1372="",V1372,AE1372)</f>
        <v>36.4</v>
      </c>
      <c r="AG1372">
        <f>ROUND(AC1372,1)</f>
        <v>12</v>
      </c>
      <c r="AH1372">
        <v>2011</v>
      </c>
      <c r="AI1372" t="s">
        <v>37</v>
      </c>
      <c r="AJ1372" t="s">
        <v>37</v>
      </c>
    </row>
    <row r="1373" spans="3:36" x14ac:dyDescent="0.3">
      <c r="C1373">
        <v>1373</v>
      </c>
      <c r="D1373" t="str">
        <f t="shared" si="54"/>
        <v>33-Kochi</v>
      </c>
      <c r="E1373" t="str">
        <f>VLOOKUP($D1373,metadata!$B$2:$S$451,2,0)</f>
        <v>Musolin, DL; Tougou, D; Fujisaki, K</v>
      </c>
      <c r="F1373" t="str">
        <f>VLOOKUP($D1373,metadata!$B$2:$S$451,3,0)</f>
        <v>Photoperiodic response in the subtropical and warm-temperate zone populations of the southern green stink bug Nezara viridula: why does it not fit the common latitudinal trend?</v>
      </c>
      <c r="G1373" t="str">
        <f>VLOOKUP($D1373,metadata!$B$2:$S$451,4,0)</f>
        <v>10.1111/j.1365-3032.2011.00797.x</v>
      </c>
      <c r="H1373" t="str">
        <f>VLOOKUP($D1373,metadata!$B$2:$S$451,5,0)</f>
        <v>y</v>
      </c>
      <c r="I1373" t="str">
        <f>VLOOKUP($D1373,metadata!$B$2:$S$451,6,0)</f>
        <v>a</v>
      </c>
      <c r="J1373" t="str">
        <f>VLOOKUP($D1373,metadata!$B$2:$S$451,7,0)</f>
        <v>i</v>
      </c>
      <c r="K1373">
        <f>VLOOKUP($D1373,metadata!$B$2:$S$451,8,0)</f>
        <v>5</v>
      </c>
      <c r="L1373">
        <f>VLOOKUP($D1373,metadata!$B$2:$S$451,9,0)</f>
        <v>8</v>
      </c>
      <c r="M1373" t="str">
        <f>VLOOKUP($D1373,metadata!$B$2:$S$451,10,0)</f>
        <v/>
      </c>
      <c r="N1373" t="s">
        <v>51</v>
      </c>
      <c r="O1373" t="s">
        <v>52</v>
      </c>
      <c r="P1373" t="str">
        <f>VLOOKUP($D1373,metadata!$B$2:$S$451,13,0)</f>
        <v>Kochi</v>
      </c>
      <c r="Q1373">
        <f>VLOOKUP($D1373,metadata!$B$2:$S$451,14,0)</f>
        <v>33.6</v>
      </c>
      <c r="R1373">
        <f>VLOOKUP($D1373,metadata!$B$2:$S$451,15,0)</f>
        <v>133.6</v>
      </c>
      <c r="S1373">
        <f>VLOOKUP($D1373,metadata!$B$2:$S$451,16,0)</f>
        <v>0.1</v>
      </c>
      <c r="T1373" t="str">
        <f>VLOOKUP($D1373,metadata!$B$2:$S$451,17,0)</f>
        <v/>
      </c>
      <c r="U1373" t="str">
        <f>VLOOKUP($D1373,metadata!$B$2:$S$451,18,0)</f>
        <v/>
      </c>
      <c r="V1373">
        <f>VLOOKUP($D1373,metadata!$B$2:$Z$451,19,0)</f>
        <v>36.4</v>
      </c>
      <c r="W1373" t="str">
        <f>VLOOKUP($D1373,metadata!$B$2:$Z$451,20,0)</f>
        <v>acc</v>
      </c>
      <c r="X1373" t="str">
        <f>VLOOKUP($D1373,metadata!$B$2:$Z$451,21,0)</f>
        <v/>
      </c>
      <c r="Y1373">
        <f>VLOOKUP($D1373,metadata!$B$2:$Z$451,22,0)</f>
        <v>33</v>
      </c>
      <c r="Z1373" t="str">
        <f>VLOOKUP($D1373,metadata!$B$2:$Z$451,23,0)</f>
        <v/>
      </c>
      <c r="AA1373" t="str">
        <f>VLOOKUP($D1373,metadata!$B$2:$Z$451,24,0)</f>
        <v/>
      </c>
      <c r="AB1373" t="str">
        <f>VLOOKUP($D1373,metadata!$B$2:$Z$451,25,0)</f>
        <v/>
      </c>
      <c r="AC1373">
        <v>12.511312217194501</v>
      </c>
      <c r="AD1373">
        <v>39.917695473251001</v>
      </c>
      <c r="AF1373">
        <f>IF(AE1373="",V1373,AE1373)</f>
        <v>36.4</v>
      </c>
      <c r="AG1373">
        <f>ROUND(AC1373,1)</f>
        <v>12.5</v>
      </c>
      <c r="AH1373">
        <v>2011</v>
      </c>
      <c r="AI1373" t="s">
        <v>37</v>
      </c>
      <c r="AJ1373" t="s">
        <v>37</v>
      </c>
    </row>
    <row r="1374" spans="3:36" x14ac:dyDescent="0.3">
      <c r="C1374">
        <v>1374</v>
      </c>
      <c r="D1374" t="str">
        <f t="shared" si="54"/>
        <v>33-Kochi</v>
      </c>
      <c r="E1374" t="str">
        <f>VLOOKUP($D1374,metadata!$B$2:$S$451,2,0)</f>
        <v>Musolin, DL; Tougou, D; Fujisaki, K</v>
      </c>
      <c r="F1374" t="str">
        <f>VLOOKUP($D1374,metadata!$B$2:$S$451,3,0)</f>
        <v>Photoperiodic response in the subtropical and warm-temperate zone populations of the southern green stink bug Nezara viridula: why does it not fit the common latitudinal trend?</v>
      </c>
      <c r="G1374" t="str">
        <f>VLOOKUP($D1374,metadata!$B$2:$S$451,4,0)</f>
        <v>10.1111/j.1365-3032.2011.00797.x</v>
      </c>
      <c r="H1374" t="str">
        <f>VLOOKUP($D1374,metadata!$B$2:$S$451,5,0)</f>
        <v>y</v>
      </c>
      <c r="I1374" t="str">
        <f>VLOOKUP($D1374,metadata!$B$2:$S$451,6,0)</f>
        <v>a</v>
      </c>
      <c r="J1374" t="str">
        <f>VLOOKUP($D1374,metadata!$B$2:$S$451,7,0)</f>
        <v>i</v>
      </c>
      <c r="K1374">
        <f>VLOOKUP($D1374,metadata!$B$2:$S$451,8,0)</f>
        <v>5</v>
      </c>
      <c r="L1374">
        <f>VLOOKUP($D1374,metadata!$B$2:$S$451,9,0)</f>
        <v>8</v>
      </c>
      <c r="M1374" t="str">
        <f>VLOOKUP($D1374,metadata!$B$2:$S$451,10,0)</f>
        <v/>
      </c>
      <c r="N1374" t="s">
        <v>51</v>
      </c>
      <c r="O1374" t="s">
        <v>52</v>
      </c>
      <c r="P1374" t="str">
        <f>VLOOKUP($D1374,metadata!$B$2:$S$451,13,0)</f>
        <v>Kochi</v>
      </c>
      <c r="Q1374">
        <f>VLOOKUP($D1374,metadata!$B$2:$S$451,14,0)</f>
        <v>33.6</v>
      </c>
      <c r="R1374">
        <f>VLOOKUP($D1374,metadata!$B$2:$S$451,15,0)</f>
        <v>133.6</v>
      </c>
      <c r="S1374">
        <f>VLOOKUP($D1374,metadata!$B$2:$S$451,16,0)</f>
        <v>0.1</v>
      </c>
      <c r="T1374" t="str">
        <f>VLOOKUP($D1374,metadata!$B$2:$S$451,17,0)</f>
        <v/>
      </c>
      <c r="U1374" t="str">
        <f>VLOOKUP($D1374,metadata!$B$2:$S$451,18,0)</f>
        <v/>
      </c>
      <c r="V1374">
        <f>VLOOKUP($D1374,metadata!$B$2:$Z$451,19,0)</f>
        <v>36.4</v>
      </c>
      <c r="W1374" t="str">
        <f>VLOOKUP($D1374,metadata!$B$2:$Z$451,20,0)</f>
        <v>acc</v>
      </c>
      <c r="X1374" t="str">
        <f>VLOOKUP($D1374,metadata!$B$2:$Z$451,21,0)</f>
        <v/>
      </c>
      <c r="Y1374">
        <f>VLOOKUP($D1374,metadata!$B$2:$Z$451,22,0)</f>
        <v>33</v>
      </c>
      <c r="Z1374" t="str">
        <f>VLOOKUP($D1374,metadata!$B$2:$Z$451,23,0)</f>
        <v/>
      </c>
      <c r="AA1374" t="str">
        <f>VLOOKUP($D1374,metadata!$B$2:$Z$451,24,0)</f>
        <v/>
      </c>
      <c r="AB1374" t="str">
        <f>VLOOKUP($D1374,metadata!$B$2:$Z$451,25,0)</f>
        <v/>
      </c>
      <c r="AC1374">
        <v>13.009049773755599</v>
      </c>
      <c r="AD1374">
        <v>0.41152263374485099</v>
      </c>
      <c r="AF1374">
        <f>IF(AE1374="",V1374,AE1374)</f>
        <v>36.4</v>
      </c>
      <c r="AG1374">
        <f>ROUND(AC1374,1)</f>
        <v>13</v>
      </c>
      <c r="AH1374">
        <v>2011</v>
      </c>
      <c r="AI1374" t="s">
        <v>37</v>
      </c>
      <c r="AJ1374" t="s">
        <v>37</v>
      </c>
    </row>
    <row r="1375" spans="3:36" x14ac:dyDescent="0.3">
      <c r="C1375">
        <v>1375</v>
      </c>
      <c r="D1375" t="str">
        <f t="shared" si="54"/>
        <v>33-Kochi</v>
      </c>
      <c r="E1375" t="str">
        <f>VLOOKUP($D1375,metadata!$B$2:$S$451,2,0)</f>
        <v>Musolin, DL; Tougou, D; Fujisaki, K</v>
      </c>
      <c r="F1375" t="str">
        <f>VLOOKUP($D1375,metadata!$B$2:$S$451,3,0)</f>
        <v>Photoperiodic response in the subtropical and warm-temperate zone populations of the southern green stink bug Nezara viridula: why does it not fit the common latitudinal trend?</v>
      </c>
      <c r="G1375" t="str">
        <f>VLOOKUP($D1375,metadata!$B$2:$S$451,4,0)</f>
        <v>10.1111/j.1365-3032.2011.00797.x</v>
      </c>
      <c r="H1375" t="str">
        <f>VLOOKUP($D1375,metadata!$B$2:$S$451,5,0)</f>
        <v>y</v>
      </c>
      <c r="I1375" t="str">
        <f>VLOOKUP($D1375,metadata!$B$2:$S$451,6,0)</f>
        <v>a</v>
      </c>
      <c r="J1375" t="str">
        <f>VLOOKUP($D1375,metadata!$B$2:$S$451,7,0)</f>
        <v>i</v>
      </c>
      <c r="K1375">
        <f>VLOOKUP($D1375,metadata!$B$2:$S$451,8,0)</f>
        <v>5</v>
      </c>
      <c r="L1375">
        <f>VLOOKUP($D1375,metadata!$B$2:$S$451,9,0)</f>
        <v>8</v>
      </c>
      <c r="M1375" t="str">
        <f>VLOOKUP($D1375,metadata!$B$2:$S$451,10,0)</f>
        <v/>
      </c>
      <c r="N1375" t="s">
        <v>51</v>
      </c>
      <c r="O1375" t="s">
        <v>52</v>
      </c>
      <c r="P1375" t="str">
        <f>VLOOKUP($D1375,metadata!$B$2:$S$451,13,0)</f>
        <v>Kochi</v>
      </c>
      <c r="Q1375">
        <f>VLOOKUP($D1375,metadata!$B$2:$S$451,14,0)</f>
        <v>33.6</v>
      </c>
      <c r="R1375">
        <f>VLOOKUP($D1375,metadata!$B$2:$S$451,15,0)</f>
        <v>133.6</v>
      </c>
      <c r="S1375">
        <f>VLOOKUP($D1375,metadata!$B$2:$S$451,16,0)</f>
        <v>0.1</v>
      </c>
      <c r="T1375" t="str">
        <f>VLOOKUP($D1375,metadata!$B$2:$S$451,17,0)</f>
        <v/>
      </c>
      <c r="U1375" t="str">
        <f>VLOOKUP($D1375,metadata!$B$2:$S$451,18,0)</f>
        <v/>
      </c>
      <c r="V1375">
        <f>VLOOKUP($D1375,metadata!$B$2:$Z$451,19,0)</f>
        <v>36.4</v>
      </c>
      <c r="W1375" t="str">
        <f>VLOOKUP($D1375,metadata!$B$2:$Z$451,20,0)</f>
        <v>acc</v>
      </c>
      <c r="X1375" t="str">
        <f>VLOOKUP($D1375,metadata!$B$2:$Z$451,21,0)</f>
        <v/>
      </c>
      <c r="Y1375">
        <f>VLOOKUP($D1375,metadata!$B$2:$Z$451,22,0)</f>
        <v>33</v>
      </c>
      <c r="Z1375" t="str">
        <f>VLOOKUP($D1375,metadata!$B$2:$Z$451,23,0)</f>
        <v/>
      </c>
      <c r="AA1375" t="str">
        <f>VLOOKUP($D1375,metadata!$B$2:$Z$451,24,0)</f>
        <v/>
      </c>
      <c r="AB1375" t="str">
        <f>VLOOKUP($D1375,metadata!$B$2:$Z$451,25,0)</f>
        <v/>
      </c>
      <c r="AC1375">
        <v>14.0045248868778</v>
      </c>
      <c r="AD1375">
        <v>9.8765432098765409</v>
      </c>
      <c r="AF1375">
        <f>IF(AE1375="",V1375,AE1375)</f>
        <v>36.4</v>
      </c>
      <c r="AG1375">
        <f>ROUND(AC1375,1)</f>
        <v>14</v>
      </c>
      <c r="AH1375">
        <v>2011</v>
      </c>
      <c r="AI1375" t="s">
        <v>37</v>
      </c>
      <c r="AJ1375" t="s">
        <v>37</v>
      </c>
    </row>
    <row r="1376" spans="3:36" x14ac:dyDescent="0.3">
      <c r="C1376">
        <v>1376</v>
      </c>
      <c r="D1376" t="str">
        <f t="shared" si="54"/>
        <v>33-Kochi</v>
      </c>
      <c r="E1376" t="str">
        <f>VLOOKUP($D1376,metadata!$B$2:$S$451,2,0)</f>
        <v>Musolin, DL; Tougou, D; Fujisaki, K</v>
      </c>
      <c r="F1376" t="str">
        <f>VLOOKUP($D1376,metadata!$B$2:$S$451,3,0)</f>
        <v>Photoperiodic response in the subtropical and warm-temperate zone populations of the southern green stink bug Nezara viridula: why does it not fit the common latitudinal trend?</v>
      </c>
      <c r="G1376" t="str">
        <f>VLOOKUP($D1376,metadata!$B$2:$S$451,4,0)</f>
        <v>10.1111/j.1365-3032.2011.00797.x</v>
      </c>
      <c r="H1376" t="str">
        <f>VLOOKUP($D1376,metadata!$B$2:$S$451,5,0)</f>
        <v>y</v>
      </c>
      <c r="I1376" t="str">
        <f>VLOOKUP($D1376,metadata!$B$2:$S$451,6,0)</f>
        <v>a</v>
      </c>
      <c r="J1376" t="str">
        <f>VLOOKUP($D1376,metadata!$B$2:$S$451,7,0)</f>
        <v>i</v>
      </c>
      <c r="K1376">
        <f>VLOOKUP($D1376,metadata!$B$2:$S$451,8,0)</f>
        <v>5</v>
      </c>
      <c r="L1376">
        <f>VLOOKUP($D1376,metadata!$B$2:$S$451,9,0)</f>
        <v>8</v>
      </c>
      <c r="M1376" t="str">
        <f>VLOOKUP($D1376,metadata!$B$2:$S$451,10,0)</f>
        <v/>
      </c>
      <c r="N1376" t="s">
        <v>51</v>
      </c>
      <c r="O1376" t="s">
        <v>52</v>
      </c>
      <c r="P1376" t="str">
        <f>VLOOKUP($D1376,metadata!$B$2:$S$451,13,0)</f>
        <v>Kochi</v>
      </c>
      <c r="Q1376">
        <f>VLOOKUP($D1376,metadata!$B$2:$S$451,14,0)</f>
        <v>33.6</v>
      </c>
      <c r="R1376">
        <f>VLOOKUP($D1376,metadata!$B$2:$S$451,15,0)</f>
        <v>133.6</v>
      </c>
      <c r="S1376">
        <f>VLOOKUP($D1376,metadata!$B$2:$S$451,16,0)</f>
        <v>0.1</v>
      </c>
      <c r="T1376" t="str">
        <f>VLOOKUP($D1376,metadata!$B$2:$S$451,17,0)</f>
        <v/>
      </c>
      <c r="U1376" t="str">
        <f>VLOOKUP($D1376,metadata!$B$2:$S$451,18,0)</f>
        <v/>
      </c>
      <c r="V1376">
        <f>VLOOKUP($D1376,metadata!$B$2:$Z$451,19,0)</f>
        <v>36.4</v>
      </c>
      <c r="W1376" t="str">
        <f>VLOOKUP($D1376,metadata!$B$2:$Z$451,20,0)</f>
        <v>acc</v>
      </c>
      <c r="X1376" t="str">
        <f>VLOOKUP($D1376,metadata!$B$2:$Z$451,21,0)</f>
        <v/>
      </c>
      <c r="Y1376">
        <f>VLOOKUP($D1376,metadata!$B$2:$Z$451,22,0)</f>
        <v>33</v>
      </c>
      <c r="Z1376" t="str">
        <f>VLOOKUP($D1376,metadata!$B$2:$Z$451,23,0)</f>
        <v/>
      </c>
      <c r="AA1376" t="str">
        <f>VLOOKUP($D1376,metadata!$B$2:$Z$451,24,0)</f>
        <v/>
      </c>
      <c r="AB1376" t="str">
        <f>VLOOKUP($D1376,metadata!$B$2:$Z$451,25,0)</f>
        <v/>
      </c>
      <c r="AC1376">
        <v>15</v>
      </c>
      <c r="AD1376">
        <v>0.82304526748968898</v>
      </c>
      <c r="AF1376">
        <f>IF(AE1376="",V1376,AE1376)</f>
        <v>36.4</v>
      </c>
      <c r="AG1376">
        <f>ROUND(AC1376,1)</f>
        <v>15</v>
      </c>
      <c r="AH1376">
        <v>2011</v>
      </c>
      <c r="AI1376" t="s">
        <v>37</v>
      </c>
      <c r="AJ1376" t="s">
        <v>37</v>
      </c>
    </row>
    <row r="1377" spans="3:36" x14ac:dyDescent="0.3">
      <c r="C1377">
        <v>1377</v>
      </c>
      <c r="D1377" t="str">
        <f t="shared" si="54"/>
        <v>33-Wakayama</v>
      </c>
      <c r="E1377" t="str">
        <f>VLOOKUP($D1377,metadata!$B$2:$S$451,2,0)</f>
        <v>Musolin, DL; Tougou, D; Fujisaki, K</v>
      </c>
      <c r="F1377" t="str">
        <f>VLOOKUP($D1377,metadata!$B$2:$S$451,3,0)</f>
        <v>Photoperiodic response in the subtropical and warm-temperate zone populations of the southern green stink bug Nezara viridula: why does it not fit the common latitudinal trend?</v>
      </c>
      <c r="G1377" t="str">
        <f>VLOOKUP($D1377,metadata!$B$2:$S$451,4,0)</f>
        <v>10.1111/j.1365-3032.2011.00797.x</v>
      </c>
      <c r="H1377" t="str">
        <f>VLOOKUP($D1377,metadata!$B$2:$S$451,5,0)</f>
        <v>y</v>
      </c>
      <c r="I1377" t="str">
        <f>VLOOKUP($D1377,metadata!$B$2:$S$451,6,0)</f>
        <v>a</v>
      </c>
      <c r="J1377" t="str">
        <f>VLOOKUP($D1377,metadata!$B$2:$S$451,7,0)</f>
        <v>i</v>
      </c>
      <c r="K1377">
        <f>VLOOKUP($D1377,metadata!$B$2:$S$451,8,0)</f>
        <v>5</v>
      </c>
      <c r="L1377">
        <f>VLOOKUP($D1377,metadata!$B$2:$S$451,9,0)</f>
        <v>6</v>
      </c>
      <c r="M1377" t="str">
        <f>VLOOKUP($D1377,metadata!$B$2:$S$451,10,0)</f>
        <v/>
      </c>
      <c r="N1377" t="s">
        <v>51</v>
      </c>
      <c r="O1377" t="s">
        <v>52</v>
      </c>
      <c r="P1377" t="str">
        <f>VLOOKUP($D1377,metadata!$B$2:$S$451,13,0)</f>
        <v>Wakayama</v>
      </c>
      <c r="Q1377">
        <f>VLOOKUP($D1377,metadata!$B$2:$S$451,14,0)</f>
        <v>33.700000000000003</v>
      </c>
      <c r="R1377">
        <f>VLOOKUP($D1377,metadata!$B$2:$S$451,15,0)</f>
        <v>135.69999999999999</v>
      </c>
      <c r="S1377">
        <f>VLOOKUP($D1377,metadata!$B$2:$S$451,16,0)</f>
        <v>0.1</v>
      </c>
      <c r="T1377" t="str">
        <f>VLOOKUP($D1377,metadata!$B$2:$S$451,17,0)</f>
        <v/>
      </c>
      <c r="U1377" t="str">
        <f>VLOOKUP($D1377,metadata!$B$2:$S$451,18,0)</f>
        <v/>
      </c>
      <c r="V1377">
        <f>VLOOKUP($D1377,metadata!$B$2:$Z$451,19,0)</f>
        <v>37</v>
      </c>
      <c r="W1377" t="str">
        <f>VLOOKUP($D1377,metadata!$B$2:$Z$451,20,0)</f>
        <v>acc</v>
      </c>
      <c r="X1377" t="str">
        <f>VLOOKUP($D1377,metadata!$B$2:$Z$451,21,0)</f>
        <v/>
      </c>
      <c r="Y1377">
        <f>VLOOKUP($D1377,metadata!$B$2:$Z$451,22,0)</f>
        <v>33</v>
      </c>
      <c r="Z1377" t="str">
        <f>VLOOKUP($D1377,metadata!$B$2:$Z$451,23,0)</f>
        <v/>
      </c>
      <c r="AA1377" t="str">
        <f>VLOOKUP($D1377,metadata!$B$2:$Z$451,24,0)</f>
        <v/>
      </c>
      <c r="AB1377" t="str">
        <f>VLOOKUP($D1377,metadata!$B$2:$Z$451,25,0)</f>
        <v/>
      </c>
      <c r="AC1377">
        <v>10.022624434389099</v>
      </c>
      <c r="AD1377">
        <v>73.770491803278603</v>
      </c>
      <c r="AF1377">
        <f>IF(AE1377="",V1377,AE1377)</f>
        <v>37</v>
      </c>
      <c r="AG1377">
        <f>ROUND(AC1377,1)</f>
        <v>10</v>
      </c>
      <c r="AH1377">
        <v>2011</v>
      </c>
      <c r="AI1377" t="s">
        <v>37</v>
      </c>
      <c r="AJ1377" t="s">
        <v>37</v>
      </c>
    </row>
    <row r="1378" spans="3:36" x14ac:dyDescent="0.3">
      <c r="C1378">
        <v>1378</v>
      </c>
      <c r="D1378" t="str">
        <f t="shared" si="54"/>
        <v>33-Wakayama</v>
      </c>
      <c r="E1378" t="str">
        <f>VLOOKUP($D1378,metadata!$B$2:$S$451,2,0)</f>
        <v>Musolin, DL; Tougou, D; Fujisaki, K</v>
      </c>
      <c r="F1378" t="str">
        <f>VLOOKUP($D1378,metadata!$B$2:$S$451,3,0)</f>
        <v>Photoperiodic response in the subtropical and warm-temperate zone populations of the southern green stink bug Nezara viridula: why does it not fit the common latitudinal trend?</v>
      </c>
      <c r="G1378" t="str">
        <f>VLOOKUP($D1378,metadata!$B$2:$S$451,4,0)</f>
        <v>10.1111/j.1365-3032.2011.00797.x</v>
      </c>
      <c r="H1378" t="str">
        <f>VLOOKUP($D1378,metadata!$B$2:$S$451,5,0)</f>
        <v>y</v>
      </c>
      <c r="I1378" t="str">
        <f>VLOOKUP($D1378,metadata!$B$2:$S$451,6,0)</f>
        <v>a</v>
      </c>
      <c r="J1378" t="str">
        <f>VLOOKUP($D1378,metadata!$B$2:$S$451,7,0)</f>
        <v>i</v>
      </c>
      <c r="K1378">
        <f>VLOOKUP($D1378,metadata!$B$2:$S$451,8,0)</f>
        <v>5</v>
      </c>
      <c r="L1378">
        <f>VLOOKUP($D1378,metadata!$B$2:$S$451,9,0)</f>
        <v>6</v>
      </c>
      <c r="M1378" t="str">
        <f>VLOOKUP($D1378,metadata!$B$2:$S$451,10,0)</f>
        <v/>
      </c>
      <c r="N1378" t="str">
        <f>VLOOKUP($D1378,metadata!$B$2:$S$451,11,0)</f>
        <v/>
      </c>
      <c r="O1378" t="str">
        <f>VLOOKUP($D1378,metadata!$B$2:$S$451,12,0)</f>
        <v/>
      </c>
      <c r="P1378" t="str">
        <f>VLOOKUP($D1378,metadata!$B$2:$S$451,13,0)</f>
        <v>Wakayama</v>
      </c>
      <c r="Q1378">
        <f>VLOOKUP($D1378,metadata!$B$2:$S$451,14,0)</f>
        <v>33.700000000000003</v>
      </c>
      <c r="R1378">
        <f>VLOOKUP($D1378,metadata!$B$2:$S$451,15,0)</f>
        <v>135.69999999999999</v>
      </c>
      <c r="S1378">
        <f>VLOOKUP($D1378,metadata!$B$2:$S$451,16,0)</f>
        <v>0.1</v>
      </c>
      <c r="T1378" t="str">
        <f>VLOOKUP($D1378,metadata!$B$2:$S$451,17,0)</f>
        <v/>
      </c>
      <c r="U1378" t="str">
        <f>VLOOKUP($D1378,metadata!$B$2:$S$451,18,0)</f>
        <v/>
      </c>
      <c r="V1378">
        <f>VLOOKUP($D1378,metadata!$B$2:$Z$451,19,0)</f>
        <v>37</v>
      </c>
      <c r="W1378" t="str">
        <f>VLOOKUP($D1378,metadata!$B$2:$Z$451,20,0)</f>
        <v>acc</v>
      </c>
      <c r="X1378" t="str">
        <f>VLOOKUP($D1378,metadata!$B$2:$Z$451,21,0)</f>
        <v/>
      </c>
      <c r="Y1378">
        <f>VLOOKUP($D1378,metadata!$B$2:$Z$451,22,0)</f>
        <v>33</v>
      </c>
      <c r="Z1378" t="str">
        <f>VLOOKUP($D1378,metadata!$B$2:$Z$451,23,0)</f>
        <v/>
      </c>
      <c r="AA1378" t="str">
        <f>VLOOKUP($D1378,metadata!$B$2:$Z$451,24,0)</f>
        <v/>
      </c>
      <c r="AB1378" t="str">
        <f>VLOOKUP($D1378,metadata!$B$2:$Z$451,25,0)</f>
        <v/>
      </c>
      <c r="AC1378">
        <v>11.040723981900401</v>
      </c>
      <c r="AD1378">
        <v>79.508196721311407</v>
      </c>
      <c r="AF1378">
        <f>IF(AE1378="",V1378,AE1378)</f>
        <v>37</v>
      </c>
      <c r="AG1378">
        <f>ROUND(AC1378,1)</f>
        <v>11</v>
      </c>
      <c r="AH1378">
        <v>2011</v>
      </c>
      <c r="AI1378" t="s">
        <v>37</v>
      </c>
      <c r="AJ1378" t="s">
        <v>37</v>
      </c>
    </row>
    <row r="1379" spans="3:36" x14ac:dyDescent="0.3">
      <c r="C1379">
        <v>1379</v>
      </c>
      <c r="D1379" t="str">
        <f t="shared" si="54"/>
        <v>33-Wakayama</v>
      </c>
      <c r="E1379" t="str">
        <f>VLOOKUP($D1379,metadata!$B$2:$S$451,2,0)</f>
        <v>Musolin, DL; Tougou, D; Fujisaki, K</v>
      </c>
      <c r="F1379" t="str">
        <f>VLOOKUP($D1379,metadata!$B$2:$S$451,3,0)</f>
        <v>Photoperiodic response in the subtropical and warm-temperate zone populations of the southern green stink bug Nezara viridula: why does it not fit the common latitudinal trend?</v>
      </c>
      <c r="G1379" t="str">
        <f>VLOOKUP($D1379,metadata!$B$2:$S$451,4,0)</f>
        <v>10.1111/j.1365-3032.2011.00797.x</v>
      </c>
      <c r="H1379" t="str">
        <f>VLOOKUP($D1379,metadata!$B$2:$S$451,5,0)</f>
        <v>y</v>
      </c>
      <c r="I1379" t="str">
        <f>VLOOKUP($D1379,metadata!$B$2:$S$451,6,0)</f>
        <v>a</v>
      </c>
      <c r="J1379" t="str">
        <f>VLOOKUP($D1379,metadata!$B$2:$S$451,7,0)</f>
        <v>i</v>
      </c>
      <c r="K1379">
        <f>VLOOKUP($D1379,metadata!$B$2:$S$451,8,0)</f>
        <v>5</v>
      </c>
      <c r="L1379">
        <f>VLOOKUP($D1379,metadata!$B$2:$S$451,9,0)</f>
        <v>6</v>
      </c>
      <c r="M1379" t="str">
        <f>VLOOKUP($D1379,metadata!$B$2:$S$451,10,0)</f>
        <v/>
      </c>
      <c r="N1379" t="str">
        <f>VLOOKUP($D1379,metadata!$B$2:$S$451,11,0)</f>
        <v/>
      </c>
      <c r="O1379" t="str">
        <f>VLOOKUP($D1379,metadata!$B$2:$S$451,12,0)</f>
        <v/>
      </c>
      <c r="P1379" t="str">
        <f>VLOOKUP($D1379,metadata!$B$2:$S$451,13,0)</f>
        <v>Wakayama</v>
      </c>
      <c r="Q1379">
        <f>VLOOKUP($D1379,metadata!$B$2:$S$451,14,0)</f>
        <v>33.700000000000003</v>
      </c>
      <c r="R1379">
        <f>VLOOKUP($D1379,metadata!$B$2:$S$451,15,0)</f>
        <v>135.69999999999999</v>
      </c>
      <c r="S1379">
        <f>VLOOKUP($D1379,metadata!$B$2:$S$451,16,0)</f>
        <v>0.1</v>
      </c>
      <c r="T1379" t="str">
        <f>VLOOKUP($D1379,metadata!$B$2:$S$451,17,0)</f>
        <v/>
      </c>
      <c r="U1379" t="str">
        <f>VLOOKUP($D1379,metadata!$B$2:$S$451,18,0)</f>
        <v/>
      </c>
      <c r="V1379">
        <f>VLOOKUP($D1379,metadata!$B$2:$Z$451,19,0)</f>
        <v>37</v>
      </c>
      <c r="W1379" t="str">
        <f>VLOOKUP($D1379,metadata!$B$2:$Z$451,20,0)</f>
        <v>acc</v>
      </c>
      <c r="X1379" t="str">
        <f>VLOOKUP($D1379,metadata!$B$2:$Z$451,21,0)</f>
        <v/>
      </c>
      <c r="Y1379">
        <f>VLOOKUP($D1379,metadata!$B$2:$Z$451,22,0)</f>
        <v>33</v>
      </c>
      <c r="Z1379" t="str">
        <f>VLOOKUP($D1379,metadata!$B$2:$Z$451,23,0)</f>
        <v/>
      </c>
      <c r="AA1379" t="str">
        <f>VLOOKUP($D1379,metadata!$B$2:$Z$451,24,0)</f>
        <v/>
      </c>
      <c r="AB1379" t="str">
        <f>VLOOKUP($D1379,metadata!$B$2:$Z$451,25,0)</f>
        <v/>
      </c>
      <c r="AC1379">
        <v>12.013574660633401</v>
      </c>
      <c r="AD1379">
        <v>74.590163934426201</v>
      </c>
      <c r="AF1379">
        <f>IF(AE1379="",V1379,AE1379)</f>
        <v>37</v>
      </c>
      <c r="AG1379">
        <f>ROUND(AC1379,1)</f>
        <v>12</v>
      </c>
      <c r="AH1379">
        <v>2011</v>
      </c>
      <c r="AI1379" t="s">
        <v>37</v>
      </c>
      <c r="AJ1379" t="s">
        <v>37</v>
      </c>
    </row>
    <row r="1380" spans="3:36" x14ac:dyDescent="0.3">
      <c r="C1380">
        <v>1380</v>
      </c>
      <c r="D1380" t="str">
        <f t="shared" si="54"/>
        <v>33-Wakayama</v>
      </c>
      <c r="E1380" t="str">
        <f>VLOOKUP($D1380,metadata!$B$2:$S$451,2,0)</f>
        <v>Musolin, DL; Tougou, D; Fujisaki, K</v>
      </c>
      <c r="F1380" t="str">
        <f>VLOOKUP($D1380,metadata!$B$2:$S$451,3,0)</f>
        <v>Photoperiodic response in the subtropical and warm-temperate zone populations of the southern green stink bug Nezara viridula: why does it not fit the common latitudinal trend?</v>
      </c>
      <c r="G1380" t="str">
        <f>VLOOKUP($D1380,metadata!$B$2:$S$451,4,0)</f>
        <v>10.1111/j.1365-3032.2011.00797.x</v>
      </c>
      <c r="H1380" t="str">
        <f>VLOOKUP($D1380,metadata!$B$2:$S$451,5,0)</f>
        <v>y</v>
      </c>
      <c r="I1380" t="str">
        <f>VLOOKUP($D1380,metadata!$B$2:$S$451,6,0)</f>
        <v>a</v>
      </c>
      <c r="J1380" t="str">
        <f>VLOOKUP($D1380,metadata!$B$2:$S$451,7,0)</f>
        <v>i</v>
      </c>
      <c r="K1380">
        <f>VLOOKUP($D1380,metadata!$B$2:$S$451,8,0)</f>
        <v>5</v>
      </c>
      <c r="L1380">
        <f>VLOOKUP($D1380,metadata!$B$2:$S$451,9,0)</f>
        <v>6</v>
      </c>
      <c r="M1380" t="str">
        <f>VLOOKUP($D1380,metadata!$B$2:$S$451,10,0)</f>
        <v/>
      </c>
      <c r="N1380" t="str">
        <f>VLOOKUP($D1380,metadata!$B$2:$S$451,11,0)</f>
        <v/>
      </c>
      <c r="O1380" t="str">
        <f>VLOOKUP($D1380,metadata!$B$2:$S$451,12,0)</f>
        <v/>
      </c>
      <c r="P1380" t="str">
        <f>VLOOKUP($D1380,metadata!$B$2:$S$451,13,0)</f>
        <v>Wakayama</v>
      </c>
      <c r="Q1380">
        <f>VLOOKUP($D1380,metadata!$B$2:$S$451,14,0)</f>
        <v>33.700000000000003</v>
      </c>
      <c r="R1380">
        <f>VLOOKUP($D1380,metadata!$B$2:$S$451,15,0)</f>
        <v>135.69999999999999</v>
      </c>
      <c r="S1380">
        <f>VLOOKUP($D1380,metadata!$B$2:$S$451,16,0)</f>
        <v>0.1</v>
      </c>
      <c r="T1380" t="str">
        <f>VLOOKUP($D1380,metadata!$B$2:$S$451,17,0)</f>
        <v/>
      </c>
      <c r="U1380" t="str">
        <f>VLOOKUP($D1380,metadata!$B$2:$S$451,18,0)</f>
        <v/>
      </c>
      <c r="V1380">
        <f>VLOOKUP($D1380,metadata!$B$2:$Z$451,19,0)</f>
        <v>37</v>
      </c>
      <c r="W1380" t="str">
        <f>VLOOKUP($D1380,metadata!$B$2:$Z$451,20,0)</f>
        <v>acc</v>
      </c>
      <c r="X1380" t="str">
        <f>VLOOKUP($D1380,metadata!$B$2:$Z$451,21,0)</f>
        <v/>
      </c>
      <c r="Y1380">
        <f>VLOOKUP($D1380,metadata!$B$2:$Z$451,22,0)</f>
        <v>33</v>
      </c>
      <c r="Z1380" t="str">
        <f>VLOOKUP($D1380,metadata!$B$2:$Z$451,23,0)</f>
        <v/>
      </c>
      <c r="AA1380" t="str">
        <f>VLOOKUP($D1380,metadata!$B$2:$Z$451,24,0)</f>
        <v/>
      </c>
      <c r="AB1380" t="str">
        <f>VLOOKUP($D1380,metadata!$B$2:$Z$451,25,0)</f>
        <v/>
      </c>
      <c r="AC1380">
        <v>13.009049773755599</v>
      </c>
      <c r="AD1380">
        <v>5.7377049180327901</v>
      </c>
      <c r="AF1380">
        <f>IF(AE1380="",V1380,AE1380)</f>
        <v>37</v>
      </c>
      <c r="AG1380">
        <f>ROUND(AC1380,1)</f>
        <v>13</v>
      </c>
      <c r="AH1380">
        <v>2011</v>
      </c>
      <c r="AI1380" t="s">
        <v>37</v>
      </c>
      <c r="AJ1380" t="s">
        <v>37</v>
      </c>
    </row>
    <row r="1381" spans="3:36" x14ac:dyDescent="0.3">
      <c r="C1381">
        <v>1381</v>
      </c>
      <c r="D1381" t="str">
        <f t="shared" si="54"/>
        <v>33-Wakayama</v>
      </c>
      <c r="E1381" t="str">
        <f>VLOOKUP($D1381,metadata!$B$2:$S$451,2,0)</f>
        <v>Musolin, DL; Tougou, D; Fujisaki, K</v>
      </c>
      <c r="F1381" t="str">
        <f>VLOOKUP($D1381,metadata!$B$2:$S$451,3,0)</f>
        <v>Photoperiodic response in the subtropical and warm-temperate zone populations of the southern green stink bug Nezara viridula: why does it not fit the common latitudinal trend?</v>
      </c>
      <c r="G1381" t="str">
        <f>VLOOKUP($D1381,metadata!$B$2:$S$451,4,0)</f>
        <v>10.1111/j.1365-3032.2011.00797.x</v>
      </c>
      <c r="H1381" t="str">
        <f>VLOOKUP($D1381,metadata!$B$2:$S$451,5,0)</f>
        <v>y</v>
      </c>
      <c r="I1381" t="str">
        <f>VLOOKUP($D1381,metadata!$B$2:$S$451,6,0)</f>
        <v>a</v>
      </c>
      <c r="J1381" t="str">
        <f>VLOOKUP($D1381,metadata!$B$2:$S$451,7,0)</f>
        <v>i</v>
      </c>
      <c r="K1381">
        <f>VLOOKUP($D1381,metadata!$B$2:$S$451,8,0)</f>
        <v>5</v>
      </c>
      <c r="L1381">
        <f>VLOOKUP($D1381,metadata!$B$2:$S$451,9,0)</f>
        <v>6</v>
      </c>
      <c r="M1381" t="str">
        <f>VLOOKUP($D1381,metadata!$B$2:$S$451,10,0)</f>
        <v/>
      </c>
      <c r="N1381" t="str">
        <f>VLOOKUP($D1381,metadata!$B$2:$S$451,11,0)</f>
        <v/>
      </c>
      <c r="O1381" t="str">
        <f>VLOOKUP($D1381,metadata!$B$2:$S$451,12,0)</f>
        <v/>
      </c>
      <c r="P1381" t="str">
        <f>VLOOKUP($D1381,metadata!$B$2:$S$451,13,0)</f>
        <v>Wakayama</v>
      </c>
      <c r="Q1381">
        <f>VLOOKUP($D1381,metadata!$B$2:$S$451,14,0)</f>
        <v>33.700000000000003</v>
      </c>
      <c r="R1381">
        <f>VLOOKUP($D1381,metadata!$B$2:$S$451,15,0)</f>
        <v>135.69999999999999</v>
      </c>
      <c r="S1381">
        <f>VLOOKUP($D1381,metadata!$B$2:$S$451,16,0)</f>
        <v>0.1</v>
      </c>
      <c r="T1381" t="str">
        <f>VLOOKUP($D1381,metadata!$B$2:$S$451,17,0)</f>
        <v/>
      </c>
      <c r="U1381" t="str">
        <f>VLOOKUP($D1381,metadata!$B$2:$S$451,18,0)</f>
        <v/>
      </c>
      <c r="V1381">
        <f>VLOOKUP($D1381,metadata!$B$2:$Z$451,19,0)</f>
        <v>37</v>
      </c>
      <c r="W1381" t="str">
        <f>VLOOKUP($D1381,metadata!$B$2:$Z$451,20,0)</f>
        <v>acc</v>
      </c>
      <c r="X1381" t="str">
        <f>VLOOKUP($D1381,metadata!$B$2:$Z$451,21,0)</f>
        <v/>
      </c>
      <c r="Y1381">
        <f>VLOOKUP($D1381,metadata!$B$2:$Z$451,22,0)</f>
        <v>33</v>
      </c>
      <c r="Z1381" t="str">
        <f>VLOOKUP($D1381,metadata!$B$2:$Z$451,23,0)</f>
        <v/>
      </c>
      <c r="AA1381" t="str">
        <f>VLOOKUP($D1381,metadata!$B$2:$Z$451,24,0)</f>
        <v/>
      </c>
      <c r="AB1381" t="str">
        <f>VLOOKUP($D1381,metadata!$B$2:$Z$451,25,0)</f>
        <v/>
      </c>
      <c r="AC1381">
        <v>14.027149321266901</v>
      </c>
      <c r="AD1381">
        <v>1.63934426229505</v>
      </c>
      <c r="AF1381">
        <f>IF(AE1381="",V1381,AE1381)</f>
        <v>37</v>
      </c>
      <c r="AG1381">
        <f>ROUND(AC1381,1)</f>
        <v>14</v>
      </c>
      <c r="AH1381">
        <v>2011</v>
      </c>
      <c r="AI1381" t="s">
        <v>37</v>
      </c>
      <c r="AJ1381" t="s">
        <v>37</v>
      </c>
    </row>
    <row r="1382" spans="3:36" x14ac:dyDescent="0.3">
      <c r="C1382">
        <v>1382</v>
      </c>
      <c r="D1382" t="str">
        <f t="shared" si="54"/>
        <v>33-Wakayama</v>
      </c>
      <c r="E1382" t="str">
        <f>VLOOKUP($D1382,metadata!$B$2:$S$451,2,0)</f>
        <v>Musolin, DL; Tougou, D; Fujisaki, K</v>
      </c>
      <c r="F1382" t="str">
        <f>VLOOKUP($D1382,metadata!$B$2:$S$451,3,0)</f>
        <v>Photoperiodic response in the subtropical and warm-temperate zone populations of the southern green stink bug Nezara viridula: why does it not fit the common latitudinal trend?</v>
      </c>
      <c r="G1382" t="str">
        <f>VLOOKUP($D1382,metadata!$B$2:$S$451,4,0)</f>
        <v>10.1111/j.1365-3032.2011.00797.x</v>
      </c>
      <c r="H1382" t="str">
        <f>VLOOKUP($D1382,metadata!$B$2:$S$451,5,0)</f>
        <v>y</v>
      </c>
      <c r="I1382" t="str">
        <f>VLOOKUP($D1382,metadata!$B$2:$S$451,6,0)</f>
        <v>a</v>
      </c>
      <c r="J1382" t="str">
        <f>VLOOKUP($D1382,metadata!$B$2:$S$451,7,0)</f>
        <v>i</v>
      </c>
      <c r="K1382">
        <f>VLOOKUP($D1382,metadata!$B$2:$S$451,8,0)</f>
        <v>5</v>
      </c>
      <c r="L1382">
        <f>VLOOKUP($D1382,metadata!$B$2:$S$451,9,0)</f>
        <v>6</v>
      </c>
      <c r="M1382" t="str">
        <f>VLOOKUP($D1382,metadata!$B$2:$S$451,10,0)</f>
        <v/>
      </c>
      <c r="N1382" t="str">
        <f>VLOOKUP($D1382,metadata!$B$2:$S$451,11,0)</f>
        <v/>
      </c>
      <c r="O1382" t="str">
        <f>VLOOKUP($D1382,metadata!$B$2:$S$451,12,0)</f>
        <v/>
      </c>
      <c r="P1382" t="str">
        <f>VLOOKUP($D1382,metadata!$B$2:$S$451,13,0)</f>
        <v>Wakayama</v>
      </c>
      <c r="Q1382">
        <f>VLOOKUP($D1382,metadata!$B$2:$S$451,14,0)</f>
        <v>33.700000000000003</v>
      </c>
      <c r="R1382">
        <f>VLOOKUP($D1382,metadata!$B$2:$S$451,15,0)</f>
        <v>135.69999999999999</v>
      </c>
      <c r="S1382">
        <f>VLOOKUP($D1382,metadata!$B$2:$S$451,16,0)</f>
        <v>0.1</v>
      </c>
      <c r="T1382" t="str">
        <f>VLOOKUP($D1382,metadata!$B$2:$S$451,17,0)</f>
        <v/>
      </c>
      <c r="U1382" t="str">
        <f>VLOOKUP($D1382,metadata!$B$2:$S$451,18,0)</f>
        <v/>
      </c>
      <c r="V1382">
        <f>VLOOKUP($D1382,metadata!$B$2:$Z$451,19,0)</f>
        <v>37</v>
      </c>
      <c r="W1382" t="str">
        <f>VLOOKUP($D1382,metadata!$B$2:$Z$451,20,0)</f>
        <v>acc</v>
      </c>
      <c r="X1382" t="str">
        <f>VLOOKUP($D1382,metadata!$B$2:$Z$451,21,0)</f>
        <v/>
      </c>
      <c r="Y1382">
        <f>VLOOKUP($D1382,metadata!$B$2:$Z$451,22,0)</f>
        <v>33</v>
      </c>
      <c r="Z1382" t="str">
        <f>VLOOKUP($D1382,metadata!$B$2:$Z$451,23,0)</f>
        <v/>
      </c>
      <c r="AA1382" t="str">
        <f>VLOOKUP($D1382,metadata!$B$2:$Z$451,24,0)</f>
        <v/>
      </c>
      <c r="AB1382" t="str">
        <f>VLOOKUP($D1382,metadata!$B$2:$Z$451,25,0)</f>
        <v/>
      </c>
      <c r="AC1382">
        <v>15.0452488687782</v>
      </c>
      <c r="AD1382">
        <v>9.0163934426229204</v>
      </c>
      <c r="AF1382">
        <f>IF(AE1382="",V1382,AE1382)</f>
        <v>37</v>
      </c>
      <c r="AG1382">
        <f>ROUND(AC1382,1)</f>
        <v>15</v>
      </c>
      <c r="AH1382">
        <v>2011</v>
      </c>
      <c r="AI1382" t="s">
        <v>37</v>
      </c>
      <c r="AJ1382" t="s">
        <v>37</v>
      </c>
    </row>
    <row r="1383" spans="3:36" x14ac:dyDescent="0.3">
      <c r="C1383">
        <v>1383</v>
      </c>
      <c r="D1383" t="str">
        <f t="shared" si="54"/>
        <v>33-Osaka</v>
      </c>
      <c r="E1383" t="str">
        <f>VLOOKUP($D1383,metadata!$B$2:$S$451,2,0)</f>
        <v>Musolin, DL; Tougou, D; Fujisaki, K</v>
      </c>
      <c r="F1383" t="str">
        <f>VLOOKUP($D1383,metadata!$B$2:$S$451,3,0)</f>
        <v>Photoperiodic response in the subtropical and warm-temperate zone populations of the southern green stink bug Nezara viridula: why does it not fit the common latitudinal trend?</v>
      </c>
      <c r="G1383" t="str">
        <f>VLOOKUP($D1383,metadata!$B$2:$S$451,4,0)</f>
        <v>10.1111/j.1365-3032.2011.00797.x</v>
      </c>
      <c r="H1383" t="str">
        <f>VLOOKUP($D1383,metadata!$B$2:$S$451,5,0)</f>
        <v>y</v>
      </c>
      <c r="I1383" t="str">
        <f>VLOOKUP($D1383,metadata!$B$2:$S$451,6,0)</f>
        <v>a</v>
      </c>
      <c r="J1383" t="str">
        <f>VLOOKUP($D1383,metadata!$B$2:$S$451,7,0)</f>
        <v>i</v>
      </c>
      <c r="K1383">
        <f>VLOOKUP($D1383,metadata!$B$2:$S$451,8,0)</f>
        <v>5</v>
      </c>
      <c r="L1383">
        <f>VLOOKUP($D1383,metadata!$B$2:$S$451,9,0)</f>
        <v>5</v>
      </c>
      <c r="M1383" t="str">
        <f>VLOOKUP($D1383,metadata!$B$2:$S$451,10,0)</f>
        <v/>
      </c>
      <c r="N1383" t="str">
        <f>VLOOKUP($D1383,metadata!$B$2:$S$451,11,0)</f>
        <v/>
      </c>
      <c r="O1383" t="str">
        <f>VLOOKUP($D1383,metadata!$B$2:$S$451,12,0)</f>
        <v/>
      </c>
      <c r="P1383" t="str">
        <f>VLOOKUP($D1383,metadata!$B$2:$S$451,13,0)</f>
        <v>Osaka</v>
      </c>
      <c r="Q1383">
        <f>VLOOKUP($D1383,metadata!$B$2:$S$451,14,0)</f>
        <v>34.700000000000003</v>
      </c>
      <c r="R1383">
        <f>VLOOKUP($D1383,metadata!$B$2:$S$451,15,0)</f>
        <v>135.5</v>
      </c>
      <c r="S1383">
        <f>VLOOKUP($D1383,metadata!$B$2:$S$451,16,0)</f>
        <v>0.1</v>
      </c>
      <c r="T1383" t="str">
        <f>VLOOKUP($D1383,metadata!$B$2:$S$451,17,0)</f>
        <v/>
      </c>
      <c r="U1383" t="str">
        <f>VLOOKUP($D1383,metadata!$B$2:$S$451,18,0)</f>
        <v/>
      </c>
      <c r="V1383">
        <f>VLOOKUP($D1383,metadata!$B$2:$Z$451,19,0)</f>
        <v>65.8</v>
      </c>
      <c r="W1383" t="str">
        <f>VLOOKUP($D1383,metadata!$B$2:$Z$451,20,0)</f>
        <v>acc</v>
      </c>
      <c r="X1383" t="str">
        <f>VLOOKUP($D1383,metadata!$B$2:$Z$451,21,0)</f>
        <v/>
      </c>
      <c r="Y1383">
        <f>VLOOKUP($D1383,metadata!$B$2:$Z$451,22,0)</f>
        <v>33</v>
      </c>
      <c r="Z1383" t="str">
        <f>VLOOKUP($D1383,metadata!$B$2:$Z$451,23,0)</f>
        <v/>
      </c>
      <c r="AA1383" t="str">
        <f>VLOOKUP($D1383,metadata!$B$2:$Z$451,24,0)</f>
        <v/>
      </c>
      <c r="AB1383" t="str">
        <f>VLOOKUP($D1383,metadata!$B$2:$Z$451,25,0)</f>
        <v>other study</v>
      </c>
      <c r="AC1383">
        <v>10.0229154485958</v>
      </c>
      <c r="AD1383">
        <v>100.41304388827</v>
      </c>
      <c r="AF1383">
        <f>IF(AE1383="",V1383,AE1383)</f>
        <v>65.8</v>
      </c>
      <c r="AG1383">
        <f>ROUND(AC1383,1)</f>
        <v>10</v>
      </c>
      <c r="AH1383">
        <v>2011</v>
      </c>
      <c r="AI1383" t="s">
        <v>37</v>
      </c>
      <c r="AJ1383" t="s">
        <v>37</v>
      </c>
    </row>
    <row r="1384" spans="3:36" x14ac:dyDescent="0.3">
      <c r="C1384">
        <v>1384</v>
      </c>
      <c r="D1384" t="str">
        <f t="shared" si="54"/>
        <v>33-Osaka</v>
      </c>
      <c r="E1384" t="str">
        <f>VLOOKUP($D1384,metadata!$B$2:$S$451,2,0)</f>
        <v>Musolin, DL; Tougou, D; Fujisaki, K</v>
      </c>
      <c r="F1384" t="str">
        <f>VLOOKUP($D1384,metadata!$B$2:$S$451,3,0)</f>
        <v>Photoperiodic response in the subtropical and warm-temperate zone populations of the southern green stink bug Nezara viridula: why does it not fit the common latitudinal trend?</v>
      </c>
      <c r="G1384" t="str">
        <f>VLOOKUP($D1384,metadata!$B$2:$S$451,4,0)</f>
        <v>10.1111/j.1365-3032.2011.00797.x</v>
      </c>
      <c r="H1384" t="str">
        <f>VLOOKUP($D1384,metadata!$B$2:$S$451,5,0)</f>
        <v>y</v>
      </c>
      <c r="I1384" t="str">
        <f>VLOOKUP($D1384,metadata!$B$2:$S$451,6,0)</f>
        <v>a</v>
      </c>
      <c r="J1384" t="str">
        <f>VLOOKUP($D1384,metadata!$B$2:$S$451,7,0)</f>
        <v>i</v>
      </c>
      <c r="K1384">
        <f>VLOOKUP($D1384,metadata!$B$2:$S$451,8,0)</f>
        <v>5</v>
      </c>
      <c r="L1384">
        <f>VLOOKUP($D1384,metadata!$B$2:$S$451,9,0)</f>
        <v>5</v>
      </c>
      <c r="M1384" t="str">
        <f>VLOOKUP($D1384,metadata!$B$2:$S$451,10,0)</f>
        <v/>
      </c>
      <c r="N1384" t="str">
        <f>VLOOKUP($D1384,metadata!$B$2:$S$451,11,0)</f>
        <v/>
      </c>
      <c r="O1384" t="str">
        <f>VLOOKUP($D1384,metadata!$B$2:$S$451,12,0)</f>
        <v/>
      </c>
      <c r="P1384" t="str">
        <f>VLOOKUP($D1384,metadata!$B$2:$S$451,13,0)</f>
        <v>Osaka</v>
      </c>
      <c r="Q1384">
        <f>VLOOKUP($D1384,metadata!$B$2:$S$451,14,0)</f>
        <v>34.700000000000003</v>
      </c>
      <c r="R1384">
        <f>VLOOKUP($D1384,metadata!$B$2:$S$451,15,0)</f>
        <v>135.5</v>
      </c>
      <c r="S1384">
        <f>VLOOKUP($D1384,metadata!$B$2:$S$451,16,0)</f>
        <v>0.1</v>
      </c>
      <c r="T1384" t="str">
        <f>VLOOKUP($D1384,metadata!$B$2:$S$451,17,0)</f>
        <v/>
      </c>
      <c r="U1384" t="str">
        <f>VLOOKUP($D1384,metadata!$B$2:$S$451,18,0)</f>
        <v/>
      </c>
      <c r="V1384">
        <f>VLOOKUP($D1384,metadata!$B$2:$Z$451,19,0)</f>
        <v>65.8</v>
      </c>
      <c r="W1384" t="str">
        <f>VLOOKUP($D1384,metadata!$B$2:$Z$451,20,0)</f>
        <v>acc</v>
      </c>
      <c r="X1384" t="str">
        <f>VLOOKUP($D1384,metadata!$B$2:$Z$451,21,0)</f>
        <v/>
      </c>
      <c r="Y1384">
        <f>VLOOKUP($D1384,metadata!$B$2:$Z$451,22,0)</f>
        <v>33</v>
      </c>
      <c r="Z1384" t="str">
        <f>VLOOKUP($D1384,metadata!$B$2:$Z$451,23,0)</f>
        <v/>
      </c>
      <c r="AA1384" t="str">
        <f>VLOOKUP($D1384,metadata!$B$2:$Z$451,24,0)</f>
        <v/>
      </c>
      <c r="AB1384" t="str">
        <f>VLOOKUP($D1384,metadata!$B$2:$Z$451,25,0)</f>
        <v>other study</v>
      </c>
      <c r="AC1384">
        <v>12.016653778691399</v>
      </c>
      <c r="AD1384">
        <v>72.861696309009602</v>
      </c>
      <c r="AF1384">
        <f>IF(AE1384="",V1384,AE1384)</f>
        <v>65.8</v>
      </c>
      <c r="AG1384">
        <f>ROUND(AC1384,1)</f>
        <v>12</v>
      </c>
      <c r="AH1384">
        <v>2011</v>
      </c>
      <c r="AI1384" t="s">
        <v>37</v>
      </c>
      <c r="AJ1384" t="s">
        <v>37</v>
      </c>
    </row>
    <row r="1385" spans="3:36" x14ac:dyDescent="0.3">
      <c r="C1385">
        <v>1385</v>
      </c>
      <c r="D1385" t="str">
        <f t="shared" si="54"/>
        <v>33-Osaka</v>
      </c>
      <c r="E1385" t="str">
        <f>VLOOKUP($D1385,metadata!$B$2:$S$451,2,0)</f>
        <v>Musolin, DL; Tougou, D; Fujisaki, K</v>
      </c>
      <c r="F1385" t="str">
        <f>VLOOKUP($D1385,metadata!$B$2:$S$451,3,0)</f>
        <v>Photoperiodic response in the subtropical and warm-temperate zone populations of the southern green stink bug Nezara viridula: why does it not fit the common latitudinal trend?</v>
      </c>
      <c r="G1385" t="str">
        <f>VLOOKUP($D1385,metadata!$B$2:$S$451,4,0)</f>
        <v>10.1111/j.1365-3032.2011.00797.x</v>
      </c>
      <c r="H1385" t="str">
        <f>VLOOKUP($D1385,metadata!$B$2:$S$451,5,0)</f>
        <v>y</v>
      </c>
      <c r="I1385" t="str">
        <f>VLOOKUP($D1385,metadata!$B$2:$S$451,6,0)</f>
        <v>a</v>
      </c>
      <c r="J1385" t="str">
        <f>VLOOKUP($D1385,metadata!$B$2:$S$451,7,0)</f>
        <v>i</v>
      </c>
      <c r="K1385">
        <f>VLOOKUP($D1385,metadata!$B$2:$S$451,8,0)</f>
        <v>5</v>
      </c>
      <c r="L1385">
        <f>VLOOKUP($D1385,metadata!$B$2:$S$451,9,0)</f>
        <v>5</v>
      </c>
      <c r="M1385" t="str">
        <f>VLOOKUP($D1385,metadata!$B$2:$S$451,10,0)</f>
        <v/>
      </c>
      <c r="N1385" t="str">
        <f>VLOOKUP($D1385,metadata!$B$2:$S$451,11,0)</f>
        <v/>
      </c>
      <c r="O1385" t="str">
        <f>VLOOKUP($D1385,metadata!$B$2:$S$451,12,0)</f>
        <v/>
      </c>
      <c r="P1385" t="str">
        <f>VLOOKUP($D1385,metadata!$B$2:$S$451,13,0)</f>
        <v>Osaka</v>
      </c>
      <c r="Q1385">
        <f>VLOOKUP($D1385,metadata!$B$2:$S$451,14,0)</f>
        <v>34.700000000000003</v>
      </c>
      <c r="R1385">
        <f>VLOOKUP($D1385,metadata!$B$2:$S$451,15,0)</f>
        <v>135.5</v>
      </c>
      <c r="S1385">
        <f>VLOOKUP($D1385,metadata!$B$2:$S$451,16,0)</f>
        <v>0.1</v>
      </c>
      <c r="T1385" t="str">
        <f>VLOOKUP($D1385,metadata!$B$2:$S$451,17,0)</f>
        <v/>
      </c>
      <c r="U1385" t="str">
        <f>VLOOKUP($D1385,metadata!$B$2:$S$451,18,0)</f>
        <v/>
      </c>
      <c r="V1385">
        <f>VLOOKUP($D1385,metadata!$B$2:$Z$451,19,0)</f>
        <v>65.8</v>
      </c>
      <c r="W1385" t="str">
        <f>VLOOKUP($D1385,metadata!$B$2:$Z$451,20,0)</f>
        <v>acc</v>
      </c>
      <c r="X1385" t="str">
        <f>VLOOKUP($D1385,metadata!$B$2:$Z$451,21,0)</f>
        <v/>
      </c>
      <c r="Y1385">
        <f>VLOOKUP($D1385,metadata!$B$2:$Z$451,22,0)</f>
        <v>33</v>
      </c>
      <c r="Z1385" t="str">
        <f>VLOOKUP($D1385,metadata!$B$2:$Z$451,23,0)</f>
        <v/>
      </c>
      <c r="AA1385" t="str">
        <f>VLOOKUP($D1385,metadata!$B$2:$Z$451,24,0)</f>
        <v/>
      </c>
      <c r="AB1385" t="str">
        <f>VLOOKUP($D1385,metadata!$B$2:$Z$451,25,0)</f>
        <v>other study</v>
      </c>
      <c r="AC1385">
        <v>13.013805850512</v>
      </c>
      <c r="AD1385">
        <v>60.330812319646903</v>
      </c>
      <c r="AF1385">
        <f>IF(AE1385="",V1385,AE1385)</f>
        <v>65.8</v>
      </c>
      <c r="AG1385">
        <f>ROUND(AC1385,1)</f>
        <v>13</v>
      </c>
      <c r="AH1385">
        <v>2011</v>
      </c>
      <c r="AI1385" t="s">
        <v>37</v>
      </c>
      <c r="AJ1385" t="s">
        <v>37</v>
      </c>
    </row>
    <row r="1386" spans="3:36" x14ac:dyDescent="0.3">
      <c r="C1386">
        <v>1386</v>
      </c>
      <c r="D1386" t="str">
        <f t="shared" si="54"/>
        <v>33-Osaka</v>
      </c>
      <c r="E1386" t="str">
        <f>VLOOKUP($D1386,metadata!$B$2:$S$451,2,0)</f>
        <v>Musolin, DL; Tougou, D; Fujisaki, K</v>
      </c>
      <c r="F1386" t="str">
        <f>VLOOKUP($D1386,metadata!$B$2:$S$451,3,0)</f>
        <v>Photoperiodic response in the subtropical and warm-temperate zone populations of the southern green stink bug Nezara viridula: why does it not fit the common latitudinal trend?</v>
      </c>
      <c r="G1386" t="str">
        <f>VLOOKUP($D1386,metadata!$B$2:$S$451,4,0)</f>
        <v>10.1111/j.1365-3032.2011.00797.x</v>
      </c>
      <c r="H1386" t="str">
        <f>VLOOKUP($D1386,metadata!$B$2:$S$451,5,0)</f>
        <v>y</v>
      </c>
      <c r="I1386" t="str">
        <f>VLOOKUP($D1386,metadata!$B$2:$S$451,6,0)</f>
        <v>a</v>
      </c>
      <c r="J1386" t="str">
        <f>VLOOKUP($D1386,metadata!$B$2:$S$451,7,0)</f>
        <v>i</v>
      </c>
      <c r="K1386">
        <f>VLOOKUP($D1386,metadata!$B$2:$S$451,8,0)</f>
        <v>5</v>
      </c>
      <c r="L1386">
        <f>VLOOKUP($D1386,metadata!$B$2:$S$451,9,0)</f>
        <v>5</v>
      </c>
      <c r="M1386" t="str">
        <f>VLOOKUP($D1386,metadata!$B$2:$S$451,10,0)</f>
        <v/>
      </c>
      <c r="N1386" t="str">
        <f>VLOOKUP($D1386,metadata!$B$2:$S$451,11,0)</f>
        <v/>
      </c>
      <c r="O1386" t="str">
        <f>VLOOKUP($D1386,metadata!$B$2:$S$451,12,0)</f>
        <v/>
      </c>
      <c r="P1386" t="str">
        <f>VLOOKUP($D1386,metadata!$B$2:$S$451,13,0)</f>
        <v>Osaka</v>
      </c>
      <c r="Q1386">
        <f>VLOOKUP($D1386,metadata!$B$2:$S$451,14,0)</f>
        <v>34.700000000000003</v>
      </c>
      <c r="R1386">
        <f>VLOOKUP($D1386,metadata!$B$2:$S$451,15,0)</f>
        <v>135.5</v>
      </c>
      <c r="S1386">
        <f>VLOOKUP($D1386,metadata!$B$2:$S$451,16,0)</f>
        <v>0.1</v>
      </c>
      <c r="T1386" t="str">
        <f>VLOOKUP($D1386,metadata!$B$2:$S$451,17,0)</f>
        <v/>
      </c>
      <c r="U1386" t="str">
        <f>VLOOKUP($D1386,metadata!$B$2:$S$451,18,0)</f>
        <v/>
      </c>
      <c r="V1386">
        <f>VLOOKUP($D1386,metadata!$B$2:$Z$451,19,0)</f>
        <v>65.8</v>
      </c>
      <c r="W1386" t="str">
        <f>VLOOKUP($D1386,metadata!$B$2:$Z$451,20,0)</f>
        <v>acc</v>
      </c>
      <c r="X1386" t="str">
        <f>VLOOKUP($D1386,metadata!$B$2:$Z$451,21,0)</f>
        <v/>
      </c>
      <c r="Y1386">
        <f>VLOOKUP($D1386,metadata!$B$2:$Z$451,22,0)</f>
        <v>33</v>
      </c>
      <c r="Z1386" t="str">
        <f>VLOOKUP($D1386,metadata!$B$2:$Z$451,23,0)</f>
        <v/>
      </c>
      <c r="AA1386" t="str">
        <f>VLOOKUP($D1386,metadata!$B$2:$Z$451,24,0)</f>
        <v/>
      </c>
      <c r="AB1386" t="str">
        <f>VLOOKUP($D1386,metadata!$B$2:$Z$451,25,0)</f>
        <v>other study</v>
      </c>
      <c r="AC1386">
        <v>14.0001131627091</v>
      </c>
      <c r="AD1386">
        <v>8.2985986684548096E-2</v>
      </c>
      <c r="AF1386">
        <f>IF(AE1386="",V1386,AE1386)</f>
        <v>65.8</v>
      </c>
      <c r="AG1386">
        <f>ROUND(AC1386,1)</f>
        <v>14</v>
      </c>
      <c r="AH1386">
        <v>2011</v>
      </c>
      <c r="AI1386" t="s">
        <v>37</v>
      </c>
      <c r="AJ1386" t="s">
        <v>37</v>
      </c>
    </row>
    <row r="1387" spans="3:36" x14ac:dyDescent="0.3">
      <c r="C1387">
        <v>1387</v>
      </c>
      <c r="D1387" t="str">
        <f t="shared" si="54"/>
        <v>33-Osaka</v>
      </c>
      <c r="E1387" t="str">
        <f>VLOOKUP($D1387,metadata!$B$2:$S$451,2,0)</f>
        <v>Musolin, DL; Tougou, D; Fujisaki, K</v>
      </c>
      <c r="F1387" t="str">
        <f>VLOOKUP($D1387,metadata!$B$2:$S$451,3,0)</f>
        <v>Photoperiodic response in the subtropical and warm-temperate zone populations of the southern green stink bug Nezara viridula: why does it not fit the common latitudinal trend?</v>
      </c>
      <c r="G1387" t="str">
        <f>VLOOKUP($D1387,metadata!$B$2:$S$451,4,0)</f>
        <v>10.1111/j.1365-3032.2011.00797.x</v>
      </c>
      <c r="H1387" t="str">
        <f>VLOOKUP($D1387,metadata!$B$2:$S$451,5,0)</f>
        <v>y</v>
      </c>
      <c r="I1387" t="str">
        <f>VLOOKUP($D1387,metadata!$B$2:$S$451,6,0)</f>
        <v>a</v>
      </c>
      <c r="J1387" t="str">
        <f>VLOOKUP($D1387,metadata!$B$2:$S$451,7,0)</f>
        <v>i</v>
      </c>
      <c r="K1387">
        <f>VLOOKUP($D1387,metadata!$B$2:$S$451,8,0)</f>
        <v>5</v>
      </c>
      <c r="L1387">
        <f>VLOOKUP($D1387,metadata!$B$2:$S$451,9,0)</f>
        <v>5</v>
      </c>
      <c r="M1387" t="str">
        <f>VLOOKUP($D1387,metadata!$B$2:$S$451,10,0)</f>
        <v/>
      </c>
      <c r="N1387" t="str">
        <f>VLOOKUP($D1387,metadata!$B$2:$S$451,11,0)</f>
        <v/>
      </c>
      <c r="O1387" t="str">
        <f>VLOOKUP($D1387,metadata!$B$2:$S$451,12,0)</f>
        <v/>
      </c>
      <c r="P1387" t="str">
        <f>VLOOKUP($D1387,metadata!$B$2:$S$451,13,0)</f>
        <v>Osaka</v>
      </c>
      <c r="Q1387">
        <f>VLOOKUP($D1387,metadata!$B$2:$S$451,14,0)</f>
        <v>34.700000000000003</v>
      </c>
      <c r="R1387">
        <f>VLOOKUP($D1387,metadata!$B$2:$S$451,15,0)</f>
        <v>135.5</v>
      </c>
      <c r="S1387">
        <f>VLOOKUP($D1387,metadata!$B$2:$S$451,16,0)</f>
        <v>0.1</v>
      </c>
      <c r="T1387" t="str">
        <f>VLOOKUP($D1387,metadata!$B$2:$S$451,17,0)</f>
        <v/>
      </c>
      <c r="U1387" t="str">
        <f>VLOOKUP($D1387,metadata!$B$2:$S$451,18,0)</f>
        <v/>
      </c>
      <c r="V1387">
        <f>VLOOKUP($D1387,metadata!$B$2:$Z$451,19,0)</f>
        <v>65.8</v>
      </c>
      <c r="W1387" t="str">
        <f>VLOOKUP($D1387,metadata!$B$2:$Z$451,20,0)</f>
        <v>acc</v>
      </c>
      <c r="X1387" t="str">
        <f>VLOOKUP($D1387,metadata!$B$2:$Z$451,21,0)</f>
        <v/>
      </c>
      <c r="Y1387">
        <f>VLOOKUP($D1387,metadata!$B$2:$Z$451,22,0)</f>
        <v>33</v>
      </c>
      <c r="Z1387" t="str">
        <f>VLOOKUP($D1387,metadata!$B$2:$Z$451,23,0)</f>
        <v/>
      </c>
      <c r="AA1387" t="str">
        <f>VLOOKUP($D1387,metadata!$B$2:$Z$451,24,0)</f>
        <v/>
      </c>
      <c r="AB1387" t="str">
        <f>VLOOKUP($D1387,metadata!$B$2:$Z$451,25,0)</f>
        <v>other study</v>
      </c>
      <c r="AC1387">
        <v>14.999999999999901</v>
      </c>
      <c r="AD1387">
        <v>-0.41492993342257001</v>
      </c>
      <c r="AF1387">
        <f>IF(AE1387="",V1387,AE1387)</f>
        <v>65.8</v>
      </c>
      <c r="AG1387">
        <f>ROUND(AC1387,1)</f>
        <v>15</v>
      </c>
      <c r="AH1387">
        <v>2011</v>
      </c>
      <c r="AI1387" t="s">
        <v>37</v>
      </c>
      <c r="AJ1387" t="s">
        <v>37</v>
      </c>
    </row>
    <row r="1388" spans="3:36" x14ac:dyDescent="0.3">
      <c r="C1388">
        <v>1388</v>
      </c>
      <c r="D1388" t="str">
        <f t="shared" si="54"/>
        <v>35-Kamikawa</v>
      </c>
      <c r="E1388" t="str">
        <f>VLOOKUP($D1388,metadata!$B$2:$S$451,2,0)</f>
        <v>NODA, H</v>
      </c>
      <c r="F1388" t="str">
        <f>VLOOKUP($D1388,metadata!$B$2:$S$451,3,0)</f>
        <v>GEOGRAPHIC-VARIATION OF NYMPHAL DIAPAUSE IN THE SMALL BROWN PLANTHOPPER IN JAPAN</v>
      </c>
      <c r="G1388" t="str">
        <f>VLOOKUP($D1388,metadata!$B$2:$S$451,4,0)</f>
        <v/>
      </c>
      <c r="H1388" t="str">
        <f>VLOOKUP($D1388,metadata!$B$2:$S$451,5,0)</f>
        <v>y</v>
      </c>
      <c r="I1388" t="str">
        <f>VLOOKUP($D1388,metadata!$B$2:$S$451,6,0)</f>
        <v>a</v>
      </c>
      <c r="J1388" t="str">
        <f>VLOOKUP($D1388,metadata!$B$2:$S$451,7,0)</f>
        <v>i</v>
      </c>
      <c r="K1388">
        <f>VLOOKUP($D1388,metadata!$B$2:$S$451,8,0)</f>
        <v>8</v>
      </c>
      <c r="L1388">
        <f>VLOOKUP($D1388,metadata!$B$2:$S$451,9,0)</f>
        <v>7</v>
      </c>
      <c r="M1388" t="str">
        <f>VLOOKUP($D1388,metadata!$B$2:$S$451,10,0)</f>
        <v/>
      </c>
      <c r="N1388" t="str">
        <f>VLOOKUP($D1388,metadata!$B$2:$S$451,11,0)</f>
        <v>laodelphax striatellus</v>
      </c>
      <c r="O1388" t="str">
        <f>VLOOKUP($D1388,metadata!$B$2:$S$451,12,0)</f>
        <v>homoptera</v>
      </c>
      <c r="P1388" t="str">
        <f>VLOOKUP($D1388,metadata!$B$2:$S$451,13,0)</f>
        <v>Kamikawa</v>
      </c>
      <c r="Q1388">
        <f>VLOOKUP($D1388,metadata!$B$2:$S$451,14,0)</f>
        <v>43.847186000000001</v>
      </c>
      <c r="R1388">
        <f>VLOOKUP($D1388,metadata!$B$2:$S$451,15,0)</f>
        <v>142.77042800000001</v>
      </c>
      <c r="S1388" t="str">
        <f>VLOOKUP($D1388,metadata!$B$2:$S$451,16,0)</f>
        <v/>
      </c>
      <c r="T1388" t="str">
        <f>VLOOKUP($D1388,metadata!$B$2:$S$451,17,0)</f>
        <v/>
      </c>
      <c r="U1388" t="str">
        <f>VLOOKUP($D1388,metadata!$B$2:$S$451,18,0)</f>
        <v/>
      </c>
      <c r="V1388">
        <f>VLOOKUP($D1388,metadata!$B$2:$Z$451,19,0)</f>
        <v>1</v>
      </c>
      <c r="W1388" t="str">
        <f>VLOOKUP($D1388,metadata!$B$2:$Z$451,20,0)</f>
        <v>not described</v>
      </c>
      <c r="X1388" t="str">
        <f>VLOOKUP($D1388,metadata!$B$2:$Z$451,21,0)</f>
        <v/>
      </c>
      <c r="Y1388">
        <f>VLOOKUP($D1388,metadata!$B$2:$Z$451,22,0)</f>
        <v>35</v>
      </c>
      <c r="Z1388" t="str">
        <f>VLOOKUP($D1388,metadata!$B$2:$Z$451,23,0)</f>
        <v/>
      </c>
      <c r="AA1388" t="str">
        <f>VLOOKUP($D1388,metadata!$B$2:$Z$451,24,0)</f>
        <v>nymphal</v>
      </c>
      <c r="AB1388" t="str">
        <f>VLOOKUP($D1388,metadata!$B$2:$Z$451,25,0)</f>
        <v/>
      </c>
      <c r="AC1388">
        <v>12.0202242640544</v>
      </c>
      <c r="AD1388">
        <v>103.044871794871</v>
      </c>
      <c r="AF1388">
        <f>IF(AE1388="",V1388,AE1388)</f>
        <v>1</v>
      </c>
      <c r="AG1388">
        <f>ROUND(AC1388,1)</f>
        <v>12</v>
      </c>
      <c r="AH1388">
        <v>1992</v>
      </c>
      <c r="AI1388" t="s">
        <v>37</v>
      </c>
      <c r="AJ1388" t="s">
        <v>37</v>
      </c>
    </row>
    <row r="1389" spans="3:36" x14ac:dyDescent="0.3">
      <c r="C1389">
        <v>1389</v>
      </c>
      <c r="D1389" t="str">
        <f t="shared" si="54"/>
        <v>35-Kamikawa</v>
      </c>
      <c r="E1389" t="str">
        <f>VLOOKUP($D1389,metadata!$B$2:$S$451,2,0)</f>
        <v>NODA, H</v>
      </c>
      <c r="F1389" t="str">
        <f>VLOOKUP($D1389,metadata!$B$2:$S$451,3,0)</f>
        <v>GEOGRAPHIC-VARIATION OF NYMPHAL DIAPAUSE IN THE SMALL BROWN PLANTHOPPER IN JAPAN</v>
      </c>
      <c r="G1389" t="str">
        <f>VLOOKUP($D1389,metadata!$B$2:$S$451,4,0)</f>
        <v/>
      </c>
      <c r="H1389" t="str">
        <f>VLOOKUP($D1389,metadata!$B$2:$S$451,5,0)</f>
        <v>y</v>
      </c>
      <c r="I1389" t="str">
        <f>VLOOKUP($D1389,metadata!$B$2:$S$451,6,0)</f>
        <v>a</v>
      </c>
      <c r="J1389" t="str">
        <f>VLOOKUP($D1389,metadata!$B$2:$S$451,7,0)</f>
        <v>i</v>
      </c>
      <c r="K1389">
        <f>VLOOKUP($D1389,metadata!$B$2:$S$451,8,0)</f>
        <v>8</v>
      </c>
      <c r="L1389">
        <f>VLOOKUP($D1389,metadata!$B$2:$S$451,9,0)</f>
        <v>7</v>
      </c>
      <c r="M1389" t="str">
        <f>VLOOKUP($D1389,metadata!$B$2:$S$451,10,0)</f>
        <v/>
      </c>
      <c r="N1389" t="str">
        <f>VLOOKUP($D1389,metadata!$B$2:$S$451,11,0)</f>
        <v>laodelphax striatellus</v>
      </c>
      <c r="O1389" t="str">
        <f>VLOOKUP($D1389,metadata!$B$2:$S$451,12,0)</f>
        <v>homoptera</v>
      </c>
      <c r="P1389" t="str">
        <f>VLOOKUP($D1389,metadata!$B$2:$S$451,13,0)</f>
        <v>Kamikawa</v>
      </c>
      <c r="Q1389">
        <f>VLOOKUP($D1389,metadata!$B$2:$S$451,14,0)</f>
        <v>43.847186000000001</v>
      </c>
      <c r="R1389">
        <f>VLOOKUP($D1389,metadata!$B$2:$S$451,15,0)</f>
        <v>142.77042800000001</v>
      </c>
      <c r="S1389" t="str">
        <f>VLOOKUP($D1389,metadata!$B$2:$S$451,16,0)</f>
        <v/>
      </c>
      <c r="T1389" t="str">
        <f>VLOOKUP($D1389,metadata!$B$2:$S$451,17,0)</f>
        <v/>
      </c>
      <c r="U1389" t="str">
        <f>VLOOKUP($D1389,metadata!$B$2:$S$451,18,0)</f>
        <v/>
      </c>
      <c r="V1389">
        <f>VLOOKUP($D1389,metadata!$B$2:$Z$451,19,0)</f>
        <v>1</v>
      </c>
      <c r="W1389" t="str">
        <f>VLOOKUP($D1389,metadata!$B$2:$Z$451,20,0)</f>
        <v>not described</v>
      </c>
      <c r="X1389" t="str">
        <f>VLOOKUP($D1389,metadata!$B$2:$Z$451,21,0)</f>
        <v/>
      </c>
      <c r="Y1389">
        <f>VLOOKUP($D1389,metadata!$B$2:$Z$451,22,0)</f>
        <v>35</v>
      </c>
      <c r="Z1389" t="str">
        <f>VLOOKUP($D1389,metadata!$B$2:$Z$451,23,0)</f>
        <v/>
      </c>
      <c r="AA1389" t="str">
        <f>VLOOKUP($D1389,metadata!$B$2:$Z$451,24,0)</f>
        <v>nymphal</v>
      </c>
      <c r="AB1389" t="str">
        <f>VLOOKUP($D1389,metadata!$B$2:$Z$451,25,0)</f>
        <v/>
      </c>
      <c r="AC1389">
        <v>13.0385754423266</v>
      </c>
      <c r="AD1389">
        <v>100.480769230769</v>
      </c>
      <c r="AF1389">
        <f>IF(AE1389="",V1389,AE1389)</f>
        <v>1</v>
      </c>
      <c r="AG1389">
        <f>ROUND(AC1389,1)</f>
        <v>13</v>
      </c>
      <c r="AH1389">
        <v>1992</v>
      </c>
      <c r="AI1389" t="s">
        <v>37</v>
      </c>
      <c r="AJ1389" t="s">
        <v>37</v>
      </c>
    </row>
    <row r="1390" spans="3:36" x14ac:dyDescent="0.3">
      <c r="C1390">
        <v>1390</v>
      </c>
      <c r="D1390" t="str">
        <f t="shared" si="54"/>
        <v>35-Kamikawa</v>
      </c>
      <c r="E1390" t="str">
        <f>VLOOKUP($D1390,metadata!$B$2:$S$451,2,0)</f>
        <v>NODA, H</v>
      </c>
      <c r="F1390" t="str">
        <f>VLOOKUP($D1390,metadata!$B$2:$S$451,3,0)</f>
        <v>GEOGRAPHIC-VARIATION OF NYMPHAL DIAPAUSE IN THE SMALL BROWN PLANTHOPPER IN JAPAN</v>
      </c>
      <c r="G1390" t="str">
        <f>VLOOKUP($D1390,metadata!$B$2:$S$451,4,0)</f>
        <v/>
      </c>
      <c r="H1390" t="str">
        <f>VLOOKUP($D1390,metadata!$B$2:$S$451,5,0)</f>
        <v>y</v>
      </c>
      <c r="I1390" t="str">
        <f>VLOOKUP($D1390,metadata!$B$2:$S$451,6,0)</f>
        <v>a</v>
      </c>
      <c r="J1390" t="str">
        <f>VLOOKUP($D1390,metadata!$B$2:$S$451,7,0)</f>
        <v>i</v>
      </c>
      <c r="K1390">
        <f>VLOOKUP($D1390,metadata!$B$2:$S$451,8,0)</f>
        <v>8</v>
      </c>
      <c r="L1390">
        <f>VLOOKUP($D1390,metadata!$B$2:$S$451,9,0)</f>
        <v>7</v>
      </c>
      <c r="M1390" t="str">
        <f>VLOOKUP($D1390,metadata!$B$2:$S$451,10,0)</f>
        <v/>
      </c>
      <c r="N1390" t="str">
        <f>VLOOKUP($D1390,metadata!$B$2:$S$451,11,0)</f>
        <v>laodelphax striatellus</v>
      </c>
      <c r="O1390" t="str">
        <f>VLOOKUP($D1390,metadata!$B$2:$S$451,12,0)</f>
        <v>homoptera</v>
      </c>
      <c r="P1390" t="str">
        <f>VLOOKUP($D1390,metadata!$B$2:$S$451,13,0)</f>
        <v>Kamikawa</v>
      </c>
      <c r="Q1390">
        <f>VLOOKUP($D1390,metadata!$B$2:$S$451,14,0)</f>
        <v>43.847186000000001</v>
      </c>
      <c r="R1390">
        <f>VLOOKUP($D1390,metadata!$B$2:$S$451,15,0)</f>
        <v>142.77042800000001</v>
      </c>
      <c r="S1390" t="str">
        <f>VLOOKUP($D1390,metadata!$B$2:$S$451,16,0)</f>
        <v/>
      </c>
      <c r="T1390" t="str">
        <f>VLOOKUP($D1390,metadata!$B$2:$S$451,17,0)</f>
        <v/>
      </c>
      <c r="U1390" t="str">
        <f>VLOOKUP($D1390,metadata!$B$2:$S$451,18,0)</f>
        <v/>
      </c>
      <c r="V1390">
        <f>VLOOKUP($D1390,metadata!$B$2:$Z$451,19,0)</f>
        <v>1</v>
      </c>
      <c r="W1390" t="str">
        <f>VLOOKUP($D1390,metadata!$B$2:$Z$451,20,0)</f>
        <v>not described</v>
      </c>
      <c r="X1390" t="str">
        <f>VLOOKUP($D1390,metadata!$B$2:$Z$451,21,0)</f>
        <v/>
      </c>
      <c r="Y1390">
        <f>VLOOKUP($D1390,metadata!$B$2:$Z$451,22,0)</f>
        <v>35</v>
      </c>
      <c r="Z1390" t="str">
        <f>VLOOKUP($D1390,metadata!$B$2:$Z$451,23,0)</f>
        <v/>
      </c>
      <c r="AA1390" t="str">
        <f>VLOOKUP($D1390,metadata!$B$2:$Z$451,24,0)</f>
        <v>nymphal</v>
      </c>
      <c r="AB1390" t="str">
        <f>VLOOKUP($D1390,metadata!$B$2:$Z$451,25,0)</f>
        <v/>
      </c>
      <c r="AC1390">
        <v>13.499936720074899</v>
      </c>
      <c r="AD1390">
        <v>71.474358974358907</v>
      </c>
      <c r="AF1390">
        <f>IF(AE1390="",V1390,AE1390)</f>
        <v>1</v>
      </c>
      <c r="AG1390">
        <f>ROUND(AC1390,1)</f>
        <v>13.5</v>
      </c>
      <c r="AH1390">
        <v>1992</v>
      </c>
      <c r="AI1390" t="s">
        <v>37</v>
      </c>
      <c r="AJ1390" t="s">
        <v>37</v>
      </c>
    </row>
    <row r="1391" spans="3:36" x14ac:dyDescent="0.3">
      <c r="C1391">
        <v>1391</v>
      </c>
      <c r="D1391" t="str">
        <f t="shared" si="54"/>
        <v>35-Kamikawa</v>
      </c>
      <c r="E1391" t="str">
        <f>VLOOKUP($D1391,metadata!$B$2:$S$451,2,0)</f>
        <v>NODA, H</v>
      </c>
      <c r="F1391" t="str">
        <f>VLOOKUP($D1391,metadata!$B$2:$S$451,3,0)</f>
        <v>GEOGRAPHIC-VARIATION OF NYMPHAL DIAPAUSE IN THE SMALL BROWN PLANTHOPPER IN JAPAN</v>
      </c>
      <c r="G1391" t="str">
        <f>VLOOKUP($D1391,metadata!$B$2:$S$451,4,0)</f>
        <v/>
      </c>
      <c r="H1391" t="str">
        <f>VLOOKUP($D1391,metadata!$B$2:$S$451,5,0)</f>
        <v>y</v>
      </c>
      <c r="I1391" t="str">
        <f>VLOOKUP($D1391,metadata!$B$2:$S$451,6,0)</f>
        <v>a</v>
      </c>
      <c r="J1391" t="str">
        <f>VLOOKUP($D1391,metadata!$B$2:$S$451,7,0)</f>
        <v>i</v>
      </c>
      <c r="K1391">
        <f>VLOOKUP($D1391,metadata!$B$2:$S$451,8,0)</f>
        <v>8</v>
      </c>
      <c r="L1391">
        <f>VLOOKUP($D1391,metadata!$B$2:$S$451,9,0)</f>
        <v>7</v>
      </c>
      <c r="M1391" t="str">
        <f>VLOOKUP($D1391,metadata!$B$2:$S$451,10,0)</f>
        <v/>
      </c>
      <c r="N1391" t="str">
        <f>VLOOKUP($D1391,metadata!$B$2:$S$451,11,0)</f>
        <v>laodelphax striatellus</v>
      </c>
      <c r="O1391" t="str">
        <f>VLOOKUP($D1391,metadata!$B$2:$S$451,12,0)</f>
        <v>homoptera</v>
      </c>
      <c r="P1391" t="str">
        <f>VLOOKUP($D1391,metadata!$B$2:$S$451,13,0)</f>
        <v>Kamikawa</v>
      </c>
      <c r="Q1391">
        <f>VLOOKUP($D1391,metadata!$B$2:$S$451,14,0)</f>
        <v>43.847186000000001</v>
      </c>
      <c r="R1391">
        <f>VLOOKUP($D1391,metadata!$B$2:$S$451,15,0)</f>
        <v>142.77042800000001</v>
      </c>
      <c r="S1391" t="str">
        <f>VLOOKUP($D1391,metadata!$B$2:$S$451,16,0)</f>
        <v/>
      </c>
      <c r="T1391" t="str">
        <f>VLOOKUP($D1391,metadata!$B$2:$S$451,17,0)</f>
        <v/>
      </c>
      <c r="U1391" t="str">
        <f>VLOOKUP($D1391,metadata!$B$2:$S$451,18,0)</f>
        <v/>
      </c>
      <c r="V1391">
        <f>VLOOKUP($D1391,metadata!$B$2:$Z$451,19,0)</f>
        <v>1</v>
      </c>
      <c r="W1391" t="str">
        <f>VLOOKUP($D1391,metadata!$B$2:$Z$451,20,0)</f>
        <v>not described</v>
      </c>
      <c r="X1391" t="str">
        <f>VLOOKUP($D1391,metadata!$B$2:$Z$451,21,0)</f>
        <v/>
      </c>
      <c r="Y1391">
        <f>VLOOKUP($D1391,metadata!$B$2:$Z$451,22,0)</f>
        <v>35</v>
      </c>
      <c r="Z1391" t="str">
        <f>VLOOKUP($D1391,metadata!$B$2:$Z$451,23,0)</f>
        <v/>
      </c>
      <c r="AA1391" t="str">
        <f>VLOOKUP($D1391,metadata!$B$2:$Z$451,24,0)</f>
        <v>nymphal</v>
      </c>
      <c r="AB1391" t="str">
        <f>VLOOKUP($D1391,metadata!$B$2:$Z$451,25,0)</f>
        <v/>
      </c>
      <c r="AC1391">
        <v>13.9822563090085</v>
      </c>
      <c r="AD1391">
        <v>25.160256410256402</v>
      </c>
      <c r="AF1391">
        <f>IF(AE1391="",V1391,AE1391)</f>
        <v>1</v>
      </c>
      <c r="AG1391">
        <f>ROUND(AC1391,1)</f>
        <v>14</v>
      </c>
      <c r="AH1391">
        <v>1992</v>
      </c>
      <c r="AI1391" t="s">
        <v>37</v>
      </c>
      <c r="AJ1391" t="s">
        <v>37</v>
      </c>
    </row>
    <row r="1392" spans="3:36" x14ac:dyDescent="0.3">
      <c r="C1392">
        <v>1392</v>
      </c>
      <c r="D1392" t="str">
        <f t="shared" si="54"/>
        <v>35-Kamikawa</v>
      </c>
      <c r="E1392" t="str">
        <f>VLOOKUP($D1392,metadata!$B$2:$S$451,2,0)</f>
        <v>NODA, H</v>
      </c>
      <c r="F1392" t="str">
        <f>VLOOKUP($D1392,metadata!$B$2:$S$451,3,0)</f>
        <v>GEOGRAPHIC-VARIATION OF NYMPHAL DIAPAUSE IN THE SMALL BROWN PLANTHOPPER IN JAPAN</v>
      </c>
      <c r="G1392" t="str">
        <f>VLOOKUP($D1392,metadata!$B$2:$S$451,4,0)</f>
        <v/>
      </c>
      <c r="H1392" t="str">
        <f>VLOOKUP($D1392,metadata!$B$2:$S$451,5,0)</f>
        <v>y</v>
      </c>
      <c r="I1392" t="str">
        <f>VLOOKUP($D1392,metadata!$B$2:$S$451,6,0)</f>
        <v>a</v>
      </c>
      <c r="J1392" t="str">
        <f>VLOOKUP($D1392,metadata!$B$2:$S$451,7,0)</f>
        <v>i</v>
      </c>
      <c r="K1392">
        <f>VLOOKUP($D1392,metadata!$B$2:$S$451,8,0)</f>
        <v>8</v>
      </c>
      <c r="L1392">
        <f>VLOOKUP($D1392,metadata!$B$2:$S$451,9,0)</f>
        <v>7</v>
      </c>
      <c r="M1392" t="str">
        <f>VLOOKUP($D1392,metadata!$B$2:$S$451,10,0)</f>
        <v/>
      </c>
      <c r="N1392" t="str">
        <f>VLOOKUP($D1392,metadata!$B$2:$S$451,11,0)</f>
        <v>laodelphax striatellus</v>
      </c>
      <c r="O1392" t="str">
        <f>VLOOKUP($D1392,metadata!$B$2:$S$451,12,0)</f>
        <v>homoptera</v>
      </c>
      <c r="P1392" t="str">
        <f>VLOOKUP($D1392,metadata!$B$2:$S$451,13,0)</f>
        <v>Kamikawa</v>
      </c>
      <c r="Q1392">
        <f>VLOOKUP($D1392,metadata!$B$2:$S$451,14,0)</f>
        <v>43.847186000000001</v>
      </c>
      <c r="R1392">
        <f>VLOOKUP($D1392,metadata!$B$2:$S$451,15,0)</f>
        <v>142.77042800000001</v>
      </c>
      <c r="S1392" t="str">
        <f>VLOOKUP($D1392,metadata!$B$2:$S$451,16,0)</f>
        <v/>
      </c>
      <c r="T1392" t="str">
        <f>VLOOKUP($D1392,metadata!$B$2:$S$451,17,0)</f>
        <v/>
      </c>
      <c r="U1392" t="str">
        <f>VLOOKUP($D1392,metadata!$B$2:$S$451,18,0)</f>
        <v/>
      </c>
      <c r="V1392">
        <f>VLOOKUP($D1392,metadata!$B$2:$Z$451,19,0)</f>
        <v>1</v>
      </c>
      <c r="W1392" t="str">
        <f>VLOOKUP($D1392,metadata!$B$2:$Z$451,20,0)</f>
        <v>not described</v>
      </c>
      <c r="X1392" t="str">
        <f>VLOOKUP($D1392,metadata!$B$2:$Z$451,21,0)</f>
        <v/>
      </c>
      <c r="Y1392">
        <f>VLOOKUP($D1392,metadata!$B$2:$Z$451,22,0)</f>
        <v>35</v>
      </c>
      <c r="Z1392" t="str">
        <f>VLOOKUP($D1392,metadata!$B$2:$Z$451,23,0)</f>
        <v/>
      </c>
      <c r="AA1392" t="str">
        <f>VLOOKUP($D1392,metadata!$B$2:$Z$451,24,0)</f>
        <v>nymphal</v>
      </c>
      <c r="AB1392" t="str">
        <f>VLOOKUP($D1392,metadata!$B$2:$Z$451,25,0)</f>
        <v/>
      </c>
      <c r="AC1392">
        <v>13.987799630445201</v>
      </c>
      <c r="AD1392">
        <v>10.2564102564102</v>
      </c>
      <c r="AF1392">
        <f>IF(AE1392="",V1392,AE1392)</f>
        <v>1</v>
      </c>
      <c r="AG1392">
        <f>ROUND(AC1392,1)</f>
        <v>14</v>
      </c>
      <c r="AH1392">
        <v>1992</v>
      </c>
      <c r="AI1392" t="s">
        <v>37</v>
      </c>
      <c r="AJ1392" t="s">
        <v>37</v>
      </c>
    </row>
    <row r="1393" spans="3:36" x14ac:dyDescent="0.3">
      <c r="C1393">
        <v>1393</v>
      </c>
      <c r="D1393" t="str">
        <f t="shared" si="54"/>
        <v>35-Kamikawa</v>
      </c>
      <c r="E1393" t="str">
        <f>VLOOKUP($D1393,metadata!$B$2:$S$451,2,0)</f>
        <v>NODA, H</v>
      </c>
      <c r="F1393" t="str">
        <f>VLOOKUP($D1393,metadata!$B$2:$S$451,3,0)</f>
        <v>GEOGRAPHIC-VARIATION OF NYMPHAL DIAPAUSE IN THE SMALL BROWN PLANTHOPPER IN JAPAN</v>
      </c>
      <c r="G1393" t="str">
        <f>VLOOKUP($D1393,metadata!$B$2:$S$451,4,0)</f>
        <v/>
      </c>
      <c r="H1393" t="str">
        <f>VLOOKUP($D1393,metadata!$B$2:$S$451,5,0)</f>
        <v>y</v>
      </c>
      <c r="I1393" t="str">
        <f>VLOOKUP($D1393,metadata!$B$2:$S$451,6,0)</f>
        <v>a</v>
      </c>
      <c r="J1393" t="str">
        <f>VLOOKUP($D1393,metadata!$B$2:$S$451,7,0)</f>
        <v>i</v>
      </c>
      <c r="K1393">
        <f>VLOOKUP($D1393,metadata!$B$2:$S$451,8,0)</f>
        <v>8</v>
      </c>
      <c r="L1393">
        <f>VLOOKUP($D1393,metadata!$B$2:$S$451,9,0)</f>
        <v>7</v>
      </c>
      <c r="M1393" t="str">
        <f>VLOOKUP($D1393,metadata!$B$2:$S$451,10,0)</f>
        <v/>
      </c>
      <c r="N1393" t="str">
        <f>VLOOKUP($D1393,metadata!$B$2:$S$451,11,0)</f>
        <v>laodelphax striatellus</v>
      </c>
      <c r="O1393" t="str">
        <f>VLOOKUP($D1393,metadata!$B$2:$S$451,12,0)</f>
        <v>homoptera</v>
      </c>
      <c r="P1393" t="str">
        <f>VLOOKUP($D1393,metadata!$B$2:$S$451,13,0)</f>
        <v>Kamikawa</v>
      </c>
      <c r="Q1393">
        <f>VLOOKUP($D1393,metadata!$B$2:$S$451,14,0)</f>
        <v>43.847186000000001</v>
      </c>
      <c r="R1393">
        <f>VLOOKUP($D1393,metadata!$B$2:$S$451,15,0)</f>
        <v>142.77042800000001</v>
      </c>
      <c r="S1393" t="str">
        <f>VLOOKUP($D1393,metadata!$B$2:$S$451,16,0)</f>
        <v/>
      </c>
      <c r="T1393" t="str">
        <f>VLOOKUP($D1393,metadata!$B$2:$S$451,17,0)</f>
        <v/>
      </c>
      <c r="U1393" t="str">
        <f>VLOOKUP($D1393,metadata!$B$2:$S$451,18,0)</f>
        <v/>
      </c>
      <c r="V1393">
        <f>VLOOKUP($D1393,metadata!$B$2:$Z$451,19,0)</f>
        <v>1</v>
      </c>
      <c r="W1393" t="str">
        <f>VLOOKUP($D1393,metadata!$B$2:$Z$451,20,0)</f>
        <v>not described</v>
      </c>
      <c r="X1393" t="str">
        <f>VLOOKUP($D1393,metadata!$B$2:$Z$451,21,0)</f>
        <v/>
      </c>
      <c r="Y1393">
        <f>VLOOKUP($D1393,metadata!$B$2:$Z$451,22,0)</f>
        <v>35</v>
      </c>
      <c r="Z1393" t="str">
        <f>VLOOKUP($D1393,metadata!$B$2:$Z$451,23,0)</f>
        <v/>
      </c>
      <c r="AA1393" t="str">
        <f>VLOOKUP($D1393,metadata!$B$2:$Z$451,24,0)</f>
        <v>nymphal</v>
      </c>
      <c r="AB1393" t="str">
        <f>VLOOKUP($D1393,metadata!$B$2:$Z$451,25,0)</f>
        <v/>
      </c>
      <c r="AC1393">
        <v>14.515427645733601</v>
      </c>
      <c r="AD1393">
        <v>0.80128205128205798</v>
      </c>
      <c r="AF1393">
        <f>IF(AE1393="",V1393,AE1393)</f>
        <v>1</v>
      </c>
      <c r="AG1393">
        <f>ROUND(AC1393,1)</f>
        <v>14.5</v>
      </c>
      <c r="AH1393">
        <v>1992</v>
      </c>
      <c r="AI1393" t="s">
        <v>37</v>
      </c>
      <c r="AJ1393" t="s">
        <v>37</v>
      </c>
    </row>
    <row r="1394" spans="3:36" x14ac:dyDescent="0.3">
      <c r="C1394">
        <v>1394</v>
      </c>
      <c r="D1394" t="str">
        <f t="shared" si="54"/>
        <v>35-Kamikawa</v>
      </c>
      <c r="E1394" t="str">
        <f>VLOOKUP($D1394,metadata!$B$2:$S$451,2,0)</f>
        <v>NODA, H</v>
      </c>
      <c r="F1394" t="str">
        <f>VLOOKUP($D1394,metadata!$B$2:$S$451,3,0)</f>
        <v>GEOGRAPHIC-VARIATION OF NYMPHAL DIAPAUSE IN THE SMALL BROWN PLANTHOPPER IN JAPAN</v>
      </c>
      <c r="G1394" t="str">
        <f>VLOOKUP($D1394,metadata!$B$2:$S$451,4,0)</f>
        <v/>
      </c>
      <c r="H1394" t="str">
        <f>VLOOKUP($D1394,metadata!$B$2:$S$451,5,0)</f>
        <v>y</v>
      </c>
      <c r="I1394" t="str">
        <f>VLOOKUP($D1394,metadata!$B$2:$S$451,6,0)</f>
        <v>a</v>
      </c>
      <c r="J1394" t="str">
        <f>VLOOKUP($D1394,metadata!$B$2:$S$451,7,0)</f>
        <v>i</v>
      </c>
      <c r="K1394">
        <f>VLOOKUP($D1394,metadata!$B$2:$S$451,8,0)</f>
        <v>8</v>
      </c>
      <c r="L1394">
        <f>VLOOKUP($D1394,metadata!$B$2:$S$451,9,0)</f>
        <v>7</v>
      </c>
      <c r="M1394" t="str">
        <f>VLOOKUP($D1394,metadata!$B$2:$S$451,10,0)</f>
        <v/>
      </c>
      <c r="N1394" t="str">
        <f>VLOOKUP($D1394,metadata!$B$2:$S$451,11,0)</f>
        <v>laodelphax striatellus</v>
      </c>
      <c r="O1394" t="str">
        <f>VLOOKUP($D1394,metadata!$B$2:$S$451,12,0)</f>
        <v>homoptera</v>
      </c>
      <c r="P1394" t="str">
        <f>VLOOKUP($D1394,metadata!$B$2:$S$451,13,0)</f>
        <v>Kamikawa</v>
      </c>
      <c r="Q1394">
        <f>VLOOKUP($D1394,metadata!$B$2:$S$451,14,0)</f>
        <v>43.847186000000001</v>
      </c>
      <c r="R1394">
        <f>VLOOKUP($D1394,metadata!$B$2:$S$451,15,0)</f>
        <v>142.77042800000001</v>
      </c>
      <c r="S1394" t="str">
        <f>VLOOKUP($D1394,metadata!$B$2:$S$451,16,0)</f>
        <v/>
      </c>
      <c r="T1394" t="str">
        <f>VLOOKUP($D1394,metadata!$B$2:$S$451,17,0)</f>
        <v/>
      </c>
      <c r="U1394" t="str">
        <f>VLOOKUP($D1394,metadata!$B$2:$S$451,18,0)</f>
        <v/>
      </c>
      <c r="V1394">
        <f>VLOOKUP($D1394,metadata!$B$2:$Z$451,19,0)</f>
        <v>1</v>
      </c>
      <c r="W1394" t="str">
        <f>VLOOKUP($D1394,metadata!$B$2:$Z$451,20,0)</f>
        <v>not described</v>
      </c>
      <c r="X1394" t="str">
        <f>VLOOKUP($D1394,metadata!$B$2:$Z$451,21,0)</f>
        <v/>
      </c>
      <c r="Y1394">
        <f>VLOOKUP($D1394,metadata!$B$2:$Z$451,22,0)</f>
        <v>35</v>
      </c>
      <c r="Z1394" t="str">
        <f>VLOOKUP($D1394,metadata!$B$2:$Z$451,23,0)</f>
        <v/>
      </c>
      <c r="AA1394" t="str">
        <f>VLOOKUP($D1394,metadata!$B$2:$Z$451,24,0)</f>
        <v>nymphal</v>
      </c>
      <c r="AB1394" t="str">
        <f>VLOOKUP($D1394,metadata!$B$2:$Z$451,25,0)</f>
        <v/>
      </c>
      <c r="AC1394">
        <v>15.9523881843723</v>
      </c>
      <c r="AD1394">
        <v>-1.4423076923076901</v>
      </c>
      <c r="AF1394">
        <f>IF(AE1394="",V1394,AE1394)</f>
        <v>1</v>
      </c>
      <c r="AG1394">
        <f>ROUND(AC1394,1)</f>
        <v>16</v>
      </c>
      <c r="AH1394">
        <v>1992</v>
      </c>
      <c r="AI1394" t="s">
        <v>37</v>
      </c>
      <c r="AJ1394" t="s">
        <v>37</v>
      </c>
    </row>
    <row r="1395" spans="3:36" x14ac:dyDescent="0.3">
      <c r="C1395">
        <v>1395</v>
      </c>
      <c r="D1395" t="str">
        <f t="shared" si="54"/>
        <v>35-Sendai</v>
      </c>
      <c r="E1395" t="str">
        <f>VLOOKUP($D1395,metadata!$B$2:$S$451,2,0)</f>
        <v>NODA, H</v>
      </c>
      <c r="F1395" t="str">
        <f>VLOOKUP($D1395,metadata!$B$2:$S$451,3,0)</f>
        <v>GEOGRAPHIC-VARIATION OF NYMPHAL DIAPAUSE IN THE SMALL BROWN PLANTHOPPER IN JAPAN</v>
      </c>
      <c r="G1395" t="str">
        <f>VLOOKUP($D1395,metadata!$B$2:$S$451,4,0)</f>
        <v/>
      </c>
      <c r="H1395" t="str">
        <f>VLOOKUP($D1395,metadata!$B$2:$S$451,5,0)</f>
        <v>y</v>
      </c>
      <c r="I1395" t="str">
        <f>VLOOKUP($D1395,metadata!$B$2:$S$451,6,0)</f>
        <v>a</v>
      </c>
      <c r="J1395" t="str">
        <f>VLOOKUP($D1395,metadata!$B$2:$S$451,7,0)</f>
        <v>i</v>
      </c>
      <c r="K1395">
        <f>VLOOKUP($D1395,metadata!$B$2:$S$451,8,0)</f>
        <v>8</v>
      </c>
      <c r="L1395">
        <f>VLOOKUP($D1395,metadata!$B$2:$S$451,9,0)</f>
        <v>7</v>
      </c>
      <c r="M1395" t="str">
        <f>VLOOKUP($D1395,metadata!$B$2:$S$451,10,0)</f>
        <v/>
      </c>
      <c r="N1395" t="str">
        <f>VLOOKUP($D1395,metadata!$B$2:$S$451,11,0)</f>
        <v>laodelphax striatellus</v>
      </c>
      <c r="O1395" t="str">
        <f>VLOOKUP($D1395,metadata!$B$2:$S$451,12,0)</f>
        <v>homoptera</v>
      </c>
      <c r="P1395" t="str">
        <f>VLOOKUP($D1395,metadata!$B$2:$S$451,13,0)</f>
        <v>Sendai</v>
      </c>
      <c r="Q1395">
        <f>VLOOKUP($D1395,metadata!$B$2:$S$451,14,0)</f>
        <v>38.268332999999998</v>
      </c>
      <c r="R1395">
        <f>VLOOKUP($D1395,metadata!$B$2:$S$451,15,0)</f>
        <v>140.86944399999999</v>
      </c>
      <c r="S1395" t="str">
        <f>VLOOKUP($D1395,metadata!$B$2:$S$451,16,0)</f>
        <v/>
      </c>
      <c r="T1395" t="str">
        <f>VLOOKUP($D1395,metadata!$B$2:$S$451,17,0)</f>
        <v/>
      </c>
      <c r="U1395" t="str">
        <f>VLOOKUP($D1395,metadata!$B$2:$S$451,18,0)</f>
        <v/>
      </c>
      <c r="V1395">
        <f>VLOOKUP($D1395,metadata!$B$2:$Z$451,19,0)</f>
        <v>1</v>
      </c>
      <c r="W1395" t="str">
        <f>VLOOKUP($D1395,metadata!$B$2:$Z$451,20,0)</f>
        <v>not described</v>
      </c>
      <c r="X1395" t="str">
        <f>VLOOKUP($D1395,metadata!$B$2:$Z$451,21,0)</f>
        <v/>
      </c>
      <c r="Y1395">
        <f>VLOOKUP($D1395,metadata!$B$2:$Z$451,22,0)</f>
        <v>35</v>
      </c>
      <c r="Z1395" t="str">
        <f>VLOOKUP($D1395,metadata!$B$2:$Z$451,23,0)</f>
        <v/>
      </c>
      <c r="AA1395" t="str">
        <f>VLOOKUP($D1395,metadata!$B$2:$Z$451,24,0)</f>
        <v>nymphal</v>
      </c>
      <c r="AB1395" t="str">
        <f>VLOOKUP($D1395,metadata!$B$2:$Z$451,25,0)</f>
        <v/>
      </c>
      <c r="AC1395">
        <v>11.032222137848899</v>
      </c>
      <c r="AD1395">
        <v>97.756410256410206</v>
      </c>
      <c r="AF1395">
        <f>IF(AE1395="",V1395,AE1395)</f>
        <v>1</v>
      </c>
      <c r="AG1395">
        <f>ROUND(AC1395,1)</f>
        <v>11</v>
      </c>
      <c r="AH1395">
        <v>1992</v>
      </c>
      <c r="AI1395" t="s">
        <v>37</v>
      </c>
      <c r="AJ1395" t="s">
        <v>37</v>
      </c>
    </row>
    <row r="1396" spans="3:36" x14ac:dyDescent="0.3">
      <c r="C1396">
        <v>1396</v>
      </c>
      <c r="D1396" t="str">
        <f t="shared" si="54"/>
        <v>35-Sendai</v>
      </c>
      <c r="E1396" t="str">
        <f>VLOOKUP($D1396,metadata!$B$2:$S$451,2,0)</f>
        <v>NODA, H</v>
      </c>
      <c r="F1396" t="str">
        <f>VLOOKUP($D1396,metadata!$B$2:$S$451,3,0)</f>
        <v>GEOGRAPHIC-VARIATION OF NYMPHAL DIAPAUSE IN THE SMALL BROWN PLANTHOPPER IN JAPAN</v>
      </c>
      <c r="G1396" t="str">
        <f>VLOOKUP($D1396,metadata!$B$2:$S$451,4,0)</f>
        <v/>
      </c>
      <c r="H1396" t="str">
        <f>VLOOKUP($D1396,metadata!$B$2:$S$451,5,0)</f>
        <v>y</v>
      </c>
      <c r="I1396" t="str">
        <f>VLOOKUP($D1396,metadata!$B$2:$S$451,6,0)</f>
        <v>a</v>
      </c>
      <c r="J1396" t="str">
        <f>VLOOKUP($D1396,metadata!$B$2:$S$451,7,0)</f>
        <v>i</v>
      </c>
      <c r="K1396">
        <f>VLOOKUP($D1396,metadata!$B$2:$S$451,8,0)</f>
        <v>8</v>
      </c>
      <c r="L1396">
        <f>VLOOKUP($D1396,metadata!$B$2:$S$451,9,0)</f>
        <v>7</v>
      </c>
      <c r="M1396" t="str">
        <f>VLOOKUP($D1396,metadata!$B$2:$S$451,10,0)</f>
        <v/>
      </c>
      <c r="N1396" t="str">
        <f>VLOOKUP($D1396,metadata!$B$2:$S$451,11,0)</f>
        <v>laodelphax striatellus</v>
      </c>
      <c r="O1396" t="str">
        <f>VLOOKUP($D1396,metadata!$B$2:$S$451,12,0)</f>
        <v>homoptera</v>
      </c>
      <c r="P1396" t="str">
        <f>VLOOKUP($D1396,metadata!$B$2:$S$451,13,0)</f>
        <v>Sendai</v>
      </c>
      <c r="Q1396">
        <f>VLOOKUP($D1396,metadata!$B$2:$S$451,14,0)</f>
        <v>38.268332999999998</v>
      </c>
      <c r="R1396">
        <f>VLOOKUP($D1396,metadata!$B$2:$S$451,15,0)</f>
        <v>140.86944399999999</v>
      </c>
      <c r="S1396" t="str">
        <f>VLOOKUP($D1396,metadata!$B$2:$S$451,16,0)</f>
        <v/>
      </c>
      <c r="T1396" t="str">
        <f>VLOOKUP($D1396,metadata!$B$2:$S$451,17,0)</f>
        <v/>
      </c>
      <c r="U1396" t="str">
        <f>VLOOKUP($D1396,metadata!$B$2:$S$451,18,0)</f>
        <v/>
      </c>
      <c r="V1396">
        <f>VLOOKUP($D1396,metadata!$B$2:$Z$451,19,0)</f>
        <v>1</v>
      </c>
      <c r="W1396" t="str">
        <f>VLOOKUP($D1396,metadata!$B$2:$Z$451,20,0)</f>
        <v>not described</v>
      </c>
      <c r="X1396" t="str">
        <f>VLOOKUP($D1396,metadata!$B$2:$Z$451,21,0)</f>
        <v/>
      </c>
      <c r="Y1396">
        <f>VLOOKUP($D1396,metadata!$B$2:$Z$451,22,0)</f>
        <v>35</v>
      </c>
      <c r="Z1396" t="str">
        <f>VLOOKUP($D1396,metadata!$B$2:$Z$451,23,0)</f>
        <v/>
      </c>
      <c r="AA1396" t="str">
        <f>VLOOKUP($D1396,metadata!$B$2:$Z$451,24,0)</f>
        <v>nymphal</v>
      </c>
      <c r="AB1396" t="str">
        <f>VLOOKUP($D1396,metadata!$B$2:$Z$451,25,0)</f>
        <v/>
      </c>
      <c r="AC1396">
        <v>12.0119472498544</v>
      </c>
      <c r="AD1396">
        <v>100.641025641025</v>
      </c>
      <c r="AF1396">
        <f>IF(AE1396="",V1396,AE1396)</f>
        <v>1</v>
      </c>
      <c r="AG1396">
        <f>ROUND(AC1396,1)</f>
        <v>12</v>
      </c>
      <c r="AH1396">
        <v>1992</v>
      </c>
      <c r="AI1396" t="s">
        <v>37</v>
      </c>
      <c r="AJ1396" t="s">
        <v>37</v>
      </c>
    </row>
    <row r="1397" spans="3:36" x14ac:dyDescent="0.3">
      <c r="C1397">
        <v>1397</v>
      </c>
      <c r="D1397" t="str">
        <f t="shared" si="54"/>
        <v>35-Sendai</v>
      </c>
      <c r="E1397" t="str">
        <f>VLOOKUP($D1397,metadata!$B$2:$S$451,2,0)</f>
        <v>NODA, H</v>
      </c>
      <c r="F1397" t="str">
        <f>VLOOKUP($D1397,metadata!$B$2:$S$451,3,0)</f>
        <v>GEOGRAPHIC-VARIATION OF NYMPHAL DIAPAUSE IN THE SMALL BROWN PLANTHOPPER IN JAPAN</v>
      </c>
      <c r="G1397" t="str">
        <f>VLOOKUP($D1397,metadata!$B$2:$S$451,4,0)</f>
        <v/>
      </c>
      <c r="H1397" t="str">
        <f>VLOOKUP($D1397,metadata!$B$2:$S$451,5,0)</f>
        <v>y</v>
      </c>
      <c r="I1397" t="str">
        <f>VLOOKUP($D1397,metadata!$B$2:$S$451,6,0)</f>
        <v>a</v>
      </c>
      <c r="J1397" t="str">
        <f>VLOOKUP($D1397,metadata!$B$2:$S$451,7,0)</f>
        <v>i</v>
      </c>
      <c r="K1397">
        <f>VLOOKUP($D1397,metadata!$B$2:$S$451,8,0)</f>
        <v>8</v>
      </c>
      <c r="L1397">
        <f>VLOOKUP($D1397,metadata!$B$2:$S$451,9,0)</f>
        <v>7</v>
      </c>
      <c r="M1397" t="str">
        <f>VLOOKUP($D1397,metadata!$B$2:$S$451,10,0)</f>
        <v/>
      </c>
      <c r="N1397" t="str">
        <f>VLOOKUP($D1397,metadata!$B$2:$S$451,11,0)</f>
        <v>laodelphax striatellus</v>
      </c>
      <c r="O1397" t="str">
        <f>VLOOKUP($D1397,metadata!$B$2:$S$451,12,0)</f>
        <v>homoptera</v>
      </c>
      <c r="P1397" t="str">
        <f>VLOOKUP($D1397,metadata!$B$2:$S$451,13,0)</f>
        <v>Sendai</v>
      </c>
      <c r="Q1397">
        <f>VLOOKUP($D1397,metadata!$B$2:$S$451,14,0)</f>
        <v>38.268332999999998</v>
      </c>
      <c r="R1397">
        <f>VLOOKUP($D1397,metadata!$B$2:$S$451,15,0)</f>
        <v>140.86944399999999</v>
      </c>
      <c r="S1397" t="str">
        <f>VLOOKUP($D1397,metadata!$B$2:$S$451,16,0)</f>
        <v/>
      </c>
      <c r="T1397" t="str">
        <f>VLOOKUP($D1397,metadata!$B$2:$S$451,17,0)</f>
        <v/>
      </c>
      <c r="U1397" t="str">
        <f>VLOOKUP($D1397,metadata!$B$2:$S$451,18,0)</f>
        <v/>
      </c>
      <c r="V1397">
        <f>VLOOKUP($D1397,metadata!$B$2:$Z$451,19,0)</f>
        <v>1</v>
      </c>
      <c r="W1397" t="str">
        <f>VLOOKUP($D1397,metadata!$B$2:$Z$451,20,0)</f>
        <v>not described</v>
      </c>
      <c r="X1397" t="str">
        <f>VLOOKUP($D1397,metadata!$B$2:$Z$451,21,0)</f>
        <v/>
      </c>
      <c r="Y1397">
        <f>VLOOKUP($D1397,metadata!$B$2:$Z$451,22,0)</f>
        <v>35</v>
      </c>
      <c r="Z1397" t="str">
        <f>VLOOKUP($D1397,metadata!$B$2:$Z$451,23,0)</f>
        <v/>
      </c>
      <c r="AA1397" t="str">
        <f>VLOOKUP($D1397,metadata!$B$2:$Z$451,24,0)</f>
        <v>nymphal</v>
      </c>
      <c r="AB1397" t="str">
        <f>VLOOKUP($D1397,metadata!$B$2:$Z$451,25,0)</f>
        <v/>
      </c>
      <c r="AC1397">
        <v>12.5166426202951</v>
      </c>
      <c r="AD1397">
        <v>95.993589743589695</v>
      </c>
      <c r="AF1397">
        <f>IF(AE1397="",V1397,AE1397)</f>
        <v>1</v>
      </c>
      <c r="AG1397">
        <f>ROUND(AC1397,1)</f>
        <v>12.5</v>
      </c>
      <c r="AH1397">
        <v>1992</v>
      </c>
      <c r="AI1397" t="s">
        <v>37</v>
      </c>
      <c r="AJ1397" t="s">
        <v>37</v>
      </c>
    </row>
    <row r="1398" spans="3:36" x14ac:dyDescent="0.3">
      <c r="C1398">
        <v>1398</v>
      </c>
      <c r="D1398" t="str">
        <f t="shared" si="54"/>
        <v>35-Sendai</v>
      </c>
      <c r="E1398" t="str">
        <f>VLOOKUP($D1398,metadata!$B$2:$S$451,2,0)</f>
        <v>NODA, H</v>
      </c>
      <c r="F1398" t="str">
        <f>VLOOKUP($D1398,metadata!$B$2:$S$451,3,0)</f>
        <v>GEOGRAPHIC-VARIATION OF NYMPHAL DIAPAUSE IN THE SMALL BROWN PLANTHOPPER IN JAPAN</v>
      </c>
      <c r="G1398" t="str">
        <f>VLOOKUP($D1398,metadata!$B$2:$S$451,4,0)</f>
        <v/>
      </c>
      <c r="H1398" t="str">
        <f>VLOOKUP($D1398,metadata!$B$2:$S$451,5,0)</f>
        <v>y</v>
      </c>
      <c r="I1398" t="str">
        <f>VLOOKUP($D1398,metadata!$B$2:$S$451,6,0)</f>
        <v>a</v>
      </c>
      <c r="J1398" t="str">
        <f>VLOOKUP($D1398,metadata!$B$2:$S$451,7,0)</f>
        <v>i</v>
      </c>
      <c r="K1398">
        <f>VLOOKUP($D1398,metadata!$B$2:$S$451,8,0)</f>
        <v>8</v>
      </c>
      <c r="L1398">
        <f>VLOOKUP($D1398,metadata!$B$2:$S$451,9,0)</f>
        <v>7</v>
      </c>
      <c r="M1398" t="str">
        <f>VLOOKUP($D1398,metadata!$B$2:$S$451,10,0)</f>
        <v/>
      </c>
      <c r="N1398" t="str">
        <f>VLOOKUP($D1398,metadata!$B$2:$S$451,11,0)</f>
        <v>laodelphax striatellus</v>
      </c>
      <c r="O1398" t="str">
        <f>VLOOKUP($D1398,metadata!$B$2:$S$451,12,0)</f>
        <v>homoptera</v>
      </c>
      <c r="P1398" t="str">
        <f>VLOOKUP($D1398,metadata!$B$2:$S$451,13,0)</f>
        <v>Sendai</v>
      </c>
      <c r="Q1398">
        <f>VLOOKUP($D1398,metadata!$B$2:$S$451,14,0)</f>
        <v>38.268332999999998</v>
      </c>
      <c r="R1398">
        <f>VLOOKUP($D1398,metadata!$B$2:$S$451,15,0)</f>
        <v>140.86944399999999</v>
      </c>
      <c r="S1398" t="str">
        <f>VLOOKUP($D1398,metadata!$B$2:$S$451,16,0)</f>
        <v/>
      </c>
      <c r="T1398" t="str">
        <f>VLOOKUP($D1398,metadata!$B$2:$S$451,17,0)</f>
        <v/>
      </c>
      <c r="U1398" t="str">
        <f>VLOOKUP($D1398,metadata!$B$2:$S$451,18,0)</f>
        <v/>
      </c>
      <c r="V1398">
        <f>VLOOKUP($D1398,metadata!$B$2:$Z$451,19,0)</f>
        <v>1</v>
      </c>
      <c r="W1398" t="str">
        <f>VLOOKUP($D1398,metadata!$B$2:$Z$451,20,0)</f>
        <v>not described</v>
      </c>
      <c r="X1398" t="str">
        <f>VLOOKUP($D1398,metadata!$B$2:$Z$451,21,0)</f>
        <v/>
      </c>
      <c r="Y1398">
        <f>VLOOKUP($D1398,metadata!$B$2:$Z$451,22,0)</f>
        <v>35</v>
      </c>
      <c r="Z1398" t="str">
        <f>VLOOKUP($D1398,metadata!$B$2:$Z$451,23,0)</f>
        <v/>
      </c>
      <c r="AA1398" t="str">
        <f>VLOOKUP($D1398,metadata!$B$2:$Z$451,24,0)</f>
        <v>nymphal</v>
      </c>
      <c r="AB1398" t="str">
        <f>VLOOKUP($D1398,metadata!$B$2:$Z$451,25,0)</f>
        <v/>
      </c>
      <c r="AC1398">
        <v>12.9774723466727</v>
      </c>
      <c r="AD1398">
        <v>63.621794871794798</v>
      </c>
      <c r="AF1398">
        <f>IF(AE1398="",V1398,AE1398)</f>
        <v>1</v>
      </c>
      <c r="AG1398">
        <f>ROUND(AC1398,1)</f>
        <v>13</v>
      </c>
      <c r="AH1398">
        <v>1992</v>
      </c>
      <c r="AI1398" t="s">
        <v>37</v>
      </c>
      <c r="AJ1398" t="s">
        <v>37</v>
      </c>
    </row>
    <row r="1399" spans="3:36" x14ac:dyDescent="0.3">
      <c r="C1399">
        <v>1399</v>
      </c>
      <c r="D1399" t="str">
        <f t="shared" si="54"/>
        <v>35-Sendai</v>
      </c>
      <c r="E1399" t="str">
        <f>VLOOKUP($D1399,metadata!$B$2:$S$451,2,0)</f>
        <v>NODA, H</v>
      </c>
      <c r="F1399" t="str">
        <f>VLOOKUP($D1399,metadata!$B$2:$S$451,3,0)</f>
        <v>GEOGRAPHIC-VARIATION OF NYMPHAL DIAPAUSE IN THE SMALL BROWN PLANTHOPPER IN JAPAN</v>
      </c>
      <c r="G1399" t="str">
        <f>VLOOKUP($D1399,metadata!$B$2:$S$451,4,0)</f>
        <v/>
      </c>
      <c r="H1399" t="str">
        <f>VLOOKUP($D1399,metadata!$B$2:$S$451,5,0)</f>
        <v>y</v>
      </c>
      <c r="I1399" t="str">
        <f>VLOOKUP($D1399,metadata!$B$2:$S$451,6,0)</f>
        <v>a</v>
      </c>
      <c r="J1399" t="str">
        <f>VLOOKUP($D1399,metadata!$B$2:$S$451,7,0)</f>
        <v>i</v>
      </c>
      <c r="K1399">
        <f>VLOOKUP($D1399,metadata!$B$2:$S$451,8,0)</f>
        <v>8</v>
      </c>
      <c r="L1399">
        <f>VLOOKUP($D1399,metadata!$B$2:$S$451,9,0)</f>
        <v>7</v>
      </c>
      <c r="M1399" t="str">
        <f>VLOOKUP($D1399,metadata!$B$2:$S$451,10,0)</f>
        <v/>
      </c>
      <c r="N1399" t="str">
        <f>VLOOKUP($D1399,metadata!$B$2:$S$451,11,0)</f>
        <v>laodelphax striatellus</v>
      </c>
      <c r="O1399" t="str">
        <f>VLOOKUP($D1399,metadata!$B$2:$S$451,12,0)</f>
        <v>homoptera</v>
      </c>
      <c r="P1399" t="str">
        <f>VLOOKUP($D1399,metadata!$B$2:$S$451,13,0)</f>
        <v>Sendai</v>
      </c>
      <c r="Q1399">
        <f>VLOOKUP($D1399,metadata!$B$2:$S$451,14,0)</f>
        <v>38.268332999999998</v>
      </c>
      <c r="R1399">
        <f>VLOOKUP($D1399,metadata!$B$2:$S$451,15,0)</f>
        <v>140.86944399999999</v>
      </c>
      <c r="S1399" t="str">
        <f>VLOOKUP($D1399,metadata!$B$2:$S$451,16,0)</f>
        <v/>
      </c>
      <c r="T1399" t="str">
        <f>VLOOKUP($D1399,metadata!$B$2:$S$451,17,0)</f>
        <v/>
      </c>
      <c r="U1399" t="str">
        <f>VLOOKUP($D1399,metadata!$B$2:$S$451,18,0)</f>
        <v/>
      </c>
      <c r="V1399">
        <f>VLOOKUP($D1399,metadata!$B$2:$Z$451,19,0)</f>
        <v>1</v>
      </c>
      <c r="W1399" t="str">
        <f>VLOOKUP($D1399,metadata!$B$2:$Z$451,20,0)</f>
        <v>not described</v>
      </c>
      <c r="X1399" t="str">
        <f>VLOOKUP($D1399,metadata!$B$2:$Z$451,21,0)</f>
        <v/>
      </c>
      <c r="Y1399">
        <f>VLOOKUP($D1399,metadata!$B$2:$Z$451,22,0)</f>
        <v>35</v>
      </c>
      <c r="Z1399" t="str">
        <f>VLOOKUP($D1399,metadata!$B$2:$Z$451,23,0)</f>
        <v/>
      </c>
      <c r="AA1399" t="str">
        <f>VLOOKUP($D1399,metadata!$B$2:$Z$451,24,0)</f>
        <v>nymphal</v>
      </c>
      <c r="AB1399" t="str">
        <f>VLOOKUP($D1399,metadata!$B$2:$Z$451,25,0)</f>
        <v/>
      </c>
      <c r="AC1399">
        <v>13.4905966031336</v>
      </c>
      <c r="AD1399">
        <v>12.339743589743501</v>
      </c>
      <c r="AF1399">
        <f>IF(AE1399="",V1399,AE1399)</f>
        <v>1</v>
      </c>
      <c r="AG1399">
        <f>ROUND(AC1399,1)</f>
        <v>13.5</v>
      </c>
      <c r="AH1399">
        <v>1992</v>
      </c>
      <c r="AI1399" t="s">
        <v>37</v>
      </c>
      <c r="AJ1399" t="s">
        <v>37</v>
      </c>
    </row>
    <row r="1400" spans="3:36" x14ac:dyDescent="0.3">
      <c r="C1400">
        <v>1400</v>
      </c>
      <c r="D1400" t="str">
        <f t="shared" si="54"/>
        <v>35-Sendai</v>
      </c>
      <c r="E1400" t="str">
        <f>VLOOKUP($D1400,metadata!$B$2:$S$451,2,0)</f>
        <v>NODA, H</v>
      </c>
      <c r="F1400" t="str">
        <f>VLOOKUP($D1400,metadata!$B$2:$S$451,3,0)</f>
        <v>GEOGRAPHIC-VARIATION OF NYMPHAL DIAPAUSE IN THE SMALL BROWN PLANTHOPPER IN JAPAN</v>
      </c>
      <c r="G1400" t="str">
        <f>VLOOKUP($D1400,metadata!$B$2:$S$451,4,0)</f>
        <v/>
      </c>
      <c r="H1400" t="str">
        <f>VLOOKUP($D1400,metadata!$B$2:$S$451,5,0)</f>
        <v>y</v>
      </c>
      <c r="I1400" t="str">
        <f>VLOOKUP($D1400,metadata!$B$2:$S$451,6,0)</f>
        <v>a</v>
      </c>
      <c r="J1400" t="str">
        <f>VLOOKUP($D1400,metadata!$B$2:$S$451,7,0)</f>
        <v>i</v>
      </c>
      <c r="K1400">
        <f>VLOOKUP($D1400,metadata!$B$2:$S$451,8,0)</f>
        <v>8</v>
      </c>
      <c r="L1400">
        <f>VLOOKUP($D1400,metadata!$B$2:$S$451,9,0)</f>
        <v>7</v>
      </c>
      <c r="M1400" t="str">
        <f>VLOOKUP($D1400,metadata!$B$2:$S$451,10,0)</f>
        <v/>
      </c>
      <c r="N1400" t="str">
        <f>VLOOKUP($D1400,metadata!$B$2:$S$451,11,0)</f>
        <v>laodelphax striatellus</v>
      </c>
      <c r="O1400" t="str">
        <f>VLOOKUP($D1400,metadata!$B$2:$S$451,12,0)</f>
        <v>homoptera</v>
      </c>
      <c r="P1400" t="str">
        <f>VLOOKUP($D1400,metadata!$B$2:$S$451,13,0)</f>
        <v>Sendai</v>
      </c>
      <c r="Q1400">
        <f>VLOOKUP($D1400,metadata!$B$2:$S$451,14,0)</f>
        <v>38.268332999999998</v>
      </c>
      <c r="R1400">
        <f>VLOOKUP($D1400,metadata!$B$2:$S$451,15,0)</f>
        <v>140.86944399999999</v>
      </c>
      <c r="S1400" t="str">
        <f>VLOOKUP($D1400,metadata!$B$2:$S$451,16,0)</f>
        <v/>
      </c>
      <c r="T1400" t="str">
        <f>VLOOKUP($D1400,metadata!$B$2:$S$451,17,0)</f>
        <v/>
      </c>
      <c r="U1400" t="str">
        <f>VLOOKUP($D1400,metadata!$B$2:$S$451,18,0)</f>
        <v/>
      </c>
      <c r="V1400">
        <f>VLOOKUP($D1400,metadata!$B$2:$Z$451,19,0)</f>
        <v>1</v>
      </c>
      <c r="W1400" t="str">
        <f>VLOOKUP($D1400,metadata!$B$2:$Z$451,20,0)</f>
        <v>not described</v>
      </c>
      <c r="X1400" t="str">
        <f>VLOOKUP($D1400,metadata!$B$2:$Z$451,21,0)</f>
        <v/>
      </c>
      <c r="Y1400">
        <f>VLOOKUP($D1400,metadata!$B$2:$Z$451,22,0)</f>
        <v>35</v>
      </c>
      <c r="Z1400" t="str">
        <f>VLOOKUP($D1400,metadata!$B$2:$Z$451,23,0)</f>
        <v/>
      </c>
      <c r="AA1400" t="str">
        <f>VLOOKUP($D1400,metadata!$B$2:$Z$451,24,0)</f>
        <v>nymphal</v>
      </c>
      <c r="AB1400" t="str">
        <f>VLOOKUP($D1400,metadata!$B$2:$Z$451,25,0)</f>
        <v/>
      </c>
      <c r="AC1400">
        <v>13.9472498544561</v>
      </c>
      <c r="AD1400">
        <v>3.52564102564103</v>
      </c>
      <c r="AF1400">
        <f>IF(AE1400="",V1400,AE1400)</f>
        <v>1</v>
      </c>
      <c r="AG1400">
        <v>14</v>
      </c>
      <c r="AH1400">
        <v>1992</v>
      </c>
      <c r="AI1400" t="s">
        <v>37</v>
      </c>
      <c r="AJ1400" t="s">
        <v>37</v>
      </c>
    </row>
    <row r="1401" spans="3:36" x14ac:dyDescent="0.3">
      <c r="C1401">
        <v>1401</v>
      </c>
      <c r="D1401" t="str">
        <f t="shared" si="54"/>
        <v>35-Sendai</v>
      </c>
      <c r="E1401" t="str">
        <f>VLOOKUP($D1401,metadata!$B$2:$S$451,2,0)</f>
        <v>NODA, H</v>
      </c>
      <c r="F1401" t="str">
        <f>VLOOKUP($D1401,metadata!$B$2:$S$451,3,0)</f>
        <v>GEOGRAPHIC-VARIATION OF NYMPHAL DIAPAUSE IN THE SMALL BROWN PLANTHOPPER IN JAPAN</v>
      </c>
      <c r="G1401" t="str">
        <f>VLOOKUP($D1401,metadata!$B$2:$S$451,4,0)</f>
        <v/>
      </c>
      <c r="H1401" t="str">
        <f>VLOOKUP($D1401,metadata!$B$2:$S$451,5,0)</f>
        <v>y</v>
      </c>
      <c r="I1401" t="str">
        <f>VLOOKUP($D1401,metadata!$B$2:$S$451,6,0)</f>
        <v>a</v>
      </c>
      <c r="J1401" t="str">
        <f>VLOOKUP($D1401,metadata!$B$2:$S$451,7,0)</f>
        <v>i</v>
      </c>
      <c r="K1401">
        <f>VLOOKUP($D1401,metadata!$B$2:$S$451,8,0)</f>
        <v>8</v>
      </c>
      <c r="L1401">
        <f>VLOOKUP($D1401,metadata!$B$2:$S$451,9,0)</f>
        <v>7</v>
      </c>
      <c r="M1401" t="str">
        <f>VLOOKUP($D1401,metadata!$B$2:$S$451,10,0)</f>
        <v/>
      </c>
      <c r="N1401" t="str">
        <f>VLOOKUP($D1401,metadata!$B$2:$S$451,11,0)</f>
        <v>laodelphax striatellus</v>
      </c>
      <c r="O1401" t="str">
        <f>VLOOKUP($D1401,metadata!$B$2:$S$451,12,0)</f>
        <v>homoptera</v>
      </c>
      <c r="P1401" t="str">
        <f>VLOOKUP($D1401,metadata!$B$2:$S$451,13,0)</f>
        <v>Sendai</v>
      </c>
      <c r="Q1401">
        <f>VLOOKUP($D1401,metadata!$B$2:$S$451,14,0)</f>
        <v>38.268332999999998</v>
      </c>
      <c r="R1401">
        <f>VLOOKUP($D1401,metadata!$B$2:$S$451,15,0)</f>
        <v>140.86944399999999</v>
      </c>
      <c r="S1401" t="str">
        <f>VLOOKUP($D1401,metadata!$B$2:$S$451,16,0)</f>
        <v/>
      </c>
      <c r="T1401" t="str">
        <f>VLOOKUP($D1401,metadata!$B$2:$S$451,17,0)</f>
        <v/>
      </c>
      <c r="U1401" t="str">
        <f>VLOOKUP($D1401,metadata!$B$2:$S$451,18,0)</f>
        <v/>
      </c>
      <c r="V1401">
        <f>VLOOKUP($D1401,metadata!$B$2:$Z$451,19,0)</f>
        <v>1</v>
      </c>
      <c r="W1401" t="str">
        <f>VLOOKUP($D1401,metadata!$B$2:$Z$451,20,0)</f>
        <v>not described</v>
      </c>
      <c r="X1401" t="str">
        <f>VLOOKUP($D1401,metadata!$B$2:$Z$451,21,0)</f>
        <v/>
      </c>
      <c r="Y1401">
        <f>VLOOKUP($D1401,metadata!$B$2:$Z$451,22,0)</f>
        <v>35</v>
      </c>
      <c r="Z1401" t="str">
        <f>VLOOKUP($D1401,metadata!$B$2:$Z$451,23,0)</f>
        <v/>
      </c>
      <c r="AA1401" t="str">
        <f>VLOOKUP($D1401,metadata!$B$2:$Z$451,24,0)</f>
        <v>nymphal</v>
      </c>
      <c r="AB1401" t="str">
        <f>VLOOKUP($D1401,metadata!$B$2:$Z$451,25,0)</f>
        <v/>
      </c>
      <c r="AC1401">
        <v>15.9606145746323</v>
      </c>
      <c r="AD1401">
        <v>0.64102564102564896</v>
      </c>
      <c r="AF1401">
        <f>IF(AE1401="",V1401,AE1401)</f>
        <v>1</v>
      </c>
      <c r="AG1401">
        <f>ROUND(AC1401,1)</f>
        <v>16</v>
      </c>
      <c r="AH1401">
        <v>1992</v>
      </c>
      <c r="AI1401" t="s">
        <v>37</v>
      </c>
      <c r="AJ1401" t="s">
        <v>37</v>
      </c>
    </row>
    <row r="1402" spans="3:36" x14ac:dyDescent="0.3">
      <c r="C1402">
        <v>1402</v>
      </c>
      <c r="D1402" t="str">
        <f t="shared" si="54"/>
        <v>35-Tsukuba</v>
      </c>
      <c r="E1402" t="str">
        <f>VLOOKUP($D1402,metadata!$B$2:$S$451,2,0)</f>
        <v>NODA, H</v>
      </c>
      <c r="F1402" t="str">
        <f>VLOOKUP($D1402,metadata!$B$2:$S$451,3,0)</f>
        <v>GEOGRAPHIC-VARIATION OF NYMPHAL DIAPAUSE IN THE SMALL BROWN PLANTHOPPER IN JAPAN</v>
      </c>
      <c r="G1402" t="str">
        <f>VLOOKUP($D1402,metadata!$B$2:$S$451,4,0)</f>
        <v/>
      </c>
      <c r="H1402" t="str">
        <f>VLOOKUP($D1402,metadata!$B$2:$S$451,5,0)</f>
        <v>y</v>
      </c>
      <c r="I1402" t="str">
        <f>VLOOKUP($D1402,metadata!$B$2:$S$451,6,0)</f>
        <v>a</v>
      </c>
      <c r="J1402" t="str">
        <f>VLOOKUP($D1402,metadata!$B$2:$S$451,7,0)</f>
        <v>i</v>
      </c>
      <c r="K1402">
        <f>VLOOKUP($D1402,metadata!$B$2:$S$451,8,0)</f>
        <v>8</v>
      </c>
      <c r="L1402">
        <f>VLOOKUP($D1402,metadata!$B$2:$S$451,9,0)</f>
        <v>7</v>
      </c>
      <c r="M1402" t="str">
        <f>VLOOKUP($D1402,metadata!$B$2:$S$451,10,0)</f>
        <v/>
      </c>
      <c r="N1402" t="str">
        <f>VLOOKUP($D1402,metadata!$B$2:$S$451,11,0)</f>
        <v>laodelphax striatellus</v>
      </c>
      <c r="O1402" t="str">
        <f>VLOOKUP($D1402,metadata!$B$2:$S$451,12,0)</f>
        <v>homoptera</v>
      </c>
      <c r="P1402" t="str">
        <f>VLOOKUP($D1402,metadata!$B$2:$S$451,13,0)</f>
        <v>Tsukuba</v>
      </c>
      <c r="Q1402">
        <f>VLOOKUP($D1402,metadata!$B$2:$S$451,14,0)</f>
        <v>36.080556000000001</v>
      </c>
      <c r="R1402">
        <f>VLOOKUP($D1402,metadata!$B$2:$S$451,15,0)</f>
        <v>140.114722</v>
      </c>
      <c r="S1402" t="str">
        <f>VLOOKUP($D1402,metadata!$B$2:$S$451,16,0)</f>
        <v/>
      </c>
      <c r="T1402" t="str">
        <f>VLOOKUP($D1402,metadata!$B$2:$S$451,17,0)</f>
        <v/>
      </c>
      <c r="U1402" t="str">
        <f>VLOOKUP($D1402,metadata!$B$2:$S$451,18,0)</f>
        <v/>
      </c>
      <c r="V1402">
        <f>VLOOKUP($D1402,metadata!$B$2:$Z$451,19,0)</f>
        <v>1</v>
      </c>
      <c r="W1402" t="str">
        <f>VLOOKUP($D1402,metadata!$B$2:$Z$451,20,0)</f>
        <v>not described</v>
      </c>
      <c r="X1402" t="str">
        <f>VLOOKUP($D1402,metadata!$B$2:$Z$451,21,0)</f>
        <v/>
      </c>
      <c r="Y1402">
        <f>VLOOKUP($D1402,metadata!$B$2:$Z$451,22,0)</f>
        <v>35</v>
      </c>
      <c r="Z1402" t="str">
        <f>VLOOKUP($D1402,metadata!$B$2:$Z$451,23,0)</f>
        <v/>
      </c>
      <c r="AA1402" t="str">
        <f>VLOOKUP($D1402,metadata!$B$2:$Z$451,24,0)</f>
        <v>nymphal</v>
      </c>
      <c r="AB1402" t="str">
        <f>VLOOKUP($D1402,metadata!$B$2:$Z$451,25,0)</f>
        <v/>
      </c>
      <c r="AC1402">
        <v>9.9825600526488891</v>
      </c>
      <c r="AD1402">
        <v>102.083333333333</v>
      </c>
      <c r="AF1402">
        <f>IF(AE1402="",V1402,AE1402)</f>
        <v>1</v>
      </c>
      <c r="AG1402">
        <f>ROUND(AC1402,1)</f>
        <v>10</v>
      </c>
      <c r="AH1402">
        <v>1992</v>
      </c>
      <c r="AI1402" t="s">
        <v>37</v>
      </c>
      <c r="AJ1402" t="s">
        <v>37</v>
      </c>
    </row>
    <row r="1403" spans="3:36" x14ac:dyDescent="0.3">
      <c r="C1403">
        <v>1403</v>
      </c>
      <c r="D1403" t="str">
        <f t="shared" si="54"/>
        <v>35-Tsukuba</v>
      </c>
      <c r="E1403" t="str">
        <f>VLOOKUP($D1403,metadata!$B$2:$S$451,2,0)</f>
        <v>NODA, H</v>
      </c>
      <c r="F1403" t="str">
        <f>VLOOKUP($D1403,metadata!$B$2:$S$451,3,0)</f>
        <v>GEOGRAPHIC-VARIATION OF NYMPHAL DIAPAUSE IN THE SMALL BROWN PLANTHOPPER IN JAPAN</v>
      </c>
      <c r="G1403" t="str">
        <f>VLOOKUP($D1403,metadata!$B$2:$S$451,4,0)</f>
        <v/>
      </c>
      <c r="H1403" t="str">
        <f>VLOOKUP($D1403,metadata!$B$2:$S$451,5,0)</f>
        <v>y</v>
      </c>
      <c r="I1403" t="str">
        <f>VLOOKUP($D1403,metadata!$B$2:$S$451,6,0)</f>
        <v>a</v>
      </c>
      <c r="J1403" t="str">
        <f>VLOOKUP($D1403,metadata!$B$2:$S$451,7,0)</f>
        <v>i</v>
      </c>
      <c r="K1403">
        <f>VLOOKUP($D1403,metadata!$B$2:$S$451,8,0)</f>
        <v>8</v>
      </c>
      <c r="L1403">
        <f>VLOOKUP($D1403,metadata!$B$2:$S$451,9,0)</f>
        <v>7</v>
      </c>
      <c r="M1403" t="str">
        <f>VLOOKUP($D1403,metadata!$B$2:$S$451,10,0)</f>
        <v/>
      </c>
      <c r="N1403" t="str">
        <f>VLOOKUP($D1403,metadata!$B$2:$S$451,11,0)</f>
        <v>laodelphax striatellus</v>
      </c>
      <c r="O1403" t="str">
        <f>VLOOKUP($D1403,metadata!$B$2:$S$451,12,0)</f>
        <v>homoptera</v>
      </c>
      <c r="P1403" t="str">
        <f>VLOOKUP($D1403,metadata!$B$2:$S$451,13,0)</f>
        <v>Tsukuba</v>
      </c>
      <c r="Q1403">
        <f>VLOOKUP($D1403,metadata!$B$2:$S$451,14,0)</f>
        <v>36.080556000000001</v>
      </c>
      <c r="R1403">
        <f>VLOOKUP($D1403,metadata!$B$2:$S$451,15,0)</f>
        <v>140.114722</v>
      </c>
      <c r="S1403" t="str">
        <f>VLOOKUP($D1403,metadata!$B$2:$S$451,16,0)</f>
        <v/>
      </c>
      <c r="T1403" t="str">
        <f>VLOOKUP($D1403,metadata!$B$2:$S$451,17,0)</f>
        <v/>
      </c>
      <c r="U1403" t="str">
        <f>VLOOKUP($D1403,metadata!$B$2:$S$451,18,0)</f>
        <v/>
      </c>
      <c r="V1403">
        <f>VLOOKUP($D1403,metadata!$B$2:$Z$451,19,0)</f>
        <v>1</v>
      </c>
      <c r="W1403" t="str">
        <f>VLOOKUP($D1403,metadata!$B$2:$Z$451,20,0)</f>
        <v>not described</v>
      </c>
      <c r="X1403" t="str">
        <f>VLOOKUP($D1403,metadata!$B$2:$Z$451,21,0)</f>
        <v/>
      </c>
      <c r="Y1403">
        <f>VLOOKUP($D1403,metadata!$B$2:$Z$451,22,0)</f>
        <v>35</v>
      </c>
      <c r="Z1403" t="str">
        <f>VLOOKUP($D1403,metadata!$B$2:$Z$451,23,0)</f>
        <v/>
      </c>
      <c r="AA1403" t="str">
        <f>VLOOKUP($D1403,metadata!$B$2:$Z$451,24,0)</f>
        <v>nymphal</v>
      </c>
      <c r="AB1403" t="str">
        <f>VLOOKUP($D1403,metadata!$B$2:$Z$451,25,0)</f>
        <v/>
      </c>
      <c r="AC1403">
        <v>11.0092388690611</v>
      </c>
      <c r="AD1403">
        <v>102.243589743589</v>
      </c>
      <c r="AF1403">
        <f>IF(AE1403="",V1403,AE1403)</f>
        <v>1</v>
      </c>
      <c r="AG1403">
        <f>ROUND(AC1403,1)</f>
        <v>11</v>
      </c>
      <c r="AH1403">
        <v>1992</v>
      </c>
      <c r="AI1403" t="s">
        <v>37</v>
      </c>
      <c r="AJ1403" t="s">
        <v>37</v>
      </c>
    </row>
    <row r="1404" spans="3:36" x14ac:dyDescent="0.3">
      <c r="C1404">
        <v>1404</v>
      </c>
      <c r="D1404" t="str">
        <f t="shared" si="54"/>
        <v>35-Tsukuba</v>
      </c>
      <c r="E1404" t="str">
        <f>VLOOKUP($D1404,metadata!$B$2:$S$451,2,0)</f>
        <v>NODA, H</v>
      </c>
      <c r="F1404" t="str">
        <f>VLOOKUP($D1404,metadata!$B$2:$S$451,3,0)</f>
        <v>GEOGRAPHIC-VARIATION OF NYMPHAL DIAPAUSE IN THE SMALL BROWN PLANTHOPPER IN JAPAN</v>
      </c>
      <c r="G1404" t="str">
        <f>VLOOKUP($D1404,metadata!$B$2:$S$451,4,0)</f>
        <v/>
      </c>
      <c r="H1404" t="str">
        <f>VLOOKUP($D1404,metadata!$B$2:$S$451,5,0)</f>
        <v>y</v>
      </c>
      <c r="I1404" t="str">
        <f>VLOOKUP($D1404,metadata!$B$2:$S$451,6,0)</f>
        <v>a</v>
      </c>
      <c r="J1404" t="str">
        <f>VLOOKUP($D1404,metadata!$B$2:$S$451,7,0)</f>
        <v>i</v>
      </c>
      <c r="K1404">
        <f>VLOOKUP($D1404,metadata!$B$2:$S$451,8,0)</f>
        <v>8</v>
      </c>
      <c r="L1404">
        <f>VLOOKUP($D1404,metadata!$B$2:$S$451,9,0)</f>
        <v>7</v>
      </c>
      <c r="M1404" t="str">
        <f>VLOOKUP($D1404,metadata!$B$2:$S$451,10,0)</f>
        <v/>
      </c>
      <c r="N1404" t="str">
        <f>VLOOKUP($D1404,metadata!$B$2:$S$451,11,0)</f>
        <v>laodelphax striatellus</v>
      </c>
      <c r="O1404" t="str">
        <f>VLOOKUP($D1404,metadata!$B$2:$S$451,12,0)</f>
        <v>homoptera</v>
      </c>
      <c r="P1404" t="str">
        <f>VLOOKUP($D1404,metadata!$B$2:$S$451,13,0)</f>
        <v>Tsukuba</v>
      </c>
      <c r="Q1404">
        <f>VLOOKUP($D1404,metadata!$B$2:$S$451,14,0)</f>
        <v>36.080556000000001</v>
      </c>
      <c r="R1404">
        <f>VLOOKUP($D1404,metadata!$B$2:$S$451,15,0)</f>
        <v>140.114722</v>
      </c>
      <c r="S1404" t="str">
        <f>VLOOKUP($D1404,metadata!$B$2:$S$451,16,0)</f>
        <v/>
      </c>
      <c r="T1404" t="str">
        <f>VLOOKUP($D1404,metadata!$B$2:$S$451,17,0)</f>
        <v/>
      </c>
      <c r="U1404" t="str">
        <f>VLOOKUP($D1404,metadata!$B$2:$S$451,18,0)</f>
        <v/>
      </c>
      <c r="V1404">
        <f>VLOOKUP($D1404,metadata!$B$2:$Z$451,19,0)</f>
        <v>1</v>
      </c>
      <c r="W1404" t="str">
        <f>VLOOKUP($D1404,metadata!$B$2:$Z$451,20,0)</f>
        <v>not described</v>
      </c>
      <c r="X1404" t="str">
        <f>VLOOKUP($D1404,metadata!$B$2:$Z$451,21,0)</f>
        <v/>
      </c>
      <c r="Y1404">
        <f>VLOOKUP($D1404,metadata!$B$2:$Z$451,22,0)</f>
        <v>35</v>
      </c>
      <c r="Z1404" t="str">
        <f>VLOOKUP($D1404,metadata!$B$2:$Z$451,23,0)</f>
        <v/>
      </c>
      <c r="AA1404" t="str">
        <f>VLOOKUP($D1404,metadata!$B$2:$Z$451,24,0)</f>
        <v>nymphal</v>
      </c>
      <c r="AB1404" t="str">
        <f>VLOOKUP($D1404,metadata!$B$2:$Z$451,25,0)</f>
        <v/>
      </c>
      <c r="AC1404">
        <v>12.0274887994532</v>
      </c>
      <c r="AD1404">
        <v>99.038461538461505</v>
      </c>
      <c r="AF1404">
        <f>IF(AE1404="",V1404,AE1404)</f>
        <v>1</v>
      </c>
      <c r="AG1404">
        <f>ROUND(AC1404,1)</f>
        <v>12</v>
      </c>
      <c r="AH1404">
        <v>1992</v>
      </c>
      <c r="AI1404" t="s">
        <v>37</v>
      </c>
      <c r="AJ1404" t="s">
        <v>37</v>
      </c>
    </row>
    <row r="1405" spans="3:36" x14ac:dyDescent="0.3">
      <c r="C1405">
        <v>1405</v>
      </c>
      <c r="D1405" t="str">
        <f t="shared" si="54"/>
        <v>35-Tsukuba</v>
      </c>
      <c r="E1405" t="str">
        <f>VLOOKUP($D1405,metadata!$B$2:$S$451,2,0)</f>
        <v>NODA, H</v>
      </c>
      <c r="F1405" t="str">
        <f>VLOOKUP($D1405,metadata!$B$2:$S$451,3,0)</f>
        <v>GEOGRAPHIC-VARIATION OF NYMPHAL DIAPAUSE IN THE SMALL BROWN PLANTHOPPER IN JAPAN</v>
      </c>
      <c r="G1405" t="str">
        <f>VLOOKUP($D1405,metadata!$B$2:$S$451,4,0)</f>
        <v/>
      </c>
      <c r="H1405" t="str">
        <f>VLOOKUP($D1405,metadata!$B$2:$S$451,5,0)</f>
        <v>y</v>
      </c>
      <c r="I1405" t="str">
        <f>VLOOKUP($D1405,metadata!$B$2:$S$451,6,0)</f>
        <v>a</v>
      </c>
      <c r="J1405" t="str">
        <f>VLOOKUP($D1405,metadata!$B$2:$S$451,7,0)</f>
        <v>i</v>
      </c>
      <c r="K1405">
        <f>VLOOKUP($D1405,metadata!$B$2:$S$451,8,0)</f>
        <v>8</v>
      </c>
      <c r="L1405">
        <f>VLOOKUP($D1405,metadata!$B$2:$S$451,9,0)</f>
        <v>7</v>
      </c>
      <c r="M1405" t="str">
        <f>VLOOKUP($D1405,metadata!$B$2:$S$451,10,0)</f>
        <v/>
      </c>
      <c r="N1405" t="str">
        <f>VLOOKUP($D1405,metadata!$B$2:$S$451,11,0)</f>
        <v>laodelphax striatellus</v>
      </c>
      <c r="O1405" t="str">
        <f>VLOOKUP($D1405,metadata!$B$2:$S$451,12,0)</f>
        <v>homoptera</v>
      </c>
      <c r="P1405" t="str">
        <f>VLOOKUP($D1405,metadata!$B$2:$S$451,13,0)</f>
        <v>Tsukuba</v>
      </c>
      <c r="Q1405">
        <f>VLOOKUP($D1405,metadata!$B$2:$S$451,14,0)</f>
        <v>36.080556000000001</v>
      </c>
      <c r="R1405">
        <f>VLOOKUP($D1405,metadata!$B$2:$S$451,15,0)</f>
        <v>140.114722</v>
      </c>
      <c r="S1405" t="str">
        <f>VLOOKUP($D1405,metadata!$B$2:$S$451,16,0)</f>
        <v/>
      </c>
      <c r="T1405" t="str">
        <f>VLOOKUP($D1405,metadata!$B$2:$S$451,17,0)</f>
        <v/>
      </c>
      <c r="U1405" t="str">
        <f>VLOOKUP($D1405,metadata!$B$2:$S$451,18,0)</f>
        <v/>
      </c>
      <c r="V1405">
        <f>VLOOKUP($D1405,metadata!$B$2:$Z$451,19,0)</f>
        <v>1</v>
      </c>
      <c r="W1405" t="str">
        <f>VLOOKUP($D1405,metadata!$B$2:$Z$451,20,0)</f>
        <v>not described</v>
      </c>
      <c r="X1405" t="str">
        <f>VLOOKUP($D1405,metadata!$B$2:$Z$451,21,0)</f>
        <v/>
      </c>
      <c r="Y1405">
        <f>VLOOKUP($D1405,metadata!$B$2:$Z$451,22,0)</f>
        <v>35</v>
      </c>
      <c r="Z1405" t="str">
        <f>VLOOKUP($D1405,metadata!$B$2:$Z$451,23,0)</f>
        <v/>
      </c>
      <c r="AA1405" t="str">
        <f>VLOOKUP($D1405,metadata!$B$2:$Z$451,24,0)</f>
        <v>nymphal</v>
      </c>
      <c r="AB1405" t="str">
        <f>VLOOKUP($D1405,metadata!$B$2:$Z$451,25,0)</f>
        <v/>
      </c>
      <c r="AC1405">
        <v>12.505201609841199</v>
      </c>
      <c r="AD1405">
        <v>73.557692307692307</v>
      </c>
      <c r="AE1405">
        <v>98</v>
      </c>
      <c r="AF1405">
        <f>IF(AE1405="",V1405,AE1405)</f>
        <v>98</v>
      </c>
      <c r="AG1405">
        <f>ROUND(AC1405,1)</f>
        <v>12.5</v>
      </c>
      <c r="AH1405">
        <v>1992</v>
      </c>
      <c r="AI1405" t="s">
        <v>37</v>
      </c>
      <c r="AJ1405" t="s">
        <v>37</v>
      </c>
    </row>
    <row r="1406" spans="3:36" x14ac:dyDescent="0.3">
      <c r="C1406">
        <v>1406</v>
      </c>
      <c r="D1406" t="str">
        <f t="shared" si="54"/>
        <v>35-Tsukuba</v>
      </c>
      <c r="E1406" t="str">
        <f>VLOOKUP($D1406,metadata!$B$2:$S$451,2,0)</f>
        <v>NODA, H</v>
      </c>
      <c r="F1406" t="str">
        <f>VLOOKUP($D1406,metadata!$B$2:$S$451,3,0)</f>
        <v>GEOGRAPHIC-VARIATION OF NYMPHAL DIAPAUSE IN THE SMALL BROWN PLANTHOPPER IN JAPAN</v>
      </c>
      <c r="G1406" t="str">
        <f>VLOOKUP($D1406,metadata!$B$2:$S$451,4,0)</f>
        <v/>
      </c>
      <c r="H1406" t="str">
        <f>VLOOKUP($D1406,metadata!$B$2:$S$451,5,0)</f>
        <v>y</v>
      </c>
      <c r="I1406" t="str">
        <f>VLOOKUP($D1406,metadata!$B$2:$S$451,6,0)</f>
        <v>a</v>
      </c>
      <c r="J1406" t="str">
        <f>VLOOKUP($D1406,metadata!$B$2:$S$451,7,0)</f>
        <v>i</v>
      </c>
      <c r="K1406">
        <f>VLOOKUP($D1406,metadata!$B$2:$S$451,8,0)</f>
        <v>8</v>
      </c>
      <c r="L1406">
        <f>VLOOKUP($D1406,metadata!$B$2:$S$451,9,0)</f>
        <v>7</v>
      </c>
      <c r="M1406" t="str">
        <f>VLOOKUP($D1406,metadata!$B$2:$S$451,10,0)</f>
        <v/>
      </c>
      <c r="N1406" t="str">
        <f>VLOOKUP($D1406,metadata!$B$2:$S$451,11,0)</f>
        <v>laodelphax striatellus</v>
      </c>
      <c r="O1406" t="str">
        <f>VLOOKUP($D1406,metadata!$B$2:$S$451,12,0)</f>
        <v>homoptera</v>
      </c>
      <c r="P1406" t="str">
        <f>VLOOKUP($D1406,metadata!$B$2:$S$451,13,0)</f>
        <v>Tsukuba</v>
      </c>
      <c r="Q1406">
        <f>VLOOKUP($D1406,metadata!$B$2:$S$451,14,0)</f>
        <v>36.080556000000001</v>
      </c>
      <c r="R1406">
        <f>VLOOKUP($D1406,metadata!$B$2:$S$451,15,0)</f>
        <v>140.114722</v>
      </c>
      <c r="S1406" t="str">
        <f>VLOOKUP($D1406,metadata!$B$2:$S$451,16,0)</f>
        <v/>
      </c>
      <c r="T1406" t="str">
        <f>VLOOKUP($D1406,metadata!$B$2:$S$451,17,0)</f>
        <v/>
      </c>
      <c r="U1406" t="str">
        <f>VLOOKUP($D1406,metadata!$B$2:$S$451,18,0)</f>
        <v/>
      </c>
      <c r="V1406">
        <f>VLOOKUP($D1406,metadata!$B$2:$Z$451,19,0)</f>
        <v>1</v>
      </c>
      <c r="W1406" t="str">
        <f>VLOOKUP($D1406,metadata!$B$2:$Z$451,20,0)</f>
        <v>not described</v>
      </c>
      <c r="X1406" t="str">
        <f>VLOOKUP($D1406,metadata!$B$2:$Z$451,21,0)</f>
        <v/>
      </c>
      <c r="Y1406">
        <f>VLOOKUP($D1406,metadata!$B$2:$Z$451,22,0)</f>
        <v>35</v>
      </c>
      <c r="Z1406" t="str">
        <f>VLOOKUP($D1406,metadata!$B$2:$Z$451,23,0)</f>
        <v/>
      </c>
      <c r="AA1406" t="str">
        <f>VLOOKUP($D1406,metadata!$B$2:$Z$451,24,0)</f>
        <v>nymphal</v>
      </c>
      <c r="AB1406" t="str">
        <f>VLOOKUP($D1406,metadata!$B$2:$Z$451,25,0)</f>
        <v/>
      </c>
      <c r="AC1406">
        <v>12.988483053635999</v>
      </c>
      <c r="AD1406">
        <v>33.3333333333333</v>
      </c>
      <c r="AE1406">
        <v>26</v>
      </c>
      <c r="AF1406">
        <f>IF(AE1406="",V1406,AE1406)</f>
        <v>26</v>
      </c>
      <c r="AG1406">
        <f>ROUND(AC1406,1)</f>
        <v>13</v>
      </c>
      <c r="AH1406">
        <v>1992</v>
      </c>
      <c r="AI1406" t="s">
        <v>37</v>
      </c>
      <c r="AJ1406" t="s">
        <v>37</v>
      </c>
    </row>
    <row r="1407" spans="3:36" x14ac:dyDescent="0.3">
      <c r="C1407">
        <v>1407</v>
      </c>
      <c r="D1407" t="str">
        <f t="shared" si="54"/>
        <v>35-Tsukuba</v>
      </c>
      <c r="E1407" t="str">
        <f>VLOOKUP($D1407,metadata!$B$2:$S$451,2,0)</f>
        <v>NODA, H</v>
      </c>
      <c r="F1407" t="str">
        <f>VLOOKUP($D1407,metadata!$B$2:$S$451,3,0)</f>
        <v>GEOGRAPHIC-VARIATION OF NYMPHAL DIAPAUSE IN THE SMALL BROWN PLANTHOPPER IN JAPAN</v>
      </c>
      <c r="G1407" t="str">
        <f>VLOOKUP($D1407,metadata!$B$2:$S$451,4,0)</f>
        <v/>
      </c>
      <c r="H1407" t="str">
        <f>VLOOKUP($D1407,metadata!$B$2:$S$451,5,0)</f>
        <v>y</v>
      </c>
      <c r="I1407" t="str">
        <f>VLOOKUP($D1407,metadata!$B$2:$S$451,6,0)</f>
        <v>a</v>
      </c>
      <c r="J1407" t="str">
        <f>VLOOKUP($D1407,metadata!$B$2:$S$451,7,0)</f>
        <v>i</v>
      </c>
      <c r="K1407">
        <f>VLOOKUP($D1407,metadata!$B$2:$S$451,8,0)</f>
        <v>8</v>
      </c>
      <c r="L1407">
        <f>VLOOKUP($D1407,metadata!$B$2:$S$451,9,0)</f>
        <v>7</v>
      </c>
      <c r="M1407" t="str">
        <f>VLOOKUP($D1407,metadata!$B$2:$S$451,10,0)</f>
        <v/>
      </c>
      <c r="N1407" t="str">
        <f>VLOOKUP($D1407,metadata!$B$2:$S$451,11,0)</f>
        <v>laodelphax striatellus</v>
      </c>
      <c r="O1407" t="str">
        <f>VLOOKUP($D1407,metadata!$B$2:$S$451,12,0)</f>
        <v>homoptera</v>
      </c>
      <c r="P1407" t="str">
        <f>VLOOKUP($D1407,metadata!$B$2:$S$451,13,0)</f>
        <v>Tsukuba</v>
      </c>
      <c r="Q1407">
        <f>VLOOKUP($D1407,metadata!$B$2:$S$451,14,0)</f>
        <v>36.080556000000001</v>
      </c>
      <c r="R1407">
        <f>VLOOKUP($D1407,metadata!$B$2:$S$451,15,0)</f>
        <v>140.114722</v>
      </c>
      <c r="S1407" t="str">
        <f>VLOOKUP($D1407,metadata!$B$2:$S$451,16,0)</f>
        <v/>
      </c>
      <c r="T1407" t="str">
        <f>VLOOKUP($D1407,metadata!$B$2:$S$451,17,0)</f>
        <v/>
      </c>
      <c r="U1407" t="str">
        <f>VLOOKUP($D1407,metadata!$B$2:$S$451,18,0)</f>
        <v/>
      </c>
      <c r="V1407">
        <f>VLOOKUP($D1407,metadata!$B$2:$Z$451,19,0)</f>
        <v>1</v>
      </c>
      <c r="W1407" t="str">
        <f>VLOOKUP($D1407,metadata!$B$2:$Z$451,20,0)</f>
        <v>not described</v>
      </c>
      <c r="X1407" t="str">
        <f>VLOOKUP($D1407,metadata!$B$2:$Z$451,21,0)</f>
        <v/>
      </c>
      <c r="Y1407">
        <f>VLOOKUP($D1407,metadata!$B$2:$Z$451,22,0)</f>
        <v>35</v>
      </c>
      <c r="Z1407" t="str">
        <f>VLOOKUP($D1407,metadata!$B$2:$Z$451,23,0)</f>
        <v/>
      </c>
      <c r="AA1407" t="str">
        <f>VLOOKUP($D1407,metadata!$B$2:$Z$451,24,0)</f>
        <v>nymphal</v>
      </c>
      <c r="AB1407" t="str">
        <f>VLOOKUP($D1407,metadata!$B$2:$Z$451,25,0)</f>
        <v/>
      </c>
      <c r="AC1407">
        <v>13.4817374136229</v>
      </c>
      <c r="AD1407">
        <v>6.25</v>
      </c>
      <c r="AE1407">
        <v>76</v>
      </c>
      <c r="AF1407">
        <f>IF(AE1407="",V1407,AE1407)</f>
        <v>76</v>
      </c>
      <c r="AG1407">
        <f>ROUND(AC1407,1)</f>
        <v>13.5</v>
      </c>
      <c r="AH1407">
        <v>1992</v>
      </c>
      <c r="AI1407" t="s">
        <v>37</v>
      </c>
      <c r="AJ1407" t="s">
        <v>37</v>
      </c>
    </row>
    <row r="1408" spans="3:36" x14ac:dyDescent="0.3">
      <c r="C1408">
        <v>1408</v>
      </c>
      <c r="D1408" t="str">
        <f t="shared" si="54"/>
        <v>35-Tsukuba</v>
      </c>
      <c r="E1408" t="str">
        <f>VLOOKUP($D1408,metadata!$B$2:$S$451,2,0)</f>
        <v>NODA, H</v>
      </c>
      <c r="F1408" t="str">
        <f>VLOOKUP($D1408,metadata!$B$2:$S$451,3,0)</f>
        <v>GEOGRAPHIC-VARIATION OF NYMPHAL DIAPAUSE IN THE SMALL BROWN PLANTHOPPER IN JAPAN</v>
      </c>
      <c r="G1408" t="str">
        <f>VLOOKUP($D1408,metadata!$B$2:$S$451,4,0)</f>
        <v/>
      </c>
      <c r="H1408" t="str">
        <f>VLOOKUP($D1408,metadata!$B$2:$S$451,5,0)</f>
        <v>y</v>
      </c>
      <c r="I1408" t="str">
        <f>VLOOKUP($D1408,metadata!$B$2:$S$451,6,0)</f>
        <v>a</v>
      </c>
      <c r="J1408" t="str">
        <f>VLOOKUP($D1408,metadata!$B$2:$S$451,7,0)</f>
        <v>i</v>
      </c>
      <c r="K1408">
        <f>VLOOKUP($D1408,metadata!$B$2:$S$451,8,0)</f>
        <v>8</v>
      </c>
      <c r="L1408">
        <f>VLOOKUP($D1408,metadata!$B$2:$S$451,9,0)</f>
        <v>7</v>
      </c>
      <c r="M1408" t="str">
        <f>VLOOKUP($D1408,metadata!$B$2:$S$451,10,0)</f>
        <v/>
      </c>
      <c r="N1408" t="str">
        <f>VLOOKUP($D1408,metadata!$B$2:$S$451,11,0)</f>
        <v>laodelphax striatellus</v>
      </c>
      <c r="O1408" t="str">
        <f>VLOOKUP($D1408,metadata!$B$2:$S$451,12,0)</f>
        <v>homoptera</v>
      </c>
      <c r="P1408" t="str">
        <f>VLOOKUP($D1408,metadata!$B$2:$S$451,13,0)</f>
        <v>Tsukuba</v>
      </c>
      <c r="Q1408">
        <f>VLOOKUP($D1408,metadata!$B$2:$S$451,14,0)</f>
        <v>36.080556000000001</v>
      </c>
      <c r="R1408">
        <f>VLOOKUP($D1408,metadata!$B$2:$S$451,15,0)</f>
        <v>140.114722</v>
      </c>
      <c r="S1408" t="str">
        <f>VLOOKUP($D1408,metadata!$B$2:$S$451,16,0)</f>
        <v/>
      </c>
      <c r="T1408" t="str">
        <f>VLOOKUP($D1408,metadata!$B$2:$S$451,17,0)</f>
        <v/>
      </c>
      <c r="U1408" t="str">
        <f>VLOOKUP($D1408,metadata!$B$2:$S$451,18,0)</f>
        <v/>
      </c>
      <c r="V1408">
        <f>VLOOKUP($D1408,metadata!$B$2:$Z$451,19,0)</f>
        <v>1</v>
      </c>
      <c r="W1408" t="str">
        <f>VLOOKUP($D1408,metadata!$B$2:$Z$451,20,0)</f>
        <v>not described</v>
      </c>
      <c r="X1408" t="str">
        <f>VLOOKUP($D1408,metadata!$B$2:$Z$451,21,0)</f>
        <v/>
      </c>
      <c r="Y1408">
        <f>VLOOKUP($D1408,metadata!$B$2:$Z$451,22,0)</f>
        <v>35</v>
      </c>
      <c r="Z1408" t="str">
        <f>VLOOKUP($D1408,metadata!$B$2:$Z$451,23,0)</f>
        <v/>
      </c>
      <c r="AA1408" t="str">
        <f>VLOOKUP($D1408,metadata!$B$2:$Z$451,24,0)</f>
        <v>nymphal</v>
      </c>
      <c r="AB1408" t="str">
        <f>VLOOKUP($D1408,metadata!$B$2:$Z$451,25,0)</f>
        <v/>
      </c>
      <c r="AC1408">
        <v>13.9627154681448</v>
      </c>
      <c r="AD1408">
        <v>1.4423076923076901</v>
      </c>
      <c r="AE1408">
        <v>5</v>
      </c>
      <c r="AF1408">
        <f>IF(AE1408="",V1408,AE1408)</f>
        <v>5</v>
      </c>
      <c r="AG1408">
        <f>ROUND(AC1408,1)</f>
        <v>14</v>
      </c>
      <c r="AH1408">
        <v>1992</v>
      </c>
      <c r="AI1408" t="s">
        <v>37</v>
      </c>
      <c r="AJ1408" t="s">
        <v>37</v>
      </c>
    </row>
    <row r="1409" spans="3:36" x14ac:dyDescent="0.3">
      <c r="C1409">
        <v>1409</v>
      </c>
      <c r="D1409" t="str">
        <f t="shared" si="54"/>
        <v>35-Odawara</v>
      </c>
      <c r="E1409" t="str">
        <f>VLOOKUP($D1409,metadata!$B$2:$S$451,2,0)</f>
        <v>NODA, H</v>
      </c>
      <c r="F1409" t="str">
        <f>VLOOKUP($D1409,metadata!$B$2:$S$451,3,0)</f>
        <v>GEOGRAPHIC-VARIATION OF NYMPHAL DIAPAUSE IN THE SMALL BROWN PLANTHOPPER IN JAPAN</v>
      </c>
      <c r="G1409" t="str">
        <f>VLOOKUP($D1409,metadata!$B$2:$S$451,4,0)</f>
        <v/>
      </c>
      <c r="H1409" t="str">
        <f>VLOOKUP($D1409,metadata!$B$2:$S$451,5,0)</f>
        <v>y</v>
      </c>
      <c r="I1409" t="str">
        <f>VLOOKUP($D1409,metadata!$B$2:$S$451,6,0)</f>
        <v>a</v>
      </c>
      <c r="J1409" t="str">
        <f>VLOOKUP($D1409,metadata!$B$2:$S$451,7,0)</f>
        <v>i</v>
      </c>
      <c r="K1409">
        <f>VLOOKUP($D1409,metadata!$B$2:$S$451,8,0)</f>
        <v>8</v>
      </c>
      <c r="L1409">
        <f>VLOOKUP($D1409,metadata!$B$2:$S$451,9,0)</f>
        <v>7</v>
      </c>
      <c r="M1409" t="str">
        <f>VLOOKUP($D1409,metadata!$B$2:$S$451,10,0)</f>
        <v/>
      </c>
      <c r="N1409" t="str">
        <f>VLOOKUP($D1409,metadata!$B$2:$S$451,11,0)</f>
        <v>laodelphax striatellus</v>
      </c>
      <c r="O1409" t="str">
        <f>VLOOKUP($D1409,metadata!$B$2:$S$451,12,0)</f>
        <v>homoptera</v>
      </c>
      <c r="P1409" t="str">
        <f>VLOOKUP($D1409,metadata!$B$2:$S$451,13,0)</f>
        <v>Odawara</v>
      </c>
      <c r="Q1409">
        <f>VLOOKUP($D1409,metadata!$B$2:$S$451,14,0)</f>
        <v>35.264636000000003</v>
      </c>
      <c r="R1409">
        <f>VLOOKUP($D1409,metadata!$B$2:$S$451,15,0)</f>
        <v>139.152311</v>
      </c>
      <c r="S1409" t="str">
        <f>VLOOKUP($D1409,metadata!$B$2:$S$451,16,0)</f>
        <v/>
      </c>
      <c r="T1409" t="str">
        <f>VLOOKUP($D1409,metadata!$B$2:$S$451,17,0)</f>
        <v/>
      </c>
      <c r="U1409" t="str">
        <f>VLOOKUP($D1409,metadata!$B$2:$S$451,18,0)</f>
        <v/>
      </c>
      <c r="V1409">
        <f>VLOOKUP($D1409,metadata!$B$2:$Z$451,19,0)</f>
        <v>1</v>
      </c>
      <c r="W1409" t="str">
        <f>VLOOKUP($D1409,metadata!$B$2:$Z$451,20,0)</f>
        <v>not described</v>
      </c>
      <c r="X1409" t="str">
        <f>VLOOKUP($D1409,metadata!$B$2:$Z$451,21,0)</f>
        <v/>
      </c>
      <c r="Y1409">
        <f>VLOOKUP($D1409,metadata!$B$2:$Z$451,22,0)</f>
        <v>35</v>
      </c>
      <c r="Z1409" t="str">
        <f>VLOOKUP($D1409,metadata!$B$2:$Z$451,23,0)</f>
        <v/>
      </c>
      <c r="AA1409" t="str">
        <f>VLOOKUP($D1409,metadata!$B$2:$Z$451,24,0)</f>
        <v>nymphal</v>
      </c>
      <c r="AB1409" t="str">
        <f>VLOOKUP($D1409,metadata!$B$2:$Z$451,25,0)</f>
        <v/>
      </c>
      <c r="AC1409">
        <v>8.0079732705596403</v>
      </c>
      <c r="AD1409">
        <v>100.480769230769</v>
      </c>
      <c r="AE1409">
        <v>17</v>
      </c>
      <c r="AF1409">
        <f>IF(AE1409="",V1409,AE1409)</f>
        <v>17</v>
      </c>
      <c r="AG1409">
        <f>ROUND(AC1409,1)</f>
        <v>8</v>
      </c>
      <c r="AH1409">
        <v>1992</v>
      </c>
      <c r="AI1409" t="s">
        <v>37</v>
      </c>
      <c r="AJ1409" t="s">
        <v>37</v>
      </c>
    </row>
    <row r="1410" spans="3:36" x14ac:dyDescent="0.3">
      <c r="C1410">
        <v>1410</v>
      </c>
      <c r="D1410" t="str">
        <f t="shared" ref="D1410:D1473" si="55">VLOOKUP(C1410,$A$1:$B$451,2)</f>
        <v>35-Odawara</v>
      </c>
      <c r="E1410" t="str">
        <f>VLOOKUP($D1410,metadata!$B$2:$S$451,2,0)</f>
        <v>NODA, H</v>
      </c>
      <c r="F1410" t="str">
        <f>VLOOKUP($D1410,metadata!$B$2:$S$451,3,0)</f>
        <v>GEOGRAPHIC-VARIATION OF NYMPHAL DIAPAUSE IN THE SMALL BROWN PLANTHOPPER IN JAPAN</v>
      </c>
      <c r="G1410" t="str">
        <f>VLOOKUP($D1410,metadata!$B$2:$S$451,4,0)</f>
        <v/>
      </c>
      <c r="H1410" t="str">
        <f>VLOOKUP($D1410,metadata!$B$2:$S$451,5,0)</f>
        <v>y</v>
      </c>
      <c r="I1410" t="str">
        <f>VLOOKUP($D1410,metadata!$B$2:$S$451,6,0)</f>
        <v>a</v>
      </c>
      <c r="J1410" t="str">
        <f>VLOOKUP($D1410,metadata!$B$2:$S$451,7,0)</f>
        <v>i</v>
      </c>
      <c r="K1410">
        <f>VLOOKUP($D1410,metadata!$B$2:$S$451,8,0)</f>
        <v>8</v>
      </c>
      <c r="L1410">
        <f>VLOOKUP($D1410,metadata!$B$2:$S$451,9,0)</f>
        <v>7</v>
      </c>
      <c r="M1410" t="str">
        <f>VLOOKUP($D1410,metadata!$B$2:$S$451,10,0)</f>
        <v/>
      </c>
      <c r="N1410" t="str">
        <f>VLOOKUP($D1410,metadata!$B$2:$S$451,11,0)</f>
        <v>laodelphax striatellus</v>
      </c>
      <c r="O1410" t="str">
        <f>VLOOKUP($D1410,metadata!$B$2:$S$451,12,0)</f>
        <v>homoptera</v>
      </c>
      <c r="P1410" t="str">
        <f>VLOOKUP($D1410,metadata!$B$2:$S$451,13,0)</f>
        <v>Odawara</v>
      </c>
      <c r="Q1410">
        <f>VLOOKUP($D1410,metadata!$B$2:$S$451,14,0)</f>
        <v>35.264636000000003</v>
      </c>
      <c r="R1410">
        <f>VLOOKUP($D1410,metadata!$B$2:$S$451,15,0)</f>
        <v>139.152311</v>
      </c>
      <c r="S1410" t="str">
        <f>VLOOKUP($D1410,metadata!$B$2:$S$451,16,0)</f>
        <v/>
      </c>
      <c r="T1410" t="str">
        <f>VLOOKUP($D1410,metadata!$B$2:$S$451,17,0)</f>
        <v/>
      </c>
      <c r="U1410" t="str">
        <f>VLOOKUP($D1410,metadata!$B$2:$S$451,18,0)</f>
        <v/>
      </c>
      <c r="V1410">
        <f>VLOOKUP($D1410,metadata!$B$2:$Z$451,19,0)</f>
        <v>1</v>
      </c>
      <c r="W1410" t="str">
        <f>VLOOKUP($D1410,metadata!$B$2:$Z$451,20,0)</f>
        <v>not described</v>
      </c>
      <c r="X1410" t="str">
        <f>VLOOKUP($D1410,metadata!$B$2:$Z$451,21,0)</f>
        <v/>
      </c>
      <c r="Y1410">
        <f>VLOOKUP($D1410,metadata!$B$2:$Z$451,22,0)</f>
        <v>35</v>
      </c>
      <c r="Z1410" t="str">
        <f>VLOOKUP($D1410,metadata!$B$2:$Z$451,23,0)</f>
        <v/>
      </c>
      <c r="AA1410" t="str">
        <f>VLOOKUP($D1410,metadata!$B$2:$Z$451,24,0)</f>
        <v>nymphal</v>
      </c>
      <c r="AB1410" t="str">
        <f>VLOOKUP($D1410,metadata!$B$2:$Z$451,25,0)</f>
        <v/>
      </c>
      <c r="AC1410">
        <v>9.0172374515908498</v>
      </c>
      <c r="AD1410">
        <v>90.384615384615302</v>
      </c>
      <c r="AE1410">
        <v>18</v>
      </c>
      <c r="AF1410">
        <f>IF(AE1410="",V1410,AE1410)</f>
        <v>18</v>
      </c>
      <c r="AG1410">
        <f>ROUND(AC1410,1)</f>
        <v>9</v>
      </c>
      <c r="AH1410">
        <v>1992</v>
      </c>
      <c r="AI1410" t="s">
        <v>37</v>
      </c>
      <c r="AJ1410" t="s">
        <v>37</v>
      </c>
    </row>
    <row r="1411" spans="3:36" x14ac:dyDescent="0.3">
      <c r="C1411">
        <v>1411</v>
      </c>
      <c r="D1411" t="str">
        <f t="shared" si="55"/>
        <v>35-Odawara</v>
      </c>
      <c r="E1411" t="str">
        <f>VLOOKUP($D1411,metadata!$B$2:$S$451,2,0)</f>
        <v>NODA, H</v>
      </c>
      <c r="F1411" t="str">
        <f>VLOOKUP($D1411,metadata!$B$2:$S$451,3,0)</f>
        <v>GEOGRAPHIC-VARIATION OF NYMPHAL DIAPAUSE IN THE SMALL BROWN PLANTHOPPER IN JAPAN</v>
      </c>
      <c r="G1411" t="str">
        <f>VLOOKUP($D1411,metadata!$B$2:$S$451,4,0)</f>
        <v/>
      </c>
      <c r="H1411" t="str">
        <f>VLOOKUP($D1411,metadata!$B$2:$S$451,5,0)</f>
        <v>y</v>
      </c>
      <c r="I1411" t="str">
        <f>VLOOKUP($D1411,metadata!$B$2:$S$451,6,0)</f>
        <v>a</v>
      </c>
      <c r="J1411" t="str">
        <f>VLOOKUP($D1411,metadata!$B$2:$S$451,7,0)</f>
        <v>i</v>
      </c>
      <c r="K1411">
        <f>VLOOKUP($D1411,metadata!$B$2:$S$451,8,0)</f>
        <v>8</v>
      </c>
      <c r="L1411">
        <f>VLOOKUP($D1411,metadata!$B$2:$S$451,9,0)</f>
        <v>7</v>
      </c>
      <c r="M1411" t="str">
        <f>VLOOKUP($D1411,metadata!$B$2:$S$451,10,0)</f>
        <v/>
      </c>
      <c r="N1411" t="str">
        <f>VLOOKUP($D1411,metadata!$B$2:$S$451,11,0)</f>
        <v>laodelphax striatellus</v>
      </c>
      <c r="O1411" t="str">
        <f>VLOOKUP($D1411,metadata!$B$2:$S$451,12,0)</f>
        <v>homoptera</v>
      </c>
      <c r="P1411" t="str">
        <f>VLOOKUP($D1411,metadata!$B$2:$S$451,13,0)</f>
        <v>Odawara</v>
      </c>
      <c r="Q1411">
        <f>VLOOKUP($D1411,metadata!$B$2:$S$451,14,0)</f>
        <v>35.264636000000003</v>
      </c>
      <c r="R1411">
        <f>VLOOKUP($D1411,metadata!$B$2:$S$451,15,0)</f>
        <v>139.152311</v>
      </c>
      <c r="S1411" t="str">
        <f>VLOOKUP($D1411,metadata!$B$2:$S$451,16,0)</f>
        <v/>
      </c>
      <c r="T1411" t="str">
        <f>VLOOKUP($D1411,metadata!$B$2:$S$451,17,0)</f>
        <v/>
      </c>
      <c r="U1411" t="str">
        <f>VLOOKUP($D1411,metadata!$B$2:$S$451,18,0)</f>
        <v/>
      </c>
      <c r="V1411">
        <f>VLOOKUP($D1411,metadata!$B$2:$Z$451,19,0)</f>
        <v>1</v>
      </c>
      <c r="W1411" t="str">
        <f>VLOOKUP($D1411,metadata!$B$2:$Z$451,20,0)</f>
        <v>not described</v>
      </c>
      <c r="X1411" t="str">
        <f>VLOOKUP($D1411,metadata!$B$2:$Z$451,21,0)</f>
        <v/>
      </c>
      <c r="Y1411">
        <f>VLOOKUP($D1411,metadata!$B$2:$Z$451,22,0)</f>
        <v>35</v>
      </c>
      <c r="Z1411" t="str">
        <f>VLOOKUP($D1411,metadata!$B$2:$Z$451,23,0)</f>
        <v/>
      </c>
      <c r="AA1411" t="str">
        <f>VLOOKUP($D1411,metadata!$B$2:$Z$451,24,0)</f>
        <v>nymphal</v>
      </c>
      <c r="AB1411" t="str">
        <f>VLOOKUP($D1411,metadata!$B$2:$Z$451,25,0)</f>
        <v/>
      </c>
      <c r="AC1411">
        <v>10.013060976535799</v>
      </c>
      <c r="AD1411">
        <v>95.192307692307693</v>
      </c>
      <c r="AE1411">
        <v>16</v>
      </c>
      <c r="AF1411">
        <f>IF(AE1411="",V1411,AE1411)</f>
        <v>16</v>
      </c>
      <c r="AG1411">
        <f>ROUND(AC1411,1)</f>
        <v>10</v>
      </c>
      <c r="AH1411">
        <v>1992</v>
      </c>
      <c r="AI1411" t="s">
        <v>37</v>
      </c>
      <c r="AJ1411" t="s">
        <v>37</v>
      </c>
    </row>
    <row r="1412" spans="3:36" x14ac:dyDescent="0.3">
      <c r="C1412">
        <v>1412</v>
      </c>
      <c r="D1412" t="str">
        <f t="shared" si="55"/>
        <v>35-Odawara</v>
      </c>
      <c r="E1412" t="str">
        <f>VLOOKUP($D1412,metadata!$B$2:$S$451,2,0)</f>
        <v>NODA, H</v>
      </c>
      <c r="F1412" t="str">
        <f>VLOOKUP($D1412,metadata!$B$2:$S$451,3,0)</f>
        <v>GEOGRAPHIC-VARIATION OF NYMPHAL DIAPAUSE IN THE SMALL BROWN PLANTHOPPER IN JAPAN</v>
      </c>
      <c r="G1412" t="str">
        <f>VLOOKUP($D1412,metadata!$B$2:$S$451,4,0)</f>
        <v/>
      </c>
      <c r="H1412" t="str">
        <f>VLOOKUP($D1412,metadata!$B$2:$S$451,5,0)</f>
        <v>y</v>
      </c>
      <c r="I1412" t="str">
        <f>VLOOKUP($D1412,metadata!$B$2:$S$451,6,0)</f>
        <v>a</v>
      </c>
      <c r="J1412" t="str">
        <f>VLOOKUP($D1412,metadata!$B$2:$S$451,7,0)</f>
        <v>i</v>
      </c>
      <c r="K1412">
        <f>VLOOKUP($D1412,metadata!$B$2:$S$451,8,0)</f>
        <v>8</v>
      </c>
      <c r="L1412">
        <f>VLOOKUP($D1412,metadata!$B$2:$S$451,9,0)</f>
        <v>7</v>
      </c>
      <c r="M1412" t="str">
        <f>VLOOKUP($D1412,metadata!$B$2:$S$451,10,0)</f>
        <v/>
      </c>
      <c r="N1412" t="str">
        <f>VLOOKUP($D1412,metadata!$B$2:$S$451,11,0)</f>
        <v>laodelphax striatellus</v>
      </c>
      <c r="O1412" t="str">
        <f>VLOOKUP($D1412,metadata!$B$2:$S$451,12,0)</f>
        <v>homoptera</v>
      </c>
      <c r="P1412" t="str">
        <f>VLOOKUP($D1412,metadata!$B$2:$S$451,13,0)</f>
        <v>Odawara</v>
      </c>
      <c r="Q1412">
        <f>VLOOKUP($D1412,metadata!$B$2:$S$451,14,0)</f>
        <v>35.264636000000003</v>
      </c>
      <c r="R1412">
        <f>VLOOKUP($D1412,metadata!$B$2:$S$451,15,0)</f>
        <v>139.152311</v>
      </c>
      <c r="S1412" t="str">
        <f>VLOOKUP($D1412,metadata!$B$2:$S$451,16,0)</f>
        <v/>
      </c>
      <c r="T1412" t="str">
        <f>VLOOKUP($D1412,metadata!$B$2:$S$451,17,0)</f>
        <v/>
      </c>
      <c r="U1412" t="str">
        <f>VLOOKUP($D1412,metadata!$B$2:$S$451,18,0)</f>
        <v/>
      </c>
      <c r="V1412">
        <f>VLOOKUP($D1412,metadata!$B$2:$Z$451,19,0)</f>
        <v>1</v>
      </c>
      <c r="W1412" t="str">
        <f>VLOOKUP($D1412,metadata!$B$2:$Z$451,20,0)</f>
        <v>not described</v>
      </c>
      <c r="X1412" t="str">
        <f>VLOOKUP($D1412,metadata!$B$2:$Z$451,21,0)</f>
        <v/>
      </c>
      <c r="Y1412">
        <f>VLOOKUP($D1412,metadata!$B$2:$Z$451,22,0)</f>
        <v>35</v>
      </c>
      <c r="Z1412" t="str">
        <f>VLOOKUP($D1412,metadata!$B$2:$Z$451,23,0)</f>
        <v/>
      </c>
      <c r="AA1412" t="str">
        <f>VLOOKUP($D1412,metadata!$B$2:$Z$451,24,0)</f>
        <v>nymphal</v>
      </c>
      <c r="AB1412" t="str">
        <f>VLOOKUP($D1412,metadata!$B$2:$Z$451,25,0)</f>
        <v/>
      </c>
      <c r="AC1412">
        <v>11.031412154808001</v>
      </c>
      <c r="AD1412">
        <v>92.628205128205096</v>
      </c>
      <c r="AE1412">
        <v>18</v>
      </c>
      <c r="AF1412">
        <f>IF(AE1412="",V1412,AE1412)</f>
        <v>18</v>
      </c>
      <c r="AG1412">
        <f>ROUND(AC1412,1)</f>
        <v>11</v>
      </c>
      <c r="AH1412">
        <v>1992</v>
      </c>
      <c r="AI1412" t="s">
        <v>37</v>
      </c>
      <c r="AJ1412" t="s">
        <v>37</v>
      </c>
    </row>
    <row r="1413" spans="3:36" x14ac:dyDescent="0.3">
      <c r="C1413">
        <v>1413</v>
      </c>
      <c r="D1413" t="str">
        <f t="shared" si="55"/>
        <v>35-Odawara</v>
      </c>
      <c r="E1413" t="str">
        <f>VLOOKUP($D1413,metadata!$B$2:$S$451,2,0)</f>
        <v>NODA, H</v>
      </c>
      <c r="F1413" t="str">
        <f>VLOOKUP($D1413,metadata!$B$2:$S$451,3,0)</f>
        <v>GEOGRAPHIC-VARIATION OF NYMPHAL DIAPAUSE IN THE SMALL BROWN PLANTHOPPER IN JAPAN</v>
      </c>
      <c r="G1413" t="str">
        <f>VLOOKUP($D1413,metadata!$B$2:$S$451,4,0)</f>
        <v/>
      </c>
      <c r="H1413" t="str">
        <f>VLOOKUP($D1413,metadata!$B$2:$S$451,5,0)</f>
        <v>y</v>
      </c>
      <c r="I1413" t="str">
        <f>VLOOKUP($D1413,metadata!$B$2:$S$451,6,0)</f>
        <v>a</v>
      </c>
      <c r="J1413" t="str">
        <f>VLOOKUP($D1413,metadata!$B$2:$S$451,7,0)</f>
        <v>i</v>
      </c>
      <c r="K1413">
        <f>VLOOKUP($D1413,metadata!$B$2:$S$451,8,0)</f>
        <v>8</v>
      </c>
      <c r="L1413">
        <f>VLOOKUP($D1413,metadata!$B$2:$S$451,9,0)</f>
        <v>7</v>
      </c>
      <c r="M1413" t="str">
        <f>VLOOKUP($D1413,metadata!$B$2:$S$451,10,0)</f>
        <v/>
      </c>
      <c r="N1413" t="str">
        <f>VLOOKUP($D1413,metadata!$B$2:$S$451,11,0)</f>
        <v>laodelphax striatellus</v>
      </c>
      <c r="O1413" t="str">
        <f>VLOOKUP($D1413,metadata!$B$2:$S$451,12,0)</f>
        <v>homoptera</v>
      </c>
      <c r="P1413" t="str">
        <f>VLOOKUP($D1413,metadata!$B$2:$S$451,13,0)</f>
        <v>Odawara</v>
      </c>
      <c r="Q1413">
        <f>VLOOKUP($D1413,metadata!$B$2:$S$451,14,0)</f>
        <v>35.264636000000003</v>
      </c>
      <c r="R1413">
        <f>VLOOKUP($D1413,metadata!$B$2:$S$451,15,0)</f>
        <v>139.152311</v>
      </c>
      <c r="S1413" t="str">
        <f>VLOOKUP($D1413,metadata!$B$2:$S$451,16,0)</f>
        <v/>
      </c>
      <c r="T1413" t="str">
        <f>VLOOKUP($D1413,metadata!$B$2:$S$451,17,0)</f>
        <v/>
      </c>
      <c r="U1413" t="str">
        <f>VLOOKUP($D1413,metadata!$B$2:$S$451,18,0)</f>
        <v/>
      </c>
      <c r="V1413">
        <f>VLOOKUP($D1413,metadata!$B$2:$Z$451,19,0)</f>
        <v>1</v>
      </c>
      <c r="W1413" t="str">
        <f>VLOOKUP($D1413,metadata!$B$2:$Z$451,20,0)</f>
        <v>not described</v>
      </c>
      <c r="X1413" t="str">
        <f>VLOOKUP($D1413,metadata!$B$2:$Z$451,21,0)</f>
        <v/>
      </c>
      <c r="Y1413">
        <f>VLOOKUP($D1413,metadata!$B$2:$Z$451,22,0)</f>
        <v>35</v>
      </c>
      <c r="Z1413" t="str">
        <f>VLOOKUP($D1413,metadata!$B$2:$Z$451,23,0)</f>
        <v/>
      </c>
      <c r="AA1413" t="str">
        <f>VLOOKUP($D1413,metadata!$B$2:$Z$451,24,0)</f>
        <v>nymphal</v>
      </c>
      <c r="AB1413" t="str">
        <f>VLOOKUP($D1413,metadata!$B$2:$Z$451,25,0)</f>
        <v/>
      </c>
      <c r="AC1413">
        <v>12.0156427974789</v>
      </c>
      <c r="AD1413">
        <v>74.038461538461505</v>
      </c>
      <c r="AE1413">
        <v>70</v>
      </c>
      <c r="AF1413">
        <f>IF(AE1413="",V1413,AE1413)</f>
        <v>70</v>
      </c>
      <c r="AG1413">
        <f>ROUND(AC1413,1)</f>
        <v>12</v>
      </c>
      <c r="AH1413">
        <v>1992</v>
      </c>
      <c r="AI1413" t="s">
        <v>37</v>
      </c>
      <c r="AJ1413" t="s">
        <v>37</v>
      </c>
    </row>
    <row r="1414" spans="3:36" x14ac:dyDescent="0.3">
      <c r="C1414">
        <v>1414</v>
      </c>
      <c r="D1414" t="str">
        <f t="shared" si="55"/>
        <v>35-Odawara</v>
      </c>
      <c r="E1414" t="str">
        <f>VLOOKUP($D1414,metadata!$B$2:$S$451,2,0)</f>
        <v>NODA, H</v>
      </c>
      <c r="F1414" t="str">
        <f>VLOOKUP($D1414,metadata!$B$2:$S$451,3,0)</f>
        <v>GEOGRAPHIC-VARIATION OF NYMPHAL DIAPAUSE IN THE SMALL BROWN PLANTHOPPER IN JAPAN</v>
      </c>
      <c r="G1414" t="str">
        <f>VLOOKUP($D1414,metadata!$B$2:$S$451,4,0)</f>
        <v/>
      </c>
      <c r="H1414" t="str">
        <f>VLOOKUP($D1414,metadata!$B$2:$S$451,5,0)</f>
        <v>y</v>
      </c>
      <c r="I1414" t="str">
        <f>VLOOKUP($D1414,metadata!$B$2:$S$451,6,0)</f>
        <v>a</v>
      </c>
      <c r="J1414" t="str">
        <f>VLOOKUP($D1414,metadata!$B$2:$S$451,7,0)</f>
        <v>i</v>
      </c>
      <c r="K1414">
        <f>VLOOKUP($D1414,metadata!$B$2:$S$451,8,0)</f>
        <v>8</v>
      </c>
      <c r="L1414">
        <f>VLOOKUP($D1414,metadata!$B$2:$S$451,9,0)</f>
        <v>7</v>
      </c>
      <c r="M1414" t="str">
        <f>VLOOKUP($D1414,metadata!$B$2:$S$451,10,0)</f>
        <v/>
      </c>
      <c r="N1414" t="str">
        <f>VLOOKUP($D1414,metadata!$B$2:$S$451,11,0)</f>
        <v>laodelphax striatellus</v>
      </c>
      <c r="O1414" t="str">
        <f>VLOOKUP($D1414,metadata!$B$2:$S$451,12,0)</f>
        <v>homoptera</v>
      </c>
      <c r="P1414" t="str">
        <f>VLOOKUP($D1414,metadata!$B$2:$S$451,13,0)</f>
        <v>Odawara</v>
      </c>
      <c r="Q1414">
        <f>VLOOKUP($D1414,metadata!$B$2:$S$451,14,0)</f>
        <v>35.264636000000003</v>
      </c>
      <c r="R1414">
        <f>VLOOKUP($D1414,metadata!$B$2:$S$451,15,0)</f>
        <v>139.152311</v>
      </c>
      <c r="S1414" t="str">
        <f>VLOOKUP($D1414,metadata!$B$2:$S$451,16,0)</f>
        <v/>
      </c>
      <c r="T1414" t="str">
        <f>VLOOKUP($D1414,metadata!$B$2:$S$451,17,0)</f>
        <v/>
      </c>
      <c r="U1414" t="str">
        <f>VLOOKUP($D1414,metadata!$B$2:$S$451,18,0)</f>
        <v/>
      </c>
      <c r="V1414">
        <f>VLOOKUP($D1414,metadata!$B$2:$Z$451,19,0)</f>
        <v>1</v>
      </c>
      <c r="W1414" t="str">
        <f>VLOOKUP($D1414,metadata!$B$2:$Z$451,20,0)</f>
        <v>not described</v>
      </c>
      <c r="X1414" t="str">
        <f>VLOOKUP($D1414,metadata!$B$2:$Z$451,21,0)</f>
        <v/>
      </c>
      <c r="Y1414">
        <f>VLOOKUP($D1414,metadata!$B$2:$Z$451,22,0)</f>
        <v>35</v>
      </c>
      <c r="Z1414" t="str">
        <f>VLOOKUP($D1414,metadata!$B$2:$Z$451,23,0)</f>
        <v/>
      </c>
      <c r="AA1414" t="str">
        <f>VLOOKUP($D1414,metadata!$B$2:$Z$451,24,0)</f>
        <v>nymphal</v>
      </c>
      <c r="AB1414" t="str">
        <f>VLOOKUP($D1414,metadata!$B$2:$Z$451,25,0)</f>
        <v/>
      </c>
      <c r="AC1414">
        <v>12.496139924570301</v>
      </c>
      <c r="AD1414">
        <v>16.185897435897399</v>
      </c>
      <c r="AE1414">
        <v>28</v>
      </c>
      <c r="AF1414">
        <f>IF(AE1414="",V1414,AE1414)</f>
        <v>28</v>
      </c>
      <c r="AG1414">
        <f>ROUND(AC1414,1)</f>
        <v>12.5</v>
      </c>
      <c r="AH1414">
        <v>1992</v>
      </c>
      <c r="AI1414" t="s">
        <v>37</v>
      </c>
      <c r="AJ1414" t="s">
        <v>37</v>
      </c>
    </row>
    <row r="1415" spans="3:36" x14ac:dyDescent="0.3">
      <c r="C1415">
        <v>1415</v>
      </c>
      <c r="D1415" t="str">
        <f t="shared" si="55"/>
        <v>35-Odawara</v>
      </c>
      <c r="E1415" t="str">
        <f>VLOOKUP($D1415,metadata!$B$2:$S$451,2,0)</f>
        <v>NODA, H</v>
      </c>
      <c r="F1415" t="str">
        <f>VLOOKUP($D1415,metadata!$B$2:$S$451,3,0)</f>
        <v>GEOGRAPHIC-VARIATION OF NYMPHAL DIAPAUSE IN THE SMALL BROWN PLANTHOPPER IN JAPAN</v>
      </c>
      <c r="G1415" t="str">
        <f>VLOOKUP($D1415,metadata!$B$2:$S$451,4,0)</f>
        <v/>
      </c>
      <c r="H1415" t="str">
        <f>VLOOKUP($D1415,metadata!$B$2:$S$451,5,0)</f>
        <v>y</v>
      </c>
      <c r="I1415" t="str">
        <f>VLOOKUP($D1415,metadata!$B$2:$S$451,6,0)</f>
        <v>a</v>
      </c>
      <c r="J1415" t="str">
        <f>VLOOKUP($D1415,metadata!$B$2:$S$451,7,0)</f>
        <v>i</v>
      </c>
      <c r="K1415">
        <f>VLOOKUP($D1415,metadata!$B$2:$S$451,8,0)</f>
        <v>8</v>
      </c>
      <c r="L1415">
        <f>VLOOKUP($D1415,metadata!$B$2:$S$451,9,0)</f>
        <v>7</v>
      </c>
      <c r="M1415" t="str">
        <f>VLOOKUP($D1415,metadata!$B$2:$S$451,10,0)</f>
        <v/>
      </c>
      <c r="N1415" t="str">
        <f>VLOOKUP($D1415,metadata!$B$2:$S$451,11,0)</f>
        <v>laodelphax striatellus</v>
      </c>
      <c r="O1415" t="str">
        <f>VLOOKUP($D1415,metadata!$B$2:$S$451,12,0)</f>
        <v>homoptera</v>
      </c>
      <c r="P1415" t="str">
        <f>VLOOKUP($D1415,metadata!$B$2:$S$451,13,0)</f>
        <v>Odawara</v>
      </c>
      <c r="Q1415">
        <f>VLOOKUP($D1415,metadata!$B$2:$S$451,14,0)</f>
        <v>35.264636000000003</v>
      </c>
      <c r="R1415">
        <f>VLOOKUP($D1415,metadata!$B$2:$S$451,15,0)</f>
        <v>139.152311</v>
      </c>
      <c r="S1415" t="str">
        <f>VLOOKUP($D1415,metadata!$B$2:$S$451,16,0)</f>
        <v/>
      </c>
      <c r="T1415" t="str">
        <f>VLOOKUP($D1415,metadata!$B$2:$S$451,17,0)</f>
        <v/>
      </c>
      <c r="U1415" t="str">
        <f>VLOOKUP($D1415,metadata!$B$2:$S$451,18,0)</f>
        <v/>
      </c>
      <c r="V1415">
        <f>VLOOKUP($D1415,metadata!$B$2:$Z$451,19,0)</f>
        <v>1</v>
      </c>
      <c r="W1415" t="str">
        <f>VLOOKUP($D1415,metadata!$B$2:$Z$451,20,0)</f>
        <v>not described</v>
      </c>
      <c r="X1415" t="str">
        <f>VLOOKUP($D1415,metadata!$B$2:$Z$451,21,0)</f>
        <v/>
      </c>
      <c r="Y1415">
        <f>VLOOKUP($D1415,metadata!$B$2:$Z$451,22,0)</f>
        <v>35</v>
      </c>
      <c r="Z1415" t="str">
        <f>VLOOKUP($D1415,metadata!$B$2:$Z$451,23,0)</f>
        <v/>
      </c>
      <c r="AA1415" t="str">
        <f>VLOOKUP($D1415,metadata!$B$2:$Z$451,24,0)</f>
        <v>nymphal</v>
      </c>
      <c r="AB1415" t="str">
        <f>VLOOKUP($D1415,metadata!$B$2:$Z$451,25,0)</f>
        <v/>
      </c>
      <c r="AC1415">
        <v>13.015414989748599</v>
      </c>
      <c r="AD1415">
        <v>3.8461538461538298</v>
      </c>
      <c r="AE1415">
        <v>21</v>
      </c>
      <c r="AF1415">
        <f>IF(AE1415="",V1415,AE1415)</f>
        <v>21</v>
      </c>
      <c r="AG1415">
        <f>ROUND(AC1415,1)</f>
        <v>13</v>
      </c>
      <c r="AH1415">
        <v>1992</v>
      </c>
      <c r="AI1415" t="s">
        <v>37</v>
      </c>
      <c r="AJ1415" t="s">
        <v>37</v>
      </c>
    </row>
    <row r="1416" spans="3:36" x14ac:dyDescent="0.3">
      <c r="C1416">
        <v>1416</v>
      </c>
      <c r="D1416" t="str">
        <f t="shared" si="55"/>
        <v>35-Tsu</v>
      </c>
      <c r="E1416" t="str">
        <f>VLOOKUP($D1416,metadata!$B$2:$S$451,2,0)</f>
        <v>NODA, H</v>
      </c>
      <c r="F1416" t="str">
        <f>VLOOKUP($D1416,metadata!$B$2:$S$451,3,0)</f>
        <v>GEOGRAPHIC-VARIATION OF NYMPHAL DIAPAUSE IN THE SMALL BROWN PLANTHOPPER IN JAPAN</v>
      </c>
      <c r="G1416" t="str">
        <f>VLOOKUP($D1416,metadata!$B$2:$S$451,4,0)</f>
        <v/>
      </c>
      <c r="H1416" t="str">
        <f>VLOOKUP($D1416,metadata!$B$2:$S$451,5,0)</f>
        <v>y</v>
      </c>
      <c r="I1416" t="str">
        <f>VLOOKUP($D1416,metadata!$B$2:$S$451,6,0)</f>
        <v>a</v>
      </c>
      <c r="J1416" t="str">
        <f>VLOOKUP($D1416,metadata!$B$2:$S$451,7,0)</f>
        <v>i</v>
      </c>
      <c r="K1416">
        <f>VLOOKUP($D1416,metadata!$B$2:$S$451,8,0)</f>
        <v>8</v>
      </c>
      <c r="L1416">
        <f>VLOOKUP($D1416,metadata!$B$2:$S$451,9,0)</f>
        <v>6</v>
      </c>
      <c r="M1416" t="str">
        <f>VLOOKUP($D1416,metadata!$B$2:$S$451,10,0)</f>
        <v/>
      </c>
      <c r="N1416" t="str">
        <f>VLOOKUP($D1416,metadata!$B$2:$S$451,11,0)</f>
        <v>laodelphax striatellus</v>
      </c>
      <c r="O1416" t="str">
        <f>VLOOKUP($D1416,metadata!$B$2:$S$451,12,0)</f>
        <v>homoptera</v>
      </c>
      <c r="P1416" t="str">
        <f>VLOOKUP($D1416,metadata!$B$2:$S$451,13,0)</f>
        <v>Tsu</v>
      </c>
      <c r="Q1416">
        <f>VLOOKUP($D1416,metadata!$B$2:$S$451,14,0)</f>
        <v>34.718611000000003</v>
      </c>
      <c r="R1416">
        <f>VLOOKUP($D1416,metadata!$B$2:$S$451,15,0)</f>
        <v>136.50555600000001</v>
      </c>
      <c r="S1416" t="str">
        <f>VLOOKUP($D1416,metadata!$B$2:$S$451,16,0)</f>
        <v/>
      </c>
      <c r="T1416" t="str">
        <f>VLOOKUP($D1416,metadata!$B$2:$S$451,17,0)</f>
        <v/>
      </c>
      <c r="U1416" t="str">
        <f>VLOOKUP($D1416,metadata!$B$2:$S$451,18,0)</f>
        <v/>
      </c>
      <c r="V1416">
        <f>VLOOKUP($D1416,metadata!$B$2:$Z$451,19,0)</f>
        <v>1</v>
      </c>
      <c r="W1416" t="str">
        <f>VLOOKUP($D1416,metadata!$B$2:$Z$451,20,0)</f>
        <v>not described</v>
      </c>
      <c r="X1416" t="str">
        <f>VLOOKUP($D1416,metadata!$B$2:$Z$451,21,0)</f>
        <v/>
      </c>
      <c r="Y1416">
        <f>VLOOKUP($D1416,metadata!$B$2:$Z$451,22,0)</f>
        <v>35</v>
      </c>
      <c r="Z1416" t="str">
        <f>VLOOKUP($D1416,metadata!$B$2:$Z$451,23,0)</f>
        <v/>
      </c>
      <c r="AA1416" t="str">
        <f>VLOOKUP($D1416,metadata!$B$2:$Z$451,24,0)</f>
        <v>nymphal</v>
      </c>
      <c r="AB1416" t="str">
        <f>VLOOKUP($D1416,metadata!$B$2:$Z$451,25,0)</f>
        <v/>
      </c>
      <c r="AC1416">
        <v>8.0313868428379696</v>
      </c>
      <c r="AD1416">
        <v>98.717948717948701</v>
      </c>
      <c r="AE1416">
        <v>64</v>
      </c>
      <c r="AF1416">
        <f>IF(AE1416="",V1416,AE1416)</f>
        <v>64</v>
      </c>
      <c r="AG1416">
        <f>ROUND(AC1416,1)</f>
        <v>8</v>
      </c>
      <c r="AH1416">
        <v>1992</v>
      </c>
      <c r="AI1416" t="s">
        <v>37</v>
      </c>
      <c r="AJ1416" t="s">
        <v>37</v>
      </c>
    </row>
    <row r="1417" spans="3:36" x14ac:dyDescent="0.3">
      <c r="C1417">
        <v>1417</v>
      </c>
      <c r="D1417" t="str">
        <f t="shared" si="55"/>
        <v>35-Tsu</v>
      </c>
      <c r="E1417" t="str">
        <f>VLOOKUP($D1417,metadata!$B$2:$S$451,2,0)</f>
        <v>NODA, H</v>
      </c>
      <c r="F1417" t="str">
        <f>VLOOKUP($D1417,metadata!$B$2:$S$451,3,0)</f>
        <v>GEOGRAPHIC-VARIATION OF NYMPHAL DIAPAUSE IN THE SMALL BROWN PLANTHOPPER IN JAPAN</v>
      </c>
      <c r="G1417" t="str">
        <f>VLOOKUP($D1417,metadata!$B$2:$S$451,4,0)</f>
        <v/>
      </c>
      <c r="H1417" t="str">
        <f>VLOOKUP($D1417,metadata!$B$2:$S$451,5,0)</f>
        <v>y</v>
      </c>
      <c r="I1417" t="str">
        <f>VLOOKUP($D1417,metadata!$B$2:$S$451,6,0)</f>
        <v>a</v>
      </c>
      <c r="J1417" t="str">
        <f>VLOOKUP($D1417,metadata!$B$2:$S$451,7,0)</f>
        <v>i</v>
      </c>
      <c r="K1417">
        <f>VLOOKUP($D1417,metadata!$B$2:$S$451,8,0)</f>
        <v>8</v>
      </c>
      <c r="L1417">
        <f>VLOOKUP($D1417,metadata!$B$2:$S$451,9,0)</f>
        <v>6</v>
      </c>
      <c r="M1417" t="str">
        <f>VLOOKUP($D1417,metadata!$B$2:$S$451,10,0)</f>
        <v/>
      </c>
      <c r="N1417" t="str">
        <f>VLOOKUP($D1417,metadata!$B$2:$S$451,11,0)</f>
        <v>laodelphax striatellus</v>
      </c>
      <c r="O1417" t="str">
        <f>VLOOKUP($D1417,metadata!$B$2:$S$451,12,0)</f>
        <v>homoptera</v>
      </c>
      <c r="P1417" t="str">
        <f>VLOOKUP($D1417,metadata!$B$2:$S$451,13,0)</f>
        <v>Tsu</v>
      </c>
      <c r="Q1417">
        <f>VLOOKUP($D1417,metadata!$B$2:$S$451,14,0)</f>
        <v>34.718611000000003</v>
      </c>
      <c r="R1417">
        <f>VLOOKUP($D1417,metadata!$B$2:$S$451,15,0)</f>
        <v>136.50555600000001</v>
      </c>
      <c r="S1417" t="str">
        <f>VLOOKUP($D1417,metadata!$B$2:$S$451,16,0)</f>
        <v/>
      </c>
      <c r="T1417" t="str">
        <f>VLOOKUP($D1417,metadata!$B$2:$S$451,17,0)</f>
        <v/>
      </c>
      <c r="U1417" t="str">
        <f>VLOOKUP($D1417,metadata!$B$2:$S$451,18,0)</f>
        <v/>
      </c>
      <c r="V1417">
        <f>VLOOKUP($D1417,metadata!$B$2:$Z$451,19,0)</f>
        <v>1</v>
      </c>
      <c r="W1417" t="str">
        <f>VLOOKUP($D1417,metadata!$B$2:$Z$451,20,0)</f>
        <v>not described</v>
      </c>
      <c r="X1417" t="str">
        <f>VLOOKUP($D1417,metadata!$B$2:$Z$451,21,0)</f>
        <v/>
      </c>
      <c r="Y1417">
        <f>VLOOKUP($D1417,metadata!$B$2:$Z$451,22,0)</f>
        <v>35</v>
      </c>
      <c r="Z1417" t="str">
        <f>VLOOKUP($D1417,metadata!$B$2:$Z$451,23,0)</f>
        <v/>
      </c>
      <c r="AA1417" t="str">
        <f>VLOOKUP($D1417,metadata!$B$2:$Z$451,24,0)</f>
        <v>nymphal</v>
      </c>
      <c r="AB1417" t="str">
        <f>VLOOKUP($D1417,metadata!$B$2:$Z$451,25,0)</f>
        <v/>
      </c>
      <c r="AC1417">
        <v>9.0181233705419199</v>
      </c>
      <c r="AD1417">
        <v>95.993589743589695</v>
      </c>
      <c r="AF1417">
        <f>IF(AE1417="",V1417,AE1417)</f>
        <v>1</v>
      </c>
      <c r="AG1417">
        <f>ROUND(AC1417,1)</f>
        <v>9</v>
      </c>
      <c r="AH1417">
        <v>1992</v>
      </c>
      <c r="AI1417" t="s">
        <v>37</v>
      </c>
      <c r="AJ1417" t="s">
        <v>37</v>
      </c>
    </row>
    <row r="1418" spans="3:36" x14ac:dyDescent="0.3">
      <c r="C1418">
        <v>1418</v>
      </c>
      <c r="D1418" t="str">
        <f t="shared" si="55"/>
        <v>35-Tsu</v>
      </c>
      <c r="E1418" t="str">
        <f>VLOOKUP($D1418,metadata!$B$2:$S$451,2,0)</f>
        <v>NODA, H</v>
      </c>
      <c r="F1418" t="str">
        <f>VLOOKUP($D1418,metadata!$B$2:$S$451,3,0)</f>
        <v>GEOGRAPHIC-VARIATION OF NYMPHAL DIAPAUSE IN THE SMALL BROWN PLANTHOPPER IN JAPAN</v>
      </c>
      <c r="G1418" t="str">
        <f>VLOOKUP($D1418,metadata!$B$2:$S$451,4,0)</f>
        <v/>
      </c>
      <c r="H1418" t="str">
        <f>VLOOKUP($D1418,metadata!$B$2:$S$451,5,0)</f>
        <v>y</v>
      </c>
      <c r="I1418" t="str">
        <f>VLOOKUP($D1418,metadata!$B$2:$S$451,6,0)</f>
        <v>a</v>
      </c>
      <c r="J1418" t="str">
        <f>VLOOKUP($D1418,metadata!$B$2:$S$451,7,0)</f>
        <v>i</v>
      </c>
      <c r="K1418">
        <f>VLOOKUP($D1418,metadata!$B$2:$S$451,8,0)</f>
        <v>8</v>
      </c>
      <c r="L1418">
        <f>VLOOKUP($D1418,metadata!$B$2:$S$451,9,0)</f>
        <v>6</v>
      </c>
      <c r="M1418" t="str">
        <f>VLOOKUP($D1418,metadata!$B$2:$S$451,10,0)</f>
        <v/>
      </c>
      <c r="N1418" t="str">
        <f>VLOOKUP($D1418,metadata!$B$2:$S$451,11,0)</f>
        <v>laodelphax striatellus</v>
      </c>
      <c r="O1418" t="str">
        <f>VLOOKUP($D1418,metadata!$B$2:$S$451,12,0)</f>
        <v>homoptera</v>
      </c>
      <c r="P1418" t="str">
        <f>VLOOKUP($D1418,metadata!$B$2:$S$451,13,0)</f>
        <v>Tsu</v>
      </c>
      <c r="Q1418">
        <f>VLOOKUP($D1418,metadata!$B$2:$S$451,14,0)</f>
        <v>34.718611000000003</v>
      </c>
      <c r="R1418">
        <f>VLOOKUP($D1418,metadata!$B$2:$S$451,15,0)</f>
        <v>136.50555600000001</v>
      </c>
      <c r="S1418" t="str">
        <f>VLOOKUP($D1418,metadata!$B$2:$S$451,16,0)</f>
        <v/>
      </c>
      <c r="T1418" t="str">
        <f>VLOOKUP($D1418,metadata!$B$2:$S$451,17,0)</f>
        <v/>
      </c>
      <c r="U1418" t="str">
        <f>VLOOKUP($D1418,metadata!$B$2:$S$451,18,0)</f>
        <v/>
      </c>
      <c r="V1418">
        <f>VLOOKUP($D1418,metadata!$B$2:$Z$451,19,0)</f>
        <v>1</v>
      </c>
      <c r="W1418" t="str">
        <f>VLOOKUP($D1418,metadata!$B$2:$Z$451,20,0)</f>
        <v>not described</v>
      </c>
      <c r="X1418" t="str">
        <f>VLOOKUP($D1418,metadata!$B$2:$Z$451,21,0)</f>
        <v/>
      </c>
      <c r="Y1418">
        <f>VLOOKUP($D1418,metadata!$B$2:$Z$451,22,0)</f>
        <v>35</v>
      </c>
      <c r="Z1418" t="str">
        <f>VLOOKUP($D1418,metadata!$B$2:$Z$451,23,0)</f>
        <v/>
      </c>
      <c r="AA1418" t="str">
        <f>VLOOKUP($D1418,metadata!$B$2:$Z$451,24,0)</f>
        <v>nymphal</v>
      </c>
      <c r="AB1418" t="str">
        <f>VLOOKUP($D1418,metadata!$B$2:$Z$451,25,0)</f>
        <v/>
      </c>
      <c r="AC1418">
        <v>10.0125294251651</v>
      </c>
      <c r="AD1418">
        <v>91.826923076922995</v>
      </c>
      <c r="AF1418">
        <f>IF(AE1418="",V1418,AE1418)</f>
        <v>1</v>
      </c>
      <c r="AG1418">
        <f>ROUND(AC1418,1)</f>
        <v>10</v>
      </c>
      <c r="AH1418">
        <v>1992</v>
      </c>
      <c r="AI1418" t="s">
        <v>37</v>
      </c>
      <c r="AJ1418" t="s">
        <v>37</v>
      </c>
    </row>
    <row r="1419" spans="3:36" x14ac:dyDescent="0.3">
      <c r="C1419">
        <v>1419</v>
      </c>
      <c r="D1419" t="str">
        <f t="shared" si="55"/>
        <v>35-Tsu</v>
      </c>
      <c r="E1419" t="str">
        <f>VLOOKUP($D1419,metadata!$B$2:$S$451,2,0)</f>
        <v>NODA, H</v>
      </c>
      <c r="F1419" t="str">
        <f>VLOOKUP($D1419,metadata!$B$2:$S$451,3,0)</f>
        <v>GEOGRAPHIC-VARIATION OF NYMPHAL DIAPAUSE IN THE SMALL BROWN PLANTHOPPER IN JAPAN</v>
      </c>
      <c r="G1419" t="str">
        <f>VLOOKUP($D1419,metadata!$B$2:$S$451,4,0)</f>
        <v/>
      </c>
      <c r="H1419" t="str">
        <f>VLOOKUP($D1419,metadata!$B$2:$S$451,5,0)</f>
        <v>y</v>
      </c>
      <c r="I1419" t="str">
        <f>VLOOKUP($D1419,metadata!$B$2:$S$451,6,0)</f>
        <v>a</v>
      </c>
      <c r="J1419" t="str">
        <f>VLOOKUP($D1419,metadata!$B$2:$S$451,7,0)</f>
        <v>i</v>
      </c>
      <c r="K1419">
        <f>VLOOKUP($D1419,metadata!$B$2:$S$451,8,0)</f>
        <v>8</v>
      </c>
      <c r="L1419">
        <f>VLOOKUP($D1419,metadata!$B$2:$S$451,9,0)</f>
        <v>6</v>
      </c>
      <c r="M1419" t="str">
        <f>VLOOKUP($D1419,metadata!$B$2:$S$451,10,0)</f>
        <v/>
      </c>
      <c r="N1419" t="str">
        <f>VLOOKUP($D1419,metadata!$B$2:$S$451,11,0)</f>
        <v>laodelphax striatellus</v>
      </c>
      <c r="O1419" t="str">
        <f>VLOOKUP($D1419,metadata!$B$2:$S$451,12,0)</f>
        <v>homoptera</v>
      </c>
      <c r="P1419" t="str">
        <f>VLOOKUP($D1419,metadata!$B$2:$S$451,13,0)</f>
        <v>Tsu</v>
      </c>
      <c r="Q1419">
        <f>VLOOKUP($D1419,metadata!$B$2:$S$451,14,0)</f>
        <v>34.718611000000003</v>
      </c>
      <c r="R1419">
        <f>VLOOKUP($D1419,metadata!$B$2:$S$451,15,0)</f>
        <v>136.50555600000001</v>
      </c>
      <c r="S1419" t="str">
        <f>VLOOKUP($D1419,metadata!$B$2:$S$451,16,0)</f>
        <v/>
      </c>
      <c r="T1419" t="str">
        <f>VLOOKUP($D1419,metadata!$B$2:$S$451,17,0)</f>
        <v/>
      </c>
      <c r="U1419" t="str">
        <f>VLOOKUP($D1419,metadata!$B$2:$S$451,18,0)</f>
        <v/>
      </c>
      <c r="V1419">
        <f>VLOOKUP($D1419,metadata!$B$2:$Z$451,19,0)</f>
        <v>1</v>
      </c>
      <c r="W1419" t="str">
        <f>VLOOKUP($D1419,metadata!$B$2:$Z$451,20,0)</f>
        <v>not described</v>
      </c>
      <c r="X1419" t="str">
        <f>VLOOKUP($D1419,metadata!$B$2:$Z$451,21,0)</f>
        <v/>
      </c>
      <c r="Y1419">
        <f>VLOOKUP($D1419,metadata!$B$2:$Z$451,22,0)</f>
        <v>35</v>
      </c>
      <c r="Z1419" t="str">
        <f>VLOOKUP($D1419,metadata!$B$2:$Z$451,23,0)</f>
        <v/>
      </c>
      <c r="AA1419" t="str">
        <f>VLOOKUP($D1419,metadata!$B$2:$Z$451,24,0)</f>
        <v>nymphal</v>
      </c>
      <c r="AB1419" t="str">
        <f>VLOOKUP($D1419,metadata!$B$2:$Z$451,25,0)</f>
        <v/>
      </c>
      <c r="AC1419">
        <v>11.988052750145499</v>
      </c>
      <c r="AD1419">
        <v>49.358974358974301</v>
      </c>
      <c r="AF1419">
        <f>IF(AE1419="",V1419,AE1419)</f>
        <v>1</v>
      </c>
      <c r="AG1419">
        <f>ROUND(AC1419,1)</f>
        <v>12</v>
      </c>
      <c r="AH1419">
        <v>1992</v>
      </c>
      <c r="AI1419" t="s">
        <v>37</v>
      </c>
      <c r="AJ1419" t="s">
        <v>37</v>
      </c>
    </row>
    <row r="1420" spans="3:36" x14ac:dyDescent="0.3">
      <c r="C1420">
        <v>1420</v>
      </c>
      <c r="D1420" t="str">
        <f t="shared" si="55"/>
        <v>35-Tsu</v>
      </c>
      <c r="E1420" t="str">
        <f>VLOOKUP($D1420,metadata!$B$2:$S$451,2,0)</f>
        <v>NODA, H</v>
      </c>
      <c r="F1420" t="str">
        <f>VLOOKUP($D1420,metadata!$B$2:$S$451,3,0)</f>
        <v>GEOGRAPHIC-VARIATION OF NYMPHAL DIAPAUSE IN THE SMALL BROWN PLANTHOPPER IN JAPAN</v>
      </c>
      <c r="G1420" t="str">
        <f>VLOOKUP($D1420,metadata!$B$2:$S$451,4,0)</f>
        <v/>
      </c>
      <c r="H1420" t="str">
        <f>VLOOKUP($D1420,metadata!$B$2:$S$451,5,0)</f>
        <v>y</v>
      </c>
      <c r="I1420" t="str">
        <f>VLOOKUP($D1420,metadata!$B$2:$S$451,6,0)</f>
        <v>a</v>
      </c>
      <c r="J1420" t="str">
        <f>VLOOKUP($D1420,metadata!$B$2:$S$451,7,0)</f>
        <v>i</v>
      </c>
      <c r="K1420">
        <f>VLOOKUP($D1420,metadata!$B$2:$S$451,8,0)</f>
        <v>8</v>
      </c>
      <c r="L1420">
        <f>VLOOKUP($D1420,metadata!$B$2:$S$451,9,0)</f>
        <v>6</v>
      </c>
      <c r="M1420" t="str">
        <f>VLOOKUP($D1420,metadata!$B$2:$S$451,10,0)</f>
        <v/>
      </c>
      <c r="N1420" t="str">
        <f>VLOOKUP($D1420,metadata!$B$2:$S$451,11,0)</f>
        <v>laodelphax striatellus</v>
      </c>
      <c r="O1420" t="str">
        <f>VLOOKUP($D1420,metadata!$B$2:$S$451,12,0)</f>
        <v>homoptera</v>
      </c>
      <c r="P1420" t="str">
        <f>VLOOKUP($D1420,metadata!$B$2:$S$451,13,0)</f>
        <v>Tsu</v>
      </c>
      <c r="Q1420">
        <f>VLOOKUP($D1420,metadata!$B$2:$S$451,14,0)</f>
        <v>34.718611000000003</v>
      </c>
      <c r="R1420">
        <f>VLOOKUP($D1420,metadata!$B$2:$S$451,15,0)</f>
        <v>136.50555600000001</v>
      </c>
      <c r="S1420" t="str">
        <f>VLOOKUP($D1420,metadata!$B$2:$S$451,16,0)</f>
        <v/>
      </c>
      <c r="T1420" t="str">
        <f>VLOOKUP($D1420,metadata!$B$2:$S$451,17,0)</f>
        <v/>
      </c>
      <c r="U1420" t="str">
        <f>VLOOKUP($D1420,metadata!$B$2:$S$451,18,0)</f>
        <v/>
      </c>
      <c r="V1420">
        <f>VLOOKUP($D1420,metadata!$B$2:$Z$451,19,0)</f>
        <v>1</v>
      </c>
      <c r="W1420" t="str">
        <f>VLOOKUP($D1420,metadata!$B$2:$Z$451,20,0)</f>
        <v>not described</v>
      </c>
      <c r="X1420" t="str">
        <f>VLOOKUP($D1420,metadata!$B$2:$Z$451,21,0)</f>
        <v/>
      </c>
      <c r="Y1420">
        <f>VLOOKUP($D1420,metadata!$B$2:$Z$451,22,0)</f>
        <v>35</v>
      </c>
      <c r="Z1420" t="str">
        <f>VLOOKUP($D1420,metadata!$B$2:$Z$451,23,0)</f>
        <v/>
      </c>
      <c r="AA1420" t="str">
        <f>VLOOKUP($D1420,metadata!$B$2:$Z$451,24,0)</f>
        <v>nymphal</v>
      </c>
      <c r="AB1420" t="str">
        <f>VLOOKUP($D1420,metadata!$B$2:$Z$451,25,0)</f>
        <v/>
      </c>
      <c r="AC1420">
        <v>12.5094540208064</v>
      </c>
      <c r="AD1420">
        <v>0.48076923076924</v>
      </c>
      <c r="AF1420">
        <f>IF(AE1420="",V1420,AE1420)</f>
        <v>1</v>
      </c>
      <c r="AG1420">
        <f>ROUND(AC1420,1)</f>
        <v>12.5</v>
      </c>
      <c r="AH1420">
        <v>1992</v>
      </c>
      <c r="AI1420" t="s">
        <v>37</v>
      </c>
      <c r="AJ1420" t="s">
        <v>37</v>
      </c>
    </row>
    <row r="1421" spans="3:36" x14ac:dyDescent="0.3">
      <c r="C1421">
        <v>1421</v>
      </c>
      <c r="D1421" t="str">
        <f t="shared" si="55"/>
        <v>35-Tsu</v>
      </c>
      <c r="E1421" t="str">
        <f>VLOOKUP($D1421,metadata!$B$2:$S$451,2,0)</f>
        <v>NODA, H</v>
      </c>
      <c r="F1421" t="str">
        <f>VLOOKUP($D1421,metadata!$B$2:$S$451,3,0)</f>
        <v>GEOGRAPHIC-VARIATION OF NYMPHAL DIAPAUSE IN THE SMALL BROWN PLANTHOPPER IN JAPAN</v>
      </c>
      <c r="G1421" t="str">
        <f>VLOOKUP($D1421,metadata!$B$2:$S$451,4,0)</f>
        <v/>
      </c>
      <c r="H1421" t="str">
        <f>VLOOKUP($D1421,metadata!$B$2:$S$451,5,0)</f>
        <v>y</v>
      </c>
      <c r="I1421" t="str">
        <f>VLOOKUP($D1421,metadata!$B$2:$S$451,6,0)</f>
        <v>a</v>
      </c>
      <c r="J1421" t="str">
        <f>VLOOKUP($D1421,metadata!$B$2:$S$451,7,0)</f>
        <v>i</v>
      </c>
      <c r="K1421">
        <f>VLOOKUP($D1421,metadata!$B$2:$S$451,8,0)</f>
        <v>8</v>
      </c>
      <c r="L1421">
        <f>VLOOKUP($D1421,metadata!$B$2:$S$451,9,0)</f>
        <v>6</v>
      </c>
      <c r="M1421" t="str">
        <f>VLOOKUP($D1421,metadata!$B$2:$S$451,10,0)</f>
        <v/>
      </c>
      <c r="N1421" t="str">
        <f>VLOOKUP($D1421,metadata!$B$2:$S$451,11,0)</f>
        <v>laodelphax striatellus</v>
      </c>
      <c r="O1421" t="str">
        <f>VLOOKUP($D1421,metadata!$B$2:$S$451,12,0)</f>
        <v>homoptera</v>
      </c>
      <c r="P1421" t="str">
        <f>VLOOKUP($D1421,metadata!$B$2:$S$451,13,0)</f>
        <v>Tsu</v>
      </c>
      <c r="Q1421">
        <f>VLOOKUP($D1421,metadata!$B$2:$S$451,14,0)</f>
        <v>34.718611000000003</v>
      </c>
      <c r="R1421">
        <f>VLOOKUP($D1421,metadata!$B$2:$S$451,15,0)</f>
        <v>136.50555600000001</v>
      </c>
      <c r="S1421" t="str">
        <f>VLOOKUP($D1421,metadata!$B$2:$S$451,16,0)</f>
        <v/>
      </c>
      <c r="T1421" t="str">
        <f>VLOOKUP($D1421,metadata!$B$2:$S$451,17,0)</f>
        <v/>
      </c>
      <c r="U1421" t="str">
        <f>VLOOKUP($D1421,metadata!$B$2:$S$451,18,0)</f>
        <v/>
      </c>
      <c r="V1421">
        <f>VLOOKUP($D1421,metadata!$B$2:$Z$451,19,0)</f>
        <v>1</v>
      </c>
      <c r="W1421" t="str">
        <f>VLOOKUP($D1421,metadata!$B$2:$Z$451,20,0)</f>
        <v>not described</v>
      </c>
      <c r="X1421" t="str">
        <f>VLOOKUP($D1421,metadata!$B$2:$Z$451,21,0)</f>
        <v/>
      </c>
      <c r="Y1421">
        <f>VLOOKUP($D1421,metadata!$B$2:$Z$451,22,0)</f>
        <v>35</v>
      </c>
      <c r="Z1421" t="str">
        <f>VLOOKUP($D1421,metadata!$B$2:$Z$451,23,0)</f>
        <v/>
      </c>
      <c r="AA1421" t="str">
        <f>VLOOKUP($D1421,metadata!$B$2:$Z$451,24,0)</f>
        <v>nymphal</v>
      </c>
      <c r="AB1421" t="str">
        <f>VLOOKUP($D1421,metadata!$B$2:$Z$451,25,0)</f>
        <v/>
      </c>
      <c r="AC1421">
        <v>12.9832181638696</v>
      </c>
      <c r="AD1421">
        <v>0</v>
      </c>
      <c r="AF1421">
        <f>IF(AE1421="",V1421,AE1421)</f>
        <v>1</v>
      </c>
      <c r="AG1421">
        <f>ROUND(AC1421,1)</f>
        <v>13</v>
      </c>
      <c r="AH1421">
        <v>1992</v>
      </c>
      <c r="AI1421" t="s">
        <v>37</v>
      </c>
      <c r="AJ1421" t="s">
        <v>37</v>
      </c>
    </row>
    <row r="1422" spans="3:36" x14ac:dyDescent="0.3">
      <c r="C1422">
        <v>1422</v>
      </c>
      <c r="D1422" t="str">
        <f t="shared" si="55"/>
        <v>35-Izumu</v>
      </c>
      <c r="E1422" t="str">
        <f>VLOOKUP($D1422,metadata!$B$2:$S$451,2,0)</f>
        <v>NODA, H</v>
      </c>
      <c r="F1422" t="str">
        <f>VLOOKUP($D1422,metadata!$B$2:$S$451,3,0)</f>
        <v>GEOGRAPHIC-VARIATION OF NYMPHAL DIAPAUSE IN THE SMALL BROWN PLANTHOPPER IN JAPAN</v>
      </c>
      <c r="G1422" t="str">
        <f>VLOOKUP($D1422,metadata!$B$2:$S$451,4,0)</f>
        <v/>
      </c>
      <c r="H1422" t="str">
        <f>VLOOKUP($D1422,metadata!$B$2:$S$451,5,0)</f>
        <v>y</v>
      </c>
      <c r="I1422" t="str">
        <f>VLOOKUP($D1422,metadata!$B$2:$S$451,6,0)</f>
        <v>a</v>
      </c>
      <c r="J1422" t="str">
        <f>VLOOKUP($D1422,metadata!$B$2:$S$451,7,0)</f>
        <v>i</v>
      </c>
      <c r="K1422">
        <f>VLOOKUP($D1422,metadata!$B$2:$S$451,8,0)</f>
        <v>8</v>
      </c>
      <c r="L1422">
        <f>VLOOKUP($D1422,metadata!$B$2:$S$451,9,0)</f>
        <v>6</v>
      </c>
      <c r="M1422" t="str">
        <f>VLOOKUP($D1422,metadata!$B$2:$S$451,10,0)</f>
        <v/>
      </c>
      <c r="N1422" t="str">
        <f>VLOOKUP($D1422,metadata!$B$2:$S$451,11,0)</f>
        <v>laodelphax striatellus</v>
      </c>
      <c r="O1422" t="str">
        <f>VLOOKUP($D1422,metadata!$B$2:$S$451,12,0)</f>
        <v>homoptera</v>
      </c>
      <c r="P1422" t="str">
        <f>VLOOKUP($D1422,metadata!$B$2:$S$451,13,0)</f>
        <v>Izumu</v>
      </c>
      <c r="Q1422">
        <f>VLOOKUP($D1422,metadata!$B$2:$S$451,14,0)</f>
        <v>35.368611000000001</v>
      </c>
      <c r="R1422">
        <f>VLOOKUP($D1422,metadata!$B$2:$S$451,15,0)</f>
        <v>132.755</v>
      </c>
      <c r="S1422" t="str">
        <f>VLOOKUP($D1422,metadata!$B$2:$S$451,16,0)</f>
        <v/>
      </c>
      <c r="T1422" t="str">
        <f>VLOOKUP($D1422,metadata!$B$2:$S$451,17,0)</f>
        <v/>
      </c>
      <c r="U1422" t="str">
        <f>VLOOKUP($D1422,metadata!$B$2:$S$451,18,0)</f>
        <v/>
      </c>
      <c r="V1422">
        <f>VLOOKUP($D1422,metadata!$B$2:$Z$451,19,0)</f>
        <v>1</v>
      </c>
      <c r="W1422" t="str">
        <f>VLOOKUP($D1422,metadata!$B$2:$Z$451,20,0)</f>
        <v>not described</v>
      </c>
      <c r="X1422" t="str">
        <f>VLOOKUP($D1422,metadata!$B$2:$Z$451,21,0)</f>
        <v/>
      </c>
      <c r="Y1422">
        <f>VLOOKUP($D1422,metadata!$B$2:$Z$451,22,0)</f>
        <v>35</v>
      </c>
      <c r="Z1422" t="str">
        <f>VLOOKUP($D1422,metadata!$B$2:$Z$451,23,0)</f>
        <v/>
      </c>
      <c r="AA1422" t="str">
        <f>VLOOKUP($D1422,metadata!$B$2:$Z$451,24,0)</f>
        <v>nymphal</v>
      </c>
      <c r="AB1422" t="str">
        <f>VLOOKUP($D1422,metadata!$B$2:$Z$451,25,0)</f>
        <v/>
      </c>
      <c r="AC1422">
        <v>9.9900777077479894</v>
      </c>
      <c r="AD1422">
        <v>99.679487179487097</v>
      </c>
      <c r="AF1422">
        <f>IF(AE1422="",V1422,AE1422)</f>
        <v>1</v>
      </c>
      <c r="AG1422">
        <f>ROUND(AC1422,1)</f>
        <v>10</v>
      </c>
      <c r="AH1422">
        <v>1992</v>
      </c>
      <c r="AI1422" t="s">
        <v>37</v>
      </c>
      <c r="AJ1422" t="s">
        <v>37</v>
      </c>
    </row>
    <row r="1423" spans="3:36" x14ac:dyDescent="0.3">
      <c r="C1423">
        <v>1423</v>
      </c>
      <c r="D1423" t="str">
        <f t="shared" si="55"/>
        <v>35-Izumu</v>
      </c>
      <c r="E1423" t="str">
        <f>VLOOKUP($D1423,metadata!$B$2:$S$451,2,0)</f>
        <v>NODA, H</v>
      </c>
      <c r="F1423" t="str">
        <f>VLOOKUP($D1423,metadata!$B$2:$S$451,3,0)</f>
        <v>GEOGRAPHIC-VARIATION OF NYMPHAL DIAPAUSE IN THE SMALL BROWN PLANTHOPPER IN JAPAN</v>
      </c>
      <c r="G1423" t="str">
        <f>VLOOKUP($D1423,metadata!$B$2:$S$451,4,0)</f>
        <v/>
      </c>
      <c r="H1423" t="str">
        <f>VLOOKUP($D1423,metadata!$B$2:$S$451,5,0)</f>
        <v>y</v>
      </c>
      <c r="I1423" t="str">
        <f>VLOOKUP($D1423,metadata!$B$2:$S$451,6,0)</f>
        <v>a</v>
      </c>
      <c r="J1423" t="str">
        <f>VLOOKUP($D1423,metadata!$B$2:$S$451,7,0)</f>
        <v>i</v>
      </c>
      <c r="K1423">
        <f>VLOOKUP($D1423,metadata!$B$2:$S$451,8,0)</f>
        <v>8</v>
      </c>
      <c r="L1423">
        <f>VLOOKUP($D1423,metadata!$B$2:$S$451,9,0)</f>
        <v>6</v>
      </c>
      <c r="M1423" t="str">
        <f>VLOOKUP($D1423,metadata!$B$2:$S$451,10,0)</f>
        <v/>
      </c>
      <c r="N1423" t="str">
        <f>VLOOKUP($D1423,metadata!$B$2:$S$451,11,0)</f>
        <v>laodelphax striatellus</v>
      </c>
      <c r="O1423" t="str">
        <f>VLOOKUP($D1423,metadata!$B$2:$S$451,12,0)</f>
        <v>homoptera</v>
      </c>
      <c r="P1423" t="str">
        <f>VLOOKUP($D1423,metadata!$B$2:$S$451,13,0)</f>
        <v>Izumu</v>
      </c>
      <c r="Q1423">
        <f>VLOOKUP($D1423,metadata!$B$2:$S$451,14,0)</f>
        <v>35.368611000000001</v>
      </c>
      <c r="R1423">
        <f>VLOOKUP($D1423,metadata!$B$2:$S$451,15,0)</f>
        <v>132.755</v>
      </c>
      <c r="S1423" t="str">
        <f>VLOOKUP($D1423,metadata!$B$2:$S$451,16,0)</f>
        <v/>
      </c>
      <c r="T1423" t="str">
        <f>VLOOKUP($D1423,metadata!$B$2:$S$451,17,0)</f>
        <v/>
      </c>
      <c r="U1423" t="str">
        <f>VLOOKUP($D1423,metadata!$B$2:$S$451,18,0)</f>
        <v/>
      </c>
      <c r="V1423">
        <f>VLOOKUP($D1423,metadata!$B$2:$Z$451,19,0)</f>
        <v>1</v>
      </c>
      <c r="W1423" t="str">
        <f>VLOOKUP($D1423,metadata!$B$2:$Z$451,20,0)</f>
        <v>not described</v>
      </c>
      <c r="X1423" t="str">
        <f>VLOOKUP($D1423,metadata!$B$2:$Z$451,21,0)</f>
        <v/>
      </c>
      <c r="Y1423">
        <f>VLOOKUP($D1423,metadata!$B$2:$Z$451,22,0)</f>
        <v>35</v>
      </c>
      <c r="Z1423" t="str">
        <f>VLOOKUP($D1423,metadata!$B$2:$Z$451,23,0)</f>
        <v/>
      </c>
      <c r="AA1423" t="str">
        <f>VLOOKUP($D1423,metadata!$B$2:$Z$451,24,0)</f>
        <v>nymphal</v>
      </c>
      <c r="AB1423" t="str">
        <f>VLOOKUP($D1423,metadata!$B$2:$Z$451,25,0)</f>
        <v/>
      </c>
      <c r="AC1423">
        <v>11.0246791707798</v>
      </c>
      <c r="AD1423">
        <v>100</v>
      </c>
      <c r="AF1423">
        <f>IF(AE1423="",V1423,AE1423)</f>
        <v>1</v>
      </c>
      <c r="AG1423">
        <f>ROUND(AC1423,1)</f>
        <v>11</v>
      </c>
      <c r="AH1423">
        <v>1992</v>
      </c>
      <c r="AI1423" t="s">
        <v>37</v>
      </c>
      <c r="AJ1423" t="s">
        <v>37</v>
      </c>
    </row>
    <row r="1424" spans="3:36" x14ac:dyDescent="0.3">
      <c r="C1424">
        <v>1424</v>
      </c>
      <c r="D1424" t="str">
        <f t="shared" si="55"/>
        <v>35-Izumu</v>
      </c>
      <c r="E1424" t="str">
        <f>VLOOKUP($D1424,metadata!$B$2:$S$451,2,0)</f>
        <v>NODA, H</v>
      </c>
      <c r="F1424" t="str">
        <f>VLOOKUP($D1424,metadata!$B$2:$S$451,3,0)</f>
        <v>GEOGRAPHIC-VARIATION OF NYMPHAL DIAPAUSE IN THE SMALL BROWN PLANTHOPPER IN JAPAN</v>
      </c>
      <c r="G1424" t="str">
        <f>VLOOKUP($D1424,metadata!$B$2:$S$451,4,0)</f>
        <v/>
      </c>
      <c r="H1424" t="str">
        <f>VLOOKUP($D1424,metadata!$B$2:$S$451,5,0)</f>
        <v>y</v>
      </c>
      <c r="I1424" t="str">
        <f>VLOOKUP($D1424,metadata!$B$2:$S$451,6,0)</f>
        <v>a</v>
      </c>
      <c r="J1424" t="str">
        <f>VLOOKUP($D1424,metadata!$B$2:$S$451,7,0)</f>
        <v>i</v>
      </c>
      <c r="K1424">
        <f>VLOOKUP($D1424,metadata!$B$2:$S$451,8,0)</f>
        <v>8</v>
      </c>
      <c r="L1424">
        <f>VLOOKUP($D1424,metadata!$B$2:$S$451,9,0)</f>
        <v>6</v>
      </c>
      <c r="M1424" t="str">
        <f>VLOOKUP($D1424,metadata!$B$2:$S$451,10,0)</f>
        <v/>
      </c>
      <c r="N1424" t="str">
        <f>VLOOKUP($D1424,metadata!$B$2:$S$451,11,0)</f>
        <v>laodelphax striatellus</v>
      </c>
      <c r="O1424" t="str">
        <f>VLOOKUP($D1424,metadata!$B$2:$S$451,12,0)</f>
        <v>homoptera</v>
      </c>
      <c r="P1424" t="str">
        <f>VLOOKUP($D1424,metadata!$B$2:$S$451,13,0)</f>
        <v>Izumu</v>
      </c>
      <c r="Q1424">
        <f>VLOOKUP($D1424,metadata!$B$2:$S$451,14,0)</f>
        <v>35.368611000000001</v>
      </c>
      <c r="R1424">
        <f>VLOOKUP($D1424,metadata!$B$2:$S$451,15,0)</f>
        <v>132.755</v>
      </c>
      <c r="S1424" t="str">
        <f>VLOOKUP($D1424,metadata!$B$2:$S$451,16,0)</f>
        <v/>
      </c>
      <c r="T1424" t="str">
        <f>VLOOKUP($D1424,metadata!$B$2:$S$451,17,0)</f>
        <v/>
      </c>
      <c r="U1424" t="str">
        <f>VLOOKUP($D1424,metadata!$B$2:$S$451,18,0)</f>
        <v/>
      </c>
      <c r="V1424">
        <f>VLOOKUP($D1424,metadata!$B$2:$Z$451,19,0)</f>
        <v>1</v>
      </c>
      <c r="W1424" t="str">
        <f>VLOOKUP($D1424,metadata!$B$2:$Z$451,20,0)</f>
        <v>not described</v>
      </c>
      <c r="X1424" t="str">
        <f>VLOOKUP($D1424,metadata!$B$2:$Z$451,21,0)</f>
        <v/>
      </c>
      <c r="Y1424">
        <f>VLOOKUP($D1424,metadata!$B$2:$Z$451,22,0)</f>
        <v>35</v>
      </c>
      <c r="Z1424" t="str">
        <f>VLOOKUP($D1424,metadata!$B$2:$Z$451,23,0)</f>
        <v/>
      </c>
      <c r="AA1424" t="str">
        <f>VLOOKUP($D1424,metadata!$B$2:$Z$451,24,0)</f>
        <v>nymphal</v>
      </c>
      <c r="AB1424" t="str">
        <f>VLOOKUP($D1424,metadata!$B$2:$Z$451,25,0)</f>
        <v/>
      </c>
      <c r="AC1424">
        <v>12.0250335383602</v>
      </c>
      <c r="AD1424">
        <v>83.493589743589695</v>
      </c>
      <c r="AF1424">
        <f>IF(AE1424="",V1424,AE1424)</f>
        <v>1</v>
      </c>
      <c r="AG1424">
        <f>ROUND(AC1424,1)</f>
        <v>12</v>
      </c>
      <c r="AH1424">
        <v>1992</v>
      </c>
      <c r="AI1424" t="s">
        <v>37</v>
      </c>
      <c r="AJ1424" t="s">
        <v>37</v>
      </c>
    </row>
    <row r="1425" spans="3:36" x14ac:dyDescent="0.3">
      <c r="C1425">
        <v>1425</v>
      </c>
      <c r="D1425" t="str">
        <f t="shared" si="55"/>
        <v>35-Izumu</v>
      </c>
      <c r="E1425" t="str">
        <f>VLOOKUP($D1425,metadata!$B$2:$S$451,2,0)</f>
        <v>NODA, H</v>
      </c>
      <c r="F1425" t="str">
        <f>VLOOKUP($D1425,metadata!$B$2:$S$451,3,0)</f>
        <v>GEOGRAPHIC-VARIATION OF NYMPHAL DIAPAUSE IN THE SMALL BROWN PLANTHOPPER IN JAPAN</v>
      </c>
      <c r="G1425" t="str">
        <f>VLOOKUP($D1425,metadata!$B$2:$S$451,4,0)</f>
        <v/>
      </c>
      <c r="H1425" t="str">
        <f>VLOOKUP($D1425,metadata!$B$2:$S$451,5,0)</f>
        <v>y</v>
      </c>
      <c r="I1425" t="str">
        <f>VLOOKUP($D1425,metadata!$B$2:$S$451,6,0)</f>
        <v>a</v>
      </c>
      <c r="J1425" t="str">
        <f>VLOOKUP($D1425,metadata!$B$2:$S$451,7,0)</f>
        <v>i</v>
      </c>
      <c r="K1425">
        <f>VLOOKUP($D1425,metadata!$B$2:$S$451,8,0)</f>
        <v>8</v>
      </c>
      <c r="L1425">
        <f>VLOOKUP($D1425,metadata!$B$2:$S$451,9,0)</f>
        <v>6</v>
      </c>
      <c r="M1425" t="str">
        <f>VLOOKUP($D1425,metadata!$B$2:$S$451,10,0)</f>
        <v/>
      </c>
      <c r="N1425" t="str">
        <f>VLOOKUP($D1425,metadata!$B$2:$S$451,11,0)</f>
        <v>laodelphax striatellus</v>
      </c>
      <c r="O1425" t="str">
        <f>VLOOKUP($D1425,metadata!$B$2:$S$451,12,0)</f>
        <v>homoptera</v>
      </c>
      <c r="P1425" t="str">
        <f>VLOOKUP($D1425,metadata!$B$2:$S$451,13,0)</f>
        <v>Izumu</v>
      </c>
      <c r="Q1425">
        <f>VLOOKUP($D1425,metadata!$B$2:$S$451,14,0)</f>
        <v>35.368611000000001</v>
      </c>
      <c r="R1425">
        <f>VLOOKUP($D1425,metadata!$B$2:$S$451,15,0)</f>
        <v>132.755</v>
      </c>
      <c r="S1425" t="str">
        <f>VLOOKUP($D1425,metadata!$B$2:$S$451,16,0)</f>
        <v/>
      </c>
      <c r="T1425" t="str">
        <f>VLOOKUP($D1425,metadata!$B$2:$S$451,17,0)</f>
        <v/>
      </c>
      <c r="U1425" t="str">
        <f>VLOOKUP($D1425,metadata!$B$2:$S$451,18,0)</f>
        <v/>
      </c>
      <c r="V1425">
        <f>VLOOKUP($D1425,metadata!$B$2:$Z$451,19,0)</f>
        <v>1</v>
      </c>
      <c r="W1425" t="str">
        <f>VLOOKUP($D1425,metadata!$B$2:$Z$451,20,0)</f>
        <v>not described</v>
      </c>
      <c r="X1425" t="str">
        <f>VLOOKUP($D1425,metadata!$B$2:$Z$451,21,0)</f>
        <v/>
      </c>
      <c r="Y1425">
        <f>VLOOKUP($D1425,metadata!$B$2:$Z$451,22,0)</f>
        <v>35</v>
      </c>
      <c r="Z1425" t="str">
        <f>VLOOKUP($D1425,metadata!$B$2:$Z$451,23,0)</f>
        <v/>
      </c>
      <c r="AA1425" t="str">
        <f>VLOOKUP($D1425,metadata!$B$2:$Z$451,24,0)</f>
        <v>nymphal</v>
      </c>
      <c r="AB1425" t="str">
        <f>VLOOKUP($D1425,metadata!$B$2:$Z$451,25,0)</f>
        <v/>
      </c>
      <c r="AC1425">
        <v>12.5166426202951</v>
      </c>
      <c r="AD1425">
        <v>45.993589743589702</v>
      </c>
      <c r="AF1425">
        <f>IF(AE1425="",V1425,AE1425)</f>
        <v>1</v>
      </c>
      <c r="AG1425">
        <f>ROUND(AC1425,1)</f>
        <v>12.5</v>
      </c>
      <c r="AH1425">
        <v>1992</v>
      </c>
      <c r="AI1425" t="s">
        <v>37</v>
      </c>
      <c r="AJ1425" t="s">
        <v>37</v>
      </c>
    </row>
    <row r="1426" spans="3:36" x14ac:dyDescent="0.3">
      <c r="C1426">
        <v>1426</v>
      </c>
      <c r="D1426" t="str">
        <f t="shared" si="55"/>
        <v>35-Izumu</v>
      </c>
      <c r="E1426" t="str">
        <f>VLOOKUP($D1426,metadata!$B$2:$S$451,2,0)</f>
        <v>NODA, H</v>
      </c>
      <c r="F1426" t="str">
        <f>VLOOKUP($D1426,metadata!$B$2:$S$451,3,0)</f>
        <v>GEOGRAPHIC-VARIATION OF NYMPHAL DIAPAUSE IN THE SMALL BROWN PLANTHOPPER IN JAPAN</v>
      </c>
      <c r="G1426" t="str">
        <f>VLOOKUP($D1426,metadata!$B$2:$S$451,4,0)</f>
        <v/>
      </c>
      <c r="H1426" t="str">
        <f>VLOOKUP($D1426,metadata!$B$2:$S$451,5,0)</f>
        <v>y</v>
      </c>
      <c r="I1426" t="str">
        <f>VLOOKUP($D1426,metadata!$B$2:$S$451,6,0)</f>
        <v>a</v>
      </c>
      <c r="J1426" t="str">
        <f>VLOOKUP($D1426,metadata!$B$2:$S$451,7,0)</f>
        <v>i</v>
      </c>
      <c r="K1426">
        <f>VLOOKUP($D1426,metadata!$B$2:$S$451,8,0)</f>
        <v>8</v>
      </c>
      <c r="L1426">
        <f>VLOOKUP($D1426,metadata!$B$2:$S$451,9,0)</f>
        <v>6</v>
      </c>
      <c r="M1426" t="str">
        <f>VLOOKUP($D1426,metadata!$B$2:$S$451,10,0)</f>
        <v/>
      </c>
      <c r="N1426" t="str">
        <f>VLOOKUP($D1426,metadata!$B$2:$S$451,11,0)</f>
        <v>laodelphax striatellus</v>
      </c>
      <c r="O1426" t="str">
        <f>VLOOKUP($D1426,metadata!$B$2:$S$451,12,0)</f>
        <v>homoptera</v>
      </c>
      <c r="P1426" t="str">
        <f>VLOOKUP($D1426,metadata!$B$2:$S$451,13,0)</f>
        <v>Izumu</v>
      </c>
      <c r="Q1426">
        <f>VLOOKUP($D1426,metadata!$B$2:$S$451,14,0)</f>
        <v>35.368611000000001</v>
      </c>
      <c r="R1426">
        <f>VLOOKUP($D1426,metadata!$B$2:$S$451,15,0)</f>
        <v>132.755</v>
      </c>
      <c r="S1426" t="str">
        <f>VLOOKUP($D1426,metadata!$B$2:$S$451,16,0)</f>
        <v/>
      </c>
      <c r="T1426" t="str">
        <f>VLOOKUP($D1426,metadata!$B$2:$S$451,17,0)</f>
        <v/>
      </c>
      <c r="U1426" t="str">
        <f>VLOOKUP($D1426,metadata!$B$2:$S$451,18,0)</f>
        <v/>
      </c>
      <c r="V1426">
        <f>VLOOKUP($D1426,metadata!$B$2:$Z$451,19,0)</f>
        <v>1</v>
      </c>
      <c r="W1426" t="str">
        <f>VLOOKUP($D1426,metadata!$B$2:$Z$451,20,0)</f>
        <v>not described</v>
      </c>
      <c r="X1426" t="str">
        <f>VLOOKUP($D1426,metadata!$B$2:$Z$451,21,0)</f>
        <v/>
      </c>
      <c r="Y1426">
        <f>VLOOKUP($D1426,metadata!$B$2:$Z$451,22,0)</f>
        <v>35</v>
      </c>
      <c r="Z1426" t="str">
        <f>VLOOKUP($D1426,metadata!$B$2:$Z$451,23,0)</f>
        <v/>
      </c>
      <c r="AA1426" t="str">
        <f>VLOOKUP($D1426,metadata!$B$2:$Z$451,24,0)</f>
        <v>nymphal</v>
      </c>
      <c r="AB1426" t="str">
        <f>VLOOKUP($D1426,metadata!$B$2:$Z$451,25,0)</f>
        <v/>
      </c>
      <c r="AC1426">
        <v>12.986027792543</v>
      </c>
      <c r="AD1426">
        <v>17.788461538461501</v>
      </c>
      <c r="AF1426">
        <f>IF(AE1426="",V1426,AE1426)</f>
        <v>1</v>
      </c>
      <c r="AG1426">
        <f>ROUND(AC1426,1)</f>
        <v>13</v>
      </c>
      <c r="AH1426">
        <v>1992</v>
      </c>
      <c r="AI1426" t="s">
        <v>37</v>
      </c>
      <c r="AJ1426" t="s">
        <v>37</v>
      </c>
    </row>
    <row r="1427" spans="3:36" x14ac:dyDescent="0.3">
      <c r="C1427">
        <v>1427</v>
      </c>
      <c r="D1427" t="str">
        <f t="shared" si="55"/>
        <v>35-Izumu</v>
      </c>
      <c r="E1427" t="str">
        <f>VLOOKUP($D1427,metadata!$B$2:$S$451,2,0)</f>
        <v>NODA, H</v>
      </c>
      <c r="F1427" t="str">
        <f>VLOOKUP($D1427,metadata!$B$2:$S$451,3,0)</f>
        <v>GEOGRAPHIC-VARIATION OF NYMPHAL DIAPAUSE IN THE SMALL BROWN PLANTHOPPER IN JAPAN</v>
      </c>
      <c r="G1427" t="str">
        <f>VLOOKUP($D1427,metadata!$B$2:$S$451,4,0)</f>
        <v/>
      </c>
      <c r="H1427" t="str">
        <f>VLOOKUP($D1427,metadata!$B$2:$S$451,5,0)</f>
        <v>y</v>
      </c>
      <c r="I1427" t="str">
        <f>VLOOKUP($D1427,metadata!$B$2:$S$451,6,0)</f>
        <v>a</v>
      </c>
      <c r="J1427" t="str">
        <f>VLOOKUP($D1427,metadata!$B$2:$S$451,7,0)</f>
        <v>i</v>
      </c>
      <c r="K1427">
        <f>VLOOKUP($D1427,metadata!$B$2:$S$451,8,0)</f>
        <v>8</v>
      </c>
      <c r="L1427">
        <f>VLOOKUP($D1427,metadata!$B$2:$S$451,9,0)</f>
        <v>6</v>
      </c>
      <c r="M1427" t="str">
        <f>VLOOKUP($D1427,metadata!$B$2:$S$451,10,0)</f>
        <v/>
      </c>
      <c r="N1427" t="str">
        <f>VLOOKUP($D1427,metadata!$B$2:$S$451,11,0)</f>
        <v>laodelphax striatellus</v>
      </c>
      <c r="O1427" t="str">
        <f>VLOOKUP($D1427,metadata!$B$2:$S$451,12,0)</f>
        <v>homoptera</v>
      </c>
      <c r="P1427" t="str">
        <f>VLOOKUP($D1427,metadata!$B$2:$S$451,13,0)</f>
        <v>Izumu</v>
      </c>
      <c r="Q1427">
        <f>VLOOKUP($D1427,metadata!$B$2:$S$451,14,0)</f>
        <v>35.368611000000001</v>
      </c>
      <c r="R1427">
        <f>VLOOKUP($D1427,metadata!$B$2:$S$451,15,0)</f>
        <v>132.755</v>
      </c>
      <c r="S1427" t="str">
        <f>VLOOKUP($D1427,metadata!$B$2:$S$451,16,0)</f>
        <v/>
      </c>
      <c r="T1427" t="str">
        <f>VLOOKUP($D1427,metadata!$B$2:$S$451,17,0)</f>
        <v/>
      </c>
      <c r="U1427" t="str">
        <f>VLOOKUP($D1427,metadata!$B$2:$S$451,18,0)</f>
        <v/>
      </c>
      <c r="V1427">
        <f>VLOOKUP($D1427,metadata!$B$2:$Z$451,19,0)</f>
        <v>1</v>
      </c>
      <c r="W1427" t="str">
        <f>VLOOKUP($D1427,metadata!$B$2:$Z$451,20,0)</f>
        <v>not described</v>
      </c>
      <c r="X1427" t="str">
        <f>VLOOKUP($D1427,metadata!$B$2:$Z$451,21,0)</f>
        <v/>
      </c>
      <c r="Y1427">
        <f>VLOOKUP($D1427,metadata!$B$2:$Z$451,22,0)</f>
        <v>35</v>
      </c>
      <c r="Z1427" t="str">
        <f>VLOOKUP($D1427,metadata!$B$2:$Z$451,23,0)</f>
        <v/>
      </c>
      <c r="AA1427" t="str">
        <f>VLOOKUP($D1427,metadata!$B$2:$Z$451,24,0)</f>
        <v>nymphal</v>
      </c>
      <c r="AB1427" t="str">
        <f>VLOOKUP($D1427,metadata!$B$2:$Z$451,25,0)</f>
        <v/>
      </c>
      <c r="AC1427">
        <v>13.9781557698635</v>
      </c>
      <c r="AD1427">
        <v>-0.80128205128204399</v>
      </c>
      <c r="AF1427">
        <f>IF(AE1427="",V1427,AE1427)</f>
        <v>1</v>
      </c>
      <c r="AG1427">
        <f>ROUND(AC1427,1)</f>
        <v>14</v>
      </c>
      <c r="AH1427">
        <v>1992</v>
      </c>
      <c r="AI1427" t="s">
        <v>37</v>
      </c>
      <c r="AJ1427" t="s">
        <v>37</v>
      </c>
    </row>
    <row r="1428" spans="3:36" x14ac:dyDescent="0.3">
      <c r="C1428">
        <v>1428</v>
      </c>
      <c r="D1428" t="str">
        <f t="shared" si="55"/>
        <v>35-Kagoshima</v>
      </c>
      <c r="E1428" t="str">
        <f>VLOOKUP($D1428,metadata!$B$2:$S$451,2,0)</f>
        <v>NODA, H</v>
      </c>
      <c r="F1428" t="str">
        <f>VLOOKUP($D1428,metadata!$B$2:$S$451,3,0)</f>
        <v>GEOGRAPHIC-VARIATION OF NYMPHAL DIAPAUSE IN THE SMALL BROWN PLANTHOPPER IN JAPAN</v>
      </c>
      <c r="G1428" t="str">
        <f>VLOOKUP($D1428,metadata!$B$2:$S$451,4,0)</f>
        <v/>
      </c>
      <c r="H1428" t="str">
        <f>VLOOKUP($D1428,metadata!$B$2:$S$451,5,0)</f>
        <v>y</v>
      </c>
      <c r="I1428" t="str">
        <f>VLOOKUP($D1428,metadata!$B$2:$S$451,6,0)</f>
        <v>a</v>
      </c>
      <c r="J1428" t="str">
        <f>VLOOKUP($D1428,metadata!$B$2:$S$451,7,0)</f>
        <v>i</v>
      </c>
      <c r="K1428">
        <f>VLOOKUP($D1428,metadata!$B$2:$S$451,8,0)</f>
        <v>8</v>
      </c>
      <c r="L1428">
        <f>VLOOKUP($D1428,metadata!$B$2:$S$451,9,0)</f>
        <v>8</v>
      </c>
      <c r="M1428" t="str">
        <f>VLOOKUP($D1428,metadata!$B$2:$S$451,10,0)</f>
        <v/>
      </c>
      <c r="N1428" t="str">
        <f>VLOOKUP($D1428,metadata!$B$2:$S$451,11,0)</f>
        <v>laodelphax striatellus</v>
      </c>
      <c r="O1428" t="str">
        <f>VLOOKUP($D1428,metadata!$B$2:$S$451,12,0)</f>
        <v>homoptera</v>
      </c>
      <c r="P1428" t="str">
        <f>VLOOKUP($D1428,metadata!$B$2:$S$451,13,0)</f>
        <v>Kagoshima</v>
      </c>
      <c r="Q1428">
        <f>VLOOKUP($D1428,metadata!$B$2:$S$451,14,0)</f>
        <v>31.596536</v>
      </c>
      <c r="R1428">
        <f>VLOOKUP($D1428,metadata!$B$2:$S$451,15,0)</f>
        <v>130.55711700000001</v>
      </c>
      <c r="S1428" t="str">
        <f>VLOOKUP($D1428,metadata!$B$2:$S$451,16,0)</f>
        <v/>
      </c>
      <c r="T1428" t="str">
        <f>VLOOKUP($D1428,metadata!$B$2:$S$451,17,0)</f>
        <v/>
      </c>
      <c r="U1428" t="str">
        <f>VLOOKUP($D1428,metadata!$B$2:$S$451,18,0)</f>
        <v/>
      </c>
      <c r="V1428">
        <f>VLOOKUP($D1428,metadata!$B$2:$Z$451,19,0)</f>
        <v>1</v>
      </c>
      <c r="W1428" t="str">
        <f>VLOOKUP($D1428,metadata!$B$2:$Z$451,20,0)</f>
        <v>not described</v>
      </c>
      <c r="X1428" t="str">
        <f>VLOOKUP($D1428,metadata!$B$2:$Z$451,21,0)</f>
        <v/>
      </c>
      <c r="Y1428">
        <f>VLOOKUP($D1428,metadata!$B$2:$Z$451,22,0)</f>
        <v>35</v>
      </c>
      <c r="Z1428" t="str">
        <f>VLOOKUP($D1428,metadata!$B$2:$Z$451,23,0)</f>
        <v/>
      </c>
      <c r="AA1428" t="str">
        <f>VLOOKUP($D1428,metadata!$B$2:$Z$451,24,0)</f>
        <v>nymphal</v>
      </c>
      <c r="AB1428" t="str">
        <f>VLOOKUP($D1428,metadata!$B$2:$Z$451,25,0)</f>
        <v/>
      </c>
      <c r="AC1428">
        <v>7.0626724377958299</v>
      </c>
      <c r="AD1428">
        <v>65.544871794871796</v>
      </c>
      <c r="AF1428">
        <f>IF(AE1428="",V1428,AE1428)</f>
        <v>1</v>
      </c>
      <c r="AG1428">
        <v>7</v>
      </c>
      <c r="AH1428">
        <v>1992</v>
      </c>
      <c r="AI1428" t="s">
        <v>38</v>
      </c>
      <c r="AJ1428" t="s">
        <v>38</v>
      </c>
    </row>
    <row r="1429" spans="3:36" x14ac:dyDescent="0.3">
      <c r="C1429">
        <v>1429</v>
      </c>
      <c r="D1429" t="str">
        <f t="shared" si="55"/>
        <v>35-Kagoshima</v>
      </c>
      <c r="E1429" t="str">
        <f>VLOOKUP($D1429,metadata!$B$2:$S$451,2,0)</f>
        <v>NODA, H</v>
      </c>
      <c r="F1429" t="str">
        <f>VLOOKUP($D1429,metadata!$B$2:$S$451,3,0)</f>
        <v>GEOGRAPHIC-VARIATION OF NYMPHAL DIAPAUSE IN THE SMALL BROWN PLANTHOPPER IN JAPAN</v>
      </c>
      <c r="G1429" t="str">
        <f>VLOOKUP($D1429,metadata!$B$2:$S$451,4,0)</f>
        <v/>
      </c>
      <c r="H1429" t="str">
        <f>VLOOKUP($D1429,metadata!$B$2:$S$451,5,0)</f>
        <v>y</v>
      </c>
      <c r="I1429" t="str">
        <f>VLOOKUP($D1429,metadata!$B$2:$S$451,6,0)</f>
        <v>a</v>
      </c>
      <c r="J1429" t="str">
        <f>VLOOKUP($D1429,metadata!$B$2:$S$451,7,0)</f>
        <v>i</v>
      </c>
      <c r="K1429">
        <f>VLOOKUP($D1429,metadata!$B$2:$S$451,8,0)</f>
        <v>8</v>
      </c>
      <c r="L1429">
        <f>VLOOKUP($D1429,metadata!$B$2:$S$451,9,0)</f>
        <v>8</v>
      </c>
      <c r="M1429" t="str">
        <f>VLOOKUP($D1429,metadata!$B$2:$S$451,10,0)</f>
        <v/>
      </c>
      <c r="N1429" t="str">
        <f>VLOOKUP($D1429,metadata!$B$2:$S$451,11,0)</f>
        <v>laodelphax striatellus</v>
      </c>
      <c r="O1429" t="str">
        <f>VLOOKUP($D1429,metadata!$B$2:$S$451,12,0)</f>
        <v>homoptera</v>
      </c>
      <c r="P1429" t="str">
        <f>VLOOKUP($D1429,metadata!$B$2:$S$451,13,0)</f>
        <v>Kagoshima</v>
      </c>
      <c r="Q1429">
        <f>VLOOKUP($D1429,metadata!$B$2:$S$451,14,0)</f>
        <v>31.596536</v>
      </c>
      <c r="R1429">
        <f>VLOOKUP($D1429,metadata!$B$2:$S$451,15,0)</f>
        <v>130.55711700000001</v>
      </c>
      <c r="S1429" t="str">
        <f>VLOOKUP($D1429,metadata!$B$2:$S$451,16,0)</f>
        <v/>
      </c>
      <c r="T1429" t="str">
        <f>VLOOKUP($D1429,metadata!$B$2:$S$451,17,0)</f>
        <v/>
      </c>
      <c r="U1429" t="str">
        <f>VLOOKUP($D1429,metadata!$B$2:$S$451,18,0)</f>
        <v/>
      </c>
      <c r="V1429">
        <f>VLOOKUP($D1429,metadata!$B$2:$Z$451,19,0)</f>
        <v>1</v>
      </c>
      <c r="W1429" t="str">
        <f>VLOOKUP($D1429,metadata!$B$2:$Z$451,20,0)</f>
        <v>not described</v>
      </c>
      <c r="X1429" t="str">
        <f>VLOOKUP($D1429,metadata!$B$2:$Z$451,21,0)</f>
        <v/>
      </c>
      <c r="Y1429">
        <f>VLOOKUP($D1429,metadata!$B$2:$Z$451,22,0)</f>
        <v>35</v>
      </c>
      <c r="Z1429" t="str">
        <f>VLOOKUP($D1429,metadata!$B$2:$Z$451,23,0)</f>
        <v/>
      </c>
      <c r="AA1429" t="str">
        <f>VLOOKUP($D1429,metadata!$B$2:$Z$451,24,0)</f>
        <v>nymphal</v>
      </c>
      <c r="AB1429" t="str">
        <f>VLOOKUP($D1429,metadata!$B$2:$Z$451,25,0)</f>
        <v/>
      </c>
      <c r="AC1429">
        <v>8.0592300098716603</v>
      </c>
      <c r="AD1429">
        <v>75</v>
      </c>
      <c r="AF1429">
        <f>IF(AE1429="",V1429,AE1429)</f>
        <v>1</v>
      </c>
      <c r="AG1429">
        <v>8</v>
      </c>
      <c r="AH1429">
        <v>1992</v>
      </c>
      <c r="AI1429" t="s">
        <v>38</v>
      </c>
      <c r="AJ1429" t="s">
        <v>38</v>
      </c>
    </row>
    <row r="1430" spans="3:36" x14ac:dyDescent="0.3">
      <c r="C1430">
        <v>1430</v>
      </c>
      <c r="D1430" t="str">
        <f t="shared" si="55"/>
        <v>35-Kagoshima</v>
      </c>
      <c r="E1430" t="str">
        <f>VLOOKUP($D1430,metadata!$B$2:$S$451,2,0)</f>
        <v>NODA, H</v>
      </c>
      <c r="F1430" t="str">
        <f>VLOOKUP($D1430,metadata!$B$2:$S$451,3,0)</f>
        <v>GEOGRAPHIC-VARIATION OF NYMPHAL DIAPAUSE IN THE SMALL BROWN PLANTHOPPER IN JAPAN</v>
      </c>
      <c r="G1430" t="str">
        <f>VLOOKUP($D1430,metadata!$B$2:$S$451,4,0)</f>
        <v/>
      </c>
      <c r="H1430" t="str">
        <f>VLOOKUP($D1430,metadata!$B$2:$S$451,5,0)</f>
        <v>y</v>
      </c>
      <c r="I1430" t="str">
        <f>VLOOKUP($D1430,metadata!$B$2:$S$451,6,0)</f>
        <v>a</v>
      </c>
      <c r="J1430" t="str">
        <f>VLOOKUP($D1430,metadata!$B$2:$S$451,7,0)</f>
        <v>i</v>
      </c>
      <c r="K1430">
        <f>VLOOKUP($D1430,metadata!$B$2:$S$451,8,0)</f>
        <v>8</v>
      </c>
      <c r="L1430">
        <f>VLOOKUP($D1430,metadata!$B$2:$S$451,9,0)</f>
        <v>8</v>
      </c>
      <c r="M1430" t="str">
        <f>VLOOKUP($D1430,metadata!$B$2:$S$451,10,0)</f>
        <v/>
      </c>
      <c r="N1430" t="str">
        <f>VLOOKUP($D1430,metadata!$B$2:$S$451,11,0)</f>
        <v>laodelphax striatellus</v>
      </c>
      <c r="O1430" t="str">
        <f>VLOOKUP($D1430,metadata!$B$2:$S$451,12,0)</f>
        <v>homoptera</v>
      </c>
      <c r="P1430" t="str">
        <f>VLOOKUP($D1430,metadata!$B$2:$S$451,13,0)</f>
        <v>Kagoshima</v>
      </c>
      <c r="Q1430">
        <f>VLOOKUP($D1430,metadata!$B$2:$S$451,14,0)</f>
        <v>31.596536</v>
      </c>
      <c r="R1430">
        <f>VLOOKUP($D1430,metadata!$B$2:$S$451,15,0)</f>
        <v>130.55711700000001</v>
      </c>
      <c r="S1430" t="str">
        <f>VLOOKUP($D1430,metadata!$B$2:$S$451,16,0)</f>
        <v/>
      </c>
      <c r="T1430" t="str">
        <f>VLOOKUP($D1430,metadata!$B$2:$S$451,17,0)</f>
        <v/>
      </c>
      <c r="U1430" t="str">
        <f>VLOOKUP($D1430,metadata!$B$2:$S$451,18,0)</f>
        <v/>
      </c>
      <c r="V1430">
        <f>VLOOKUP($D1430,metadata!$B$2:$Z$451,19,0)</f>
        <v>1</v>
      </c>
      <c r="W1430" t="str">
        <f>VLOOKUP($D1430,metadata!$B$2:$Z$451,20,0)</f>
        <v>not described</v>
      </c>
      <c r="X1430" t="str">
        <f>VLOOKUP($D1430,metadata!$B$2:$Z$451,21,0)</f>
        <v/>
      </c>
      <c r="Y1430">
        <f>VLOOKUP($D1430,metadata!$B$2:$Z$451,22,0)</f>
        <v>35</v>
      </c>
      <c r="Z1430" t="str">
        <f>VLOOKUP($D1430,metadata!$B$2:$Z$451,23,0)</f>
        <v/>
      </c>
      <c r="AA1430" t="str">
        <f>VLOOKUP($D1430,metadata!$B$2:$Z$451,24,0)</f>
        <v>nymphal</v>
      </c>
      <c r="AB1430" t="str">
        <f>VLOOKUP($D1430,metadata!$B$2:$Z$451,25,0)</f>
        <v/>
      </c>
      <c r="AC1430">
        <v>8.0647733313083698</v>
      </c>
      <c r="AD1430">
        <v>60.096153846153797</v>
      </c>
      <c r="AF1430">
        <f>IF(AE1430="",V1430,AE1430)</f>
        <v>1</v>
      </c>
      <c r="AG1430">
        <v>8</v>
      </c>
      <c r="AH1430">
        <v>1992</v>
      </c>
      <c r="AI1430" t="s">
        <v>38</v>
      </c>
      <c r="AJ1430" t="s">
        <v>38</v>
      </c>
    </row>
    <row r="1431" spans="3:36" x14ac:dyDescent="0.3">
      <c r="C1431">
        <v>1431</v>
      </c>
      <c r="D1431" t="str">
        <f t="shared" si="55"/>
        <v>35-Kagoshima</v>
      </c>
      <c r="E1431" t="str">
        <f>VLOOKUP($D1431,metadata!$B$2:$S$451,2,0)</f>
        <v>NODA, H</v>
      </c>
      <c r="F1431" t="str">
        <f>VLOOKUP($D1431,metadata!$B$2:$S$451,3,0)</f>
        <v>GEOGRAPHIC-VARIATION OF NYMPHAL DIAPAUSE IN THE SMALL BROWN PLANTHOPPER IN JAPAN</v>
      </c>
      <c r="G1431" t="str">
        <f>VLOOKUP($D1431,metadata!$B$2:$S$451,4,0)</f>
        <v/>
      </c>
      <c r="H1431" t="str">
        <f>VLOOKUP($D1431,metadata!$B$2:$S$451,5,0)</f>
        <v>y</v>
      </c>
      <c r="I1431" t="str">
        <f>VLOOKUP($D1431,metadata!$B$2:$S$451,6,0)</f>
        <v>a</v>
      </c>
      <c r="J1431" t="str">
        <f>VLOOKUP($D1431,metadata!$B$2:$S$451,7,0)</f>
        <v>i</v>
      </c>
      <c r="K1431">
        <f>VLOOKUP($D1431,metadata!$B$2:$S$451,8,0)</f>
        <v>8</v>
      </c>
      <c r="L1431">
        <f>VLOOKUP($D1431,metadata!$B$2:$S$451,9,0)</f>
        <v>8</v>
      </c>
      <c r="M1431" t="str">
        <f>VLOOKUP($D1431,metadata!$B$2:$S$451,10,0)</f>
        <v/>
      </c>
      <c r="N1431" t="str">
        <f>VLOOKUP($D1431,metadata!$B$2:$S$451,11,0)</f>
        <v>laodelphax striatellus</v>
      </c>
      <c r="O1431" t="str">
        <f>VLOOKUP($D1431,metadata!$B$2:$S$451,12,0)</f>
        <v>homoptera</v>
      </c>
      <c r="P1431" t="str">
        <f>VLOOKUP($D1431,metadata!$B$2:$S$451,13,0)</f>
        <v>Kagoshima</v>
      </c>
      <c r="Q1431">
        <f>VLOOKUP($D1431,metadata!$B$2:$S$451,14,0)</f>
        <v>31.596536</v>
      </c>
      <c r="R1431">
        <f>VLOOKUP($D1431,metadata!$B$2:$S$451,15,0)</f>
        <v>130.55711700000001</v>
      </c>
      <c r="S1431" t="str">
        <f>VLOOKUP($D1431,metadata!$B$2:$S$451,16,0)</f>
        <v/>
      </c>
      <c r="T1431" t="str">
        <f>VLOOKUP($D1431,metadata!$B$2:$S$451,17,0)</f>
        <v/>
      </c>
      <c r="U1431" t="str">
        <f>VLOOKUP($D1431,metadata!$B$2:$S$451,18,0)</f>
        <v/>
      </c>
      <c r="V1431">
        <f>VLOOKUP($D1431,metadata!$B$2:$Z$451,19,0)</f>
        <v>1</v>
      </c>
      <c r="W1431" t="str">
        <f>VLOOKUP($D1431,metadata!$B$2:$Z$451,20,0)</f>
        <v>not described</v>
      </c>
      <c r="X1431" t="str">
        <f>VLOOKUP($D1431,metadata!$B$2:$Z$451,21,0)</f>
        <v/>
      </c>
      <c r="Y1431">
        <f>VLOOKUP($D1431,metadata!$B$2:$Z$451,22,0)</f>
        <v>35</v>
      </c>
      <c r="Z1431" t="str">
        <f>VLOOKUP($D1431,metadata!$B$2:$Z$451,23,0)</f>
        <v/>
      </c>
      <c r="AA1431" t="str">
        <f>VLOOKUP($D1431,metadata!$B$2:$Z$451,24,0)</f>
        <v>nymphal</v>
      </c>
      <c r="AB1431" t="str">
        <f>VLOOKUP($D1431,metadata!$B$2:$Z$451,25,0)</f>
        <v/>
      </c>
      <c r="AC1431">
        <v>9.0543701116257793</v>
      </c>
      <c r="AD1431">
        <v>75.480769230769198</v>
      </c>
      <c r="AF1431">
        <f>IF(AE1431="",V1431,AE1431)</f>
        <v>1</v>
      </c>
      <c r="AG1431">
        <v>9</v>
      </c>
      <c r="AH1431">
        <v>1992</v>
      </c>
      <c r="AI1431" t="s">
        <v>38</v>
      </c>
      <c r="AJ1431" t="s">
        <v>38</v>
      </c>
    </row>
    <row r="1432" spans="3:36" x14ac:dyDescent="0.3">
      <c r="C1432">
        <v>1432</v>
      </c>
      <c r="D1432" t="str">
        <f t="shared" si="55"/>
        <v>35-Kagoshima</v>
      </c>
      <c r="E1432" t="str">
        <f>VLOOKUP($D1432,metadata!$B$2:$S$451,2,0)</f>
        <v>NODA, H</v>
      </c>
      <c r="F1432" t="str">
        <f>VLOOKUP($D1432,metadata!$B$2:$S$451,3,0)</f>
        <v>GEOGRAPHIC-VARIATION OF NYMPHAL DIAPAUSE IN THE SMALL BROWN PLANTHOPPER IN JAPAN</v>
      </c>
      <c r="G1432" t="str">
        <f>VLOOKUP($D1432,metadata!$B$2:$S$451,4,0)</f>
        <v/>
      </c>
      <c r="H1432" t="str">
        <f>VLOOKUP($D1432,metadata!$B$2:$S$451,5,0)</f>
        <v>y</v>
      </c>
      <c r="I1432" t="str">
        <f>VLOOKUP($D1432,metadata!$B$2:$S$451,6,0)</f>
        <v>a</v>
      </c>
      <c r="J1432" t="str">
        <f>VLOOKUP($D1432,metadata!$B$2:$S$451,7,0)</f>
        <v>i</v>
      </c>
      <c r="K1432">
        <f>VLOOKUP($D1432,metadata!$B$2:$S$451,8,0)</f>
        <v>8</v>
      </c>
      <c r="L1432">
        <f>VLOOKUP($D1432,metadata!$B$2:$S$451,9,0)</f>
        <v>8</v>
      </c>
      <c r="M1432" t="str">
        <f>VLOOKUP($D1432,metadata!$B$2:$S$451,10,0)</f>
        <v/>
      </c>
      <c r="N1432" t="str">
        <f>VLOOKUP($D1432,metadata!$B$2:$S$451,11,0)</f>
        <v>laodelphax striatellus</v>
      </c>
      <c r="O1432" t="str">
        <f>VLOOKUP($D1432,metadata!$B$2:$S$451,12,0)</f>
        <v>homoptera</v>
      </c>
      <c r="P1432" t="str">
        <f>VLOOKUP($D1432,metadata!$B$2:$S$451,13,0)</f>
        <v>Kagoshima</v>
      </c>
      <c r="Q1432">
        <f>VLOOKUP($D1432,metadata!$B$2:$S$451,14,0)</f>
        <v>31.596536</v>
      </c>
      <c r="R1432">
        <f>VLOOKUP($D1432,metadata!$B$2:$S$451,15,0)</f>
        <v>130.55711700000001</v>
      </c>
      <c r="S1432" t="str">
        <f>VLOOKUP($D1432,metadata!$B$2:$S$451,16,0)</f>
        <v/>
      </c>
      <c r="T1432" t="str">
        <f>VLOOKUP($D1432,metadata!$B$2:$S$451,17,0)</f>
        <v/>
      </c>
      <c r="U1432" t="str">
        <f>VLOOKUP($D1432,metadata!$B$2:$S$451,18,0)</f>
        <v/>
      </c>
      <c r="V1432">
        <f>VLOOKUP($D1432,metadata!$B$2:$Z$451,19,0)</f>
        <v>1</v>
      </c>
      <c r="W1432" t="str">
        <f>VLOOKUP($D1432,metadata!$B$2:$Z$451,20,0)</f>
        <v>not described</v>
      </c>
      <c r="X1432" t="str">
        <f>VLOOKUP($D1432,metadata!$B$2:$Z$451,21,0)</f>
        <v/>
      </c>
      <c r="Y1432">
        <f>VLOOKUP($D1432,metadata!$B$2:$Z$451,22,0)</f>
        <v>35</v>
      </c>
      <c r="Z1432" t="str">
        <f>VLOOKUP($D1432,metadata!$B$2:$Z$451,23,0)</f>
        <v/>
      </c>
      <c r="AA1432" t="str">
        <f>VLOOKUP($D1432,metadata!$B$2:$Z$451,24,0)</f>
        <v>nymphal</v>
      </c>
      <c r="AB1432" t="str">
        <f>VLOOKUP($D1432,metadata!$B$2:$Z$451,25,0)</f>
        <v/>
      </c>
      <c r="AC1432">
        <v>10.0269066241425</v>
      </c>
      <c r="AD1432">
        <v>82.852564102564102</v>
      </c>
      <c r="AF1432">
        <f>IF(AE1432="",V1432,AE1432)</f>
        <v>1</v>
      </c>
      <c r="AG1432">
        <f>ROUND(AC1432,1)</f>
        <v>10</v>
      </c>
      <c r="AH1432">
        <v>1992</v>
      </c>
      <c r="AI1432" t="s">
        <v>37</v>
      </c>
      <c r="AJ1432" t="s">
        <v>37</v>
      </c>
    </row>
    <row r="1433" spans="3:36" x14ac:dyDescent="0.3">
      <c r="C1433">
        <v>1433</v>
      </c>
      <c r="D1433" t="str">
        <f t="shared" si="55"/>
        <v>35-Kagoshima</v>
      </c>
      <c r="E1433" t="str">
        <f>VLOOKUP($D1433,metadata!$B$2:$S$451,2,0)</f>
        <v>NODA, H</v>
      </c>
      <c r="F1433" t="str">
        <f>VLOOKUP($D1433,metadata!$B$2:$S$451,3,0)</f>
        <v>GEOGRAPHIC-VARIATION OF NYMPHAL DIAPAUSE IN THE SMALL BROWN PLANTHOPPER IN JAPAN</v>
      </c>
      <c r="G1433" t="str">
        <f>VLOOKUP($D1433,metadata!$B$2:$S$451,4,0)</f>
        <v/>
      </c>
      <c r="H1433" t="str">
        <f>VLOOKUP($D1433,metadata!$B$2:$S$451,5,0)</f>
        <v>y</v>
      </c>
      <c r="I1433" t="str">
        <f>VLOOKUP($D1433,metadata!$B$2:$S$451,6,0)</f>
        <v>a</v>
      </c>
      <c r="J1433" t="str">
        <f>VLOOKUP($D1433,metadata!$B$2:$S$451,7,0)</f>
        <v>i</v>
      </c>
      <c r="K1433">
        <f>VLOOKUP($D1433,metadata!$B$2:$S$451,8,0)</f>
        <v>8</v>
      </c>
      <c r="L1433">
        <f>VLOOKUP($D1433,metadata!$B$2:$S$451,9,0)</f>
        <v>8</v>
      </c>
      <c r="M1433" t="str">
        <f>VLOOKUP($D1433,metadata!$B$2:$S$451,10,0)</f>
        <v/>
      </c>
      <c r="N1433" t="str">
        <f>VLOOKUP($D1433,metadata!$B$2:$S$451,11,0)</f>
        <v>laodelphax striatellus</v>
      </c>
      <c r="O1433" t="str">
        <f>VLOOKUP($D1433,metadata!$B$2:$S$451,12,0)</f>
        <v>homoptera</v>
      </c>
      <c r="P1433" t="str">
        <f>VLOOKUP($D1433,metadata!$B$2:$S$451,13,0)</f>
        <v>Kagoshima</v>
      </c>
      <c r="Q1433">
        <f>VLOOKUP($D1433,metadata!$B$2:$S$451,14,0)</f>
        <v>31.596536</v>
      </c>
      <c r="R1433">
        <f>VLOOKUP($D1433,metadata!$B$2:$S$451,15,0)</f>
        <v>130.55711700000001</v>
      </c>
      <c r="S1433" t="str">
        <f>VLOOKUP($D1433,metadata!$B$2:$S$451,16,0)</f>
        <v/>
      </c>
      <c r="T1433" t="str">
        <f>VLOOKUP($D1433,metadata!$B$2:$S$451,17,0)</f>
        <v/>
      </c>
      <c r="U1433" t="str">
        <f>VLOOKUP($D1433,metadata!$B$2:$S$451,18,0)</f>
        <v/>
      </c>
      <c r="V1433">
        <f>VLOOKUP($D1433,metadata!$B$2:$Z$451,19,0)</f>
        <v>1</v>
      </c>
      <c r="W1433" t="str">
        <f>VLOOKUP($D1433,metadata!$B$2:$Z$451,20,0)</f>
        <v>not described</v>
      </c>
      <c r="X1433" t="str">
        <f>VLOOKUP($D1433,metadata!$B$2:$Z$451,21,0)</f>
        <v/>
      </c>
      <c r="Y1433">
        <f>VLOOKUP($D1433,metadata!$B$2:$Z$451,22,0)</f>
        <v>35</v>
      </c>
      <c r="Z1433" t="str">
        <f>VLOOKUP($D1433,metadata!$B$2:$Z$451,23,0)</f>
        <v/>
      </c>
      <c r="AA1433" t="str">
        <f>VLOOKUP($D1433,metadata!$B$2:$Z$451,24,0)</f>
        <v>nymphal</v>
      </c>
      <c r="AB1433" t="str">
        <f>VLOOKUP($D1433,metadata!$B$2:$Z$451,25,0)</f>
        <v/>
      </c>
      <c r="AC1433">
        <v>11.043080972992099</v>
      </c>
      <c r="AD1433">
        <v>66.506410256410206</v>
      </c>
      <c r="AF1433">
        <f>IF(AE1433="",V1433,AE1433)</f>
        <v>1</v>
      </c>
      <c r="AG1433">
        <f>ROUND(AC1433,1)</f>
        <v>11</v>
      </c>
      <c r="AH1433">
        <v>1992</v>
      </c>
      <c r="AI1433" t="s">
        <v>37</v>
      </c>
      <c r="AJ1433" t="s">
        <v>37</v>
      </c>
    </row>
    <row r="1434" spans="3:36" x14ac:dyDescent="0.3">
      <c r="C1434">
        <v>1434</v>
      </c>
      <c r="D1434" t="str">
        <f t="shared" si="55"/>
        <v>35-Kagoshima</v>
      </c>
      <c r="E1434" t="str">
        <f>VLOOKUP($D1434,metadata!$B$2:$S$451,2,0)</f>
        <v>NODA, H</v>
      </c>
      <c r="F1434" t="str">
        <f>VLOOKUP($D1434,metadata!$B$2:$S$451,3,0)</f>
        <v>GEOGRAPHIC-VARIATION OF NYMPHAL DIAPAUSE IN THE SMALL BROWN PLANTHOPPER IN JAPAN</v>
      </c>
      <c r="G1434" t="str">
        <f>VLOOKUP($D1434,metadata!$B$2:$S$451,4,0)</f>
        <v/>
      </c>
      <c r="H1434" t="str">
        <f>VLOOKUP($D1434,metadata!$B$2:$S$451,5,0)</f>
        <v>y</v>
      </c>
      <c r="I1434" t="str">
        <f>VLOOKUP($D1434,metadata!$B$2:$S$451,6,0)</f>
        <v>a</v>
      </c>
      <c r="J1434" t="str">
        <f>VLOOKUP($D1434,metadata!$B$2:$S$451,7,0)</f>
        <v>i</v>
      </c>
      <c r="K1434">
        <f>VLOOKUP($D1434,metadata!$B$2:$S$451,8,0)</f>
        <v>8</v>
      </c>
      <c r="L1434">
        <f>VLOOKUP($D1434,metadata!$B$2:$S$451,9,0)</f>
        <v>8</v>
      </c>
      <c r="M1434" t="str">
        <f>VLOOKUP($D1434,metadata!$B$2:$S$451,10,0)</f>
        <v/>
      </c>
      <c r="N1434" t="str">
        <f>VLOOKUP($D1434,metadata!$B$2:$S$451,11,0)</f>
        <v>laodelphax striatellus</v>
      </c>
      <c r="O1434" t="str">
        <f>VLOOKUP($D1434,metadata!$B$2:$S$451,12,0)</f>
        <v>homoptera</v>
      </c>
      <c r="P1434" t="str">
        <f>VLOOKUP($D1434,metadata!$B$2:$S$451,13,0)</f>
        <v>Kagoshima</v>
      </c>
      <c r="Q1434">
        <f>VLOOKUP($D1434,metadata!$B$2:$S$451,14,0)</f>
        <v>31.596536</v>
      </c>
      <c r="R1434">
        <f>VLOOKUP($D1434,metadata!$B$2:$S$451,15,0)</f>
        <v>130.55711700000001</v>
      </c>
      <c r="S1434" t="str">
        <f>VLOOKUP($D1434,metadata!$B$2:$S$451,16,0)</f>
        <v/>
      </c>
      <c r="T1434" t="str">
        <f>VLOOKUP($D1434,metadata!$B$2:$S$451,17,0)</f>
        <v/>
      </c>
      <c r="U1434" t="str">
        <f>VLOOKUP($D1434,metadata!$B$2:$S$451,18,0)</f>
        <v/>
      </c>
      <c r="V1434">
        <f>VLOOKUP($D1434,metadata!$B$2:$Z$451,19,0)</f>
        <v>1</v>
      </c>
      <c r="W1434" t="str">
        <f>VLOOKUP($D1434,metadata!$B$2:$Z$451,20,0)</f>
        <v>not described</v>
      </c>
      <c r="X1434" t="str">
        <f>VLOOKUP($D1434,metadata!$B$2:$Z$451,21,0)</f>
        <v/>
      </c>
      <c r="Y1434">
        <f>VLOOKUP($D1434,metadata!$B$2:$Z$451,22,0)</f>
        <v>35</v>
      </c>
      <c r="Z1434" t="str">
        <f>VLOOKUP($D1434,metadata!$B$2:$Z$451,23,0)</f>
        <v/>
      </c>
      <c r="AA1434" t="str">
        <f>VLOOKUP($D1434,metadata!$B$2:$Z$451,24,0)</f>
        <v>nymphal</v>
      </c>
      <c r="AB1434" t="str">
        <f>VLOOKUP($D1434,metadata!$B$2:$Z$451,25,0)</f>
        <v/>
      </c>
      <c r="AC1434">
        <v>12.007542967069099</v>
      </c>
      <c r="AD1434">
        <v>22.756410256410199</v>
      </c>
      <c r="AF1434">
        <f>IF(AE1434="",V1434,AE1434)</f>
        <v>1</v>
      </c>
      <c r="AG1434">
        <f>ROUND(AC1434,1)</f>
        <v>12</v>
      </c>
      <c r="AH1434">
        <v>1992</v>
      </c>
      <c r="AI1434" t="s">
        <v>37</v>
      </c>
      <c r="AJ1434" t="s">
        <v>37</v>
      </c>
    </row>
    <row r="1435" spans="3:36" x14ac:dyDescent="0.3">
      <c r="C1435">
        <v>1435</v>
      </c>
      <c r="D1435" t="str">
        <f t="shared" si="55"/>
        <v>35-Kagoshima</v>
      </c>
      <c r="E1435" t="str">
        <f>VLOOKUP($D1435,metadata!$B$2:$S$451,2,0)</f>
        <v>NODA, H</v>
      </c>
      <c r="F1435" t="str">
        <f>VLOOKUP($D1435,metadata!$B$2:$S$451,3,0)</f>
        <v>GEOGRAPHIC-VARIATION OF NYMPHAL DIAPAUSE IN THE SMALL BROWN PLANTHOPPER IN JAPAN</v>
      </c>
      <c r="G1435" t="str">
        <f>VLOOKUP($D1435,metadata!$B$2:$S$451,4,0)</f>
        <v/>
      </c>
      <c r="H1435" t="str">
        <f>VLOOKUP($D1435,metadata!$B$2:$S$451,5,0)</f>
        <v>y</v>
      </c>
      <c r="I1435" t="str">
        <f>VLOOKUP($D1435,metadata!$B$2:$S$451,6,0)</f>
        <v>a</v>
      </c>
      <c r="J1435" t="str">
        <f>VLOOKUP($D1435,metadata!$B$2:$S$451,7,0)</f>
        <v>i</v>
      </c>
      <c r="K1435">
        <f>VLOOKUP($D1435,metadata!$B$2:$S$451,8,0)</f>
        <v>8</v>
      </c>
      <c r="L1435">
        <f>VLOOKUP($D1435,metadata!$B$2:$S$451,9,0)</f>
        <v>8</v>
      </c>
      <c r="M1435" t="str">
        <f>VLOOKUP($D1435,metadata!$B$2:$S$451,10,0)</f>
        <v/>
      </c>
      <c r="N1435" t="str">
        <f>VLOOKUP($D1435,metadata!$B$2:$S$451,11,0)</f>
        <v>laodelphax striatellus</v>
      </c>
      <c r="O1435" t="str">
        <f>VLOOKUP($D1435,metadata!$B$2:$S$451,12,0)</f>
        <v>homoptera</v>
      </c>
      <c r="P1435" t="str">
        <f>VLOOKUP($D1435,metadata!$B$2:$S$451,13,0)</f>
        <v>Kagoshima</v>
      </c>
      <c r="Q1435">
        <f>VLOOKUP($D1435,metadata!$B$2:$S$451,14,0)</f>
        <v>31.596536</v>
      </c>
      <c r="R1435">
        <f>VLOOKUP($D1435,metadata!$B$2:$S$451,15,0)</f>
        <v>130.55711700000001</v>
      </c>
      <c r="S1435" t="str">
        <f>VLOOKUP($D1435,metadata!$B$2:$S$451,16,0)</f>
        <v/>
      </c>
      <c r="T1435" t="str">
        <f>VLOOKUP($D1435,metadata!$B$2:$S$451,17,0)</f>
        <v/>
      </c>
      <c r="U1435" t="str">
        <f>VLOOKUP($D1435,metadata!$B$2:$S$451,18,0)</f>
        <v/>
      </c>
      <c r="V1435">
        <f>VLOOKUP($D1435,metadata!$B$2:$Z$451,19,0)</f>
        <v>1</v>
      </c>
      <c r="W1435" t="str">
        <f>VLOOKUP($D1435,metadata!$B$2:$Z$451,20,0)</f>
        <v>not described</v>
      </c>
      <c r="X1435" t="str">
        <f>VLOOKUP($D1435,metadata!$B$2:$Z$451,21,0)</f>
        <v/>
      </c>
      <c r="Y1435">
        <f>VLOOKUP($D1435,metadata!$B$2:$Z$451,22,0)</f>
        <v>35</v>
      </c>
      <c r="Z1435" t="str">
        <f>VLOOKUP($D1435,metadata!$B$2:$Z$451,23,0)</f>
        <v/>
      </c>
      <c r="AA1435" t="str">
        <f>VLOOKUP($D1435,metadata!$B$2:$Z$451,24,0)</f>
        <v>nymphal</v>
      </c>
      <c r="AB1435" t="str">
        <f>VLOOKUP($D1435,metadata!$B$2:$Z$451,25,0)</f>
        <v/>
      </c>
      <c r="AC1435">
        <v>12.533551016275499</v>
      </c>
      <c r="AD1435">
        <v>3.0448717948717898</v>
      </c>
      <c r="AF1435">
        <f>IF(AE1435="",V1435,AE1435)</f>
        <v>1</v>
      </c>
      <c r="AG1435">
        <f>ROUND(AC1435,1)</f>
        <v>12.5</v>
      </c>
      <c r="AH1435">
        <v>1992</v>
      </c>
      <c r="AI1435" t="s">
        <v>37</v>
      </c>
      <c r="AJ1435" t="s">
        <v>37</v>
      </c>
    </row>
    <row r="1436" spans="3:36" x14ac:dyDescent="0.3">
      <c r="C1436">
        <v>1436</v>
      </c>
      <c r="D1436" t="str">
        <f t="shared" si="55"/>
        <v>35-Ishigaki</v>
      </c>
      <c r="E1436" t="str">
        <f>VLOOKUP($D1436,metadata!$B$2:$S$451,2,0)</f>
        <v>NODA, H</v>
      </c>
      <c r="F1436" t="str">
        <f>VLOOKUP($D1436,metadata!$B$2:$S$451,3,0)</f>
        <v>GEOGRAPHIC-VARIATION OF NYMPHAL DIAPAUSE IN THE SMALL BROWN PLANTHOPPER IN JAPAN</v>
      </c>
      <c r="G1436" t="str">
        <f>VLOOKUP($D1436,metadata!$B$2:$S$451,4,0)</f>
        <v/>
      </c>
      <c r="H1436" t="str">
        <f>VLOOKUP($D1436,metadata!$B$2:$S$451,5,0)</f>
        <v>y</v>
      </c>
      <c r="I1436" t="str">
        <f>VLOOKUP($D1436,metadata!$B$2:$S$451,6,0)</f>
        <v>a</v>
      </c>
      <c r="J1436" t="str">
        <f>VLOOKUP($D1436,metadata!$B$2:$S$451,7,0)</f>
        <v>i</v>
      </c>
      <c r="K1436">
        <f>VLOOKUP($D1436,metadata!$B$2:$S$451,8,0)</f>
        <v>8</v>
      </c>
      <c r="L1436">
        <f>VLOOKUP($D1436,metadata!$B$2:$S$451,9,0)</f>
        <v>7</v>
      </c>
      <c r="M1436" t="str">
        <f>VLOOKUP($D1436,metadata!$B$2:$S$451,10,0)</f>
        <v/>
      </c>
      <c r="N1436" t="str">
        <f>VLOOKUP($D1436,metadata!$B$2:$S$451,11,0)</f>
        <v>laodelphax striatellus</v>
      </c>
      <c r="O1436" t="str">
        <f>VLOOKUP($D1436,metadata!$B$2:$S$451,12,0)</f>
        <v>homoptera</v>
      </c>
      <c r="P1436" t="str">
        <f>VLOOKUP($D1436,metadata!$B$2:$S$451,13,0)</f>
        <v>Ishigaki</v>
      </c>
      <c r="Q1436">
        <f>VLOOKUP($D1436,metadata!$B$2:$S$451,14,0)</f>
        <v>24.340555999999999</v>
      </c>
      <c r="R1436">
        <f>VLOOKUP($D1436,metadata!$B$2:$S$451,15,0)</f>
        <v>124.155556</v>
      </c>
      <c r="S1436" t="str">
        <f>VLOOKUP($D1436,metadata!$B$2:$S$451,16,0)</f>
        <v/>
      </c>
      <c r="T1436" t="str">
        <f>VLOOKUP($D1436,metadata!$B$2:$S$451,17,0)</f>
        <v/>
      </c>
      <c r="U1436" t="str">
        <f>VLOOKUP($D1436,metadata!$B$2:$S$451,18,0)</f>
        <v/>
      </c>
      <c r="V1436">
        <f>VLOOKUP($D1436,metadata!$B$2:$Z$451,19,0)</f>
        <v>1</v>
      </c>
      <c r="W1436" t="str">
        <f>VLOOKUP($D1436,metadata!$B$2:$Z$451,20,0)</f>
        <v>not described</v>
      </c>
      <c r="X1436" t="str">
        <f>VLOOKUP($D1436,metadata!$B$2:$Z$451,21,0)</f>
        <v/>
      </c>
      <c r="Y1436">
        <f>VLOOKUP($D1436,metadata!$B$2:$Z$451,22,0)</f>
        <v>35</v>
      </c>
      <c r="Z1436" t="str">
        <f>VLOOKUP($D1436,metadata!$B$2:$Z$451,23,0)</f>
        <v/>
      </c>
      <c r="AA1436" t="str">
        <f>VLOOKUP($D1436,metadata!$B$2:$Z$451,24,0)</f>
        <v>nymphal</v>
      </c>
      <c r="AB1436" t="str">
        <f>VLOOKUP($D1436,metadata!$B$2:$Z$451,25,0)</f>
        <v/>
      </c>
      <c r="AC1436">
        <v>7.01640215657984</v>
      </c>
      <c r="AD1436">
        <v>22.596153846153801</v>
      </c>
      <c r="AF1436">
        <f>IF(AE1436="",V1436,AE1436)</f>
        <v>1</v>
      </c>
      <c r="AG1436">
        <f>ROUND(AC1436,1)</f>
        <v>7</v>
      </c>
      <c r="AH1436">
        <v>1992</v>
      </c>
      <c r="AI1436" t="s">
        <v>38</v>
      </c>
      <c r="AJ1436" t="s">
        <v>38</v>
      </c>
    </row>
    <row r="1437" spans="3:36" x14ac:dyDescent="0.3">
      <c r="C1437">
        <v>1437</v>
      </c>
      <c r="D1437" t="str">
        <f t="shared" si="55"/>
        <v>35-Ishigaki</v>
      </c>
      <c r="E1437" t="str">
        <f>VLOOKUP($D1437,metadata!$B$2:$S$451,2,0)</f>
        <v>NODA, H</v>
      </c>
      <c r="F1437" t="str">
        <f>VLOOKUP($D1437,metadata!$B$2:$S$451,3,0)</f>
        <v>GEOGRAPHIC-VARIATION OF NYMPHAL DIAPAUSE IN THE SMALL BROWN PLANTHOPPER IN JAPAN</v>
      </c>
      <c r="G1437" t="str">
        <f>VLOOKUP($D1437,metadata!$B$2:$S$451,4,0)</f>
        <v/>
      </c>
      <c r="H1437" t="str">
        <f>VLOOKUP($D1437,metadata!$B$2:$S$451,5,0)</f>
        <v>y</v>
      </c>
      <c r="I1437" t="str">
        <f>VLOOKUP($D1437,metadata!$B$2:$S$451,6,0)</f>
        <v>a</v>
      </c>
      <c r="J1437" t="str">
        <f>VLOOKUP($D1437,metadata!$B$2:$S$451,7,0)</f>
        <v>i</v>
      </c>
      <c r="K1437">
        <f>VLOOKUP($D1437,metadata!$B$2:$S$451,8,0)</f>
        <v>8</v>
      </c>
      <c r="L1437">
        <f>VLOOKUP($D1437,metadata!$B$2:$S$451,9,0)</f>
        <v>7</v>
      </c>
      <c r="M1437" t="str">
        <f>VLOOKUP($D1437,metadata!$B$2:$S$451,10,0)</f>
        <v/>
      </c>
      <c r="N1437" t="str">
        <f>VLOOKUP($D1437,metadata!$B$2:$S$451,11,0)</f>
        <v>laodelphax striatellus</v>
      </c>
      <c r="O1437" t="str">
        <f>VLOOKUP($D1437,metadata!$B$2:$S$451,12,0)</f>
        <v>homoptera</v>
      </c>
      <c r="P1437" t="str">
        <f>VLOOKUP($D1437,metadata!$B$2:$S$451,13,0)</f>
        <v>Ishigaki</v>
      </c>
      <c r="Q1437">
        <f>VLOOKUP($D1437,metadata!$B$2:$S$451,14,0)</f>
        <v>24.340555999999999</v>
      </c>
      <c r="R1437">
        <f>VLOOKUP($D1437,metadata!$B$2:$S$451,15,0)</f>
        <v>124.155556</v>
      </c>
      <c r="S1437" t="str">
        <f>VLOOKUP($D1437,metadata!$B$2:$S$451,16,0)</f>
        <v/>
      </c>
      <c r="T1437" t="str">
        <f>VLOOKUP($D1437,metadata!$B$2:$S$451,17,0)</f>
        <v/>
      </c>
      <c r="U1437" t="str">
        <f>VLOOKUP($D1437,metadata!$B$2:$S$451,18,0)</f>
        <v/>
      </c>
      <c r="V1437">
        <f>VLOOKUP($D1437,metadata!$B$2:$Z$451,19,0)</f>
        <v>1</v>
      </c>
      <c r="W1437" t="str">
        <f>VLOOKUP($D1437,metadata!$B$2:$Z$451,20,0)</f>
        <v>not described</v>
      </c>
      <c r="X1437" t="str">
        <f>VLOOKUP($D1437,metadata!$B$2:$Z$451,21,0)</f>
        <v/>
      </c>
      <c r="Y1437">
        <f>VLOOKUP($D1437,metadata!$B$2:$Z$451,22,0)</f>
        <v>35</v>
      </c>
      <c r="Z1437" t="str">
        <f>VLOOKUP($D1437,metadata!$B$2:$Z$451,23,0)</f>
        <v/>
      </c>
      <c r="AA1437" t="str">
        <f>VLOOKUP($D1437,metadata!$B$2:$Z$451,24,0)</f>
        <v>nymphal</v>
      </c>
      <c r="AB1437" t="str">
        <f>VLOOKUP($D1437,metadata!$B$2:$Z$451,25,0)</f>
        <v/>
      </c>
      <c r="AC1437">
        <v>8.0026830688232398</v>
      </c>
      <c r="AD1437">
        <v>16.9871794871795</v>
      </c>
      <c r="AF1437">
        <f>IF(AE1437="",V1437,AE1437)</f>
        <v>1</v>
      </c>
      <c r="AG1437">
        <f>ROUND(AC1437,1)</f>
        <v>8</v>
      </c>
      <c r="AH1437">
        <v>1992</v>
      </c>
      <c r="AI1437" t="s">
        <v>38</v>
      </c>
      <c r="AJ1437" t="s">
        <v>38</v>
      </c>
    </row>
    <row r="1438" spans="3:36" x14ac:dyDescent="0.3">
      <c r="C1438">
        <v>1438</v>
      </c>
      <c r="D1438" t="str">
        <f t="shared" si="55"/>
        <v>35-Ishigaki</v>
      </c>
      <c r="E1438" t="str">
        <f>VLOOKUP($D1438,metadata!$B$2:$S$451,2,0)</f>
        <v>NODA, H</v>
      </c>
      <c r="F1438" t="str">
        <f>VLOOKUP($D1438,metadata!$B$2:$S$451,3,0)</f>
        <v>GEOGRAPHIC-VARIATION OF NYMPHAL DIAPAUSE IN THE SMALL BROWN PLANTHOPPER IN JAPAN</v>
      </c>
      <c r="G1438" t="str">
        <f>VLOOKUP($D1438,metadata!$B$2:$S$451,4,0)</f>
        <v/>
      </c>
      <c r="H1438" t="str">
        <f>VLOOKUP($D1438,metadata!$B$2:$S$451,5,0)</f>
        <v>y</v>
      </c>
      <c r="I1438" t="str">
        <f>VLOOKUP($D1438,metadata!$B$2:$S$451,6,0)</f>
        <v>a</v>
      </c>
      <c r="J1438" t="str">
        <f>VLOOKUP($D1438,metadata!$B$2:$S$451,7,0)</f>
        <v>i</v>
      </c>
      <c r="K1438">
        <f>VLOOKUP($D1438,metadata!$B$2:$S$451,8,0)</f>
        <v>8</v>
      </c>
      <c r="L1438">
        <f>VLOOKUP($D1438,metadata!$B$2:$S$451,9,0)</f>
        <v>7</v>
      </c>
      <c r="M1438" t="str">
        <f>VLOOKUP($D1438,metadata!$B$2:$S$451,10,0)</f>
        <v/>
      </c>
      <c r="N1438" t="str">
        <f>VLOOKUP($D1438,metadata!$B$2:$S$451,11,0)</f>
        <v>laodelphax striatellus</v>
      </c>
      <c r="O1438" t="str">
        <f>VLOOKUP($D1438,metadata!$B$2:$S$451,12,0)</f>
        <v>homoptera</v>
      </c>
      <c r="P1438" t="str">
        <f>VLOOKUP($D1438,metadata!$B$2:$S$451,13,0)</f>
        <v>Ishigaki</v>
      </c>
      <c r="Q1438">
        <f>VLOOKUP($D1438,metadata!$B$2:$S$451,14,0)</f>
        <v>24.340555999999999</v>
      </c>
      <c r="R1438">
        <f>VLOOKUP($D1438,metadata!$B$2:$S$451,15,0)</f>
        <v>124.155556</v>
      </c>
      <c r="S1438" t="str">
        <f>VLOOKUP($D1438,metadata!$B$2:$S$451,16,0)</f>
        <v/>
      </c>
      <c r="T1438" t="str">
        <f>VLOOKUP($D1438,metadata!$B$2:$S$451,17,0)</f>
        <v/>
      </c>
      <c r="U1438" t="str">
        <f>VLOOKUP($D1438,metadata!$B$2:$S$451,18,0)</f>
        <v/>
      </c>
      <c r="V1438">
        <f>VLOOKUP($D1438,metadata!$B$2:$Z$451,19,0)</f>
        <v>1</v>
      </c>
      <c r="W1438" t="str">
        <f>VLOOKUP($D1438,metadata!$B$2:$Z$451,20,0)</f>
        <v>not described</v>
      </c>
      <c r="X1438" t="str">
        <f>VLOOKUP($D1438,metadata!$B$2:$Z$451,21,0)</f>
        <v/>
      </c>
      <c r="Y1438">
        <f>VLOOKUP($D1438,metadata!$B$2:$Z$451,22,0)</f>
        <v>35</v>
      </c>
      <c r="Z1438" t="str">
        <f>VLOOKUP($D1438,metadata!$B$2:$Z$451,23,0)</f>
        <v/>
      </c>
      <c r="AA1438" t="str">
        <f>VLOOKUP($D1438,metadata!$B$2:$Z$451,24,0)</f>
        <v>nymphal</v>
      </c>
      <c r="AB1438" t="str">
        <f>VLOOKUP($D1438,metadata!$B$2:$Z$451,25,0)</f>
        <v/>
      </c>
      <c r="AC1438">
        <v>8.0174399473511002</v>
      </c>
      <c r="AD1438">
        <v>10.4166666666666</v>
      </c>
      <c r="AF1438">
        <f>IF(AE1438="",V1438,AE1438)</f>
        <v>1</v>
      </c>
      <c r="AG1438">
        <f>ROUND(AC1438,1)</f>
        <v>8</v>
      </c>
      <c r="AH1438">
        <v>1992</v>
      </c>
      <c r="AI1438" t="s">
        <v>38</v>
      </c>
      <c r="AJ1438" t="s">
        <v>38</v>
      </c>
    </row>
    <row r="1439" spans="3:36" x14ac:dyDescent="0.3">
      <c r="C1439">
        <v>1439</v>
      </c>
      <c r="D1439" t="str">
        <f t="shared" si="55"/>
        <v>35-Ishigaki</v>
      </c>
      <c r="E1439" t="str">
        <f>VLOOKUP($D1439,metadata!$B$2:$S$451,2,0)</f>
        <v>NODA, H</v>
      </c>
      <c r="F1439" t="str">
        <f>VLOOKUP($D1439,metadata!$B$2:$S$451,3,0)</f>
        <v>GEOGRAPHIC-VARIATION OF NYMPHAL DIAPAUSE IN THE SMALL BROWN PLANTHOPPER IN JAPAN</v>
      </c>
      <c r="G1439" t="str">
        <f>VLOOKUP($D1439,metadata!$B$2:$S$451,4,0)</f>
        <v/>
      </c>
      <c r="H1439" t="str">
        <f>VLOOKUP($D1439,metadata!$B$2:$S$451,5,0)</f>
        <v>y</v>
      </c>
      <c r="I1439" t="str">
        <f>VLOOKUP($D1439,metadata!$B$2:$S$451,6,0)</f>
        <v>a</v>
      </c>
      <c r="J1439" t="str">
        <f>VLOOKUP($D1439,metadata!$B$2:$S$451,7,0)</f>
        <v>i</v>
      </c>
      <c r="K1439">
        <f>VLOOKUP($D1439,metadata!$B$2:$S$451,8,0)</f>
        <v>8</v>
      </c>
      <c r="L1439">
        <f>VLOOKUP($D1439,metadata!$B$2:$S$451,9,0)</f>
        <v>7</v>
      </c>
      <c r="M1439" t="str">
        <f>VLOOKUP($D1439,metadata!$B$2:$S$451,10,0)</f>
        <v/>
      </c>
      <c r="N1439" t="str">
        <f>VLOOKUP($D1439,metadata!$B$2:$S$451,11,0)</f>
        <v>laodelphax striatellus</v>
      </c>
      <c r="O1439" t="str">
        <f>VLOOKUP($D1439,metadata!$B$2:$S$451,12,0)</f>
        <v>homoptera</v>
      </c>
      <c r="P1439" t="str">
        <f>VLOOKUP($D1439,metadata!$B$2:$S$451,13,0)</f>
        <v>Ishigaki</v>
      </c>
      <c r="Q1439">
        <f>VLOOKUP($D1439,metadata!$B$2:$S$451,14,0)</f>
        <v>24.340555999999999</v>
      </c>
      <c r="R1439">
        <f>VLOOKUP($D1439,metadata!$B$2:$S$451,15,0)</f>
        <v>124.155556</v>
      </c>
      <c r="S1439" t="str">
        <f>VLOOKUP($D1439,metadata!$B$2:$S$451,16,0)</f>
        <v/>
      </c>
      <c r="T1439" t="str">
        <f>VLOOKUP($D1439,metadata!$B$2:$S$451,17,0)</f>
        <v/>
      </c>
      <c r="U1439" t="str">
        <f>VLOOKUP($D1439,metadata!$B$2:$S$451,18,0)</f>
        <v/>
      </c>
      <c r="V1439">
        <f>VLOOKUP($D1439,metadata!$B$2:$Z$451,19,0)</f>
        <v>1</v>
      </c>
      <c r="W1439" t="str">
        <f>VLOOKUP($D1439,metadata!$B$2:$Z$451,20,0)</f>
        <v>not described</v>
      </c>
      <c r="X1439" t="str">
        <f>VLOOKUP($D1439,metadata!$B$2:$Z$451,21,0)</f>
        <v/>
      </c>
      <c r="Y1439">
        <f>VLOOKUP($D1439,metadata!$B$2:$Z$451,22,0)</f>
        <v>35</v>
      </c>
      <c r="Z1439" t="str">
        <f>VLOOKUP($D1439,metadata!$B$2:$Z$451,23,0)</f>
        <v/>
      </c>
      <c r="AA1439" t="str">
        <f>VLOOKUP($D1439,metadata!$B$2:$Z$451,24,0)</f>
        <v>nymphal</v>
      </c>
      <c r="AB1439" t="str">
        <f>VLOOKUP($D1439,metadata!$B$2:$Z$451,25,0)</f>
        <v/>
      </c>
      <c r="AC1439">
        <v>9.0263497608018799</v>
      </c>
      <c r="AD1439">
        <v>48.076923076923002</v>
      </c>
      <c r="AF1439">
        <f>IF(AE1439="",V1439,AE1439)</f>
        <v>1</v>
      </c>
      <c r="AG1439">
        <f>ROUND(AC1439,1)</f>
        <v>9</v>
      </c>
      <c r="AH1439">
        <v>1992</v>
      </c>
      <c r="AI1439" t="s">
        <v>37</v>
      </c>
      <c r="AJ1439" t="s">
        <v>37</v>
      </c>
    </row>
    <row r="1440" spans="3:36" x14ac:dyDescent="0.3">
      <c r="C1440">
        <v>1440</v>
      </c>
      <c r="D1440" t="str">
        <f t="shared" si="55"/>
        <v>35-Ishigaki</v>
      </c>
      <c r="E1440" t="str">
        <f>VLOOKUP($D1440,metadata!$B$2:$S$451,2,0)</f>
        <v>NODA, H</v>
      </c>
      <c r="F1440" t="str">
        <f>VLOOKUP($D1440,metadata!$B$2:$S$451,3,0)</f>
        <v>GEOGRAPHIC-VARIATION OF NYMPHAL DIAPAUSE IN THE SMALL BROWN PLANTHOPPER IN JAPAN</v>
      </c>
      <c r="G1440" t="str">
        <f>VLOOKUP($D1440,metadata!$B$2:$S$451,4,0)</f>
        <v/>
      </c>
      <c r="H1440" t="str">
        <f>VLOOKUP($D1440,metadata!$B$2:$S$451,5,0)</f>
        <v>y</v>
      </c>
      <c r="I1440" t="str">
        <f>VLOOKUP($D1440,metadata!$B$2:$S$451,6,0)</f>
        <v>a</v>
      </c>
      <c r="J1440" t="str">
        <f>VLOOKUP($D1440,metadata!$B$2:$S$451,7,0)</f>
        <v>i</v>
      </c>
      <c r="K1440">
        <f>VLOOKUP($D1440,metadata!$B$2:$S$451,8,0)</f>
        <v>8</v>
      </c>
      <c r="L1440">
        <f>VLOOKUP($D1440,metadata!$B$2:$S$451,9,0)</f>
        <v>7</v>
      </c>
      <c r="M1440" t="str">
        <f>VLOOKUP($D1440,metadata!$B$2:$S$451,10,0)</f>
        <v/>
      </c>
      <c r="N1440" t="str">
        <f>VLOOKUP($D1440,metadata!$B$2:$S$451,11,0)</f>
        <v>laodelphax striatellus</v>
      </c>
      <c r="O1440" t="str">
        <f>VLOOKUP($D1440,metadata!$B$2:$S$451,12,0)</f>
        <v>homoptera</v>
      </c>
      <c r="P1440" t="str">
        <f>VLOOKUP($D1440,metadata!$B$2:$S$451,13,0)</f>
        <v>Ishigaki</v>
      </c>
      <c r="Q1440">
        <f>VLOOKUP($D1440,metadata!$B$2:$S$451,14,0)</f>
        <v>24.340555999999999</v>
      </c>
      <c r="R1440">
        <f>VLOOKUP($D1440,metadata!$B$2:$S$451,15,0)</f>
        <v>124.155556</v>
      </c>
      <c r="S1440" t="str">
        <f>VLOOKUP($D1440,metadata!$B$2:$S$451,16,0)</f>
        <v/>
      </c>
      <c r="T1440" t="str">
        <f>VLOOKUP($D1440,metadata!$B$2:$S$451,17,0)</f>
        <v/>
      </c>
      <c r="U1440" t="str">
        <f>VLOOKUP($D1440,metadata!$B$2:$S$451,18,0)</f>
        <v/>
      </c>
      <c r="V1440">
        <f>VLOOKUP($D1440,metadata!$B$2:$Z$451,19,0)</f>
        <v>1</v>
      </c>
      <c r="W1440" t="str">
        <f>VLOOKUP($D1440,metadata!$B$2:$Z$451,20,0)</f>
        <v>not described</v>
      </c>
      <c r="X1440" t="str">
        <f>VLOOKUP($D1440,metadata!$B$2:$Z$451,21,0)</f>
        <v/>
      </c>
      <c r="Y1440">
        <f>VLOOKUP($D1440,metadata!$B$2:$Z$451,22,0)</f>
        <v>35</v>
      </c>
      <c r="Z1440" t="str">
        <f>VLOOKUP($D1440,metadata!$B$2:$Z$451,23,0)</f>
        <v/>
      </c>
      <c r="AA1440" t="str">
        <f>VLOOKUP($D1440,metadata!$B$2:$Z$451,24,0)</f>
        <v>nymphal</v>
      </c>
      <c r="AB1440" t="str">
        <f>VLOOKUP($D1440,metadata!$B$2:$Z$451,25,0)</f>
        <v/>
      </c>
      <c r="AC1440">
        <v>10.011263826663599</v>
      </c>
      <c r="AD1440">
        <v>33.814102564102498</v>
      </c>
      <c r="AF1440">
        <f>IF(AE1440="",V1440,AE1440)</f>
        <v>1</v>
      </c>
      <c r="AG1440">
        <f>ROUND(AC1440,1)</f>
        <v>10</v>
      </c>
      <c r="AH1440">
        <v>1992</v>
      </c>
      <c r="AI1440" t="s">
        <v>37</v>
      </c>
      <c r="AJ1440" t="s">
        <v>37</v>
      </c>
    </row>
    <row r="1441" spans="3:36" x14ac:dyDescent="0.3">
      <c r="C1441">
        <v>1441</v>
      </c>
      <c r="D1441" t="str">
        <f t="shared" si="55"/>
        <v>35-Ishigaki</v>
      </c>
      <c r="E1441" t="str">
        <f>VLOOKUP($D1441,metadata!$B$2:$S$451,2,0)</f>
        <v>NODA, H</v>
      </c>
      <c r="F1441" t="str">
        <f>VLOOKUP($D1441,metadata!$B$2:$S$451,3,0)</f>
        <v>GEOGRAPHIC-VARIATION OF NYMPHAL DIAPAUSE IN THE SMALL BROWN PLANTHOPPER IN JAPAN</v>
      </c>
      <c r="G1441" t="str">
        <f>VLOOKUP($D1441,metadata!$B$2:$S$451,4,0)</f>
        <v/>
      </c>
      <c r="H1441" t="str">
        <f>VLOOKUP($D1441,metadata!$B$2:$S$451,5,0)</f>
        <v>y</v>
      </c>
      <c r="I1441" t="str">
        <f>VLOOKUP($D1441,metadata!$B$2:$S$451,6,0)</f>
        <v>a</v>
      </c>
      <c r="J1441" t="str">
        <f>VLOOKUP($D1441,metadata!$B$2:$S$451,7,0)</f>
        <v>i</v>
      </c>
      <c r="K1441">
        <f>VLOOKUP($D1441,metadata!$B$2:$S$451,8,0)</f>
        <v>8</v>
      </c>
      <c r="L1441">
        <f>VLOOKUP($D1441,metadata!$B$2:$S$451,9,0)</f>
        <v>7</v>
      </c>
      <c r="M1441" t="str">
        <f>VLOOKUP($D1441,metadata!$B$2:$S$451,10,0)</f>
        <v/>
      </c>
      <c r="N1441" t="str">
        <f>VLOOKUP($D1441,metadata!$B$2:$S$451,11,0)</f>
        <v>laodelphax striatellus</v>
      </c>
      <c r="O1441" t="str">
        <f>VLOOKUP($D1441,metadata!$B$2:$S$451,12,0)</f>
        <v>homoptera</v>
      </c>
      <c r="P1441" t="str">
        <f>VLOOKUP($D1441,metadata!$B$2:$S$451,13,0)</f>
        <v>Ishigaki</v>
      </c>
      <c r="Q1441">
        <f>VLOOKUP($D1441,metadata!$B$2:$S$451,14,0)</f>
        <v>24.340555999999999</v>
      </c>
      <c r="R1441">
        <f>VLOOKUP($D1441,metadata!$B$2:$S$451,15,0)</f>
        <v>124.155556</v>
      </c>
      <c r="S1441" t="str">
        <f>VLOOKUP($D1441,metadata!$B$2:$S$451,16,0)</f>
        <v/>
      </c>
      <c r="T1441" t="str">
        <f>VLOOKUP($D1441,metadata!$B$2:$S$451,17,0)</f>
        <v/>
      </c>
      <c r="U1441" t="str">
        <f>VLOOKUP($D1441,metadata!$B$2:$S$451,18,0)</f>
        <v/>
      </c>
      <c r="V1441">
        <f>VLOOKUP($D1441,metadata!$B$2:$Z$451,19,0)</f>
        <v>1</v>
      </c>
      <c r="W1441" t="str">
        <f>VLOOKUP($D1441,metadata!$B$2:$Z$451,20,0)</f>
        <v>not described</v>
      </c>
      <c r="X1441" t="str">
        <f>VLOOKUP($D1441,metadata!$B$2:$Z$451,21,0)</f>
        <v/>
      </c>
      <c r="Y1441">
        <f>VLOOKUP($D1441,metadata!$B$2:$Z$451,22,0)</f>
        <v>35</v>
      </c>
      <c r="Z1441" t="str">
        <f>VLOOKUP($D1441,metadata!$B$2:$Z$451,23,0)</f>
        <v/>
      </c>
      <c r="AA1441" t="str">
        <f>VLOOKUP($D1441,metadata!$B$2:$Z$451,24,0)</f>
        <v>nymphal</v>
      </c>
      <c r="AB1441" t="str">
        <f>VLOOKUP($D1441,metadata!$B$2:$Z$451,25,0)</f>
        <v/>
      </c>
      <c r="AC1441">
        <v>11.0189839775229</v>
      </c>
      <c r="AD1441">
        <v>13.942307692307599</v>
      </c>
      <c r="AF1441">
        <f>IF(AE1441="",V1441,AE1441)</f>
        <v>1</v>
      </c>
      <c r="AG1441">
        <f>ROUND(AC1441,1)</f>
        <v>11</v>
      </c>
      <c r="AH1441">
        <v>1992</v>
      </c>
      <c r="AI1441" t="s">
        <v>37</v>
      </c>
      <c r="AJ1441" t="s">
        <v>37</v>
      </c>
    </row>
    <row r="1442" spans="3:36" x14ac:dyDescent="0.3">
      <c r="C1442">
        <v>1442</v>
      </c>
      <c r="D1442" t="str">
        <f t="shared" si="55"/>
        <v>35-Ishigaki</v>
      </c>
      <c r="E1442" t="str">
        <f>VLOOKUP($D1442,metadata!$B$2:$S$451,2,0)</f>
        <v>NODA, H</v>
      </c>
      <c r="F1442" t="str">
        <f>VLOOKUP($D1442,metadata!$B$2:$S$451,3,0)</f>
        <v>GEOGRAPHIC-VARIATION OF NYMPHAL DIAPAUSE IN THE SMALL BROWN PLANTHOPPER IN JAPAN</v>
      </c>
      <c r="G1442" t="str">
        <f>VLOOKUP($D1442,metadata!$B$2:$S$451,4,0)</f>
        <v/>
      </c>
      <c r="H1442" t="str">
        <f>VLOOKUP($D1442,metadata!$B$2:$S$451,5,0)</f>
        <v>y</v>
      </c>
      <c r="I1442" t="str">
        <f>VLOOKUP($D1442,metadata!$B$2:$S$451,6,0)</f>
        <v>a</v>
      </c>
      <c r="J1442" t="str">
        <f>VLOOKUP($D1442,metadata!$B$2:$S$451,7,0)</f>
        <v>i</v>
      </c>
      <c r="K1442">
        <f>VLOOKUP($D1442,metadata!$B$2:$S$451,8,0)</f>
        <v>8</v>
      </c>
      <c r="L1442">
        <f>VLOOKUP($D1442,metadata!$B$2:$S$451,9,0)</f>
        <v>7</v>
      </c>
      <c r="M1442" t="str">
        <f>VLOOKUP($D1442,metadata!$B$2:$S$451,10,0)</f>
        <v/>
      </c>
      <c r="N1442" t="str">
        <f>VLOOKUP($D1442,metadata!$B$2:$S$451,11,0)</f>
        <v>laodelphax striatellus</v>
      </c>
      <c r="O1442" t="str">
        <f>VLOOKUP($D1442,metadata!$B$2:$S$451,12,0)</f>
        <v>homoptera</v>
      </c>
      <c r="P1442" t="str">
        <f>VLOOKUP($D1442,metadata!$B$2:$S$451,13,0)</f>
        <v>Ishigaki</v>
      </c>
      <c r="Q1442">
        <f>VLOOKUP($D1442,metadata!$B$2:$S$451,14,0)</f>
        <v>24.340555999999999</v>
      </c>
      <c r="R1442">
        <f>VLOOKUP($D1442,metadata!$B$2:$S$451,15,0)</f>
        <v>124.155556</v>
      </c>
      <c r="S1442" t="str">
        <f>VLOOKUP($D1442,metadata!$B$2:$S$451,16,0)</f>
        <v/>
      </c>
      <c r="T1442" t="str">
        <f>VLOOKUP($D1442,metadata!$B$2:$S$451,17,0)</f>
        <v/>
      </c>
      <c r="U1442" t="str">
        <f>VLOOKUP($D1442,metadata!$B$2:$S$451,18,0)</f>
        <v/>
      </c>
      <c r="V1442">
        <f>VLOOKUP($D1442,metadata!$B$2:$Z$451,19,0)</f>
        <v>1</v>
      </c>
      <c r="W1442" t="str">
        <f>VLOOKUP($D1442,metadata!$B$2:$Z$451,20,0)</f>
        <v>not described</v>
      </c>
      <c r="X1442" t="str">
        <f>VLOOKUP($D1442,metadata!$B$2:$Z$451,21,0)</f>
        <v/>
      </c>
      <c r="Y1442">
        <f>VLOOKUP($D1442,metadata!$B$2:$Z$451,22,0)</f>
        <v>35</v>
      </c>
      <c r="Z1442" t="str">
        <f>VLOOKUP($D1442,metadata!$B$2:$Z$451,23,0)</f>
        <v/>
      </c>
      <c r="AA1442" t="str">
        <f>VLOOKUP($D1442,metadata!$B$2:$Z$451,24,0)</f>
        <v>nymphal</v>
      </c>
      <c r="AB1442" t="str">
        <f>VLOOKUP($D1442,metadata!$B$2:$Z$451,25,0)</f>
        <v/>
      </c>
      <c r="AC1442">
        <v>12.005923000987099</v>
      </c>
      <c r="AD1442">
        <v>12.5</v>
      </c>
      <c r="AF1442">
        <f>IF(AE1442="",V1442,AE1442)</f>
        <v>1</v>
      </c>
      <c r="AG1442">
        <f>ROUND(AC1442,1)</f>
        <v>12</v>
      </c>
      <c r="AH1442">
        <v>1992</v>
      </c>
      <c r="AI1442" t="s">
        <v>37</v>
      </c>
      <c r="AJ1442" t="s">
        <v>37</v>
      </c>
    </row>
    <row r="1443" spans="3:36" x14ac:dyDescent="0.3">
      <c r="C1443">
        <v>1443</v>
      </c>
      <c r="D1443" t="str">
        <f t="shared" si="55"/>
        <v>36-Kyoto</v>
      </c>
      <c r="E1443" t="str">
        <f>VLOOKUP($D1443,metadata!$B$2:$S$451,2,0)</f>
        <v>Noriyuki, S; Akiyama, K; Nishida, T</v>
      </c>
      <c r="F1443" t="str">
        <f>VLOOKUP($D1443,metadata!$B$2:$S$451,3,0)</f>
        <v>Life-history traits related to diapause in univoltine and bivoltine populations of Ypthima multistriata (Lepidoptera: Satyridae) inhabiting similar latitudes</v>
      </c>
      <c r="G1443" t="str">
        <f>VLOOKUP($D1443,metadata!$B$2:$S$451,4,0)</f>
        <v>10.1111/j.1479-8298.2011.00447.x</v>
      </c>
      <c r="H1443" t="str">
        <f>VLOOKUP($D1443,metadata!$B$2:$S$451,5,0)</f>
        <v>y</v>
      </c>
      <c r="I1443" t="str">
        <f>VLOOKUP($D1443,metadata!$B$2:$S$451,6,0)</f>
        <v>a</v>
      </c>
      <c r="J1443" t="str">
        <f>VLOOKUP($D1443,metadata!$B$2:$S$451,7,0)</f>
        <v>i</v>
      </c>
      <c r="K1443">
        <f>VLOOKUP($D1443,metadata!$B$2:$S$451,8,0)</f>
        <v>4</v>
      </c>
      <c r="L1443">
        <f>VLOOKUP($D1443,metadata!$B$2:$S$451,9,0)</f>
        <v>3</v>
      </c>
      <c r="M1443" t="str">
        <f>VLOOKUP($D1443,metadata!$B$2:$S$451,10,0)</f>
        <v/>
      </c>
      <c r="N1443" t="str">
        <f>VLOOKUP($D1443,metadata!$B$2:$S$451,11,0)</f>
        <v>Ypthima multistriata</v>
      </c>
      <c r="O1443" t="str">
        <f>VLOOKUP($D1443,metadata!$B$2:$S$451,12,0)</f>
        <v>lepidoptera</v>
      </c>
      <c r="P1443" t="str">
        <f>VLOOKUP($D1443,metadata!$B$2:$S$451,13,0)</f>
        <v>Kyoto</v>
      </c>
      <c r="Q1443">
        <f>VLOOKUP($D1443,metadata!$B$2:$S$451,14,0)</f>
        <v>34.75</v>
      </c>
      <c r="R1443">
        <f>VLOOKUP($D1443,metadata!$B$2:$S$451,15,0)</f>
        <v>135.81899999999999</v>
      </c>
      <c r="S1443" t="str">
        <f>VLOOKUP($D1443,metadata!$B$2:$S$451,16,0)</f>
        <v/>
      </c>
      <c r="T1443" t="str">
        <f>VLOOKUP($D1443,metadata!$B$2:$S$451,17,0)</f>
        <v/>
      </c>
      <c r="U1443" t="str">
        <f>VLOOKUP($D1443,metadata!$B$2:$S$451,18,0)</f>
        <v/>
      </c>
      <c r="V1443">
        <f>VLOOKUP($D1443,metadata!$B$2:$Z$451,19,0)</f>
        <v>66</v>
      </c>
      <c r="W1443" t="str">
        <f>VLOOKUP($D1443,metadata!$B$2:$Z$451,20,0)</f>
        <v>acc</v>
      </c>
      <c r="X1443" t="str">
        <f>VLOOKUP($D1443,metadata!$B$2:$Z$451,21,0)</f>
        <v/>
      </c>
      <c r="Y1443">
        <f>VLOOKUP($D1443,metadata!$B$2:$Z$451,22,0)</f>
        <v>36</v>
      </c>
      <c r="Z1443" t="str">
        <f>VLOOKUP($D1443,metadata!$B$2:$Z$451,23,0)</f>
        <v/>
      </c>
      <c r="AA1443" t="str">
        <f>VLOOKUP($D1443,metadata!$B$2:$Z$451,24,0)</f>
        <v>larval</v>
      </c>
      <c r="AB1443" t="str">
        <f>VLOOKUP($D1443,metadata!$B$2:$Z$451,25,0)</f>
        <v/>
      </c>
      <c r="AC1443">
        <v>12.941945143946</v>
      </c>
      <c r="AD1443">
        <v>92.888336849747006</v>
      </c>
      <c r="AF1443">
        <f>IF(AE1443="",V1443,AE1443)</f>
        <v>66</v>
      </c>
      <c r="AG1443">
        <v>13</v>
      </c>
      <c r="AH1443">
        <v>2011</v>
      </c>
      <c r="AI1443" t="s">
        <v>38</v>
      </c>
      <c r="AJ1443" t="s">
        <v>38</v>
      </c>
    </row>
    <row r="1444" spans="3:36" x14ac:dyDescent="0.3">
      <c r="C1444">
        <v>1444</v>
      </c>
      <c r="D1444" t="str">
        <f t="shared" si="55"/>
        <v>36-Kyoto</v>
      </c>
      <c r="E1444" t="str">
        <f>VLOOKUP($D1444,metadata!$B$2:$S$451,2,0)</f>
        <v>Noriyuki, S; Akiyama, K; Nishida, T</v>
      </c>
      <c r="F1444" t="str">
        <f>VLOOKUP($D1444,metadata!$B$2:$S$451,3,0)</f>
        <v>Life-history traits related to diapause in univoltine and bivoltine populations of Ypthima multistriata (Lepidoptera: Satyridae) inhabiting similar latitudes</v>
      </c>
      <c r="G1444" t="str">
        <f>VLOOKUP($D1444,metadata!$B$2:$S$451,4,0)</f>
        <v>10.1111/j.1479-8298.2011.00447.x</v>
      </c>
      <c r="H1444" t="str">
        <f>VLOOKUP($D1444,metadata!$B$2:$S$451,5,0)</f>
        <v>y</v>
      </c>
      <c r="I1444" t="str">
        <f>VLOOKUP($D1444,metadata!$B$2:$S$451,6,0)</f>
        <v>a</v>
      </c>
      <c r="J1444" t="str">
        <f>VLOOKUP($D1444,metadata!$B$2:$S$451,7,0)</f>
        <v>i</v>
      </c>
      <c r="K1444">
        <f>VLOOKUP($D1444,metadata!$B$2:$S$451,8,0)</f>
        <v>4</v>
      </c>
      <c r="L1444">
        <f>VLOOKUP($D1444,metadata!$B$2:$S$451,9,0)</f>
        <v>3</v>
      </c>
      <c r="M1444" t="str">
        <f>VLOOKUP($D1444,metadata!$B$2:$S$451,10,0)</f>
        <v/>
      </c>
      <c r="N1444" t="str">
        <f>VLOOKUP($D1444,metadata!$B$2:$S$451,11,0)</f>
        <v>Ypthima multistriata</v>
      </c>
      <c r="O1444" t="str">
        <f>VLOOKUP($D1444,metadata!$B$2:$S$451,12,0)</f>
        <v>lepidoptera</v>
      </c>
      <c r="P1444" t="str">
        <f>VLOOKUP($D1444,metadata!$B$2:$S$451,13,0)</f>
        <v>Kyoto</v>
      </c>
      <c r="Q1444">
        <f>VLOOKUP($D1444,metadata!$B$2:$S$451,14,0)</f>
        <v>34.75</v>
      </c>
      <c r="R1444">
        <f>VLOOKUP($D1444,metadata!$B$2:$S$451,15,0)</f>
        <v>135.81899999999999</v>
      </c>
      <c r="S1444" t="str">
        <f>VLOOKUP($D1444,metadata!$B$2:$S$451,16,0)</f>
        <v/>
      </c>
      <c r="T1444" t="str">
        <f>VLOOKUP($D1444,metadata!$B$2:$S$451,17,0)</f>
        <v/>
      </c>
      <c r="U1444" t="str">
        <f>VLOOKUP($D1444,metadata!$B$2:$S$451,18,0)</f>
        <v/>
      </c>
      <c r="V1444">
        <f>VLOOKUP($D1444,metadata!$B$2:$Z$451,19,0)</f>
        <v>66</v>
      </c>
      <c r="W1444" t="str">
        <f>VLOOKUP($D1444,metadata!$B$2:$Z$451,20,0)</f>
        <v>acc</v>
      </c>
      <c r="X1444" t="str">
        <f>VLOOKUP($D1444,metadata!$B$2:$Z$451,21,0)</f>
        <v/>
      </c>
      <c r="Y1444">
        <f>VLOOKUP($D1444,metadata!$B$2:$Z$451,22,0)</f>
        <v>36</v>
      </c>
      <c r="Z1444" t="str">
        <f>VLOOKUP($D1444,metadata!$B$2:$Z$451,23,0)</f>
        <v/>
      </c>
      <c r="AA1444" t="str">
        <f>VLOOKUP($D1444,metadata!$B$2:$Z$451,24,0)</f>
        <v>larval</v>
      </c>
      <c r="AB1444" t="str">
        <f>VLOOKUP($D1444,metadata!$B$2:$Z$451,25,0)</f>
        <v/>
      </c>
      <c r="AC1444">
        <v>14.525488327775101</v>
      </c>
      <c r="AD1444">
        <v>1.05605844052723</v>
      </c>
      <c r="AF1444">
        <f>IF(AE1444="",V1444,AE1444)</f>
        <v>66</v>
      </c>
      <c r="AG1444">
        <f>ROUND(AC1444,1)</f>
        <v>14.5</v>
      </c>
      <c r="AH1444">
        <v>2011</v>
      </c>
      <c r="AI1444" t="s">
        <v>38</v>
      </c>
      <c r="AJ1444" t="s">
        <v>38</v>
      </c>
    </row>
    <row r="1445" spans="3:36" x14ac:dyDescent="0.3">
      <c r="C1445">
        <v>1445</v>
      </c>
      <c r="D1445" t="str">
        <f t="shared" si="55"/>
        <v>36-Kyoto</v>
      </c>
      <c r="E1445" t="str">
        <f>VLOOKUP($D1445,metadata!$B$2:$S$451,2,0)</f>
        <v>Noriyuki, S; Akiyama, K; Nishida, T</v>
      </c>
      <c r="F1445" t="str">
        <f>VLOOKUP($D1445,metadata!$B$2:$S$451,3,0)</f>
        <v>Life-history traits related to diapause in univoltine and bivoltine populations of Ypthima multistriata (Lepidoptera: Satyridae) inhabiting similar latitudes</v>
      </c>
      <c r="G1445" t="str">
        <f>VLOOKUP($D1445,metadata!$B$2:$S$451,4,0)</f>
        <v>10.1111/j.1479-8298.2011.00447.x</v>
      </c>
      <c r="H1445" t="str">
        <f>VLOOKUP($D1445,metadata!$B$2:$S$451,5,0)</f>
        <v>y</v>
      </c>
      <c r="I1445" t="str">
        <f>VLOOKUP($D1445,metadata!$B$2:$S$451,6,0)</f>
        <v>a</v>
      </c>
      <c r="J1445" t="str">
        <f>VLOOKUP($D1445,metadata!$B$2:$S$451,7,0)</f>
        <v>i</v>
      </c>
      <c r="K1445">
        <f>VLOOKUP($D1445,metadata!$B$2:$S$451,8,0)</f>
        <v>4</v>
      </c>
      <c r="L1445">
        <f>VLOOKUP($D1445,metadata!$B$2:$S$451,9,0)</f>
        <v>3</v>
      </c>
      <c r="M1445" t="str">
        <f>VLOOKUP($D1445,metadata!$B$2:$S$451,10,0)</f>
        <v/>
      </c>
      <c r="N1445" t="str">
        <f>VLOOKUP($D1445,metadata!$B$2:$S$451,11,0)</f>
        <v>Ypthima multistriata</v>
      </c>
      <c r="O1445" t="str">
        <f>VLOOKUP($D1445,metadata!$B$2:$S$451,12,0)</f>
        <v>lepidoptera</v>
      </c>
      <c r="P1445" t="str">
        <f>VLOOKUP($D1445,metadata!$B$2:$S$451,13,0)</f>
        <v>Kyoto</v>
      </c>
      <c r="Q1445">
        <f>VLOOKUP($D1445,metadata!$B$2:$S$451,14,0)</f>
        <v>34.75</v>
      </c>
      <c r="R1445">
        <f>VLOOKUP($D1445,metadata!$B$2:$S$451,15,0)</f>
        <v>135.81899999999999</v>
      </c>
      <c r="S1445" t="str">
        <f>VLOOKUP($D1445,metadata!$B$2:$S$451,16,0)</f>
        <v/>
      </c>
      <c r="T1445" t="str">
        <f>VLOOKUP($D1445,metadata!$B$2:$S$451,17,0)</f>
        <v/>
      </c>
      <c r="U1445" t="str">
        <f>VLOOKUP($D1445,metadata!$B$2:$S$451,18,0)</f>
        <v/>
      </c>
      <c r="V1445">
        <f>VLOOKUP($D1445,metadata!$B$2:$Z$451,19,0)</f>
        <v>66</v>
      </c>
      <c r="W1445" t="str">
        <f>VLOOKUP($D1445,metadata!$B$2:$Z$451,20,0)</f>
        <v>acc</v>
      </c>
      <c r="X1445" t="str">
        <f>VLOOKUP($D1445,metadata!$B$2:$Z$451,21,0)</f>
        <v/>
      </c>
      <c r="Y1445">
        <f>VLOOKUP($D1445,metadata!$B$2:$Z$451,22,0)</f>
        <v>36</v>
      </c>
      <c r="Z1445" t="str">
        <f>VLOOKUP($D1445,metadata!$B$2:$Z$451,23,0)</f>
        <v/>
      </c>
      <c r="AA1445" t="str">
        <f>VLOOKUP($D1445,metadata!$B$2:$Z$451,24,0)</f>
        <v>larval</v>
      </c>
      <c r="AB1445" t="str">
        <f>VLOOKUP($D1445,metadata!$B$2:$Z$451,25,0)</f>
        <v/>
      </c>
      <c r="AC1445">
        <v>16.007622677465399</v>
      </c>
      <c r="AD1445">
        <v>-0.38510401778623299</v>
      </c>
      <c r="AF1445">
        <f>IF(AE1445="",V1445,AE1445)</f>
        <v>66</v>
      </c>
      <c r="AG1445">
        <f>ROUND(AC1445,1)</f>
        <v>16</v>
      </c>
      <c r="AH1445">
        <v>2011</v>
      </c>
      <c r="AI1445" t="s">
        <v>38</v>
      </c>
      <c r="AJ1445" t="s">
        <v>38</v>
      </c>
    </row>
    <row r="1446" spans="3:36" x14ac:dyDescent="0.3">
      <c r="C1446">
        <v>1446</v>
      </c>
      <c r="D1446" t="str">
        <f t="shared" si="55"/>
        <v>36-Ieshima Is.</v>
      </c>
      <c r="E1446" t="str">
        <f>VLOOKUP($D1446,metadata!$B$2:$S$451,2,0)</f>
        <v>Noriyuki, S; Akiyama, K; Nishida, T</v>
      </c>
      <c r="F1446" t="str">
        <f>VLOOKUP($D1446,metadata!$B$2:$S$451,3,0)</f>
        <v>Life-history traits related to diapause in univoltine and bivoltine populations of Ypthima multistriata (Lepidoptera: Satyridae) inhabiting similar latitudes</v>
      </c>
      <c r="G1446" t="str">
        <f>VLOOKUP($D1446,metadata!$B$2:$S$451,4,0)</f>
        <v>10.1111/j.1479-8298.2011.00447.x</v>
      </c>
      <c r="H1446" t="str">
        <f>VLOOKUP($D1446,metadata!$B$2:$S$451,5,0)</f>
        <v>y</v>
      </c>
      <c r="I1446" t="str">
        <f>VLOOKUP($D1446,metadata!$B$2:$S$451,6,0)</f>
        <v>a</v>
      </c>
      <c r="J1446" t="str">
        <f>VLOOKUP($D1446,metadata!$B$2:$S$451,7,0)</f>
        <v>i</v>
      </c>
      <c r="K1446">
        <f>VLOOKUP($D1446,metadata!$B$2:$S$451,8,0)</f>
        <v>4</v>
      </c>
      <c r="L1446">
        <f>VLOOKUP($D1446,metadata!$B$2:$S$451,9,0)</f>
        <v>3</v>
      </c>
      <c r="M1446" t="str">
        <f>VLOOKUP($D1446,metadata!$B$2:$S$451,10,0)</f>
        <v/>
      </c>
      <c r="N1446" t="str">
        <f>VLOOKUP($D1446,metadata!$B$2:$S$451,11,0)</f>
        <v>Ypthima multistriata</v>
      </c>
      <c r="O1446" t="str">
        <f>VLOOKUP($D1446,metadata!$B$2:$S$451,12,0)</f>
        <v>lepidoptera</v>
      </c>
      <c r="P1446" t="str">
        <f>VLOOKUP($D1446,metadata!$B$2:$S$451,13,0)</f>
        <v>Ieshima Is.</v>
      </c>
      <c r="Q1446">
        <f>VLOOKUP($D1446,metadata!$B$2:$S$451,14,0)</f>
        <v>34.667000000000002</v>
      </c>
      <c r="R1446">
        <f>VLOOKUP($D1446,metadata!$B$2:$S$451,15,0)</f>
        <v>134.52600000000001</v>
      </c>
      <c r="S1446" t="str">
        <f>VLOOKUP($D1446,metadata!$B$2:$S$451,16,0)</f>
        <v/>
      </c>
      <c r="T1446" t="str">
        <f>VLOOKUP($D1446,metadata!$B$2:$S$451,17,0)</f>
        <v/>
      </c>
      <c r="U1446" t="str">
        <f>VLOOKUP($D1446,metadata!$B$2:$S$451,18,0)</f>
        <v/>
      </c>
      <c r="V1446">
        <f>VLOOKUP($D1446,metadata!$B$2:$Z$451,19,0)</f>
        <v>13</v>
      </c>
      <c r="W1446" t="str">
        <f>VLOOKUP($D1446,metadata!$B$2:$Z$451,20,0)</f>
        <v>acc</v>
      </c>
      <c r="X1446" t="str">
        <f>VLOOKUP($D1446,metadata!$B$2:$Z$451,21,0)</f>
        <v/>
      </c>
      <c r="Y1446">
        <f>VLOOKUP($D1446,metadata!$B$2:$Z$451,22,0)</f>
        <v>36</v>
      </c>
      <c r="Z1446" t="str">
        <f>VLOOKUP($D1446,metadata!$B$2:$Z$451,23,0)</f>
        <v/>
      </c>
      <c r="AA1446" t="str">
        <f>VLOOKUP($D1446,metadata!$B$2:$Z$451,24,0)</f>
        <v>larval</v>
      </c>
      <c r="AB1446" t="str">
        <f>VLOOKUP($D1446,metadata!$B$2:$Z$451,25,0)</f>
        <v/>
      </c>
      <c r="AC1446">
        <v>12.9529708024229</v>
      </c>
      <c r="AD1446">
        <v>96.349168538306202</v>
      </c>
      <c r="AF1446">
        <f>IF(AE1446="",V1446,AE1446)</f>
        <v>13</v>
      </c>
      <c r="AG1446">
        <f>ROUND(AC1446,1)</f>
        <v>13</v>
      </c>
      <c r="AH1446">
        <v>2011</v>
      </c>
      <c r="AI1446" t="s">
        <v>38</v>
      </c>
      <c r="AJ1446" t="s">
        <v>38</v>
      </c>
    </row>
    <row r="1447" spans="3:36" x14ac:dyDescent="0.3">
      <c r="C1447">
        <v>1447</v>
      </c>
      <c r="D1447" t="str">
        <f t="shared" si="55"/>
        <v>36-Ieshima Is.</v>
      </c>
      <c r="E1447" t="str">
        <f>VLOOKUP($D1447,metadata!$B$2:$S$451,2,0)</f>
        <v>Noriyuki, S; Akiyama, K; Nishida, T</v>
      </c>
      <c r="F1447" t="str">
        <f>VLOOKUP($D1447,metadata!$B$2:$S$451,3,0)</f>
        <v>Life-history traits related to diapause in univoltine and bivoltine populations of Ypthima multistriata (Lepidoptera: Satyridae) inhabiting similar latitudes</v>
      </c>
      <c r="G1447" t="str">
        <f>VLOOKUP($D1447,metadata!$B$2:$S$451,4,0)</f>
        <v>10.1111/j.1479-8298.2011.00447.x</v>
      </c>
      <c r="H1447" t="str">
        <f>VLOOKUP($D1447,metadata!$B$2:$S$451,5,0)</f>
        <v>y</v>
      </c>
      <c r="I1447" t="str">
        <f>VLOOKUP($D1447,metadata!$B$2:$S$451,6,0)</f>
        <v>a</v>
      </c>
      <c r="J1447" t="str">
        <f>VLOOKUP($D1447,metadata!$B$2:$S$451,7,0)</f>
        <v>i</v>
      </c>
      <c r="K1447">
        <f>VLOOKUP($D1447,metadata!$B$2:$S$451,8,0)</f>
        <v>4</v>
      </c>
      <c r="L1447">
        <f>VLOOKUP($D1447,metadata!$B$2:$S$451,9,0)</f>
        <v>3</v>
      </c>
      <c r="M1447" t="str">
        <f>VLOOKUP($D1447,metadata!$B$2:$S$451,10,0)</f>
        <v/>
      </c>
      <c r="N1447" t="str">
        <f>VLOOKUP($D1447,metadata!$B$2:$S$451,11,0)</f>
        <v>Ypthima multistriata</v>
      </c>
      <c r="O1447" t="str">
        <f>VLOOKUP($D1447,metadata!$B$2:$S$451,12,0)</f>
        <v>lepidoptera</v>
      </c>
      <c r="P1447" t="str">
        <f>VLOOKUP($D1447,metadata!$B$2:$S$451,13,0)</f>
        <v>Ieshima Is.</v>
      </c>
      <c r="Q1447">
        <f>VLOOKUP($D1447,metadata!$B$2:$S$451,14,0)</f>
        <v>34.667000000000002</v>
      </c>
      <c r="R1447">
        <f>VLOOKUP($D1447,metadata!$B$2:$S$451,15,0)</f>
        <v>134.52600000000001</v>
      </c>
      <c r="S1447" t="str">
        <f>VLOOKUP($D1447,metadata!$B$2:$S$451,16,0)</f>
        <v/>
      </c>
      <c r="T1447" t="str">
        <f>VLOOKUP($D1447,metadata!$B$2:$S$451,17,0)</f>
        <v/>
      </c>
      <c r="U1447" t="str">
        <f>VLOOKUP($D1447,metadata!$B$2:$S$451,18,0)</f>
        <v/>
      </c>
      <c r="V1447">
        <f>VLOOKUP($D1447,metadata!$B$2:$Z$451,19,0)</f>
        <v>13</v>
      </c>
      <c r="W1447" t="str">
        <f>VLOOKUP($D1447,metadata!$B$2:$Z$451,20,0)</f>
        <v>acc</v>
      </c>
      <c r="X1447" t="str">
        <f>VLOOKUP($D1447,metadata!$B$2:$Z$451,21,0)</f>
        <v/>
      </c>
      <c r="Y1447">
        <f>VLOOKUP($D1447,metadata!$B$2:$Z$451,22,0)</f>
        <v>36</v>
      </c>
      <c r="Z1447" t="str">
        <f>VLOOKUP($D1447,metadata!$B$2:$Z$451,23,0)</f>
        <v/>
      </c>
      <c r="AA1447" t="str">
        <f>VLOOKUP($D1447,metadata!$B$2:$Z$451,24,0)</f>
        <v>larval</v>
      </c>
      <c r="AB1447" t="str">
        <f>VLOOKUP($D1447,metadata!$B$2:$Z$451,25,0)</f>
        <v/>
      </c>
      <c r="AC1447">
        <v>14.7484516436398</v>
      </c>
      <c r="AD1447">
        <v>71.041765920279502</v>
      </c>
      <c r="AF1447">
        <f>IF(AE1447="",V1447,AE1447)</f>
        <v>13</v>
      </c>
      <c r="AG1447">
        <v>14</v>
      </c>
      <c r="AH1447">
        <v>2011</v>
      </c>
      <c r="AI1447" t="s">
        <v>38</v>
      </c>
      <c r="AJ1447" t="s">
        <v>38</v>
      </c>
    </row>
    <row r="1448" spans="3:36" x14ac:dyDescent="0.3">
      <c r="C1448">
        <v>1448</v>
      </c>
      <c r="D1448" t="str">
        <f t="shared" si="55"/>
        <v>36-Ieshima Is.</v>
      </c>
      <c r="E1448" t="str">
        <f>VLOOKUP($D1448,metadata!$B$2:$S$451,2,0)</f>
        <v>Noriyuki, S; Akiyama, K; Nishida, T</v>
      </c>
      <c r="F1448" t="str">
        <f>VLOOKUP($D1448,metadata!$B$2:$S$451,3,0)</f>
        <v>Life-history traits related to diapause in univoltine and bivoltine populations of Ypthima multistriata (Lepidoptera: Satyridae) inhabiting similar latitudes</v>
      </c>
      <c r="G1448" t="str">
        <f>VLOOKUP($D1448,metadata!$B$2:$S$451,4,0)</f>
        <v>10.1111/j.1479-8298.2011.00447.x</v>
      </c>
      <c r="H1448" t="str">
        <f>VLOOKUP($D1448,metadata!$B$2:$S$451,5,0)</f>
        <v>y</v>
      </c>
      <c r="I1448" t="str">
        <f>VLOOKUP($D1448,metadata!$B$2:$S$451,6,0)</f>
        <v>a</v>
      </c>
      <c r="J1448" t="str">
        <f>VLOOKUP($D1448,metadata!$B$2:$S$451,7,0)</f>
        <v>i</v>
      </c>
      <c r="K1448">
        <f>VLOOKUP($D1448,metadata!$B$2:$S$451,8,0)</f>
        <v>4</v>
      </c>
      <c r="L1448">
        <f>VLOOKUP($D1448,metadata!$B$2:$S$451,9,0)</f>
        <v>3</v>
      </c>
      <c r="M1448" t="str">
        <f>VLOOKUP($D1448,metadata!$B$2:$S$451,10,0)</f>
        <v/>
      </c>
      <c r="N1448" t="str">
        <f>VLOOKUP($D1448,metadata!$B$2:$S$451,11,0)</f>
        <v>Ypthima multistriata</v>
      </c>
      <c r="O1448" t="str">
        <f>VLOOKUP($D1448,metadata!$B$2:$S$451,12,0)</f>
        <v>lepidoptera</v>
      </c>
      <c r="P1448" t="str">
        <f>VLOOKUP($D1448,metadata!$B$2:$S$451,13,0)</f>
        <v>Ieshima Is.</v>
      </c>
      <c r="Q1448">
        <f>VLOOKUP($D1448,metadata!$B$2:$S$451,14,0)</f>
        <v>34.667000000000002</v>
      </c>
      <c r="R1448">
        <f>VLOOKUP($D1448,metadata!$B$2:$S$451,15,0)</f>
        <v>134.52600000000001</v>
      </c>
      <c r="S1448" t="str">
        <f>VLOOKUP($D1448,metadata!$B$2:$S$451,16,0)</f>
        <v/>
      </c>
      <c r="T1448" t="str">
        <f>VLOOKUP($D1448,metadata!$B$2:$S$451,17,0)</f>
        <v/>
      </c>
      <c r="U1448" t="str">
        <f>VLOOKUP($D1448,metadata!$B$2:$S$451,18,0)</f>
        <v/>
      </c>
      <c r="V1448">
        <f>VLOOKUP($D1448,metadata!$B$2:$Z$451,19,0)</f>
        <v>13</v>
      </c>
      <c r="W1448" t="str">
        <f>VLOOKUP($D1448,metadata!$B$2:$Z$451,20,0)</f>
        <v>acc</v>
      </c>
      <c r="X1448" t="str">
        <f>VLOOKUP($D1448,metadata!$B$2:$Z$451,21,0)</f>
        <v/>
      </c>
      <c r="Y1448">
        <f>VLOOKUP($D1448,metadata!$B$2:$Z$451,22,0)</f>
        <v>36</v>
      </c>
      <c r="Z1448" t="str">
        <f>VLOOKUP($D1448,metadata!$B$2:$Z$451,23,0)</f>
        <v/>
      </c>
      <c r="AA1448" t="str">
        <f>VLOOKUP($D1448,metadata!$B$2:$Z$451,24,0)</f>
        <v>larval</v>
      </c>
      <c r="AB1448" t="str">
        <f>VLOOKUP($D1448,metadata!$B$2:$Z$451,25,0)</f>
        <v/>
      </c>
      <c r="AC1448">
        <v>16.018648335942199</v>
      </c>
      <c r="AD1448">
        <v>3.07572767077294</v>
      </c>
      <c r="AF1448">
        <f>IF(AE1448="",V1448,AE1448)</f>
        <v>13</v>
      </c>
      <c r="AG1448">
        <f>ROUND(AC1448,1)</f>
        <v>16</v>
      </c>
      <c r="AH1448">
        <v>2011</v>
      </c>
      <c r="AI1448" t="s">
        <v>38</v>
      </c>
      <c r="AJ1448" t="s">
        <v>38</v>
      </c>
    </row>
    <row r="1449" spans="3:36" x14ac:dyDescent="0.3">
      <c r="C1449">
        <v>1449</v>
      </c>
      <c r="D1449" t="str">
        <f t="shared" si="55"/>
        <v>36-Tangashima Is.</v>
      </c>
      <c r="E1449" t="str">
        <f>VLOOKUP($D1449,metadata!$B$2:$S$451,2,0)</f>
        <v>Noriyuki, S; Akiyama, K; Nishida, T</v>
      </c>
      <c r="F1449" t="str">
        <f>VLOOKUP($D1449,metadata!$B$2:$S$451,3,0)</f>
        <v>Life-history traits related to diapause in univoltine and bivoltine populations of Ypthima multistriata (Lepidoptera: Satyridae) inhabiting similar latitudes</v>
      </c>
      <c r="G1449" t="str">
        <f>VLOOKUP($D1449,metadata!$B$2:$S$451,4,0)</f>
        <v>10.1111/j.1479-8298.2011.00447.x</v>
      </c>
      <c r="H1449" t="str">
        <f>VLOOKUP($D1449,metadata!$B$2:$S$451,5,0)</f>
        <v>y</v>
      </c>
      <c r="I1449" t="str">
        <f>VLOOKUP($D1449,metadata!$B$2:$S$451,6,0)</f>
        <v>a</v>
      </c>
      <c r="J1449" t="str">
        <f>VLOOKUP($D1449,metadata!$B$2:$S$451,7,0)</f>
        <v>i</v>
      </c>
      <c r="K1449">
        <f>VLOOKUP($D1449,metadata!$B$2:$S$451,8,0)</f>
        <v>4</v>
      </c>
      <c r="L1449">
        <f>VLOOKUP($D1449,metadata!$B$2:$S$451,9,0)</f>
        <v>3</v>
      </c>
      <c r="M1449" t="str">
        <f>VLOOKUP($D1449,metadata!$B$2:$S$451,10,0)</f>
        <v/>
      </c>
      <c r="N1449" t="str">
        <f>VLOOKUP($D1449,metadata!$B$2:$S$451,11,0)</f>
        <v>Ypthima multistriata</v>
      </c>
      <c r="O1449" t="str">
        <f>VLOOKUP($D1449,metadata!$B$2:$S$451,12,0)</f>
        <v>lepidoptera</v>
      </c>
      <c r="P1449" t="str">
        <f>VLOOKUP($D1449,metadata!$B$2:$S$451,13,0)</f>
        <v>Tangashima Is.</v>
      </c>
      <c r="Q1449">
        <f>VLOOKUP($D1449,metadata!$B$2:$S$451,14,0)</f>
        <v>34.656999999999996</v>
      </c>
      <c r="R1449">
        <f>VLOOKUP($D1449,metadata!$B$2:$S$451,15,0)</f>
        <v>134.57599999999999</v>
      </c>
      <c r="S1449" t="str">
        <f>VLOOKUP($D1449,metadata!$B$2:$S$451,16,0)</f>
        <v/>
      </c>
      <c r="T1449" t="str">
        <f>VLOOKUP($D1449,metadata!$B$2:$S$451,17,0)</f>
        <v/>
      </c>
      <c r="U1449" t="str">
        <f>VLOOKUP($D1449,metadata!$B$2:$S$451,18,0)</f>
        <v/>
      </c>
      <c r="V1449">
        <f>VLOOKUP($D1449,metadata!$B$2:$Z$451,19,0)</f>
        <v>34.6</v>
      </c>
      <c r="W1449" t="str">
        <f>VLOOKUP($D1449,metadata!$B$2:$Z$451,20,0)</f>
        <v>acc</v>
      </c>
      <c r="X1449" t="str">
        <f>VLOOKUP($D1449,metadata!$B$2:$Z$451,21,0)</f>
        <v/>
      </c>
      <c r="Y1449">
        <f>VLOOKUP($D1449,metadata!$B$2:$Z$451,22,0)</f>
        <v>36</v>
      </c>
      <c r="Z1449" t="str">
        <f>VLOOKUP($D1449,metadata!$B$2:$Z$451,23,0)</f>
        <v/>
      </c>
      <c r="AA1449" t="str">
        <f>VLOOKUP($D1449,metadata!$B$2:$Z$451,24,0)</f>
        <v>larval</v>
      </c>
      <c r="AB1449" t="str">
        <f>VLOOKUP($D1449,metadata!$B$2:$Z$451,25,0)</f>
        <v/>
      </c>
      <c r="AC1449">
        <v>12.8508133124617</v>
      </c>
      <c r="AD1449">
        <v>100.394178633816</v>
      </c>
      <c r="AF1449">
        <f>IF(AE1449="",V1449,AE1449)</f>
        <v>34.6</v>
      </c>
      <c r="AG1449">
        <v>13</v>
      </c>
      <c r="AH1449">
        <v>2011</v>
      </c>
      <c r="AI1449" t="s">
        <v>38</v>
      </c>
      <c r="AJ1449" t="s">
        <v>38</v>
      </c>
    </row>
    <row r="1450" spans="3:36" x14ac:dyDescent="0.3">
      <c r="C1450">
        <v>1450</v>
      </c>
      <c r="D1450" t="str">
        <f t="shared" si="55"/>
        <v>36-Tangashima Is.</v>
      </c>
      <c r="E1450" t="str">
        <f>VLOOKUP($D1450,metadata!$B$2:$S$451,2,0)</f>
        <v>Noriyuki, S; Akiyama, K; Nishida, T</v>
      </c>
      <c r="F1450" t="str">
        <f>VLOOKUP($D1450,metadata!$B$2:$S$451,3,0)</f>
        <v>Life-history traits related to diapause in univoltine and bivoltine populations of Ypthima multistriata (Lepidoptera: Satyridae) inhabiting similar latitudes</v>
      </c>
      <c r="G1450" t="str">
        <f>VLOOKUP($D1450,metadata!$B$2:$S$451,4,0)</f>
        <v>10.1111/j.1479-8298.2011.00447.x</v>
      </c>
      <c r="H1450" t="str">
        <f>VLOOKUP($D1450,metadata!$B$2:$S$451,5,0)</f>
        <v>y</v>
      </c>
      <c r="I1450" t="str">
        <f>VLOOKUP($D1450,metadata!$B$2:$S$451,6,0)</f>
        <v>a</v>
      </c>
      <c r="J1450" t="str">
        <f>VLOOKUP($D1450,metadata!$B$2:$S$451,7,0)</f>
        <v>i</v>
      </c>
      <c r="K1450">
        <f>VLOOKUP($D1450,metadata!$B$2:$S$451,8,0)</f>
        <v>4</v>
      </c>
      <c r="L1450">
        <f>VLOOKUP($D1450,metadata!$B$2:$S$451,9,0)</f>
        <v>3</v>
      </c>
      <c r="M1450" t="str">
        <f>VLOOKUP($D1450,metadata!$B$2:$S$451,10,0)</f>
        <v/>
      </c>
      <c r="N1450" t="str">
        <f>VLOOKUP($D1450,metadata!$B$2:$S$451,11,0)</f>
        <v>Ypthima multistriata</v>
      </c>
      <c r="O1450" t="str">
        <f>VLOOKUP($D1450,metadata!$B$2:$S$451,12,0)</f>
        <v>lepidoptera</v>
      </c>
      <c r="P1450" t="str">
        <f>VLOOKUP($D1450,metadata!$B$2:$S$451,13,0)</f>
        <v>Tangashima Is.</v>
      </c>
      <c r="Q1450">
        <f>VLOOKUP($D1450,metadata!$B$2:$S$451,14,0)</f>
        <v>34.656999999999996</v>
      </c>
      <c r="R1450">
        <f>VLOOKUP($D1450,metadata!$B$2:$S$451,15,0)</f>
        <v>134.57599999999999</v>
      </c>
      <c r="S1450" t="str">
        <f>VLOOKUP($D1450,metadata!$B$2:$S$451,16,0)</f>
        <v/>
      </c>
      <c r="T1450" t="str">
        <f>VLOOKUP($D1450,metadata!$B$2:$S$451,17,0)</f>
        <v/>
      </c>
      <c r="U1450" t="str">
        <f>VLOOKUP($D1450,metadata!$B$2:$S$451,18,0)</f>
        <v/>
      </c>
      <c r="V1450">
        <f>VLOOKUP($D1450,metadata!$B$2:$Z$451,19,0)</f>
        <v>34.6</v>
      </c>
      <c r="W1450" t="str">
        <f>VLOOKUP($D1450,metadata!$B$2:$Z$451,20,0)</f>
        <v>acc</v>
      </c>
      <c r="X1450" t="str">
        <f>VLOOKUP($D1450,metadata!$B$2:$Z$451,21,0)</f>
        <v/>
      </c>
      <c r="Y1450">
        <f>VLOOKUP($D1450,metadata!$B$2:$Z$451,22,0)</f>
        <v>36</v>
      </c>
      <c r="Z1450" t="str">
        <f>VLOOKUP($D1450,metadata!$B$2:$Z$451,23,0)</f>
        <v/>
      </c>
      <c r="AA1450" t="str">
        <f>VLOOKUP($D1450,metadata!$B$2:$Z$451,24,0)</f>
        <v>larval</v>
      </c>
      <c r="AB1450" t="str">
        <f>VLOOKUP($D1450,metadata!$B$2:$Z$451,25,0)</f>
        <v/>
      </c>
      <c r="AC1450">
        <v>14.7442319471857</v>
      </c>
      <c r="AD1450">
        <v>100.27280564441099</v>
      </c>
      <c r="AF1450">
        <f>IF(AE1450="",V1450,AE1450)</f>
        <v>34.6</v>
      </c>
      <c r="AG1450">
        <v>14</v>
      </c>
      <c r="AH1450">
        <v>2011</v>
      </c>
      <c r="AI1450" t="s">
        <v>38</v>
      </c>
      <c r="AJ1450" t="s">
        <v>38</v>
      </c>
    </row>
    <row r="1451" spans="3:36" x14ac:dyDescent="0.3">
      <c r="C1451">
        <v>1451</v>
      </c>
      <c r="D1451" t="str">
        <f t="shared" si="55"/>
        <v>36-Tangashima Is.</v>
      </c>
      <c r="E1451" t="str">
        <f>VLOOKUP($D1451,metadata!$B$2:$S$451,2,0)</f>
        <v>Noriyuki, S; Akiyama, K; Nishida, T</v>
      </c>
      <c r="F1451" t="str">
        <f>VLOOKUP($D1451,metadata!$B$2:$S$451,3,0)</f>
        <v>Life-history traits related to diapause in univoltine and bivoltine populations of Ypthima multistriata (Lepidoptera: Satyridae) inhabiting similar latitudes</v>
      </c>
      <c r="G1451" t="str">
        <f>VLOOKUP($D1451,metadata!$B$2:$S$451,4,0)</f>
        <v>10.1111/j.1479-8298.2011.00447.x</v>
      </c>
      <c r="H1451" t="str">
        <f>VLOOKUP($D1451,metadata!$B$2:$S$451,5,0)</f>
        <v>y</v>
      </c>
      <c r="I1451" t="str">
        <f>VLOOKUP($D1451,metadata!$B$2:$S$451,6,0)</f>
        <v>a</v>
      </c>
      <c r="J1451" t="str">
        <f>VLOOKUP($D1451,metadata!$B$2:$S$451,7,0)</f>
        <v>i</v>
      </c>
      <c r="K1451">
        <f>VLOOKUP($D1451,metadata!$B$2:$S$451,8,0)</f>
        <v>4</v>
      </c>
      <c r="L1451">
        <f>VLOOKUP($D1451,metadata!$B$2:$S$451,9,0)</f>
        <v>3</v>
      </c>
      <c r="M1451" t="str">
        <f>VLOOKUP($D1451,metadata!$B$2:$S$451,10,0)</f>
        <v/>
      </c>
      <c r="N1451" t="str">
        <f>VLOOKUP($D1451,metadata!$B$2:$S$451,11,0)</f>
        <v>Ypthima multistriata</v>
      </c>
      <c r="O1451" t="str">
        <f>VLOOKUP($D1451,metadata!$B$2:$S$451,12,0)</f>
        <v>lepidoptera</v>
      </c>
      <c r="P1451" t="str">
        <f>VLOOKUP($D1451,metadata!$B$2:$S$451,13,0)</f>
        <v>Tangashima Is.</v>
      </c>
      <c r="Q1451">
        <f>VLOOKUP($D1451,metadata!$B$2:$S$451,14,0)</f>
        <v>34.656999999999996</v>
      </c>
      <c r="R1451">
        <f>VLOOKUP($D1451,metadata!$B$2:$S$451,15,0)</f>
        <v>134.57599999999999</v>
      </c>
      <c r="S1451" t="str">
        <f>VLOOKUP($D1451,metadata!$B$2:$S$451,16,0)</f>
        <v/>
      </c>
      <c r="T1451" t="str">
        <f>VLOOKUP($D1451,metadata!$B$2:$S$451,17,0)</f>
        <v/>
      </c>
      <c r="U1451" t="str">
        <f>VLOOKUP($D1451,metadata!$B$2:$S$451,18,0)</f>
        <v/>
      </c>
      <c r="V1451">
        <f>VLOOKUP($D1451,metadata!$B$2:$Z$451,19,0)</f>
        <v>34.6</v>
      </c>
      <c r="W1451" t="str">
        <f>VLOOKUP($D1451,metadata!$B$2:$Z$451,20,0)</f>
        <v>acc</v>
      </c>
      <c r="X1451" t="str">
        <f>VLOOKUP($D1451,metadata!$B$2:$Z$451,21,0)</f>
        <v/>
      </c>
      <c r="Y1451">
        <f>VLOOKUP($D1451,metadata!$B$2:$Z$451,22,0)</f>
        <v>36</v>
      </c>
      <c r="Z1451" t="str">
        <f>VLOOKUP($D1451,metadata!$B$2:$Z$451,23,0)</f>
        <v/>
      </c>
      <c r="AA1451" t="str">
        <f>VLOOKUP($D1451,metadata!$B$2:$Z$451,24,0)</f>
        <v>larval</v>
      </c>
      <c r="AB1451" t="str">
        <f>VLOOKUP($D1451,metadata!$B$2:$Z$451,25,0)</f>
        <v/>
      </c>
      <c r="AC1451">
        <v>16.022663853535601</v>
      </c>
      <c r="AD1451">
        <v>7.1139318042605399</v>
      </c>
      <c r="AF1451">
        <f>IF(AE1451="",V1451,AE1451)</f>
        <v>34.6</v>
      </c>
      <c r="AG1451">
        <f>ROUND(AC1451,1)</f>
        <v>16</v>
      </c>
      <c r="AH1451">
        <v>2011</v>
      </c>
      <c r="AI1451" t="s">
        <v>38</v>
      </c>
      <c r="AJ1451" t="s">
        <v>38</v>
      </c>
    </row>
    <row r="1452" spans="3:36" x14ac:dyDescent="0.3">
      <c r="C1452">
        <v>1452</v>
      </c>
      <c r="D1452" t="str">
        <f t="shared" si="55"/>
        <v>36-Bouzeshima Is.</v>
      </c>
      <c r="E1452" t="str">
        <f>VLOOKUP($D1452,metadata!$B$2:$S$451,2,0)</f>
        <v>Noriyuki, S; Akiyama, K; Nishida, T</v>
      </c>
      <c r="F1452" t="str">
        <f>VLOOKUP($D1452,metadata!$B$2:$S$451,3,0)</f>
        <v>Life-history traits related to diapause in univoltine and bivoltine populations of Ypthima multistriata (Lepidoptera: Satyridae) inhabiting similar latitudes</v>
      </c>
      <c r="G1452" t="str">
        <f>VLOOKUP($D1452,metadata!$B$2:$S$451,4,0)</f>
        <v>10.1111/j.1479-8298.2011.00447.x</v>
      </c>
      <c r="H1452" t="str">
        <f>VLOOKUP($D1452,metadata!$B$2:$S$451,5,0)</f>
        <v>y</v>
      </c>
      <c r="I1452" t="str">
        <f>VLOOKUP($D1452,metadata!$B$2:$S$451,6,0)</f>
        <v>a</v>
      </c>
      <c r="J1452" t="str">
        <f>VLOOKUP($D1452,metadata!$B$2:$S$451,7,0)</f>
        <v>i</v>
      </c>
      <c r="K1452">
        <f>VLOOKUP($D1452,metadata!$B$2:$S$451,8,0)</f>
        <v>4</v>
      </c>
      <c r="L1452">
        <f>VLOOKUP($D1452,metadata!$B$2:$S$451,9,0)</f>
        <v>3</v>
      </c>
      <c r="M1452" t="str">
        <f>VLOOKUP($D1452,metadata!$B$2:$S$451,10,0)</f>
        <v/>
      </c>
      <c r="N1452" t="str">
        <f>VLOOKUP($D1452,metadata!$B$2:$S$451,11,0)</f>
        <v>Ypthima multistriata</v>
      </c>
      <c r="O1452" t="str">
        <f>VLOOKUP($D1452,metadata!$B$2:$S$451,12,0)</f>
        <v>lepidoptera</v>
      </c>
      <c r="P1452" t="str">
        <f>VLOOKUP($D1452,metadata!$B$2:$S$451,13,0)</f>
        <v>Bouzeshima Is.</v>
      </c>
      <c r="Q1452">
        <f>VLOOKUP($D1452,metadata!$B$2:$S$451,14,0)</f>
        <v>34.652000000000001</v>
      </c>
      <c r="R1452">
        <f>VLOOKUP($D1452,metadata!$B$2:$S$451,15,0)</f>
        <v>134.512</v>
      </c>
      <c r="S1452" t="str">
        <f>VLOOKUP($D1452,metadata!$B$2:$S$451,16,0)</f>
        <v/>
      </c>
      <c r="T1452" t="str">
        <f>VLOOKUP($D1452,metadata!$B$2:$S$451,17,0)</f>
        <v/>
      </c>
      <c r="U1452" t="str">
        <f>VLOOKUP($D1452,metadata!$B$2:$S$451,18,0)</f>
        <v/>
      </c>
      <c r="V1452">
        <f>VLOOKUP($D1452,metadata!$B$2:$Z$451,19,0)</f>
        <v>37.6</v>
      </c>
      <c r="W1452" t="str">
        <f>VLOOKUP($D1452,metadata!$B$2:$Z$451,20,0)</f>
        <v>acc</v>
      </c>
      <c r="X1452" t="str">
        <f>VLOOKUP($D1452,metadata!$B$2:$Z$451,21,0)</f>
        <v/>
      </c>
      <c r="Y1452">
        <f>VLOOKUP($D1452,metadata!$B$2:$Z$451,22,0)</f>
        <v>36</v>
      </c>
      <c r="Z1452" t="str">
        <f>VLOOKUP($D1452,metadata!$B$2:$Z$451,23,0)</f>
        <v/>
      </c>
      <c r="AA1452" t="str">
        <f>VLOOKUP($D1452,metadata!$B$2:$Z$451,24,0)</f>
        <v>larval</v>
      </c>
      <c r="AB1452" t="str">
        <f>VLOOKUP($D1452,metadata!$B$2:$Z$451,25,0)</f>
        <v/>
      </c>
      <c r="AC1452">
        <v>13.081467365412101</v>
      </c>
      <c r="AD1452">
        <v>100.571700809909</v>
      </c>
      <c r="AF1452">
        <f>IF(AE1452="",V1452,AE1452)</f>
        <v>37.6</v>
      </c>
      <c r="AG1452">
        <v>13</v>
      </c>
      <c r="AH1452">
        <v>2011</v>
      </c>
      <c r="AI1452" t="s">
        <v>38</v>
      </c>
      <c r="AJ1452" t="s">
        <v>38</v>
      </c>
    </row>
    <row r="1453" spans="3:36" x14ac:dyDescent="0.3">
      <c r="C1453">
        <v>1453</v>
      </c>
      <c r="D1453" t="str">
        <f t="shared" si="55"/>
        <v>36-Bouzeshima Is.</v>
      </c>
      <c r="E1453" t="str">
        <f>VLOOKUP($D1453,metadata!$B$2:$S$451,2,0)</f>
        <v>Noriyuki, S; Akiyama, K; Nishida, T</v>
      </c>
      <c r="F1453" t="str">
        <f>VLOOKUP($D1453,metadata!$B$2:$S$451,3,0)</f>
        <v>Life-history traits related to diapause in univoltine and bivoltine populations of Ypthima multistriata (Lepidoptera: Satyridae) inhabiting similar latitudes</v>
      </c>
      <c r="G1453" t="str">
        <f>VLOOKUP($D1453,metadata!$B$2:$S$451,4,0)</f>
        <v>10.1111/j.1479-8298.2011.00447.x</v>
      </c>
      <c r="H1453" t="str">
        <f>VLOOKUP($D1453,metadata!$B$2:$S$451,5,0)</f>
        <v>y</v>
      </c>
      <c r="I1453" t="str">
        <f>VLOOKUP($D1453,metadata!$B$2:$S$451,6,0)</f>
        <v>a</v>
      </c>
      <c r="J1453" t="str">
        <f>VLOOKUP($D1453,metadata!$B$2:$S$451,7,0)</f>
        <v>i</v>
      </c>
      <c r="K1453">
        <f>VLOOKUP($D1453,metadata!$B$2:$S$451,8,0)</f>
        <v>4</v>
      </c>
      <c r="L1453">
        <f>VLOOKUP($D1453,metadata!$B$2:$S$451,9,0)</f>
        <v>3</v>
      </c>
      <c r="M1453" t="str">
        <f>VLOOKUP($D1453,metadata!$B$2:$S$451,10,0)</f>
        <v/>
      </c>
      <c r="N1453" t="str">
        <f>VLOOKUP($D1453,metadata!$B$2:$S$451,11,0)</f>
        <v>Ypthima multistriata</v>
      </c>
      <c r="O1453" t="str">
        <f>VLOOKUP($D1453,metadata!$B$2:$S$451,12,0)</f>
        <v>lepidoptera</v>
      </c>
      <c r="P1453" t="str">
        <f>VLOOKUP($D1453,metadata!$B$2:$S$451,13,0)</f>
        <v>Bouzeshima Is.</v>
      </c>
      <c r="Q1453">
        <f>VLOOKUP($D1453,metadata!$B$2:$S$451,14,0)</f>
        <v>34.652000000000001</v>
      </c>
      <c r="R1453">
        <f>VLOOKUP($D1453,metadata!$B$2:$S$451,15,0)</f>
        <v>134.512</v>
      </c>
      <c r="S1453" t="str">
        <f>VLOOKUP($D1453,metadata!$B$2:$S$451,16,0)</f>
        <v/>
      </c>
      <c r="T1453" t="str">
        <f>VLOOKUP($D1453,metadata!$B$2:$S$451,17,0)</f>
        <v/>
      </c>
      <c r="U1453" t="str">
        <f>VLOOKUP($D1453,metadata!$B$2:$S$451,18,0)</f>
        <v/>
      </c>
      <c r="V1453">
        <f>VLOOKUP($D1453,metadata!$B$2:$Z$451,19,0)</f>
        <v>37.6</v>
      </c>
      <c r="W1453" t="str">
        <f>VLOOKUP($D1453,metadata!$B$2:$Z$451,20,0)</f>
        <v>acc</v>
      </c>
      <c r="X1453" t="str">
        <f>VLOOKUP($D1453,metadata!$B$2:$Z$451,21,0)</f>
        <v/>
      </c>
      <c r="Y1453">
        <f>VLOOKUP($D1453,metadata!$B$2:$Z$451,22,0)</f>
        <v>36</v>
      </c>
      <c r="Z1453" t="str">
        <f>VLOOKUP($D1453,metadata!$B$2:$Z$451,23,0)</f>
        <v/>
      </c>
      <c r="AA1453" t="str">
        <f>VLOOKUP($D1453,metadata!$B$2:$Z$451,24,0)</f>
        <v>larval</v>
      </c>
      <c r="AB1453" t="str">
        <f>VLOOKUP($D1453,metadata!$B$2:$Z$451,25,0)</f>
        <v/>
      </c>
      <c r="AC1453">
        <v>14.983121214183599</v>
      </c>
      <c r="AD1453">
        <v>100.25749222986001</v>
      </c>
      <c r="AF1453">
        <f>IF(AE1453="",V1453,AE1453)</f>
        <v>37.6</v>
      </c>
      <c r="AG1453">
        <f>ROUND(AC1453,1)</f>
        <v>15</v>
      </c>
      <c r="AH1453">
        <v>2011</v>
      </c>
      <c r="AI1453" t="s">
        <v>38</v>
      </c>
      <c r="AJ1453" t="s">
        <v>38</v>
      </c>
    </row>
    <row r="1454" spans="3:36" x14ac:dyDescent="0.3">
      <c r="C1454">
        <v>1454</v>
      </c>
      <c r="D1454" t="str">
        <f t="shared" si="55"/>
        <v>36-Bouzeshima Is.</v>
      </c>
      <c r="E1454" t="str">
        <f>VLOOKUP($D1454,metadata!$B$2:$S$451,2,0)</f>
        <v>Noriyuki, S; Akiyama, K; Nishida, T</v>
      </c>
      <c r="F1454" t="str">
        <f>VLOOKUP($D1454,metadata!$B$2:$S$451,3,0)</f>
        <v>Life-history traits related to diapause in univoltine and bivoltine populations of Ypthima multistriata (Lepidoptera: Satyridae) inhabiting similar latitudes</v>
      </c>
      <c r="G1454" t="str">
        <f>VLOOKUP($D1454,metadata!$B$2:$S$451,4,0)</f>
        <v>10.1111/j.1479-8298.2011.00447.x</v>
      </c>
      <c r="H1454" t="str">
        <f>VLOOKUP($D1454,metadata!$B$2:$S$451,5,0)</f>
        <v>y</v>
      </c>
      <c r="I1454" t="str">
        <f>VLOOKUP($D1454,metadata!$B$2:$S$451,6,0)</f>
        <v>a</v>
      </c>
      <c r="J1454" t="str">
        <f>VLOOKUP($D1454,metadata!$B$2:$S$451,7,0)</f>
        <v>i</v>
      </c>
      <c r="K1454">
        <f>VLOOKUP($D1454,metadata!$B$2:$S$451,8,0)</f>
        <v>4</v>
      </c>
      <c r="L1454">
        <f>VLOOKUP($D1454,metadata!$B$2:$S$451,9,0)</f>
        <v>3</v>
      </c>
      <c r="M1454" t="str">
        <f>VLOOKUP($D1454,metadata!$B$2:$S$451,10,0)</f>
        <v/>
      </c>
      <c r="N1454" t="str">
        <f>VLOOKUP($D1454,metadata!$B$2:$S$451,11,0)</f>
        <v>Ypthima multistriata</v>
      </c>
      <c r="O1454" t="str">
        <f>VLOOKUP($D1454,metadata!$B$2:$S$451,12,0)</f>
        <v>lepidoptera</v>
      </c>
      <c r="P1454" t="str">
        <f>VLOOKUP($D1454,metadata!$B$2:$S$451,13,0)</f>
        <v>Bouzeshima Is.</v>
      </c>
      <c r="Q1454">
        <f>VLOOKUP($D1454,metadata!$B$2:$S$451,14,0)</f>
        <v>34.652000000000001</v>
      </c>
      <c r="R1454">
        <f>VLOOKUP($D1454,metadata!$B$2:$S$451,15,0)</f>
        <v>134.512</v>
      </c>
      <c r="S1454" t="str">
        <f>VLOOKUP($D1454,metadata!$B$2:$S$451,16,0)</f>
        <v/>
      </c>
      <c r="T1454" t="str">
        <f>VLOOKUP($D1454,metadata!$B$2:$S$451,17,0)</f>
        <v/>
      </c>
      <c r="U1454" t="str">
        <f>VLOOKUP($D1454,metadata!$B$2:$S$451,18,0)</f>
        <v/>
      </c>
      <c r="V1454">
        <f>VLOOKUP($D1454,metadata!$B$2:$Z$451,19,0)</f>
        <v>37.6</v>
      </c>
      <c r="W1454" t="str">
        <f>VLOOKUP($D1454,metadata!$B$2:$Z$451,20,0)</f>
        <v>acc</v>
      </c>
      <c r="X1454" t="str">
        <f>VLOOKUP($D1454,metadata!$B$2:$Z$451,21,0)</f>
        <v/>
      </c>
      <c r="Y1454">
        <f>VLOOKUP($D1454,metadata!$B$2:$Z$451,22,0)</f>
        <v>36</v>
      </c>
      <c r="Z1454" t="str">
        <f>VLOOKUP($D1454,metadata!$B$2:$Z$451,23,0)</f>
        <v/>
      </c>
      <c r="AA1454" t="str">
        <f>VLOOKUP($D1454,metadata!$B$2:$Z$451,24,0)</f>
        <v>larval</v>
      </c>
      <c r="AB1454" t="str">
        <f>VLOOKUP($D1454,metadata!$B$2:$Z$451,25,0)</f>
        <v/>
      </c>
      <c r="AC1454">
        <v>16.0315116041652</v>
      </c>
      <c r="AD1454">
        <v>7.1133646407586397</v>
      </c>
      <c r="AF1454">
        <f>IF(AE1454="",V1454,AE1454)</f>
        <v>37.6</v>
      </c>
      <c r="AG1454">
        <f>ROUND(AC1454,1)</f>
        <v>16</v>
      </c>
      <c r="AH1454">
        <v>2011</v>
      </c>
      <c r="AI1454" t="s">
        <v>38</v>
      </c>
      <c r="AJ1454" t="s">
        <v>38</v>
      </c>
    </row>
    <row r="1455" spans="3:36" x14ac:dyDescent="0.3">
      <c r="C1455">
        <v>1455</v>
      </c>
      <c r="D1455" t="str">
        <f t="shared" si="55"/>
        <v>37-OUL</v>
      </c>
      <c r="E1455" t="str">
        <f>VLOOKUP($D1455,metadata!$B$2:$S$451,2,0)</f>
        <v>Paolucci, S; van de Zande, L; Beukeboom, LW</v>
      </c>
      <c r="F1455" t="str">
        <f>VLOOKUP($D1455,metadata!$B$2:$S$451,3,0)</f>
        <v>Adaptive latitudinal cline of photoperiodic diapause induction in the parasitoid Nasonia vitripennis in Europe</v>
      </c>
      <c r="G1455" t="str">
        <f>VLOOKUP($D1455,metadata!$B$2:$S$451,4,0)</f>
        <v>10.1111/jeb.12113</v>
      </c>
      <c r="H1455" t="str">
        <f>VLOOKUP($D1455,metadata!$B$2:$S$451,5,0)</f>
        <v>y-ask</v>
      </c>
      <c r="I1455" t="str">
        <f>VLOOKUP($D1455,metadata!$B$2:$S$451,6,0)</f>
        <v>a</v>
      </c>
      <c r="J1455" t="str">
        <f>VLOOKUP($D1455,metadata!$B$2:$S$451,7,0)</f>
        <v>i</v>
      </c>
      <c r="K1455">
        <f>VLOOKUP($D1455,metadata!$B$2:$S$451,8,0)</f>
        <v>7</v>
      </c>
      <c r="L1455">
        <f>VLOOKUP($D1455,metadata!$B$2:$S$451,9,0)</f>
        <v>8</v>
      </c>
      <c r="M1455" t="str">
        <f>VLOOKUP($D1455,metadata!$B$2:$S$451,10,0)</f>
        <v/>
      </c>
      <c r="N1455" t="str">
        <f>VLOOKUP($D1455,metadata!$B$2:$S$451,11,0)</f>
        <v>Nasonia vitripennis</v>
      </c>
      <c r="O1455" t="str">
        <f>VLOOKUP($D1455,metadata!$B$2:$S$451,12,0)</f>
        <v>hymenoptera</v>
      </c>
      <c r="P1455" t="str">
        <f>VLOOKUP($D1455,metadata!$B$2:$S$451,13,0)</f>
        <v>OUL</v>
      </c>
      <c r="Q1455">
        <f>VLOOKUP($D1455,metadata!$B$2:$S$451,14,0)</f>
        <v>65.061155555555601</v>
      </c>
      <c r="R1455">
        <f>VLOOKUP($D1455,metadata!$B$2:$S$451,15,0)</f>
        <v>25.527999999999999</v>
      </c>
      <c r="S1455" t="str">
        <f>VLOOKUP($D1455,metadata!$B$2:$S$451,16,0)</f>
        <v/>
      </c>
      <c r="T1455" t="str">
        <f>VLOOKUP($D1455,metadata!$B$2:$S$451,17,0)</f>
        <v/>
      </c>
      <c r="U1455" t="str">
        <f>VLOOKUP($D1455,metadata!$B$2:$S$451,18,0)</f>
        <v/>
      </c>
      <c r="V1455">
        <f>VLOOKUP($D1455,metadata!$B$2:$Z$451,19,0)</f>
        <v>26</v>
      </c>
      <c r="W1455" t="str">
        <f>VLOOKUP($D1455,metadata!$B$2:$Z$451,20,0)</f>
        <v>pop level/ask</v>
      </c>
      <c r="X1455" t="str">
        <f>VLOOKUP($D1455,metadata!$B$2:$Z$451,21,0)</f>
        <v/>
      </c>
      <c r="Y1455">
        <f>VLOOKUP($D1455,metadata!$B$2:$Z$451,22,0)</f>
        <v>37</v>
      </c>
      <c r="Z1455" t="str">
        <f>VLOOKUP($D1455,metadata!$B$2:$Z$451,23,0)</f>
        <v/>
      </c>
      <c r="AA1455" t="str">
        <f>VLOOKUP($D1455,metadata!$B$2:$Z$451,24,0)</f>
        <v>larval</v>
      </c>
      <c r="AB1455" t="str">
        <f>VLOOKUP($D1455,metadata!$B$2:$Z$451,25,0)</f>
        <v>26 lines with 15 replicates each</v>
      </c>
      <c r="AC1455">
        <v>7.9854329646614497</v>
      </c>
      <c r="AD1455">
        <v>100</v>
      </c>
      <c r="AF1455">
        <f>IF(AE1455="",V1455,AE1455)</f>
        <v>26</v>
      </c>
      <c r="AG1455">
        <f>ROUND(AC1455,1)</f>
        <v>8</v>
      </c>
      <c r="AH1455">
        <v>2013</v>
      </c>
      <c r="AI1455" t="s">
        <v>38</v>
      </c>
      <c r="AJ1455" t="s">
        <v>38</v>
      </c>
    </row>
    <row r="1456" spans="3:36" x14ac:dyDescent="0.3">
      <c r="C1456">
        <v>1456</v>
      </c>
      <c r="D1456" t="str">
        <f t="shared" si="55"/>
        <v>37-OUL</v>
      </c>
      <c r="E1456" t="str">
        <f>VLOOKUP($D1456,metadata!$B$2:$S$451,2,0)</f>
        <v>Paolucci, S; van de Zande, L; Beukeboom, LW</v>
      </c>
      <c r="F1456" t="str">
        <f>VLOOKUP($D1456,metadata!$B$2:$S$451,3,0)</f>
        <v>Adaptive latitudinal cline of photoperiodic diapause induction in the parasitoid Nasonia vitripennis in Europe</v>
      </c>
      <c r="G1456" t="str">
        <f>VLOOKUP($D1456,metadata!$B$2:$S$451,4,0)</f>
        <v>10.1111/jeb.12113</v>
      </c>
      <c r="H1456" t="str">
        <f>VLOOKUP($D1456,metadata!$B$2:$S$451,5,0)</f>
        <v>y-ask</v>
      </c>
      <c r="I1456" t="str">
        <f>VLOOKUP($D1456,metadata!$B$2:$S$451,6,0)</f>
        <v>a</v>
      </c>
      <c r="J1456" t="str">
        <f>VLOOKUP($D1456,metadata!$B$2:$S$451,7,0)</f>
        <v>i</v>
      </c>
      <c r="K1456">
        <f>VLOOKUP($D1456,metadata!$B$2:$S$451,8,0)</f>
        <v>7</v>
      </c>
      <c r="L1456">
        <f>VLOOKUP($D1456,metadata!$B$2:$S$451,9,0)</f>
        <v>8</v>
      </c>
      <c r="M1456" t="str">
        <f>VLOOKUP($D1456,metadata!$B$2:$S$451,10,0)</f>
        <v/>
      </c>
      <c r="N1456" t="str">
        <f>VLOOKUP($D1456,metadata!$B$2:$S$451,11,0)</f>
        <v>Nasonia vitripennis</v>
      </c>
      <c r="O1456" t="str">
        <f>VLOOKUP($D1456,metadata!$B$2:$S$451,12,0)</f>
        <v>hymenoptera</v>
      </c>
      <c r="P1456" t="str">
        <f>VLOOKUP($D1456,metadata!$B$2:$S$451,13,0)</f>
        <v>OUL</v>
      </c>
      <c r="Q1456">
        <f>VLOOKUP($D1456,metadata!$B$2:$S$451,14,0)</f>
        <v>65.061155555555601</v>
      </c>
      <c r="R1456">
        <f>VLOOKUP($D1456,metadata!$B$2:$S$451,15,0)</f>
        <v>25.527999999999999</v>
      </c>
      <c r="S1456" t="str">
        <f>VLOOKUP($D1456,metadata!$B$2:$S$451,16,0)</f>
        <v/>
      </c>
      <c r="T1456" t="str">
        <f>VLOOKUP($D1456,metadata!$B$2:$S$451,17,0)</f>
        <v/>
      </c>
      <c r="U1456" t="str">
        <f>VLOOKUP($D1456,metadata!$B$2:$S$451,18,0)</f>
        <v/>
      </c>
      <c r="V1456">
        <f>VLOOKUP($D1456,metadata!$B$2:$Z$451,19,0)</f>
        <v>26</v>
      </c>
      <c r="W1456" t="str">
        <f>VLOOKUP($D1456,metadata!$B$2:$Z$451,20,0)</f>
        <v>pop level/ask</v>
      </c>
      <c r="X1456" t="str">
        <f>VLOOKUP($D1456,metadata!$B$2:$Z$451,21,0)</f>
        <v/>
      </c>
      <c r="Y1456">
        <f>VLOOKUP($D1456,metadata!$B$2:$Z$451,22,0)</f>
        <v>37</v>
      </c>
      <c r="Z1456" t="str">
        <f>VLOOKUP($D1456,metadata!$B$2:$Z$451,23,0)</f>
        <v/>
      </c>
      <c r="AA1456" t="str">
        <f>VLOOKUP($D1456,metadata!$B$2:$Z$451,24,0)</f>
        <v>larval</v>
      </c>
      <c r="AB1456" t="str">
        <f>VLOOKUP($D1456,metadata!$B$2:$Z$451,25,0)</f>
        <v>26 lines with 15 replicates each</v>
      </c>
      <c r="AC1456">
        <v>9.4066680654217691</v>
      </c>
      <c r="AD1456">
        <v>95.669654007932905</v>
      </c>
      <c r="AF1456">
        <f>IF(AE1456="",V1456,AE1456)</f>
        <v>26</v>
      </c>
      <c r="AG1456">
        <v>10</v>
      </c>
      <c r="AH1456">
        <v>2013</v>
      </c>
      <c r="AI1456" t="s">
        <v>38</v>
      </c>
      <c r="AJ1456" t="s">
        <v>38</v>
      </c>
    </row>
    <row r="1457" spans="3:36" x14ac:dyDescent="0.3">
      <c r="C1457">
        <v>1457</v>
      </c>
      <c r="D1457" t="str">
        <f t="shared" si="55"/>
        <v>37-OUL</v>
      </c>
      <c r="E1457" t="str">
        <f>VLOOKUP($D1457,metadata!$B$2:$S$451,2,0)</f>
        <v>Paolucci, S; van de Zande, L; Beukeboom, LW</v>
      </c>
      <c r="F1457" t="str">
        <f>VLOOKUP($D1457,metadata!$B$2:$S$451,3,0)</f>
        <v>Adaptive latitudinal cline of photoperiodic diapause induction in the parasitoid Nasonia vitripennis in Europe</v>
      </c>
      <c r="G1457" t="str">
        <f>VLOOKUP($D1457,metadata!$B$2:$S$451,4,0)</f>
        <v>10.1111/jeb.12113</v>
      </c>
      <c r="H1457" t="str">
        <f>VLOOKUP($D1457,metadata!$B$2:$S$451,5,0)</f>
        <v>y-ask</v>
      </c>
      <c r="I1457" t="str">
        <f>VLOOKUP($D1457,metadata!$B$2:$S$451,6,0)</f>
        <v>a</v>
      </c>
      <c r="J1457" t="str">
        <f>VLOOKUP($D1457,metadata!$B$2:$S$451,7,0)</f>
        <v>i</v>
      </c>
      <c r="K1457">
        <f>VLOOKUP($D1457,metadata!$B$2:$S$451,8,0)</f>
        <v>7</v>
      </c>
      <c r="L1457">
        <f>VLOOKUP($D1457,metadata!$B$2:$S$451,9,0)</f>
        <v>8</v>
      </c>
      <c r="M1457" t="str">
        <f>VLOOKUP($D1457,metadata!$B$2:$S$451,10,0)</f>
        <v/>
      </c>
      <c r="N1457" t="str">
        <f>VLOOKUP($D1457,metadata!$B$2:$S$451,11,0)</f>
        <v>Nasonia vitripennis</v>
      </c>
      <c r="O1457" t="str">
        <f>VLOOKUP($D1457,metadata!$B$2:$S$451,12,0)</f>
        <v>hymenoptera</v>
      </c>
      <c r="P1457" t="str">
        <f>VLOOKUP($D1457,metadata!$B$2:$S$451,13,0)</f>
        <v>OUL</v>
      </c>
      <c r="Q1457">
        <f>VLOOKUP($D1457,metadata!$B$2:$S$451,14,0)</f>
        <v>65.061155555555601</v>
      </c>
      <c r="R1457">
        <f>VLOOKUP($D1457,metadata!$B$2:$S$451,15,0)</f>
        <v>25.527999999999999</v>
      </c>
      <c r="S1457" t="str">
        <f>VLOOKUP($D1457,metadata!$B$2:$S$451,16,0)</f>
        <v/>
      </c>
      <c r="T1457" t="str">
        <f>VLOOKUP($D1457,metadata!$B$2:$S$451,17,0)</f>
        <v/>
      </c>
      <c r="U1457" t="str">
        <f>VLOOKUP($D1457,metadata!$B$2:$S$451,18,0)</f>
        <v/>
      </c>
      <c r="V1457">
        <f>VLOOKUP($D1457,metadata!$B$2:$Z$451,19,0)</f>
        <v>26</v>
      </c>
      <c r="W1457" t="str">
        <f>VLOOKUP($D1457,metadata!$B$2:$Z$451,20,0)</f>
        <v>pop level/ask</v>
      </c>
      <c r="X1457" t="str">
        <f>VLOOKUP($D1457,metadata!$B$2:$Z$451,21,0)</f>
        <v/>
      </c>
      <c r="Y1457">
        <f>VLOOKUP($D1457,metadata!$B$2:$Z$451,22,0)</f>
        <v>37</v>
      </c>
      <c r="Z1457" t="str">
        <f>VLOOKUP($D1457,metadata!$B$2:$Z$451,23,0)</f>
        <v/>
      </c>
      <c r="AA1457" t="str">
        <f>VLOOKUP($D1457,metadata!$B$2:$Z$451,24,0)</f>
        <v>larval</v>
      </c>
      <c r="AB1457" t="str">
        <f>VLOOKUP($D1457,metadata!$B$2:$Z$451,25,0)</f>
        <v>26 lines with 15 replicates each</v>
      </c>
      <c r="AC1457">
        <v>10.841890717261601</v>
      </c>
      <c r="AD1457">
        <v>90.771013797720002</v>
      </c>
      <c r="AF1457">
        <f>IF(AE1457="",V1457,AE1457)</f>
        <v>26</v>
      </c>
      <c r="AG1457">
        <v>12</v>
      </c>
      <c r="AH1457">
        <v>2013</v>
      </c>
      <c r="AI1457" t="s">
        <v>37</v>
      </c>
      <c r="AJ1457" t="s">
        <v>37</v>
      </c>
    </row>
    <row r="1458" spans="3:36" x14ac:dyDescent="0.3">
      <c r="C1458">
        <v>1458</v>
      </c>
      <c r="D1458" t="str">
        <f t="shared" si="55"/>
        <v>37-OUL</v>
      </c>
      <c r="E1458" t="str">
        <f>VLOOKUP($D1458,metadata!$B$2:$S$451,2,0)</f>
        <v>Paolucci, S; van de Zande, L; Beukeboom, LW</v>
      </c>
      <c r="F1458" t="str">
        <f>VLOOKUP($D1458,metadata!$B$2:$S$451,3,0)</f>
        <v>Adaptive latitudinal cline of photoperiodic diapause induction in the parasitoid Nasonia vitripennis in Europe</v>
      </c>
      <c r="G1458" t="str">
        <f>VLOOKUP($D1458,metadata!$B$2:$S$451,4,0)</f>
        <v>10.1111/jeb.12113</v>
      </c>
      <c r="H1458" t="str">
        <f>VLOOKUP($D1458,metadata!$B$2:$S$451,5,0)</f>
        <v>y-ask</v>
      </c>
      <c r="I1458" t="str">
        <f>VLOOKUP($D1458,metadata!$B$2:$S$451,6,0)</f>
        <v>a</v>
      </c>
      <c r="J1458" t="str">
        <f>VLOOKUP($D1458,metadata!$B$2:$S$451,7,0)</f>
        <v>i</v>
      </c>
      <c r="K1458">
        <f>VLOOKUP($D1458,metadata!$B$2:$S$451,8,0)</f>
        <v>7</v>
      </c>
      <c r="L1458">
        <f>VLOOKUP($D1458,metadata!$B$2:$S$451,9,0)</f>
        <v>8</v>
      </c>
      <c r="M1458" t="str">
        <f>VLOOKUP($D1458,metadata!$B$2:$S$451,10,0)</f>
        <v/>
      </c>
      <c r="N1458" t="str">
        <f>VLOOKUP($D1458,metadata!$B$2:$S$451,11,0)</f>
        <v>Nasonia vitripennis</v>
      </c>
      <c r="O1458" t="str">
        <f>VLOOKUP($D1458,metadata!$B$2:$S$451,12,0)</f>
        <v>hymenoptera</v>
      </c>
      <c r="P1458" t="str">
        <f>VLOOKUP($D1458,metadata!$B$2:$S$451,13,0)</f>
        <v>OUL</v>
      </c>
      <c r="Q1458">
        <f>VLOOKUP($D1458,metadata!$B$2:$S$451,14,0)</f>
        <v>65.061155555555601</v>
      </c>
      <c r="R1458">
        <f>VLOOKUP($D1458,metadata!$B$2:$S$451,15,0)</f>
        <v>25.527999999999999</v>
      </c>
      <c r="S1458" t="str">
        <f>VLOOKUP($D1458,metadata!$B$2:$S$451,16,0)</f>
        <v/>
      </c>
      <c r="T1458" t="str">
        <f>VLOOKUP($D1458,metadata!$B$2:$S$451,17,0)</f>
        <v/>
      </c>
      <c r="U1458" t="str">
        <f>VLOOKUP($D1458,metadata!$B$2:$S$451,18,0)</f>
        <v/>
      </c>
      <c r="V1458">
        <f>VLOOKUP($D1458,metadata!$B$2:$Z$451,19,0)</f>
        <v>26</v>
      </c>
      <c r="W1458" t="str">
        <f>VLOOKUP($D1458,metadata!$B$2:$Z$451,20,0)</f>
        <v>pop level/ask</v>
      </c>
      <c r="X1458" t="str">
        <f>VLOOKUP($D1458,metadata!$B$2:$Z$451,21,0)</f>
        <v/>
      </c>
      <c r="Y1458">
        <f>VLOOKUP($D1458,metadata!$B$2:$Z$451,22,0)</f>
        <v>37</v>
      </c>
      <c r="Z1458" t="str">
        <f>VLOOKUP($D1458,metadata!$B$2:$Z$451,23,0)</f>
        <v/>
      </c>
      <c r="AA1458" t="str">
        <f>VLOOKUP($D1458,metadata!$B$2:$Z$451,24,0)</f>
        <v>larval</v>
      </c>
      <c r="AB1458" t="str">
        <f>VLOOKUP($D1458,metadata!$B$2:$Z$451,25,0)</f>
        <v>26 lines with 15 replicates each</v>
      </c>
      <c r="AC1458">
        <v>12.2751551119503</v>
      </c>
      <c r="AD1458">
        <v>100</v>
      </c>
      <c r="AF1458">
        <f>IF(AE1458="",V1458,AE1458)</f>
        <v>26</v>
      </c>
      <c r="AG1458">
        <v>13</v>
      </c>
      <c r="AH1458">
        <v>2013</v>
      </c>
      <c r="AI1458" t="s">
        <v>37</v>
      </c>
      <c r="AJ1458" t="s">
        <v>37</v>
      </c>
    </row>
    <row r="1459" spans="3:36" x14ac:dyDescent="0.3">
      <c r="C1459">
        <v>1459</v>
      </c>
      <c r="D1459" t="str">
        <f t="shared" si="55"/>
        <v>37-OUL</v>
      </c>
      <c r="E1459" t="str">
        <f>VLOOKUP($D1459,metadata!$B$2:$S$451,2,0)</f>
        <v>Paolucci, S; van de Zande, L; Beukeboom, LW</v>
      </c>
      <c r="F1459" t="str">
        <f>VLOOKUP($D1459,metadata!$B$2:$S$451,3,0)</f>
        <v>Adaptive latitudinal cline of photoperiodic diapause induction in the parasitoid Nasonia vitripennis in Europe</v>
      </c>
      <c r="G1459" t="str">
        <f>VLOOKUP($D1459,metadata!$B$2:$S$451,4,0)</f>
        <v>10.1111/jeb.12113</v>
      </c>
      <c r="H1459" t="str">
        <f>VLOOKUP($D1459,metadata!$B$2:$S$451,5,0)</f>
        <v>y-ask</v>
      </c>
      <c r="I1459" t="str">
        <f>VLOOKUP($D1459,metadata!$B$2:$S$451,6,0)</f>
        <v>a</v>
      </c>
      <c r="J1459" t="str">
        <f>VLOOKUP($D1459,metadata!$B$2:$S$451,7,0)</f>
        <v>i</v>
      </c>
      <c r="K1459">
        <f>VLOOKUP($D1459,metadata!$B$2:$S$451,8,0)</f>
        <v>7</v>
      </c>
      <c r="L1459">
        <f>VLOOKUP($D1459,metadata!$B$2:$S$451,9,0)</f>
        <v>8</v>
      </c>
      <c r="M1459" t="str">
        <f>VLOOKUP($D1459,metadata!$B$2:$S$451,10,0)</f>
        <v/>
      </c>
      <c r="N1459" t="str">
        <f>VLOOKUP($D1459,metadata!$B$2:$S$451,11,0)</f>
        <v>Nasonia vitripennis</v>
      </c>
      <c r="O1459" t="str">
        <f>VLOOKUP($D1459,metadata!$B$2:$S$451,12,0)</f>
        <v>hymenoptera</v>
      </c>
      <c r="P1459" t="str">
        <f>VLOOKUP($D1459,metadata!$B$2:$S$451,13,0)</f>
        <v>OUL</v>
      </c>
      <c r="Q1459">
        <f>VLOOKUP($D1459,metadata!$B$2:$S$451,14,0)</f>
        <v>65.061155555555601</v>
      </c>
      <c r="R1459">
        <f>VLOOKUP($D1459,metadata!$B$2:$S$451,15,0)</f>
        <v>25.527999999999999</v>
      </c>
      <c r="S1459" t="str">
        <f>VLOOKUP($D1459,metadata!$B$2:$S$451,16,0)</f>
        <v/>
      </c>
      <c r="T1459" t="str">
        <f>VLOOKUP($D1459,metadata!$B$2:$S$451,17,0)</f>
        <v/>
      </c>
      <c r="U1459" t="str">
        <f>VLOOKUP($D1459,metadata!$B$2:$S$451,18,0)</f>
        <v/>
      </c>
      <c r="V1459">
        <f>VLOOKUP($D1459,metadata!$B$2:$Z$451,19,0)</f>
        <v>26</v>
      </c>
      <c r="W1459" t="str">
        <f>VLOOKUP($D1459,metadata!$B$2:$Z$451,20,0)</f>
        <v>pop level/ask</v>
      </c>
      <c r="X1459" t="str">
        <f>VLOOKUP($D1459,metadata!$B$2:$Z$451,21,0)</f>
        <v/>
      </c>
      <c r="Y1459">
        <f>VLOOKUP($D1459,metadata!$B$2:$Z$451,22,0)</f>
        <v>37</v>
      </c>
      <c r="Z1459" t="str">
        <f>VLOOKUP($D1459,metadata!$B$2:$Z$451,23,0)</f>
        <v/>
      </c>
      <c r="AA1459" t="str">
        <f>VLOOKUP($D1459,metadata!$B$2:$Z$451,24,0)</f>
        <v>larval</v>
      </c>
      <c r="AB1459" t="str">
        <f>VLOOKUP($D1459,metadata!$B$2:$Z$451,25,0)</f>
        <v>26 lines with 15 replicates each</v>
      </c>
      <c r="AC1459">
        <v>13.6964301771423</v>
      </c>
      <c r="AD1459">
        <v>95.177691854249701</v>
      </c>
      <c r="AF1459">
        <f>IF(AE1459="",V1459,AE1459)</f>
        <v>26</v>
      </c>
      <c r="AG1459">
        <v>14</v>
      </c>
      <c r="AH1459">
        <v>2013</v>
      </c>
      <c r="AI1459" t="s">
        <v>37</v>
      </c>
      <c r="AJ1459" t="s">
        <v>37</v>
      </c>
    </row>
    <row r="1460" spans="3:36" x14ac:dyDescent="0.3">
      <c r="C1460">
        <v>1460</v>
      </c>
      <c r="D1460" t="str">
        <f t="shared" si="55"/>
        <v>37-OUL</v>
      </c>
      <c r="E1460" t="str">
        <f>VLOOKUP($D1460,metadata!$B$2:$S$451,2,0)</f>
        <v>Paolucci, S; van de Zande, L; Beukeboom, LW</v>
      </c>
      <c r="F1460" t="str">
        <f>VLOOKUP($D1460,metadata!$B$2:$S$451,3,0)</f>
        <v>Adaptive latitudinal cline of photoperiodic diapause induction in the parasitoid Nasonia vitripennis in Europe</v>
      </c>
      <c r="G1460" t="str">
        <f>VLOOKUP($D1460,metadata!$B$2:$S$451,4,0)</f>
        <v>10.1111/jeb.12113</v>
      </c>
      <c r="H1460" t="str">
        <f>VLOOKUP($D1460,metadata!$B$2:$S$451,5,0)</f>
        <v>y-ask</v>
      </c>
      <c r="I1460" t="str">
        <f>VLOOKUP($D1460,metadata!$B$2:$S$451,6,0)</f>
        <v>a</v>
      </c>
      <c r="J1460" t="str">
        <f>VLOOKUP($D1460,metadata!$B$2:$S$451,7,0)</f>
        <v>i</v>
      </c>
      <c r="K1460">
        <f>VLOOKUP($D1460,metadata!$B$2:$S$451,8,0)</f>
        <v>7</v>
      </c>
      <c r="L1460">
        <f>VLOOKUP($D1460,metadata!$B$2:$S$451,9,0)</f>
        <v>8</v>
      </c>
      <c r="M1460" t="str">
        <f>VLOOKUP($D1460,metadata!$B$2:$S$451,10,0)</f>
        <v/>
      </c>
      <c r="N1460" t="str">
        <f>VLOOKUP($D1460,metadata!$B$2:$S$451,11,0)</f>
        <v>Nasonia vitripennis</v>
      </c>
      <c r="O1460" t="str">
        <f>VLOOKUP($D1460,metadata!$B$2:$S$451,12,0)</f>
        <v>hymenoptera</v>
      </c>
      <c r="P1460" t="str">
        <f>VLOOKUP($D1460,metadata!$B$2:$S$451,13,0)</f>
        <v>OUL</v>
      </c>
      <c r="Q1460">
        <f>VLOOKUP($D1460,metadata!$B$2:$S$451,14,0)</f>
        <v>65.061155555555601</v>
      </c>
      <c r="R1460">
        <f>VLOOKUP($D1460,metadata!$B$2:$S$451,15,0)</f>
        <v>25.527999999999999</v>
      </c>
      <c r="S1460" t="str">
        <f>VLOOKUP($D1460,metadata!$B$2:$S$451,16,0)</f>
        <v/>
      </c>
      <c r="T1460" t="str">
        <f>VLOOKUP($D1460,metadata!$B$2:$S$451,17,0)</f>
        <v/>
      </c>
      <c r="U1460" t="str">
        <f>VLOOKUP($D1460,metadata!$B$2:$S$451,18,0)</f>
        <v/>
      </c>
      <c r="V1460">
        <f>VLOOKUP($D1460,metadata!$B$2:$Z$451,19,0)</f>
        <v>26</v>
      </c>
      <c r="W1460" t="str">
        <f>VLOOKUP($D1460,metadata!$B$2:$Z$451,20,0)</f>
        <v>pop level/ask</v>
      </c>
      <c r="X1460" t="str">
        <f>VLOOKUP($D1460,metadata!$B$2:$Z$451,21,0)</f>
        <v/>
      </c>
      <c r="Y1460">
        <f>VLOOKUP($D1460,metadata!$B$2:$Z$451,22,0)</f>
        <v>37</v>
      </c>
      <c r="Z1460" t="str">
        <f>VLOOKUP($D1460,metadata!$B$2:$Z$451,23,0)</f>
        <v/>
      </c>
      <c r="AA1460" t="str">
        <f>VLOOKUP($D1460,metadata!$B$2:$Z$451,24,0)</f>
        <v>larval</v>
      </c>
      <c r="AB1460" t="str">
        <f>VLOOKUP($D1460,metadata!$B$2:$Z$451,25,0)</f>
        <v>26 lines with 15 replicates each</v>
      </c>
      <c r="AC1460">
        <v>15.1471590284646</v>
      </c>
      <c r="AD1460">
        <v>78.944539359969596</v>
      </c>
      <c r="AF1460">
        <f>IF(AE1460="",V1460,AE1460)</f>
        <v>26</v>
      </c>
      <c r="AG1460">
        <v>15</v>
      </c>
      <c r="AH1460">
        <v>2013</v>
      </c>
      <c r="AI1460" t="s">
        <v>37</v>
      </c>
      <c r="AJ1460" t="s">
        <v>37</v>
      </c>
    </row>
    <row r="1461" spans="3:36" x14ac:dyDescent="0.3">
      <c r="C1461">
        <v>1461</v>
      </c>
      <c r="D1461" t="str">
        <f t="shared" si="55"/>
        <v>37-OUL</v>
      </c>
      <c r="E1461" t="str">
        <f>VLOOKUP($D1461,metadata!$B$2:$S$451,2,0)</f>
        <v>Paolucci, S; van de Zande, L; Beukeboom, LW</v>
      </c>
      <c r="F1461" t="str">
        <f>VLOOKUP($D1461,metadata!$B$2:$S$451,3,0)</f>
        <v>Adaptive latitudinal cline of photoperiodic diapause induction in the parasitoid Nasonia vitripennis in Europe</v>
      </c>
      <c r="G1461" t="str">
        <f>VLOOKUP($D1461,metadata!$B$2:$S$451,4,0)</f>
        <v>10.1111/jeb.12113</v>
      </c>
      <c r="H1461" t="str">
        <f>VLOOKUP($D1461,metadata!$B$2:$S$451,5,0)</f>
        <v>y-ask</v>
      </c>
      <c r="I1461" t="str">
        <f>VLOOKUP($D1461,metadata!$B$2:$S$451,6,0)</f>
        <v>a</v>
      </c>
      <c r="J1461" t="str">
        <f>VLOOKUP($D1461,metadata!$B$2:$S$451,7,0)</f>
        <v>i</v>
      </c>
      <c r="K1461">
        <f>VLOOKUP($D1461,metadata!$B$2:$S$451,8,0)</f>
        <v>7</v>
      </c>
      <c r="L1461">
        <f>VLOOKUP($D1461,metadata!$B$2:$S$451,9,0)</f>
        <v>8</v>
      </c>
      <c r="M1461" t="str">
        <f>VLOOKUP($D1461,metadata!$B$2:$S$451,10,0)</f>
        <v/>
      </c>
      <c r="N1461" t="str">
        <f>VLOOKUP($D1461,metadata!$B$2:$S$451,11,0)</f>
        <v>Nasonia vitripennis</v>
      </c>
      <c r="O1461" t="str">
        <f>VLOOKUP($D1461,metadata!$B$2:$S$451,12,0)</f>
        <v>hymenoptera</v>
      </c>
      <c r="P1461" t="str">
        <f>VLOOKUP($D1461,metadata!$B$2:$S$451,13,0)</f>
        <v>OUL</v>
      </c>
      <c r="Q1461">
        <f>VLOOKUP($D1461,metadata!$B$2:$S$451,14,0)</f>
        <v>65.061155555555601</v>
      </c>
      <c r="R1461">
        <f>VLOOKUP($D1461,metadata!$B$2:$S$451,15,0)</f>
        <v>25.527999999999999</v>
      </c>
      <c r="S1461" t="str">
        <f>VLOOKUP($D1461,metadata!$B$2:$S$451,16,0)</f>
        <v/>
      </c>
      <c r="T1461" t="str">
        <f>VLOOKUP($D1461,metadata!$B$2:$S$451,17,0)</f>
        <v/>
      </c>
      <c r="U1461" t="str">
        <f>VLOOKUP($D1461,metadata!$B$2:$S$451,18,0)</f>
        <v/>
      </c>
      <c r="V1461">
        <f>VLOOKUP($D1461,metadata!$B$2:$Z$451,19,0)</f>
        <v>26</v>
      </c>
      <c r="W1461" t="str">
        <f>VLOOKUP($D1461,metadata!$B$2:$Z$451,20,0)</f>
        <v>pop level/ask</v>
      </c>
      <c r="X1461" t="str">
        <f>VLOOKUP($D1461,metadata!$B$2:$Z$451,21,0)</f>
        <v/>
      </c>
      <c r="Y1461">
        <f>VLOOKUP($D1461,metadata!$B$2:$Z$451,22,0)</f>
        <v>37</v>
      </c>
      <c r="Z1461" t="str">
        <f>VLOOKUP($D1461,metadata!$B$2:$Z$451,23,0)</f>
        <v/>
      </c>
      <c r="AA1461" t="str">
        <f>VLOOKUP($D1461,metadata!$B$2:$Z$451,24,0)</f>
        <v>larval</v>
      </c>
      <c r="AB1461" t="str">
        <f>VLOOKUP($D1461,metadata!$B$2:$Z$451,25,0)</f>
        <v>26 lines with 15 replicates each</v>
      </c>
      <c r="AC1461">
        <v>16.574948296016501</v>
      </c>
      <c r="AD1461">
        <v>27.4175983374796</v>
      </c>
      <c r="AF1461">
        <f>IF(AE1461="",V1461,AE1461)</f>
        <v>26</v>
      </c>
      <c r="AG1461">
        <v>16</v>
      </c>
      <c r="AH1461">
        <v>2013</v>
      </c>
      <c r="AI1461" t="s">
        <v>37</v>
      </c>
      <c r="AJ1461" t="s">
        <v>37</v>
      </c>
    </row>
    <row r="1462" spans="3:36" x14ac:dyDescent="0.3">
      <c r="C1462">
        <v>1462</v>
      </c>
      <c r="D1462" t="str">
        <f t="shared" si="55"/>
        <v>37-OUL</v>
      </c>
      <c r="E1462" t="str">
        <f>VLOOKUP($D1462,metadata!$B$2:$S$451,2,0)</f>
        <v>Paolucci, S; van de Zande, L; Beukeboom, LW</v>
      </c>
      <c r="F1462" t="str">
        <f>VLOOKUP($D1462,metadata!$B$2:$S$451,3,0)</f>
        <v>Adaptive latitudinal cline of photoperiodic diapause induction in the parasitoid Nasonia vitripennis in Europe</v>
      </c>
      <c r="G1462" t="str">
        <f>VLOOKUP($D1462,metadata!$B$2:$S$451,4,0)</f>
        <v>10.1111/jeb.12113</v>
      </c>
      <c r="H1462" t="str">
        <f>VLOOKUP($D1462,metadata!$B$2:$S$451,5,0)</f>
        <v>y-ask</v>
      </c>
      <c r="I1462" t="str">
        <f>VLOOKUP($D1462,metadata!$B$2:$S$451,6,0)</f>
        <v>a</v>
      </c>
      <c r="J1462" t="str">
        <f>VLOOKUP($D1462,metadata!$B$2:$S$451,7,0)</f>
        <v>i</v>
      </c>
      <c r="K1462">
        <f>VLOOKUP($D1462,metadata!$B$2:$S$451,8,0)</f>
        <v>7</v>
      </c>
      <c r="L1462">
        <f>VLOOKUP($D1462,metadata!$B$2:$S$451,9,0)</f>
        <v>8</v>
      </c>
      <c r="M1462" t="str">
        <f>VLOOKUP($D1462,metadata!$B$2:$S$451,10,0)</f>
        <v/>
      </c>
      <c r="N1462" t="str">
        <f>VLOOKUP($D1462,metadata!$B$2:$S$451,11,0)</f>
        <v>Nasonia vitripennis</v>
      </c>
      <c r="O1462" t="str">
        <f>VLOOKUP($D1462,metadata!$B$2:$S$451,12,0)</f>
        <v>hymenoptera</v>
      </c>
      <c r="P1462" t="str">
        <f>VLOOKUP($D1462,metadata!$B$2:$S$451,13,0)</f>
        <v>OUL</v>
      </c>
      <c r="Q1462">
        <f>VLOOKUP($D1462,metadata!$B$2:$S$451,14,0)</f>
        <v>65.061155555555601</v>
      </c>
      <c r="R1462">
        <f>VLOOKUP($D1462,metadata!$B$2:$S$451,15,0)</f>
        <v>25.527999999999999</v>
      </c>
      <c r="S1462" t="str">
        <f>VLOOKUP($D1462,metadata!$B$2:$S$451,16,0)</f>
        <v/>
      </c>
      <c r="T1462" t="str">
        <f>VLOOKUP($D1462,metadata!$B$2:$S$451,17,0)</f>
        <v/>
      </c>
      <c r="U1462" t="str">
        <f>VLOOKUP($D1462,metadata!$B$2:$S$451,18,0)</f>
        <v/>
      </c>
      <c r="V1462">
        <f>VLOOKUP($D1462,metadata!$B$2:$Z$451,19,0)</f>
        <v>26</v>
      </c>
      <c r="W1462" t="str">
        <f>VLOOKUP($D1462,metadata!$B$2:$Z$451,20,0)</f>
        <v>pop level/ask</v>
      </c>
      <c r="X1462" t="str">
        <f>VLOOKUP($D1462,metadata!$B$2:$Z$451,21,0)</f>
        <v/>
      </c>
      <c r="Y1462">
        <f>VLOOKUP($D1462,metadata!$B$2:$Z$451,22,0)</f>
        <v>37</v>
      </c>
      <c r="Z1462" t="str">
        <f>VLOOKUP($D1462,metadata!$B$2:$Z$451,23,0)</f>
        <v/>
      </c>
      <c r="AA1462" t="str">
        <f>VLOOKUP($D1462,metadata!$B$2:$Z$451,24,0)</f>
        <v>larval</v>
      </c>
      <c r="AB1462" t="str">
        <f>VLOOKUP($D1462,metadata!$B$2:$Z$451,25,0)</f>
        <v>26 lines with 15 replicates each</v>
      </c>
      <c r="AC1462">
        <v>18.010810378762901</v>
      </c>
      <c r="AD1462">
        <v>17.927844218645401</v>
      </c>
      <c r="AF1462">
        <f>IF(AE1462="",V1462,AE1462)</f>
        <v>26</v>
      </c>
      <c r="AG1462">
        <f>ROUND(AC1462,1)</f>
        <v>18</v>
      </c>
      <c r="AH1462">
        <v>2013</v>
      </c>
      <c r="AI1462" t="s">
        <v>37</v>
      </c>
      <c r="AJ1462" t="s">
        <v>37</v>
      </c>
    </row>
    <row r="1463" spans="3:36" x14ac:dyDescent="0.3">
      <c r="C1463">
        <v>1463</v>
      </c>
      <c r="D1463" t="str">
        <f t="shared" si="55"/>
        <v>37-TUR</v>
      </c>
      <c r="E1463" t="str">
        <f>VLOOKUP($D1463,metadata!$B$2:$S$451,2,0)</f>
        <v>Paolucci, S; van de Zande, L; Beukeboom, LW</v>
      </c>
      <c r="F1463" t="str">
        <f>VLOOKUP($D1463,metadata!$B$2:$S$451,3,0)</f>
        <v>Adaptive latitudinal cline of photoperiodic diapause induction in the parasitoid Nasonia vitripennis in Europe</v>
      </c>
      <c r="G1463" t="str">
        <f>VLOOKUP($D1463,metadata!$B$2:$S$451,4,0)</f>
        <v>10.1111/jeb.12113</v>
      </c>
      <c r="H1463" t="str">
        <f>VLOOKUP($D1463,metadata!$B$2:$S$451,5,0)</f>
        <v>y-ask</v>
      </c>
      <c r="I1463" t="str">
        <f>VLOOKUP($D1463,metadata!$B$2:$S$451,6,0)</f>
        <v>a</v>
      </c>
      <c r="J1463" t="str">
        <f>VLOOKUP($D1463,metadata!$B$2:$S$451,7,0)</f>
        <v>i</v>
      </c>
      <c r="K1463">
        <f>VLOOKUP($D1463,metadata!$B$2:$S$451,8,0)</f>
        <v>7</v>
      </c>
      <c r="L1463">
        <f>VLOOKUP($D1463,metadata!$B$2:$S$451,9,0)</f>
        <v>8</v>
      </c>
      <c r="M1463" t="str">
        <f>VLOOKUP($D1463,metadata!$B$2:$S$451,10,0)</f>
        <v/>
      </c>
      <c r="N1463" t="str">
        <f>VLOOKUP($D1463,metadata!$B$2:$S$451,11,0)</f>
        <v>Nasonia vitripennis</v>
      </c>
      <c r="O1463" t="str">
        <f>VLOOKUP($D1463,metadata!$B$2:$S$451,12,0)</f>
        <v>hymenoptera</v>
      </c>
      <c r="P1463" t="str">
        <f>VLOOKUP($D1463,metadata!$B$2:$S$451,13,0)</f>
        <v>TUR</v>
      </c>
      <c r="Q1463">
        <f>VLOOKUP($D1463,metadata!$B$2:$S$451,14,0)</f>
        <v>61.261258333333302</v>
      </c>
      <c r="R1463">
        <f>VLOOKUP($D1463,metadata!$B$2:$S$451,15,0)</f>
        <v>22.223322222222201</v>
      </c>
      <c r="S1463" t="str">
        <f>VLOOKUP($D1463,metadata!$B$2:$S$451,16,0)</f>
        <v/>
      </c>
      <c r="T1463" t="str">
        <f>VLOOKUP($D1463,metadata!$B$2:$S$451,17,0)</f>
        <v/>
      </c>
      <c r="U1463" t="str">
        <f>VLOOKUP($D1463,metadata!$B$2:$S$451,18,0)</f>
        <v/>
      </c>
      <c r="V1463">
        <f>VLOOKUP($D1463,metadata!$B$2:$Z$451,19,0)</f>
        <v>21</v>
      </c>
      <c r="W1463" t="str">
        <f>VLOOKUP($D1463,metadata!$B$2:$Z$451,20,0)</f>
        <v>pop level/ask</v>
      </c>
      <c r="X1463" t="str">
        <f>VLOOKUP($D1463,metadata!$B$2:$Z$451,21,0)</f>
        <v/>
      </c>
      <c r="Y1463">
        <f>VLOOKUP($D1463,metadata!$B$2:$Z$451,22,0)</f>
        <v>37</v>
      </c>
      <c r="Z1463" t="str">
        <f>VLOOKUP($D1463,metadata!$B$2:$Z$451,23,0)</f>
        <v/>
      </c>
      <c r="AA1463" t="str">
        <f>VLOOKUP($D1463,metadata!$B$2:$Z$451,24,0)</f>
        <v>larval</v>
      </c>
      <c r="AB1463" t="str">
        <f>VLOOKUP($D1463,metadata!$B$2:$Z$451,25,0)</f>
        <v/>
      </c>
      <c r="AC1463">
        <v>7.9854529468772704</v>
      </c>
      <c r="AD1463">
        <v>100</v>
      </c>
      <c r="AF1463">
        <f>IF(AE1463="",V1463,AE1463)</f>
        <v>21</v>
      </c>
      <c r="AG1463">
        <v>8</v>
      </c>
      <c r="AH1463">
        <v>2013</v>
      </c>
      <c r="AI1463" t="s">
        <v>38</v>
      </c>
      <c r="AJ1463" t="s">
        <v>38</v>
      </c>
    </row>
    <row r="1464" spans="3:36" x14ac:dyDescent="0.3">
      <c r="C1464">
        <v>1464</v>
      </c>
      <c r="D1464" t="str">
        <f t="shared" si="55"/>
        <v>37-TUR</v>
      </c>
      <c r="E1464" t="str">
        <f>VLOOKUP($D1464,metadata!$B$2:$S$451,2,0)</f>
        <v>Paolucci, S; van de Zande, L; Beukeboom, LW</v>
      </c>
      <c r="F1464" t="str">
        <f>VLOOKUP($D1464,metadata!$B$2:$S$451,3,0)</f>
        <v>Adaptive latitudinal cline of photoperiodic diapause induction in the parasitoid Nasonia vitripennis in Europe</v>
      </c>
      <c r="G1464" t="str">
        <f>VLOOKUP($D1464,metadata!$B$2:$S$451,4,0)</f>
        <v>10.1111/jeb.12113</v>
      </c>
      <c r="H1464" t="str">
        <f>VLOOKUP($D1464,metadata!$B$2:$S$451,5,0)</f>
        <v>y-ask</v>
      </c>
      <c r="I1464" t="str">
        <f>VLOOKUP($D1464,metadata!$B$2:$S$451,6,0)</f>
        <v>a</v>
      </c>
      <c r="J1464" t="str">
        <f>VLOOKUP($D1464,metadata!$B$2:$S$451,7,0)</f>
        <v>i</v>
      </c>
      <c r="K1464">
        <f>VLOOKUP($D1464,metadata!$B$2:$S$451,8,0)</f>
        <v>7</v>
      </c>
      <c r="L1464">
        <f>VLOOKUP($D1464,metadata!$B$2:$S$451,9,0)</f>
        <v>8</v>
      </c>
      <c r="M1464" t="str">
        <f>VLOOKUP($D1464,metadata!$B$2:$S$451,10,0)</f>
        <v/>
      </c>
      <c r="N1464" t="str">
        <f>VLOOKUP($D1464,metadata!$B$2:$S$451,11,0)</f>
        <v>Nasonia vitripennis</v>
      </c>
      <c r="O1464" t="str">
        <f>VLOOKUP($D1464,metadata!$B$2:$S$451,12,0)</f>
        <v>hymenoptera</v>
      </c>
      <c r="P1464" t="str">
        <f>VLOOKUP($D1464,metadata!$B$2:$S$451,13,0)</f>
        <v>TUR</v>
      </c>
      <c r="Q1464">
        <f>VLOOKUP($D1464,metadata!$B$2:$S$451,14,0)</f>
        <v>61.261258333333302</v>
      </c>
      <c r="R1464">
        <f>VLOOKUP($D1464,metadata!$B$2:$S$451,15,0)</f>
        <v>22.223322222222201</v>
      </c>
      <c r="S1464" t="str">
        <f>VLOOKUP($D1464,metadata!$B$2:$S$451,16,0)</f>
        <v/>
      </c>
      <c r="T1464" t="str">
        <f>VLOOKUP($D1464,metadata!$B$2:$S$451,17,0)</f>
        <v/>
      </c>
      <c r="U1464" t="str">
        <f>VLOOKUP($D1464,metadata!$B$2:$S$451,18,0)</f>
        <v/>
      </c>
      <c r="V1464">
        <f>VLOOKUP($D1464,metadata!$B$2:$Z$451,19,0)</f>
        <v>21</v>
      </c>
      <c r="W1464" t="str">
        <f>VLOOKUP($D1464,metadata!$B$2:$Z$451,20,0)</f>
        <v>pop level/ask</v>
      </c>
      <c r="X1464" t="str">
        <f>VLOOKUP($D1464,metadata!$B$2:$Z$451,21,0)</f>
        <v/>
      </c>
      <c r="Y1464">
        <f>VLOOKUP($D1464,metadata!$B$2:$Z$451,22,0)</f>
        <v>37</v>
      </c>
      <c r="Z1464" t="str">
        <f>VLOOKUP($D1464,metadata!$B$2:$Z$451,23,0)</f>
        <v/>
      </c>
      <c r="AA1464" t="str">
        <f>VLOOKUP($D1464,metadata!$B$2:$Z$451,24,0)</f>
        <v>larval</v>
      </c>
      <c r="AB1464" t="str">
        <f>VLOOKUP($D1464,metadata!$B$2:$Z$451,25,0)</f>
        <v/>
      </c>
      <c r="AC1464">
        <v>9.3921210122990502</v>
      </c>
      <c r="AD1464">
        <v>100</v>
      </c>
      <c r="AF1464">
        <f>IF(AE1464="",V1464,AE1464)</f>
        <v>21</v>
      </c>
      <c r="AG1464">
        <v>10</v>
      </c>
      <c r="AH1464">
        <v>2013</v>
      </c>
      <c r="AI1464" t="s">
        <v>38</v>
      </c>
      <c r="AJ1464" t="s">
        <v>38</v>
      </c>
    </row>
    <row r="1465" spans="3:36" x14ac:dyDescent="0.3">
      <c r="C1465">
        <v>1465</v>
      </c>
      <c r="D1465" t="str">
        <f t="shared" si="55"/>
        <v>37-TUR</v>
      </c>
      <c r="E1465" t="str">
        <f>VLOOKUP($D1465,metadata!$B$2:$S$451,2,0)</f>
        <v>Paolucci, S; van de Zande, L; Beukeboom, LW</v>
      </c>
      <c r="F1465" t="str">
        <f>VLOOKUP($D1465,metadata!$B$2:$S$451,3,0)</f>
        <v>Adaptive latitudinal cline of photoperiodic diapause induction in the parasitoid Nasonia vitripennis in Europe</v>
      </c>
      <c r="G1465" t="str">
        <f>VLOOKUP($D1465,metadata!$B$2:$S$451,4,0)</f>
        <v>10.1111/jeb.12113</v>
      </c>
      <c r="H1465" t="str">
        <f>VLOOKUP($D1465,metadata!$B$2:$S$451,5,0)</f>
        <v>y-ask</v>
      </c>
      <c r="I1465" t="str">
        <f>VLOOKUP($D1465,metadata!$B$2:$S$451,6,0)</f>
        <v>a</v>
      </c>
      <c r="J1465" t="str">
        <f>VLOOKUP($D1465,metadata!$B$2:$S$451,7,0)</f>
        <v>i</v>
      </c>
      <c r="K1465">
        <f>VLOOKUP($D1465,metadata!$B$2:$S$451,8,0)</f>
        <v>7</v>
      </c>
      <c r="L1465">
        <f>VLOOKUP($D1465,metadata!$B$2:$S$451,9,0)</f>
        <v>8</v>
      </c>
      <c r="M1465" t="str">
        <f>VLOOKUP($D1465,metadata!$B$2:$S$451,10,0)</f>
        <v/>
      </c>
      <c r="N1465" t="str">
        <f>VLOOKUP($D1465,metadata!$B$2:$S$451,11,0)</f>
        <v>Nasonia vitripennis</v>
      </c>
      <c r="O1465" t="str">
        <f>VLOOKUP($D1465,metadata!$B$2:$S$451,12,0)</f>
        <v>hymenoptera</v>
      </c>
      <c r="P1465" t="str">
        <f>VLOOKUP($D1465,metadata!$B$2:$S$451,13,0)</f>
        <v>TUR</v>
      </c>
      <c r="Q1465">
        <f>VLOOKUP($D1465,metadata!$B$2:$S$451,14,0)</f>
        <v>61.261258333333302</v>
      </c>
      <c r="R1465">
        <f>VLOOKUP($D1465,metadata!$B$2:$S$451,15,0)</f>
        <v>22.223322222222201</v>
      </c>
      <c r="S1465" t="str">
        <f>VLOOKUP($D1465,metadata!$B$2:$S$451,16,0)</f>
        <v/>
      </c>
      <c r="T1465" t="str">
        <f>VLOOKUP($D1465,metadata!$B$2:$S$451,17,0)</f>
        <v/>
      </c>
      <c r="U1465" t="str">
        <f>VLOOKUP($D1465,metadata!$B$2:$S$451,18,0)</f>
        <v/>
      </c>
      <c r="V1465">
        <f>VLOOKUP($D1465,metadata!$B$2:$Z$451,19,0)</f>
        <v>21</v>
      </c>
      <c r="W1465" t="str">
        <f>VLOOKUP($D1465,metadata!$B$2:$Z$451,20,0)</f>
        <v>pop level/ask</v>
      </c>
      <c r="X1465" t="str">
        <f>VLOOKUP($D1465,metadata!$B$2:$Z$451,21,0)</f>
        <v/>
      </c>
      <c r="Y1465">
        <f>VLOOKUP($D1465,metadata!$B$2:$Z$451,22,0)</f>
        <v>37</v>
      </c>
      <c r="Z1465" t="str">
        <f>VLOOKUP($D1465,metadata!$B$2:$Z$451,23,0)</f>
        <v/>
      </c>
      <c r="AA1465" t="str">
        <f>VLOOKUP($D1465,metadata!$B$2:$Z$451,24,0)</f>
        <v>larval</v>
      </c>
      <c r="AB1465" t="str">
        <f>VLOOKUP($D1465,metadata!$B$2:$Z$451,25,0)</f>
        <v/>
      </c>
      <c r="AC1465">
        <v>10.8545394598807</v>
      </c>
      <c r="AD1465">
        <v>100</v>
      </c>
      <c r="AF1465">
        <f>IF(AE1465="",V1465,AE1465)</f>
        <v>21</v>
      </c>
      <c r="AG1465">
        <v>12</v>
      </c>
      <c r="AH1465">
        <v>2013</v>
      </c>
      <c r="AI1465" t="s">
        <v>38</v>
      </c>
      <c r="AJ1465" t="s">
        <v>38</v>
      </c>
    </row>
    <row r="1466" spans="3:36" x14ac:dyDescent="0.3">
      <c r="C1466">
        <v>1466</v>
      </c>
      <c r="D1466" t="str">
        <f t="shared" si="55"/>
        <v>37-TUR</v>
      </c>
      <c r="E1466" t="str">
        <f>VLOOKUP($D1466,metadata!$B$2:$S$451,2,0)</f>
        <v>Paolucci, S; van de Zande, L; Beukeboom, LW</v>
      </c>
      <c r="F1466" t="str">
        <f>VLOOKUP($D1466,metadata!$B$2:$S$451,3,0)</f>
        <v>Adaptive latitudinal cline of photoperiodic diapause induction in the parasitoid Nasonia vitripennis in Europe</v>
      </c>
      <c r="G1466" t="str">
        <f>VLOOKUP($D1466,metadata!$B$2:$S$451,4,0)</f>
        <v>10.1111/jeb.12113</v>
      </c>
      <c r="H1466" t="str">
        <f>VLOOKUP($D1466,metadata!$B$2:$S$451,5,0)</f>
        <v>y-ask</v>
      </c>
      <c r="I1466" t="str">
        <f>VLOOKUP($D1466,metadata!$B$2:$S$451,6,0)</f>
        <v>a</v>
      </c>
      <c r="J1466" t="str">
        <f>VLOOKUP($D1466,metadata!$B$2:$S$451,7,0)</f>
        <v>i</v>
      </c>
      <c r="K1466">
        <f>VLOOKUP($D1466,metadata!$B$2:$S$451,8,0)</f>
        <v>7</v>
      </c>
      <c r="L1466">
        <f>VLOOKUP($D1466,metadata!$B$2:$S$451,9,0)</f>
        <v>8</v>
      </c>
      <c r="M1466" t="str">
        <f>VLOOKUP($D1466,metadata!$B$2:$S$451,10,0)</f>
        <v/>
      </c>
      <c r="N1466" t="str">
        <f>VLOOKUP($D1466,metadata!$B$2:$S$451,11,0)</f>
        <v>Nasonia vitripennis</v>
      </c>
      <c r="O1466" t="str">
        <f>VLOOKUP($D1466,metadata!$B$2:$S$451,12,0)</f>
        <v>hymenoptera</v>
      </c>
      <c r="P1466" t="str">
        <f>VLOOKUP($D1466,metadata!$B$2:$S$451,13,0)</f>
        <v>TUR</v>
      </c>
      <c r="Q1466">
        <f>VLOOKUP($D1466,metadata!$B$2:$S$451,14,0)</f>
        <v>61.261258333333302</v>
      </c>
      <c r="R1466">
        <f>VLOOKUP($D1466,metadata!$B$2:$S$451,15,0)</f>
        <v>22.223322222222201</v>
      </c>
      <c r="S1466" t="str">
        <f>VLOOKUP($D1466,metadata!$B$2:$S$451,16,0)</f>
        <v/>
      </c>
      <c r="T1466" t="str">
        <f>VLOOKUP($D1466,metadata!$B$2:$S$451,17,0)</f>
        <v/>
      </c>
      <c r="U1466" t="str">
        <f>VLOOKUP($D1466,metadata!$B$2:$S$451,18,0)</f>
        <v/>
      </c>
      <c r="V1466">
        <f>VLOOKUP($D1466,metadata!$B$2:$Z$451,19,0)</f>
        <v>21</v>
      </c>
      <c r="W1466" t="str">
        <f>VLOOKUP($D1466,metadata!$B$2:$Z$451,20,0)</f>
        <v>pop level/ask</v>
      </c>
      <c r="X1466" t="str">
        <f>VLOOKUP($D1466,metadata!$B$2:$Z$451,21,0)</f>
        <v/>
      </c>
      <c r="Y1466">
        <f>VLOOKUP($D1466,metadata!$B$2:$Z$451,22,0)</f>
        <v>37</v>
      </c>
      <c r="Z1466" t="str">
        <f>VLOOKUP($D1466,metadata!$B$2:$Z$451,23,0)</f>
        <v/>
      </c>
      <c r="AA1466" t="str">
        <f>VLOOKUP($D1466,metadata!$B$2:$Z$451,24,0)</f>
        <v>larval</v>
      </c>
      <c r="AB1466" t="str">
        <f>VLOOKUP($D1466,metadata!$B$2:$Z$451,25,0)</f>
        <v/>
      </c>
      <c r="AC1466">
        <v>12.261227507518299</v>
      </c>
      <c r="AD1466">
        <v>100</v>
      </c>
      <c r="AF1466">
        <f>IF(AE1466="",V1466,AE1466)</f>
        <v>21</v>
      </c>
      <c r="AG1466">
        <v>13</v>
      </c>
      <c r="AH1466">
        <v>2013</v>
      </c>
      <c r="AI1466" t="s">
        <v>38</v>
      </c>
      <c r="AJ1466" t="s">
        <v>38</v>
      </c>
    </row>
    <row r="1467" spans="3:36" x14ac:dyDescent="0.3">
      <c r="C1467">
        <v>1467</v>
      </c>
      <c r="D1467" t="str">
        <f t="shared" si="55"/>
        <v>37-TUR</v>
      </c>
      <c r="E1467" t="str">
        <f>VLOOKUP($D1467,metadata!$B$2:$S$451,2,0)</f>
        <v>Paolucci, S; van de Zande, L; Beukeboom, LW</v>
      </c>
      <c r="F1467" t="str">
        <f>VLOOKUP($D1467,metadata!$B$2:$S$451,3,0)</f>
        <v>Adaptive latitudinal cline of photoperiodic diapause induction in the parasitoid Nasonia vitripennis in Europe</v>
      </c>
      <c r="G1467" t="str">
        <f>VLOOKUP($D1467,metadata!$B$2:$S$451,4,0)</f>
        <v>10.1111/jeb.12113</v>
      </c>
      <c r="H1467" t="str">
        <f>VLOOKUP($D1467,metadata!$B$2:$S$451,5,0)</f>
        <v>y-ask</v>
      </c>
      <c r="I1467" t="str">
        <f>VLOOKUP($D1467,metadata!$B$2:$S$451,6,0)</f>
        <v>a</v>
      </c>
      <c r="J1467" t="str">
        <f>VLOOKUP($D1467,metadata!$B$2:$S$451,7,0)</f>
        <v>i</v>
      </c>
      <c r="K1467">
        <f>VLOOKUP($D1467,metadata!$B$2:$S$451,8,0)</f>
        <v>7</v>
      </c>
      <c r="L1467">
        <f>VLOOKUP($D1467,metadata!$B$2:$S$451,9,0)</f>
        <v>8</v>
      </c>
      <c r="M1467" t="str">
        <f>VLOOKUP($D1467,metadata!$B$2:$S$451,10,0)</f>
        <v/>
      </c>
      <c r="N1467" t="str">
        <f>VLOOKUP($D1467,metadata!$B$2:$S$451,11,0)</f>
        <v>Nasonia vitripennis</v>
      </c>
      <c r="O1467" t="str">
        <f>VLOOKUP($D1467,metadata!$B$2:$S$451,12,0)</f>
        <v>hymenoptera</v>
      </c>
      <c r="P1467" t="str">
        <f>VLOOKUP($D1467,metadata!$B$2:$S$451,13,0)</f>
        <v>TUR</v>
      </c>
      <c r="Q1467">
        <f>VLOOKUP($D1467,metadata!$B$2:$S$451,14,0)</f>
        <v>61.261258333333302</v>
      </c>
      <c r="R1467">
        <f>VLOOKUP($D1467,metadata!$B$2:$S$451,15,0)</f>
        <v>22.223322222222201</v>
      </c>
      <c r="S1467" t="str">
        <f>VLOOKUP($D1467,metadata!$B$2:$S$451,16,0)</f>
        <v/>
      </c>
      <c r="T1467" t="str">
        <f>VLOOKUP($D1467,metadata!$B$2:$S$451,17,0)</f>
        <v/>
      </c>
      <c r="U1467" t="str">
        <f>VLOOKUP($D1467,metadata!$B$2:$S$451,18,0)</f>
        <v/>
      </c>
      <c r="V1467">
        <f>VLOOKUP($D1467,metadata!$B$2:$Z$451,19,0)</f>
        <v>21</v>
      </c>
      <c r="W1467" t="str">
        <f>VLOOKUP($D1467,metadata!$B$2:$Z$451,20,0)</f>
        <v>pop level/ask</v>
      </c>
      <c r="X1467" t="str">
        <f>VLOOKUP($D1467,metadata!$B$2:$Z$451,21,0)</f>
        <v/>
      </c>
      <c r="Y1467">
        <f>VLOOKUP($D1467,metadata!$B$2:$Z$451,22,0)</f>
        <v>37</v>
      </c>
      <c r="Z1467" t="str">
        <f>VLOOKUP($D1467,metadata!$B$2:$Z$451,23,0)</f>
        <v/>
      </c>
      <c r="AA1467" t="str">
        <f>VLOOKUP($D1467,metadata!$B$2:$Z$451,24,0)</f>
        <v>larval</v>
      </c>
      <c r="AB1467" t="str">
        <f>VLOOKUP($D1467,metadata!$B$2:$Z$451,25,0)</f>
        <v/>
      </c>
      <c r="AC1467">
        <v>13.695770764020001</v>
      </c>
      <c r="AD1467">
        <v>100</v>
      </c>
      <c r="AF1467">
        <f>IF(AE1467="",V1467,AE1467)</f>
        <v>21</v>
      </c>
      <c r="AG1467">
        <v>14</v>
      </c>
      <c r="AH1467">
        <v>2013</v>
      </c>
      <c r="AI1467" t="s">
        <v>38</v>
      </c>
      <c r="AJ1467" t="s">
        <v>38</v>
      </c>
    </row>
    <row r="1468" spans="3:36" x14ac:dyDescent="0.3">
      <c r="C1468">
        <v>1468</v>
      </c>
      <c r="D1468" t="str">
        <f t="shared" si="55"/>
        <v>37-TUR</v>
      </c>
      <c r="E1468" t="str">
        <f>VLOOKUP($D1468,metadata!$B$2:$S$451,2,0)</f>
        <v>Paolucci, S; van de Zande, L; Beukeboom, LW</v>
      </c>
      <c r="F1468" t="str">
        <f>VLOOKUP($D1468,metadata!$B$2:$S$451,3,0)</f>
        <v>Adaptive latitudinal cline of photoperiodic diapause induction in the parasitoid Nasonia vitripennis in Europe</v>
      </c>
      <c r="G1468" t="str">
        <f>VLOOKUP($D1468,metadata!$B$2:$S$451,4,0)</f>
        <v>10.1111/jeb.12113</v>
      </c>
      <c r="H1468" t="str">
        <f>VLOOKUP($D1468,metadata!$B$2:$S$451,5,0)</f>
        <v>y-ask</v>
      </c>
      <c r="I1468" t="str">
        <f>VLOOKUP($D1468,metadata!$B$2:$S$451,6,0)</f>
        <v>a</v>
      </c>
      <c r="J1468" t="str">
        <f>VLOOKUP($D1468,metadata!$B$2:$S$451,7,0)</f>
        <v>i</v>
      </c>
      <c r="K1468">
        <f>VLOOKUP($D1468,metadata!$B$2:$S$451,8,0)</f>
        <v>7</v>
      </c>
      <c r="L1468">
        <f>VLOOKUP($D1468,metadata!$B$2:$S$451,9,0)</f>
        <v>8</v>
      </c>
      <c r="M1468" t="str">
        <f>VLOOKUP($D1468,metadata!$B$2:$S$451,10,0)</f>
        <v/>
      </c>
      <c r="N1468" t="str">
        <f>VLOOKUP($D1468,metadata!$B$2:$S$451,11,0)</f>
        <v>Nasonia vitripennis</v>
      </c>
      <c r="O1468" t="str">
        <f>VLOOKUP($D1468,metadata!$B$2:$S$451,12,0)</f>
        <v>hymenoptera</v>
      </c>
      <c r="P1468" t="str">
        <f>VLOOKUP($D1468,metadata!$B$2:$S$451,13,0)</f>
        <v>TUR</v>
      </c>
      <c r="Q1468">
        <f>VLOOKUP($D1468,metadata!$B$2:$S$451,14,0)</f>
        <v>61.261258333333302</v>
      </c>
      <c r="R1468">
        <f>VLOOKUP($D1468,metadata!$B$2:$S$451,15,0)</f>
        <v>22.223322222222201</v>
      </c>
      <c r="S1468" t="str">
        <f>VLOOKUP($D1468,metadata!$B$2:$S$451,16,0)</f>
        <v/>
      </c>
      <c r="T1468" t="str">
        <f>VLOOKUP($D1468,metadata!$B$2:$S$451,17,0)</f>
        <v/>
      </c>
      <c r="U1468" t="str">
        <f>VLOOKUP($D1468,metadata!$B$2:$S$451,18,0)</f>
        <v/>
      </c>
      <c r="V1468">
        <f>VLOOKUP($D1468,metadata!$B$2:$Z$451,19,0)</f>
        <v>21</v>
      </c>
      <c r="W1468" t="str">
        <f>VLOOKUP($D1468,metadata!$B$2:$Z$451,20,0)</f>
        <v>pop level/ask</v>
      </c>
      <c r="X1468" t="str">
        <f>VLOOKUP($D1468,metadata!$B$2:$Z$451,21,0)</f>
        <v/>
      </c>
      <c r="Y1468">
        <f>VLOOKUP($D1468,metadata!$B$2:$Z$451,22,0)</f>
        <v>37</v>
      </c>
      <c r="Z1468" t="str">
        <f>VLOOKUP($D1468,metadata!$B$2:$Z$451,23,0)</f>
        <v/>
      </c>
      <c r="AA1468" t="str">
        <f>VLOOKUP($D1468,metadata!$B$2:$Z$451,24,0)</f>
        <v>larval</v>
      </c>
      <c r="AB1468" t="str">
        <f>VLOOKUP($D1468,metadata!$B$2:$Z$451,25,0)</f>
        <v/>
      </c>
      <c r="AC1468">
        <v>15.1442216427379</v>
      </c>
      <c r="AD1468">
        <v>100</v>
      </c>
      <c r="AF1468">
        <f>IF(AE1468="",V1468,AE1468)</f>
        <v>21</v>
      </c>
      <c r="AG1468">
        <v>15</v>
      </c>
      <c r="AH1468">
        <v>2013</v>
      </c>
      <c r="AI1468" t="s">
        <v>38</v>
      </c>
      <c r="AJ1468" t="s">
        <v>38</v>
      </c>
    </row>
    <row r="1469" spans="3:36" x14ac:dyDescent="0.3">
      <c r="C1469">
        <v>1469</v>
      </c>
      <c r="D1469" t="str">
        <f t="shared" si="55"/>
        <v>37-TUR</v>
      </c>
      <c r="E1469" t="str">
        <f>VLOOKUP($D1469,metadata!$B$2:$S$451,2,0)</f>
        <v>Paolucci, S; van de Zande, L; Beukeboom, LW</v>
      </c>
      <c r="F1469" t="str">
        <f>VLOOKUP($D1469,metadata!$B$2:$S$451,3,0)</f>
        <v>Adaptive latitudinal cline of photoperiodic diapause induction in the parasitoid Nasonia vitripennis in Europe</v>
      </c>
      <c r="G1469" t="str">
        <f>VLOOKUP($D1469,metadata!$B$2:$S$451,4,0)</f>
        <v>10.1111/jeb.12113</v>
      </c>
      <c r="H1469" t="str">
        <f>VLOOKUP($D1469,metadata!$B$2:$S$451,5,0)</f>
        <v>y-ask</v>
      </c>
      <c r="I1469" t="str">
        <f>VLOOKUP($D1469,metadata!$B$2:$S$451,6,0)</f>
        <v>a</v>
      </c>
      <c r="J1469" t="str">
        <f>VLOOKUP($D1469,metadata!$B$2:$S$451,7,0)</f>
        <v>i</v>
      </c>
      <c r="K1469">
        <f>VLOOKUP($D1469,metadata!$B$2:$S$451,8,0)</f>
        <v>7</v>
      </c>
      <c r="L1469">
        <f>VLOOKUP($D1469,metadata!$B$2:$S$451,9,0)</f>
        <v>8</v>
      </c>
      <c r="M1469" t="str">
        <f>VLOOKUP($D1469,metadata!$B$2:$S$451,10,0)</f>
        <v/>
      </c>
      <c r="N1469" t="str">
        <f>VLOOKUP($D1469,metadata!$B$2:$S$451,11,0)</f>
        <v>Nasonia vitripennis</v>
      </c>
      <c r="O1469" t="str">
        <f>VLOOKUP($D1469,metadata!$B$2:$S$451,12,0)</f>
        <v>hymenoptera</v>
      </c>
      <c r="P1469" t="str">
        <f>VLOOKUP($D1469,metadata!$B$2:$S$451,13,0)</f>
        <v>TUR</v>
      </c>
      <c r="Q1469">
        <f>VLOOKUP($D1469,metadata!$B$2:$S$451,14,0)</f>
        <v>61.261258333333302</v>
      </c>
      <c r="R1469">
        <f>VLOOKUP($D1469,metadata!$B$2:$S$451,15,0)</f>
        <v>22.223322222222201</v>
      </c>
      <c r="S1469" t="str">
        <f>VLOOKUP($D1469,metadata!$B$2:$S$451,16,0)</f>
        <v/>
      </c>
      <c r="T1469" t="str">
        <f>VLOOKUP($D1469,metadata!$B$2:$S$451,17,0)</f>
        <v/>
      </c>
      <c r="U1469" t="str">
        <f>VLOOKUP($D1469,metadata!$B$2:$S$451,18,0)</f>
        <v/>
      </c>
      <c r="V1469">
        <f>VLOOKUP($D1469,metadata!$B$2:$Z$451,19,0)</f>
        <v>21</v>
      </c>
      <c r="W1469" t="str">
        <f>VLOOKUP($D1469,metadata!$B$2:$Z$451,20,0)</f>
        <v>pop level/ask</v>
      </c>
      <c r="X1469" t="str">
        <f>VLOOKUP($D1469,metadata!$B$2:$Z$451,21,0)</f>
        <v/>
      </c>
      <c r="Y1469">
        <f>VLOOKUP($D1469,metadata!$B$2:$Z$451,22,0)</f>
        <v>37</v>
      </c>
      <c r="Z1469" t="str">
        <f>VLOOKUP($D1469,metadata!$B$2:$Z$451,23,0)</f>
        <v/>
      </c>
      <c r="AA1469" t="str">
        <f>VLOOKUP($D1469,metadata!$B$2:$Z$451,24,0)</f>
        <v>larval</v>
      </c>
      <c r="AB1469" t="str">
        <f>VLOOKUP($D1469,metadata!$B$2:$Z$451,25,0)</f>
        <v/>
      </c>
      <c r="AC1469">
        <v>16.5868377144341</v>
      </c>
      <c r="AD1469">
        <v>42.051574099051798</v>
      </c>
      <c r="AF1469">
        <f>IF(AE1469="",V1469,AE1469)</f>
        <v>21</v>
      </c>
      <c r="AG1469">
        <v>16</v>
      </c>
      <c r="AH1469">
        <v>2013</v>
      </c>
      <c r="AI1469" t="s">
        <v>38</v>
      </c>
      <c r="AJ1469" t="s">
        <v>38</v>
      </c>
    </row>
    <row r="1470" spans="3:36" x14ac:dyDescent="0.3">
      <c r="C1470">
        <v>1470</v>
      </c>
      <c r="D1470" t="str">
        <f t="shared" si="55"/>
        <v>37-TUR</v>
      </c>
      <c r="E1470" t="str">
        <f>VLOOKUP($D1470,metadata!$B$2:$S$451,2,0)</f>
        <v>Paolucci, S; van de Zande, L; Beukeboom, LW</v>
      </c>
      <c r="F1470" t="str">
        <f>VLOOKUP($D1470,metadata!$B$2:$S$451,3,0)</f>
        <v>Adaptive latitudinal cline of photoperiodic diapause induction in the parasitoid Nasonia vitripennis in Europe</v>
      </c>
      <c r="G1470" t="str">
        <f>VLOOKUP($D1470,metadata!$B$2:$S$451,4,0)</f>
        <v>10.1111/jeb.12113</v>
      </c>
      <c r="H1470" t="str">
        <f>VLOOKUP($D1470,metadata!$B$2:$S$451,5,0)</f>
        <v>y-ask</v>
      </c>
      <c r="I1470" t="str">
        <f>VLOOKUP($D1470,metadata!$B$2:$S$451,6,0)</f>
        <v>a</v>
      </c>
      <c r="J1470" t="str">
        <f>VLOOKUP($D1470,metadata!$B$2:$S$451,7,0)</f>
        <v>i</v>
      </c>
      <c r="K1470">
        <f>VLOOKUP($D1470,metadata!$B$2:$S$451,8,0)</f>
        <v>7</v>
      </c>
      <c r="L1470">
        <f>VLOOKUP($D1470,metadata!$B$2:$S$451,9,0)</f>
        <v>8</v>
      </c>
      <c r="M1470" t="str">
        <f>VLOOKUP($D1470,metadata!$B$2:$S$451,10,0)</f>
        <v/>
      </c>
      <c r="N1470" t="str">
        <f>VLOOKUP($D1470,metadata!$B$2:$S$451,11,0)</f>
        <v>Nasonia vitripennis</v>
      </c>
      <c r="O1470" t="str">
        <f>VLOOKUP($D1470,metadata!$B$2:$S$451,12,0)</f>
        <v>hymenoptera</v>
      </c>
      <c r="P1470" t="str">
        <f>VLOOKUP($D1470,metadata!$B$2:$S$451,13,0)</f>
        <v>TUR</v>
      </c>
      <c r="Q1470">
        <f>VLOOKUP($D1470,metadata!$B$2:$S$451,14,0)</f>
        <v>61.261258333333302</v>
      </c>
      <c r="R1470">
        <f>VLOOKUP($D1470,metadata!$B$2:$S$451,15,0)</f>
        <v>22.223322222222201</v>
      </c>
      <c r="S1470" t="str">
        <f>VLOOKUP($D1470,metadata!$B$2:$S$451,16,0)</f>
        <v/>
      </c>
      <c r="T1470" t="str">
        <f>VLOOKUP($D1470,metadata!$B$2:$S$451,17,0)</f>
        <v/>
      </c>
      <c r="U1470" t="str">
        <f>VLOOKUP($D1470,metadata!$B$2:$S$451,18,0)</f>
        <v/>
      </c>
      <c r="V1470">
        <f>VLOOKUP($D1470,metadata!$B$2:$Z$451,19,0)</f>
        <v>21</v>
      </c>
      <c r="W1470" t="str">
        <f>VLOOKUP($D1470,metadata!$B$2:$Z$451,20,0)</f>
        <v>pop level/ask</v>
      </c>
      <c r="X1470" t="str">
        <f>VLOOKUP($D1470,metadata!$B$2:$Z$451,21,0)</f>
        <v/>
      </c>
      <c r="Y1470">
        <f>VLOOKUP($D1470,metadata!$B$2:$Z$451,22,0)</f>
        <v>37</v>
      </c>
      <c r="Z1470" t="str">
        <f>VLOOKUP($D1470,metadata!$B$2:$Z$451,23,0)</f>
        <v/>
      </c>
      <c r="AA1470" t="str">
        <f>VLOOKUP($D1470,metadata!$B$2:$Z$451,24,0)</f>
        <v>larval</v>
      </c>
      <c r="AB1470" t="str">
        <f>VLOOKUP($D1470,metadata!$B$2:$Z$451,25,0)</f>
        <v/>
      </c>
      <c r="AC1470">
        <v>18.003496887769799</v>
      </c>
      <c r="AD1470">
        <v>70.438709548501805</v>
      </c>
      <c r="AF1470">
        <f>IF(AE1470="",V1470,AE1470)</f>
        <v>21</v>
      </c>
      <c r="AG1470">
        <v>18</v>
      </c>
      <c r="AH1470">
        <v>2013</v>
      </c>
      <c r="AI1470" t="s">
        <v>38</v>
      </c>
      <c r="AJ1470" t="s">
        <v>38</v>
      </c>
    </row>
    <row r="1471" spans="3:36" x14ac:dyDescent="0.3">
      <c r="C1471">
        <v>1471</v>
      </c>
      <c r="D1471" t="str">
        <f t="shared" si="55"/>
        <v>37-LAT</v>
      </c>
      <c r="E1471" t="str">
        <f>VLOOKUP($D1471,metadata!$B$2:$S$451,2,0)</f>
        <v>Paolucci, S; van de Zande, L; Beukeboom, LW</v>
      </c>
      <c r="F1471" t="str">
        <f>VLOOKUP($D1471,metadata!$B$2:$S$451,3,0)</f>
        <v>Adaptive latitudinal cline of photoperiodic diapause induction in the parasitoid Nasonia vitripennis in Europe</v>
      </c>
      <c r="G1471" t="str">
        <f>VLOOKUP($D1471,metadata!$B$2:$S$451,4,0)</f>
        <v>10.1111/jeb.12113</v>
      </c>
      <c r="H1471" t="str">
        <f>VLOOKUP($D1471,metadata!$B$2:$S$451,5,0)</f>
        <v>y-ask</v>
      </c>
      <c r="I1471" t="str">
        <f>VLOOKUP($D1471,metadata!$B$2:$S$451,6,0)</f>
        <v>a</v>
      </c>
      <c r="J1471" t="str">
        <f>VLOOKUP($D1471,metadata!$B$2:$S$451,7,0)</f>
        <v>i</v>
      </c>
      <c r="K1471">
        <f>VLOOKUP($D1471,metadata!$B$2:$S$451,8,0)</f>
        <v>7</v>
      </c>
      <c r="L1471">
        <f>VLOOKUP($D1471,metadata!$B$2:$S$451,9,0)</f>
        <v>8</v>
      </c>
      <c r="M1471" t="str">
        <f>VLOOKUP($D1471,metadata!$B$2:$S$451,10,0)</f>
        <v/>
      </c>
      <c r="N1471" t="str">
        <f>VLOOKUP($D1471,metadata!$B$2:$S$451,11,0)</f>
        <v>Nasonia vitripennis</v>
      </c>
      <c r="O1471" t="str">
        <f>VLOOKUP($D1471,metadata!$B$2:$S$451,12,0)</f>
        <v>hymenoptera</v>
      </c>
      <c r="P1471" t="str">
        <f>VLOOKUP($D1471,metadata!$B$2:$S$451,13,0)</f>
        <v>LAT</v>
      </c>
      <c r="Q1471">
        <f>VLOOKUP($D1471,metadata!$B$2:$S$451,14,0)</f>
        <v>56.856266666666698</v>
      </c>
      <c r="R1471">
        <f>VLOOKUP($D1471,metadata!$B$2:$S$451,15,0)</f>
        <v>25.200383333333299</v>
      </c>
      <c r="S1471" t="str">
        <f>VLOOKUP($D1471,metadata!$B$2:$S$451,16,0)</f>
        <v/>
      </c>
      <c r="T1471" t="str">
        <f>VLOOKUP($D1471,metadata!$B$2:$S$451,17,0)</f>
        <v/>
      </c>
      <c r="U1471" t="str">
        <f>VLOOKUP($D1471,metadata!$B$2:$S$451,18,0)</f>
        <v/>
      </c>
      <c r="V1471">
        <f>VLOOKUP($D1471,metadata!$B$2:$Z$451,19,0)</f>
        <v>26</v>
      </c>
      <c r="W1471" t="str">
        <f>VLOOKUP($D1471,metadata!$B$2:$Z$451,20,0)</f>
        <v>pop level/ask</v>
      </c>
      <c r="X1471" t="str">
        <f>VLOOKUP($D1471,metadata!$B$2:$Z$451,21,0)</f>
        <v/>
      </c>
      <c r="Y1471">
        <f>VLOOKUP($D1471,metadata!$B$2:$Z$451,22,0)</f>
        <v>37</v>
      </c>
      <c r="Z1471" t="str">
        <f>VLOOKUP($D1471,metadata!$B$2:$Z$451,23,0)</f>
        <v/>
      </c>
      <c r="AA1471" t="str">
        <f>VLOOKUP($D1471,metadata!$B$2:$Z$451,24,0)</f>
        <v>larval</v>
      </c>
      <c r="AB1471" t="str">
        <f>VLOOKUP($D1471,metadata!$B$2:$Z$451,25,0)</f>
        <v/>
      </c>
      <c r="AC1471">
        <v>7.9860723955679402</v>
      </c>
      <c r="AD1471">
        <v>95.546563558432993</v>
      </c>
      <c r="AF1471">
        <f>IF(AE1471="",V1471,AE1471)</f>
        <v>26</v>
      </c>
      <c r="AG1471">
        <v>8</v>
      </c>
      <c r="AH1471">
        <v>2013</v>
      </c>
      <c r="AI1471" t="s">
        <v>38</v>
      </c>
      <c r="AJ1471" t="s">
        <v>38</v>
      </c>
    </row>
    <row r="1472" spans="3:36" x14ac:dyDescent="0.3">
      <c r="C1472">
        <v>1472</v>
      </c>
      <c r="D1472" t="str">
        <f t="shared" si="55"/>
        <v>37-LAT</v>
      </c>
      <c r="E1472" t="str">
        <f>VLOOKUP($D1472,metadata!$B$2:$S$451,2,0)</f>
        <v>Paolucci, S; van de Zande, L; Beukeboom, LW</v>
      </c>
      <c r="F1472" t="str">
        <f>VLOOKUP($D1472,metadata!$B$2:$S$451,3,0)</f>
        <v>Adaptive latitudinal cline of photoperiodic diapause induction in the parasitoid Nasonia vitripennis in Europe</v>
      </c>
      <c r="G1472" t="str">
        <f>VLOOKUP($D1472,metadata!$B$2:$S$451,4,0)</f>
        <v>10.1111/jeb.12113</v>
      </c>
      <c r="H1472" t="str">
        <f>VLOOKUP($D1472,metadata!$B$2:$S$451,5,0)</f>
        <v>y-ask</v>
      </c>
      <c r="I1472" t="str">
        <f>VLOOKUP($D1472,metadata!$B$2:$S$451,6,0)</f>
        <v>a</v>
      </c>
      <c r="J1472" t="str">
        <f>VLOOKUP($D1472,metadata!$B$2:$S$451,7,0)</f>
        <v>i</v>
      </c>
      <c r="K1472">
        <f>VLOOKUP($D1472,metadata!$B$2:$S$451,8,0)</f>
        <v>7</v>
      </c>
      <c r="L1472">
        <f>VLOOKUP($D1472,metadata!$B$2:$S$451,9,0)</f>
        <v>8</v>
      </c>
      <c r="M1472" t="str">
        <f>VLOOKUP($D1472,metadata!$B$2:$S$451,10,0)</f>
        <v/>
      </c>
      <c r="N1472" t="str">
        <f>VLOOKUP($D1472,metadata!$B$2:$S$451,11,0)</f>
        <v>Nasonia vitripennis</v>
      </c>
      <c r="O1472" t="str">
        <f>VLOOKUP($D1472,metadata!$B$2:$S$451,12,0)</f>
        <v>hymenoptera</v>
      </c>
      <c r="P1472" t="str">
        <f>VLOOKUP($D1472,metadata!$B$2:$S$451,13,0)</f>
        <v>LAT</v>
      </c>
      <c r="Q1472">
        <f>VLOOKUP($D1472,metadata!$B$2:$S$451,14,0)</f>
        <v>56.856266666666698</v>
      </c>
      <c r="R1472">
        <f>VLOOKUP($D1472,metadata!$B$2:$S$451,15,0)</f>
        <v>25.200383333333299</v>
      </c>
      <c r="S1472" t="str">
        <f>VLOOKUP($D1472,metadata!$B$2:$S$451,16,0)</f>
        <v/>
      </c>
      <c r="T1472" t="str">
        <f>VLOOKUP($D1472,metadata!$B$2:$S$451,17,0)</f>
        <v/>
      </c>
      <c r="U1472" t="str">
        <f>VLOOKUP($D1472,metadata!$B$2:$S$451,18,0)</f>
        <v/>
      </c>
      <c r="V1472">
        <f>VLOOKUP($D1472,metadata!$B$2:$Z$451,19,0)</f>
        <v>26</v>
      </c>
      <c r="W1472" t="str">
        <f>VLOOKUP($D1472,metadata!$B$2:$Z$451,20,0)</f>
        <v>pop level/ask</v>
      </c>
      <c r="X1472" t="str">
        <f>VLOOKUP($D1472,metadata!$B$2:$Z$451,21,0)</f>
        <v/>
      </c>
      <c r="Y1472">
        <f>VLOOKUP($D1472,metadata!$B$2:$Z$451,22,0)</f>
        <v>37</v>
      </c>
      <c r="Z1472" t="str">
        <f>VLOOKUP($D1472,metadata!$B$2:$Z$451,23,0)</f>
        <v/>
      </c>
      <c r="AA1472" t="str">
        <f>VLOOKUP($D1472,metadata!$B$2:$Z$451,24,0)</f>
        <v>larval</v>
      </c>
      <c r="AB1472" t="str">
        <f>VLOOKUP($D1472,metadata!$B$2:$Z$451,25,0)</f>
        <v/>
      </c>
      <c r="AC1472">
        <v>9.4076671762131703</v>
      </c>
      <c r="AD1472">
        <v>88.496038525712095</v>
      </c>
      <c r="AF1472">
        <f>IF(AE1472="",V1472,AE1472)</f>
        <v>26</v>
      </c>
      <c r="AG1472">
        <v>10</v>
      </c>
      <c r="AH1472">
        <v>2013</v>
      </c>
      <c r="AI1472" t="s">
        <v>38</v>
      </c>
      <c r="AJ1472" t="s">
        <v>38</v>
      </c>
    </row>
    <row r="1473" spans="3:36" x14ac:dyDescent="0.3">
      <c r="C1473">
        <v>1473</v>
      </c>
      <c r="D1473" t="str">
        <f t="shared" si="55"/>
        <v>37-LAT</v>
      </c>
      <c r="E1473" t="str">
        <f>VLOOKUP($D1473,metadata!$B$2:$S$451,2,0)</f>
        <v>Paolucci, S; van de Zande, L; Beukeboom, LW</v>
      </c>
      <c r="F1473" t="str">
        <f>VLOOKUP($D1473,metadata!$B$2:$S$451,3,0)</f>
        <v>Adaptive latitudinal cline of photoperiodic diapause induction in the parasitoid Nasonia vitripennis in Europe</v>
      </c>
      <c r="G1473" t="str">
        <f>VLOOKUP($D1473,metadata!$B$2:$S$451,4,0)</f>
        <v>10.1111/jeb.12113</v>
      </c>
      <c r="H1473" t="str">
        <f>VLOOKUP($D1473,metadata!$B$2:$S$451,5,0)</f>
        <v>y-ask</v>
      </c>
      <c r="I1473" t="str">
        <f>VLOOKUP($D1473,metadata!$B$2:$S$451,6,0)</f>
        <v>a</v>
      </c>
      <c r="J1473" t="str">
        <f>VLOOKUP($D1473,metadata!$B$2:$S$451,7,0)</f>
        <v>i</v>
      </c>
      <c r="K1473">
        <f>VLOOKUP($D1473,metadata!$B$2:$S$451,8,0)</f>
        <v>7</v>
      </c>
      <c r="L1473">
        <f>VLOOKUP($D1473,metadata!$B$2:$S$451,9,0)</f>
        <v>8</v>
      </c>
      <c r="M1473" t="str">
        <f>VLOOKUP($D1473,metadata!$B$2:$S$451,10,0)</f>
        <v/>
      </c>
      <c r="N1473" t="str">
        <f>VLOOKUP($D1473,metadata!$B$2:$S$451,11,0)</f>
        <v>Nasonia vitripennis</v>
      </c>
      <c r="O1473" t="str">
        <f>VLOOKUP($D1473,metadata!$B$2:$S$451,12,0)</f>
        <v>hymenoptera</v>
      </c>
      <c r="P1473" t="str">
        <f>VLOOKUP($D1473,metadata!$B$2:$S$451,13,0)</f>
        <v>LAT</v>
      </c>
      <c r="Q1473">
        <f>VLOOKUP($D1473,metadata!$B$2:$S$451,14,0)</f>
        <v>56.856266666666698</v>
      </c>
      <c r="R1473">
        <f>VLOOKUP($D1473,metadata!$B$2:$S$451,15,0)</f>
        <v>25.200383333333299</v>
      </c>
      <c r="S1473" t="str">
        <f>VLOOKUP($D1473,metadata!$B$2:$S$451,16,0)</f>
        <v/>
      </c>
      <c r="T1473" t="str">
        <f>VLOOKUP($D1473,metadata!$B$2:$S$451,17,0)</f>
        <v/>
      </c>
      <c r="U1473" t="str">
        <f>VLOOKUP($D1473,metadata!$B$2:$S$451,18,0)</f>
        <v/>
      </c>
      <c r="V1473">
        <f>VLOOKUP($D1473,metadata!$B$2:$Z$451,19,0)</f>
        <v>26</v>
      </c>
      <c r="W1473" t="str">
        <f>VLOOKUP($D1473,metadata!$B$2:$Z$451,20,0)</f>
        <v>pop level/ask</v>
      </c>
      <c r="X1473" t="str">
        <f>VLOOKUP($D1473,metadata!$B$2:$Z$451,21,0)</f>
        <v/>
      </c>
      <c r="Y1473">
        <f>VLOOKUP($D1473,metadata!$B$2:$Z$451,22,0)</f>
        <v>37</v>
      </c>
      <c r="Z1473" t="str">
        <f>VLOOKUP($D1473,metadata!$B$2:$Z$451,23,0)</f>
        <v/>
      </c>
      <c r="AA1473" t="str">
        <f>VLOOKUP($D1473,metadata!$B$2:$Z$451,24,0)</f>
        <v>larval</v>
      </c>
      <c r="AB1473" t="str">
        <f>VLOOKUP($D1473,metadata!$B$2:$Z$451,25,0)</f>
        <v/>
      </c>
      <c r="AC1473">
        <v>10.8428298814055</v>
      </c>
      <c r="AD1473">
        <v>84.027815244432404</v>
      </c>
      <c r="AF1473">
        <f>IF(AE1473="",V1473,AE1473)</f>
        <v>26</v>
      </c>
      <c r="AG1473">
        <v>12</v>
      </c>
      <c r="AH1473">
        <v>2013</v>
      </c>
      <c r="AI1473" t="s">
        <v>37</v>
      </c>
      <c r="AJ1473" t="s">
        <v>37</v>
      </c>
    </row>
    <row r="1474" spans="3:36" x14ac:dyDescent="0.3">
      <c r="C1474">
        <v>1474</v>
      </c>
      <c r="D1474" t="str">
        <f t="shared" ref="D1474:D1537" si="56">VLOOKUP(C1474,$A$1:$B$451,2)</f>
        <v>37-LAT</v>
      </c>
      <c r="E1474" t="str">
        <f>VLOOKUP($D1474,metadata!$B$2:$S$451,2,0)</f>
        <v>Paolucci, S; van de Zande, L; Beukeboom, LW</v>
      </c>
      <c r="F1474" t="str">
        <f>VLOOKUP($D1474,metadata!$B$2:$S$451,3,0)</f>
        <v>Adaptive latitudinal cline of photoperiodic diapause induction in the parasitoid Nasonia vitripennis in Europe</v>
      </c>
      <c r="G1474" t="str">
        <f>VLOOKUP($D1474,metadata!$B$2:$S$451,4,0)</f>
        <v>10.1111/jeb.12113</v>
      </c>
      <c r="H1474" t="str">
        <f>VLOOKUP($D1474,metadata!$B$2:$S$451,5,0)</f>
        <v>y-ask</v>
      </c>
      <c r="I1474" t="str">
        <f>VLOOKUP($D1474,metadata!$B$2:$S$451,6,0)</f>
        <v>a</v>
      </c>
      <c r="J1474" t="str">
        <f>VLOOKUP($D1474,metadata!$B$2:$S$451,7,0)</f>
        <v>i</v>
      </c>
      <c r="K1474">
        <f>VLOOKUP($D1474,metadata!$B$2:$S$451,8,0)</f>
        <v>7</v>
      </c>
      <c r="L1474">
        <f>VLOOKUP($D1474,metadata!$B$2:$S$451,9,0)</f>
        <v>8</v>
      </c>
      <c r="M1474" t="str">
        <f>VLOOKUP($D1474,metadata!$B$2:$S$451,10,0)</f>
        <v/>
      </c>
      <c r="N1474" t="str">
        <f>VLOOKUP($D1474,metadata!$B$2:$S$451,11,0)</f>
        <v>Nasonia vitripennis</v>
      </c>
      <c r="O1474" t="str">
        <f>VLOOKUP($D1474,metadata!$B$2:$S$451,12,0)</f>
        <v>hymenoptera</v>
      </c>
      <c r="P1474" t="str">
        <f>VLOOKUP($D1474,metadata!$B$2:$S$451,13,0)</f>
        <v>LAT</v>
      </c>
      <c r="Q1474">
        <f>VLOOKUP($D1474,metadata!$B$2:$S$451,14,0)</f>
        <v>56.856266666666698</v>
      </c>
      <c r="R1474">
        <f>VLOOKUP($D1474,metadata!$B$2:$S$451,15,0)</f>
        <v>25.200383333333299</v>
      </c>
      <c r="S1474" t="str">
        <f>VLOOKUP($D1474,metadata!$B$2:$S$451,16,0)</f>
        <v/>
      </c>
      <c r="T1474" t="str">
        <f>VLOOKUP($D1474,metadata!$B$2:$S$451,17,0)</f>
        <v/>
      </c>
      <c r="U1474" t="str">
        <f>VLOOKUP($D1474,metadata!$B$2:$S$451,18,0)</f>
        <v/>
      </c>
      <c r="V1474">
        <f>VLOOKUP($D1474,metadata!$B$2:$Z$451,19,0)</f>
        <v>26</v>
      </c>
      <c r="W1474" t="str">
        <f>VLOOKUP($D1474,metadata!$B$2:$Z$451,20,0)</f>
        <v>pop level/ask</v>
      </c>
      <c r="X1474" t="str">
        <f>VLOOKUP($D1474,metadata!$B$2:$Z$451,21,0)</f>
        <v/>
      </c>
      <c r="Y1474">
        <f>VLOOKUP($D1474,metadata!$B$2:$Z$451,22,0)</f>
        <v>37</v>
      </c>
      <c r="Z1474" t="str">
        <f>VLOOKUP($D1474,metadata!$B$2:$Z$451,23,0)</f>
        <v/>
      </c>
      <c r="AA1474" t="str">
        <f>VLOOKUP($D1474,metadata!$B$2:$Z$451,24,0)</f>
        <v>larval</v>
      </c>
      <c r="AB1474" t="str">
        <f>VLOOKUP($D1474,metadata!$B$2:$Z$451,25,0)</f>
        <v/>
      </c>
      <c r="AC1474">
        <v>12.276873582511501</v>
      </c>
      <c r="AD1474">
        <v>87.594041303240104</v>
      </c>
      <c r="AF1474">
        <f>IF(AE1474="",V1474,AE1474)</f>
        <v>26</v>
      </c>
      <c r="AG1474">
        <v>13</v>
      </c>
      <c r="AH1474">
        <v>2013</v>
      </c>
      <c r="AI1474" t="s">
        <v>37</v>
      </c>
      <c r="AJ1474" t="s">
        <v>37</v>
      </c>
    </row>
    <row r="1475" spans="3:36" x14ac:dyDescent="0.3">
      <c r="C1475">
        <v>1475</v>
      </c>
      <c r="D1475" t="str">
        <f t="shared" si="56"/>
        <v>37-LAT</v>
      </c>
      <c r="E1475" t="str">
        <f>VLOOKUP($D1475,metadata!$B$2:$S$451,2,0)</f>
        <v>Paolucci, S; van de Zande, L; Beukeboom, LW</v>
      </c>
      <c r="F1475" t="str">
        <f>VLOOKUP($D1475,metadata!$B$2:$S$451,3,0)</f>
        <v>Adaptive latitudinal cline of photoperiodic diapause induction in the parasitoid Nasonia vitripennis in Europe</v>
      </c>
      <c r="G1475" t="str">
        <f>VLOOKUP($D1475,metadata!$B$2:$S$451,4,0)</f>
        <v>10.1111/jeb.12113</v>
      </c>
      <c r="H1475" t="str">
        <f>VLOOKUP($D1475,metadata!$B$2:$S$451,5,0)</f>
        <v>y-ask</v>
      </c>
      <c r="I1475" t="str">
        <f>VLOOKUP($D1475,metadata!$B$2:$S$451,6,0)</f>
        <v>a</v>
      </c>
      <c r="J1475" t="str">
        <f>VLOOKUP($D1475,metadata!$B$2:$S$451,7,0)</f>
        <v>i</v>
      </c>
      <c r="K1475">
        <f>VLOOKUP($D1475,metadata!$B$2:$S$451,8,0)</f>
        <v>7</v>
      </c>
      <c r="L1475">
        <f>VLOOKUP($D1475,metadata!$B$2:$S$451,9,0)</f>
        <v>8</v>
      </c>
      <c r="M1475" t="str">
        <f>VLOOKUP($D1475,metadata!$B$2:$S$451,10,0)</f>
        <v/>
      </c>
      <c r="N1475" t="str">
        <f>VLOOKUP($D1475,metadata!$B$2:$S$451,11,0)</f>
        <v>Nasonia vitripennis</v>
      </c>
      <c r="O1475" t="str">
        <f>VLOOKUP($D1475,metadata!$B$2:$S$451,12,0)</f>
        <v>hymenoptera</v>
      </c>
      <c r="P1475" t="str">
        <f>VLOOKUP($D1475,metadata!$B$2:$S$451,13,0)</f>
        <v>LAT</v>
      </c>
      <c r="Q1475">
        <f>VLOOKUP($D1475,metadata!$B$2:$S$451,14,0)</f>
        <v>56.856266666666698</v>
      </c>
      <c r="R1475">
        <f>VLOOKUP($D1475,metadata!$B$2:$S$451,15,0)</f>
        <v>25.200383333333299</v>
      </c>
      <c r="S1475" t="str">
        <f>VLOOKUP($D1475,metadata!$B$2:$S$451,16,0)</f>
        <v/>
      </c>
      <c r="T1475" t="str">
        <f>VLOOKUP($D1475,metadata!$B$2:$S$451,17,0)</f>
        <v/>
      </c>
      <c r="U1475" t="str">
        <f>VLOOKUP($D1475,metadata!$B$2:$S$451,18,0)</f>
        <v/>
      </c>
      <c r="V1475">
        <f>VLOOKUP($D1475,metadata!$B$2:$Z$451,19,0)</f>
        <v>26</v>
      </c>
      <c r="W1475" t="str">
        <f>VLOOKUP($D1475,metadata!$B$2:$Z$451,20,0)</f>
        <v>pop level/ask</v>
      </c>
      <c r="X1475" t="str">
        <f>VLOOKUP($D1475,metadata!$B$2:$Z$451,21,0)</f>
        <v/>
      </c>
      <c r="Y1475">
        <f>VLOOKUP($D1475,metadata!$B$2:$Z$451,22,0)</f>
        <v>37</v>
      </c>
      <c r="Z1475" t="str">
        <f>VLOOKUP($D1475,metadata!$B$2:$Z$451,23,0)</f>
        <v/>
      </c>
      <c r="AA1475" t="str">
        <f>VLOOKUP($D1475,metadata!$B$2:$Z$451,24,0)</f>
        <v>larval</v>
      </c>
      <c r="AB1475" t="str">
        <f>VLOOKUP($D1475,metadata!$B$2:$Z$451,25,0)</f>
        <v/>
      </c>
      <c r="AC1475">
        <v>13.718050934668099</v>
      </c>
      <c r="AD1475">
        <v>39.940652818991097</v>
      </c>
      <c r="AF1475">
        <f>IF(AE1475="",V1475,AE1475)</f>
        <v>26</v>
      </c>
      <c r="AG1475">
        <v>14</v>
      </c>
      <c r="AH1475">
        <v>2013</v>
      </c>
      <c r="AI1475" t="s">
        <v>37</v>
      </c>
      <c r="AJ1475" t="s">
        <v>37</v>
      </c>
    </row>
    <row r="1476" spans="3:36" x14ac:dyDescent="0.3">
      <c r="C1476">
        <v>1476</v>
      </c>
      <c r="D1476" t="str">
        <f t="shared" si="56"/>
        <v>37-LAT</v>
      </c>
      <c r="E1476" t="str">
        <f>VLOOKUP($D1476,metadata!$B$2:$S$451,2,0)</f>
        <v>Paolucci, S; van de Zande, L; Beukeboom, LW</v>
      </c>
      <c r="F1476" t="str">
        <f>VLOOKUP($D1476,metadata!$B$2:$S$451,3,0)</f>
        <v>Adaptive latitudinal cline of photoperiodic diapause induction in the parasitoid Nasonia vitripennis in Europe</v>
      </c>
      <c r="G1476" t="str">
        <f>VLOOKUP($D1476,metadata!$B$2:$S$451,4,0)</f>
        <v>10.1111/jeb.12113</v>
      </c>
      <c r="H1476" t="str">
        <f>VLOOKUP($D1476,metadata!$B$2:$S$451,5,0)</f>
        <v>y-ask</v>
      </c>
      <c r="I1476" t="str">
        <f>VLOOKUP($D1476,metadata!$B$2:$S$451,6,0)</f>
        <v>a</v>
      </c>
      <c r="J1476" t="str">
        <f>VLOOKUP($D1476,metadata!$B$2:$S$451,7,0)</f>
        <v>i</v>
      </c>
      <c r="K1476">
        <f>VLOOKUP($D1476,metadata!$B$2:$S$451,8,0)</f>
        <v>7</v>
      </c>
      <c r="L1476">
        <f>VLOOKUP($D1476,metadata!$B$2:$S$451,9,0)</f>
        <v>8</v>
      </c>
      <c r="M1476" t="str">
        <f>VLOOKUP($D1476,metadata!$B$2:$S$451,10,0)</f>
        <v/>
      </c>
      <c r="N1476" t="str">
        <f>VLOOKUP($D1476,metadata!$B$2:$S$451,11,0)</f>
        <v>Nasonia vitripennis</v>
      </c>
      <c r="O1476" t="str">
        <f>VLOOKUP($D1476,metadata!$B$2:$S$451,12,0)</f>
        <v>hymenoptera</v>
      </c>
      <c r="P1476" t="str">
        <f>VLOOKUP($D1476,metadata!$B$2:$S$451,13,0)</f>
        <v>LAT</v>
      </c>
      <c r="Q1476">
        <f>VLOOKUP($D1476,metadata!$B$2:$S$451,14,0)</f>
        <v>56.856266666666698</v>
      </c>
      <c r="R1476">
        <f>VLOOKUP($D1476,metadata!$B$2:$S$451,15,0)</f>
        <v>25.200383333333299</v>
      </c>
      <c r="S1476" t="str">
        <f>VLOOKUP($D1476,metadata!$B$2:$S$451,16,0)</f>
        <v/>
      </c>
      <c r="T1476" t="str">
        <f>VLOOKUP($D1476,metadata!$B$2:$S$451,17,0)</f>
        <v/>
      </c>
      <c r="U1476" t="str">
        <f>VLOOKUP($D1476,metadata!$B$2:$S$451,18,0)</f>
        <v/>
      </c>
      <c r="V1476">
        <f>VLOOKUP($D1476,metadata!$B$2:$Z$451,19,0)</f>
        <v>26</v>
      </c>
      <c r="W1476" t="str">
        <f>VLOOKUP($D1476,metadata!$B$2:$Z$451,20,0)</f>
        <v>pop level/ask</v>
      </c>
      <c r="X1476" t="str">
        <f>VLOOKUP($D1476,metadata!$B$2:$Z$451,21,0)</f>
        <v/>
      </c>
      <c r="Y1476">
        <f>VLOOKUP($D1476,metadata!$B$2:$Z$451,22,0)</f>
        <v>37</v>
      </c>
      <c r="Z1476" t="str">
        <f>VLOOKUP($D1476,metadata!$B$2:$Z$451,23,0)</f>
        <v/>
      </c>
      <c r="AA1476" t="str">
        <f>VLOOKUP($D1476,metadata!$B$2:$Z$451,24,0)</f>
        <v>larval</v>
      </c>
      <c r="AB1476" t="str">
        <f>VLOOKUP($D1476,metadata!$B$2:$Z$451,25,0)</f>
        <v/>
      </c>
      <c r="AC1476">
        <v>15.154272697299399</v>
      </c>
      <c r="AD1476">
        <v>27.868397126557301</v>
      </c>
      <c r="AF1476">
        <f>IF(AE1476="",V1476,AE1476)</f>
        <v>26</v>
      </c>
      <c r="AG1476">
        <v>15</v>
      </c>
      <c r="AH1476">
        <v>2013</v>
      </c>
      <c r="AI1476" t="s">
        <v>37</v>
      </c>
      <c r="AJ1476" t="s">
        <v>37</v>
      </c>
    </row>
    <row r="1477" spans="3:36" x14ac:dyDescent="0.3">
      <c r="C1477">
        <v>1477</v>
      </c>
      <c r="D1477" t="str">
        <f t="shared" si="56"/>
        <v>37-LAT</v>
      </c>
      <c r="E1477" t="str">
        <f>VLOOKUP($D1477,metadata!$B$2:$S$451,2,0)</f>
        <v>Paolucci, S; van de Zande, L; Beukeboom, LW</v>
      </c>
      <c r="F1477" t="str">
        <f>VLOOKUP($D1477,metadata!$B$2:$S$451,3,0)</f>
        <v>Adaptive latitudinal cline of photoperiodic diapause induction in the parasitoid Nasonia vitripennis in Europe</v>
      </c>
      <c r="G1477" t="str">
        <f>VLOOKUP($D1477,metadata!$B$2:$S$451,4,0)</f>
        <v>10.1111/jeb.12113</v>
      </c>
      <c r="H1477" t="str">
        <f>VLOOKUP($D1477,metadata!$B$2:$S$451,5,0)</f>
        <v>y-ask</v>
      </c>
      <c r="I1477" t="str">
        <f>VLOOKUP($D1477,metadata!$B$2:$S$451,6,0)</f>
        <v>a</v>
      </c>
      <c r="J1477" t="str">
        <f>VLOOKUP($D1477,metadata!$B$2:$S$451,7,0)</f>
        <v>i</v>
      </c>
      <c r="K1477">
        <f>VLOOKUP($D1477,metadata!$B$2:$S$451,8,0)</f>
        <v>7</v>
      </c>
      <c r="L1477">
        <f>VLOOKUP($D1477,metadata!$B$2:$S$451,9,0)</f>
        <v>8</v>
      </c>
      <c r="M1477" t="str">
        <f>VLOOKUP($D1477,metadata!$B$2:$S$451,10,0)</f>
        <v/>
      </c>
      <c r="N1477" t="str">
        <f>VLOOKUP($D1477,metadata!$B$2:$S$451,11,0)</f>
        <v>Nasonia vitripennis</v>
      </c>
      <c r="O1477" t="str">
        <f>VLOOKUP($D1477,metadata!$B$2:$S$451,12,0)</f>
        <v>hymenoptera</v>
      </c>
      <c r="P1477" t="str">
        <f>VLOOKUP($D1477,metadata!$B$2:$S$451,13,0)</f>
        <v>LAT</v>
      </c>
      <c r="Q1477">
        <f>VLOOKUP($D1477,metadata!$B$2:$S$451,14,0)</f>
        <v>56.856266666666698</v>
      </c>
      <c r="R1477">
        <f>VLOOKUP($D1477,metadata!$B$2:$S$451,15,0)</f>
        <v>25.200383333333299</v>
      </c>
      <c r="S1477" t="str">
        <f>VLOOKUP($D1477,metadata!$B$2:$S$451,16,0)</f>
        <v/>
      </c>
      <c r="T1477" t="str">
        <f>VLOOKUP($D1477,metadata!$B$2:$S$451,17,0)</f>
        <v/>
      </c>
      <c r="U1477" t="str">
        <f>VLOOKUP($D1477,metadata!$B$2:$S$451,18,0)</f>
        <v/>
      </c>
      <c r="V1477">
        <f>VLOOKUP($D1477,metadata!$B$2:$Z$451,19,0)</f>
        <v>26</v>
      </c>
      <c r="W1477" t="str">
        <f>VLOOKUP($D1477,metadata!$B$2:$Z$451,20,0)</f>
        <v>pop level/ask</v>
      </c>
      <c r="X1477" t="str">
        <f>VLOOKUP($D1477,metadata!$B$2:$Z$451,21,0)</f>
        <v/>
      </c>
      <c r="Y1477">
        <f>VLOOKUP($D1477,metadata!$B$2:$Z$451,22,0)</f>
        <v>37</v>
      </c>
      <c r="Z1477" t="str">
        <f>VLOOKUP($D1477,metadata!$B$2:$Z$451,23,0)</f>
        <v/>
      </c>
      <c r="AA1477" t="str">
        <f>VLOOKUP($D1477,metadata!$B$2:$Z$451,24,0)</f>
        <v>larval</v>
      </c>
      <c r="AB1477" t="str">
        <f>VLOOKUP($D1477,metadata!$B$2:$Z$451,25,0)</f>
        <v/>
      </c>
      <c r="AC1477">
        <v>16.5648572770234</v>
      </c>
      <c r="AD1477">
        <v>0</v>
      </c>
      <c r="AF1477">
        <f>IF(AE1477="",V1477,AE1477)</f>
        <v>26</v>
      </c>
      <c r="AG1477">
        <v>16</v>
      </c>
      <c r="AH1477">
        <v>2013</v>
      </c>
      <c r="AI1477" t="s">
        <v>37</v>
      </c>
      <c r="AJ1477" t="s">
        <v>37</v>
      </c>
    </row>
    <row r="1478" spans="3:36" x14ac:dyDescent="0.3">
      <c r="C1478">
        <v>1478</v>
      </c>
      <c r="D1478" t="str">
        <f t="shared" si="56"/>
        <v>37-LAT</v>
      </c>
      <c r="E1478" t="str">
        <f>VLOOKUP($D1478,metadata!$B$2:$S$451,2,0)</f>
        <v>Paolucci, S; van de Zande, L; Beukeboom, LW</v>
      </c>
      <c r="F1478" t="str">
        <f>VLOOKUP($D1478,metadata!$B$2:$S$451,3,0)</f>
        <v>Adaptive latitudinal cline of photoperiodic diapause induction in the parasitoid Nasonia vitripennis in Europe</v>
      </c>
      <c r="G1478" t="str">
        <f>VLOOKUP($D1478,metadata!$B$2:$S$451,4,0)</f>
        <v>10.1111/jeb.12113</v>
      </c>
      <c r="H1478" t="str">
        <f>VLOOKUP($D1478,metadata!$B$2:$S$451,5,0)</f>
        <v>y-ask</v>
      </c>
      <c r="I1478" t="str">
        <f>VLOOKUP($D1478,metadata!$B$2:$S$451,6,0)</f>
        <v>a</v>
      </c>
      <c r="J1478" t="str">
        <f>VLOOKUP($D1478,metadata!$B$2:$S$451,7,0)</f>
        <v>i</v>
      </c>
      <c r="K1478">
        <f>VLOOKUP($D1478,metadata!$B$2:$S$451,8,0)</f>
        <v>7</v>
      </c>
      <c r="L1478">
        <f>VLOOKUP($D1478,metadata!$B$2:$S$451,9,0)</f>
        <v>8</v>
      </c>
      <c r="M1478" t="str">
        <f>VLOOKUP($D1478,metadata!$B$2:$S$451,10,0)</f>
        <v/>
      </c>
      <c r="N1478" t="str">
        <f>VLOOKUP($D1478,metadata!$B$2:$S$451,11,0)</f>
        <v>Nasonia vitripennis</v>
      </c>
      <c r="O1478" t="str">
        <f>VLOOKUP($D1478,metadata!$B$2:$S$451,12,0)</f>
        <v>hymenoptera</v>
      </c>
      <c r="P1478" t="str">
        <f>VLOOKUP($D1478,metadata!$B$2:$S$451,13,0)</f>
        <v>LAT</v>
      </c>
      <c r="Q1478">
        <f>VLOOKUP($D1478,metadata!$B$2:$S$451,14,0)</f>
        <v>56.856266666666698</v>
      </c>
      <c r="R1478">
        <f>VLOOKUP($D1478,metadata!$B$2:$S$451,15,0)</f>
        <v>25.200383333333299</v>
      </c>
      <c r="S1478" t="str">
        <f>VLOOKUP($D1478,metadata!$B$2:$S$451,16,0)</f>
        <v/>
      </c>
      <c r="T1478" t="str">
        <f>VLOOKUP($D1478,metadata!$B$2:$S$451,17,0)</f>
        <v/>
      </c>
      <c r="U1478" t="str">
        <f>VLOOKUP($D1478,metadata!$B$2:$S$451,18,0)</f>
        <v/>
      </c>
      <c r="V1478">
        <f>VLOOKUP($D1478,metadata!$B$2:$Z$451,19,0)</f>
        <v>26</v>
      </c>
      <c r="W1478" t="str">
        <f>VLOOKUP($D1478,metadata!$B$2:$Z$451,20,0)</f>
        <v>pop level/ask</v>
      </c>
      <c r="X1478" t="str">
        <f>VLOOKUP($D1478,metadata!$B$2:$Z$451,21,0)</f>
        <v/>
      </c>
      <c r="Y1478">
        <f>VLOOKUP($D1478,metadata!$B$2:$Z$451,22,0)</f>
        <v>37</v>
      </c>
      <c r="Z1478" t="str">
        <f>VLOOKUP($D1478,metadata!$B$2:$Z$451,23,0)</f>
        <v/>
      </c>
      <c r="AA1478" t="str">
        <f>VLOOKUP($D1478,metadata!$B$2:$Z$451,24,0)</f>
        <v>larval</v>
      </c>
      <c r="AB1478" t="str">
        <f>VLOOKUP($D1478,metadata!$B$2:$Z$451,25,0)</f>
        <v/>
      </c>
      <c r="AC1478">
        <v>18</v>
      </c>
      <c r="AD1478">
        <v>0</v>
      </c>
      <c r="AF1478">
        <f>IF(AE1478="",V1478,AE1478)</f>
        <v>26</v>
      </c>
      <c r="AG1478">
        <v>18</v>
      </c>
      <c r="AH1478">
        <v>2013</v>
      </c>
      <c r="AI1478" t="s">
        <v>37</v>
      </c>
      <c r="AJ1478" t="s">
        <v>37</v>
      </c>
    </row>
    <row r="1479" spans="3:36" x14ac:dyDescent="0.3">
      <c r="C1479">
        <v>1479</v>
      </c>
      <c r="D1479" t="str">
        <f t="shared" si="56"/>
        <v>37-HAM</v>
      </c>
      <c r="E1479" t="str">
        <f>VLOOKUP($D1479,metadata!$B$2:$S$451,2,0)</f>
        <v>Paolucci, S; van de Zande, L; Beukeboom, LW</v>
      </c>
      <c r="F1479" t="str">
        <f>VLOOKUP($D1479,metadata!$B$2:$S$451,3,0)</f>
        <v>Adaptive latitudinal cline of photoperiodic diapause induction in the parasitoid Nasonia vitripennis in Europe</v>
      </c>
      <c r="G1479" t="str">
        <f>VLOOKUP($D1479,metadata!$B$2:$S$451,4,0)</f>
        <v>10.1111/jeb.12113</v>
      </c>
      <c r="H1479" t="str">
        <f>VLOOKUP($D1479,metadata!$B$2:$S$451,5,0)</f>
        <v>y-ask</v>
      </c>
      <c r="I1479" t="str">
        <f>VLOOKUP($D1479,metadata!$B$2:$S$451,6,0)</f>
        <v>a</v>
      </c>
      <c r="J1479" t="str">
        <f>VLOOKUP($D1479,metadata!$B$2:$S$451,7,0)</f>
        <v>i</v>
      </c>
      <c r="K1479">
        <f>VLOOKUP($D1479,metadata!$B$2:$S$451,8,0)</f>
        <v>7</v>
      </c>
      <c r="L1479">
        <f>VLOOKUP($D1479,metadata!$B$2:$S$451,9,0)</f>
        <v>8</v>
      </c>
      <c r="M1479" t="str">
        <f>VLOOKUP($D1479,metadata!$B$2:$S$451,10,0)</f>
        <v/>
      </c>
      <c r="N1479" t="str">
        <f>VLOOKUP($D1479,metadata!$B$2:$S$451,11,0)</f>
        <v>Nasonia vitripennis</v>
      </c>
      <c r="O1479" t="str">
        <f>VLOOKUP($D1479,metadata!$B$2:$S$451,12,0)</f>
        <v>hymenoptera</v>
      </c>
      <c r="P1479" t="str">
        <f>VLOOKUP($D1479,metadata!$B$2:$S$451,13,0)</f>
        <v>HAM</v>
      </c>
      <c r="Q1479">
        <f>VLOOKUP($D1479,metadata!$B$2:$S$451,14,0)</f>
        <v>53.606561111111098</v>
      </c>
      <c r="R1479">
        <f>VLOOKUP($D1479,metadata!$B$2:$S$451,15,0)</f>
        <v>10.1715944444444</v>
      </c>
      <c r="S1479" t="str">
        <f>VLOOKUP($D1479,metadata!$B$2:$S$451,16,0)</f>
        <v/>
      </c>
      <c r="T1479" t="str">
        <f>VLOOKUP($D1479,metadata!$B$2:$S$451,17,0)</f>
        <v/>
      </c>
      <c r="U1479" t="str">
        <f>VLOOKUP($D1479,metadata!$B$2:$S$451,18,0)</f>
        <v/>
      </c>
      <c r="V1479">
        <f>VLOOKUP($D1479,metadata!$B$2:$Z$451,19,0)</f>
        <v>26</v>
      </c>
      <c r="W1479" t="str">
        <f>VLOOKUP($D1479,metadata!$B$2:$Z$451,20,0)</f>
        <v>pop level/ask</v>
      </c>
      <c r="X1479" t="str">
        <f>VLOOKUP($D1479,metadata!$B$2:$Z$451,21,0)</f>
        <v/>
      </c>
      <c r="Y1479">
        <f>VLOOKUP($D1479,metadata!$B$2:$Z$451,22,0)</f>
        <v>37</v>
      </c>
      <c r="Z1479" t="str">
        <f>VLOOKUP($D1479,metadata!$B$2:$Z$451,23,0)</f>
        <v/>
      </c>
      <c r="AA1479" t="str">
        <f>VLOOKUP($D1479,metadata!$B$2:$Z$451,24,0)</f>
        <v>larval</v>
      </c>
      <c r="AB1479" t="str">
        <f>VLOOKUP($D1479,metadata!$B$2:$Z$451,25,0)</f>
        <v/>
      </c>
      <c r="AC1479">
        <v>7.98727132851762</v>
      </c>
      <c r="AD1479">
        <v>86.938224979767995</v>
      </c>
      <c r="AF1479">
        <f>IF(AE1479="",V1479,AE1479)</f>
        <v>26</v>
      </c>
      <c r="AG1479">
        <v>8</v>
      </c>
      <c r="AH1479">
        <v>2013</v>
      </c>
      <c r="AI1479" t="s">
        <v>38</v>
      </c>
      <c r="AJ1479" t="s">
        <v>38</v>
      </c>
    </row>
    <row r="1480" spans="3:36" x14ac:dyDescent="0.3">
      <c r="C1480">
        <v>1480</v>
      </c>
      <c r="D1480" t="str">
        <f t="shared" si="56"/>
        <v>37-HAM</v>
      </c>
      <c r="E1480" t="str">
        <f>VLOOKUP($D1480,metadata!$B$2:$S$451,2,0)</f>
        <v>Paolucci, S; van de Zande, L; Beukeboom, LW</v>
      </c>
      <c r="F1480" t="str">
        <f>VLOOKUP($D1480,metadata!$B$2:$S$451,3,0)</f>
        <v>Adaptive latitudinal cline of photoperiodic diapause induction in the parasitoid Nasonia vitripennis in Europe</v>
      </c>
      <c r="G1480" t="str">
        <f>VLOOKUP($D1480,metadata!$B$2:$S$451,4,0)</f>
        <v>10.1111/jeb.12113</v>
      </c>
      <c r="H1480" t="str">
        <f>VLOOKUP($D1480,metadata!$B$2:$S$451,5,0)</f>
        <v>y-ask</v>
      </c>
      <c r="I1480" t="str">
        <f>VLOOKUP($D1480,metadata!$B$2:$S$451,6,0)</f>
        <v>a</v>
      </c>
      <c r="J1480" t="str">
        <f>VLOOKUP($D1480,metadata!$B$2:$S$451,7,0)</f>
        <v>i</v>
      </c>
      <c r="K1480">
        <f>VLOOKUP($D1480,metadata!$B$2:$S$451,8,0)</f>
        <v>7</v>
      </c>
      <c r="L1480">
        <f>VLOOKUP($D1480,metadata!$B$2:$S$451,9,0)</f>
        <v>8</v>
      </c>
      <c r="M1480" t="str">
        <f>VLOOKUP($D1480,metadata!$B$2:$S$451,10,0)</f>
        <v/>
      </c>
      <c r="N1480" t="str">
        <f>VLOOKUP($D1480,metadata!$B$2:$S$451,11,0)</f>
        <v>Nasonia vitripennis</v>
      </c>
      <c r="O1480" t="str">
        <f>VLOOKUP($D1480,metadata!$B$2:$S$451,12,0)</f>
        <v>hymenoptera</v>
      </c>
      <c r="P1480" t="str">
        <f>VLOOKUP($D1480,metadata!$B$2:$S$451,13,0)</f>
        <v>HAM</v>
      </c>
      <c r="Q1480">
        <f>VLOOKUP($D1480,metadata!$B$2:$S$451,14,0)</f>
        <v>53.606561111111098</v>
      </c>
      <c r="R1480">
        <f>VLOOKUP($D1480,metadata!$B$2:$S$451,15,0)</f>
        <v>10.1715944444444</v>
      </c>
      <c r="S1480" t="str">
        <f>VLOOKUP($D1480,metadata!$B$2:$S$451,16,0)</f>
        <v/>
      </c>
      <c r="T1480" t="str">
        <f>VLOOKUP($D1480,metadata!$B$2:$S$451,17,0)</f>
        <v/>
      </c>
      <c r="U1480" t="str">
        <f>VLOOKUP($D1480,metadata!$B$2:$S$451,18,0)</f>
        <v/>
      </c>
      <c r="V1480">
        <f>VLOOKUP($D1480,metadata!$B$2:$Z$451,19,0)</f>
        <v>26</v>
      </c>
      <c r="W1480" t="str">
        <f>VLOOKUP($D1480,metadata!$B$2:$Z$451,20,0)</f>
        <v>pop level/ask</v>
      </c>
      <c r="X1480" t="str">
        <f>VLOOKUP($D1480,metadata!$B$2:$Z$451,21,0)</f>
        <v/>
      </c>
      <c r="Y1480">
        <f>VLOOKUP($D1480,metadata!$B$2:$Z$451,22,0)</f>
        <v>37</v>
      </c>
      <c r="Z1480" t="str">
        <f>VLOOKUP($D1480,metadata!$B$2:$Z$451,23,0)</f>
        <v/>
      </c>
      <c r="AA1480" t="str">
        <f>VLOOKUP($D1480,metadata!$B$2:$Z$451,24,0)</f>
        <v>larval</v>
      </c>
      <c r="AB1480" t="str">
        <f>VLOOKUP($D1480,metadata!$B$2:$Z$451,25,0)</f>
        <v/>
      </c>
      <c r="AC1480">
        <v>9.4212750651919794</v>
      </c>
      <c r="AD1480">
        <v>90.791395657864499</v>
      </c>
      <c r="AF1480">
        <f>IF(AE1480="",V1480,AE1480)</f>
        <v>26</v>
      </c>
      <c r="AG1480">
        <v>10</v>
      </c>
      <c r="AH1480">
        <v>2013</v>
      </c>
      <c r="AI1480" t="s">
        <v>38</v>
      </c>
      <c r="AJ1480" t="s">
        <v>38</v>
      </c>
    </row>
    <row r="1481" spans="3:36" x14ac:dyDescent="0.3">
      <c r="C1481">
        <v>1481</v>
      </c>
      <c r="D1481" t="str">
        <f t="shared" si="56"/>
        <v>37-HAM</v>
      </c>
      <c r="E1481" t="str">
        <f>VLOOKUP($D1481,metadata!$B$2:$S$451,2,0)</f>
        <v>Paolucci, S; van de Zande, L; Beukeboom, LW</v>
      </c>
      <c r="F1481" t="str">
        <f>VLOOKUP($D1481,metadata!$B$2:$S$451,3,0)</f>
        <v>Adaptive latitudinal cline of photoperiodic diapause induction in the parasitoid Nasonia vitripennis in Europe</v>
      </c>
      <c r="G1481" t="str">
        <f>VLOOKUP($D1481,metadata!$B$2:$S$451,4,0)</f>
        <v>10.1111/jeb.12113</v>
      </c>
      <c r="H1481" t="str">
        <f>VLOOKUP($D1481,metadata!$B$2:$S$451,5,0)</f>
        <v>y-ask</v>
      </c>
      <c r="I1481" t="str">
        <f>VLOOKUP($D1481,metadata!$B$2:$S$451,6,0)</f>
        <v>a</v>
      </c>
      <c r="J1481" t="str">
        <f>VLOOKUP($D1481,metadata!$B$2:$S$451,7,0)</f>
        <v>i</v>
      </c>
      <c r="K1481">
        <f>VLOOKUP($D1481,metadata!$B$2:$S$451,8,0)</f>
        <v>7</v>
      </c>
      <c r="L1481">
        <f>VLOOKUP($D1481,metadata!$B$2:$S$451,9,0)</f>
        <v>8</v>
      </c>
      <c r="M1481" t="str">
        <f>VLOOKUP($D1481,metadata!$B$2:$S$451,10,0)</f>
        <v/>
      </c>
      <c r="N1481" t="str">
        <f>VLOOKUP($D1481,metadata!$B$2:$S$451,11,0)</f>
        <v>Nasonia vitripennis</v>
      </c>
      <c r="O1481" t="str">
        <f>VLOOKUP($D1481,metadata!$B$2:$S$451,12,0)</f>
        <v>hymenoptera</v>
      </c>
      <c r="P1481" t="str">
        <f>VLOOKUP($D1481,metadata!$B$2:$S$451,13,0)</f>
        <v>HAM</v>
      </c>
      <c r="Q1481">
        <f>VLOOKUP($D1481,metadata!$B$2:$S$451,14,0)</f>
        <v>53.606561111111098</v>
      </c>
      <c r="R1481">
        <f>VLOOKUP($D1481,metadata!$B$2:$S$451,15,0)</f>
        <v>10.1715944444444</v>
      </c>
      <c r="S1481" t="str">
        <f>VLOOKUP($D1481,metadata!$B$2:$S$451,16,0)</f>
        <v/>
      </c>
      <c r="T1481" t="str">
        <f>VLOOKUP($D1481,metadata!$B$2:$S$451,17,0)</f>
        <v/>
      </c>
      <c r="U1481" t="str">
        <f>VLOOKUP($D1481,metadata!$B$2:$S$451,18,0)</f>
        <v/>
      </c>
      <c r="V1481">
        <f>VLOOKUP($D1481,metadata!$B$2:$Z$451,19,0)</f>
        <v>26</v>
      </c>
      <c r="W1481" t="str">
        <f>VLOOKUP($D1481,metadata!$B$2:$Z$451,20,0)</f>
        <v>pop level/ask</v>
      </c>
      <c r="X1481" t="str">
        <f>VLOOKUP($D1481,metadata!$B$2:$Z$451,21,0)</f>
        <v/>
      </c>
      <c r="Y1481">
        <f>VLOOKUP($D1481,metadata!$B$2:$Z$451,22,0)</f>
        <v>37</v>
      </c>
      <c r="Z1481" t="str">
        <f>VLOOKUP($D1481,metadata!$B$2:$Z$451,23,0)</f>
        <v/>
      </c>
      <c r="AA1481" t="str">
        <f>VLOOKUP($D1481,metadata!$B$2:$Z$451,24,0)</f>
        <v>larval</v>
      </c>
      <c r="AB1481" t="str">
        <f>VLOOKUP($D1481,metadata!$B$2:$Z$451,25,0)</f>
        <v/>
      </c>
      <c r="AC1481">
        <v>10.856337859305199</v>
      </c>
      <c r="AD1481">
        <v>87.040533924806894</v>
      </c>
      <c r="AF1481">
        <f>IF(AE1481="",V1481,AE1481)</f>
        <v>26</v>
      </c>
      <c r="AG1481">
        <v>12</v>
      </c>
      <c r="AH1481">
        <v>2013</v>
      </c>
      <c r="AI1481" t="s">
        <v>37</v>
      </c>
      <c r="AJ1481" t="s">
        <v>37</v>
      </c>
    </row>
    <row r="1482" spans="3:36" x14ac:dyDescent="0.3">
      <c r="C1482">
        <v>1482</v>
      </c>
      <c r="D1482" t="str">
        <f t="shared" si="56"/>
        <v>37-HAM</v>
      </c>
      <c r="E1482" t="str">
        <f>VLOOKUP($D1482,metadata!$B$2:$S$451,2,0)</f>
        <v>Paolucci, S; van de Zande, L; Beukeboom, LW</v>
      </c>
      <c r="F1482" t="str">
        <f>VLOOKUP($D1482,metadata!$B$2:$S$451,3,0)</f>
        <v>Adaptive latitudinal cline of photoperiodic diapause induction in the parasitoid Nasonia vitripennis in Europe</v>
      </c>
      <c r="G1482" t="str">
        <f>VLOOKUP($D1482,metadata!$B$2:$S$451,4,0)</f>
        <v>10.1111/jeb.12113</v>
      </c>
      <c r="H1482" t="str">
        <f>VLOOKUP($D1482,metadata!$B$2:$S$451,5,0)</f>
        <v>y-ask</v>
      </c>
      <c r="I1482" t="str">
        <f>VLOOKUP($D1482,metadata!$B$2:$S$451,6,0)</f>
        <v>a</v>
      </c>
      <c r="J1482" t="str">
        <f>VLOOKUP($D1482,metadata!$B$2:$S$451,7,0)</f>
        <v>i</v>
      </c>
      <c r="K1482">
        <f>VLOOKUP($D1482,metadata!$B$2:$S$451,8,0)</f>
        <v>7</v>
      </c>
      <c r="L1482">
        <f>VLOOKUP($D1482,metadata!$B$2:$S$451,9,0)</f>
        <v>8</v>
      </c>
      <c r="M1482" t="str">
        <f>VLOOKUP($D1482,metadata!$B$2:$S$451,10,0)</f>
        <v/>
      </c>
      <c r="N1482" t="str">
        <f>VLOOKUP($D1482,metadata!$B$2:$S$451,11,0)</f>
        <v>Nasonia vitripennis</v>
      </c>
      <c r="O1482" t="str">
        <f>VLOOKUP($D1482,metadata!$B$2:$S$451,12,0)</f>
        <v>hymenoptera</v>
      </c>
      <c r="P1482" t="str">
        <f>VLOOKUP($D1482,metadata!$B$2:$S$451,13,0)</f>
        <v>HAM</v>
      </c>
      <c r="Q1482">
        <f>VLOOKUP($D1482,metadata!$B$2:$S$451,14,0)</f>
        <v>53.606561111111098</v>
      </c>
      <c r="R1482">
        <f>VLOOKUP($D1482,metadata!$B$2:$S$451,15,0)</f>
        <v>10.1715944444444</v>
      </c>
      <c r="S1482" t="str">
        <f>VLOOKUP($D1482,metadata!$B$2:$S$451,16,0)</f>
        <v/>
      </c>
      <c r="T1482" t="str">
        <f>VLOOKUP($D1482,metadata!$B$2:$S$451,17,0)</f>
        <v/>
      </c>
      <c r="U1482" t="str">
        <f>VLOOKUP($D1482,metadata!$B$2:$S$451,18,0)</f>
        <v/>
      </c>
      <c r="V1482">
        <f>VLOOKUP($D1482,metadata!$B$2:$Z$451,19,0)</f>
        <v>26</v>
      </c>
      <c r="W1482" t="str">
        <f>VLOOKUP($D1482,metadata!$B$2:$Z$451,20,0)</f>
        <v>pop level/ask</v>
      </c>
      <c r="X1482" t="str">
        <f>VLOOKUP($D1482,metadata!$B$2:$Z$451,21,0)</f>
        <v/>
      </c>
      <c r="Y1482">
        <f>VLOOKUP($D1482,metadata!$B$2:$Z$451,22,0)</f>
        <v>37</v>
      </c>
      <c r="Z1482" t="str">
        <f>VLOOKUP($D1482,metadata!$B$2:$Z$451,23,0)</f>
        <v/>
      </c>
      <c r="AA1482" t="str">
        <f>VLOOKUP($D1482,metadata!$B$2:$Z$451,24,0)</f>
        <v>larval</v>
      </c>
      <c r="AB1482" t="str">
        <f>VLOOKUP($D1482,metadata!$B$2:$Z$451,25,0)</f>
        <v/>
      </c>
      <c r="AC1482">
        <v>12.275874471720099</v>
      </c>
      <c r="AD1482">
        <v>94.7676567854609</v>
      </c>
      <c r="AF1482">
        <f>IF(AE1482="",V1482,AE1482)</f>
        <v>26</v>
      </c>
      <c r="AG1482">
        <v>13</v>
      </c>
      <c r="AH1482">
        <v>2013</v>
      </c>
      <c r="AI1482" t="s">
        <v>37</v>
      </c>
      <c r="AJ1482" t="s">
        <v>37</v>
      </c>
    </row>
    <row r="1483" spans="3:36" x14ac:dyDescent="0.3">
      <c r="C1483">
        <v>1483</v>
      </c>
      <c r="D1483" t="str">
        <f t="shared" si="56"/>
        <v>37-HAM</v>
      </c>
      <c r="E1483" t="str">
        <f>VLOOKUP($D1483,metadata!$B$2:$S$451,2,0)</f>
        <v>Paolucci, S; van de Zande, L; Beukeboom, LW</v>
      </c>
      <c r="F1483" t="str">
        <f>VLOOKUP($D1483,metadata!$B$2:$S$451,3,0)</f>
        <v>Adaptive latitudinal cline of photoperiodic diapause induction in the parasitoid Nasonia vitripennis in Europe</v>
      </c>
      <c r="G1483" t="str">
        <f>VLOOKUP($D1483,metadata!$B$2:$S$451,4,0)</f>
        <v>10.1111/jeb.12113</v>
      </c>
      <c r="H1483" t="str">
        <f>VLOOKUP($D1483,metadata!$B$2:$S$451,5,0)</f>
        <v>y-ask</v>
      </c>
      <c r="I1483" t="str">
        <f>VLOOKUP($D1483,metadata!$B$2:$S$451,6,0)</f>
        <v>a</v>
      </c>
      <c r="J1483" t="str">
        <f>VLOOKUP($D1483,metadata!$B$2:$S$451,7,0)</f>
        <v>i</v>
      </c>
      <c r="K1483">
        <f>VLOOKUP($D1483,metadata!$B$2:$S$451,8,0)</f>
        <v>7</v>
      </c>
      <c r="L1483">
        <f>VLOOKUP($D1483,metadata!$B$2:$S$451,9,0)</f>
        <v>8</v>
      </c>
      <c r="M1483" t="str">
        <f>VLOOKUP($D1483,metadata!$B$2:$S$451,10,0)</f>
        <v/>
      </c>
      <c r="N1483" t="str">
        <f>VLOOKUP($D1483,metadata!$B$2:$S$451,11,0)</f>
        <v>Nasonia vitripennis</v>
      </c>
      <c r="O1483" t="str">
        <f>VLOOKUP($D1483,metadata!$B$2:$S$451,12,0)</f>
        <v>hymenoptera</v>
      </c>
      <c r="P1483" t="str">
        <f>VLOOKUP($D1483,metadata!$B$2:$S$451,13,0)</f>
        <v>HAM</v>
      </c>
      <c r="Q1483">
        <f>VLOOKUP($D1483,metadata!$B$2:$S$451,14,0)</f>
        <v>53.606561111111098</v>
      </c>
      <c r="R1483">
        <f>VLOOKUP($D1483,metadata!$B$2:$S$451,15,0)</f>
        <v>10.1715944444444</v>
      </c>
      <c r="S1483" t="str">
        <f>VLOOKUP($D1483,metadata!$B$2:$S$451,16,0)</f>
        <v/>
      </c>
      <c r="T1483" t="str">
        <f>VLOOKUP($D1483,metadata!$B$2:$S$451,17,0)</f>
        <v/>
      </c>
      <c r="U1483" t="str">
        <f>VLOOKUP($D1483,metadata!$B$2:$S$451,18,0)</f>
        <v/>
      </c>
      <c r="V1483">
        <f>VLOOKUP($D1483,metadata!$B$2:$Z$451,19,0)</f>
        <v>26</v>
      </c>
      <c r="W1483" t="str">
        <f>VLOOKUP($D1483,metadata!$B$2:$Z$451,20,0)</f>
        <v>pop level/ask</v>
      </c>
      <c r="X1483" t="str">
        <f>VLOOKUP($D1483,metadata!$B$2:$Z$451,21,0)</f>
        <v/>
      </c>
      <c r="Y1483">
        <f>VLOOKUP($D1483,metadata!$B$2:$Z$451,22,0)</f>
        <v>37</v>
      </c>
      <c r="Z1483" t="str">
        <f>VLOOKUP($D1483,metadata!$B$2:$Z$451,23,0)</f>
        <v/>
      </c>
      <c r="AA1483" t="str">
        <f>VLOOKUP($D1483,metadata!$B$2:$Z$451,24,0)</f>
        <v>larval</v>
      </c>
      <c r="AB1483" t="str">
        <f>VLOOKUP($D1483,metadata!$B$2:$Z$451,25,0)</f>
        <v/>
      </c>
      <c r="AC1483">
        <v>13.713914615991699</v>
      </c>
      <c r="AD1483">
        <v>69.639420915385301</v>
      </c>
      <c r="AF1483">
        <f>IF(AE1483="",V1483,AE1483)</f>
        <v>26</v>
      </c>
      <c r="AG1483">
        <v>14</v>
      </c>
      <c r="AH1483">
        <v>2013</v>
      </c>
      <c r="AI1483" t="s">
        <v>37</v>
      </c>
      <c r="AJ1483" t="s">
        <v>37</v>
      </c>
    </row>
    <row r="1484" spans="3:36" x14ac:dyDescent="0.3">
      <c r="C1484">
        <v>1484</v>
      </c>
      <c r="D1484" t="str">
        <f t="shared" si="56"/>
        <v>37-HAM</v>
      </c>
      <c r="E1484" t="str">
        <f>VLOOKUP($D1484,metadata!$B$2:$S$451,2,0)</f>
        <v>Paolucci, S; van de Zande, L; Beukeboom, LW</v>
      </c>
      <c r="F1484" t="str">
        <f>VLOOKUP($D1484,metadata!$B$2:$S$451,3,0)</f>
        <v>Adaptive latitudinal cline of photoperiodic diapause induction in the parasitoid Nasonia vitripennis in Europe</v>
      </c>
      <c r="G1484" t="str">
        <f>VLOOKUP($D1484,metadata!$B$2:$S$451,4,0)</f>
        <v>10.1111/jeb.12113</v>
      </c>
      <c r="H1484" t="str">
        <f>VLOOKUP($D1484,metadata!$B$2:$S$451,5,0)</f>
        <v>y-ask</v>
      </c>
      <c r="I1484" t="str">
        <f>VLOOKUP($D1484,metadata!$B$2:$S$451,6,0)</f>
        <v>a</v>
      </c>
      <c r="J1484" t="str">
        <f>VLOOKUP($D1484,metadata!$B$2:$S$451,7,0)</f>
        <v>i</v>
      </c>
      <c r="K1484">
        <f>VLOOKUP($D1484,metadata!$B$2:$S$451,8,0)</f>
        <v>7</v>
      </c>
      <c r="L1484">
        <f>VLOOKUP($D1484,metadata!$B$2:$S$451,9,0)</f>
        <v>8</v>
      </c>
      <c r="M1484" t="str">
        <f>VLOOKUP($D1484,metadata!$B$2:$S$451,10,0)</f>
        <v/>
      </c>
      <c r="N1484" t="str">
        <f>VLOOKUP($D1484,metadata!$B$2:$S$451,11,0)</f>
        <v>Nasonia vitripennis</v>
      </c>
      <c r="O1484" t="str">
        <f>VLOOKUP($D1484,metadata!$B$2:$S$451,12,0)</f>
        <v>hymenoptera</v>
      </c>
      <c r="P1484" t="str">
        <f>VLOOKUP($D1484,metadata!$B$2:$S$451,13,0)</f>
        <v>HAM</v>
      </c>
      <c r="Q1484">
        <f>VLOOKUP($D1484,metadata!$B$2:$S$451,14,0)</f>
        <v>53.606561111111098</v>
      </c>
      <c r="R1484">
        <f>VLOOKUP($D1484,metadata!$B$2:$S$451,15,0)</f>
        <v>10.1715944444444</v>
      </c>
      <c r="S1484" t="str">
        <f>VLOOKUP($D1484,metadata!$B$2:$S$451,16,0)</f>
        <v/>
      </c>
      <c r="T1484" t="str">
        <f>VLOOKUP($D1484,metadata!$B$2:$S$451,17,0)</f>
        <v/>
      </c>
      <c r="U1484" t="str">
        <f>VLOOKUP($D1484,metadata!$B$2:$S$451,18,0)</f>
        <v/>
      </c>
      <c r="V1484">
        <f>VLOOKUP($D1484,metadata!$B$2:$Z$451,19,0)</f>
        <v>26</v>
      </c>
      <c r="W1484" t="str">
        <f>VLOOKUP($D1484,metadata!$B$2:$Z$451,20,0)</f>
        <v>pop level/ask</v>
      </c>
      <c r="X1484" t="str">
        <f>VLOOKUP($D1484,metadata!$B$2:$Z$451,21,0)</f>
        <v/>
      </c>
      <c r="Y1484">
        <f>VLOOKUP($D1484,metadata!$B$2:$Z$451,22,0)</f>
        <v>37</v>
      </c>
      <c r="Z1484" t="str">
        <f>VLOOKUP($D1484,metadata!$B$2:$Z$451,23,0)</f>
        <v/>
      </c>
      <c r="AA1484" t="str">
        <f>VLOOKUP($D1484,metadata!$B$2:$Z$451,24,0)</f>
        <v>larval</v>
      </c>
      <c r="AB1484" t="str">
        <f>VLOOKUP($D1484,metadata!$B$2:$Z$451,25,0)</f>
        <v/>
      </c>
      <c r="AC1484">
        <v>15.1278961724065</v>
      </c>
      <c r="AD1484">
        <v>17.251845857187099</v>
      </c>
      <c r="AF1484">
        <f>IF(AE1484="",V1484,AE1484)</f>
        <v>26</v>
      </c>
      <c r="AG1484">
        <v>15</v>
      </c>
      <c r="AH1484">
        <v>2013</v>
      </c>
      <c r="AI1484" t="s">
        <v>37</v>
      </c>
      <c r="AJ1484" t="s">
        <v>37</v>
      </c>
    </row>
    <row r="1485" spans="3:36" x14ac:dyDescent="0.3">
      <c r="C1485">
        <v>1485</v>
      </c>
      <c r="D1485" t="str">
        <f t="shared" si="56"/>
        <v>37-HAM</v>
      </c>
      <c r="E1485" t="str">
        <f>VLOOKUP($D1485,metadata!$B$2:$S$451,2,0)</f>
        <v>Paolucci, S; van de Zande, L; Beukeboom, LW</v>
      </c>
      <c r="F1485" t="str">
        <f>VLOOKUP($D1485,metadata!$B$2:$S$451,3,0)</f>
        <v>Adaptive latitudinal cline of photoperiodic diapause induction in the parasitoid Nasonia vitripennis in Europe</v>
      </c>
      <c r="G1485" t="str">
        <f>VLOOKUP($D1485,metadata!$B$2:$S$451,4,0)</f>
        <v>10.1111/jeb.12113</v>
      </c>
      <c r="H1485" t="str">
        <f>VLOOKUP($D1485,metadata!$B$2:$S$451,5,0)</f>
        <v>y-ask</v>
      </c>
      <c r="I1485" t="str">
        <f>VLOOKUP($D1485,metadata!$B$2:$S$451,6,0)</f>
        <v>a</v>
      </c>
      <c r="J1485" t="str">
        <f>VLOOKUP($D1485,metadata!$B$2:$S$451,7,0)</f>
        <v>i</v>
      </c>
      <c r="K1485">
        <f>VLOOKUP($D1485,metadata!$B$2:$S$451,8,0)</f>
        <v>7</v>
      </c>
      <c r="L1485">
        <f>VLOOKUP($D1485,metadata!$B$2:$S$451,9,0)</f>
        <v>8</v>
      </c>
      <c r="M1485" t="str">
        <f>VLOOKUP($D1485,metadata!$B$2:$S$451,10,0)</f>
        <v/>
      </c>
      <c r="N1485" t="str">
        <f>VLOOKUP($D1485,metadata!$B$2:$S$451,11,0)</f>
        <v>Nasonia vitripennis</v>
      </c>
      <c r="O1485" t="str">
        <f>VLOOKUP($D1485,metadata!$B$2:$S$451,12,0)</f>
        <v>hymenoptera</v>
      </c>
      <c r="P1485" t="str">
        <f>VLOOKUP($D1485,metadata!$B$2:$S$451,13,0)</f>
        <v>HAM</v>
      </c>
      <c r="Q1485">
        <f>VLOOKUP($D1485,metadata!$B$2:$S$451,14,0)</f>
        <v>53.606561111111098</v>
      </c>
      <c r="R1485">
        <f>VLOOKUP($D1485,metadata!$B$2:$S$451,15,0)</f>
        <v>10.1715944444444</v>
      </c>
      <c r="S1485" t="str">
        <f>VLOOKUP($D1485,metadata!$B$2:$S$451,16,0)</f>
        <v/>
      </c>
      <c r="T1485" t="str">
        <f>VLOOKUP($D1485,metadata!$B$2:$S$451,17,0)</f>
        <v/>
      </c>
      <c r="U1485" t="str">
        <f>VLOOKUP($D1485,metadata!$B$2:$S$451,18,0)</f>
        <v/>
      </c>
      <c r="V1485">
        <f>VLOOKUP($D1485,metadata!$B$2:$Z$451,19,0)</f>
        <v>26</v>
      </c>
      <c r="W1485" t="str">
        <f>VLOOKUP($D1485,metadata!$B$2:$Z$451,20,0)</f>
        <v>pop level/ask</v>
      </c>
      <c r="X1485" t="str">
        <f>VLOOKUP($D1485,metadata!$B$2:$Z$451,21,0)</f>
        <v/>
      </c>
      <c r="Y1485">
        <f>VLOOKUP($D1485,metadata!$B$2:$Z$451,22,0)</f>
        <v>37</v>
      </c>
      <c r="Z1485" t="str">
        <f>VLOOKUP($D1485,metadata!$B$2:$Z$451,23,0)</f>
        <v/>
      </c>
      <c r="AA1485" t="str">
        <f>VLOOKUP($D1485,metadata!$B$2:$Z$451,24,0)</f>
        <v>larval</v>
      </c>
      <c r="AB1485" t="str">
        <f>VLOOKUP($D1485,metadata!$B$2:$Z$451,25,0)</f>
        <v/>
      </c>
      <c r="AC1485">
        <v>16.5776259129374</v>
      </c>
      <c r="AD1485">
        <v>8.1923088451278403</v>
      </c>
      <c r="AF1485">
        <f>IF(AE1485="",V1485,AE1485)</f>
        <v>26</v>
      </c>
      <c r="AG1485">
        <v>16</v>
      </c>
      <c r="AH1485">
        <v>2013</v>
      </c>
      <c r="AI1485" t="s">
        <v>37</v>
      </c>
      <c r="AJ1485" t="s">
        <v>37</v>
      </c>
    </row>
    <row r="1486" spans="3:36" x14ac:dyDescent="0.3">
      <c r="C1486">
        <v>1486</v>
      </c>
      <c r="D1486" t="str">
        <f t="shared" si="56"/>
        <v>37-HAM</v>
      </c>
      <c r="E1486" t="str">
        <f>VLOOKUP($D1486,metadata!$B$2:$S$451,2,0)</f>
        <v>Paolucci, S; van de Zande, L; Beukeboom, LW</v>
      </c>
      <c r="F1486" t="str">
        <f>VLOOKUP($D1486,metadata!$B$2:$S$451,3,0)</f>
        <v>Adaptive latitudinal cline of photoperiodic diapause induction in the parasitoid Nasonia vitripennis in Europe</v>
      </c>
      <c r="G1486" t="str">
        <f>VLOOKUP($D1486,metadata!$B$2:$S$451,4,0)</f>
        <v>10.1111/jeb.12113</v>
      </c>
      <c r="H1486" t="str">
        <f>VLOOKUP($D1486,metadata!$B$2:$S$451,5,0)</f>
        <v>y-ask</v>
      </c>
      <c r="I1486" t="str">
        <f>VLOOKUP($D1486,metadata!$B$2:$S$451,6,0)</f>
        <v>a</v>
      </c>
      <c r="J1486" t="str">
        <f>VLOOKUP($D1486,metadata!$B$2:$S$451,7,0)</f>
        <v>i</v>
      </c>
      <c r="K1486">
        <f>VLOOKUP($D1486,metadata!$B$2:$S$451,8,0)</f>
        <v>7</v>
      </c>
      <c r="L1486">
        <f>VLOOKUP($D1486,metadata!$B$2:$S$451,9,0)</f>
        <v>8</v>
      </c>
      <c r="M1486" t="str">
        <f>VLOOKUP($D1486,metadata!$B$2:$S$451,10,0)</f>
        <v/>
      </c>
      <c r="N1486" t="str">
        <f>VLOOKUP($D1486,metadata!$B$2:$S$451,11,0)</f>
        <v>Nasonia vitripennis</v>
      </c>
      <c r="O1486" t="str">
        <f>VLOOKUP($D1486,metadata!$B$2:$S$451,12,0)</f>
        <v>hymenoptera</v>
      </c>
      <c r="P1486" t="str">
        <f>VLOOKUP($D1486,metadata!$B$2:$S$451,13,0)</f>
        <v>HAM</v>
      </c>
      <c r="Q1486">
        <f>VLOOKUP($D1486,metadata!$B$2:$S$451,14,0)</f>
        <v>53.606561111111098</v>
      </c>
      <c r="R1486">
        <f>VLOOKUP($D1486,metadata!$B$2:$S$451,15,0)</f>
        <v>10.1715944444444</v>
      </c>
      <c r="S1486" t="str">
        <f>VLOOKUP($D1486,metadata!$B$2:$S$451,16,0)</f>
        <v/>
      </c>
      <c r="T1486" t="str">
        <f>VLOOKUP($D1486,metadata!$B$2:$S$451,17,0)</f>
        <v/>
      </c>
      <c r="U1486" t="str">
        <f>VLOOKUP($D1486,metadata!$B$2:$S$451,18,0)</f>
        <v/>
      </c>
      <c r="V1486">
        <f>VLOOKUP($D1486,metadata!$B$2:$Z$451,19,0)</f>
        <v>26</v>
      </c>
      <c r="W1486" t="str">
        <f>VLOOKUP($D1486,metadata!$B$2:$Z$451,20,0)</f>
        <v>pop level/ask</v>
      </c>
      <c r="X1486" t="str">
        <f>VLOOKUP($D1486,metadata!$B$2:$Z$451,21,0)</f>
        <v/>
      </c>
      <c r="Y1486">
        <f>VLOOKUP($D1486,metadata!$B$2:$Z$451,22,0)</f>
        <v>37</v>
      </c>
      <c r="Z1486" t="str">
        <f>VLOOKUP($D1486,metadata!$B$2:$Z$451,23,0)</f>
        <v/>
      </c>
      <c r="AA1486" t="str">
        <f>VLOOKUP($D1486,metadata!$B$2:$Z$451,24,0)</f>
        <v>larval</v>
      </c>
      <c r="AB1486" t="str">
        <f>VLOOKUP($D1486,metadata!$B$2:$Z$451,25,0)</f>
        <v/>
      </c>
      <c r="AC1486">
        <v>17.999400533525101</v>
      </c>
      <c r="AD1486">
        <v>0</v>
      </c>
      <c r="AF1486">
        <f>IF(AE1486="",V1486,AE1486)</f>
        <v>26</v>
      </c>
      <c r="AG1486">
        <v>18</v>
      </c>
      <c r="AH1486">
        <v>2013</v>
      </c>
      <c r="AI1486" t="s">
        <v>37</v>
      </c>
      <c r="AJ1486" t="s">
        <v>37</v>
      </c>
    </row>
    <row r="1487" spans="3:36" x14ac:dyDescent="0.3">
      <c r="C1487">
        <v>1487</v>
      </c>
      <c r="D1487" t="str">
        <f t="shared" si="56"/>
        <v>37-SCH</v>
      </c>
      <c r="E1487" t="str">
        <f>VLOOKUP($D1487,metadata!$B$2:$S$451,2,0)</f>
        <v>Paolucci, S; van de Zande, L; Beukeboom, LW</v>
      </c>
      <c r="F1487" t="str">
        <f>VLOOKUP($D1487,metadata!$B$2:$S$451,3,0)</f>
        <v>Adaptive latitudinal cline of photoperiodic diapause induction in the parasitoid Nasonia vitripennis in Europe</v>
      </c>
      <c r="G1487" t="str">
        <f>VLOOKUP($D1487,metadata!$B$2:$S$451,4,0)</f>
        <v>10.1111/jeb.12113</v>
      </c>
      <c r="H1487" t="str">
        <f>VLOOKUP($D1487,metadata!$B$2:$S$451,5,0)</f>
        <v>y-ask</v>
      </c>
      <c r="I1487" t="str">
        <f>VLOOKUP($D1487,metadata!$B$2:$S$451,6,0)</f>
        <v>a</v>
      </c>
      <c r="J1487" t="str">
        <f>VLOOKUP($D1487,metadata!$B$2:$S$451,7,0)</f>
        <v>i</v>
      </c>
      <c r="K1487">
        <f>VLOOKUP($D1487,metadata!$B$2:$S$451,8,0)</f>
        <v>7</v>
      </c>
      <c r="L1487">
        <f>VLOOKUP($D1487,metadata!$B$2:$S$451,9,0)</f>
        <v>8</v>
      </c>
      <c r="M1487" t="str">
        <f>VLOOKUP($D1487,metadata!$B$2:$S$451,10,0)</f>
        <v/>
      </c>
      <c r="N1487" t="str">
        <f>VLOOKUP($D1487,metadata!$B$2:$S$451,11,0)</f>
        <v>Nasonia vitripennis</v>
      </c>
      <c r="O1487" t="str">
        <f>VLOOKUP($D1487,metadata!$B$2:$S$451,12,0)</f>
        <v>hymenoptera</v>
      </c>
      <c r="P1487" t="str">
        <f>VLOOKUP($D1487,metadata!$B$2:$S$451,13,0)</f>
        <v>SCH</v>
      </c>
      <c r="Q1487">
        <f>VLOOKUP($D1487,metadata!$B$2:$S$451,14,0)</f>
        <v>50.332250000000002</v>
      </c>
      <c r="R1487">
        <f>VLOOKUP($D1487,metadata!$B$2:$S$451,15,0)</f>
        <v>9.5130555555555603</v>
      </c>
      <c r="S1487" t="str">
        <f>VLOOKUP($D1487,metadata!$B$2:$S$451,16,0)</f>
        <v/>
      </c>
      <c r="T1487" t="str">
        <f>VLOOKUP($D1487,metadata!$B$2:$S$451,17,0)</f>
        <v/>
      </c>
      <c r="U1487" t="str">
        <f>VLOOKUP($D1487,metadata!$B$2:$S$451,18,0)</f>
        <v/>
      </c>
      <c r="V1487">
        <f>VLOOKUP($D1487,metadata!$B$2:$Z$451,19,0)</f>
        <v>22</v>
      </c>
      <c r="W1487" t="str">
        <f>VLOOKUP($D1487,metadata!$B$2:$Z$451,20,0)</f>
        <v>pop level/ask</v>
      </c>
      <c r="X1487" t="str">
        <f>VLOOKUP($D1487,metadata!$B$2:$Z$451,21,0)</f>
        <v/>
      </c>
      <c r="Y1487">
        <f>VLOOKUP($D1487,metadata!$B$2:$Z$451,22,0)</f>
        <v>37</v>
      </c>
      <c r="Z1487" t="str">
        <f>VLOOKUP($D1487,metadata!$B$2:$Z$451,23,0)</f>
        <v/>
      </c>
      <c r="AA1487" t="str">
        <f>VLOOKUP($D1487,metadata!$B$2:$Z$451,24,0)</f>
        <v>larval</v>
      </c>
      <c r="AB1487" t="str">
        <f>VLOOKUP($D1487,metadata!$B$2:$Z$451,25,0)</f>
        <v/>
      </c>
      <c r="AC1487">
        <v>7.9901088031651799</v>
      </c>
      <c r="AD1487">
        <v>66.565157010260805</v>
      </c>
      <c r="AF1487">
        <f>IF(AE1487="",V1487,AE1487)</f>
        <v>22</v>
      </c>
      <c r="AG1487">
        <v>8</v>
      </c>
      <c r="AH1487">
        <v>2013</v>
      </c>
      <c r="AI1487" t="s">
        <v>38</v>
      </c>
      <c r="AJ1487" t="s">
        <v>38</v>
      </c>
    </row>
    <row r="1488" spans="3:36" x14ac:dyDescent="0.3">
      <c r="C1488">
        <v>1488</v>
      </c>
      <c r="D1488" t="str">
        <f t="shared" si="56"/>
        <v>37-SCH</v>
      </c>
      <c r="E1488" t="str">
        <f>VLOOKUP($D1488,metadata!$B$2:$S$451,2,0)</f>
        <v>Paolucci, S; van de Zande, L; Beukeboom, LW</v>
      </c>
      <c r="F1488" t="str">
        <f>VLOOKUP($D1488,metadata!$B$2:$S$451,3,0)</f>
        <v>Adaptive latitudinal cline of photoperiodic diapause induction in the parasitoid Nasonia vitripennis in Europe</v>
      </c>
      <c r="G1488" t="str">
        <f>VLOOKUP($D1488,metadata!$B$2:$S$451,4,0)</f>
        <v>10.1111/jeb.12113</v>
      </c>
      <c r="H1488" t="str">
        <f>VLOOKUP($D1488,metadata!$B$2:$S$451,5,0)</f>
        <v>y-ask</v>
      </c>
      <c r="I1488" t="str">
        <f>VLOOKUP($D1488,metadata!$B$2:$S$451,6,0)</f>
        <v>a</v>
      </c>
      <c r="J1488" t="str">
        <f>VLOOKUP($D1488,metadata!$B$2:$S$451,7,0)</f>
        <v>i</v>
      </c>
      <c r="K1488">
        <f>VLOOKUP($D1488,metadata!$B$2:$S$451,8,0)</f>
        <v>7</v>
      </c>
      <c r="L1488">
        <f>VLOOKUP($D1488,metadata!$B$2:$S$451,9,0)</f>
        <v>8</v>
      </c>
      <c r="M1488" t="str">
        <f>VLOOKUP($D1488,metadata!$B$2:$S$451,10,0)</f>
        <v/>
      </c>
      <c r="N1488" t="str">
        <f>VLOOKUP($D1488,metadata!$B$2:$S$451,11,0)</f>
        <v>Nasonia vitripennis</v>
      </c>
      <c r="O1488" t="str">
        <f>VLOOKUP($D1488,metadata!$B$2:$S$451,12,0)</f>
        <v>hymenoptera</v>
      </c>
      <c r="P1488" t="str">
        <f>VLOOKUP($D1488,metadata!$B$2:$S$451,13,0)</f>
        <v>SCH</v>
      </c>
      <c r="Q1488">
        <f>VLOOKUP($D1488,metadata!$B$2:$S$451,14,0)</f>
        <v>50.332250000000002</v>
      </c>
      <c r="R1488">
        <f>VLOOKUP($D1488,metadata!$B$2:$S$451,15,0)</f>
        <v>9.5130555555555603</v>
      </c>
      <c r="S1488" t="str">
        <f>VLOOKUP($D1488,metadata!$B$2:$S$451,16,0)</f>
        <v/>
      </c>
      <c r="T1488" t="str">
        <f>VLOOKUP($D1488,metadata!$B$2:$S$451,17,0)</f>
        <v/>
      </c>
      <c r="U1488" t="str">
        <f>VLOOKUP($D1488,metadata!$B$2:$S$451,18,0)</f>
        <v/>
      </c>
      <c r="V1488">
        <f>VLOOKUP($D1488,metadata!$B$2:$Z$451,19,0)</f>
        <v>22</v>
      </c>
      <c r="W1488" t="str">
        <f>VLOOKUP($D1488,metadata!$B$2:$Z$451,20,0)</f>
        <v>pop level/ask</v>
      </c>
      <c r="X1488" t="str">
        <f>VLOOKUP($D1488,metadata!$B$2:$Z$451,21,0)</f>
        <v/>
      </c>
      <c r="Y1488">
        <f>VLOOKUP($D1488,metadata!$B$2:$Z$451,22,0)</f>
        <v>37</v>
      </c>
      <c r="Z1488" t="str">
        <f>VLOOKUP($D1488,metadata!$B$2:$Z$451,23,0)</f>
        <v/>
      </c>
      <c r="AA1488" t="str">
        <f>VLOOKUP($D1488,metadata!$B$2:$Z$451,24,0)</f>
        <v>larval</v>
      </c>
      <c r="AB1488" t="str">
        <f>VLOOKUP($D1488,metadata!$B$2:$Z$451,25,0)</f>
        <v/>
      </c>
      <c r="AC1488">
        <v>9.4141214319255795</v>
      </c>
      <c r="AD1488">
        <v>42.1544825105656</v>
      </c>
      <c r="AF1488">
        <f>IF(AE1488="",V1488,AE1488)</f>
        <v>22</v>
      </c>
      <c r="AG1488">
        <v>10</v>
      </c>
      <c r="AH1488">
        <v>2013</v>
      </c>
      <c r="AI1488" t="s">
        <v>38</v>
      </c>
      <c r="AJ1488" t="s">
        <v>38</v>
      </c>
    </row>
    <row r="1489" spans="3:36" x14ac:dyDescent="0.3">
      <c r="C1489">
        <v>1489</v>
      </c>
      <c r="D1489" t="str">
        <f t="shared" si="56"/>
        <v>37-SCH</v>
      </c>
      <c r="E1489" t="str">
        <f>VLOOKUP($D1489,metadata!$B$2:$S$451,2,0)</f>
        <v>Paolucci, S; van de Zande, L; Beukeboom, LW</v>
      </c>
      <c r="F1489" t="str">
        <f>VLOOKUP($D1489,metadata!$B$2:$S$451,3,0)</f>
        <v>Adaptive latitudinal cline of photoperiodic diapause induction in the parasitoid Nasonia vitripennis in Europe</v>
      </c>
      <c r="G1489" t="str">
        <f>VLOOKUP($D1489,metadata!$B$2:$S$451,4,0)</f>
        <v>10.1111/jeb.12113</v>
      </c>
      <c r="H1489" t="str">
        <f>VLOOKUP($D1489,metadata!$B$2:$S$451,5,0)</f>
        <v>y-ask</v>
      </c>
      <c r="I1489" t="str">
        <f>VLOOKUP($D1489,metadata!$B$2:$S$451,6,0)</f>
        <v>a</v>
      </c>
      <c r="J1489" t="str">
        <f>VLOOKUP($D1489,metadata!$B$2:$S$451,7,0)</f>
        <v>i</v>
      </c>
      <c r="K1489">
        <f>VLOOKUP($D1489,metadata!$B$2:$S$451,8,0)</f>
        <v>7</v>
      </c>
      <c r="L1489">
        <f>VLOOKUP($D1489,metadata!$B$2:$S$451,9,0)</f>
        <v>8</v>
      </c>
      <c r="M1489" t="str">
        <f>VLOOKUP($D1489,metadata!$B$2:$S$451,10,0)</f>
        <v/>
      </c>
      <c r="N1489" t="str">
        <f>VLOOKUP($D1489,metadata!$B$2:$S$451,11,0)</f>
        <v>Nasonia vitripennis</v>
      </c>
      <c r="O1489" t="str">
        <f>VLOOKUP($D1489,metadata!$B$2:$S$451,12,0)</f>
        <v>hymenoptera</v>
      </c>
      <c r="P1489" t="str">
        <f>VLOOKUP($D1489,metadata!$B$2:$S$451,13,0)</f>
        <v>SCH</v>
      </c>
      <c r="Q1489">
        <f>VLOOKUP($D1489,metadata!$B$2:$S$451,14,0)</f>
        <v>50.332250000000002</v>
      </c>
      <c r="R1489">
        <f>VLOOKUP($D1489,metadata!$B$2:$S$451,15,0)</f>
        <v>9.5130555555555603</v>
      </c>
      <c r="S1489" t="str">
        <f>VLOOKUP($D1489,metadata!$B$2:$S$451,16,0)</f>
        <v/>
      </c>
      <c r="T1489" t="str">
        <f>VLOOKUP($D1489,metadata!$B$2:$S$451,17,0)</f>
        <v/>
      </c>
      <c r="U1489" t="str">
        <f>VLOOKUP($D1489,metadata!$B$2:$S$451,18,0)</f>
        <v/>
      </c>
      <c r="V1489">
        <f>VLOOKUP($D1489,metadata!$B$2:$Z$451,19,0)</f>
        <v>22</v>
      </c>
      <c r="W1489" t="str">
        <f>VLOOKUP($D1489,metadata!$B$2:$Z$451,20,0)</f>
        <v>pop level/ask</v>
      </c>
      <c r="X1489" t="str">
        <f>VLOOKUP($D1489,metadata!$B$2:$Z$451,21,0)</f>
        <v/>
      </c>
      <c r="Y1489">
        <f>VLOOKUP($D1489,metadata!$B$2:$Z$451,22,0)</f>
        <v>37</v>
      </c>
      <c r="Z1489" t="str">
        <f>VLOOKUP($D1489,metadata!$B$2:$Z$451,23,0)</f>
        <v/>
      </c>
      <c r="AA1489" t="str">
        <f>VLOOKUP($D1489,metadata!$B$2:$Z$451,24,0)</f>
        <v>larval</v>
      </c>
      <c r="AB1489" t="str">
        <f>VLOOKUP($D1489,metadata!$B$2:$Z$451,25,0)</f>
        <v/>
      </c>
      <c r="AC1489">
        <v>10.861852950873701</v>
      </c>
      <c r="AD1489">
        <v>47.442176462947899</v>
      </c>
      <c r="AF1489">
        <f>IF(AE1489="",V1489,AE1489)</f>
        <v>22</v>
      </c>
      <c r="AG1489">
        <v>12</v>
      </c>
      <c r="AH1489">
        <v>2013</v>
      </c>
      <c r="AI1489" t="s">
        <v>38</v>
      </c>
      <c r="AJ1489" t="s">
        <v>38</v>
      </c>
    </row>
    <row r="1490" spans="3:36" x14ac:dyDescent="0.3">
      <c r="C1490">
        <v>1490</v>
      </c>
      <c r="D1490" t="str">
        <f t="shared" si="56"/>
        <v>37-SCH</v>
      </c>
      <c r="E1490" t="str">
        <f>VLOOKUP($D1490,metadata!$B$2:$S$451,2,0)</f>
        <v>Paolucci, S; van de Zande, L; Beukeboom, LW</v>
      </c>
      <c r="F1490" t="str">
        <f>VLOOKUP($D1490,metadata!$B$2:$S$451,3,0)</f>
        <v>Adaptive latitudinal cline of photoperiodic diapause induction in the parasitoid Nasonia vitripennis in Europe</v>
      </c>
      <c r="G1490" t="str">
        <f>VLOOKUP($D1490,metadata!$B$2:$S$451,4,0)</f>
        <v>10.1111/jeb.12113</v>
      </c>
      <c r="H1490" t="str">
        <f>VLOOKUP($D1490,metadata!$B$2:$S$451,5,0)</f>
        <v>y-ask</v>
      </c>
      <c r="I1490" t="str">
        <f>VLOOKUP($D1490,metadata!$B$2:$S$451,6,0)</f>
        <v>a</v>
      </c>
      <c r="J1490" t="str">
        <f>VLOOKUP($D1490,metadata!$B$2:$S$451,7,0)</f>
        <v>i</v>
      </c>
      <c r="K1490">
        <f>VLOOKUP($D1490,metadata!$B$2:$S$451,8,0)</f>
        <v>7</v>
      </c>
      <c r="L1490">
        <f>VLOOKUP($D1490,metadata!$B$2:$S$451,9,0)</f>
        <v>8</v>
      </c>
      <c r="M1490" t="str">
        <f>VLOOKUP($D1490,metadata!$B$2:$S$451,10,0)</f>
        <v/>
      </c>
      <c r="N1490" t="str">
        <f>VLOOKUP($D1490,metadata!$B$2:$S$451,11,0)</f>
        <v>Nasonia vitripennis</v>
      </c>
      <c r="O1490" t="str">
        <f>VLOOKUP($D1490,metadata!$B$2:$S$451,12,0)</f>
        <v>hymenoptera</v>
      </c>
      <c r="P1490" t="str">
        <f>VLOOKUP($D1490,metadata!$B$2:$S$451,13,0)</f>
        <v>SCH</v>
      </c>
      <c r="Q1490">
        <f>VLOOKUP($D1490,metadata!$B$2:$S$451,14,0)</f>
        <v>50.332250000000002</v>
      </c>
      <c r="R1490">
        <f>VLOOKUP($D1490,metadata!$B$2:$S$451,15,0)</f>
        <v>9.5130555555555603</v>
      </c>
      <c r="S1490" t="str">
        <f>VLOOKUP($D1490,metadata!$B$2:$S$451,16,0)</f>
        <v/>
      </c>
      <c r="T1490" t="str">
        <f>VLOOKUP($D1490,metadata!$B$2:$S$451,17,0)</f>
        <v/>
      </c>
      <c r="U1490" t="str">
        <f>VLOOKUP($D1490,metadata!$B$2:$S$451,18,0)</f>
        <v/>
      </c>
      <c r="V1490">
        <f>VLOOKUP($D1490,metadata!$B$2:$Z$451,19,0)</f>
        <v>22</v>
      </c>
      <c r="W1490" t="str">
        <f>VLOOKUP($D1490,metadata!$B$2:$Z$451,20,0)</f>
        <v>pop level/ask</v>
      </c>
      <c r="X1490" t="str">
        <f>VLOOKUP($D1490,metadata!$B$2:$Z$451,21,0)</f>
        <v/>
      </c>
      <c r="Y1490">
        <f>VLOOKUP($D1490,metadata!$B$2:$Z$451,22,0)</f>
        <v>37</v>
      </c>
      <c r="Z1490" t="str">
        <f>VLOOKUP($D1490,metadata!$B$2:$Z$451,23,0)</f>
        <v/>
      </c>
      <c r="AA1490" t="str">
        <f>VLOOKUP($D1490,metadata!$B$2:$Z$451,24,0)</f>
        <v>larval</v>
      </c>
      <c r="AB1490" t="str">
        <f>VLOOKUP($D1490,metadata!$B$2:$Z$451,25,0)</f>
        <v/>
      </c>
      <c r="AC1490">
        <v>12.2685609807271</v>
      </c>
      <c r="AD1490">
        <v>47.278522115317301</v>
      </c>
      <c r="AF1490">
        <f>IF(AE1490="",V1490,AE1490)</f>
        <v>22</v>
      </c>
      <c r="AG1490">
        <v>13</v>
      </c>
      <c r="AH1490">
        <v>2013</v>
      </c>
      <c r="AI1490" t="s">
        <v>38</v>
      </c>
      <c r="AJ1490" t="s">
        <v>38</v>
      </c>
    </row>
    <row r="1491" spans="3:36" x14ac:dyDescent="0.3">
      <c r="C1491">
        <v>1491</v>
      </c>
      <c r="D1491" t="str">
        <f t="shared" si="56"/>
        <v>37-SCH</v>
      </c>
      <c r="E1491" t="str">
        <f>VLOOKUP($D1491,metadata!$B$2:$S$451,2,0)</f>
        <v>Paolucci, S; van de Zande, L; Beukeboom, LW</v>
      </c>
      <c r="F1491" t="str">
        <f>VLOOKUP($D1491,metadata!$B$2:$S$451,3,0)</f>
        <v>Adaptive latitudinal cline of photoperiodic diapause induction in the parasitoid Nasonia vitripennis in Europe</v>
      </c>
      <c r="G1491" t="str">
        <f>VLOOKUP($D1491,metadata!$B$2:$S$451,4,0)</f>
        <v>10.1111/jeb.12113</v>
      </c>
      <c r="H1491" t="str">
        <f>VLOOKUP($D1491,metadata!$B$2:$S$451,5,0)</f>
        <v>y-ask</v>
      </c>
      <c r="I1491" t="str">
        <f>VLOOKUP($D1491,metadata!$B$2:$S$451,6,0)</f>
        <v>a</v>
      </c>
      <c r="J1491" t="str">
        <f>VLOOKUP($D1491,metadata!$B$2:$S$451,7,0)</f>
        <v>i</v>
      </c>
      <c r="K1491">
        <f>VLOOKUP($D1491,metadata!$B$2:$S$451,8,0)</f>
        <v>7</v>
      </c>
      <c r="L1491">
        <f>VLOOKUP($D1491,metadata!$B$2:$S$451,9,0)</f>
        <v>8</v>
      </c>
      <c r="M1491" t="str">
        <f>VLOOKUP($D1491,metadata!$B$2:$S$451,10,0)</f>
        <v/>
      </c>
      <c r="N1491" t="str">
        <f>VLOOKUP($D1491,metadata!$B$2:$S$451,11,0)</f>
        <v>Nasonia vitripennis</v>
      </c>
      <c r="O1491" t="str">
        <f>VLOOKUP($D1491,metadata!$B$2:$S$451,12,0)</f>
        <v>hymenoptera</v>
      </c>
      <c r="P1491" t="str">
        <f>VLOOKUP($D1491,metadata!$B$2:$S$451,13,0)</f>
        <v>SCH</v>
      </c>
      <c r="Q1491">
        <f>VLOOKUP($D1491,metadata!$B$2:$S$451,14,0)</f>
        <v>50.332250000000002</v>
      </c>
      <c r="R1491">
        <f>VLOOKUP($D1491,metadata!$B$2:$S$451,15,0)</f>
        <v>9.5130555555555603</v>
      </c>
      <c r="S1491" t="str">
        <f>VLOOKUP($D1491,metadata!$B$2:$S$451,16,0)</f>
        <v/>
      </c>
      <c r="T1491" t="str">
        <f>VLOOKUP($D1491,metadata!$B$2:$S$451,17,0)</f>
        <v/>
      </c>
      <c r="U1491" t="str">
        <f>VLOOKUP($D1491,metadata!$B$2:$S$451,18,0)</f>
        <v/>
      </c>
      <c r="V1491">
        <f>VLOOKUP($D1491,metadata!$B$2:$Z$451,19,0)</f>
        <v>22</v>
      </c>
      <c r="W1491" t="str">
        <f>VLOOKUP($D1491,metadata!$B$2:$Z$451,20,0)</f>
        <v>pop level/ask</v>
      </c>
      <c r="X1491" t="str">
        <f>VLOOKUP($D1491,metadata!$B$2:$Z$451,21,0)</f>
        <v/>
      </c>
      <c r="Y1491">
        <f>VLOOKUP($D1491,metadata!$B$2:$Z$451,22,0)</f>
        <v>37</v>
      </c>
      <c r="Z1491" t="str">
        <f>VLOOKUP($D1491,metadata!$B$2:$Z$451,23,0)</f>
        <v/>
      </c>
      <c r="AA1491" t="str">
        <f>VLOOKUP($D1491,metadata!$B$2:$Z$451,24,0)</f>
        <v>larval</v>
      </c>
      <c r="AB1491" t="str">
        <f>VLOOKUP($D1491,metadata!$B$2:$Z$451,25,0)</f>
        <v/>
      </c>
      <c r="AC1491">
        <v>13.693572720278899</v>
      </c>
      <c r="AD1491">
        <v>15.694232133401201</v>
      </c>
      <c r="AF1491">
        <f>IF(AE1491="",V1491,AE1491)</f>
        <v>22</v>
      </c>
      <c r="AG1491">
        <v>14</v>
      </c>
      <c r="AH1491">
        <v>2013</v>
      </c>
      <c r="AI1491" t="s">
        <v>38</v>
      </c>
      <c r="AJ1491" t="s">
        <v>38</v>
      </c>
    </row>
    <row r="1492" spans="3:36" x14ac:dyDescent="0.3">
      <c r="C1492">
        <v>1492</v>
      </c>
      <c r="D1492" t="str">
        <f t="shared" si="56"/>
        <v>37-SCH</v>
      </c>
      <c r="E1492" t="str">
        <f>VLOOKUP($D1492,metadata!$B$2:$S$451,2,0)</f>
        <v>Paolucci, S; van de Zande, L; Beukeboom, LW</v>
      </c>
      <c r="F1492" t="str">
        <f>VLOOKUP($D1492,metadata!$B$2:$S$451,3,0)</f>
        <v>Adaptive latitudinal cline of photoperiodic diapause induction in the parasitoid Nasonia vitripennis in Europe</v>
      </c>
      <c r="G1492" t="str">
        <f>VLOOKUP($D1492,metadata!$B$2:$S$451,4,0)</f>
        <v>10.1111/jeb.12113</v>
      </c>
      <c r="H1492" t="str">
        <f>VLOOKUP($D1492,metadata!$B$2:$S$451,5,0)</f>
        <v>y-ask</v>
      </c>
      <c r="I1492" t="str">
        <f>VLOOKUP($D1492,metadata!$B$2:$S$451,6,0)</f>
        <v>a</v>
      </c>
      <c r="J1492" t="str">
        <f>VLOOKUP($D1492,metadata!$B$2:$S$451,7,0)</f>
        <v>i</v>
      </c>
      <c r="K1492">
        <f>VLOOKUP($D1492,metadata!$B$2:$S$451,8,0)</f>
        <v>7</v>
      </c>
      <c r="L1492">
        <f>VLOOKUP($D1492,metadata!$B$2:$S$451,9,0)</f>
        <v>8</v>
      </c>
      <c r="M1492" t="str">
        <f>VLOOKUP($D1492,metadata!$B$2:$S$451,10,0)</f>
        <v/>
      </c>
      <c r="N1492" t="str">
        <f>VLOOKUP($D1492,metadata!$B$2:$S$451,11,0)</f>
        <v>Nasonia vitripennis</v>
      </c>
      <c r="O1492" t="str">
        <f>VLOOKUP($D1492,metadata!$B$2:$S$451,12,0)</f>
        <v>hymenoptera</v>
      </c>
      <c r="P1492" t="str">
        <f>VLOOKUP($D1492,metadata!$B$2:$S$451,13,0)</f>
        <v>SCH</v>
      </c>
      <c r="Q1492">
        <f>VLOOKUP($D1492,metadata!$B$2:$S$451,14,0)</f>
        <v>50.332250000000002</v>
      </c>
      <c r="R1492">
        <f>VLOOKUP($D1492,metadata!$B$2:$S$451,15,0)</f>
        <v>9.5130555555555603</v>
      </c>
      <c r="S1492" t="str">
        <f>VLOOKUP($D1492,metadata!$B$2:$S$451,16,0)</f>
        <v/>
      </c>
      <c r="T1492" t="str">
        <f>VLOOKUP($D1492,metadata!$B$2:$S$451,17,0)</f>
        <v/>
      </c>
      <c r="U1492" t="str">
        <f>VLOOKUP($D1492,metadata!$B$2:$S$451,18,0)</f>
        <v/>
      </c>
      <c r="V1492">
        <f>VLOOKUP($D1492,metadata!$B$2:$Z$451,19,0)</f>
        <v>22</v>
      </c>
      <c r="W1492" t="str">
        <f>VLOOKUP($D1492,metadata!$B$2:$Z$451,20,0)</f>
        <v>pop level/ask</v>
      </c>
      <c r="X1492" t="str">
        <f>VLOOKUP($D1492,metadata!$B$2:$Z$451,21,0)</f>
        <v/>
      </c>
      <c r="Y1492">
        <f>VLOOKUP($D1492,metadata!$B$2:$Z$451,22,0)</f>
        <v>37</v>
      </c>
      <c r="Z1492" t="str">
        <f>VLOOKUP($D1492,metadata!$B$2:$Z$451,23,0)</f>
        <v/>
      </c>
      <c r="AA1492" t="str">
        <f>VLOOKUP($D1492,metadata!$B$2:$Z$451,24,0)</f>
        <v>larval</v>
      </c>
      <c r="AB1492" t="str">
        <f>VLOOKUP($D1492,metadata!$B$2:$Z$451,25,0)</f>
        <v/>
      </c>
      <c r="AC1492">
        <v>15.1303140205217</v>
      </c>
      <c r="AD1492">
        <v>0</v>
      </c>
      <c r="AF1492">
        <f>IF(AE1492="",V1492,AE1492)</f>
        <v>22</v>
      </c>
      <c r="AG1492">
        <v>15</v>
      </c>
      <c r="AH1492">
        <v>2013</v>
      </c>
      <c r="AI1492" t="s">
        <v>38</v>
      </c>
      <c r="AJ1492" t="s">
        <v>38</v>
      </c>
    </row>
    <row r="1493" spans="3:36" x14ac:dyDescent="0.3">
      <c r="C1493">
        <v>1493</v>
      </c>
      <c r="D1493" t="str">
        <f t="shared" si="56"/>
        <v>37-SCH</v>
      </c>
      <c r="E1493" t="str">
        <f>VLOOKUP($D1493,metadata!$B$2:$S$451,2,0)</f>
        <v>Paolucci, S; van de Zande, L; Beukeboom, LW</v>
      </c>
      <c r="F1493" t="str">
        <f>VLOOKUP($D1493,metadata!$B$2:$S$451,3,0)</f>
        <v>Adaptive latitudinal cline of photoperiodic diapause induction in the parasitoid Nasonia vitripennis in Europe</v>
      </c>
      <c r="G1493" t="str">
        <f>VLOOKUP($D1493,metadata!$B$2:$S$451,4,0)</f>
        <v>10.1111/jeb.12113</v>
      </c>
      <c r="H1493" t="str">
        <f>VLOOKUP($D1493,metadata!$B$2:$S$451,5,0)</f>
        <v>y-ask</v>
      </c>
      <c r="I1493" t="str">
        <f>VLOOKUP($D1493,metadata!$B$2:$S$451,6,0)</f>
        <v>a</v>
      </c>
      <c r="J1493" t="str">
        <f>VLOOKUP($D1493,metadata!$B$2:$S$451,7,0)</f>
        <v>i</v>
      </c>
      <c r="K1493">
        <f>VLOOKUP($D1493,metadata!$B$2:$S$451,8,0)</f>
        <v>7</v>
      </c>
      <c r="L1493">
        <f>VLOOKUP($D1493,metadata!$B$2:$S$451,9,0)</f>
        <v>8</v>
      </c>
      <c r="M1493" t="str">
        <f>VLOOKUP($D1493,metadata!$B$2:$S$451,10,0)</f>
        <v/>
      </c>
      <c r="N1493" t="str">
        <f>VLOOKUP($D1493,metadata!$B$2:$S$451,11,0)</f>
        <v>Nasonia vitripennis</v>
      </c>
      <c r="O1493" t="str">
        <f>VLOOKUP($D1493,metadata!$B$2:$S$451,12,0)</f>
        <v>hymenoptera</v>
      </c>
      <c r="P1493" t="str">
        <f>VLOOKUP($D1493,metadata!$B$2:$S$451,13,0)</f>
        <v>SCH</v>
      </c>
      <c r="Q1493">
        <f>VLOOKUP($D1493,metadata!$B$2:$S$451,14,0)</f>
        <v>50.332250000000002</v>
      </c>
      <c r="R1493">
        <f>VLOOKUP($D1493,metadata!$B$2:$S$451,15,0)</f>
        <v>9.5130555555555603</v>
      </c>
      <c r="S1493" t="str">
        <f>VLOOKUP($D1493,metadata!$B$2:$S$451,16,0)</f>
        <v/>
      </c>
      <c r="T1493" t="str">
        <f>VLOOKUP($D1493,metadata!$B$2:$S$451,17,0)</f>
        <v/>
      </c>
      <c r="U1493" t="str">
        <f>VLOOKUP($D1493,metadata!$B$2:$S$451,18,0)</f>
        <v/>
      </c>
      <c r="V1493">
        <f>VLOOKUP($D1493,metadata!$B$2:$Z$451,19,0)</f>
        <v>22</v>
      </c>
      <c r="W1493" t="str">
        <f>VLOOKUP($D1493,metadata!$B$2:$Z$451,20,0)</f>
        <v>pop level/ask</v>
      </c>
      <c r="X1493" t="str">
        <f>VLOOKUP($D1493,metadata!$B$2:$Z$451,21,0)</f>
        <v/>
      </c>
      <c r="Y1493">
        <f>VLOOKUP($D1493,metadata!$B$2:$Z$451,22,0)</f>
        <v>37</v>
      </c>
      <c r="Z1493" t="str">
        <f>VLOOKUP($D1493,metadata!$B$2:$Z$451,23,0)</f>
        <v/>
      </c>
      <c r="AA1493" t="str">
        <f>VLOOKUP($D1493,metadata!$B$2:$Z$451,24,0)</f>
        <v>larval</v>
      </c>
      <c r="AB1493" t="str">
        <f>VLOOKUP($D1493,metadata!$B$2:$Z$451,25,0)</f>
        <v/>
      </c>
      <c r="AC1493">
        <v>16.5927124858875</v>
      </c>
      <c r="AD1493">
        <v>0</v>
      </c>
      <c r="AF1493">
        <f>IF(AE1493="",V1493,AE1493)</f>
        <v>22</v>
      </c>
      <c r="AG1493">
        <v>16</v>
      </c>
      <c r="AH1493">
        <v>2013</v>
      </c>
      <c r="AI1493" t="s">
        <v>38</v>
      </c>
      <c r="AJ1493" t="s">
        <v>38</v>
      </c>
    </row>
    <row r="1494" spans="3:36" x14ac:dyDescent="0.3">
      <c r="C1494">
        <v>1494</v>
      </c>
      <c r="D1494" t="str">
        <f t="shared" si="56"/>
        <v>37-SCH</v>
      </c>
      <c r="E1494" t="str">
        <f>VLOOKUP($D1494,metadata!$B$2:$S$451,2,0)</f>
        <v>Paolucci, S; van de Zande, L; Beukeboom, LW</v>
      </c>
      <c r="F1494" t="str">
        <f>VLOOKUP($D1494,metadata!$B$2:$S$451,3,0)</f>
        <v>Adaptive latitudinal cline of photoperiodic diapause induction in the parasitoid Nasonia vitripennis in Europe</v>
      </c>
      <c r="G1494" t="str">
        <f>VLOOKUP($D1494,metadata!$B$2:$S$451,4,0)</f>
        <v>10.1111/jeb.12113</v>
      </c>
      <c r="H1494" t="str">
        <f>VLOOKUP($D1494,metadata!$B$2:$S$451,5,0)</f>
        <v>y-ask</v>
      </c>
      <c r="I1494" t="str">
        <f>VLOOKUP($D1494,metadata!$B$2:$S$451,6,0)</f>
        <v>a</v>
      </c>
      <c r="J1494" t="str">
        <f>VLOOKUP($D1494,metadata!$B$2:$S$451,7,0)</f>
        <v>i</v>
      </c>
      <c r="K1494">
        <f>VLOOKUP($D1494,metadata!$B$2:$S$451,8,0)</f>
        <v>7</v>
      </c>
      <c r="L1494">
        <f>VLOOKUP($D1494,metadata!$B$2:$S$451,9,0)</f>
        <v>8</v>
      </c>
      <c r="M1494" t="str">
        <f>VLOOKUP($D1494,metadata!$B$2:$S$451,10,0)</f>
        <v/>
      </c>
      <c r="N1494" t="str">
        <f>VLOOKUP($D1494,metadata!$B$2:$S$451,11,0)</f>
        <v>Nasonia vitripennis</v>
      </c>
      <c r="O1494" t="str">
        <f>VLOOKUP($D1494,metadata!$B$2:$S$451,12,0)</f>
        <v>hymenoptera</v>
      </c>
      <c r="P1494" t="str">
        <f>VLOOKUP($D1494,metadata!$B$2:$S$451,13,0)</f>
        <v>SCH</v>
      </c>
      <c r="Q1494">
        <f>VLOOKUP($D1494,metadata!$B$2:$S$451,14,0)</f>
        <v>50.332250000000002</v>
      </c>
      <c r="R1494">
        <f>VLOOKUP($D1494,metadata!$B$2:$S$451,15,0)</f>
        <v>9.5130555555555603</v>
      </c>
      <c r="S1494" t="str">
        <f>VLOOKUP($D1494,metadata!$B$2:$S$451,16,0)</f>
        <v/>
      </c>
      <c r="T1494" t="str">
        <f>VLOOKUP($D1494,metadata!$B$2:$S$451,17,0)</f>
        <v/>
      </c>
      <c r="U1494" t="str">
        <f>VLOOKUP($D1494,metadata!$B$2:$S$451,18,0)</f>
        <v/>
      </c>
      <c r="V1494">
        <f>VLOOKUP($D1494,metadata!$B$2:$Z$451,19,0)</f>
        <v>22</v>
      </c>
      <c r="W1494" t="str">
        <f>VLOOKUP($D1494,metadata!$B$2:$Z$451,20,0)</f>
        <v>pop level/ask</v>
      </c>
      <c r="X1494" t="str">
        <f>VLOOKUP($D1494,metadata!$B$2:$Z$451,21,0)</f>
        <v/>
      </c>
      <c r="Y1494">
        <f>VLOOKUP($D1494,metadata!$B$2:$Z$451,22,0)</f>
        <v>37</v>
      </c>
      <c r="Z1494" t="str">
        <f>VLOOKUP($D1494,metadata!$B$2:$Z$451,23,0)</f>
        <v/>
      </c>
      <c r="AA1494" t="str">
        <f>VLOOKUP($D1494,metadata!$B$2:$Z$451,24,0)</f>
        <v>larval</v>
      </c>
      <c r="AB1494" t="str">
        <f>VLOOKUP($D1494,metadata!$B$2:$Z$451,25,0)</f>
        <v/>
      </c>
      <c r="AC1494">
        <v>18.013328137957199</v>
      </c>
      <c r="AD1494">
        <v>0</v>
      </c>
      <c r="AF1494">
        <f>IF(AE1494="",V1494,AE1494)</f>
        <v>22</v>
      </c>
      <c r="AG1494">
        <v>18</v>
      </c>
      <c r="AH1494">
        <v>2013</v>
      </c>
      <c r="AI1494" t="s">
        <v>38</v>
      </c>
      <c r="AJ1494" t="s">
        <v>38</v>
      </c>
    </row>
    <row r="1495" spans="3:36" x14ac:dyDescent="0.3">
      <c r="C1495">
        <v>1495</v>
      </c>
      <c r="D1495" t="str">
        <f t="shared" si="56"/>
        <v>37-SWI</v>
      </c>
      <c r="E1495" t="str">
        <f>VLOOKUP($D1495,metadata!$B$2:$S$451,2,0)</f>
        <v>Paolucci, S; van de Zande, L; Beukeboom, LW</v>
      </c>
      <c r="F1495" t="str">
        <f>VLOOKUP($D1495,metadata!$B$2:$S$451,3,0)</f>
        <v>Adaptive latitudinal cline of photoperiodic diapause induction in the parasitoid Nasonia vitripennis in Europe</v>
      </c>
      <c r="G1495" t="str">
        <f>VLOOKUP($D1495,metadata!$B$2:$S$451,4,0)</f>
        <v>10.1111/jeb.12113</v>
      </c>
      <c r="H1495" t="str">
        <f>VLOOKUP($D1495,metadata!$B$2:$S$451,5,0)</f>
        <v>y-ask</v>
      </c>
      <c r="I1495" t="str">
        <f>VLOOKUP($D1495,metadata!$B$2:$S$451,6,0)</f>
        <v>a</v>
      </c>
      <c r="J1495" t="str">
        <f>VLOOKUP($D1495,metadata!$B$2:$S$451,7,0)</f>
        <v>i</v>
      </c>
      <c r="K1495">
        <f>VLOOKUP($D1495,metadata!$B$2:$S$451,8,0)</f>
        <v>7</v>
      </c>
      <c r="L1495">
        <f>VLOOKUP($D1495,metadata!$B$2:$S$451,9,0)</f>
        <v>8</v>
      </c>
      <c r="M1495" t="str">
        <f>VLOOKUP($D1495,metadata!$B$2:$S$451,10,0)</f>
        <v/>
      </c>
      <c r="N1495" t="str">
        <f>VLOOKUP($D1495,metadata!$B$2:$S$451,11,0)</f>
        <v>Nasonia vitripennis</v>
      </c>
      <c r="O1495" t="str">
        <f>VLOOKUP($D1495,metadata!$B$2:$S$451,12,0)</f>
        <v>hymenoptera</v>
      </c>
      <c r="P1495" t="str">
        <f>VLOOKUP($D1495,metadata!$B$2:$S$451,13,0)</f>
        <v>SWI</v>
      </c>
      <c r="Q1495">
        <f>VLOOKUP($D1495,metadata!$B$2:$S$451,14,0)</f>
        <v>46.735872222222199</v>
      </c>
      <c r="R1495">
        <f>VLOOKUP($D1495,metadata!$B$2:$S$451,15,0)</f>
        <v>7.1159277777777801</v>
      </c>
      <c r="S1495" t="str">
        <f>VLOOKUP($D1495,metadata!$B$2:$S$451,16,0)</f>
        <v/>
      </c>
      <c r="T1495" t="str">
        <f>VLOOKUP($D1495,metadata!$B$2:$S$451,17,0)</f>
        <v/>
      </c>
      <c r="U1495" t="str">
        <f>VLOOKUP($D1495,metadata!$B$2:$S$451,18,0)</f>
        <v/>
      </c>
      <c r="V1495">
        <f>VLOOKUP($D1495,metadata!$B$2:$Z$451,19,0)</f>
        <v>26</v>
      </c>
      <c r="W1495" t="str">
        <f>VLOOKUP($D1495,metadata!$B$2:$Z$451,20,0)</f>
        <v>pop level/ask</v>
      </c>
      <c r="X1495" t="str">
        <f>VLOOKUP($D1495,metadata!$B$2:$Z$451,21,0)</f>
        <v/>
      </c>
      <c r="Y1495">
        <f>VLOOKUP($D1495,metadata!$B$2:$Z$451,22,0)</f>
        <v>37</v>
      </c>
      <c r="Z1495" t="str">
        <f>VLOOKUP($D1495,metadata!$B$2:$Z$451,23,0)</f>
        <v/>
      </c>
      <c r="AA1495" t="str">
        <f>VLOOKUP($D1495,metadata!$B$2:$Z$451,24,0)</f>
        <v>larval</v>
      </c>
      <c r="AB1495" t="str">
        <f>VLOOKUP($D1495,metadata!$B$2:$Z$451,25,0)</f>
        <v/>
      </c>
      <c r="AC1495">
        <v>8.0048556784461802</v>
      </c>
      <c r="AD1495">
        <v>60.682592492681501</v>
      </c>
      <c r="AF1495">
        <f>IF(AE1495="",V1495,AE1495)</f>
        <v>26</v>
      </c>
      <c r="AG1495">
        <v>8</v>
      </c>
      <c r="AH1495">
        <v>2013</v>
      </c>
      <c r="AI1495" t="s">
        <v>38</v>
      </c>
      <c r="AJ1495" t="s">
        <v>38</v>
      </c>
    </row>
    <row r="1496" spans="3:36" x14ac:dyDescent="0.3">
      <c r="C1496">
        <v>1496</v>
      </c>
      <c r="D1496" t="str">
        <f t="shared" si="56"/>
        <v>37-SWI</v>
      </c>
      <c r="E1496" t="str">
        <f>VLOOKUP($D1496,metadata!$B$2:$S$451,2,0)</f>
        <v>Paolucci, S; van de Zande, L; Beukeboom, LW</v>
      </c>
      <c r="F1496" t="str">
        <f>VLOOKUP($D1496,metadata!$B$2:$S$451,3,0)</f>
        <v>Adaptive latitudinal cline of photoperiodic diapause induction in the parasitoid Nasonia vitripennis in Europe</v>
      </c>
      <c r="G1496" t="str">
        <f>VLOOKUP($D1496,metadata!$B$2:$S$451,4,0)</f>
        <v>10.1111/jeb.12113</v>
      </c>
      <c r="H1496" t="str">
        <f>VLOOKUP($D1496,metadata!$B$2:$S$451,5,0)</f>
        <v>y-ask</v>
      </c>
      <c r="I1496" t="str">
        <f>VLOOKUP($D1496,metadata!$B$2:$S$451,6,0)</f>
        <v>a</v>
      </c>
      <c r="J1496" t="str">
        <f>VLOOKUP($D1496,metadata!$B$2:$S$451,7,0)</f>
        <v>i</v>
      </c>
      <c r="K1496">
        <f>VLOOKUP($D1496,metadata!$B$2:$S$451,8,0)</f>
        <v>7</v>
      </c>
      <c r="L1496">
        <f>VLOOKUP($D1496,metadata!$B$2:$S$451,9,0)</f>
        <v>8</v>
      </c>
      <c r="M1496" t="str">
        <f>VLOOKUP($D1496,metadata!$B$2:$S$451,10,0)</f>
        <v/>
      </c>
      <c r="N1496" t="str">
        <f>VLOOKUP($D1496,metadata!$B$2:$S$451,11,0)</f>
        <v>Nasonia vitripennis</v>
      </c>
      <c r="O1496" t="str">
        <f>VLOOKUP($D1496,metadata!$B$2:$S$451,12,0)</f>
        <v>hymenoptera</v>
      </c>
      <c r="P1496" t="str">
        <f>VLOOKUP($D1496,metadata!$B$2:$S$451,13,0)</f>
        <v>SWI</v>
      </c>
      <c r="Q1496">
        <f>VLOOKUP($D1496,metadata!$B$2:$S$451,14,0)</f>
        <v>46.735872222222199</v>
      </c>
      <c r="R1496">
        <f>VLOOKUP($D1496,metadata!$B$2:$S$451,15,0)</f>
        <v>7.1159277777777801</v>
      </c>
      <c r="S1496" t="str">
        <f>VLOOKUP($D1496,metadata!$B$2:$S$451,16,0)</f>
        <v/>
      </c>
      <c r="T1496" t="str">
        <f>VLOOKUP($D1496,metadata!$B$2:$S$451,17,0)</f>
        <v/>
      </c>
      <c r="U1496" t="str">
        <f>VLOOKUP($D1496,metadata!$B$2:$S$451,18,0)</f>
        <v/>
      </c>
      <c r="V1496">
        <f>VLOOKUP($D1496,metadata!$B$2:$Z$451,19,0)</f>
        <v>26</v>
      </c>
      <c r="W1496" t="str">
        <f>VLOOKUP($D1496,metadata!$B$2:$Z$451,20,0)</f>
        <v>pop level/ask</v>
      </c>
      <c r="X1496" t="str">
        <f>VLOOKUP($D1496,metadata!$B$2:$Z$451,21,0)</f>
        <v/>
      </c>
      <c r="Y1496">
        <f>VLOOKUP($D1496,metadata!$B$2:$Z$451,22,0)</f>
        <v>37</v>
      </c>
      <c r="Z1496" t="str">
        <f>VLOOKUP($D1496,metadata!$B$2:$Z$451,23,0)</f>
        <v/>
      </c>
      <c r="AA1496" t="str">
        <f>VLOOKUP($D1496,metadata!$B$2:$Z$451,24,0)</f>
        <v>larval</v>
      </c>
      <c r="AB1496" t="str">
        <f>VLOOKUP($D1496,metadata!$B$2:$Z$451,25,0)</f>
        <v/>
      </c>
      <c r="AC1496">
        <v>9.4276693742569098</v>
      </c>
      <c r="AD1496">
        <v>44.880256571651202</v>
      </c>
      <c r="AF1496">
        <f>IF(AE1496="",V1496,AE1496)</f>
        <v>26</v>
      </c>
      <c r="AG1496">
        <v>10</v>
      </c>
      <c r="AH1496">
        <v>2013</v>
      </c>
      <c r="AI1496" t="s">
        <v>38</v>
      </c>
      <c r="AJ1496" t="s">
        <v>38</v>
      </c>
    </row>
    <row r="1497" spans="3:36" x14ac:dyDescent="0.3">
      <c r="C1497">
        <v>1497</v>
      </c>
      <c r="D1497" t="str">
        <f t="shared" si="56"/>
        <v>37-SWI</v>
      </c>
      <c r="E1497" t="str">
        <f>VLOOKUP($D1497,metadata!$B$2:$S$451,2,0)</f>
        <v>Paolucci, S; van de Zande, L; Beukeboom, LW</v>
      </c>
      <c r="F1497" t="str">
        <f>VLOOKUP($D1497,metadata!$B$2:$S$451,3,0)</f>
        <v>Adaptive latitudinal cline of photoperiodic diapause induction in the parasitoid Nasonia vitripennis in Europe</v>
      </c>
      <c r="G1497" t="str">
        <f>VLOOKUP($D1497,metadata!$B$2:$S$451,4,0)</f>
        <v>10.1111/jeb.12113</v>
      </c>
      <c r="H1497" t="str">
        <f>VLOOKUP($D1497,metadata!$B$2:$S$451,5,0)</f>
        <v>y-ask</v>
      </c>
      <c r="I1497" t="str">
        <f>VLOOKUP($D1497,metadata!$B$2:$S$451,6,0)</f>
        <v>a</v>
      </c>
      <c r="J1497" t="str">
        <f>VLOOKUP($D1497,metadata!$B$2:$S$451,7,0)</f>
        <v>i</v>
      </c>
      <c r="K1497">
        <f>VLOOKUP($D1497,metadata!$B$2:$S$451,8,0)</f>
        <v>7</v>
      </c>
      <c r="L1497">
        <f>VLOOKUP($D1497,metadata!$B$2:$S$451,9,0)</f>
        <v>8</v>
      </c>
      <c r="M1497" t="str">
        <f>VLOOKUP($D1497,metadata!$B$2:$S$451,10,0)</f>
        <v/>
      </c>
      <c r="N1497" t="str">
        <f>VLOOKUP($D1497,metadata!$B$2:$S$451,11,0)</f>
        <v>Nasonia vitripennis</v>
      </c>
      <c r="O1497" t="str">
        <f>VLOOKUP($D1497,metadata!$B$2:$S$451,12,0)</f>
        <v>hymenoptera</v>
      </c>
      <c r="P1497" t="str">
        <f>VLOOKUP($D1497,metadata!$B$2:$S$451,13,0)</f>
        <v>SWI</v>
      </c>
      <c r="Q1497">
        <f>VLOOKUP($D1497,metadata!$B$2:$S$451,14,0)</f>
        <v>46.735872222222199</v>
      </c>
      <c r="R1497">
        <f>VLOOKUP($D1497,metadata!$B$2:$S$451,15,0)</f>
        <v>7.1159277777777801</v>
      </c>
      <c r="S1497" t="str">
        <f>VLOOKUP($D1497,metadata!$B$2:$S$451,16,0)</f>
        <v/>
      </c>
      <c r="T1497" t="str">
        <f>VLOOKUP($D1497,metadata!$B$2:$S$451,17,0)</f>
        <v/>
      </c>
      <c r="U1497" t="str">
        <f>VLOOKUP($D1497,metadata!$B$2:$S$451,18,0)</f>
        <v/>
      </c>
      <c r="V1497">
        <f>VLOOKUP($D1497,metadata!$B$2:$Z$451,19,0)</f>
        <v>26</v>
      </c>
      <c r="W1497" t="str">
        <f>VLOOKUP($D1497,metadata!$B$2:$Z$451,20,0)</f>
        <v>pop level/ask</v>
      </c>
      <c r="X1497" t="str">
        <f>VLOOKUP($D1497,metadata!$B$2:$Z$451,21,0)</f>
        <v/>
      </c>
      <c r="Y1497">
        <f>VLOOKUP($D1497,metadata!$B$2:$Z$451,22,0)</f>
        <v>37</v>
      </c>
      <c r="Z1497" t="str">
        <f>VLOOKUP($D1497,metadata!$B$2:$Z$451,23,0)</f>
        <v/>
      </c>
      <c r="AA1497" t="str">
        <f>VLOOKUP($D1497,metadata!$B$2:$Z$451,24,0)</f>
        <v>larval</v>
      </c>
      <c r="AB1497" t="str">
        <f>VLOOKUP($D1497,metadata!$B$2:$Z$451,25,0)</f>
        <v/>
      </c>
      <c r="AC1497">
        <v>10.8450678895782</v>
      </c>
      <c r="AD1497">
        <v>67.958916564257805</v>
      </c>
      <c r="AF1497">
        <f>IF(AE1497="",V1497,AE1497)</f>
        <v>26</v>
      </c>
      <c r="AG1497">
        <v>12</v>
      </c>
      <c r="AH1497">
        <v>2013</v>
      </c>
      <c r="AI1497" t="s">
        <v>37</v>
      </c>
      <c r="AJ1497" t="s">
        <v>37</v>
      </c>
    </row>
    <row r="1498" spans="3:36" x14ac:dyDescent="0.3">
      <c r="C1498">
        <v>1498</v>
      </c>
      <c r="D1498" t="str">
        <f t="shared" si="56"/>
        <v>37-SWI</v>
      </c>
      <c r="E1498" t="str">
        <f>VLOOKUP($D1498,metadata!$B$2:$S$451,2,0)</f>
        <v>Paolucci, S; van de Zande, L; Beukeboom, LW</v>
      </c>
      <c r="F1498" t="str">
        <f>VLOOKUP($D1498,metadata!$B$2:$S$451,3,0)</f>
        <v>Adaptive latitudinal cline of photoperiodic diapause induction in the parasitoid Nasonia vitripennis in Europe</v>
      </c>
      <c r="G1498" t="str">
        <f>VLOOKUP($D1498,metadata!$B$2:$S$451,4,0)</f>
        <v>10.1111/jeb.12113</v>
      </c>
      <c r="H1498" t="str">
        <f>VLOOKUP($D1498,metadata!$B$2:$S$451,5,0)</f>
        <v>y-ask</v>
      </c>
      <c r="I1498" t="str">
        <f>VLOOKUP($D1498,metadata!$B$2:$S$451,6,0)</f>
        <v>a</v>
      </c>
      <c r="J1498" t="str">
        <f>VLOOKUP($D1498,metadata!$B$2:$S$451,7,0)</f>
        <v>i</v>
      </c>
      <c r="K1498">
        <f>VLOOKUP($D1498,metadata!$B$2:$S$451,8,0)</f>
        <v>7</v>
      </c>
      <c r="L1498">
        <f>VLOOKUP($D1498,metadata!$B$2:$S$451,9,0)</f>
        <v>8</v>
      </c>
      <c r="M1498" t="str">
        <f>VLOOKUP($D1498,metadata!$B$2:$S$451,10,0)</f>
        <v/>
      </c>
      <c r="N1498" t="str">
        <f>VLOOKUP($D1498,metadata!$B$2:$S$451,11,0)</f>
        <v>Nasonia vitripennis</v>
      </c>
      <c r="O1498" t="str">
        <f>VLOOKUP($D1498,metadata!$B$2:$S$451,12,0)</f>
        <v>hymenoptera</v>
      </c>
      <c r="P1498" t="str">
        <f>VLOOKUP($D1498,metadata!$B$2:$S$451,13,0)</f>
        <v>SWI</v>
      </c>
      <c r="Q1498">
        <f>VLOOKUP($D1498,metadata!$B$2:$S$451,14,0)</f>
        <v>46.735872222222199</v>
      </c>
      <c r="R1498">
        <f>VLOOKUP($D1498,metadata!$B$2:$S$451,15,0)</f>
        <v>7.1159277777777801</v>
      </c>
      <c r="S1498" t="str">
        <f>VLOOKUP($D1498,metadata!$B$2:$S$451,16,0)</f>
        <v/>
      </c>
      <c r="T1498" t="str">
        <f>VLOOKUP($D1498,metadata!$B$2:$S$451,17,0)</f>
        <v/>
      </c>
      <c r="U1498" t="str">
        <f>VLOOKUP($D1498,metadata!$B$2:$S$451,18,0)</f>
        <v/>
      </c>
      <c r="V1498">
        <f>VLOOKUP($D1498,metadata!$B$2:$Z$451,19,0)</f>
        <v>26</v>
      </c>
      <c r="W1498" t="str">
        <f>VLOOKUP($D1498,metadata!$B$2:$Z$451,20,0)</f>
        <v>pop level/ask</v>
      </c>
      <c r="X1498" t="str">
        <f>VLOOKUP($D1498,metadata!$B$2:$Z$451,21,0)</f>
        <v/>
      </c>
      <c r="Y1498">
        <f>VLOOKUP($D1498,metadata!$B$2:$Z$451,22,0)</f>
        <v>37</v>
      </c>
      <c r="Z1498" t="str">
        <f>VLOOKUP($D1498,metadata!$B$2:$Z$451,23,0)</f>
        <v/>
      </c>
      <c r="AA1498" t="str">
        <f>VLOOKUP($D1498,metadata!$B$2:$Z$451,24,0)</f>
        <v>larval</v>
      </c>
      <c r="AB1498" t="str">
        <f>VLOOKUP($D1498,metadata!$B$2:$Z$451,25,0)</f>
        <v/>
      </c>
      <c r="AC1498">
        <v>12.2943979857926</v>
      </c>
      <c r="AD1498">
        <v>61.768825745086801</v>
      </c>
      <c r="AF1498">
        <f>IF(AE1498="",V1498,AE1498)</f>
        <v>26</v>
      </c>
      <c r="AG1498">
        <v>13</v>
      </c>
      <c r="AH1498">
        <v>2013</v>
      </c>
      <c r="AI1498" t="s">
        <v>37</v>
      </c>
      <c r="AJ1498" t="s">
        <v>37</v>
      </c>
    </row>
    <row r="1499" spans="3:36" x14ac:dyDescent="0.3">
      <c r="C1499">
        <v>1499</v>
      </c>
      <c r="D1499" t="str">
        <f t="shared" si="56"/>
        <v>37-SWI</v>
      </c>
      <c r="E1499" t="str">
        <f>VLOOKUP($D1499,metadata!$B$2:$S$451,2,0)</f>
        <v>Paolucci, S; van de Zande, L; Beukeboom, LW</v>
      </c>
      <c r="F1499" t="str">
        <f>VLOOKUP($D1499,metadata!$B$2:$S$451,3,0)</f>
        <v>Adaptive latitudinal cline of photoperiodic diapause induction in the parasitoid Nasonia vitripennis in Europe</v>
      </c>
      <c r="G1499" t="str">
        <f>VLOOKUP($D1499,metadata!$B$2:$S$451,4,0)</f>
        <v>10.1111/jeb.12113</v>
      </c>
      <c r="H1499" t="str">
        <f>VLOOKUP($D1499,metadata!$B$2:$S$451,5,0)</f>
        <v>y-ask</v>
      </c>
      <c r="I1499" t="str">
        <f>VLOOKUP($D1499,metadata!$B$2:$S$451,6,0)</f>
        <v>a</v>
      </c>
      <c r="J1499" t="str">
        <f>VLOOKUP($D1499,metadata!$B$2:$S$451,7,0)</f>
        <v>i</v>
      </c>
      <c r="K1499">
        <f>VLOOKUP($D1499,metadata!$B$2:$S$451,8,0)</f>
        <v>7</v>
      </c>
      <c r="L1499">
        <f>VLOOKUP($D1499,metadata!$B$2:$S$451,9,0)</f>
        <v>8</v>
      </c>
      <c r="M1499" t="str">
        <f>VLOOKUP($D1499,metadata!$B$2:$S$451,10,0)</f>
        <v/>
      </c>
      <c r="N1499" t="str">
        <f>VLOOKUP($D1499,metadata!$B$2:$S$451,11,0)</f>
        <v>Nasonia vitripennis</v>
      </c>
      <c r="O1499" t="str">
        <f>VLOOKUP($D1499,metadata!$B$2:$S$451,12,0)</f>
        <v>hymenoptera</v>
      </c>
      <c r="P1499" t="str">
        <f>VLOOKUP($D1499,metadata!$B$2:$S$451,13,0)</f>
        <v>SWI</v>
      </c>
      <c r="Q1499">
        <f>VLOOKUP($D1499,metadata!$B$2:$S$451,14,0)</f>
        <v>46.735872222222199</v>
      </c>
      <c r="R1499">
        <f>VLOOKUP($D1499,metadata!$B$2:$S$451,15,0)</f>
        <v>7.1159277777777801</v>
      </c>
      <c r="S1499" t="str">
        <f>VLOOKUP($D1499,metadata!$B$2:$S$451,16,0)</f>
        <v/>
      </c>
      <c r="T1499" t="str">
        <f>VLOOKUP($D1499,metadata!$B$2:$S$451,17,0)</f>
        <v/>
      </c>
      <c r="U1499" t="str">
        <f>VLOOKUP($D1499,metadata!$B$2:$S$451,18,0)</f>
        <v/>
      </c>
      <c r="V1499">
        <f>VLOOKUP($D1499,metadata!$B$2:$Z$451,19,0)</f>
        <v>26</v>
      </c>
      <c r="W1499" t="str">
        <f>VLOOKUP($D1499,metadata!$B$2:$Z$451,20,0)</f>
        <v>pop level/ask</v>
      </c>
      <c r="X1499" t="str">
        <f>VLOOKUP($D1499,metadata!$B$2:$Z$451,21,0)</f>
        <v/>
      </c>
      <c r="Y1499">
        <f>VLOOKUP($D1499,metadata!$B$2:$Z$451,22,0)</f>
        <v>37</v>
      </c>
      <c r="Z1499" t="str">
        <f>VLOOKUP($D1499,metadata!$B$2:$Z$451,23,0)</f>
        <v/>
      </c>
      <c r="AA1499" t="str">
        <f>VLOOKUP($D1499,metadata!$B$2:$Z$451,24,0)</f>
        <v>larval</v>
      </c>
      <c r="AB1499" t="str">
        <f>VLOOKUP($D1499,metadata!$B$2:$Z$451,25,0)</f>
        <v/>
      </c>
      <c r="AC1499">
        <v>13.7042632057468</v>
      </c>
      <c r="AD1499">
        <v>38.936546473638401</v>
      </c>
      <c r="AF1499">
        <f>IF(AE1499="",V1499,AE1499)</f>
        <v>26</v>
      </c>
      <c r="AG1499">
        <v>14</v>
      </c>
      <c r="AH1499">
        <v>2013</v>
      </c>
      <c r="AI1499" t="s">
        <v>37</v>
      </c>
      <c r="AJ1499" t="s">
        <v>37</v>
      </c>
    </row>
    <row r="1500" spans="3:36" x14ac:dyDescent="0.3">
      <c r="C1500">
        <v>1500</v>
      </c>
      <c r="D1500" t="str">
        <f t="shared" si="56"/>
        <v>37-SWI</v>
      </c>
      <c r="E1500" t="str">
        <f>VLOOKUP($D1500,metadata!$B$2:$S$451,2,0)</f>
        <v>Paolucci, S; van de Zande, L; Beukeboom, LW</v>
      </c>
      <c r="F1500" t="str">
        <f>VLOOKUP($D1500,metadata!$B$2:$S$451,3,0)</f>
        <v>Adaptive latitudinal cline of photoperiodic diapause induction in the parasitoid Nasonia vitripennis in Europe</v>
      </c>
      <c r="G1500" t="str">
        <f>VLOOKUP($D1500,metadata!$B$2:$S$451,4,0)</f>
        <v>10.1111/jeb.12113</v>
      </c>
      <c r="H1500" t="str">
        <f>VLOOKUP($D1500,metadata!$B$2:$S$451,5,0)</f>
        <v>y-ask</v>
      </c>
      <c r="I1500" t="str">
        <f>VLOOKUP($D1500,metadata!$B$2:$S$451,6,0)</f>
        <v>a</v>
      </c>
      <c r="J1500" t="str">
        <f>VLOOKUP($D1500,metadata!$B$2:$S$451,7,0)</f>
        <v>i</v>
      </c>
      <c r="K1500">
        <f>VLOOKUP($D1500,metadata!$B$2:$S$451,8,0)</f>
        <v>7</v>
      </c>
      <c r="L1500">
        <f>VLOOKUP($D1500,metadata!$B$2:$S$451,9,0)</f>
        <v>8</v>
      </c>
      <c r="M1500" t="str">
        <f>VLOOKUP($D1500,metadata!$B$2:$S$451,10,0)</f>
        <v/>
      </c>
      <c r="N1500" t="str">
        <f>VLOOKUP($D1500,metadata!$B$2:$S$451,11,0)</f>
        <v>Nasonia vitripennis</v>
      </c>
      <c r="O1500" t="str">
        <f>VLOOKUP($D1500,metadata!$B$2:$S$451,12,0)</f>
        <v>hymenoptera</v>
      </c>
      <c r="P1500" t="str">
        <f>VLOOKUP($D1500,metadata!$B$2:$S$451,13,0)</f>
        <v>SWI</v>
      </c>
      <c r="Q1500">
        <f>VLOOKUP($D1500,metadata!$B$2:$S$451,14,0)</f>
        <v>46.735872222222199</v>
      </c>
      <c r="R1500">
        <f>VLOOKUP($D1500,metadata!$B$2:$S$451,15,0)</f>
        <v>7.1159277777777801</v>
      </c>
      <c r="S1500" t="str">
        <f>VLOOKUP($D1500,metadata!$B$2:$S$451,16,0)</f>
        <v/>
      </c>
      <c r="T1500" t="str">
        <f>VLOOKUP($D1500,metadata!$B$2:$S$451,17,0)</f>
        <v/>
      </c>
      <c r="U1500" t="str">
        <f>VLOOKUP($D1500,metadata!$B$2:$S$451,18,0)</f>
        <v/>
      </c>
      <c r="V1500">
        <f>VLOOKUP($D1500,metadata!$B$2:$Z$451,19,0)</f>
        <v>26</v>
      </c>
      <c r="W1500" t="str">
        <f>VLOOKUP($D1500,metadata!$B$2:$Z$451,20,0)</f>
        <v>pop level/ask</v>
      </c>
      <c r="X1500" t="str">
        <f>VLOOKUP($D1500,metadata!$B$2:$Z$451,21,0)</f>
        <v/>
      </c>
      <c r="Y1500">
        <f>VLOOKUP($D1500,metadata!$B$2:$Z$451,22,0)</f>
        <v>37</v>
      </c>
      <c r="Z1500" t="str">
        <f>VLOOKUP($D1500,metadata!$B$2:$Z$451,23,0)</f>
        <v/>
      </c>
      <c r="AA1500" t="str">
        <f>VLOOKUP($D1500,metadata!$B$2:$Z$451,24,0)</f>
        <v>larval</v>
      </c>
      <c r="AB1500" t="str">
        <f>VLOOKUP($D1500,metadata!$B$2:$Z$451,25,0)</f>
        <v/>
      </c>
      <c r="AC1500">
        <v>15.129234980867</v>
      </c>
      <c r="AD1500">
        <v>7.6392011110112099</v>
      </c>
      <c r="AF1500">
        <f>IF(AE1500="",V1500,AE1500)</f>
        <v>26</v>
      </c>
      <c r="AG1500">
        <v>15</v>
      </c>
      <c r="AH1500">
        <v>2013</v>
      </c>
      <c r="AI1500" t="s">
        <v>37</v>
      </c>
      <c r="AJ1500" t="s">
        <v>37</v>
      </c>
    </row>
    <row r="1501" spans="3:36" x14ac:dyDescent="0.3">
      <c r="C1501">
        <v>1501</v>
      </c>
      <c r="D1501" t="str">
        <f t="shared" si="56"/>
        <v>37-SWI</v>
      </c>
      <c r="E1501" t="str">
        <f>VLOOKUP($D1501,metadata!$B$2:$S$451,2,0)</f>
        <v>Paolucci, S; van de Zande, L; Beukeboom, LW</v>
      </c>
      <c r="F1501" t="str">
        <f>VLOOKUP($D1501,metadata!$B$2:$S$451,3,0)</f>
        <v>Adaptive latitudinal cline of photoperiodic diapause induction in the parasitoid Nasonia vitripennis in Europe</v>
      </c>
      <c r="G1501" t="str">
        <f>VLOOKUP($D1501,metadata!$B$2:$S$451,4,0)</f>
        <v>10.1111/jeb.12113</v>
      </c>
      <c r="H1501" t="str">
        <f>VLOOKUP($D1501,metadata!$B$2:$S$451,5,0)</f>
        <v>y-ask</v>
      </c>
      <c r="I1501" t="str">
        <f>VLOOKUP($D1501,metadata!$B$2:$S$451,6,0)</f>
        <v>a</v>
      </c>
      <c r="J1501" t="str">
        <f>VLOOKUP($D1501,metadata!$B$2:$S$451,7,0)</f>
        <v>i</v>
      </c>
      <c r="K1501">
        <f>VLOOKUP($D1501,metadata!$B$2:$S$451,8,0)</f>
        <v>7</v>
      </c>
      <c r="L1501">
        <f>VLOOKUP($D1501,metadata!$B$2:$S$451,9,0)</f>
        <v>8</v>
      </c>
      <c r="M1501" t="str">
        <f>VLOOKUP($D1501,metadata!$B$2:$S$451,10,0)</f>
        <v/>
      </c>
      <c r="N1501" t="str">
        <f>VLOOKUP($D1501,metadata!$B$2:$S$451,11,0)</f>
        <v>Nasonia vitripennis</v>
      </c>
      <c r="O1501" t="str">
        <f>VLOOKUP($D1501,metadata!$B$2:$S$451,12,0)</f>
        <v>hymenoptera</v>
      </c>
      <c r="P1501" t="str">
        <f>VLOOKUP($D1501,metadata!$B$2:$S$451,13,0)</f>
        <v>SWI</v>
      </c>
      <c r="Q1501">
        <f>VLOOKUP($D1501,metadata!$B$2:$S$451,14,0)</f>
        <v>46.735872222222199</v>
      </c>
      <c r="R1501">
        <f>VLOOKUP($D1501,metadata!$B$2:$S$451,15,0)</f>
        <v>7.1159277777777801</v>
      </c>
      <c r="S1501" t="str">
        <f>VLOOKUP($D1501,metadata!$B$2:$S$451,16,0)</f>
        <v/>
      </c>
      <c r="T1501" t="str">
        <f>VLOOKUP($D1501,metadata!$B$2:$S$451,17,0)</f>
        <v/>
      </c>
      <c r="U1501" t="str">
        <f>VLOOKUP($D1501,metadata!$B$2:$S$451,18,0)</f>
        <v/>
      </c>
      <c r="V1501">
        <f>VLOOKUP($D1501,metadata!$B$2:$Z$451,19,0)</f>
        <v>26</v>
      </c>
      <c r="W1501" t="str">
        <f>VLOOKUP($D1501,metadata!$B$2:$Z$451,20,0)</f>
        <v>pop level/ask</v>
      </c>
      <c r="X1501" t="str">
        <f>VLOOKUP($D1501,metadata!$B$2:$Z$451,21,0)</f>
        <v/>
      </c>
      <c r="Y1501">
        <f>VLOOKUP($D1501,metadata!$B$2:$Z$451,22,0)</f>
        <v>37</v>
      </c>
      <c r="Z1501" t="str">
        <f>VLOOKUP($D1501,metadata!$B$2:$Z$451,23,0)</f>
        <v/>
      </c>
      <c r="AA1501" t="str">
        <f>VLOOKUP($D1501,metadata!$B$2:$Z$451,24,0)</f>
        <v>larval</v>
      </c>
      <c r="AB1501" t="str">
        <f>VLOOKUP($D1501,metadata!$B$2:$Z$451,25,0)</f>
        <v/>
      </c>
      <c r="AC1501">
        <v>16.5648772592392</v>
      </c>
      <c r="AD1501">
        <v>0</v>
      </c>
      <c r="AF1501">
        <f>IF(AE1501="",V1501,AE1501)</f>
        <v>26</v>
      </c>
      <c r="AG1501">
        <v>16</v>
      </c>
      <c r="AH1501">
        <v>2013</v>
      </c>
      <c r="AI1501" t="s">
        <v>37</v>
      </c>
      <c r="AJ1501" t="s">
        <v>37</v>
      </c>
    </row>
    <row r="1502" spans="3:36" x14ac:dyDescent="0.3">
      <c r="C1502">
        <v>1502</v>
      </c>
      <c r="D1502" t="str">
        <f t="shared" si="56"/>
        <v>37-SWI</v>
      </c>
      <c r="E1502" t="str">
        <f>VLOOKUP($D1502,metadata!$B$2:$S$451,2,0)</f>
        <v>Paolucci, S; van de Zande, L; Beukeboom, LW</v>
      </c>
      <c r="F1502" t="str">
        <f>VLOOKUP($D1502,metadata!$B$2:$S$451,3,0)</f>
        <v>Adaptive latitudinal cline of photoperiodic diapause induction in the parasitoid Nasonia vitripennis in Europe</v>
      </c>
      <c r="G1502" t="str">
        <f>VLOOKUP($D1502,metadata!$B$2:$S$451,4,0)</f>
        <v>10.1111/jeb.12113</v>
      </c>
      <c r="H1502" t="str">
        <f>VLOOKUP($D1502,metadata!$B$2:$S$451,5,0)</f>
        <v>y-ask</v>
      </c>
      <c r="I1502" t="str">
        <f>VLOOKUP($D1502,metadata!$B$2:$S$451,6,0)</f>
        <v>a</v>
      </c>
      <c r="J1502" t="str">
        <f>VLOOKUP($D1502,metadata!$B$2:$S$451,7,0)</f>
        <v>i</v>
      </c>
      <c r="K1502">
        <f>VLOOKUP($D1502,metadata!$B$2:$S$451,8,0)</f>
        <v>7</v>
      </c>
      <c r="L1502">
        <f>VLOOKUP($D1502,metadata!$B$2:$S$451,9,0)</f>
        <v>8</v>
      </c>
      <c r="M1502" t="str">
        <f>VLOOKUP($D1502,metadata!$B$2:$S$451,10,0)</f>
        <v/>
      </c>
      <c r="N1502" t="str">
        <f>VLOOKUP($D1502,metadata!$B$2:$S$451,11,0)</f>
        <v>Nasonia vitripennis</v>
      </c>
      <c r="O1502" t="str">
        <f>VLOOKUP($D1502,metadata!$B$2:$S$451,12,0)</f>
        <v>hymenoptera</v>
      </c>
      <c r="P1502" t="str">
        <f>VLOOKUP($D1502,metadata!$B$2:$S$451,13,0)</f>
        <v>SWI</v>
      </c>
      <c r="Q1502">
        <f>VLOOKUP($D1502,metadata!$B$2:$S$451,14,0)</f>
        <v>46.735872222222199</v>
      </c>
      <c r="R1502">
        <f>VLOOKUP($D1502,metadata!$B$2:$S$451,15,0)</f>
        <v>7.1159277777777801</v>
      </c>
      <c r="S1502" t="str">
        <f>VLOOKUP($D1502,metadata!$B$2:$S$451,16,0)</f>
        <v/>
      </c>
      <c r="T1502" t="str">
        <f>VLOOKUP($D1502,metadata!$B$2:$S$451,17,0)</f>
        <v/>
      </c>
      <c r="U1502" t="str">
        <f>VLOOKUP($D1502,metadata!$B$2:$S$451,18,0)</f>
        <v/>
      </c>
      <c r="V1502">
        <f>VLOOKUP($D1502,metadata!$B$2:$Z$451,19,0)</f>
        <v>26</v>
      </c>
      <c r="W1502" t="str">
        <f>VLOOKUP($D1502,metadata!$B$2:$Z$451,20,0)</f>
        <v>pop level/ask</v>
      </c>
      <c r="X1502" t="str">
        <f>VLOOKUP($D1502,metadata!$B$2:$Z$451,21,0)</f>
        <v/>
      </c>
      <c r="Y1502">
        <f>VLOOKUP($D1502,metadata!$B$2:$Z$451,22,0)</f>
        <v>37</v>
      </c>
      <c r="Z1502" t="str">
        <f>VLOOKUP($D1502,metadata!$B$2:$Z$451,23,0)</f>
        <v/>
      </c>
      <c r="AA1502" t="str">
        <f>VLOOKUP($D1502,metadata!$B$2:$Z$451,24,0)</f>
        <v>larval</v>
      </c>
      <c r="AB1502" t="str">
        <f>VLOOKUP($D1502,metadata!$B$2:$Z$451,25,0)</f>
        <v/>
      </c>
      <c r="AC1502">
        <v>18.041203329037099</v>
      </c>
      <c r="AD1502">
        <v>0</v>
      </c>
      <c r="AF1502">
        <f>IF(AE1502="",V1502,AE1502)</f>
        <v>26</v>
      </c>
      <c r="AG1502">
        <v>18</v>
      </c>
      <c r="AH1502">
        <v>2013</v>
      </c>
      <c r="AI1502" t="s">
        <v>37</v>
      </c>
      <c r="AJ1502" t="s">
        <v>37</v>
      </c>
    </row>
    <row r="1503" spans="3:36" x14ac:dyDescent="0.3">
      <c r="C1503">
        <v>1503</v>
      </c>
      <c r="D1503" t="str">
        <f t="shared" si="56"/>
        <v>37-COR</v>
      </c>
      <c r="E1503" t="str">
        <f>VLOOKUP($D1503,metadata!$B$2:$S$451,2,0)</f>
        <v>Paolucci, S; van de Zande, L; Beukeboom, LW</v>
      </c>
      <c r="F1503" t="str">
        <f>VLOOKUP($D1503,metadata!$B$2:$S$451,3,0)</f>
        <v>Adaptive latitudinal cline of photoperiodic diapause induction in the parasitoid Nasonia vitripennis in Europe</v>
      </c>
      <c r="G1503" t="str">
        <f>VLOOKUP($D1503,metadata!$B$2:$S$451,4,0)</f>
        <v>10.1111/jeb.12113</v>
      </c>
      <c r="H1503" t="str">
        <f>VLOOKUP($D1503,metadata!$B$2:$S$451,5,0)</f>
        <v>y-ask</v>
      </c>
      <c r="I1503" t="str">
        <f>VLOOKUP($D1503,metadata!$B$2:$S$451,6,0)</f>
        <v>a</v>
      </c>
      <c r="J1503" t="str">
        <f>VLOOKUP($D1503,metadata!$B$2:$S$451,7,0)</f>
        <v>i</v>
      </c>
      <c r="K1503">
        <f>VLOOKUP($D1503,metadata!$B$2:$S$451,8,0)</f>
        <v>7</v>
      </c>
      <c r="L1503">
        <f>VLOOKUP($D1503,metadata!$B$2:$S$451,9,0)</f>
        <v>8</v>
      </c>
      <c r="M1503" t="str">
        <f>VLOOKUP($D1503,metadata!$B$2:$S$451,10,0)</f>
        <v/>
      </c>
      <c r="N1503" t="str">
        <f>VLOOKUP($D1503,metadata!$B$2:$S$451,11,0)</f>
        <v>Nasonia vitripennis</v>
      </c>
      <c r="O1503" t="str">
        <f>VLOOKUP($D1503,metadata!$B$2:$S$451,12,0)</f>
        <v>hymenoptera</v>
      </c>
      <c r="P1503" t="str">
        <f>VLOOKUP($D1503,metadata!$B$2:$S$451,13,0)</f>
        <v>COR</v>
      </c>
      <c r="Q1503">
        <f>VLOOKUP($D1503,metadata!$B$2:$S$451,14,0)</f>
        <v>42.375222222222199</v>
      </c>
      <c r="R1503">
        <f>VLOOKUP($D1503,metadata!$B$2:$S$451,15,0)</f>
        <v>8.7479999999999993</v>
      </c>
      <c r="S1503" t="str">
        <f>VLOOKUP($D1503,metadata!$B$2:$S$451,16,0)</f>
        <v/>
      </c>
      <c r="T1503" t="str">
        <f>VLOOKUP($D1503,metadata!$B$2:$S$451,17,0)</f>
        <v/>
      </c>
      <c r="U1503" t="str">
        <f>VLOOKUP($D1503,metadata!$B$2:$S$451,18,0)</f>
        <v/>
      </c>
      <c r="V1503">
        <f>VLOOKUP($D1503,metadata!$B$2:$Z$451,19,0)</f>
        <v>25</v>
      </c>
      <c r="W1503" t="str">
        <f>VLOOKUP($D1503,metadata!$B$2:$Z$451,20,0)</f>
        <v>pop level/ask</v>
      </c>
      <c r="X1503" t="str">
        <f>VLOOKUP($D1503,metadata!$B$2:$Z$451,21,0)</f>
        <v/>
      </c>
      <c r="Y1503">
        <f>VLOOKUP($D1503,metadata!$B$2:$Z$451,22,0)</f>
        <v>37</v>
      </c>
      <c r="Z1503" t="str">
        <f>VLOOKUP($D1503,metadata!$B$2:$Z$451,23,0)</f>
        <v/>
      </c>
      <c r="AA1503" t="str">
        <f>VLOOKUP($D1503,metadata!$B$2:$Z$451,24,0)</f>
        <v>larval</v>
      </c>
      <c r="AB1503" t="str">
        <f>VLOOKUP($D1503,metadata!$B$2:$Z$451,25,0)</f>
        <v/>
      </c>
      <c r="AC1503">
        <v>7.9950044460430201</v>
      </c>
      <c r="AD1503">
        <v>31.414441147378799</v>
      </c>
      <c r="AF1503">
        <f>IF(AE1503="",V1503,AE1503)</f>
        <v>25</v>
      </c>
      <c r="AG1503">
        <v>8</v>
      </c>
      <c r="AH1503">
        <v>2013</v>
      </c>
      <c r="AI1503" t="s">
        <v>38</v>
      </c>
      <c r="AJ1503" t="s">
        <v>38</v>
      </c>
    </row>
    <row r="1504" spans="3:36" x14ac:dyDescent="0.3">
      <c r="C1504">
        <v>1504</v>
      </c>
      <c r="D1504" t="str">
        <f t="shared" si="56"/>
        <v>37-COR</v>
      </c>
      <c r="E1504" t="str">
        <f>VLOOKUP($D1504,metadata!$B$2:$S$451,2,0)</f>
        <v>Paolucci, S; van de Zande, L; Beukeboom, LW</v>
      </c>
      <c r="F1504" t="str">
        <f>VLOOKUP($D1504,metadata!$B$2:$S$451,3,0)</f>
        <v>Adaptive latitudinal cline of photoperiodic diapause induction in the parasitoid Nasonia vitripennis in Europe</v>
      </c>
      <c r="G1504" t="str">
        <f>VLOOKUP($D1504,metadata!$B$2:$S$451,4,0)</f>
        <v>10.1111/jeb.12113</v>
      </c>
      <c r="H1504" t="str">
        <f>VLOOKUP($D1504,metadata!$B$2:$S$451,5,0)</f>
        <v>y-ask</v>
      </c>
      <c r="I1504" t="str">
        <f>VLOOKUP($D1504,metadata!$B$2:$S$451,6,0)</f>
        <v>a</v>
      </c>
      <c r="J1504" t="str">
        <f>VLOOKUP($D1504,metadata!$B$2:$S$451,7,0)</f>
        <v>i</v>
      </c>
      <c r="K1504">
        <f>VLOOKUP($D1504,metadata!$B$2:$S$451,8,0)</f>
        <v>7</v>
      </c>
      <c r="L1504">
        <f>VLOOKUP($D1504,metadata!$B$2:$S$451,9,0)</f>
        <v>8</v>
      </c>
      <c r="M1504" t="str">
        <f>VLOOKUP($D1504,metadata!$B$2:$S$451,10,0)</f>
        <v/>
      </c>
      <c r="N1504" t="str">
        <f>VLOOKUP($D1504,metadata!$B$2:$S$451,11,0)</f>
        <v>Nasonia vitripennis</v>
      </c>
      <c r="O1504" t="str">
        <f>VLOOKUP($D1504,metadata!$B$2:$S$451,12,0)</f>
        <v>hymenoptera</v>
      </c>
      <c r="P1504" t="str">
        <f>VLOOKUP($D1504,metadata!$B$2:$S$451,13,0)</f>
        <v>COR</v>
      </c>
      <c r="Q1504">
        <f>VLOOKUP($D1504,metadata!$B$2:$S$451,14,0)</f>
        <v>42.375222222222199</v>
      </c>
      <c r="R1504">
        <f>VLOOKUP($D1504,metadata!$B$2:$S$451,15,0)</f>
        <v>8.7479999999999993</v>
      </c>
      <c r="S1504" t="str">
        <f>VLOOKUP($D1504,metadata!$B$2:$S$451,16,0)</f>
        <v/>
      </c>
      <c r="T1504" t="str">
        <f>VLOOKUP($D1504,metadata!$B$2:$S$451,17,0)</f>
        <v/>
      </c>
      <c r="U1504" t="str">
        <f>VLOOKUP($D1504,metadata!$B$2:$S$451,18,0)</f>
        <v/>
      </c>
      <c r="V1504">
        <f>VLOOKUP($D1504,metadata!$B$2:$Z$451,19,0)</f>
        <v>25</v>
      </c>
      <c r="W1504" t="str">
        <f>VLOOKUP($D1504,metadata!$B$2:$Z$451,20,0)</f>
        <v>pop level/ask</v>
      </c>
      <c r="X1504" t="str">
        <f>VLOOKUP($D1504,metadata!$B$2:$Z$451,21,0)</f>
        <v/>
      </c>
      <c r="Y1504">
        <f>VLOOKUP($D1504,metadata!$B$2:$Z$451,22,0)</f>
        <v>37</v>
      </c>
      <c r="Z1504" t="str">
        <f>VLOOKUP($D1504,metadata!$B$2:$Z$451,23,0)</f>
        <v/>
      </c>
      <c r="AA1504" t="str">
        <f>VLOOKUP($D1504,metadata!$B$2:$Z$451,24,0)</f>
        <v>larval</v>
      </c>
      <c r="AB1504" t="str">
        <f>VLOOKUP($D1504,metadata!$B$2:$Z$451,25,0)</f>
        <v/>
      </c>
      <c r="AC1504">
        <v>9.4339437900268699</v>
      </c>
      <c r="AD1504">
        <v>0</v>
      </c>
      <c r="AF1504">
        <f>IF(AE1504="",V1504,AE1504)</f>
        <v>25</v>
      </c>
      <c r="AG1504">
        <v>10</v>
      </c>
      <c r="AH1504">
        <v>2013</v>
      </c>
      <c r="AI1504" t="s">
        <v>38</v>
      </c>
      <c r="AJ1504" t="s">
        <v>38</v>
      </c>
    </row>
    <row r="1505" spans="3:36" x14ac:dyDescent="0.3">
      <c r="C1505">
        <v>1505</v>
      </c>
      <c r="D1505" t="str">
        <f t="shared" si="56"/>
        <v>37-COR</v>
      </c>
      <c r="E1505" t="str">
        <f>VLOOKUP($D1505,metadata!$B$2:$S$451,2,0)</f>
        <v>Paolucci, S; van de Zande, L; Beukeboom, LW</v>
      </c>
      <c r="F1505" t="str">
        <f>VLOOKUP($D1505,metadata!$B$2:$S$451,3,0)</f>
        <v>Adaptive latitudinal cline of photoperiodic diapause induction in the parasitoid Nasonia vitripennis in Europe</v>
      </c>
      <c r="G1505" t="str">
        <f>VLOOKUP($D1505,metadata!$B$2:$S$451,4,0)</f>
        <v>10.1111/jeb.12113</v>
      </c>
      <c r="H1505" t="str">
        <f>VLOOKUP($D1505,metadata!$B$2:$S$451,5,0)</f>
        <v>y-ask</v>
      </c>
      <c r="I1505" t="str">
        <f>VLOOKUP($D1505,metadata!$B$2:$S$451,6,0)</f>
        <v>a</v>
      </c>
      <c r="J1505" t="str">
        <f>VLOOKUP($D1505,metadata!$B$2:$S$451,7,0)</f>
        <v>i</v>
      </c>
      <c r="K1505">
        <f>VLOOKUP($D1505,metadata!$B$2:$S$451,8,0)</f>
        <v>7</v>
      </c>
      <c r="L1505">
        <f>VLOOKUP($D1505,metadata!$B$2:$S$451,9,0)</f>
        <v>8</v>
      </c>
      <c r="M1505" t="str">
        <f>VLOOKUP($D1505,metadata!$B$2:$S$451,10,0)</f>
        <v/>
      </c>
      <c r="N1505" t="str">
        <f>VLOOKUP($D1505,metadata!$B$2:$S$451,11,0)</f>
        <v>Nasonia vitripennis</v>
      </c>
      <c r="O1505" t="str">
        <f>VLOOKUP($D1505,metadata!$B$2:$S$451,12,0)</f>
        <v>hymenoptera</v>
      </c>
      <c r="P1505" t="str">
        <f>VLOOKUP($D1505,metadata!$B$2:$S$451,13,0)</f>
        <v>COR</v>
      </c>
      <c r="Q1505">
        <f>VLOOKUP($D1505,metadata!$B$2:$S$451,14,0)</f>
        <v>42.375222222222199</v>
      </c>
      <c r="R1505">
        <f>VLOOKUP($D1505,metadata!$B$2:$S$451,15,0)</f>
        <v>8.7479999999999993</v>
      </c>
      <c r="S1505" t="str">
        <f>VLOOKUP($D1505,metadata!$B$2:$S$451,16,0)</f>
        <v/>
      </c>
      <c r="T1505" t="str">
        <f>VLOOKUP($D1505,metadata!$B$2:$S$451,17,0)</f>
        <v/>
      </c>
      <c r="U1505" t="str">
        <f>VLOOKUP($D1505,metadata!$B$2:$S$451,18,0)</f>
        <v/>
      </c>
      <c r="V1505">
        <f>VLOOKUP($D1505,metadata!$B$2:$Z$451,19,0)</f>
        <v>25</v>
      </c>
      <c r="W1505" t="str">
        <f>VLOOKUP($D1505,metadata!$B$2:$Z$451,20,0)</f>
        <v>pop level/ask</v>
      </c>
      <c r="X1505" t="str">
        <f>VLOOKUP($D1505,metadata!$B$2:$Z$451,21,0)</f>
        <v/>
      </c>
      <c r="Y1505">
        <f>VLOOKUP($D1505,metadata!$B$2:$Z$451,22,0)</f>
        <v>37</v>
      </c>
      <c r="Z1505" t="str">
        <f>VLOOKUP($D1505,metadata!$B$2:$Z$451,23,0)</f>
        <v/>
      </c>
      <c r="AA1505" t="str">
        <f>VLOOKUP($D1505,metadata!$B$2:$Z$451,24,0)</f>
        <v>larval</v>
      </c>
      <c r="AB1505" t="str">
        <f>VLOOKUP($D1505,metadata!$B$2:$Z$451,25,0)</f>
        <v/>
      </c>
      <c r="AC1505">
        <v>10.851062554326599</v>
      </c>
      <c r="AD1505">
        <v>24.917223670932799</v>
      </c>
      <c r="AF1505">
        <f>IF(AE1505="",V1505,AE1505)</f>
        <v>25</v>
      </c>
      <c r="AG1505">
        <v>12</v>
      </c>
      <c r="AH1505">
        <v>2013</v>
      </c>
      <c r="AI1505" t="s">
        <v>38</v>
      </c>
      <c r="AJ1505" t="s">
        <v>38</v>
      </c>
    </row>
    <row r="1506" spans="3:36" x14ac:dyDescent="0.3">
      <c r="C1506">
        <v>1506</v>
      </c>
      <c r="D1506" t="str">
        <f t="shared" si="56"/>
        <v>37-COR</v>
      </c>
      <c r="E1506" t="str">
        <f>VLOOKUP($D1506,metadata!$B$2:$S$451,2,0)</f>
        <v>Paolucci, S; van de Zande, L; Beukeboom, LW</v>
      </c>
      <c r="F1506" t="str">
        <f>VLOOKUP($D1506,metadata!$B$2:$S$451,3,0)</f>
        <v>Adaptive latitudinal cline of photoperiodic diapause induction in the parasitoid Nasonia vitripennis in Europe</v>
      </c>
      <c r="G1506" t="str">
        <f>VLOOKUP($D1506,metadata!$B$2:$S$451,4,0)</f>
        <v>10.1111/jeb.12113</v>
      </c>
      <c r="H1506" t="str">
        <f>VLOOKUP($D1506,metadata!$B$2:$S$451,5,0)</f>
        <v>y-ask</v>
      </c>
      <c r="I1506" t="str">
        <f>VLOOKUP($D1506,metadata!$B$2:$S$451,6,0)</f>
        <v>a</v>
      </c>
      <c r="J1506" t="str">
        <f>VLOOKUP($D1506,metadata!$B$2:$S$451,7,0)</f>
        <v>i</v>
      </c>
      <c r="K1506">
        <f>VLOOKUP($D1506,metadata!$B$2:$S$451,8,0)</f>
        <v>7</v>
      </c>
      <c r="L1506">
        <f>VLOOKUP($D1506,metadata!$B$2:$S$451,9,0)</f>
        <v>8</v>
      </c>
      <c r="M1506" t="str">
        <f>VLOOKUP($D1506,metadata!$B$2:$S$451,10,0)</f>
        <v/>
      </c>
      <c r="N1506" t="str">
        <f>VLOOKUP($D1506,metadata!$B$2:$S$451,11,0)</f>
        <v>Nasonia vitripennis</v>
      </c>
      <c r="O1506" t="str">
        <f>VLOOKUP($D1506,metadata!$B$2:$S$451,12,0)</f>
        <v>hymenoptera</v>
      </c>
      <c r="P1506" t="str">
        <f>VLOOKUP($D1506,metadata!$B$2:$S$451,13,0)</f>
        <v>COR</v>
      </c>
      <c r="Q1506">
        <f>VLOOKUP($D1506,metadata!$B$2:$S$451,14,0)</f>
        <v>42.375222222222199</v>
      </c>
      <c r="R1506">
        <f>VLOOKUP($D1506,metadata!$B$2:$S$451,15,0)</f>
        <v>8.7479999999999993</v>
      </c>
      <c r="S1506" t="str">
        <f>VLOOKUP($D1506,metadata!$B$2:$S$451,16,0)</f>
        <v/>
      </c>
      <c r="T1506" t="str">
        <f>VLOOKUP($D1506,metadata!$B$2:$S$451,17,0)</f>
        <v/>
      </c>
      <c r="U1506" t="str">
        <f>VLOOKUP($D1506,metadata!$B$2:$S$451,18,0)</f>
        <v/>
      </c>
      <c r="V1506">
        <f>VLOOKUP($D1506,metadata!$B$2:$Z$451,19,0)</f>
        <v>25</v>
      </c>
      <c r="W1506" t="str">
        <f>VLOOKUP($D1506,metadata!$B$2:$Z$451,20,0)</f>
        <v>pop level/ask</v>
      </c>
      <c r="X1506" t="str">
        <f>VLOOKUP($D1506,metadata!$B$2:$Z$451,21,0)</f>
        <v/>
      </c>
      <c r="Y1506">
        <f>VLOOKUP($D1506,metadata!$B$2:$Z$451,22,0)</f>
        <v>37</v>
      </c>
      <c r="Z1506" t="str">
        <f>VLOOKUP($D1506,metadata!$B$2:$Z$451,23,0)</f>
        <v/>
      </c>
      <c r="AA1506" t="str">
        <f>VLOOKUP($D1506,metadata!$B$2:$Z$451,24,0)</f>
        <v>larval</v>
      </c>
      <c r="AB1506" t="str">
        <f>VLOOKUP($D1506,metadata!$B$2:$Z$451,25,0)</f>
        <v/>
      </c>
      <c r="AC1506">
        <v>12.2723576017344</v>
      </c>
      <c r="AD1506">
        <v>20.0187832828782</v>
      </c>
      <c r="AF1506">
        <f>IF(AE1506="",V1506,AE1506)</f>
        <v>25</v>
      </c>
      <c r="AG1506">
        <v>13</v>
      </c>
      <c r="AH1506">
        <v>2013</v>
      </c>
      <c r="AI1506" t="s">
        <v>38</v>
      </c>
      <c r="AJ1506" t="s">
        <v>38</v>
      </c>
    </row>
    <row r="1507" spans="3:36" x14ac:dyDescent="0.3">
      <c r="C1507">
        <v>1507</v>
      </c>
      <c r="D1507" t="str">
        <f t="shared" si="56"/>
        <v>37-COR</v>
      </c>
      <c r="E1507" t="str">
        <f>VLOOKUP($D1507,metadata!$B$2:$S$451,2,0)</f>
        <v>Paolucci, S; van de Zande, L; Beukeboom, LW</v>
      </c>
      <c r="F1507" t="str">
        <f>VLOOKUP($D1507,metadata!$B$2:$S$451,3,0)</f>
        <v>Adaptive latitudinal cline of photoperiodic diapause induction in the parasitoid Nasonia vitripennis in Europe</v>
      </c>
      <c r="G1507" t="str">
        <f>VLOOKUP($D1507,metadata!$B$2:$S$451,4,0)</f>
        <v>10.1111/jeb.12113</v>
      </c>
      <c r="H1507" t="str">
        <f>VLOOKUP($D1507,metadata!$B$2:$S$451,5,0)</f>
        <v>y-ask</v>
      </c>
      <c r="I1507" t="str">
        <f>VLOOKUP($D1507,metadata!$B$2:$S$451,6,0)</f>
        <v>a</v>
      </c>
      <c r="J1507" t="str">
        <f>VLOOKUP($D1507,metadata!$B$2:$S$451,7,0)</f>
        <v>i</v>
      </c>
      <c r="K1507">
        <f>VLOOKUP($D1507,metadata!$B$2:$S$451,8,0)</f>
        <v>7</v>
      </c>
      <c r="L1507">
        <f>VLOOKUP($D1507,metadata!$B$2:$S$451,9,0)</f>
        <v>8</v>
      </c>
      <c r="M1507" t="str">
        <f>VLOOKUP($D1507,metadata!$B$2:$S$451,10,0)</f>
        <v/>
      </c>
      <c r="N1507" t="str">
        <f>VLOOKUP($D1507,metadata!$B$2:$S$451,11,0)</f>
        <v>Nasonia vitripennis</v>
      </c>
      <c r="O1507" t="str">
        <f>VLOOKUP($D1507,metadata!$B$2:$S$451,12,0)</f>
        <v>hymenoptera</v>
      </c>
      <c r="P1507" t="str">
        <f>VLOOKUP($D1507,metadata!$B$2:$S$451,13,0)</f>
        <v>COR</v>
      </c>
      <c r="Q1507">
        <f>VLOOKUP($D1507,metadata!$B$2:$S$451,14,0)</f>
        <v>42.375222222222199</v>
      </c>
      <c r="R1507">
        <f>VLOOKUP($D1507,metadata!$B$2:$S$451,15,0)</f>
        <v>8.7479999999999993</v>
      </c>
      <c r="S1507" t="str">
        <f>VLOOKUP($D1507,metadata!$B$2:$S$451,16,0)</f>
        <v/>
      </c>
      <c r="T1507" t="str">
        <f>VLOOKUP($D1507,metadata!$B$2:$S$451,17,0)</f>
        <v/>
      </c>
      <c r="U1507" t="str">
        <f>VLOOKUP($D1507,metadata!$B$2:$S$451,18,0)</f>
        <v/>
      </c>
      <c r="V1507">
        <f>VLOOKUP($D1507,metadata!$B$2:$Z$451,19,0)</f>
        <v>25</v>
      </c>
      <c r="W1507" t="str">
        <f>VLOOKUP($D1507,metadata!$B$2:$Z$451,20,0)</f>
        <v>pop level/ask</v>
      </c>
      <c r="X1507" t="str">
        <f>VLOOKUP($D1507,metadata!$B$2:$Z$451,21,0)</f>
        <v/>
      </c>
      <c r="Y1507">
        <f>VLOOKUP($D1507,metadata!$B$2:$Z$451,22,0)</f>
        <v>37</v>
      </c>
      <c r="Z1507" t="str">
        <f>VLOOKUP($D1507,metadata!$B$2:$Z$451,23,0)</f>
        <v/>
      </c>
      <c r="AA1507" t="str">
        <f>VLOOKUP($D1507,metadata!$B$2:$Z$451,24,0)</f>
        <v>larval</v>
      </c>
      <c r="AB1507" t="str">
        <f>VLOOKUP($D1507,metadata!$B$2:$Z$451,25,0)</f>
        <v/>
      </c>
      <c r="AC1507">
        <v>13.723625972884101</v>
      </c>
      <c r="AD1507">
        <v>0</v>
      </c>
      <c r="AF1507">
        <f>IF(AE1507="",V1507,AE1507)</f>
        <v>25</v>
      </c>
      <c r="AG1507">
        <v>14</v>
      </c>
      <c r="AH1507">
        <v>2013</v>
      </c>
      <c r="AI1507" t="s">
        <v>38</v>
      </c>
      <c r="AJ1507" t="s">
        <v>38</v>
      </c>
    </row>
    <row r="1508" spans="3:36" x14ac:dyDescent="0.3">
      <c r="C1508">
        <v>1508</v>
      </c>
      <c r="D1508" t="str">
        <f t="shared" si="56"/>
        <v>37-COR</v>
      </c>
      <c r="E1508" t="str">
        <f>VLOOKUP($D1508,metadata!$B$2:$S$451,2,0)</f>
        <v>Paolucci, S; van de Zande, L; Beukeboom, LW</v>
      </c>
      <c r="F1508" t="str">
        <f>VLOOKUP($D1508,metadata!$B$2:$S$451,3,0)</f>
        <v>Adaptive latitudinal cline of photoperiodic diapause induction in the parasitoid Nasonia vitripennis in Europe</v>
      </c>
      <c r="G1508" t="str">
        <f>VLOOKUP($D1508,metadata!$B$2:$S$451,4,0)</f>
        <v>10.1111/jeb.12113</v>
      </c>
      <c r="H1508" t="str">
        <f>VLOOKUP($D1508,metadata!$B$2:$S$451,5,0)</f>
        <v>y-ask</v>
      </c>
      <c r="I1508" t="str">
        <f>VLOOKUP($D1508,metadata!$B$2:$S$451,6,0)</f>
        <v>a</v>
      </c>
      <c r="J1508" t="str">
        <f>VLOOKUP($D1508,metadata!$B$2:$S$451,7,0)</f>
        <v>i</v>
      </c>
      <c r="K1508">
        <f>VLOOKUP($D1508,metadata!$B$2:$S$451,8,0)</f>
        <v>7</v>
      </c>
      <c r="L1508">
        <f>VLOOKUP($D1508,metadata!$B$2:$S$451,9,0)</f>
        <v>8</v>
      </c>
      <c r="M1508" t="str">
        <f>VLOOKUP($D1508,metadata!$B$2:$S$451,10,0)</f>
        <v/>
      </c>
      <c r="N1508" t="str">
        <f>VLOOKUP($D1508,metadata!$B$2:$S$451,11,0)</f>
        <v>Nasonia vitripennis</v>
      </c>
      <c r="O1508" t="str">
        <f>VLOOKUP($D1508,metadata!$B$2:$S$451,12,0)</f>
        <v>hymenoptera</v>
      </c>
      <c r="P1508" t="str">
        <f>VLOOKUP($D1508,metadata!$B$2:$S$451,13,0)</f>
        <v>COR</v>
      </c>
      <c r="Q1508">
        <f>VLOOKUP($D1508,metadata!$B$2:$S$451,14,0)</f>
        <v>42.375222222222199</v>
      </c>
      <c r="R1508">
        <f>VLOOKUP($D1508,metadata!$B$2:$S$451,15,0)</f>
        <v>8.7479999999999993</v>
      </c>
      <c r="S1508" t="str">
        <f>VLOOKUP($D1508,metadata!$B$2:$S$451,16,0)</f>
        <v/>
      </c>
      <c r="T1508" t="str">
        <f>VLOOKUP($D1508,metadata!$B$2:$S$451,17,0)</f>
        <v/>
      </c>
      <c r="U1508" t="str">
        <f>VLOOKUP($D1508,metadata!$B$2:$S$451,18,0)</f>
        <v/>
      </c>
      <c r="V1508">
        <f>VLOOKUP($D1508,metadata!$B$2:$Z$451,19,0)</f>
        <v>25</v>
      </c>
      <c r="W1508" t="str">
        <f>VLOOKUP($D1508,metadata!$B$2:$Z$451,20,0)</f>
        <v>pop level/ask</v>
      </c>
      <c r="X1508" t="str">
        <f>VLOOKUP($D1508,metadata!$B$2:$Z$451,21,0)</f>
        <v/>
      </c>
      <c r="Y1508">
        <f>VLOOKUP($D1508,metadata!$B$2:$Z$451,22,0)</f>
        <v>37</v>
      </c>
      <c r="Z1508" t="str">
        <f>VLOOKUP($D1508,metadata!$B$2:$Z$451,23,0)</f>
        <v/>
      </c>
      <c r="AA1508" t="str">
        <f>VLOOKUP($D1508,metadata!$B$2:$Z$451,24,0)</f>
        <v>larval</v>
      </c>
      <c r="AB1508" t="str">
        <f>VLOOKUP($D1508,metadata!$B$2:$Z$451,25,0)</f>
        <v/>
      </c>
      <c r="AC1508">
        <v>15.1163864160896</v>
      </c>
      <c r="AD1508">
        <v>0</v>
      </c>
      <c r="AF1508">
        <f>IF(AE1508="",V1508,AE1508)</f>
        <v>25</v>
      </c>
      <c r="AG1508">
        <v>15</v>
      </c>
      <c r="AH1508">
        <v>2013</v>
      </c>
      <c r="AI1508" t="s">
        <v>38</v>
      </c>
      <c r="AJ1508" t="s">
        <v>38</v>
      </c>
    </row>
    <row r="1509" spans="3:36" x14ac:dyDescent="0.3">
      <c r="C1509">
        <v>1509</v>
      </c>
      <c r="D1509" t="str">
        <f t="shared" si="56"/>
        <v>37-COR</v>
      </c>
      <c r="E1509" t="str">
        <f>VLOOKUP($D1509,metadata!$B$2:$S$451,2,0)</f>
        <v>Paolucci, S; van de Zande, L; Beukeboom, LW</v>
      </c>
      <c r="F1509" t="str">
        <f>VLOOKUP($D1509,metadata!$B$2:$S$451,3,0)</f>
        <v>Adaptive latitudinal cline of photoperiodic diapause induction in the parasitoid Nasonia vitripennis in Europe</v>
      </c>
      <c r="G1509" t="str">
        <f>VLOOKUP($D1509,metadata!$B$2:$S$451,4,0)</f>
        <v>10.1111/jeb.12113</v>
      </c>
      <c r="H1509" t="str">
        <f>VLOOKUP($D1509,metadata!$B$2:$S$451,5,0)</f>
        <v>y-ask</v>
      </c>
      <c r="I1509" t="str">
        <f>VLOOKUP($D1509,metadata!$B$2:$S$451,6,0)</f>
        <v>a</v>
      </c>
      <c r="J1509" t="str">
        <f>VLOOKUP($D1509,metadata!$B$2:$S$451,7,0)</f>
        <v>i</v>
      </c>
      <c r="K1509">
        <f>VLOOKUP($D1509,metadata!$B$2:$S$451,8,0)</f>
        <v>7</v>
      </c>
      <c r="L1509">
        <f>VLOOKUP($D1509,metadata!$B$2:$S$451,9,0)</f>
        <v>8</v>
      </c>
      <c r="M1509" t="str">
        <f>VLOOKUP($D1509,metadata!$B$2:$S$451,10,0)</f>
        <v/>
      </c>
      <c r="N1509" t="str">
        <f>VLOOKUP($D1509,metadata!$B$2:$S$451,11,0)</f>
        <v>Nasonia vitripennis</v>
      </c>
      <c r="O1509" t="str">
        <f>VLOOKUP($D1509,metadata!$B$2:$S$451,12,0)</f>
        <v>hymenoptera</v>
      </c>
      <c r="P1509" t="str">
        <f>VLOOKUP($D1509,metadata!$B$2:$S$451,13,0)</f>
        <v>COR</v>
      </c>
      <c r="Q1509">
        <f>VLOOKUP($D1509,metadata!$B$2:$S$451,14,0)</f>
        <v>42.375222222222199</v>
      </c>
      <c r="R1509">
        <f>VLOOKUP($D1509,metadata!$B$2:$S$451,15,0)</f>
        <v>8.7479999999999993</v>
      </c>
      <c r="S1509" t="str">
        <f>VLOOKUP($D1509,metadata!$B$2:$S$451,16,0)</f>
        <v/>
      </c>
      <c r="T1509" t="str">
        <f>VLOOKUP($D1509,metadata!$B$2:$S$451,17,0)</f>
        <v/>
      </c>
      <c r="U1509" t="str">
        <f>VLOOKUP($D1509,metadata!$B$2:$S$451,18,0)</f>
        <v/>
      </c>
      <c r="V1509">
        <f>VLOOKUP($D1509,metadata!$B$2:$Z$451,19,0)</f>
        <v>25</v>
      </c>
      <c r="W1509" t="str">
        <f>VLOOKUP($D1509,metadata!$B$2:$Z$451,20,0)</f>
        <v>pop level/ask</v>
      </c>
      <c r="X1509" t="str">
        <f>VLOOKUP($D1509,metadata!$B$2:$Z$451,21,0)</f>
        <v/>
      </c>
      <c r="Y1509">
        <f>VLOOKUP($D1509,metadata!$B$2:$Z$451,22,0)</f>
        <v>37</v>
      </c>
      <c r="Z1509" t="str">
        <f>VLOOKUP($D1509,metadata!$B$2:$Z$451,23,0)</f>
        <v/>
      </c>
      <c r="AA1509" t="str">
        <f>VLOOKUP($D1509,metadata!$B$2:$Z$451,24,0)</f>
        <v>larval</v>
      </c>
      <c r="AB1509" t="str">
        <f>VLOOKUP($D1509,metadata!$B$2:$Z$451,25,0)</f>
        <v/>
      </c>
      <c r="AC1509">
        <v>16.578764899239602</v>
      </c>
      <c r="AD1509">
        <v>0</v>
      </c>
      <c r="AF1509">
        <f>IF(AE1509="",V1509,AE1509)</f>
        <v>25</v>
      </c>
      <c r="AG1509">
        <v>16</v>
      </c>
      <c r="AH1509">
        <v>2013</v>
      </c>
      <c r="AI1509" t="s">
        <v>38</v>
      </c>
      <c r="AJ1509" t="s">
        <v>38</v>
      </c>
    </row>
    <row r="1510" spans="3:36" x14ac:dyDescent="0.3">
      <c r="C1510">
        <v>1510</v>
      </c>
      <c r="D1510" t="str">
        <f t="shared" si="56"/>
        <v>37-COR</v>
      </c>
      <c r="E1510" t="str">
        <f>VLOOKUP($D1510,metadata!$B$2:$S$451,2,0)</f>
        <v>Paolucci, S; van de Zande, L; Beukeboom, LW</v>
      </c>
      <c r="F1510" t="str">
        <f>VLOOKUP($D1510,metadata!$B$2:$S$451,3,0)</f>
        <v>Adaptive latitudinal cline of photoperiodic diapause induction in the parasitoid Nasonia vitripennis in Europe</v>
      </c>
      <c r="G1510" t="str">
        <f>VLOOKUP($D1510,metadata!$B$2:$S$451,4,0)</f>
        <v>10.1111/jeb.12113</v>
      </c>
      <c r="H1510" t="str">
        <f>VLOOKUP($D1510,metadata!$B$2:$S$451,5,0)</f>
        <v>y-ask</v>
      </c>
      <c r="I1510" t="str">
        <f>VLOOKUP($D1510,metadata!$B$2:$S$451,6,0)</f>
        <v>a</v>
      </c>
      <c r="J1510" t="str">
        <f>VLOOKUP($D1510,metadata!$B$2:$S$451,7,0)</f>
        <v>i</v>
      </c>
      <c r="K1510">
        <f>VLOOKUP($D1510,metadata!$B$2:$S$451,8,0)</f>
        <v>7</v>
      </c>
      <c r="L1510">
        <f>VLOOKUP($D1510,metadata!$B$2:$S$451,9,0)</f>
        <v>8</v>
      </c>
      <c r="M1510" t="str">
        <f>VLOOKUP($D1510,metadata!$B$2:$S$451,10,0)</f>
        <v/>
      </c>
      <c r="N1510" t="str">
        <f>VLOOKUP($D1510,metadata!$B$2:$S$451,11,0)</f>
        <v>Nasonia vitripennis</v>
      </c>
      <c r="O1510" t="str">
        <f>VLOOKUP($D1510,metadata!$B$2:$S$451,12,0)</f>
        <v>hymenoptera</v>
      </c>
      <c r="P1510" t="str">
        <f>VLOOKUP($D1510,metadata!$B$2:$S$451,13,0)</f>
        <v>COR</v>
      </c>
      <c r="Q1510">
        <f>VLOOKUP($D1510,metadata!$B$2:$S$451,14,0)</f>
        <v>42.375222222222199</v>
      </c>
      <c r="R1510">
        <f>VLOOKUP($D1510,metadata!$B$2:$S$451,15,0)</f>
        <v>8.7479999999999993</v>
      </c>
      <c r="S1510" t="str">
        <f>VLOOKUP($D1510,metadata!$B$2:$S$451,16,0)</f>
        <v/>
      </c>
      <c r="T1510" t="str">
        <f>VLOOKUP($D1510,metadata!$B$2:$S$451,17,0)</f>
        <v/>
      </c>
      <c r="U1510" t="str">
        <f>VLOOKUP($D1510,metadata!$B$2:$S$451,18,0)</f>
        <v/>
      </c>
      <c r="V1510">
        <f>VLOOKUP($D1510,metadata!$B$2:$Z$451,19,0)</f>
        <v>25</v>
      </c>
      <c r="W1510" t="str">
        <f>VLOOKUP($D1510,metadata!$B$2:$Z$451,20,0)</f>
        <v>pop level/ask</v>
      </c>
      <c r="X1510" t="str">
        <f>VLOOKUP($D1510,metadata!$B$2:$Z$451,21,0)</f>
        <v/>
      </c>
      <c r="Y1510">
        <f>VLOOKUP($D1510,metadata!$B$2:$Z$451,22,0)</f>
        <v>37</v>
      </c>
      <c r="Z1510" t="str">
        <f>VLOOKUP($D1510,metadata!$B$2:$Z$451,23,0)</f>
        <v/>
      </c>
      <c r="AA1510" t="str">
        <f>VLOOKUP($D1510,metadata!$B$2:$Z$451,24,0)</f>
        <v>larval</v>
      </c>
      <c r="AB1510" t="str">
        <f>VLOOKUP($D1510,metadata!$B$2:$Z$451,25,0)</f>
        <v/>
      </c>
      <c r="AC1510">
        <v>18.041183346821299</v>
      </c>
      <c r="AD1510">
        <v>0</v>
      </c>
      <c r="AF1510">
        <f>IF(AE1510="",V1510,AE1510)</f>
        <v>25</v>
      </c>
      <c r="AG1510">
        <v>18</v>
      </c>
      <c r="AH1510">
        <v>2013</v>
      </c>
      <c r="AI1510" t="s">
        <v>38</v>
      </c>
      <c r="AJ1510" t="s">
        <v>38</v>
      </c>
    </row>
    <row r="1511" spans="3:36" x14ac:dyDescent="0.3">
      <c r="C1511">
        <v>1511</v>
      </c>
      <c r="D1511" t="str">
        <f t="shared" si="56"/>
        <v>38-Sp22</v>
      </c>
      <c r="E1511" t="str">
        <f>VLOOKUP($D1511,metadata!$B$2:$S$451,2,0)</f>
        <v>Pegoraro, M; Zonato, V; Tyler, ER; Fedele, G; Kyriacou, CP; Tauber, E</v>
      </c>
      <c r="F1511" t="str">
        <f>VLOOKUP($D1511,metadata!$B$2:$S$451,3,0)</f>
        <v>Geographical analysis of diapause inducibility in European Drosophila melanogaster populations</v>
      </c>
      <c r="G1511" t="str">
        <f>VLOOKUP($D1511,metadata!$B$2:$S$451,4,0)</f>
        <v>10.1016/j.jinsphys.2017.01.015</v>
      </c>
      <c r="H1511" t="str">
        <f>VLOOKUP($D1511,metadata!$B$2:$S$451,5,0)</f>
        <v>y</v>
      </c>
      <c r="I1511" t="str">
        <f>VLOOKUP($D1511,metadata!$B$2:$S$451,6,0)</f>
        <v>a</v>
      </c>
      <c r="J1511" t="str">
        <f>VLOOKUP($D1511,metadata!$B$2:$S$451,7,0)</f>
        <v>i</v>
      </c>
      <c r="K1511">
        <f>VLOOKUP($D1511,metadata!$B$2:$S$451,8,0)</f>
        <v>6</v>
      </c>
      <c r="L1511">
        <f>VLOOKUP($D1511,metadata!$B$2:$S$451,9,0)</f>
        <v>6</v>
      </c>
      <c r="M1511" t="str">
        <f>VLOOKUP($D1511,metadata!$B$2:$S$451,10,0)</f>
        <v/>
      </c>
      <c r="N1511" t="str">
        <f>VLOOKUP($D1511,metadata!$B$2:$S$451,11,0)</f>
        <v>Drosophila melanogaster</v>
      </c>
      <c r="O1511" t="str">
        <f>VLOOKUP($D1511,metadata!$B$2:$S$451,12,0)</f>
        <v>diptera</v>
      </c>
      <c r="P1511" t="str">
        <f>VLOOKUP($D1511,metadata!$B$2:$S$451,13,0)</f>
        <v>Sp22</v>
      </c>
      <c r="Q1511">
        <f>VLOOKUP($D1511,metadata!$B$2:$S$451,14,0)</f>
        <v>36.97</v>
      </c>
      <c r="R1511">
        <f>VLOOKUP($D1511,metadata!$B$2:$S$451,15,0)</f>
        <v>-2.12</v>
      </c>
      <c r="S1511">
        <f>VLOOKUP($D1511,metadata!$B$2:$S$451,16,0)</f>
        <v>0.01</v>
      </c>
      <c r="T1511">
        <f>VLOOKUP($D1511,metadata!$B$2:$S$451,17,0)</f>
        <v>345</v>
      </c>
      <c r="U1511" t="str">
        <f>VLOOKUP($D1511,metadata!$B$2:$S$451,18,0)</f>
        <v/>
      </c>
      <c r="V1511">
        <f>VLOOKUP($D1511,metadata!$B$2:$Z$451,19,0)</f>
        <v>6</v>
      </c>
      <c r="W1511" t="str">
        <f>VLOOKUP($D1511,metadata!$B$2:$Z$451,20,0)</f>
        <v>acc</v>
      </c>
      <c r="X1511" t="str">
        <f>VLOOKUP($D1511,metadata!$B$2:$Z$451,21,0)</f>
        <v/>
      </c>
      <c r="Y1511">
        <f>VLOOKUP($D1511,metadata!$B$2:$Z$451,22,0)</f>
        <v>38</v>
      </c>
      <c r="Z1511" t="str">
        <f>VLOOKUP($D1511,metadata!$B$2:$Z$451,23,0)</f>
        <v/>
      </c>
      <c r="AA1511" t="str">
        <f>VLOOKUP($D1511,metadata!$B$2:$Z$451,24,0)</f>
        <v>adult</v>
      </c>
      <c r="AB1511" t="str">
        <f>VLOOKUP($D1511,metadata!$B$2:$Z$451,25,0)</f>
        <v/>
      </c>
      <c r="AC1511">
        <v>7.1467879658887297</v>
      </c>
      <c r="AD1511">
        <v>84.096993403113402</v>
      </c>
      <c r="AF1511">
        <f>IF(AE1511="",V1511,AE1511)</f>
        <v>6</v>
      </c>
      <c r="AG1511">
        <v>8</v>
      </c>
      <c r="AH1511">
        <v>2017</v>
      </c>
      <c r="AI1511" t="s">
        <v>38</v>
      </c>
      <c r="AJ1511" t="s">
        <v>38</v>
      </c>
    </row>
    <row r="1512" spans="3:36" x14ac:dyDescent="0.3">
      <c r="C1512">
        <v>1512</v>
      </c>
      <c r="D1512" t="str">
        <f t="shared" si="56"/>
        <v>38-Sp22</v>
      </c>
      <c r="E1512" t="str">
        <f>VLOOKUP($D1512,metadata!$B$2:$S$451,2,0)</f>
        <v>Pegoraro, M; Zonato, V; Tyler, ER; Fedele, G; Kyriacou, CP; Tauber, E</v>
      </c>
      <c r="F1512" t="str">
        <f>VLOOKUP($D1512,metadata!$B$2:$S$451,3,0)</f>
        <v>Geographical analysis of diapause inducibility in European Drosophila melanogaster populations</v>
      </c>
      <c r="G1512" t="str">
        <f>VLOOKUP($D1512,metadata!$B$2:$S$451,4,0)</f>
        <v>10.1016/j.jinsphys.2017.01.015</v>
      </c>
      <c r="H1512" t="str">
        <f>VLOOKUP($D1512,metadata!$B$2:$S$451,5,0)</f>
        <v>y</v>
      </c>
      <c r="I1512" t="str">
        <f>VLOOKUP($D1512,metadata!$B$2:$S$451,6,0)</f>
        <v>a</v>
      </c>
      <c r="J1512" t="str">
        <f>VLOOKUP($D1512,metadata!$B$2:$S$451,7,0)</f>
        <v>i</v>
      </c>
      <c r="K1512">
        <f>VLOOKUP($D1512,metadata!$B$2:$S$451,8,0)</f>
        <v>6</v>
      </c>
      <c r="L1512">
        <f>VLOOKUP($D1512,metadata!$B$2:$S$451,9,0)</f>
        <v>6</v>
      </c>
      <c r="M1512" t="str">
        <f>VLOOKUP($D1512,metadata!$B$2:$S$451,10,0)</f>
        <v/>
      </c>
      <c r="N1512" t="str">
        <f>VLOOKUP($D1512,metadata!$B$2:$S$451,11,0)</f>
        <v>Drosophila melanogaster</v>
      </c>
      <c r="O1512" t="str">
        <f>VLOOKUP($D1512,metadata!$B$2:$S$451,12,0)</f>
        <v>diptera</v>
      </c>
      <c r="P1512" t="str">
        <f>VLOOKUP($D1512,metadata!$B$2:$S$451,13,0)</f>
        <v>Sp22</v>
      </c>
      <c r="Q1512">
        <f>VLOOKUP($D1512,metadata!$B$2:$S$451,14,0)</f>
        <v>36.97</v>
      </c>
      <c r="R1512">
        <f>VLOOKUP($D1512,metadata!$B$2:$S$451,15,0)</f>
        <v>-2.12</v>
      </c>
      <c r="S1512">
        <f>VLOOKUP($D1512,metadata!$B$2:$S$451,16,0)</f>
        <v>0.01</v>
      </c>
      <c r="T1512">
        <f>VLOOKUP($D1512,metadata!$B$2:$S$451,17,0)</f>
        <v>345</v>
      </c>
      <c r="U1512" t="str">
        <f>VLOOKUP($D1512,metadata!$B$2:$S$451,18,0)</f>
        <v/>
      </c>
      <c r="V1512">
        <f>VLOOKUP($D1512,metadata!$B$2:$Z$451,19,0)</f>
        <v>6</v>
      </c>
      <c r="W1512" t="str">
        <f>VLOOKUP($D1512,metadata!$B$2:$Z$451,20,0)</f>
        <v>acc</v>
      </c>
      <c r="X1512" t="str">
        <f>VLOOKUP($D1512,metadata!$B$2:$Z$451,21,0)</f>
        <v/>
      </c>
      <c r="Y1512">
        <f>VLOOKUP($D1512,metadata!$B$2:$Z$451,22,0)</f>
        <v>38</v>
      </c>
      <c r="Z1512" t="str">
        <f>VLOOKUP($D1512,metadata!$B$2:$Z$451,23,0)</f>
        <v/>
      </c>
      <c r="AA1512" t="str">
        <f>VLOOKUP($D1512,metadata!$B$2:$Z$451,24,0)</f>
        <v>adult</v>
      </c>
      <c r="AB1512" t="str">
        <f>VLOOKUP($D1512,metadata!$B$2:$Z$451,25,0)</f>
        <v/>
      </c>
      <c r="AC1512">
        <v>9.3092371582769999</v>
      </c>
      <c r="AD1512">
        <v>49.483131252249798</v>
      </c>
      <c r="AF1512">
        <f>IF(AE1512="",V1512,AE1512)</f>
        <v>6</v>
      </c>
      <c r="AG1512">
        <v>10</v>
      </c>
      <c r="AH1512">
        <v>2017</v>
      </c>
      <c r="AI1512" t="s">
        <v>38</v>
      </c>
      <c r="AJ1512" t="s">
        <v>38</v>
      </c>
    </row>
    <row r="1513" spans="3:36" x14ac:dyDescent="0.3">
      <c r="C1513">
        <v>1513</v>
      </c>
      <c r="D1513" t="str">
        <f t="shared" si="56"/>
        <v>38-Sp22</v>
      </c>
      <c r="E1513" t="str">
        <f>VLOOKUP($D1513,metadata!$B$2:$S$451,2,0)</f>
        <v>Pegoraro, M; Zonato, V; Tyler, ER; Fedele, G; Kyriacou, CP; Tauber, E</v>
      </c>
      <c r="F1513" t="str">
        <f>VLOOKUP($D1513,metadata!$B$2:$S$451,3,0)</f>
        <v>Geographical analysis of diapause inducibility in European Drosophila melanogaster populations</v>
      </c>
      <c r="G1513" t="str">
        <f>VLOOKUP($D1513,metadata!$B$2:$S$451,4,0)</f>
        <v>10.1016/j.jinsphys.2017.01.015</v>
      </c>
      <c r="H1513" t="str">
        <f>VLOOKUP($D1513,metadata!$B$2:$S$451,5,0)</f>
        <v>y</v>
      </c>
      <c r="I1513" t="str">
        <f>VLOOKUP($D1513,metadata!$B$2:$S$451,6,0)</f>
        <v>a</v>
      </c>
      <c r="J1513" t="str">
        <f>VLOOKUP($D1513,metadata!$B$2:$S$451,7,0)</f>
        <v>i</v>
      </c>
      <c r="K1513">
        <f>VLOOKUP($D1513,metadata!$B$2:$S$451,8,0)</f>
        <v>6</v>
      </c>
      <c r="L1513">
        <f>VLOOKUP($D1513,metadata!$B$2:$S$451,9,0)</f>
        <v>6</v>
      </c>
      <c r="M1513" t="str">
        <f>VLOOKUP($D1513,metadata!$B$2:$S$451,10,0)</f>
        <v/>
      </c>
      <c r="N1513" t="str">
        <f>VLOOKUP($D1513,metadata!$B$2:$S$451,11,0)</f>
        <v>Drosophila melanogaster</v>
      </c>
      <c r="O1513" t="str">
        <f>VLOOKUP($D1513,metadata!$B$2:$S$451,12,0)</f>
        <v>diptera</v>
      </c>
      <c r="P1513" t="str">
        <f>VLOOKUP($D1513,metadata!$B$2:$S$451,13,0)</f>
        <v>Sp22</v>
      </c>
      <c r="Q1513">
        <f>VLOOKUP($D1513,metadata!$B$2:$S$451,14,0)</f>
        <v>36.97</v>
      </c>
      <c r="R1513">
        <f>VLOOKUP($D1513,metadata!$B$2:$S$451,15,0)</f>
        <v>-2.12</v>
      </c>
      <c r="S1513">
        <f>VLOOKUP($D1513,metadata!$B$2:$S$451,16,0)</f>
        <v>0.01</v>
      </c>
      <c r="T1513">
        <f>VLOOKUP($D1513,metadata!$B$2:$S$451,17,0)</f>
        <v>345</v>
      </c>
      <c r="U1513" t="str">
        <f>VLOOKUP($D1513,metadata!$B$2:$S$451,18,0)</f>
        <v/>
      </c>
      <c r="V1513">
        <f>VLOOKUP($D1513,metadata!$B$2:$Z$451,19,0)</f>
        <v>6</v>
      </c>
      <c r="W1513" t="str">
        <f>VLOOKUP($D1513,metadata!$B$2:$Z$451,20,0)</f>
        <v>acc</v>
      </c>
      <c r="X1513" t="str">
        <f>VLOOKUP($D1513,metadata!$B$2:$Z$451,21,0)</f>
        <v/>
      </c>
      <c r="Y1513">
        <f>VLOOKUP($D1513,metadata!$B$2:$Z$451,22,0)</f>
        <v>38</v>
      </c>
      <c r="Z1513" t="str">
        <f>VLOOKUP($D1513,metadata!$B$2:$Z$451,23,0)</f>
        <v/>
      </c>
      <c r="AA1513" t="str">
        <f>VLOOKUP($D1513,metadata!$B$2:$Z$451,24,0)</f>
        <v>adult</v>
      </c>
      <c r="AB1513" t="str">
        <f>VLOOKUP($D1513,metadata!$B$2:$Z$451,25,0)</f>
        <v/>
      </c>
      <c r="AC1513">
        <v>11.4253853930616</v>
      </c>
      <c r="AD1513">
        <v>66.7565468892018</v>
      </c>
      <c r="AF1513">
        <f>IF(AE1513="",V1513,AE1513)</f>
        <v>6</v>
      </c>
      <c r="AG1513">
        <v>12</v>
      </c>
      <c r="AH1513">
        <v>2017</v>
      </c>
      <c r="AI1513" t="s">
        <v>38</v>
      </c>
      <c r="AJ1513" t="s">
        <v>38</v>
      </c>
    </row>
    <row r="1514" spans="3:36" x14ac:dyDescent="0.3">
      <c r="C1514">
        <v>1514</v>
      </c>
      <c r="D1514" t="str">
        <f t="shared" si="56"/>
        <v>38-Sp22</v>
      </c>
      <c r="E1514" t="str">
        <f>VLOOKUP($D1514,metadata!$B$2:$S$451,2,0)</f>
        <v>Pegoraro, M; Zonato, V; Tyler, ER; Fedele, G; Kyriacou, CP; Tauber, E</v>
      </c>
      <c r="F1514" t="str">
        <f>VLOOKUP($D1514,metadata!$B$2:$S$451,3,0)</f>
        <v>Geographical analysis of diapause inducibility in European Drosophila melanogaster populations</v>
      </c>
      <c r="G1514" t="str">
        <f>VLOOKUP($D1514,metadata!$B$2:$S$451,4,0)</f>
        <v>10.1016/j.jinsphys.2017.01.015</v>
      </c>
      <c r="H1514" t="str">
        <f>VLOOKUP($D1514,metadata!$B$2:$S$451,5,0)</f>
        <v>y</v>
      </c>
      <c r="I1514" t="str">
        <f>VLOOKUP($D1514,metadata!$B$2:$S$451,6,0)</f>
        <v>a</v>
      </c>
      <c r="J1514" t="str">
        <f>VLOOKUP($D1514,metadata!$B$2:$S$451,7,0)</f>
        <v>i</v>
      </c>
      <c r="K1514">
        <f>VLOOKUP($D1514,metadata!$B$2:$S$451,8,0)</f>
        <v>6</v>
      </c>
      <c r="L1514">
        <f>VLOOKUP($D1514,metadata!$B$2:$S$451,9,0)</f>
        <v>6</v>
      </c>
      <c r="M1514" t="str">
        <f>VLOOKUP($D1514,metadata!$B$2:$S$451,10,0)</f>
        <v/>
      </c>
      <c r="N1514" t="str">
        <f>VLOOKUP($D1514,metadata!$B$2:$S$451,11,0)</f>
        <v>Drosophila melanogaster</v>
      </c>
      <c r="O1514" t="str">
        <f>VLOOKUP($D1514,metadata!$B$2:$S$451,12,0)</f>
        <v>diptera</v>
      </c>
      <c r="P1514" t="str">
        <f>VLOOKUP($D1514,metadata!$B$2:$S$451,13,0)</f>
        <v>Sp22</v>
      </c>
      <c r="Q1514">
        <f>VLOOKUP($D1514,metadata!$B$2:$S$451,14,0)</f>
        <v>36.97</v>
      </c>
      <c r="R1514">
        <f>VLOOKUP($D1514,metadata!$B$2:$S$451,15,0)</f>
        <v>-2.12</v>
      </c>
      <c r="S1514">
        <f>VLOOKUP($D1514,metadata!$B$2:$S$451,16,0)</f>
        <v>0.01</v>
      </c>
      <c r="T1514">
        <f>VLOOKUP($D1514,metadata!$B$2:$S$451,17,0)</f>
        <v>345</v>
      </c>
      <c r="U1514" t="str">
        <f>VLOOKUP($D1514,metadata!$B$2:$S$451,18,0)</f>
        <v/>
      </c>
      <c r="V1514">
        <f>VLOOKUP($D1514,metadata!$B$2:$Z$451,19,0)</f>
        <v>6</v>
      </c>
      <c r="W1514" t="str">
        <f>VLOOKUP($D1514,metadata!$B$2:$Z$451,20,0)</f>
        <v>acc</v>
      </c>
      <c r="X1514" t="str">
        <f>VLOOKUP($D1514,metadata!$B$2:$Z$451,21,0)</f>
        <v/>
      </c>
      <c r="Y1514">
        <f>VLOOKUP($D1514,metadata!$B$2:$Z$451,22,0)</f>
        <v>38</v>
      </c>
      <c r="Z1514" t="str">
        <f>VLOOKUP($D1514,metadata!$B$2:$Z$451,23,0)</f>
        <v/>
      </c>
      <c r="AA1514" t="str">
        <f>VLOOKUP($D1514,metadata!$B$2:$Z$451,24,0)</f>
        <v>adult</v>
      </c>
      <c r="AB1514" t="str">
        <f>VLOOKUP($D1514,metadata!$B$2:$Z$451,25,0)</f>
        <v/>
      </c>
      <c r="AC1514">
        <v>13.6511208362584</v>
      </c>
      <c r="AD1514">
        <v>51.167178593151498</v>
      </c>
      <c r="AF1514">
        <f>IF(AE1514="",V1514,AE1514)</f>
        <v>6</v>
      </c>
      <c r="AG1514">
        <v>14</v>
      </c>
      <c r="AH1514">
        <v>2017</v>
      </c>
      <c r="AI1514" t="s">
        <v>38</v>
      </c>
      <c r="AJ1514" t="s">
        <v>38</v>
      </c>
    </row>
    <row r="1515" spans="3:36" x14ac:dyDescent="0.3">
      <c r="C1515">
        <v>1515</v>
      </c>
      <c r="D1515" t="str">
        <f t="shared" si="56"/>
        <v>38-Sp22</v>
      </c>
      <c r="E1515" t="str">
        <f>VLOOKUP($D1515,metadata!$B$2:$S$451,2,0)</f>
        <v>Pegoraro, M; Zonato, V; Tyler, ER; Fedele, G; Kyriacou, CP; Tauber, E</v>
      </c>
      <c r="F1515" t="str">
        <f>VLOOKUP($D1515,metadata!$B$2:$S$451,3,0)</f>
        <v>Geographical analysis of diapause inducibility in European Drosophila melanogaster populations</v>
      </c>
      <c r="G1515" t="str">
        <f>VLOOKUP($D1515,metadata!$B$2:$S$451,4,0)</f>
        <v>10.1016/j.jinsphys.2017.01.015</v>
      </c>
      <c r="H1515" t="str">
        <f>VLOOKUP($D1515,metadata!$B$2:$S$451,5,0)</f>
        <v>y</v>
      </c>
      <c r="I1515" t="str">
        <f>VLOOKUP($D1515,metadata!$B$2:$S$451,6,0)</f>
        <v>a</v>
      </c>
      <c r="J1515" t="str">
        <f>VLOOKUP($D1515,metadata!$B$2:$S$451,7,0)</f>
        <v>i</v>
      </c>
      <c r="K1515">
        <f>VLOOKUP($D1515,metadata!$B$2:$S$451,8,0)</f>
        <v>6</v>
      </c>
      <c r="L1515">
        <f>VLOOKUP($D1515,metadata!$B$2:$S$451,9,0)</f>
        <v>6</v>
      </c>
      <c r="M1515" t="str">
        <f>VLOOKUP($D1515,metadata!$B$2:$S$451,10,0)</f>
        <v/>
      </c>
      <c r="N1515" t="str">
        <f>VLOOKUP($D1515,metadata!$B$2:$S$451,11,0)</f>
        <v>Drosophila melanogaster</v>
      </c>
      <c r="O1515" t="str">
        <f>VLOOKUP($D1515,metadata!$B$2:$S$451,12,0)</f>
        <v>diptera</v>
      </c>
      <c r="P1515" t="str">
        <f>VLOOKUP($D1515,metadata!$B$2:$S$451,13,0)</f>
        <v>Sp22</v>
      </c>
      <c r="Q1515">
        <f>VLOOKUP($D1515,metadata!$B$2:$S$451,14,0)</f>
        <v>36.97</v>
      </c>
      <c r="R1515">
        <f>VLOOKUP($D1515,metadata!$B$2:$S$451,15,0)</f>
        <v>-2.12</v>
      </c>
      <c r="S1515">
        <f>VLOOKUP($D1515,metadata!$B$2:$S$451,16,0)</f>
        <v>0.01</v>
      </c>
      <c r="T1515">
        <f>VLOOKUP($D1515,metadata!$B$2:$S$451,17,0)</f>
        <v>345</v>
      </c>
      <c r="U1515" t="str">
        <f>VLOOKUP($D1515,metadata!$B$2:$S$451,18,0)</f>
        <v/>
      </c>
      <c r="V1515">
        <f>VLOOKUP($D1515,metadata!$B$2:$Z$451,19,0)</f>
        <v>6</v>
      </c>
      <c r="W1515" t="str">
        <f>VLOOKUP($D1515,metadata!$B$2:$Z$451,20,0)</f>
        <v>acc</v>
      </c>
      <c r="X1515" t="str">
        <f>VLOOKUP($D1515,metadata!$B$2:$Z$451,21,0)</f>
        <v/>
      </c>
      <c r="Y1515">
        <f>VLOOKUP($D1515,metadata!$B$2:$Z$451,22,0)</f>
        <v>38</v>
      </c>
      <c r="Z1515" t="str">
        <f>VLOOKUP($D1515,metadata!$B$2:$Z$451,23,0)</f>
        <v/>
      </c>
      <c r="AA1515" t="str">
        <f>VLOOKUP($D1515,metadata!$B$2:$Z$451,24,0)</f>
        <v>adult</v>
      </c>
      <c r="AB1515" t="str">
        <f>VLOOKUP($D1515,metadata!$B$2:$Z$451,25,0)</f>
        <v/>
      </c>
      <c r="AC1515">
        <v>15.717699323760501</v>
      </c>
      <c r="AD1515">
        <v>45.170673577559199</v>
      </c>
      <c r="AF1515">
        <f>IF(AE1515="",V1515,AE1515)</f>
        <v>6</v>
      </c>
      <c r="AG1515">
        <v>16</v>
      </c>
      <c r="AH1515">
        <v>2017</v>
      </c>
      <c r="AI1515" t="s">
        <v>38</v>
      </c>
      <c r="AJ1515" t="s">
        <v>38</v>
      </c>
    </row>
    <row r="1516" spans="3:36" x14ac:dyDescent="0.3">
      <c r="C1516">
        <v>1516</v>
      </c>
      <c r="D1516" t="str">
        <f t="shared" si="56"/>
        <v>38-Sp22</v>
      </c>
      <c r="E1516" t="str">
        <f>VLOOKUP($D1516,metadata!$B$2:$S$451,2,0)</f>
        <v>Pegoraro, M; Zonato, V; Tyler, ER; Fedele, G; Kyriacou, CP; Tauber, E</v>
      </c>
      <c r="F1516" t="str">
        <f>VLOOKUP($D1516,metadata!$B$2:$S$451,3,0)</f>
        <v>Geographical analysis of diapause inducibility in European Drosophila melanogaster populations</v>
      </c>
      <c r="G1516" t="str">
        <f>VLOOKUP($D1516,metadata!$B$2:$S$451,4,0)</f>
        <v>10.1016/j.jinsphys.2017.01.015</v>
      </c>
      <c r="H1516" t="str">
        <f>VLOOKUP($D1516,metadata!$B$2:$S$451,5,0)</f>
        <v>y</v>
      </c>
      <c r="I1516" t="str">
        <f>VLOOKUP($D1516,metadata!$B$2:$S$451,6,0)</f>
        <v>a</v>
      </c>
      <c r="J1516" t="str">
        <f>VLOOKUP($D1516,metadata!$B$2:$S$451,7,0)</f>
        <v>i</v>
      </c>
      <c r="K1516">
        <f>VLOOKUP($D1516,metadata!$B$2:$S$451,8,0)</f>
        <v>6</v>
      </c>
      <c r="L1516">
        <f>VLOOKUP($D1516,metadata!$B$2:$S$451,9,0)</f>
        <v>6</v>
      </c>
      <c r="M1516" t="str">
        <f>VLOOKUP($D1516,metadata!$B$2:$S$451,10,0)</f>
        <v/>
      </c>
      <c r="N1516" t="str">
        <f>VLOOKUP($D1516,metadata!$B$2:$S$451,11,0)</f>
        <v>Drosophila melanogaster</v>
      </c>
      <c r="O1516" t="str">
        <f>VLOOKUP($D1516,metadata!$B$2:$S$451,12,0)</f>
        <v>diptera</v>
      </c>
      <c r="P1516" t="str">
        <f>VLOOKUP($D1516,metadata!$B$2:$S$451,13,0)</f>
        <v>Sp22</v>
      </c>
      <c r="Q1516">
        <f>VLOOKUP($D1516,metadata!$B$2:$S$451,14,0)</f>
        <v>36.97</v>
      </c>
      <c r="R1516">
        <f>VLOOKUP($D1516,metadata!$B$2:$S$451,15,0)</f>
        <v>-2.12</v>
      </c>
      <c r="S1516">
        <f>VLOOKUP($D1516,metadata!$B$2:$S$451,16,0)</f>
        <v>0.01</v>
      </c>
      <c r="T1516">
        <f>VLOOKUP($D1516,metadata!$B$2:$S$451,17,0)</f>
        <v>345</v>
      </c>
      <c r="U1516" t="str">
        <f>VLOOKUP($D1516,metadata!$B$2:$S$451,18,0)</f>
        <v/>
      </c>
      <c r="V1516">
        <f>VLOOKUP($D1516,metadata!$B$2:$Z$451,19,0)</f>
        <v>6</v>
      </c>
      <c r="W1516" t="str">
        <f>VLOOKUP($D1516,metadata!$B$2:$Z$451,20,0)</f>
        <v>acc</v>
      </c>
      <c r="X1516" t="str">
        <f>VLOOKUP($D1516,metadata!$B$2:$Z$451,21,0)</f>
        <v/>
      </c>
      <c r="Y1516">
        <f>VLOOKUP($D1516,metadata!$B$2:$Z$451,22,0)</f>
        <v>38</v>
      </c>
      <c r="Z1516" t="str">
        <f>VLOOKUP($D1516,metadata!$B$2:$Z$451,23,0)</f>
        <v/>
      </c>
      <c r="AA1516" t="str">
        <f>VLOOKUP($D1516,metadata!$B$2:$Z$451,24,0)</f>
        <v>adult</v>
      </c>
      <c r="AB1516" t="str">
        <f>VLOOKUP($D1516,metadata!$B$2:$Z$451,25,0)</f>
        <v/>
      </c>
      <c r="AC1516">
        <v>17.859894433264898</v>
      </c>
      <c r="AD1516">
        <v>64.487841343707004</v>
      </c>
      <c r="AF1516">
        <f>IF(AE1516="",V1516,AE1516)</f>
        <v>6</v>
      </c>
      <c r="AG1516">
        <v>18</v>
      </c>
      <c r="AH1516">
        <v>2017</v>
      </c>
      <c r="AI1516" t="s">
        <v>38</v>
      </c>
      <c r="AJ1516" t="s">
        <v>38</v>
      </c>
    </row>
    <row r="1517" spans="3:36" x14ac:dyDescent="0.3">
      <c r="C1517">
        <v>1517</v>
      </c>
      <c r="D1517" t="str">
        <f t="shared" si="56"/>
        <v>38-MREN</v>
      </c>
      <c r="E1517" t="str">
        <f>VLOOKUP($D1517,metadata!$B$2:$S$451,2,0)</f>
        <v>Pegoraro, M; Zonato, V; Tyler, ER; Fedele, G; Kyriacou, CP; Tauber, E</v>
      </c>
      <c r="F1517" t="str">
        <f>VLOOKUP($D1517,metadata!$B$2:$S$451,3,0)</f>
        <v>Geographical analysis of diapause inducibility in European Drosophila melanogaster populations</v>
      </c>
      <c r="G1517" t="str">
        <f>VLOOKUP($D1517,metadata!$B$2:$S$451,4,0)</f>
        <v>10.1016/j.jinsphys.2017.01.015</v>
      </c>
      <c r="H1517" t="str">
        <f>VLOOKUP($D1517,metadata!$B$2:$S$451,5,0)</f>
        <v>y</v>
      </c>
      <c r="I1517" t="str">
        <f>VLOOKUP($D1517,metadata!$B$2:$S$451,6,0)</f>
        <v>a</v>
      </c>
      <c r="J1517" t="str">
        <f>VLOOKUP($D1517,metadata!$B$2:$S$451,7,0)</f>
        <v>i</v>
      </c>
      <c r="K1517">
        <f>VLOOKUP($D1517,metadata!$B$2:$S$451,8,0)</f>
        <v>6</v>
      </c>
      <c r="L1517">
        <f>VLOOKUP($D1517,metadata!$B$2:$S$451,9,0)</f>
        <v>6</v>
      </c>
      <c r="M1517" t="str">
        <f>VLOOKUP($D1517,metadata!$B$2:$S$451,10,0)</f>
        <v/>
      </c>
      <c r="N1517" t="str">
        <f>VLOOKUP($D1517,metadata!$B$2:$S$451,11,0)</f>
        <v>Drosophila melanogaster</v>
      </c>
      <c r="O1517" t="str">
        <f>VLOOKUP($D1517,metadata!$B$2:$S$451,12,0)</f>
        <v>diptera</v>
      </c>
      <c r="P1517" t="str">
        <f>VLOOKUP($D1517,metadata!$B$2:$S$451,13,0)</f>
        <v>MREN</v>
      </c>
      <c r="Q1517">
        <f>VLOOKUP($D1517,metadata!$B$2:$S$451,14,0)</f>
        <v>39.200000000000003</v>
      </c>
      <c r="R1517">
        <f>VLOOKUP($D1517,metadata!$B$2:$S$451,15,0)</f>
        <v>16.11</v>
      </c>
      <c r="S1517">
        <f>VLOOKUP($D1517,metadata!$B$2:$S$451,16,0)</f>
        <v>0.01</v>
      </c>
      <c r="T1517">
        <f>VLOOKUP($D1517,metadata!$B$2:$S$451,17,0)</f>
        <v>480</v>
      </c>
      <c r="U1517" t="str">
        <f>VLOOKUP($D1517,metadata!$B$2:$S$451,18,0)</f>
        <v/>
      </c>
      <c r="V1517">
        <f>VLOOKUP($D1517,metadata!$B$2:$Z$451,19,0)</f>
        <v>6</v>
      </c>
      <c r="W1517" t="str">
        <f>VLOOKUP($D1517,metadata!$B$2:$Z$451,20,0)</f>
        <v>acc</v>
      </c>
      <c r="X1517" t="str">
        <f>VLOOKUP($D1517,metadata!$B$2:$Z$451,21,0)</f>
        <v/>
      </c>
      <c r="Y1517">
        <f>VLOOKUP($D1517,metadata!$B$2:$Z$451,22,0)</f>
        <v>38</v>
      </c>
      <c r="Z1517" t="str">
        <f>VLOOKUP($D1517,metadata!$B$2:$Z$451,23,0)</f>
        <v/>
      </c>
      <c r="AA1517" t="str">
        <f>VLOOKUP($D1517,metadata!$B$2:$Z$451,24,0)</f>
        <v>adult</v>
      </c>
      <c r="AB1517" t="str">
        <f>VLOOKUP($D1517,metadata!$B$2:$Z$451,25,0)</f>
        <v/>
      </c>
      <c r="AC1517">
        <v>7.1780897303455404</v>
      </c>
      <c r="AD1517">
        <v>46.203583531368601</v>
      </c>
      <c r="AF1517">
        <f>IF(AE1517="",V1517,AE1517)</f>
        <v>6</v>
      </c>
      <c r="AG1517">
        <v>8</v>
      </c>
      <c r="AH1517">
        <v>2017</v>
      </c>
      <c r="AI1517" t="s">
        <v>38</v>
      </c>
      <c r="AJ1517" t="s">
        <v>38</v>
      </c>
    </row>
    <row r="1518" spans="3:36" x14ac:dyDescent="0.3">
      <c r="C1518">
        <v>1518</v>
      </c>
      <c r="D1518" t="str">
        <f t="shared" si="56"/>
        <v>38-MREN</v>
      </c>
      <c r="E1518" t="str">
        <f>VLOOKUP($D1518,metadata!$B$2:$S$451,2,0)</f>
        <v>Pegoraro, M; Zonato, V; Tyler, ER; Fedele, G; Kyriacou, CP; Tauber, E</v>
      </c>
      <c r="F1518" t="str">
        <f>VLOOKUP($D1518,metadata!$B$2:$S$451,3,0)</f>
        <v>Geographical analysis of diapause inducibility in European Drosophila melanogaster populations</v>
      </c>
      <c r="G1518" t="str">
        <f>VLOOKUP($D1518,metadata!$B$2:$S$451,4,0)</f>
        <v>10.1016/j.jinsphys.2017.01.015</v>
      </c>
      <c r="H1518" t="str">
        <f>VLOOKUP($D1518,metadata!$B$2:$S$451,5,0)</f>
        <v>y</v>
      </c>
      <c r="I1518" t="str">
        <f>VLOOKUP($D1518,metadata!$B$2:$S$451,6,0)</f>
        <v>a</v>
      </c>
      <c r="J1518" t="str">
        <f>VLOOKUP($D1518,metadata!$B$2:$S$451,7,0)</f>
        <v>i</v>
      </c>
      <c r="K1518">
        <f>VLOOKUP($D1518,metadata!$B$2:$S$451,8,0)</f>
        <v>6</v>
      </c>
      <c r="L1518">
        <f>VLOOKUP($D1518,metadata!$B$2:$S$451,9,0)</f>
        <v>6</v>
      </c>
      <c r="M1518" t="str">
        <f>VLOOKUP($D1518,metadata!$B$2:$S$451,10,0)</f>
        <v/>
      </c>
      <c r="N1518" t="str">
        <f>VLOOKUP($D1518,metadata!$B$2:$S$451,11,0)</f>
        <v>Drosophila melanogaster</v>
      </c>
      <c r="O1518" t="str">
        <f>VLOOKUP($D1518,metadata!$B$2:$S$451,12,0)</f>
        <v>diptera</v>
      </c>
      <c r="P1518" t="str">
        <f>VLOOKUP($D1518,metadata!$B$2:$S$451,13,0)</f>
        <v>MREN</v>
      </c>
      <c r="Q1518">
        <f>VLOOKUP($D1518,metadata!$B$2:$S$451,14,0)</f>
        <v>39.200000000000003</v>
      </c>
      <c r="R1518">
        <f>VLOOKUP($D1518,metadata!$B$2:$S$451,15,0)</f>
        <v>16.11</v>
      </c>
      <c r="S1518">
        <f>VLOOKUP($D1518,metadata!$B$2:$S$451,16,0)</f>
        <v>0.01</v>
      </c>
      <c r="T1518">
        <f>VLOOKUP($D1518,metadata!$B$2:$S$451,17,0)</f>
        <v>480</v>
      </c>
      <c r="U1518" t="str">
        <f>VLOOKUP($D1518,metadata!$B$2:$S$451,18,0)</f>
        <v/>
      </c>
      <c r="V1518">
        <f>VLOOKUP($D1518,metadata!$B$2:$Z$451,19,0)</f>
        <v>6</v>
      </c>
      <c r="W1518" t="str">
        <f>VLOOKUP($D1518,metadata!$B$2:$Z$451,20,0)</f>
        <v>acc</v>
      </c>
      <c r="X1518" t="str">
        <f>VLOOKUP($D1518,metadata!$B$2:$Z$451,21,0)</f>
        <v/>
      </c>
      <c r="Y1518">
        <f>VLOOKUP($D1518,metadata!$B$2:$Z$451,22,0)</f>
        <v>38</v>
      </c>
      <c r="Z1518" t="str">
        <f>VLOOKUP($D1518,metadata!$B$2:$Z$451,23,0)</f>
        <v/>
      </c>
      <c r="AA1518" t="str">
        <f>VLOOKUP($D1518,metadata!$B$2:$Z$451,24,0)</f>
        <v>adult</v>
      </c>
      <c r="AB1518" t="str">
        <f>VLOOKUP($D1518,metadata!$B$2:$Z$451,25,0)</f>
        <v/>
      </c>
      <c r="AC1518">
        <v>9.2551366202369802</v>
      </c>
      <c r="AD1518">
        <v>60.647220356422203</v>
      </c>
      <c r="AF1518">
        <f>IF(AE1518="",V1518,AE1518)</f>
        <v>6</v>
      </c>
      <c r="AG1518">
        <v>10</v>
      </c>
      <c r="AH1518">
        <v>2017</v>
      </c>
      <c r="AI1518" t="s">
        <v>38</v>
      </c>
      <c r="AJ1518" t="s">
        <v>38</v>
      </c>
    </row>
    <row r="1519" spans="3:36" x14ac:dyDescent="0.3">
      <c r="C1519">
        <v>1519</v>
      </c>
      <c r="D1519" t="str">
        <f t="shared" si="56"/>
        <v>38-MREN</v>
      </c>
      <c r="E1519" t="str">
        <f>VLOOKUP($D1519,metadata!$B$2:$S$451,2,0)</f>
        <v>Pegoraro, M; Zonato, V; Tyler, ER; Fedele, G; Kyriacou, CP; Tauber, E</v>
      </c>
      <c r="F1519" t="str">
        <f>VLOOKUP($D1519,metadata!$B$2:$S$451,3,0)</f>
        <v>Geographical analysis of diapause inducibility in European Drosophila melanogaster populations</v>
      </c>
      <c r="G1519" t="str">
        <f>VLOOKUP($D1519,metadata!$B$2:$S$451,4,0)</f>
        <v>10.1016/j.jinsphys.2017.01.015</v>
      </c>
      <c r="H1519" t="str">
        <f>VLOOKUP($D1519,metadata!$B$2:$S$451,5,0)</f>
        <v>y</v>
      </c>
      <c r="I1519" t="str">
        <f>VLOOKUP($D1519,metadata!$B$2:$S$451,6,0)</f>
        <v>a</v>
      </c>
      <c r="J1519" t="str">
        <f>VLOOKUP($D1519,metadata!$B$2:$S$451,7,0)</f>
        <v>i</v>
      </c>
      <c r="K1519">
        <f>VLOOKUP($D1519,metadata!$B$2:$S$451,8,0)</f>
        <v>6</v>
      </c>
      <c r="L1519">
        <f>VLOOKUP($D1519,metadata!$B$2:$S$451,9,0)</f>
        <v>6</v>
      </c>
      <c r="M1519" t="str">
        <f>VLOOKUP($D1519,metadata!$B$2:$S$451,10,0)</f>
        <v/>
      </c>
      <c r="N1519" t="str">
        <f>VLOOKUP($D1519,metadata!$B$2:$S$451,11,0)</f>
        <v>Drosophila melanogaster</v>
      </c>
      <c r="O1519" t="str">
        <f>VLOOKUP($D1519,metadata!$B$2:$S$451,12,0)</f>
        <v>diptera</v>
      </c>
      <c r="P1519" t="str">
        <f>VLOOKUP($D1519,metadata!$B$2:$S$451,13,0)</f>
        <v>MREN</v>
      </c>
      <c r="Q1519">
        <f>VLOOKUP($D1519,metadata!$B$2:$S$451,14,0)</f>
        <v>39.200000000000003</v>
      </c>
      <c r="R1519">
        <f>VLOOKUP($D1519,metadata!$B$2:$S$451,15,0)</f>
        <v>16.11</v>
      </c>
      <c r="S1519">
        <f>VLOOKUP($D1519,metadata!$B$2:$S$451,16,0)</f>
        <v>0.01</v>
      </c>
      <c r="T1519">
        <f>VLOOKUP($D1519,metadata!$B$2:$S$451,17,0)</f>
        <v>480</v>
      </c>
      <c r="U1519" t="str">
        <f>VLOOKUP($D1519,metadata!$B$2:$S$451,18,0)</f>
        <v/>
      </c>
      <c r="V1519">
        <f>VLOOKUP($D1519,metadata!$B$2:$Z$451,19,0)</f>
        <v>6</v>
      </c>
      <c r="W1519" t="str">
        <f>VLOOKUP($D1519,metadata!$B$2:$Z$451,20,0)</f>
        <v>acc</v>
      </c>
      <c r="X1519" t="str">
        <f>VLOOKUP($D1519,metadata!$B$2:$Z$451,21,0)</f>
        <v/>
      </c>
      <c r="Y1519">
        <f>VLOOKUP($D1519,metadata!$B$2:$Z$451,22,0)</f>
        <v>38</v>
      </c>
      <c r="Z1519" t="str">
        <f>VLOOKUP($D1519,metadata!$B$2:$Z$451,23,0)</f>
        <v/>
      </c>
      <c r="AA1519" t="str">
        <f>VLOOKUP($D1519,metadata!$B$2:$Z$451,24,0)</f>
        <v>adult</v>
      </c>
      <c r="AB1519" t="str">
        <f>VLOOKUP($D1519,metadata!$B$2:$Z$451,25,0)</f>
        <v/>
      </c>
      <c r="AC1519">
        <v>11.457349190871099</v>
      </c>
      <c r="AD1519">
        <v>23.831683537023501</v>
      </c>
      <c r="AF1519">
        <f>IF(AE1519="",V1519,AE1519)</f>
        <v>6</v>
      </c>
      <c r="AG1519">
        <v>12</v>
      </c>
      <c r="AH1519">
        <v>2017</v>
      </c>
      <c r="AI1519" t="s">
        <v>38</v>
      </c>
      <c r="AJ1519" t="s">
        <v>38</v>
      </c>
    </row>
    <row r="1520" spans="3:36" x14ac:dyDescent="0.3">
      <c r="C1520">
        <v>1520</v>
      </c>
      <c r="D1520" t="str">
        <f t="shared" si="56"/>
        <v>38-MREN</v>
      </c>
      <c r="E1520" t="str">
        <f>VLOOKUP($D1520,metadata!$B$2:$S$451,2,0)</f>
        <v>Pegoraro, M; Zonato, V; Tyler, ER; Fedele, G; Kyriacou, CP; Tauber, E</v>
      </c>
      <c r="F1520" t="str">
        <f>VLOOKUP($D1520,metadata!$B$2:$S$451,3,0)</f>
        <v>Geographical analysis of diapause inducibility in European Drosophila melanogaster populations</v>
      </c>
      <c r="G1520" t="str">
        <f>VLOOKUP($D1520,metadata!$B$2:$S$451,4,0)</f>
        <v>10.1016/j.jinsphys.2017.01.015</v>
      </c>
      <c r="H1520" t="str">
        <f>VLOOKUP($D1520,metadata!$B$2:$S$451,5,0)</f>
        <v>y</v>
      </c>
      <c r="I1520" t="str">
        <f>VLOOKUP($D1520,metadata!$B$2:$S$451,6,0)</f>
        <v>a</v>
      </c>
      <c r="J1520" t="str">
        <f>VLOOKUP($D1520,metadata!$B$2:$S$451,7,0)</f>
        <v>i</v>
      </c>
      <c r="K1520">
        <f>VLOOKUP($D1520,metadata!$B$2:$S$451,8,0)</f>
        <v>6</v>
      </c>
      <c r="L1520">
        <f>VLOOKUP($D1520,metadata!$B$2:$S$451,9,0)</f>
        <v>6</v>
      </c>
      <c r="M1520" t="str">
        <f>VLOOKUP($D1520,metadata!$B$2:$S$451,10,0)</f>
        <v/>
      </c>
      <c r="N1520" t="str">
        <f>VLOOKUP($D1520,metadata!$B$2:$S$451,11,0)</f>
        <v>Drosophila melanogaster</v>
      </c>
      <c r="O1520" t="str">
        <f>VLOOKUP($D1520,metadata!$B$2:$S$451,12,0)</f>
        <v>diptera</v>
      </c>
      <c r="P1520" t="str">
        <f>VLOOKUP($D1520,metadata!$B$2:$S$451,13,0)</f>
        <v>MREN</v>
      </c>
      <c r="Q1520">
        <f>VLOOKUP($D1520,metadata!$B$2:$S$451,14,0)</f>
        <v>39.200000000000003</v>
      </c>
      <c r="R1520">
        <f>VLOOKUP($D1520,metadata!$B$2:$S$451,15,0)</f>
        <v>16.11</v>
      </c>
      <c r="S1520">
        <f>VLOOKUP($D1520,metadata!$B$2:$S$451,16,0)</f>
        <v>0.01</v>
      </c>
      <c r="T1520">
        <f>VLOOKUP($D1520,metadata!$B$2:$S$451,17,0)</f>
        <v>480</v>
      </c>
      <c r="U1520" t="str">
        <f>VLOOKUP($D1520,metadata!$B$2:$S$451,18,0)</f>
        <v/>
      </c>
      <c r="V1520">
        <f>VLOOKUP($D1520,metadata!$B$2:$Z$451,19,0)</f>
        <v>6</v>
      </c>
      <c r="W1520" t="str">
        <f>VLOOKUP($D1520,metadata!$B$2:$Z$451,20,0)</f>
        <v>acc</v>
      </c>
      <c r="X1520" t="str">
        <f>VLOOKUP($D1520,metadata!$B$2:$Z$451,21,0)</f>
        <v/>
      </c>
      <c r="Y1520">
        <f>VLOOKUP($D1520,metadata!$B$2:$Z$451,22,0)</f>
        <v>38</v>
      </c>
      <c r="Z1520" t="str">
        <f>VLOOKUP($D1520,metadata!$B$2:$Z$451,23,0)</f>
        <v/>
      </c>
      <c r="AA1520" t="str">
        <f>VLOOKUP($D1520,metadata!$B$2:$Z$451,24,0)</f>
        <v>adult</v>
      </c>
      <c r="AB1520" t="str">
        <f>VLOOKUP($D1520,metadata!$B$2:$Z$451,25,0)</f>
        <v/>
      </c>
      <c r="AC1520">
        <v>13.5746766725652</v>
      </c>
      <c r="AD1520">
        <v>32.142822661953304</v>
      </c>
      <c r="AF1520">
        <f>IF(AE1520="",V1520,AE1520)</f>
        <v>6</v>
      </c>
      <c r="AG1520">
        <v>14</v>
      </c>
      <c r="AH1520">
        <v>2017</v>
      </c>
      <c r="AI1520" t="s">
        <v>38</v>
      </c>
      <c r="AJ1520" t="s">
        <v>38</v>
      </c>
    </row>
    <row r="1521" spans="3:36" x14ac:dyDescent="0.3">
      <c r="C1521">
        <v>1521</v>
      </c>
      <c r="D1521" t="str">
        <f t="shared" si="56"/>
        <v>38-MREN</v>
      </c>
      <c r="E1521" t="str">
        <f>VLOOKUP($D1521,metadata!$B$2:$S$451,2,0)</f>
        <v>Pegoraro, M; Zonato, V; Tyler, ER; Fedele, G; Kyriacou, CP; Tauber, E</v>
      </c>
      <c r="F1521" t="str">
        <f>VLOOKUP($D1521,metadata!$B$2:$S$451,3,0)</f>
        <v>Geographical analysis of diapause inducibility in European Drosophila melanogaster populations</v>
      </c>
      <c r="G1521" t="str">
        <f>VLOOKUP($D1521,metadata!$B$2:$S$451,4,0)</f>
        <v>10.1016/j.jinsphys.2017.01.015</v>
      </c>
      <c r="H1521" t="str">
        <f>VLOOKUP($D1521,metadata!$B$2:$S$451,5,0)</f>
        <v>y</v>
      </c>
      <c r="I1521" t="str">
        <f>VLOOKUP($D1521,metadata!$B$2:$S$451,6,0)</f>
        <v>a</v>
      </c>
      <c r="J1521" t="str">
        <f>VLOOKUP($D1521,metadata!$B$2:$S$451,7,0)</f>
        <v>i</v>
      </c>
      <c r="K1521">
        <f>VLOOKUP($D1521,metadata!$B$2:$S$451,8,0)</f>
        <v>6</v>
      </c>
      <c r="L1521">
        <f>VLOOKUP($D1521,metadata!$B$2:$S$451,9,0)</f>
        <v>6</v>
      </c>
      <c r="M1521" t="str">
        <f>VLOOKUP($D1521,metadata!$B$2:$S$451,10,0)</f>
        <v/>
      </c>
      <c r="N1521" t="str">
        <f>VLOOKUP($D1521,metadata!$B$2:$S$451,11,0)</f>
        <v>Drosophila melanogaster</v>
      </c>
      <c r="O1521" t="str">
        <f>VLOOKUP($D1521,metadata!$B$2:$S$451,12,0)</f>
        <v>diptera</v>
      </c>
      <c r="P1521" t="str">
        <f>VLOOKUP($D1521,metadata!$B$2:$S$451,13,0)</f>
        <v>MREN</v>
      </c>
      <c r="Q1521">
        <f>VLOOKUP($D1521,metadata!$B$2:$S$451,14,0)</f>
        <v>39.200000000000003</v>
      </c>
      <c r="R1521">
        <f>VLOOKUP($D1521,metadata!$B$2:$S$451,15,0)</f>
        <v>16.11</v>
      </c>
      <c r="S1521">
        <f>VLOOKUP($D1521,metadata!$B$2:$S$451,16,0)</f>
        <v>0.01</v>
      </c>
      <c r="T1521">
        <f>VLOOKUP($D1521,metadata!$B$2:$S$451,17,0)</f>
        <v>480</v>
      </c>
      <c r="U1521" t="str">
        <f>VLOOKUP($D1521,metadata!$B$2:$S$451,18,0)</f>
        <v/>
      </c>
      <c r="V1521">
        <f>VLOOKUP($D1521,metadata!$B$2:$Z$451,19,0)</f>
        <v>6</v>
      </c>
      <c r="W1521" t="str">
        <f>VLOOKUP($D1521,metadata!$B$2:$Z$451,20,0)</f>
        <v>acc</v>
      </c>
      <c r="X1521" t="str">
        <f>VLOOKUP($D1521,metadata!$B$2:$Z$451,21,0)</f>
        <v/>
      </c>
      <c r="Y1521">
        <f>VLOOKUP($D1521,metadata!$B$2:$Z$451,22,0)</f>
        <v>38</v>
      </c>
      <c r="Z1521" t="str">
        <f>VLOOKUP($D1521,metadata!$B$2:$Z$451,23,0)</f>
        <v/>
      </c>
      <c r="AA1521" t="str">
        <f>VLOOKUP($D1521,metadata!$B$2:$Z$451,24,0)</f>
        <v>adult</v>
      </c>
      <c r="AB1521" t="str">
        <f>VLOOKUP($D1521,metadata!$B$2:$Z$451,25,0)</f>
        <v/>
      </c>
      <c r="AC1521">
        <v>15.7067550848988</v>
      </c>
      <c r="AD1521">
        <v>28.346888925975001</v>
      </c>
      <c r="AF1521">
        <f>IF(AE1521="",V1521,AE1521)</f>
        <v>6</v>
      </c>
      <c r="AG1521">
        <v>16</v>
      </c>
      <c r="AH1521">
        <v>2017</v>
      </c>
      <c r="AI1521" t="s">
        <v>38</v>
      </c>
      <c r="AJ1521" t="s">
        <v>38</v>
      </c>
    </row>
    <row r="1522" spans="3:36" x14ac:dyDescent="0.3">
      <c r="C1522">
        <v>1522</v>
      </c>
      <c r="D1522" t="str">
        <f t="shared" si="56"/>
        <v>38-MREN</v>
      </c>
      <c r="E1522" t="str">
        <f>VLOOKUP($D1522,metadata!$B$2:$S$451,2,0)</f>
        <v>Pegoraro, M; Zonato, V; Tyler, ER; Fedele, G; Kyriacou, CP; Tauber, E</v>
      </c>
      <c r="F1522" t="str">
        <f>VLOOKUP($D1522,metadata!$B$2:$S$451,3,0)</f>
        <v>Geographical analysis of diapause inducibility in European Drosophila melanogaster populations</v>
      </c>
      <c r="G1522" t="str">
        <f>VLOOKUP($D1522,metadata!$B$2:$S$451,4,0)</f>
        <v>10.1016/j.jinsphys.2017.01.015</v>
      </c>
      <c r="H1522" t="str">
        <f>VLOOKUP($D1522,metadata!$B$2:$S$451,5,0)</f>
        <v>y</v>
      </c>
      <c r="I1522" t="str">
        <f>VLOOKUP($D1522,metadata!$B$2:$S$451,6,0)</f>
        <v>a</v>
      </c>
      <c r="J1522" t="str">
        <f>VLOOKUP($D1522,metadata!$B$2:$S$451,7,0)</f>
        <v>i</v>
      </c>
      <c r="K1522">
        <f>VLOOKUP($D1522,metadata!$B$2:$S$451,8,0)</f>
        <v>6</v>
      </c>
      <c r="L1522">
        <f>VLOOKUP($D1522,metadata!$B$2:$S$451,9,0)</f>
        <v>6</v>
      </c>
      <c r="M1522" t="str">
        <f>VLOOKUP($D1522,metadata!$B$2:$S$451,10,0)</f>
        <v/>
      </c>
      <c r="N1522" t="str">
        <f>VLOOKUP($D1522,metadata!$B$2:$S$451,11,0)</f>
        <v>Drosophila melanogaster</v>
      </c>
      <c r="O1522" t="str">
        <f>VLOOKUP($D1522,metadata!$B$2:$S$451,12,0)</f>
        <v>diptera</v>
      </c>
      <c r="P1522" t="str">
        <f>VLOOKUP($D1522,metadata!$B$2:$S$451,13,0)</f>
        <v>MREN</v>
      </c>
      <c r="Q1522">
        <f>VLOOKUP($D1522,metadata!$B$2:$S$451,14,0)</f>
        <v>39.200000000000003</v>
      </c>
      <c r="R1522">
        <f>VLOOKUP($D1522,metadata!$B$2:$S$451,15,0)</f>
        <v>16.11</v>
      </c>
      <c r="S1522">
        <f>VLOOKUP($D1522,metadata!$B$2:$S$451,16,0)</f>
        <v>0.01</v>
      </c>
      <c r="T1522">
        <f>VLOOKUP($D1522,metadata!$B$2:$S$451,17,0)</f>
        <v>480</v>
      </c>
      <c r="U1522" t="str">
        <f>VLOOKUP($D1522,metadata!$B$2:$S$451,18,0)</f>
        <v/>
      </c>
      <c r="V1522">
        <f>VLOOKUP($D1522,metadata!$B$2:$Z$451,19,0)</f>
        <v>6</v>
      </c>
      <c r="W1522" t="str">
        <f>VLOOKUP($D1522,metadata!$B$2:$Z$451,20,0)</f>
        <v>acc</v>
      </c>
      <c r="X1522" t="str">
        <f>VLOOKUP($D1522,metadata!$B$2:$Z$451,21,0)</f>
        <v/>
      </c>
      <c r="Y1522">
        <f>VLOOKUP($D1522,metadata!$B$2:$Z$451,22,0)</f>
        <v>38</v>
      </c>
      <c r="Z1522" t="str">
        <f>VLOOKUP($D1522,metadata!$B$2:$Z$451,23,0)</f>
        <v/>
      </c>
      <c r="AA1522" t="str">
        <f>VLOOKUP($D1522,metadata!$B$2:$Z$451,24,0)</f>
        <v>adult</v>
      </c>
      <c r="AB1522" t="str">
        <f>VLOOKUP($D1522,metadata!$B$2:$Z$451,25,0)</f>
        <v/>
      </c>
      <c r="AC1522">
        <v>17.879258908831101</v>
      </c>
      <c r="AD1522">
        <v>17.317827041028099</v>
      </c>
      <c r="AF1522">
        <f>IF(AE1522="",V1522,AE1522)</f>
        <v>6</v>
      </c>
      <c r="AG1522">
        <v>18</v>
      </c>
      <c r="AH1522">
        <v>2017</v>
      </c>
      <c r="AI1522" t="s">
        <v>38</v>
      </c>
      <c r="AJ1522" t="s">
        <v>38</v>
      </c>
    </row>
    <row r="1523" spans="3:36" x14ac:dyDescent="0.3">
      <c r="C1523">
        <v>1523</v>
      </c>
      <c r="D1523" t="str">
        <f t="shared" si="56"/>
        <v>38-SAL</v>
      </c>
      <c r="E1523" t="str">
        <f>VLOOKUP($D1523,metadata!$B$2:$S$451,2,0)</f>
        <v>Pegoraro, M; Zonato, V; Tyler, ER; Fedele, G; Kyriacou, CP; Tauber, E</v>
      </c>
      <c r="F1523" t="str">
        <f>VLOOKUP($D1523,metadata!$B$2:$S$451,3,0)</f>
        <v>Geographical analysis of diapause inducibility in European Drosophila melanogaster populations</v>
      </c>
      <c r="G1523" t="str">
        <f>VLOOKUP($D1523,metadata!$B$2:$S$451,4,0)</f>
        <v>10.1016/j.jinsphys.2017.01.015</v>
      </c>
      <c r="H1523" t="str">
        <f>VLOOKUP($D1523,metadata!$B$2:$S$451,5,0)</f>
        <v>y</v>
      </c>
      <c r="I1523" t="str">
        <f>VLOOKUP($D1523,metadata!$B$2:$S$451,6,0)</f>
        <v>a</v>
      </c>
      <c r="J1523" t="str">
        <f>VLOOKUP($D1523,metadata!$B$2:$S$451,7,0)</f>
        <v>i</v>
      </c>
      <c r="K1523">
        <f>VLOOKUP($D1523,metadata!$B$2:$S$451,8,0)</f>
        <v>6</v>
      </c>
      <c r="L1523">
        <f>VLOOKUP($D1523,metadata!$B$2:$S$451,9,0)</f>
        <v>6</v>
      </c>
      <c r="M1523" t="str">
        <f>VLOOKUP($D1523,metadata!$B$2:$S$451,10,0)</f>
        <v/>
      </c>
      <c r="N1523" t="str">
        <f>VLOOKUP($D1523,metadata!$B$2:$S$451,11,0)</f>
        <v>Drosophila melanogaster</v>
      </c>
      <c r="O1523" t="str">
        <f>VLOOKUP($D1523,metadata!$B$2:$S$451,12,0)</f>
        <v>diptera</v>
      </c>
      <c r="P1523" t="str">
        <f>VLOOKUP($D1523,metadata!$B$2:$S$451,13,0)</f>
        <v>SAL</v>
      </c>
      <c r="Q1523">
        <f>VLOOKUP($D1523,metadata!$B$2:$S$451,14,0)</f>
        <v>40.380000000000003</v>
      </c>
      <c r="R1523">
        <f>VLOOKUP($D1523,metadata!$B$2:$S$451,15,0)</f>
        <v>17.97</v>
      </c>
      <c r="S1523">
        <f>VLOOKUP($D1523,metadata!$B$2:$S$451,16,0)</f>
        <v>0.01</v>
      </c>
      <c r="T1523">
        <f>VLOOKUP($D1523,metadata!$B$2:$S$451,17,0)</f>
        <v>79</v>
      </c>
      <c r="U1523" t="str">
        <f>VLOOKUP($D1523,metadata!$B$2:$S$451,18,0)</f>
        <v/>
      </c>
      <c r="V1523">
        <f>VLOOKUP($D1523,metadata!$B$2:$Z$451,19,0)</f>
        <v>6</v>
      </c>
      <c r="W1523" t="str">
        <f>VLOOKUP($D1523,metadata!$B$2:$Z$451,20,0)</f>
        <v>acc</v>
      </c>
      <c r="X1523" t="str">
        <f>VLOOKUP($D1523,metadata!$B$2:$Z$451,21,0)</f>
        <v/>
      </c>
      <c r="Y1523">
        <f>VLOOKUP($D1523,metadata!$B$2:$Z$451,22,0)</f>
        <v>38</v>
      </c>
      <c r="Z1523" t="str">
        <f>VLOOKUP($D1523,metadata!$B$2:$Z$451,23,0)</f>
        <v/>
      </c>
      <c r="AA1523" t="str">
        <f>VLOOKUP($D1523,metadata!$B$2:$Z$451,24,0)</f>
        <v>adult</v>
      </c>
      <c r="AB1523" t="str">
        <f>VLOOKUP($D1523,metadata!$B$2:$Z$451,25,0)</f>
        <v/>
      </c>
      <c r="AC1523">
        <v>7.1784000584796104</v>
      </c>
      <c r="AD1523">
        <v>43.845089712415401</v>
      </c>
      <c r="AF1523">
        <f>IF(AE1523="",V1523,AE1523)</f>
        <v>6</v>
      </c>
      <c r="AG1523">
        <v>8</v>
      </c>
      <c r="AH1523">
        <v>2017</v>
      </c>
      <c r="AI1523" t="s">
        <v>38</v>
      </c>
      <c r="AJ1523" t="s">
        <v>38</v>
      </c>
    </row>
    <row r="1524" spans="3:36" x14ac:dyDescent="0.3">
      <c r="C1524">
        <v>1524</v>
      </c>
      <c r="D1524" t="str">
        <f t="shared" si="56"/>
        <v>38-SAL</v>
      </c>
      <c r="E1524" t="str">
        <f>VLOOKUP($D1524,metadata!$B$2:$S$451,2,0)</f>
        <v>Pegoraro, M; Zonato, V; Tyler, ER; Fedele, G; Kyriacou, CP; Tauber, E</v>
      </c>
      <c r="F1524" t="str">
        <f>VLOOKUP($D1524,metadata!$B$2:$S$451,3,0)</f>
        <v>Geographical analysis of diapause inducibility in European Drosophila melanogaster populations</v>
      </c>
      <c r="G1524" t="str">
        <f>VLOOKUP($D1524,metadata!$B$2:$S$451,4,0)</f>
        <v>10.1016/j.jinsphys.2017.01.015</v>
      </c>
      <c r="H1524" t="str">
        <f>VLOOKUP($D1524,metadata!$B$2:$S$451,5,0)</f>
        <v>y</v>
      </c>
      <c r="I1524" t="str">
        <f>VLOOKUP($D1524,metadata!$B$2:$S$451,6,0)</f>
        <v>a</v>
      </c>
      <c r="J1524" t="str">
        <f>VLOOKUP($D1524,metadata!$B$2:$S$451,7,0)</f>
        <v>i</v>
      </c>
      <c r="K1524">
        <f>VLOOKUP($D1524,metadata!$B$2:$S$451,8,0)</f>
        <v>6</v>
      </c>
      <c r="L1524">
        <f>VLOOKUP($D1524,metadata!$B$2:$S$451,9,0)</f>
        <v>6</v>
      </c>
      <c r="M1524" t="str">
        <f>VLOOKUP($D1524,metadata!$B$2:$S$451,10,0)</f>
        <v/>
      </c>
      <c r="N1524" t="str">
        <f>VLOOKUP($D1524,metadata!$B$2:$S$451,11,0)</f>
        <v>Drosophila melanogaster</v>
      </c>
      <c r="O1524" t="str">
        <f>VLOOKUP($D1524,metadata!$B$2:$S$451,12,0)</f>
        <v>diptera</v>
      </c>
      <c r="P1524" t="str">
        <f>VLOOKUP($D1524,metadata!$B$2:$S$451,13,0)</f>
        <v>SAL</v>
      </c>
      <c r="Q1524">
        <f>VLOOKUP($D1524,metadata!$B$2:$S$451,14,0)</f>
        <v>40.380000000000003</v>
      </c>
      <c r="R1524">
        <f>VLOOKUP($D1524,metadata!$B$2:$S$451,15,0)</f>
        <v>17.97</v>
      </c>
      <c r="S1524">
        <f>VLOOKUP($D1524,metadata!$B$2:$S$451,16,0)</f>
        <v>0.01</v>
      </c>
      <c r="T1524">
        <f>VLOOKUP($D1524,metadata!$B$2:$S$451,17,0)</f>
        <v>79</v>
      </c>
      <c r="U1524" t="str">
        <f>VLOOKUP($D1524,metadata!$B$2:$S$451,18,0)</f>
        <v/>
      </c>
      <c r="V1524">
        <f>VLOOKUP($D1524,metadata!$B$2:$Z$451,19,0)</f>
        <v>6</v>
      </c>
      <c r="W1524" t="str">
        <f>VLOOKUP($D1524,metadata!$B$2:$Z$451,20,0)</f>
        <v>acc</v>
      </c>
      <c r="X1524" t="str">
        <f>VLOOKUP($D1524,metadata!$B$2:$Z$451,21,0)</f>
        <v/>
      </c>
      <c r="Y1524">
        <f>VLOOKUP($D1524,metadata!$B$2:$Z$451,22,0)</f>
        <v>38</v>
      </c>
      <c r="Z1524" t="str">
        <f>VLOOKUP($D1524,metadata!$B$2:$Z$451,23,0)</f>
        <v/>
      </c>
      <c r="AA1524" t="str">
        <f>VLOOKUP($D1524,metadata!$B$2:$Z$451,24,0)</f>
        <v>adult</v>
      </c>
      <c r="AB1524" t="str">
        <f>VLOOKUP($D1524,metadata!$B$2:$Z$451,25,0)</f>
        <v/>
      </c>
      <c r="AC1524">
        <v>9.3089475186851995</v>
      </c>
      <c r="AD1524">
        <v>51.684392149939498</v>
      </c>
      <c r="AF1524">
        <f>IF(AE1524="",V1524,AE1524)</f>
        <v>6</v>
      </c>
      <c r="AG1524">
        <v>10</v>
      </c>
      <c r="AH1524">
        <v>2017</v>
      </c>
      <c r="AI1524" t="s">
        <v>38</v>
      </c>
      <c r="AJ1524" t="s">
        <v>38</v>
      </c>
    </row>
    <row r="1525" spans="3:36" x14ac:dyDescent="0.3">
      <c r="C1525">
        <v>1525</v>
      </c>
      <c r="D1525" t="str">
        <f t="shared" si="56"/>
        <v>38-SAL</v>
      </c>
      <c r="E1525" t="str">
        <f>VLOOKUP($D1525,metadata!$B$2:$S$451,2,0)</f>
        <v>Pegoraro, M; Zonato, V; Tyler, ER; Fedele, G; Kyriacou, CP; Tauber, E</v>
      </c>
      <c r="F1525" t="str">
        <f>VLOOKUP($D1525,metadata!$B$2:$S$451,3,0)</f>
        <v>Geographical analysis of diapause inducibility in European Drosophila melanogaster populations</v>
      </c>
      <c r="G1525" t="str">
        <f>VLOOKUP($D1525,metadata!$B$2:$S$451,4,0)</f>
        <v>10.1016/j.jinsphys.2017.01.015</v>
      </c>
      <c r="H1525" t="str">
        <f>VLOOKUP($D1525,metadata!$B$2:$S$451,5,0)</f>
        <v>y</v>
      </c>
      <c r="I1525" t="str">
        <f>VLOOKUP($D1525,metadata!$B$2:$S$451,6,0)</f>
        <v>a</v>
      </c>
      <c r="J1525" t="str">
        <f>VLOOKUP($D1525,metadata!$B$2:$S$451,7,0)</f>
        <v>i</v>
      </c>
      <c r="K1525">
        <f>VLOOKUP($D1525,metadata!$B$2:$S$451,8,0)</f>
        <v>6</v>
      </c>
      <c r="L1525">
        <f>VLOOKUP($D1525,metadata!$B$2:$S$451,9,0)</f>
        <v>6</v>
      </c>
      <c r="M1525" t="str">
        <f>VLOOKUP($D1525,metadata!$B$2:$S$451,10,0)</f>
        <v/>
      </c>
      <c r="N1525" t="str">
        <f>VLOOKUP($D1525,metadata!$B$2:$S$451,11,0)</f>
        <v>Drosophila melanogaster</v>
      </c>
      <c r="O1525" t="str">
        <f>VLOOKUP($D1525,metadata!$B$2:$S$451,12,0)</f>
        <v>diptera</v>
      </c>
      <c r="P1525" t="str">
        <f>VLOOKUP($D1525,metadata!$B$2:$S$451,13,0)</f>
        <v>SAL</v>
      </c>
      <c r="Q1525">
        <f>VLOOKUP($D1525,metadata!$B$2:$S$451,14,0)</f>
        <v>40.380000000000003</v>
      </c>
      <c r="R1525">
        <f>VLOOKUP($D1525,metadata!$B$2:$S$451,15,0)</f>
        <v>17.97</v>
      </c>
      <c r="S1525">
        <f>VLOOKUP($D1525,metadata!$B$2:$S$451,16,0)</f>
        <v>0.01</v>
      </c>
      <c r="T1525">
        <f>VLOOKUP($D1525,metadata!$B$2:$S$451,17,0)</f>
        <v>79</v>
      </c>
      <c r="U1525" t="str">
        <f>VLOOKUP($D1525,metadata!$B$2:$S$451,18,0)</f>
        <v/>
      </c>
      <c r="V1525">
        <f>VLOOKUP($D1525,metadata!$B$2:$Z$451,19,0)</f>
        <v>6</v>
      </c>
      <c r="W1525" t="str">
        <f>VLOOKUP($D1525,metadata!$B$2:$Z$451,20,0)</f>
        <v>acc</v>
      </c>
      <c r="X1525" t="str">
        <f>VLOOKUP($D1525,metadata!$B$2:$Z$451,21,0)</f>
        <v/>
      </c>
      <c r="Y1525">
        <f>VLOOKUP($D1525,metadata!$B$2:$Z$451,22,0)</f>
        <v>38</v>
      </c>
      <c r="Z1525" t="str">
        <f>VLOOKUP($D1525,metadata!$B$2:$Z$451,23,0)</f>
        <v/>
      </c>
      <c r="AA1525" t="str">
        <f>VLOOKUP($D1525,metadata!$B$2:$Z$451,24,0)</f>
        <v>adult</v>
      </c>
      <c r="AB1525" t="str">
        <f>VLOOKUP($D1525,metadata!$B$2:$Z$451,25,0)</f>
        <v/>
      </c>
      <c r="AC1525">
        <v>11.4300403150727</v>
      </c>
      <c r="AD1525">
        <v>31.379139604904001</v>
      </c>
      <c r="AF1525">
        <f>IF(AE1525="",V1525,AE1525)</f>
        <v>6</v>
      </c>
      <c r="AG1525">
        <v>12</v>
      </c>
      <c r="AH1525">
        <v>2017</v>
      </c>
      <c r="AI1525" t="s">
        <v>38</v>
      </c>
      <c r="AJ1525" t="s">
        <v>38</v>
      </c>
    </row>
    <row r="1526" spans="3:36" x14ac:dyDescent="0.3">
      <c r="C1526">
        <v>1526</v>
      </c>
      <c r="D1526" t="str">
        <f t="shared" si="56"/>
        <v>38-SAL</v>
      </c>
      <c r="E1526" t="str">
        <f>VLOOKUP($D1526,metadata!$B$2:$S$451,2,0)</f>
        <v>Pegoraro, M; Zonato, V; Tyler, ER; Fedele, G; Kyriacou, CP; Tauber, E</v>
      </c>
      <c r="F1526" t="str">
        <f>VLOOKUP($D1526,metadata!$B$2:$S$451,3,0)</f>
        <v>Geographical analysis of diapause inducibility in European Drosophila melanogaster populations</v>
      </c>
      <c r="G1526" t="str">
        <f>VLOOKUP($D1526,metadata!$B$2:$S$451,4,0)</f>
        <v>10.1016/j.jinsphys.2017.01.015</v>
      </c>
      <c r="H1526" t="str">
        <f>VLOOKUP($D1526,metadata!$B$2:$S$451,5,0)</f>
        <v>y</v>
      </c>
      <c r="I1526" t="str">
        <f>VLOOKUP($D1526,metadata!$B$2:$S$451,6,0)</f>
        <v>a</v>
      </c>
      <c r="J1526" t="str">
        <f>VLOOKUP($D1526,metadata!$B$2:$S$451,7,0)</f>
        <v>i</v>
      </c>
      <c r="K1526">
        <f>VLOOKUP($D1526,metadata!$B$2:$S$451,8,0)</f>
        <v>6</v>
      </c>
      <c r="L1526">
        <f>VLOOKUP($D1526,metadata!$B$2:$S$451,9,0)</f>
        <v>6</v>
      </c>
      <c r="M1526" t="str">
        <f>VLOOKUP($D1526,metadata!$B$2:$S$451,10,0)</f>
        <v/>
      </c>
      <c r="N1526" t="str">
        <f>VLOOKUP($D1526,metadata!$B$2:$S$451,11,0)</f>
        <v>Drosophila melanogaster</v>
      </c>
      <c r="O1526" t="str">
        <f>VLOOKUP($D1526,metadata!$B$2:$S$451,12,0)</f>
        <v>diptera</v>
      </c>
      <c r="P1526" t="str">
        <f>VLOOKUP($D1526,metadata!$B$2:$S$451,13,0)</f>
        <v>SAL</v>
      </c>
      <c r="Q1526">
        <f>VLOOKUP($D1526,metadata!$B$2:$S$451,14,0)</f>
        <v>40.380000000000003</v>
      </c>
      <c r="R1526">
        <f>VLOOKUP($D1526,metadata!$B$2:$S$451,15,0)</f>
        <v>17.97</v>
      </c>
      <c r="S1526">
        <f>VLOOKUP($D1526,metadata!$B$2:$S$451,16,0)</f>
        <v>0.01</v>
      </c>
      <c r="T1526">
        <f>VLOOKUP($D1526,metadata!$B$2:$S$451,17,0)</f>
        <v>79</v>
      </c>
      <c r="U1526" t="str">
        <f>VLOOKUP($D1526,metadata!$B$2:$S$451,18,0)</f>
        <v/>
      </c>
      <c r="V1526">
        <f>VLOOKUP($D1526,metadata!$B$2:$Z$451,19,0)</f>
        <v>6</v>
      </c>
      <c r="W1526" t="str">
        <f>VLOOKUP($D1526,metadata!$B$2:$Z$451,20,0)</f>
        <v>acc</v>
      </c>
      <c r="X1526" t="str">
        <f>VLOOKUP($D1526,metadata!$B$2:$Z$451,21,0)</f>
        <v/>
      </c>
      <c r="Y1526">
        <f>VLOOKUP($D1526,metadata!$B$2:$Z$451,22,0)</f>
        <v>38</v>
      </c>
      <c r="Z1526" t="str">
        <f>VLOOKUP($D1526,metadata!$B$2:$Z$451,23,0)</f>
        <v/>
      </c>
      <c r="AA1526" t="str">
        <f>VLOOKUP($D1526,metadata!$B$2:$Z$451,24,0)</f>
        <v>adult</v>
      </c>
      <c r="AB1526" t="str">
        <f>VLOOKUP($D1526,metadata!$B$2:$Z$451,25,0)</f>
        <v/>
      </c>
      <c r="AC1526">
        <v>13.562408366998101</v>
      </c>
      <c r="AD1526">
        <v>25.381944971235999</v>
      </c>
      <c r="AF1526">
        <f>IF(AE1526="",V1526,AE1526)</f>
        <v>6</v>
      </c>
      <c r="AG1526">
        <v>14</v>
      </c>
      <c r="AH1526">
        <v>2017</v>
      </c>
      <c r="AI1526" t="s">
        <v>38</v>
      </c>
      <c r="AJ1526" t="s">
        <v>38</v>
      </c>
    </row>
    <row r="1527" spans="3:36" x14ac:dyDescent="0.3">
      <c r="C1527">
        <v>1527</v>
      </c>
      <c r="D1527" t="str">
        <f t="shared" si="56"/>
        <v>38-SAL</v>
      </c>
      <c r="E1527" t="str">
        <f>VLOOKUP($D1527,metadata!$B$2:$S$451,2,0)</f>
        <v>Pegoraro, M; Zonato, V; Tyler, ER; Fedele, G; Kyriacou, CP; Tauber, E</v>
      </c>
      <c r="F1527" t="str">
        <f>VLOOKUP($D1527,metadata!$B$2:$S$451,3,0)</f>
        <v>Geographical analysis of diapause inducibility in European Drosophila melanogaster populations</v>
      </c>
      <c r="G1527" t="str">
        <f>VLOOKUP($D1527,metadata!$B$2:$S$451,4,0)</f>
        <v>10.1016/j.jinsphys.2017.01.015</v>
      </c>
      <c r="H1527" t="str">
        <f>VLOOKUP($D1527,metadata!$B$2:$S$451,5,0)</f>
        <v>y</v>
      </c>
      <c r="I1527" t="str">
        <f>VLOOKUP($D1527,metadata!$B$2:$S$451,6,0)</f>
        <v>a</v>
      </c>
      <c r="J1527" t="str">
        <f>VLOOKUP($D1527,metadata!$B$2:$S$451,7,0)</f>
        <v>i</v>
      </c>
      <c r="K1527">
        <f>VLOOKUP($D1527,metadata!$B$2:$S$451,8,0)</f>
        <v>6</v>
      </c>
      <c r="L1527">
        <f>VLOOKUP($D1527,metadata!$B$2:$S$451,9,0)</f>
        <v>6</v>
      </c>
      <c r="M1527" t="str">
        <f>VLOOKUP($D1527,metadata!$B$2:$S$451,10,0)</f>
        <v/>
      </c>
      <c r="N1527" t="str">
        <f>VLOOKUP($D1527,metadata!$B$2:$S$451,11,0)</f>
        <v>Drosophila melanogaster</v>
      </c>
      <c r="O1527" t="str">
        <f>VLOOKUP($D1527,metadata!$B$2:$S$451,12,0)</f>
        <v>diptera</v>
      </c>
      <c r="P1527" t="str">
        <f>VLOOKUP($D1527,metadata!$B$2:$S$451,13,0)</f>
        <v>SAL</v>
      </c>
      <c r="Q1527">
        <f>VLOOKUP($D1527,metadata!$B$2:$S$451,14,0)</f>
        <v>40.380000000000003</v>
      </c>
      <c r="R1527">
        <f>VLOOKUP($D1527,metadata!$B$2:$S$451,15,0)</f>
        <v>17.97</v>
      </c>
      <c r="S1527">
        <f>VLOOKUP($D1527,metadata!$B$2:$S$451,16,0)</f>
        <v>0.01</v>
      </c>
      <c r="T1527">
        <f>VLOOKUP($D1527,metadata!$B$2:$S$451,17,0)</f>
        <v>79</v>
      </c>
      <c r="U1527" t="str">
        <f>VLOOKUP($D1527,metadata!$B$2:$S$451,18,0)</f>
        <v/>
      </c>
      <c r="V1527">
        <f>VLOOKUP($D1527,metadata!$B$2:$Z$451,19,0)</f>
        <v>6</v>
      </c>
      <c r="W1527" t="str">
        <f>VLOOKUP($D1527,metadata!$B$2:$Z$451,20,0)</f>
        <v>acc</v>
      </c>
      <c r="X1527" t="str">
        <f>VLOOKUP($D1527,metadata!$B$2:$Z$451,21,0)</f>
        <v/>
      </c>
      <c r="Y1527">
        <f>VLOOKUP($D1527,metadata!$B$2:$Z$451,22,0)</f>
        <v>38</v>
      </c>
      <c r="Z1527" t="str">
        <f>VLOOKUP($D1527,metadata!$B$2:$Z$451,23,0)</f>
        <v/>
      </c>
      <c r="AA1527" t="str">
        <f>VLOOKUP($D1527,metadata!$B$2:$Z$451,24,0)</f>
        <v>adult</v>
      </c>
      <c r="AB1527" t="str">
        <f>VLOOKUP($D1527,metadata!$B$2:$Z$451,25,0)</f>
        <v/>
      </c>
      <c r="AC1527">
        <v>15.7223542457716</v>
      </c>
      <c r="AD1527">
        <v>9.7932662932614605</v>
      </c>
      <c r="AF1527">
        <f>IF(AE1527="",V1527,AE1527)</f>
        <v>6</v>
      </c>
      <c r="AG1527">
        <v>16</v>
      </c>
      <c r="AH1527">
        <v>2017</v>
      </c>
      <c r="AI1527" t="s">
        <v>38</v>
      </c>
      <c r="AJ1527" t="s">
        <v>38</v>
      </c>
    </row>
    <row r="1528" spans="3:36" x14ac:dyDescent="0.3">
      <c r="C1528">
        <v>1528</v>
      </c>
      <c r="D1528" t="str">
        <f t="shared" si="56"/>
        <v>38-SAL</v>
      </c>
      <c r="E1528" t="str">
        <f>VLOOKUP($D1528,metadata!$B$2:$S$451,2,0)</f>
        <v>Pegoraro, M; Zonato, V; Tyler, ER; Fedele, G; Kyriacou, CP; Tauber, E</v>
      </c>
      <c r="F1528" t="str">
        <f>VLOOKUP($D1528,metadata!$B$2:$S$451,3,0)</f>
        <v>Geographical analysis of diapause inducibility in European Drosophila melanogaster populations</v>
      </c>
      <c r="G1528" t="str">
        <f>VLOOKUP($D1528,metadata!$B$2:$S$451,4,0)</f>
        <v>10.1016/j.jinsphys.2017.01.015</v>
      </c>
      <c r="H1528" t="str">
        <f>VLOOKUP($D1528,metadata!$B$2:$S$451,5,0)</f>
        <v>y</v>
      </c>
      <c r="I1528" t="str">
        <f>VLOOKUP($D1528,metadata!$B$2:$S$451,6,0)</f>
        <v>a</v>
      </c>
      <c r="J1528" t="str">
        <f>VLOOKUP($D1528,metadata!$B$2:$S$451,7,0)</f>
        <v>i</v>
      </c>
      <c r="K1528">
        <f>VLOOKUP($D1528,metadata!$B$2:$S$451,8,0)</f>
        <v>6</v>
      </c>
      <c r="L1528">
        <f>VLOOKUP($D1528,metadata!$B$2:$S$451,9,0)</f>
        <v>6</v>
      </c>
      <c r="M1528" t="str">
        <f>VLOOKUP($D1528,metadata!$B$2:$S$451,10,0)</f>
        <v/>
      </c>
      <c r="N1528" t="str">
        <f>VLOOKUP($D1528,metadata!$B$2:$S$451,11,0)</f>
        <v>Drosophila melanogaster</v>
      </c>
      <c r="O1528" t="str">
        <f>VLOOKUP($D1528,metadata!$B$2:$S$451,12,0)</f>
        <v>diptera</v>
      </c>
      <c r="P1528" t="str">
        <f>VLOOKUP($D1528,metadata!$B$2:$S$451,13,0)</f>
        <v>SAL</v>
      </c>
      <c r="Q1528">
        <f>VLOOKUP($D1528,metadata!$B$2:$S$451,14,0)</f>
        <v>40.380000000000003</v>
      </c>
      <c r="R1528">
        <f>VLOOKUP($D1528,metadata!$B$2:$S$451,15,0)</f>
        <v>17.97</v>
      </c>
      <c r="S1528">
        <f>VLOOKUP($D1528,metadata!$B$2:$S$451,16,0)</f>
        <v>0.01</v>
      </c>
      <c r="T1528">
        <f>VLOOKUP($D1528,metadata!$B$2:$S$451,17,0)</f>
        <v>79</v>
      </c>
      <c r="U1528" t="str">
        <f>VLOOKUP($D1528,metadata!$B$2:$S$451,18,0)</f>
        <v/>
      </c>
      <c r="V1528">
        <f>VLOOKUP($D1528,metadata!$B$2:$Z$451,19,0)</f>
        <v>6</v>
      </c>
      <c r="W1528" t="str">
        <f>VLOOKUP($D1528,metadata!$B$2:$Z$451,20,0)</f>
        <v>acc</v>
      </c>
      <c r="X1528" t="str">
        <f>VLOOKUP($D1528,metadata!$B$2:$Z$451,21,0)</f>
        <v/>
      </c>
      <c r="Y1528">
        <f>VLOOKUP($D1528,metadata!$B$2:$Z$451,22,0)</f>
        <v>38</v>
      </c>
      <c r="Z1528" t="str">
        <f>VLOOKUP($D1528,metadata!$B$2:$Z$451,23,0)</f>
        <v/>
      </c>
      <c r="AA1528" t="str">
        <f>VLOOKUP($D1528,metadata!$B$2:$Z$451,24,0)</f>
        <v>adult</v>
      </c>
      <c r="AB1528" t="str">
        <f>VLOOKUP($D1528,metadata!$B$2:$Z$451,25,0)</f>
        <v/>
      </c>
      <c r="AC1528">
        <v>17.866080307404101</v>
      </c>
      <c r="AD1528">
        <v>17.475197885906798</v>
      </c>
      <c r="AF1528">
        <f>IF(AE1528="",V1528,AE1528)</f>
        <v>6</v>
      </c>
      <c r="AG1528">
        <v>18</v>
      </c>
      <c r="AH1528">
        <v>2017</v>
      </c>
      <c r="AI1528" t="s">
        <v>38</v>
      </c>
      <c r="AJ1528" t="s">
        <v>38</v>
      </c>
    </row>
    <row r="1529" spans="3:36" x14ac:dyDescent="0.3">
      <c r="C1529">
        <v>1529</v>
      </c>
      <c r="D1529" t="str">
        <f t="shared" si="56"/>
        <v>38-BOL</v>
      </c>
      <c r="E1529" t="str">
        <f>VLOOKUP($D1529,metadata!$B$2:$S$451,2,0)</f>
        <v>Pegoraro, M; Zonato, V; Tyler, ER; Fedele, G; Kyriacou, CP; Tauber, E</v>
      </c>
      <c r="F1529" t="str">
        <f>VLOOKUP($D1529,metadata!$B$2:$S$451,3,0)</f>
        <v>Geographical analysis of diapause inducibility in European Drosophila melanogaster populations</v>
      </c>
      <c r="G1529" t="str">
        <f>VLOOKUP($D1529,metadata!$B$2:$S$451,4,0)</f>
        <v>10.1016/j.jinsphys.2017.01.015</v>
      </c>
      <c r="H1529" t="str">
        <f>VLOOKUP($D1529,metadata!$B$2:$S$451,5,0)</f>
        <v>y</v>
      </c>
      <c r="I1529" t="str">
        <f>VLOOKUP($D1529,metadata!$B$2:$S$451,6,0)</f>
        <v>a</v>
      </c>
      <c r="J1529" t="str">
        <f>VLOOKUP($D1529,metadata!$B$2:$S$451,7,0)</f>
        <v>i</v>
      </c>
      <c r="K1529">
        <f>VLOOKUP($D1529,metadata!$B$2:$S$451,8,0)</f>
        <v>6</v>
      </c>
      <c r="L1529">
        <f>VLOOKUP($D1529,metadata!$B$2:$S$451,9,0)</f>
        <v>6</v>
      </c>
      <c r="M1529" t="str">
        <f>VLOOKUP($D1529,metadata!$B$2:$S$451,10,0)</f>
        <v/>
      </c>
      <c r="N1529" t="str">
        <f>VLOOKUP($D1529,metadata!$B$2:$S$451,11,0)</f>
        <v>Drosophila melanogaster</v>
      </c>
      <c r="O1529" t="str">
        <f>VLOOKUP($D1529,metadata!$B$2:$S$451,12,0)</f>
        <v>diptera</v>
      </c>
      <c r="P1529" t="str">
        <f>VLOOKUP($D1529,metadata!$B$2:$S$451,13,0)</f>
        <v>BOL</v>
      </c>
      <c r="Q1529">
        <f>VLOOKUP($D1529,metadata!$B$2:$S$451,14,0)</f>
        <v>46.3</v>
      </c>
      <c r="R1529">
        <f>VLOOKUP($D1529,metadata!$B$2:$S$451,15,0)</f>
        <v>11.22</v>
      </c>
      <c r="S1529">
        <f>VLOOKUP($D1529,metadata!$B$2:$S$451,16,0)</f>
        <v>0.01</v>
      </c>
      <c r="T1529">
        <f>VLOOKUP($D1529,metadata!$B$2:$S$451,17,0)</f>
        <v>262</v>
      </c>
      <c r="U1529" t="str">
        <f>VLOOKUP($D1529,metadata!$B$2:$S$451,18,0)</f>
        <v/>
      </c>
      <c r="V1529">
        <f>VLOOKUP($D1529,metadata!$B$2:$Z$451,19,0)</f>
        <v>6</v>
      </c>
      <c r="W1529" t="str">
        <f>VLOOKUP($D1529,metadata!$B$2:$Z$451,20,0)</f>
        <v>acc</v>
      </c>
      <c r="X1529" t="str">
        <f>VLOOKUP($D1529,metadata!$B$2:$Z$451,21,0)</f>
        <v/>
      </c>
      <c r="Y1529">
        <f>VLOOKUP($D1529,metadata!$B$2:$Z$451,22,0)</f>
        <v>38</v>
      </c>
      <c r="Z1529" t="str">
        <f>VLOOKUP($D1529,metadata!$B$2:$Z$451,23,0)</f>
        <v/>
      </c>
      <c r="AA1529" t="str">
        <f>VLOOKUP($D1529,metadata!$B$2:$Z$451,24,0)</f>
        <v>adult</v>
      </c>
      <c r="AB1529" t="str">
        <f>VLOOKUP($D1529,metadata!$B$2:$Z$451,25,0)</f>
        <v/>
      </c>
      <c r="AC1529">
        <v>7.16505594871448</v>
      </c>
      <c r="AD1529">
        <v>45.260323927402503</v>
      </c>
      <c r="AF1529">
        <f>IF(AE1529="",V1529,AE1529)</f>
        <v>6</v>
      </c>
      <c r="AG1529">
        <v>8</v>
      </c>
      <c r="AH1529">
        <v>2017</v>
      </c>
      <c r="AI1529" t="s">
        <v>38</v>
      </c>
      <c r="AJ1529" t="s">
        <v>38</v>
      </c>
    </row>
    <row r="1530" spans="3:36" x14ac:dyDescent="0.3">
      <c r="C1530">
        <v>1530</v>
      </c>
      <c r="D1530" t="str">
        <f t="shared" si="56"/>
        <v>38-BOL</v>
      </c>
      <c r="E1530" t="str">
        <f>VLOOKUP($D1530,metadata!$B$2:$S$451,2,0)</f>
        <v>Pegoraro, M; Zonato, V; Tyler, ER; Fedele, G; Kyriacou, CP; Tauber, E</v>
      </c>
      <c r="F1530" t="str">
        <f>VLOOKUP($D1530,metadata!$B$2:$S$451,3,0)</f>
        <v>Geographical analysis of diapause inducibility in European Drosophila melanogaster populations</v>
      </c>
      <c r="G1530" t="str">
        <f>VLOOKUP($D1530,metadata!$B$2:$S$451,4,0)</f>
        <v>10.1016/j.jinsphys.2017.01.015</v>
      </c>
      <c r="H1530" t="str">
        <f>VLOOKUP($D1530,metadata!$B$2:$S$451,5,0)</f>
        <v>y</v>
      </c>
      <c r="I1530" t="str">
        <f>VLOOKUP($D1530,metadata!$B$2:$S$451,6,0)</f>
        <v>a</v>
      </c>
      <c r="J1530" t="str">
        <f>VLOOKUP($D1530,metadata!$B$2:$S$451,7,0)</f>
        <v>i</v>
      </c>
      <c r="K1530">
        <f>VLOOKUP($D1530,metadata!$B$2:$S$451,8,0)</f>
        <v>6</v>
      </c>
      <c r="L1530">
        <f>VLOOKUP($D1530,metadata!$B$2:$S$451,9,0)</f>
        <v>6</v>
      </c>
      <c r="M1530" t="str">
        <f>VLOOKUP($D1530,metadata!$B$2:$S$451,10,0)</f>
        <v/>
      </c>
      <c r="N1530" t="str">
        <f>VLOOKUP($D1530,metadata!$B$2:$S$451,11,0)</f>
        <v>Drosophila melanogaster</v>
      </c>
      <c r="O1530" t="str">
        <f>VLOOKUP($D1530,metadata!$B$2:$S$451,12,0)</f>
        <v>diptera</v>
      </c>
      <c r="P1530" t="str">
        <f>VLOOKUP($D1530,metadata!$B$2:$S$451,13,0)</f>
        <v>BOL</v>
      </c>
      <c r="Q1530">
        <f>VLOOKUP($D1530,metadata!$B$2:$S$451,14,0)</f>
        <v>46.3</v>
      </c>
      <c r="R1530">
        <f>VLOOKUP($D1530,metadata!$B$2:$S$451,15,0)</f>
        <v>11.22</v>
      </c>
      <c r="S1530">
        <f>VLOOKUP($D1530,metadata!$B$2:$S$451,16,0)</f>
        <v>0.01</v>
      </c>
      <c r="T1530">
        <f>VLOOKUP($D1530,metadata!$B$2:$S$451,17,0)</f>
        <v>262</v>
      </c>
      <c r="U1530" t="str">
        <f>VLOOKUP($D1530,metadata!$B$2:$S$451,18,0)</f>
        <v/>
      </c>
      <c r="V1530">
        <f>VLOOKUP($D1530,metadata!$B$2:$Z$451,19,0)</f>
        <v>6</v>
      </c>
      <c r="W1530" t="str">
        <f>VLOOKUP($D1530,metadata!$B$2:$Z$451,20,0)</f>
        <v>acc</v>
      </c>
      <c r="X1530" t="str">
        <f>VLOOKUP($D1530,metadata!$B$2:$Z$451,21,0)</f>
        <v/>
      </c>
      <c r="Y1530">
        <f>VLOOKUP($D1530,metadata!$B$2:$Z$451,22,0)</f>
        <v>38</v>
      </c>
      <c r="Z1530" t="str">
        <f>VLOOKUP($D1530,metadata!$B$2:$Z$451,23,0)</f>
        <v/>
      </c>
      <c r="AA1530" t="str">
        <f>VLOOKUP($D1530,metadata!$B$2:$Z$451,24,0)</f>
        <v>adult</v>
      </c>
      <c r="AB1530" t="str">
        <f>VLOOKUP($D1530,metadata!$B$2:$Z$451,25,0)</f>
        <v/>
      </c>
      <c r="AC1530">
        <v>9.29492068702511</v>
      </c>
      <c r="AD1530">
        <v>58.288312766623598</v>
      </c>
      <c r="AF1530">
        <f>IF(AE1530="",V1530,AE1530)</f>
        <v>6</v>
      </c>
      <c r="AG1530">
        <v>10</v>
      </c>
      <c r="AH1530">
        <v>2017</v>
      </c>
      <c r="AI1530" t="s">
        <v>38</v>
      </c>
      <c r="AJ1530" t="s">
        <v>38</v>
      </c>
    </row>
    <row r="1531" spans="3:36" x14ac:dyDescent="0.3">
      <c r="C1531">
        <v>1531</v>
      </c>
      <c r="D1531" t="str">
        <f t="shared" si="56"/>
        <v>38-BOL</v>
      </c>
      <c r="E1531" t="str">
        <f>VLOOKUP($D1531,metadata!$B$2:$S$451,2,0)</f>
        <v>Pegoraro, M; Zonato, V; Tyler, ER; Fedele, G; Kyriacou, CP; Tauber, E</v>
      </c>
      <c r="F1531" t="str">
        <f>VLOOKUP($D1531,metadata!$B$2:$S$451,3,0)</f>
        <v>Geographical analysis of diapause inducibility in European Drosophila melanogaster populations</v>
      </c>
      <c r="G1531" t="str">
        <f>VLOOKUP($D1531,metadata!$B$2:$S$451,4,0)</f>
        <v>10.1016/j.jinsphys.2017.01.015</v>
      </c>
      <c r="H1531" t="str">
        <f>VLOOKUP($D1531,metadata!$B$2:$S$451,5,0)</f>
        <v>y</v>
      </c>
      <c r="I1531" t="str">
        <f>VLOOKUP($D1531,metadata!$B$2:$S$451,6,0)</f>
        <v>a</v>
      </c>
      <c r="J1531" t="str">
        <f>VLOOKUP($D1531,metadata!$B$2:$S$451,7,0)</f>
        <v>i</v>
      </c>
      <c r="K1531">
        <f>VLOOKUP($D1531,metadata!$B$2:$S$451,8,0)</f>
        <v>6</v>
      </c>
      <c r="L1531">
        <f>VLOOKUP($D1531,metadata!$B$2:$S$451,9,0)</f>
        <v>6</v>
      </c>
      <c r="M1531" t="str">
        <f>VLOOKUP($D1531,metadata!$B$2:$S$451,10,0)</f>
        <v/>
      </c>
      <c r="N1531" t="str">
        <f>VLOOKUP($D1531,metadata!$B$2:$S$451,11,0)</f>
        <v>Drosophila melanogaster</v>
      </c>
      <c r="O1531" t="str">
        <f>VLOOKUP($D1531,metadata!$B$2:$S$451,12,0)</f>
        <v>diptera</v>
      </c>
      <c r="P1531" t="str">
        <f>VLOOKUP($D1531,metadata!$B$2:$S$451,13,0)</f>
        <v>BOL</v>
      </c>
      <c r="Q1531">
        <f>VLOOKUP($D1531,metadata!$B$2:$S$451,14,0)</f>
        <v>46.3</v>
      </c>
      <c r="R1531">
        <f>VLOOKUP($D1531,metadata!$B$2:$S$451,15,0)</f>
        <v>11.22</v>
      </c>
      <c r="S1531">
        <f>VLOOKUP($D1531,metadata!$B$2:$S$451,16,0)</f>
        <v>0.01</v>
      </c>
      <c r="T1531">
        <f>VLOOKUP($D1531,metadata!$B$2:$S$451,17,0)</f>
        <v>262</v>
      </c>
      <c r="U1531" t="str">
        <f>VLOOKUP($D1531,metadata!$B$2:$S$451,18,0)</f>
        <v/>
      </c>
      <c r="V1531">
        <f>VLOOKUP($D1531,metadata!$B$2:$Z$451,19,0)</f>
        <v>6</v>
      </c>
      <c r="W1531" t="str">
        <f>VLOOKUP($D1531,metadata!$B$2:$Z$451,20,0)</f>
        <v>acc</v>
      </c>
      <c r="X1531" t="str">
        <f>VLOOKUP($D1531,metadata!$B$2:$Z$451,21,0)</f>
        <v/>
      </c>
      <c r="Y1531">
        <f>VLOOKUP($D1531,metadata!$B$2:$Z$451,22,0)</f>
        <v>38</v>
      </c>
      <c r="Z1531" t="str">
        <f>VLOOKUP($D1531,metadata!$B$2:$Z$451,23,0)</f>
        <v/>
      </c>
      <c r="AA1531" t="str">
        <f>VLOOKUP($D1531,metadata!$B$2:$Z$451,24,0)</f>
        <v>adult</v>
      </c>
      <c r="AB1531" t="str">
        <f>VLOOKUP($D1531,metadata!$B$2:$Z$451,25,0)</f>
        <v/>
      </c>
      <c r="AC1531">
        <v>11.4415224560334</v>
      </c>
      <c r="AD1531">
        <v>44.114868303636001</v>
      </c>
      <c r="AF1531">
        <f>IF(AE1531="",V1531,AE1531)</f>
        <v>6</v>
      </c>
      <c r="AG1531">
        <v>12</v>
      </c>
      <c r="AH1531">
        <v>2017</v>
      </c>
      <c r="AI1531" t="s">
        <v>38</v>
      </c>
      <c r="AJ1531" t="s">
        <v>38</v>
      </c>
    </row>
    <row r="1532" spans="3:36" x14ac:dyDescent="0.3">
      <c r="C1532">
        <v>1532</v>
      </c>
      <c r="D1532" t="str">
        <f t="shared" si="56"/>
        <v>38-BOL</v>
      </c>
      <c r="E1532" t="str">
        <f>VLOOKUP($D1532,metadata!$B$2:$S$451,2,0)</f>
        <v>Pegoraro, M; Zonato, V; Tyler, ER; Fedele, G; Kyriacou, CP; Tauber, E</v>
      </c>
      <c r="F1532" t="str">
        <f>VLOOKUP($D1532,metadata!$B$2:$S$451,3,0)</f>
        <v>Geographical analysis of diapause inducibility in European Drosophila melanogaster populations</v>
      </c>
      <c r="G1532" t="str">
        <f>VLOOKUP($D1532,metadata!$B$2:$S$451,4,0)</f>
        <v>10.1016/j.jinsphys.2017.01.015</v>
      </c>
      <c r="H1532" t="str">
        <f>VLOOKUP($D1532,metadata!$B$2:$S$451,5,0)</f>
        <v>y</v>
      </c>
      <c r="I1532" t="str">
        <f>VLOOKUP($D1532,metadata!$B$2:$S$451,6,0)</f>
        <v>a</v>
      </c>
      <c r="J1532" t="str">
        <f>VLOOKUP($D1532,metadata!$B$2:$S$451,7,0)</f>
        <v>i</v>
      </c>
      <c r="K1532">
        <f>VLOOKUP($D1532,metadata!$B$2:$S$451,8,0)</f>
        <v>6</v>
      </c>
      <c r="L1532">
        <f>VLOOKUP($D1532,metadata!$B$2:$S$451,9,0)</f>
        <v>6</v>
      </c>
      <c r="M1532" t="str">
        <f>VLOOKUP($D1532,metadata!$B$2:$S$451,10,0)</f>
        <v/>
      </c>
      <c r="N1532" t="str">
        <f>VLOOKUP($D1532,metadata!$B$2:$S$451,11,0)</f>
        <v>Drosophila melanogaster</v>
      </c>
      <c r="O1532" t="str">
        <f>VLOOKUP($D1532,metadata!$B$2:$S$451,12,0)</f>
        <v>diptera</v>
      </c>
      <c r="P1532" t="str">
        <f>VLOOKUP($D1532,metadata!$B$2:$S$451,13,0)</f>
        <v>BOL</v>
      </c>
      <c r="Q1532">
        <f>VLOOKUP($D1532,metadata!$B$2:$S$451,14,0)</f>
        <v>46.3</v>
      </c>
      <c r="R1532">
        <f>VLOOKUP($D1532,metadata!$B$2:$S$451,15,0)</f>
        <v>11.22</v>
      </c>
      <c r="S1532">
        <f>VLOOKUP($D1532,metadata!$B$2:$S$451,16,0)</f>
        <v>0.01</v>
      </c>
      <c r="T1532">
        <f>VLOOKUP($D1532,metadata!$B$2:$S$451,17,0)</f>
        <v>262</v>
      </c>
      <c r="U1532" t="str">
        <f>VLOOKUP($D1532,metadata!$B$2:$S$451,18,0)</f>
        <v/>
      </c>
      <c r="V1532">
        <f>VLOOKUP($D1532,metadata!$B$2:$Z$451,19,0)</f>
        <v>6</v>
      </c>
      <c r="W1532" t="str">
        <f>VLOOKUP($D1532,metadata!$B$2:$Z$451,20,0)</f>
        <v>acc</v>
      </c>
      <c r="X1532" t="str">
        <f>VLOOKUP($D1532,metadata!$B$2:$Z$451,21,0)</f>
        <v/>
      </c>
      <c r="Y1532">
        <f>VLOOKUP($D1532,metadata!$B$2:$Z$451,22,0)</f>
        <v>38</v>
      </c>
      <c r="Z1532" t="str">
        <f>VLOOKUP($D1532,metadata!$B$2:$Z$451,23,0)</f>
        <v/>
      </c>
      <c r="AA1532" t="str">
        <f>VLOOKUP($D1532,metadata!$B$2:$Z$451,24,0)</f>
        <v>adult</v>
      </c>
      <c r="AB1532" t="str">
        <f>VLOOKUP($D1532,metadata!$B$2:$Z$451,25,0)</f>
        <v/>
      </c>
      <c r="AC1532">
        <v>13.571573391224399</v>
      </c>
      <c r="AD1532">
        <v>55.727760851485201</v>
      </c>
      <c r="AF1532">
        <f>IF(AE1532="",V1532,AE1532)</f>
        <v>6</v>
      </c>
      <c r="AG1532">
        <v>14</v>
      </c>
      <c r="AH1532">
        <v>2017</v>
      </c>
      <c r="AI1532" t="s">
        <v>38</v>
      </c>
      <c r="AJ1532" t="s">
        <v>38</v>
      </c>
    </row>
    <row r="1533" spans="3:36" x14ac:dyDescent="0.3">
      <c r="C1533">
        <v>1533</v>
      </c>
      <c r="D1533" t="str">
        <f t="shared" si="56"/>
        <v>38-BOL</v>
      </c>
      <c r="E1533" t="str">
        <f>VLOOKUP($D1533,metadata!$B$2:$S$451,2,0)</f>
        <v>Pegoraro, M; Zonato, V; Tyler, ER; Fedele, G; Kyriacou, CP; Tauber, E</v>
      </c>
      <c r="F1533" t="str">
        <f>VLOOKUP($D1533,metadata!$B$2:$S$451,3,0)</f>
        <v>Geographical analysis of diapause inducibility in European Drosophila melanogaster populations</v>
      </c>
      <c r="G1533" t="str">
        <f>VLOOKUP($D1533,metadata!$B$2:$S$451,4,0)</f>
        <v>10.1016/j.jinsphys.2017.01.015</v>
      </c>
      <c r="H1533" t="str">
        <f>VLOOKUP($D1533,metadata!$B$2:$S$451,5,0)</f>
        <v>y</v>
      </c>
      <c r="I1533" t="str">
        <f>VLOOKUP($D1533,metadata!$B$2:$S$451,6,0)</f>
        <v>a</v>
      </c>
      <c r="J1533" t="str">
        <f>VLOOKUP($D1533,metadata!$B$2:$S$451,7,0)</f>
        <v>i</v>
      </c>
      <c r="K1533">
        <f>VLOOKUP($D1533,metadata!$B$2:$S$451,8,0)</f>
        <v>6</v>
      </c>
      <c r="L1533">
        <f>VLOOKUP($D1533,metadata!$B$2:$S$451,9,0)</f>
        <v>6</v>
      </c>
      <c r="M1533" t="str">
        <f>VLOOKUP($D1533,metadata!$B$2:$S$451,10,0)</f>
        <v/>
      </c>
      <c r="N1533" t="str">
        <f>VLOOKUP($D1533,metadata!$B$2:$S$451,11,0)</f>
        <v>Drosophila melanogaster</v>
      </c>
      <c r="O1533" t="str">
        <f>VLOOKUP($D1533,metadata!$B$2:$S$451,12,0)</f>
        <v>diptera</v>
      </c>
      <c r="P1533" t="str">
        <f>VLOOKUP($D1533,metadata!$B$2:$S$451,13,0)</f>
        <v>BOL</v>
      </c>
      <c r="Q1533">
        <f>VLOOKUP($D1533,metadata!$B$2:$S$451,14,0)</f>
        <v>46.3</v>
      </c>
      <c r="R1533">
        <f>VLOOKUP($D1533,metadata!$B$2:$S$451,15,0)</f>
        <v>11.22</v>
      </c>
      <c r="S1533">
        <f>VLOOKUP($D1533,metadata!$B$2:$S$451,16,0)</f>
        <v>0.01</v>
      </c>
      <c r="T1533">
        <f>VLOOKUP($D1533,metadata!$B$2:$S$451,17,0)</f>
        <v>262</v>
      </c>
      <c r="U1533" t="str">
        <f>VLOOKUP($D1533,metadata!$B$2:$S$451,18,0)</f>
        <v/>
      </c>
      <c r="V1533">
        <f>VLOOKUP($D1533,metadata!$B$2:$Z$451,19,0)</f>
        <v>6</v>
      </c>
      <c r="W1533" t="str">
        <f>VLOOKUP($D1533,metadata!$B$2:$Z$451,20,0)</f>
        <v>acc</v>
      </c>
      <c r="X1533" t="str">
        <f>VLOOKUP($D1533,metadata!$B$2:$Z$451,21,0)</f>
        <v/>
      </c>
      <c r="Y1533">
        <f>VLOOKUP($D1533,metadata!$B$2:$Z$451,22,0)</f>
        <v>38</v>
      </c>
      <c r="Z1533" t="str">
        <f>VLOOKUP($D1533,metadata!$B$2:$Z$451,23,0)</f>
        <v/>
      </c>
      <c r="AA1533" t="str">
        <f>VLOOKUP($D1533,metadata!$B$2:$Z$451,24,0)</f>
        <v>adult</v>
      </c>
      <c r="AB1533" t="str">
        <f>VLOOKUP($D1533,metadata!$B$2:$Z$451,25,0)</f>
        <v/>
      </c>
      <c r="AC1533">
        <v>15.746973611074701</v>
      </c>
      <c r="AD1533">
        <v>22.6860899896419</v>
      </c>
      <c r="AF1533">
        <f>IF(AE1533="",V1533,AE1533)</f>
        <v>6</v>
      </c>
      <c r="AG1533">
        <v>16</v>
      </c>
      <c r="AH1533">
        <v>2017</v>
      </c>
      <c r="AI1533" t="s">
        <v>38</v>
      </c>
      <c r="AJ1533" t="s">
        <v>38</v>
      </c>
    </row>
    <row r="1534" spans="3:36" x14ac:dyDescent="0.3">
      <c r="C1534">
        <v>1534</v>
      </c>
      <c r="D1534" t="str">
        <f t="shared" si="56"/>
        <v>38-BOL</v>
      </c>
      <c r="E1534" t="str">
        <f>VLOOKUP($D1534,metadata!$B$2:$S$451,2,0)</f>
        <v>Pegoraro, M; Zonato, V; Tyler, ER; Fedele, G; Kyriacou, CP; Tauber, E</v>
      </c>
      <c r="F1534" t="str">
        <f>VLOOKUP($D1534,metadata!$B$2:$S$451,3,0)</f>
        <v>Geographical analysis of diapause inducibility in European Drosophila melanogaster populations</v>
      </c>
      <c r="G1534" t="str">
        <f>VLOOKUP($D1534,metadata!$B$2:$S$451,4,0)</f>
        <v>10.1016/j.jinsphys.2017.01.015</v>
      </c>
      <c r="H1534" t="str">
        <f>VLOOKUP($D1534,metadata!$B$2:$S$451,5,0)</f>
        <v>y</v>
      </c>
      <c r="I1534" t="str">
        <f>VLOOKUP($D1534,metadata!$B$2:$S$451,6,0)</f>
        <v>a</v>
      </c>
      <c r="J1534" t="str">
        <f>VLOOKUP($D1534,metadata!$B$2:$S$451,7,0)</f>
        <v>i</v>
      </c>
      <c r="K1534">
        <f>VLOOKUP($D1534,metadata!$B$2:$S$451,8,0)</f>
        <v>6</v>
      </c>
      <c r="L1534">
        <f>VLOOKUP($D1534,metadata!$B$2:$S$451,9,0)</f>
        <v>6</v>
      </c>
      <c r="M1534" t="str">
        <f>VLOOKUP($D1534,metadata!$B$2:$S$451,10,0)</f>
        <v/>
      </c>
      <c r="N1534" t="str">
        <f>VLOOKUP($D1534,metadata!$B$2:$S$451,11,0)</f>
        <v>Drosophila melanogaster</v>
      </c>
      <c r="O1534" t="str">
        <f>VLOOKUP($D1534,metadata!$B$2:$S$451,12,0)</f>
        <v>diptera</v>
      </c>
      <c r="P1534" t="str">
        <f>VLOOKUP($D1534,metadata!$B$2:$S$451,13,0)</f>
        <v>BOL</v>
      </c>
      <c r="Q1534">
        <f>VLOOKUP($D1534,metadata!$B$2:$S$451,14,0)</f>
        <v>46.3</v>
      </c>
      <c r="R1534">
        <f>VLOOKUP($D1534,metadata!$B$2:$S$451,15,0)</f>
        <v>11.22</v>
      </c>
      <c r="S1534">
        <f>VLOOKUP($D1534,metadata!$B$2:$S$451,16,0)</f>
        <v>0.01</v>
      </c>
      <c r="T1534">
        <f>VLOOKUP($D1534,metadata!$B$2:$S$451,17,0)</f>
        <v>262</v>
      </c>
      <c r="U1534" t="str">
        <f>VLOOKUP($D1534,metadata!$B$2:$S$451,18,0)</f>
        <v/>
      </c>
      <c r="V1534">
        <f>VLOOKUP($D1534,metadata!$B$2:$Z$451,19,0)</f>
        <v>6</v>
      </c>
      <c r="W1534" t="str">
        <f>VLOOKUP($D1534,metadata!$B$2:$Z$451,20,0)</f>
        <v>acc</v>
      </c>
      <c r="X1534" t="str">
        <f>VLOOKUP($D1534,metadata!$B$2:$Z$451,21,0)</f>
        <v/>
      </c>
      <c r="Y1534">
        <f>VLOOKUP($D1534,metadata!$B$2:$Z$451,22,0)</f>
        <v>38</v>
      </c>
      <c r="Z1534" t="str">
        <f>VLOOKUP($D1534,metadata!$B$2:$Z$451,23,0)</f>
        <v/>
      </c>
      <c r="AA1534" t="str">
        <f>VLOOKUP($D1534,metadata!$B$2:$Z$451,24,0)</f>
        <v>adult</v>
      </c>
      <c r="AB1534" t="str">
        <f>VLOOKUP($D1534,metadata!$B$2:$Z$451,25,0)</f>
        <v/>
      </c>
      <c r="AC1534">
        <v>17.850377703820001</v>
      </c>
      <c r="AD1534">
        <v>36.814985124938097</v>
      </c>
      <c r="AF1534">
        <f>IF(AE1534="",V1534,AE1534)</f>
        <v>6</v>
      </c>
      <c r="AG1534">
        <v>18</v>
      </c>
      <c r="AH1534">
        <v>2017</v>
      </c>
      <c r="AI1534" t="s">
        <v>38</v>
      </c>
      <c r="AJ1534" t="s">
        <v>38</v>
      </c>
    </row>
    <row r="1535" spans="3:36" x14ac:dyDescent="0.3">
      <c r="C1535">
        <v>1535</v>
      </c>
      <c r="D1535" t="str">
        <f t="shared" si="56"/>
        <v>38-HU</v>
      </c>
      <c r="E1535" t="str">
        <f>VLOOKUP($D1535,metadata!$B$2:$S$451,2,0)</f>
        <v>Pegoraro, M; Zonato, V; Tyler, ER; Fedele, G; Kyriacou, CP; Tauber, E</v>
      </c>
      <c r="F1535" t="str">
        <f>VLOOKUP($D1535,metadata!$B$2:$S$451,3,0)</f>
        <v>Geographical analysis of diapause inducibility in European Drosophila melanogaster populations</v>
      </c>
      <c r="G1535" t="str">
        <f>VLOOKUP($D1535,metadata!$B$2:$S$451,4,0)</f>
        <v>10.1016/j.jinsphys.2017.01.015</v>
      </c>
      <c r="H1535" t="str">
        <f>VLOOKUP($D1535,metadata!$B$2:$S$451,5,0)</f>
        <v>y</v>
      </c>
      <c r="I1535" t="str">
        <f>VLOOKUP($D1535,metadata!$B$2:$S$451,6,0)</f>
        <v>a</v>
      </c>
      <c r="J1535" t="str">
        <f>VLOOKUP($D1535,metadata!$B$2:$S$451,7,0)</f>
        <v>i</v>
      </c>
      <c r="K1535">
        <f>VLOOKUP($D1535,metadata!$B$2:$S$451,8,0)</f>
        <v>6</v>
      </c>
      <c r="L1535">
        <f>VLOOKUP($D1535,metadata!$B$2:$S$451,9,0)</f>
        <v>6</v>
      </c>
      <c r="M1535" t="str">
        <f>VLOOKUP($D1535,metadata!$B$2:$S$451,10,0)</f>
        <v/>
      </c>
      <c r="N1535" t="str">
        <f>VLOOKUP($D1535,metadata!$B$2:$S$451,11,0)</f>
        <v>Drosophila melanogaster</v>
      </c>
      <c r="O1535" t="str">
        <f>VLOOKUP($D1535,metadata!$B$2:$S$451,12,0)</f>
        <v>diptera</v>
      </c>
      <c r="P1535" t="str">
        <f>VLOOKUP($D1535,metadata!$B$2:$S$451,13,0)</f>
        <v>HU</v>
      </c>
      <c r="Q1535">
        <f>VLOOKUP($D1535,metadata!$B$2:$S$451,14,0)</f>
        <v>52.03</v>
      </c>
      <c r="R1535">
        <f>VLOOKUP($D1535,metadata!$B$2:$S$451,15,0)</f>
        <v>5.17</v>
      </c>
      <c r="S1535">
        <f>VLOOKUP($D1535,metadata!$B$2:$S$451,16,0)</f>
        <v>0.01</v>
      </c>
      <c r="T1535">
        <f>VLOOKUP($D1535,metadata!$B$2:$S$451,17,0)</f>
        <v>2</v>
      </c>
      <c r="U1535" t="str">
        <f>VLOOKUP($D1535,metadata!$B$2:$S$451,18,0)</f>
        <v/>
      </c>
      <c r="V1535">
        <f>VLOOKUP($D1535,metadata!$B$2:$Z$451,19,0)</f>
        <v>6</v>
      </c>
      <c r="W1535" t="str">
        <f>VLOOKUP($D1535,metadata!$B$2:$Z$451,20,0)</f>
        <v>acc</v>
      </c>
      <c r="X1535" t="str">
        <f>VLOOKUP($D1535,metadata!$B$2:$Z$451,21,0)</f>
        <v/>
      </c>
      <c r="Y1535">
        <f>VLOOKUP($D1535,metadata!$B$2:$Z$451,22,0)</f>
        <v>38</v>
      </c>
      <c r="Z1535" t="str">
        <f>VLOOKUP($D1535,metadata!$B$2:$Z$451,23,0)</f>
        <v/>
      </c>
      <c r="AA1535" t="str">
        <f>VLOOKUP($D1535,metadata!$B$2:$Z$451,24,0)</f>
        <v>adult</v>
      </c>
      <c r="AB1535" t="str">
        <f>VLOOKUP($D1535,metadata!$B$2:$Z$451,25,0)</f>
        <v/>
      </c>
      <c r="AC1535">
        <v>7.1632974226214001</v>
      </c>
      <c r="AD1535">
        <v>58.625122234803897</v>
      </c>
      <c r="AF1535">
        <f>IF(AE1535="",V1535,AE1535)</f>
        <v>6</v>
      </c>
      <c r="AG1535">
        <v>8</v>
      </c>
      <c r="AH1535">
        <v>2017</v>
      </c>
      <c r="AI1535" t="s">
        <v>38</v>
      </c>
      <c r="AJ1535" t="s">
        <v>38</v>
      </c>
    </row>
    <row r="1536" spans="3:36" x14ac:dyDescent="0.3">
      <c r="C1536">
        <v>1536</v>
      </c>
      <c r="D1536" t="str">
        <f t="shared" si="56"/>
        <v>38-HU</v>
      </c>
      <c r="E1536" t="str">
        <f>VLOOKUP($D1536,metadata!$B$2:$S$451,2,0)</f>
        <v>Pegoraro, M; Zonato, V; Tyler, ER; Fedele, G; Kyriacou, CP; Tauber, E</v>
      </c>
      <c r="F1536" t="str">
        <f>VLOOKUP($D1536,metadata!$B$2:$S$451,3,0)</f>
        <v>Geographical analysis of diapause inducibility in European Drosophila melanogaster populations</v>
      </c>
      <c r="G1536" t="str">
        <f>VLOOKUP($D1536,metadata!$B$2:$S$451,4,0)</f>
        <v>10.1016/j.jinsphys.2017.01.015</v>
      </c>
      <c r="H1536" t="str">
        <f>VLOOKUP($D1536,metadata!$B$2:$S$451,5,0)</f>
        <v>y</v>
      </c>
      <c r="I1536" t="str">
        <f>VLOOKUP($D1536,metadata!$B$2:$S$451,6,0)</f>
        <v>a</v>
      </c>
      <c r="J1536" t="str">
        <f>VLOOKUP($D1536,metadata!$B$2:$S$451,7,0)</f>
        <v>i</v>
      </c>
      <c r="K1536">
        <f>VLOOKUP($D1536,metadata!$B$2:$S$451,8,0)</f>
        <v>6</v>
      </c>
      <c r="L1536">
        <f>VLOOKUP($D1536,metadata!$B$2:$S$451,9,0)</f>
        <v>6</v>
      </c>
      <c r="M1536" t="str">
        <f>VLOOKUP($D1536,metadata!$B$2:$S$451,10,0)</f>
        <v/>
      </c>
      <c r="N1536" t="str">
        <f>VLOOKUP($D1536,metadata!$B$2:$S$451,11,0)</f>
        <v>Drosophila melanogaster</v>
      </c>
      <c r="O1536" t="str">
        <f>VLOOKUP($D1536,metadata!$B$2:$S$451,12,0)</f>
        <v>diptera</v>
      </c>
      <c r="P1536" t="str">
        <f>VLOOKUP($D1536,metadata!$B$2:$S$451,13,0)</f>
        <v>HU</v>
      </c>
      <c r="Q1536">
        <f>VLOOKUP($D1536,metadata!$B$2:$S$451,14,0)</f>
        <v>52.03</v>
      </c>
      <c r="R1536">
        <f>VLOOKUP($D1536,metadata!$B$2:$S$451,15,0)</f>
        <v>5.17</v>
      </c>
      <c r="S1536">
        <f>VLOOKUP($D1536,metadata!$B$2:$S$451,16,0)</f>
        <v>0.01</v>
      </c>
      <c r="T1536">
        <f>VLOOKUP($D1536,metadata!$B$2:$S$451,17,0)</f>
        <v>2</v>
      </c>
      <c r="U1536" t="str">
        <f>VLOOKUP($D1536,metadata!$B$2:$S$451,18,0)</f>
        <v/>
      </c>
      <c r="V1536">
        <f>VLOOKUP($D1536,metadata!$B$2:$Z$451,19,0)</f>
        <v>6</v>
      </c>
      <c r="W1536" t="str">
        <f>VLOOKUP($D1536,metadata!$B$2:$Z$451,20,0)</f>
        <v>acc</v>
      </c>
      <c r="X1536" t="str">
        <f>VLOOKUP($D1536,metadata!$B$2:$Z$451,21,0)</f>
        <v/>
      </c>
      <c r="Y1536">
        <f>VLOOKUP($D1536,metadata!$B$2:$Z$451,22,0)</f>
        <v>38</v>
      </c>
      <c r="Z1536" t="str">
        <f>VLOOKUP($D1536,metadata!$B$2:$Z$451,23,0)</f>
        <v/>
      </c>
      <c r="AA1536" t="str">
        <f>VLOOKUP($D1536,metadata!$B$2:$Z$451,24,0)</f>
        <v>adult</v>
      </c>
      <c r="AB1536" t="str">
        <f>VLOOKUP($D1536,metadata!$B$2:$Z$451,25,0)</f>
        <v/>
      </c>
      <c r="AC1536">
        <v>9.3076855176066395</v>
      </c>
      <c r="AD1536">
        <v>61.275600347015803</v>
      </c>
      <c r="AF1536">
        <f>IF(AE1536="",V1536,AE1536)</f>
        <v>6</v>
      </c>
      <c r="AG1536">
        <v>10</v>
      </c>
      <c r="AH1536">
        <v>2017</v>
      </c>
      <c r="AI1536" t="s">
        <v>38</v>
      </c>
      <c r="AJ1536" t="s">
        <v>38</v>
      </c>
    </row>
    <row r="1537" spans="3:36" x14ac:dyDescent="0.3">
      <c r="C1537">
        <v>1537</v>
      </c>
      <c r="D1537" t="str">
        <f t="shared" si="56"/>
        <v>38-HU</v>
      </c>
      <c r="E1537" t="str">
        <f>VLOOKUP($D1537,metadata!$B$2:$S$451,2,0)</f>
        <v>Pegoraro, M; Zonato, V; Tyler, ER; Fedele, G; Kyriacou, CP; Tauber, E</v>
      </c>
      <c r="F1537" t="str">
        <f>VLOOKUP($D1537,metadata!$B$2:$S$451,3,0)</f>
        <v>Geographical analysis of diapause inducibility in European Drosophila melanogaster populations</v>
      </c>
      <c r="G1537" t="str">
        <f>VLOOKUP($D1537,metadata!$B$2:$S$451,4,0)</f>
        <v>10.1016/j.jinsphys.2017.01.015</v>
      </c>
      <c r="H1537" t="str">
        <f>VLOOKUP($D1537,metadata!$B$2:$S$451,5,0)</f>
        <v>y</v>
      </c>
      <c r="I1537" t="str">
        <f>VLOOKUP($D1537,metadata!$B$2:$S$451,6,0)</f>
        <v>a</v>
      </c>
      <c r="J1537" t="str">
        <f>VLOOKUP($D1537,metadata!$B$2:$S$451,7,0)</f>
        <v>i</v>
      </c>
      <c r="K1537">
        <f>VLOOKUP($D1537,metadata!$B$2:$S$451,8,0)</f>
        <v>6</v>
      </c>
      <c r="L1537">
        <f>VLOOKUP($D1537,metadata!$B$2:$S$451,9,0)</f>
        <v>6</v>
      </c>
      <c r="M1537" t="str">
        <f>VLOOKUP($D1537,metadata!$B$2:$S$451,10,0)</f>
        <v/>
      </c>
      <c r="N1537" t="str">
        <f>VLOOKUP($D1537,metadata!$B$2:$S$451,11,0)</f>
        <v>Drosophila melanogaster</v>
      </c>
      <c r="O1537" t="str">
        <f>VLOOKUP($D1537,metadata!$B$2:$S$451,12,0)</f>
        <v>diptera</v>
      </c>
      <c r="P1537" t="str">
        <f>VLOOKUP($D1537,metadata!$B$2:$S$451,13,0)</f>
        <v>HU</v>
      </c>
      <c r="Q1537">
        <f>VLOOKUP($D1537,metadata!$B$2:$S$451,14,0)</f>
        <v>52.03</v>
      </c>
      <c r="R1537">
        <f>VLOOKUP($D1537,metadata!$B$2:$S$451,15,0)</f>
        <v>5.17</v>
      </c>
      <c r="S1537">
        <f>VLOOKUP($D1537,metadata!$B$2:$S$451,16,0)</f>
        <v>0.01</v>
      </c>
      <c r="T1537">
        <f>VLOOKUP($D1537,metadata!$B$2:$S$451,17,0)</f>
        <v>2</v>
      </c>
      <c r="U1537" t="str">
        <f>VLOOKUP($D1537,metadata!$B$2:$S$451,18,0)</f>
        <v/>
      </c>
      <c r="V1537">
        <f>VLOOKUP($D1537,metadata!$B$2:$Z$451,19,0)</f>
        <v>6</v>
      </c>
      <c r="W1537" t="str">
        <f>VLOOKUP($D1537,metadata!$B$2:$Z$451,20,0)</f>
        <v>acc</v>
      </c>
      <c r="X1537" t="str">
        <f>VLOOKUP($D1537,metadata!$B$2:$Z$451,21,0)</f>
        <v/>
      </c>
      <c r="Y1537">
        <f>VLOOKUP($D1537,metadata!$B$2:$Z$451,22,0)</f>
        <v>38</v>
      </c>
      <c r="Z1537" t="str">
        <f>VLOOKUP($D1537,metadata!$B$2:$Z$451,23,0)</f>
        <v/>
      </c>
      <c r="AA1537" t="str">
        <f>VLOOKUP($D1537,metadata!$B$2:$Z$451,24,0)</f>
        <v>adult</v>
      </c>
      <c r="AB1537" t="str">
        <f>VLOOKUP($D1537,metadata!$B$2:$Z$451,25,0)</f>
        <v/>
      </c>
      <c r="AC1537">
        <v>11.441481078948801</v>
      </c>
      <c r="AD1537">
        <v>44.4293341461631</v>
      </c>
      <c r="AF1537">
        <f>IF(AE1537="",V1537,AE1537)</f>
        <v>6</v>
      </c>
      <c r="AG1537">
        <v>12</v>
      </c>
      <c r="AH1537">
        <v>2017</v>
      </c>
      <c r="AI1537" t="s">
        <v>38</v>
      </c>
      <c r="AJ1537" t="s">
        <v>38</v>
      </c>
    </row>
    <row r="1538" spans="3:36" x14ac:dyDescent="0.3">
      <c r="C1538">
        <v>1538</v>
      </c>
      <c r="D1538" t="str">
        <f t="shared" ref="D1538:D1601" si="57">VLOOKUP(C1538,$A$1:$B$451,2)</f>
        <v>38-HU</v>
      </c>
      <c r="E1538" t="str">
        <f>VLOOKUP($D1538,metadata!$B$2:$S$451,2,0)</f>
        <v>Pegoraro, M; Zonato, V; Tyler, ER; Fedele, G; Kyriacou, CP; Tauber, E</v>
      </c>
      <c r="F1538" t="str">
        <f>VLOOKUP($D1538,metadata!$B$2:$S$451,3,0)</f>
        <v>Geographical analysis of diapause inducibility in European Drosophila melanogaster populations</v>
      </c>
      <c r="G1538" t="str">
        <f>VLOOKUP($D1538,metadata!$B$2:$S$451,4,0)</f>
        <v>10.1016/j.jinsphys.2017.01.015</v>
      </c>
      <c r="H1538" t="str">
        <f>VLOOKUP($D1538,metadata!$B$2:$S$451,5,0)</f>
        <v>y</v>
      </c>
      <c r="I1538" t="str">
        <f>VLOOKUP($D1538,metadata!$B$2:$S$451,6,0)</f>
        <v>a</v>
      </c>
      <c r="J1538" t="str">
        <f>VLOOKUP($D1538,metadata!$B$2:$S$451,7,0)</f>
        <v>i</v>
      </c>
      <c r="K1538">
        <f>VLOOKUP($D1538,metadata!$B$2:$S$451,8,0)</f>
        <v>6</v>
      </c>
      <c r="L1538">
        <f>VLOOKUP($D1538,metadata!$B$2:$S$451,9,0)</f>
        <v>6</v>
      </c>
      <c r="M1538" t="str">
        <f>VLOOKUP($D1538,metadata!$B$2:$S$451,10,0)</f>
        <v/>
      </c>
      <c r="N1538" t="str">
        <f>VLOOKUP($D1538,metadata!$B$2:$S$451,11,0)</f>
        <v>Drosophila melanogaster</v>
      </c>
      <c r="O1538" t="str">
        <f>VLOOKUP($D1538,metadata!$B$2:$S$451,12,0)</f>
        <v>diptera</v>
      </c>
      <c r="P1538" t="str">
        <f>VLOOKUP($D1538,metadata!$B$2:$S$451,13,0)</f>
        <v>HU</v>
      </c>
      <c r="Q1538">
        <f>VLOOKUP($D1538,metadata!$B$2:$S$451,14,0)</f>
        <v>52.03</v>
      </c>
      <c r="R1538">
        <f>VLOOKUP($D1538,metadata!$B$2:$S$451,15,0)</f>
        <v>5.17</v>
      </c>
      <c r="S1538">
        <f>VLOOKUP($D1538,metadata!$B$2:$S$451,16,0)</f>
        <v>0.01</v>
      </c>
      <c r="T1538">
        <f>VLOOKUP($D1538,metadata!$B$2:$S$451,17,0)</f>
        <v>2</v>
      </c>
      <c r="U1538" t="str">
        <f>VLOOKUP($D1538,metadata!$B$2:$S$451,18,0)</f>
        <v/>
      </c>
      <c r="V1538">
        <f>VLOOKUP($D1538,metadata!$B$2:$Z$451,19,0)</f>
        <v>6</v>
      </c>
      <c r="W1538" t="str">
        <f>VLOOKUP($D1538,metadata!$B$2:$Z$451,20,0)</f>
        <v>acc</v>
      </c>
      <c r="X1538" t="str">
        <f>VLOOKUP($D1538,metadata!$B$2:$Z$451,21,0)</f>
        <v/>
      </c>
      <c r="Y1538">
        <f>VLOOKUP($D1538,metadata!$B$2:$Z$451,22,0)</f>
        <v>38</v>
      </c>
      <c r="Z1538" t="str">
        <f>VLOOKUP($D1538,metadata!$B$2:$Z$451,23,0)</f>
        <v/>
      </c>
      <c r="AA1538" t="str">
        <f>VLOOKUP($D1538,metadata!$B$2:$Z$451,24,0)</f>
        <v>adult</v>
      </c>
      <c r="AB1538" t="str">
        <f>VLOOKUP($D1538,metadata!$B$2:$Z$451,25,0)</f>
        <v/>
      </c>
      <c r="AC1538">
        <v>13.5688425036446</v>
      </c>
      <c r="AD1538">
        <v>76.482506458273207</v>
      </c>
      <c r="AF1538">
        <f>IF(AE1538="",V1538,AE1538)</f>
        <v>6</v>
      </c>
      <c r="AG1538">
        <v>14</v>
      </c>
      <c r="AH1538">
        <v>2017</v>
      </c>
      <c r="AI1538" t="s">
        <v>38</v>
      </c>
      <c r="AJ1538" t="s">
        <v>38</v>
      </c>
    </row>
    <row r="1539" spans="3:36" x14ac:dyDescent="0.3">
      <c r="C1539">
        <v>1539</v>
      </c>
      <c r="D1539" t="str">
        <f t="shared" si="57"/>
        <v>38-HU</v>
      </c>
      <c r="E1539" t="str">
        <f>VLOOKUP($D1539,metadata!$B$2:$S$451,2,0)</f>
        <v>Pegoraro, M; Zonato, V; Tyler, ER; Fedele, G; Kyriacou, CP; Tauber, E</v>
      </c>
      <c r="F1539" t="str">
        <f>VLOOKUP($D1539,metadata!$B$2:$S$451,3,0)</f>
        <v>Geographical analysis of diapause inducibility in European Drosophila melanogaster populations</v>
      </c>
      <c r="G1539" t="str">
        <f>VLOOKUP($D1539,metadata!$B$2:$S$451,4,0)</f>
        <v>10.1016/j.jinsphys.2017.01.015</v>
      </c>
      <c r="H1539" t="str">
        <f>VLOOKUP($D1539,metadata!$B$2:$S$451,5,0)</f>
        <v>y</v>
      </c>
      <c r="I1539" t="str">
        <f>VLOOKUP($D1539,metadata!$B$2:$S$451,6,0)</f>
        <v>a</v>
      </c>
      <c r="J1539" t="str">
        <f>VLOOKUP($D1539,metadata!$B$2:$S$451,7,0)</f>
        <v>i</v>
      </c>
      <c r="K1539">
        <f>VLOOKUP($D1539,metadata!$B$2:$S$451,8,0)</f>
        <v>6</v>
      </c>
      <c r="L1539">
        <f>VLOOKUP($D1539,metadata!$B$2:$S$451,9,0)</f>
        <v>6</v>
      </c>
      <c r="M1539" t="str">
        <f>VLOOKUP($D1539,metadata!$B$2:$S$451,10,0)</f>
        <v/>
      </c>
      <c r="N1539" t="str">
        <f>VLOOKUP($D1539,metadata!$B$2:$S$451,11,0)</f>
        <v>Drosophila melanogaster</v>
      </c>
      <c r="O1539" t="str">
        <f>VLOOKUP($D1539,metadata!$B$2:$S$451,12,0)</f>
        <v>diptera</v>
      </c>
      <c r="P1539" t="str">
        <f>VLOOKUP($D1539,metadata!$B$2:$S$451,13,0)</f>
        <v>HU</v>
      </c>
      <c r="Q1539">
        <f>VLOOKUP($D1539,metadata!$B$2:$S$451,14,0)</f>
        <v>52.03</v>
      </c>
      <c r="R1539">
        <f>VLOOKUP($D1539,metadata!$B$2:$S$451,15,0)</f>
        <v>5.17</v>
      </c>
      <c r="S1539">
        <f>VLOOKUP($D1539,metadata!$B$2:$S$451,16,0)</f>
        <v>0.01</v>
      </c>
      <c r="T1539">
        <f>VLOOKUP($D1539,metadata!$B$2:$S$451,17,0)</f>
        <v>2</v>
      </c>
      <c r="U1539" t="str">
        <f>VLOOKUP($D1539,metadata!$B$2:$S$451,18,0)</f>
        <v/>
      </c>
      <c r="V1539">
        <f>VLOOKUP($D1539,metadata!$B$2:$Z$451,19,0)</f>
        <v>6</v>
      </c>
      <c r="W1539" t="str">
        <f>VLOOKUP($D1539,metadata!$B$2:$Z$451,20,0)</f>
        <v>acc</v>
      </c>
      <c r="X1539" t="str">
        <f>VLOOKUP($D1539,metadata!$B$2:$Z$451,21,0)</f>
        <v/>
      </c>
      <c r="Y1539">
        <f>VLOOKUP($D1539,metadata!$B$2:$Z$451,22,0)</f>
        <v>38</v>
      </c>
      <c r="Z1539" t="str">
        <f>VLOOKUP($D1539,metadata!$B$2:$Z$451,23,0)</f>
        <v/>
      </c>
      <c r="AA1539" t="str">
        <f>VLOOKUP($D1539,metadata!$B$2:$Z$451,24,0)</f>
        <v>adult</v>
      </c>
      <c r="AB1539" t="str">
        <f>VLOOKUP($D1539,metadata!$B$2:$Z$451,25,0)</f>
        <v/>
      </c>
      <c r="AC1539">
        <v>15.6938247459791</v>
      </c>
      <c r="AD1539">
        <v>26.617464715691099</v>
      </c>
      <c r="AF1539">
        <f>IF(AE1539="",V1539,AE1539)</f>
        <v>6</v>
      </c>
      <c r="AG1539">
        <v>16</v>
      </c>
      <c r="AH1539">
        <v>2017</v>
      </c>
      <c r="AI1539" t="s">
        <v>38</v>
      </c>
      <c r="AJ1539" t="s">
        <v>38</v>
      </c>
    </row>
    <row r="1540" spans="3:36" x14ac:dyDescent="0.3">
      <c r="C1540">
        <v>1540</v>
      </c>
      <c r="D1540" t="str">
        <f t="shared" si="57"/>
        <v>38-HU</v>
      </c>
      <c r="E1540" t="str">
        <f>VLOOKUP($D1540,metadata!$B$2:$S$451,2,0)</f>
        <v>Pegoraro, M; Zonato, V; Tyler, ER; Fedele, G; Kyriacou, CP; Tauber, E</v>
      </c>
      <c r="F1540" t="str">
        <f>VLOOKUP($D1540,metadata!$B$2:$S$451,3,0)</f>
        <v>Geographical analysis of diapause inducibility in European Drosophila melanogaster populations</v>
      </c>
      <c r="G1540" t="str">
        <f>VLOOKUP($D1540,metadata!$B$2:$S$451,4,0)</f>
        <v>10.1016/j.jinsphys.2017.01.015</v>
      </c>
      <c r="H1540" t="str">
        <f>VLOOKUP($D1540,metadata!$B$2:$S$451,5,0)</f>
        <v>y</v>
      </c>
      <c r="I1540" t="str">
        <f>VLOOKUP($D1540,metadata!$B$2:$S$451,6,0)</f>
        <v>a</v>
      </c>
      <c r="J1540" t="str">
        <f>VLOOKUP($D1540,metadata!$B$2:$S$451,7,0)</f>
        <v>i</v>
      </c>
      <c r="K1540">
        <f>VLOOKUP($D1540,metadata!$B$2:$S$451,8,0)</f>
        <v>6</v>
      </c>
      <c r="L1540">
        <f>VLOOKUP($D1540,metadata!$B$2:$S$451,9,0)</f>
        <v>6</v>
      </c>
      <c r="M1540" t="str">
        <f>VLOOKUP($D1540,metadata!$B$2:$S$451,10,0)</f>
        <v/>
      </c>
      <c r="N1540" t="str">
        <f>VLOOKUP($D1540,metadata!$B$2:$S$451,11,0)</f>
        <v>Drosophila melanogaster</v>
      </c>
      <c r="O1540" t="str">
        <f>VLOOKUP($D1540,metadata!$B$2:$S$451,12,0)</f>
        <v>diptera</v>
      </c>
      <c r="P1540" t="str">
        <f>VLOOKUP($D1540,metadata!$B$2:$S$451,13,0)</f>
        <v>HU</v>
      </c>
      <c r="Q1540">
        <f>VLOOKUP($D1540,metadata!$B$2:$S$451,14,0)</f>
        <v>52.03</v>
      </c>
      <c r="R1540">
        <f>VLOOKUP($D1540,metadata!$B$2:$S$451,15,0)</f>
        <v>5.17</v>
      </c>
      <c r="S1540">
        <f>VLOOKUP($D1540,metadata!$B$2:$S$451,16,0)</f>
        <v>0.01</v>
      </c>
      <c r="T1540">
        <f>VLOOKUP($D1540,metadata!$B$2:$S$451,17,0)</f>
        <v>2</v>
      </c>
      <c r="U1540" t="str">
        <f>VLOOKUP($D1540,metadata!$B$2:$S$451,18,0)</f>
        <v/>
      </c>
      <c r="V1540">
        <f>VLOOKUP($D1540,metadata!$B$2:$Z$451,19,0)</f>
        <v>6</v>
      </c>
      <c r="W1540" t="str">
        <f>VLOOKUP($D1540,metadata!$B$2:$Z$451,20,0)</f>
        <v>acc</v>
      </c>
      <c r="X1540" t="str">
        <f>VLOOKUP($D1540,metadata!$B$2:$Z$451,21,0)</f>
        <v/>
      </c>
      <c r="Y1540">
        <f>VLOOKUP($D1540,metadata!$B$2:$Z$451,22,0)</f>
        <v>38</v>
      </c>
      <c r="Z1540" t="str">
        <f>VLOOKUP($D1540,metadata!$B$2:$Z$451,23,0)</f>
        <v/>
      </c>
      <c r="AA1540" t="str">
        <f>VLOOKUP($D1540,metadata!$B$2:$Z$451,24,0)</f>
        <v>adult</v>
      </c>
      <c r="AB1540" t="str">
        <f>VLOOKUP($D1540,metadata!$B$2:$Z$451,25,0)</f>
        <v/>
      </c>
      <c r="AC1540">
        <v>17.8536464934989</v>
      </c>
      <c r="AD1540">
        <v>11.972183565297801</v>
      </c>
      <c r="AF1540">
        <f>IF(AE1540="",V1540,AE1540)</f>
        <v>6</v>
      </c>
      <c r="AG1540">
        <v>18</v>
      </c>
      <c r="AH1540">
        <v>2017</v>
      </c>
      <c r="AI1540" t="s">
        <v>38</v>
      </c>
      <c r="AJ1540" t="s">
        <v>38</v>
      </c>
    </row>
    <row r="1541" spans="3:36" x14ac:dyDescent="0.3">
      <c r="C1541">
        <v>1541</v>
      </c>
      <c r="D1541" t="str">
        <f t="shared" si="57"/>
        <v>38-KOR</v>
      </c>
      <c r="E1541" t="str">
        <f>VLOOKUP($D1541,metadata!$B$2:$S$451,2,0)</f>
        <v>Pegoraro, M; Zonato, V; Tyler, ER; Fedele, G; Kyriacou, CP; Tauber, E</v>
      </c>
      <c r="F1541" t="str">
        <f>VLOOKUP($D1541,metadata!$B$2:$S$451,3,0)</f>
        <v>Geographical analysis of diapause inducibility in European Drosophila melanogaster populations</v>
      </c>
      <c r="G1541" t="str">
        <f>VLOOKUP($D1541,metadata!$B$2:$S$451,4,0)</f>
        <v>10.1016/j.jinsphys.2017.01.015</v>
      </c>
      <c r="H1541" t="str">
        <f>VLOOKUP($D1541,metadata!$B$2:$S$451,5,0)</f>
        <v>y</v>
      </c>
      <c r="I1541" t="str">
        <f>VLOOKUP($D1541,metadata!$B$2:$S$451,6,0)</f>
        <v>a</v>
      </c>
      <c r="J1541" t="str">
        <f>VLOOKUP($D1541,metadata!$B$2:$S$451,7,0)</f>
        <v>i</v>
      </c>
      <c r="K1541">
        <f>VLOOKUP($D1541,metadata!$B$2:$S$451,8,0)</f>
        <v>6</v>
      </c>
      <c r="L1541">
        <f>VLOOKUP($D1541,metadata!$B$2:$S$451,9,0)</f>
        <v>6</v>
      </c>
      <c r="M1541" t="str">
        <f>VLOOKUP($D1541,metadata!$B$2:$S$451,10,0)</f>
        <v/>
      </c>
      <c r="N1541" t="str">
        <f>VLOOKUP($D1541,metadata!$B$2:$S$451,11,0)</f>
        <v>Drosophila melanogaster</v>
      </c>
      <c r="O1541" t="str">
        <f>VLOOKUP($D1541,metadata!$B$2:$S$451,12,0)</f>
        <v>diptera</v>
      </c>
      <c r="P1541" t="str">
        <f>VLOOKUP($D1541,metadata!$B$2:$S$451,13,0)</f>
        <v>KOR</v>
      </c>
      <c r="Q1541">
        <f>VLOOKUP($D1541,metadata!$B$2:$S$451,14,0)</f>
        <v>62.01</v>
      </c>
      <c r="R1541">
        <f>VLOOKUP($D1541,metadata!$B$2:$S$451,15,0)</f>
        <v>25.33</v>
      </c>
      <c r="S1541">
        <f>VLOOKUP($D1541,metadata!$B$2:$S$451,16,0)</f>
        <v>0.01</v>
      </c>
      <c r="T1541">
        <f>VLOOKUP($D1541,metadata!$B$2:$S$451,17,0)</f>
        <v>120</v>
      </c>
      <c r="U1541" t="str">
        <f>VLOOKUP($D1541,metadata!$B$2:$S$451,18,0)</f>
        <v/>
      </c>
      <c r="V1541">
        <f>VLOOKUP($D1541,metadata!$B$2:$Z$451,19,0)</f>
        <v>6</v>
      </c>
      <c r="W1541" t="str">
        <f>VLOOKUP($D1541,metadata!$B$2:$Z$451,20,0)</f>
        <v>acc</v>
      </c>
      <c r="X1541" t="str">
        <f>VLOOKUP($D1541,metadata!$B$2:$Z$451,21,0)</f>
        <v/>
      </c>
      <c r="Y1541">
        <f>VLOOKUP($D1541,metadata!$B$2:$Z$451,22,0)</f>
        <v>38</v>
      </c>
      <c r="Z1541" t="str">
        <f>VLOOKUP($D1541,metadata!$B$2:$Z$451,23,0)</f>
        <v/>
      </c>
      <c r="AA1541" t="str">
        <f>VLOOKUP($D1541,metadata!$B$2:$Z$451,24,0)</f>
        <v>adult</v>
      </c>
      <c r="AB1541" t="str">
        <f>VLOOKUP($D1541,metadata!$B$2:$Z$451,25,0)</f>
        <v/>
      </c>
      <c r="AC1541">
        <v>7.1521256097947798</v>
      </c>
      <c r="AD1541">
        <v>43.530899717118601</v>
      </c>
      <c r="AF1541">
        <f>IF(AE1541="",V1541,AE1541)</f>
        <v>6</v>
      </c>
      <c r="AG1541">
        <v>8</v>
      </c>
      <c r="AH1541">
        <v>2017</v>
      </c>
      <c r="AI1541" t="s">
        <v>38</v>
      </c>
      <c r="AJ1541" t="s">
        <v>38</v>
      </c>
    </row>
    <row r="1542" spans="3:36" x14ac:dyDescent="0.3">
      <c r="C1542">
        <v>1542</v>
      </c>
      <c r="D1542" t="str">
        <f t="shared" si="57"/>
        <v>38-KOR</v>
      </c>
      <c r="E1542" t="str">
        <f>VLOOKUP($D1542,metadata!$B$2:$S$451,2,0)</f>
        <v>Pegoraro, M; Zonato, V; Tyler, ER; Fedele, G; Kyriacou, CP; Tauber, E</v>
      </c>
      <c r="F1542" t="str">
        <f>VLOOKUP($D1542,metadata!$B$2:$S$451,3,0)</f>
        <v>Geographical analysis of diapause inducibility in European Drosophila melanogaster populations</v>
      </c>
      <c r="G1542" t="str">
        <f>VLOOKUP($D1542,metadata!$B$2:$S$451,4,0)</f>
        <v>10.1016/j.jinsphys.2017.01.015</v>
      </c>
      <c r="H1542" t="str">
        <f>VLOOKUP($D1542,metadata!$B$2:$S$451,5,0)</f>
        <v>y</v>
      </c>
      <c r="I1542" t="str">
        <f>VLOOKUP($D1542,metadata!$B$2:$S$451,6,0)</f>
        <v>a</v>
      </c>
      <c r="J1542" t="str">
        <f>VLOOKUP($D1542,metadata!$B$2:$S$451,7,0)</f>
        <v>i</v>
      </c>
      <c r="K1542">
        <f>VLOOKUP($D1542,metadata!$B$2:$S$451,8,0)</f>
        <v>6</v>
      </c>
      <c r="L1542">
        <f>VLOOKUP($D1542,metadata!$B$2:$S$451,9,0)</f>
        <v>6</v>
      </c>
      <c r="M1542" t="str">
        <f>VLOOKUP($D1542,metadata!$B$2:$S$451,10,0)</f>
        <v/>
      </c>
      <c r="N1542" t="str">
        <f>VLOOKUP($D1542,metadata!$B$2:$S$451,11,0)</f>
        <v>Drosophila melanogaster</v>
      </c>
      <c r="O1542" t="str">
        <f>VLOOKUP($D1542,metadata!$B$2:$S$451,12,0)</f>
        <v>diptera</v>
      </c>
      <c r="P1542" t="str">
        <f>VLOOKUP($D1542,metadata!$B$2:$S$451,13,0)</f>
        <v>KOR</v>
      </c>
      <c r="Q1542">
        <f>VLOOKUP($D1542,metadata!$B$2:$S$451,14,0)</f>
        <v>62.01</v>
      </c>
      <c r="R1542">
        <f>VLOOKUP($D1542,metadata!$B$2:$S$451,15,0)</f>
        <v>25.33</v>
      </c>
      <c r="S1542">
        <f>VLOOKUP($D1542,metadata!$B$2:$S$451,16,0)</f>
        <v>0.01</v>
      </c>
      <c r="T1542">
        <f>VLOOKUP($D1542,metadata!$B$2:$S$451,17,0)</f>
        <v>120</v>
      </c>
      <c r="U1542" t="str">
        <f>VLOOKUP($D1542,metadata!$B$2:$S$451,18,0)</f>
        <v/>
      </c>
      <c r="V1542">
        <f>VLOOKUP($D1542,metadata!$B$2:$Z$451,19,0)</f>
        <v>6</v>
      </c>
      <c r="W1542" t="str">
        <f>VLOOKUP($D1542,metadata!$B$2:$Z$451,20,0)</f>
        <v>acc</v>
      </c>
      <c r="X1542" t="str">
        <f>VLOOKUP($D1542,metadata!$B$2:$Z$451,21,0)</f>
        <v/>
      </c>
      <c r="Y1542">
        <f>VLOOKUP($D1542,metadata!$B$2:$Z$451,22,0)</f>
        <v>38</v>
      </c>
      <c r="Z1542" t="str">
        <f>VLOOKUP($D1542,metadata!$B$2:$Z$451,23,0)</f>
        <v/>
      </c>
      <c r="AA1542" t="str">
        <f>VLOOKUP($D1542,metadata!$B$2:$Z$451,24,0)</f>
        <v>adult</v>
      </c>
      <c r="AB1542" t="str">
        <f>VLOOKUP($D1542,metadata!$B$2:$Z$451,25,0)</f>
        <v/>
      </c>
      <c r="AC1542">
        <v>9.3051408269072393</v>
      </c>
      <c r="AD1542">
        <v>80.615249662431907</v>
      </c>
      <c r="AF1542">
        <f>IF(AE1542="",V1542,AE1542)</f>
        <v>6</v>
      </c>
      <c r="AG1542">
        <v>10</v>
      </c>
      <c r="AH1542">
        <v>2017</v>
      </c>
      <c r="AI1542" t="s">
        <v>38</v>
      </c>
      <c r="AJ1542" t="s">
        <v>38</v>
      </c>
    </row>
    <row r="1543" spans="3:36" x14ac:dyDescent="0.3">
      <c r="C1543">
        <v>1543</v>
      </c>
      <c r="D1543" t="str">
        <f t="shared" si="57"/>
        <v>38-KOR</v>
      </c>
      <c r="E1543" t="str">
        <f>VLOOKUP($D1543,metadata!$B$2:$S$451,2,0)</f>
        <v>Pegoraro, M; Zonato, V; Tyler, ER; Fedele, G; Kyriacou, CP; Tauber, E</v>
      </c>
      <c r="F1543" t="str">
        <f>VLOOKUP($D1543,metadata!$B$2:$S$451,3,0)</f>
        <v>Geographical analysis of diapause inducibility in European Drosophila melanogaster populations</v>
      </c>
      <c r="G1543" t="str">
        <f>VLOOKUP($D1543,metadata!$B$2:$S$451,4,0)</f>
        <v>10.1016/j.jinsphys.2017.01.015</v>
      </c>
      <c r="H1543" t="str">
        <f>VLOOKUP($D1543,metadata!$B$2:$S$451,5,0)</f>
        <v>y</v>
      </c>
      <c r="I1543" t="str">
        <f>VLOOKUP($D1543,metadata!$B$2:$S$451,6,0)</f>
        <v>a</v>
      </c>
      <c r="J1543" t="str">
        <f>VLOOKUP($D1543,metadata!$B$2:$S$451,7,0)</f>
        <v>i</v>
      </c>
      <c r="K1543">
        <f>VLOOKUP($D1543,metadata!$B$2:$S$451,8,0)</f>
        <v>6</v>
      </c>
      <c r="L1543">
        <f>VLOOKUP($D1543,metadata!$B$2:$S$451,9,0)</f>
        <v>6</v>
      </c>
      <c r="M1543" t="str">
        <f>VLOOKUP($D1543,metadata!$B$2:$S$451,10,0)</f>
        <v/>
      </c>
      <c r="N1543" t="str">
        <f>VLOOKUP($D1543,metadata!$B$2:$S$451,11,0)</f>
        <v>Drosophila melanogaster</v>
      </c>
      <c r="O1543" t="str">
        <f>VLOOKUP($D1543,metadata!$B$2:$S$451,12,0)</f>
        <v>diptera</v>
      </c>
      <c r="P1543" t="str">
        <f>VLOOKUP($D1543,metadata!$B$2:$S$451,13,0)</f>
        <v>KOR</v>
      </c>
      <c r="Q1543">
        <f>VLOOKUP($D1543,metadata!$B$2:$S$451,14,0)</f>
        <v>62.01</v>
      </c>
      <c r="R1543">
        <f>VLOOKUP($D1543,metadata!$B$2:$S$451,15,0)</f>
        <v>25.33</v>
      </c>
      <c r="S1543">
        <f>VLOOKUP($D1543,metadata!$B$2:$S$451,16,0)</f>
        <v>0.01</v>
      </c>
      <c r="T1543">
        <f>VLOOKUP($D1543,metadata!$B$2:$S$451,17,0)</f>
        <v>120</v>
      </c>
      <c r="U1543" t="str">
        <f>VLOOKUP($D1543,metadata!$B$2:$S$451,18,0)</f>
        <v/>
      </c>
      <c r="V1543">
        <f>VLOOKUP($D1543,metadata!$B$2:$Z$451,19,0)</f>
        <v>6</v>
      </c>
      <c r="W1543" t="str">
        <f>VLOOKUP($D1543,metadata!$B$2:$Z$451,20,0)</f>
        <v>acc</v>
      </c>
      <c r="X1543" t="str">
        <f>VLOOKUP($D1543,metadata!$B$2:$Z$451,21,0)</f>
        <v/>
      </c>
      <c r="Y1543">
        <f>VLOOKUP($D1543,metadata!$B$2:$Z$451,22,0)</f>
        <v>38</v>
      </c>
      <c r="Z1543" t="str">
        <f>VLOOKUP($D1543,metadata!$B$2:$Z$451,23,0)</f>
        <v/>
      </c>
      <c r="AA1543" t="str">
        <f>VLOOKUP($D1543,metadata!$B$2:$Z$451,24,0)</f>
        <v>adult</v>
      </c>
      <c r="AB1543" t="str">
        <f>VLOOKUP($D1543,metadata!$B$2:$Z$451,25,0)</f>
        <v/>
      </c>
      <c r="AC1543">
        <v>11.4522598094723</v>
      </c>
      <c r="AD1543">
        <v>62.510982167855801</v>
      </c>
      <c r="AF1543">
        <f>IF(AE1543="",V1543,AE1543)</f>
        <v>6</v>
      </c>
      <c r="AG1543">
        <v>12</v>
      </c>
      <c r="AH1543">
        <v>2017</v>
      </c>
      <c r="AI1543" t="s">
        <v>38</v>
      </c>
      <c r="AJ1543" t="s">
        <v>38</v>
      </c>
    </row>
    <row r="1544" spans="3:36" x14ac:dyDescent="0.3">
      <c r="C1544">
        <v>1544</v>
      </c>
      <c r="D1544" t="str">
        <f t="shared" si="57"/>
        <v>38-KOR</v>
      </c>
      <c r="E1544" t="str">
        <f>VLOOKUP($D1544,metadata!$B$2:$S$451,2,0)</f>
        <v>Pegoraro, M; Zonato, V; Tyler, ER; Fedele, G; Kyriacou, CP; Tauber, E</v>
      </c>
      <c r="F1544" t="str">
        <f>VLOOKUP($D1544,metadata!$B$2:$S$451,3,0)</f>
        <v>Geographical analysis of diapause inducibility in European Drosophila melanogaster populations</v>
      </c>
      <c r="G1544" t="str">
        <f>VLOOKUP($D1544,metadata!$B$2:$S$451,4,0)</f>
        <v>10.1016/j.jinsphys.2017.01.015</v>
      </c>
      <c r="H1544" t="str">
        <f>VLOOKUP($D1544,metadata!$B$2:$S$451,5,0)</f>
        <v>y</v>
      </c>
      <c r="I1544" t="str">
        <f>VLOOKUP($D1544,metadata!$B$2:$S$451,6,0)</f>
        <v>a</v>
      </c>
      <c r="J1544" t="str">
        <f>VLOOKUP($D1544,metadata!$B$2:$S$451,7,0)</f>
        <v>i</v>
      </c>
      <c r="K1544">
        <f>VLOOKUP($D1544,metadata!$B$2:$S$451,8,0)</f>
        <v>6</v>
      </c>
      <c r="L1544">
        <f>VLOOKUP($D1544,metadata!$B$2:$S$451,9,0)</f>
        <v>6</v>
      </c>
      <c r="M1544" t="str">
        <f>VLOOKUP($D1544,metadata!$B$2:$S$451,10,0)</f>
        <v/>
      </c>
      <c r="N1544" t="str">
        <f>VLOOKUP($D1544,metadata!$B$2:$S$451,11,0)</f>
        <v>Drosophila melanogaster</v>
      </c>
      <c r="O1544" t="str">
        <f>VLOOKUP($D1544,metadata!$B$2:$S$451,12,0)</f>
        <v>diptera</v>
      </c>
      <c r="P1544" t="str">
        <f>VLOOKUP($D1544,metadata!$B$2:$S$451,13,0)</f>
        <v>KOR</v>
      </c>
      <c r="Q1544">
        <f>VLOOKUP($D1544,metadata!$B$2:$S$451,14,0)</f>
        <v>62.01</v>
      </c>
      <c r="R1544">
        <f>VLOOKUP($D1544,metadata!$B$2:$S$451,15,0)</f>
        <v>25.33</v>
      </c>
      <c r="S1544">
        <f>VLOOKUP($D1544,metadata!$B$2:$S$451,16,0)</f>
        <v>0.01</v>
      </c>
      <c r="T1544">
        <f>VLOOKUP($D1544,metadata!$B$2:$S$451,17,0)</f>
        <v>120</v>
      </c>
      <c r="U1544" t="str">
        <f>VLOOKUP($D1544,metadata!$B$2:$S$451,18,0)</f>
        <v/>
      </c>
      <c r="V1544">
        <f>VLOOKUP($D1544,metadata!$B$2:$Z$451,19,0)</f>
        <v>6</v>
      </c>
      <c r="W1544" t="str">
        <f>VLOOKUP($D1544,metadata!$B$2:$Z$451,20,0)</f>
        <v>acc</v>
      </c>
      <c r="X1544" t="str">
        <f>VLOOKUP($D1544,metadata!$B$2:$Z$451,21,0)</f>
        <v/>
      </c>
      <c r="Y1544">
        <f>VLOOKUP($D1544,metadata!$B$2:$Z$451,22,0)</f>
        <v>38</v>
      </c>
      <c r="Z1544" t="str">
        <f>VLOOKUP($D1544,metadata!$B$2:$Z$451,23,0)</f>
        <v/>
      </c>
      <c r="AA1544" t="str">
        <f>VLOOKUP($D1544,metadata!$B$2:$Z$451,24,0)</f>
        <v>adult</v>
      </c>
      <c r="AB1544" t="str">
        <f>VLOOKUP($D1544,metadata!$B$2:$Z$451,25,0)</f>
        <v/>
      </c>
      <c r="AC1544">
        <v>13.560918791954601</v>
      </c>
      <c r="AD1544">
        <v>36.702715302211303</v>
      </c>
      <c r="AF1544">
        <f>IF(AE1544="",V1544,AE1544)</f>
        <v>6</v>
      </c>
      <c r="AG1544">
        <v>14</v>
      </c>
      <c r="AH1544">
        <v>2017</v>
      </c>
      <c r="AI1544" t="s">
        <v>38</v>
      </c>
      <c r="AJ1544" t="s">
        <v>38</v>
      </c>
    </row>
    <row r="1545" spans="3:36" x14ac:dyDescent="0.3">
      <c r="C1545">
        <v>1545</v>
      </c>
      <c r="D1545" t="str">
        <f t="shared" si="57"/>
        <v>38-KOR</v>
      </c>
      <c r="E1545" t="str">
        <f>VLOOKUP($D1545,metadata!$B$2:$S$451,2,0)</f>
        <v>Pegoraro, M; Zonato, V; Tyler, ER; Fedele, G; Kyriacou, CP; Tauber, E</v>
      </c>
      <c r="F1545" t="str">
        <f>VLOOKUP($D1545,metadata!$B$2:$S$451,3,0)</f>
        <v>Geographical analysis of diapause inducibility in European Drosophila melanogaster populations</v>
      </c>
      <c r="G1545" t="str">
        <f>VLOOKUP($D1545,metadata!$B$2:$S$451,4,0)</f>
        <v>10.1016/j.jinsphys.2017.01.015</v>
      </c>
      <c r="H1545" t="str">
        <f>VLOOKUP($D1545,metadata!$B$2:$S$451,5,0)</f>
        <v>y</v>
      </c>
      <c r="I1545" t="str">
        <f>VLOOKUP($D1545,metadata!$B$2:$S$451,6,0)</f>
        <v>a</v>
      </c>
      <c r="J1545" t="str">
        <f>VLOOKUP($D1545,metadata!$B$2:$S$451,7,0)</f>
        <v>i</v>
      </c>
      <c r="K1545">
        <f>VLOOKUP($D1545,metadata!$B$2:$S$451,8,0)</f>
        <v>6</v>
      </c>
      <c r="L1545">
        <f>VLOOKUP($D1545,metadata!$B$2:$S$451,9,0)</f>
        <v>6</v>
      </c>
      <c r="M1545" t="str">
        <f>VLOOKUP($D1545,metadata!$B$2:$S$451,10,0)</f>
        <v/>
      </c>
      <c r="N1545" t="str">
        <f>VLOOKUP($D1545,metadata!$B$2:$S$451,11,0)</f>
        <v>Drosophila melanogaster</v>
      </c>
      <c r="O1545" t="str">
        <f>VLOOKUP($D1545,metadata!$B$2:$S$451,12,0)</f>
        <v>diptera</v>
      </c>
      <c r="P1545" t="str">
        <f>VLOOKUP($D1545,metadata!$B$2:$S$451,13,0)</f>
        <v>KOR</v>
      </c>
      <c r="Q1545">
        <f>VLOOKUP($D1545,metadata!$B$2:$S$451,14,0)</f>
        <v>62.01</v>
      </c>
      <c r="R1545">
        <f>VLOOKUP($D1545,metadata!$B$2:$S$451,15,0)</f>
        <v>25.33</v>
      </c>
      <c r="S1545">
        <f>VLOOKUP($D1545,metadata!$B$2:$S$451,16,0)</f>
        <v>0.01</v>
      </c>
      <c r="T1545">
        <f>VLOOKUP($D1545,metadata!$B$2:$S$451,17,0)</f>
        <v>120</v>
      </c>
      <c r="U1545" t="str">
        <f>VLOOKUP($D1545,metadata!$B$2:$S$451,18,0)</f>
        <v/>
      </c>
      <c r="V1545">
        <f>VLOOKUP($D1545,metadata!$B$2:$Z$451,19,0)</f>
        <v>6</v>
      </c>
      <c r="W1545" t="str">
        <f>VLOOKUP($D1545,metadata!$B$2:$Z$451,20,0)</f>
        <v>acc</v>
      </c>
      <c r="X1545" t="str">
        <f>VLOOKUP($D1545,metadata!$B$2:$Z$451,21,0)</f>
        <v/>
      </c>
      <c r="Y1545">
        <f>VLOOKUP($D1545,metadata!$B$2:$Z$451,22,0)</f>
        <v>38</v>
      </c>
      <c r="Z1545" t="str">
        <f>VLOOKUP($D1545,metadata!$B$2:$Z$451,23,0)</f>
        <v/>
      </c>
      <c r="AA1545" t="str">
        <f>VLOOKUP($D1545,metadata!$B$2:$Z$451,24,0)</f>
        <v>adult</v>
      </c>
      <c r="AB1545" t="str">
        <f>VLOOKUP($D1545,metadata!$B$2:$Z$451,25,0)</f>
        <v/>
      </c>
      <c r="AC1545">
        <v>15.705058624432599</v>
      </c>
      <c r="AD1545">
        <v>41.239988469585697</v>
      </c>
      <c r="AF1545">
        <f>IF(AE1545="",V1545,AE1545)</f>
        <v>6</v>
      </c>
      <c r="AG1545">
        <v>16</v>
      </c>
      <c r="AH1545">
        <v>2017</v>
      </c>
      <c r="AI1545" t="s">
        <v>38</v>
      </c>
      <c r="AJ1545" t="s">
        <v>38</v>
      </c>
    </row>
    <row r="1546" spans="3:36" x14ac:dyDescent="0.3">
      <c r="C1546">
        <v>1546</v>
      </c>
      <c r="D1546" t="str">
        <f t="shared" si="57"/>
        <v>38-KOR</v>
      </c>
      <c r="E1546" t="str">
        <f>VLOOKUP($D1546,metadata!$B$2:$S$451,2,0)</f>
        <v>Pegoraro, M; Zonato, V; Tyler, ER; Fedele, G; Kyriacou, CP; Tauber, E</v>
      </c>
      <c r="F1546" t="str">
        <f>VLOOKUP($D1546,metadata!$B$2:$S$451,3,0)</f>
        <v>Geographical analysis of diapause inducibility in European Drosophila melanogaster populations</v>
      </c>
      <c r="G1546" t="str">
        <f>VLOOKUP($D1546,metadata!$B$2:$S$451,4,0)</f>
        <v>10.1016/j.jinsphys.2017.01.015</v>
      </c>
      <c r="H1546" t="str">
        <f>VLOOKUP($D1546,metadata!$B$2:$S$451,5,0)</f>
        <v>y</v>
      </c>
      <c r="I1546" t="str">
        <f>VLOOKUP($D1546,metadata!$B$2:$S$451,6,0)</f>
        <v>a</v>
      </c>
      <c r="J1546" t="str">
        <f>VLOOKUP($D1546,metadata!$B$2:$S$451,7,0)</f>
        <v>i</v>
      </c>
      <c r="K1546">
        <f>VLOOKUP($D1546,metadata!$B$2:$S$451,8,0)</f>
        <v>6</v>
      </c>
      <c r="L1546">
        <f>VLOOKUP($D1546,metadata!$B$2:$S$451,9,0)</f>
        <v>6</v>
      </c>
      <c r="M1546" t="str">
        <f>VLOOKUP($D1546,metadata!$B$2:$S$451,10,0)</f>
        <v/>
      </c>
      <c r="N1546" t="str">
        <f>VLOOKUP($D1546,metadata!$B$2:$S$451,11,0)</f>
        <v>Drosophila melanogaster</v>
      </c>
      <c r="O1546" t="str">
        <f>VLOOKUP($D1546,metadata!$B$2:$S$451,12,0)</f>
        <v>diptera</v>
      </c>
      <c r="P1546" t="str">
        <f>VLOOKUP($D1546,metadata!$B$2:$S$451,13,0)</f>
        <v>KOR</v>
      </c>
      <c r="Q1546">
        <f>VLOOKUP($D1546,metadata!$B$2:$S$451,14,0)</f>
        <v>62.01</v>
      </c>
      <c r="R1546">
        <f>VLOOKUP($D1546,metadata!$B$2:$S$451,15,0)</f>
        <v>25.33</v>
      </c>
      <c r="S1546">
        <f>VLOOKUP($D1546,metadata!$B$2:$S$451,16,0)</f>
        <v>0.01</v>
      </c>
      <c r="T1546">
        <f>VLOOKUP($D1546,metadata!$B$2:$S$451,17,0)</f>
        <v>120</v>
      </c>
      <c r="U1546" t="str">
        <f>VLOOKUP($D1546,metadata!$B$2:$S$451,18,0)</f>
        <v/>
      </c>
      <c r="V1546">
        <f>VLOOKUP($D1546,metadata!$B$2:$Z$451,19,0)</f>
        <v>6</v>
      </c>
      <c r="W1546" t="str">
        <f>VLOOKUP($D1546,metadata!$B$2:$Z$451,20,0)</f>
        <v>acc</v>
      </c>
      <c r="X1546" t="str">
        <f>VLOOKUP($D1546,metadata!$B$2:$Z$451,21,0)</f>
        <v/>
      </c>
      <c r="Y1546">
        <f>VLOOKUP($D1546,metadata!$B$2:$Z$451,22,0)</f>
        <v>38</v>
      </c>
      <c r="Z1546" t="str">
        <f>VLOOKUP($D1546,metadata!$B$2:$Z$451,23,0)</f>
        <v/>
      </c>
      <c r="AA1546" t="str">
        <f>VLOOKUP($D1546,metadata!$B$2:$Z$451,24,0)</f>
        <v>adult</v>
      </c>
      <c r="AB1546" t="str">
        <f>VLOOKUP($D1546,metadata!$B$2:$Z$451,25,0)</f>
        <v/>
      </c>
      <c r="AC1546">
        <v>17.850294949650898</v>
      </c>
      <c r="AD1546">
        <v>37.443916809992203</v>
      </c>
      <c r="AF1546">
        <f>IF(AE1546="",V1546,AE1546)</f>
        <v>6</v>
      </c>
      <c r="AG1546">
        <v>18</v>
      </c>
      <c r="AH1546">
        <v>2017</v>
      </c>
      <c r="AI1546" t="s">
        <v>38</v>
      </c>
      <c r="AJ1546" t="s">
        <v>38</v>
      </c>
    </row>
    <row r="1547" spans="3:36" x14ac:dyDescent="0.3">
      <c r="C1547">
        <v>1547</v>
      </c>
      <c r="D1547" t="str">
        <f t="shared" si="57"/>
        <v>40-Ishigaki</v>
      </c>
      <c r="E1547" t="str">
        <f>VLOOKUP($D1547,metadata!$B$2:$S$451,2,0)</f>
        <v>Qureshi, MF; Murai, T; Yoshida, H; Tsumuki, H</v>
      </c>
      <c r="F1547" t="str">
        <f>VLOOKUP($D1547,metadata!$B$2:$S$451,3,0)</f>
        <v>Populational variation in diapause-induction and -termination of Helicoverpa armigera (Lepidoptera : Noctuidae)</v>
      </c>
      <c r="G1547" t="str">
        <f>VLOOKUP($D1547,metadata!$B$2:$S$451,4,0)</f>
        <v>10.1303/aez.2000.357</v>
      </c>
      <c r="H1547" t="str">
        <f>VLOOKUP($D1547,metadata!$B$2:$S$451,5,0)</f>
        <v>y</v>
      </c>
      <c r="I1547" t="str">
        <f>VLOOKUP($D1547,metadata!$B$2:$S$451,6,0)</f>
        <v>a</v>
      </c>
      <c r="J1547" t="str">
        <f>VLOOKUP($D1547,metadata!$B$2:$S$451,7,0)</f>
        <v>i</v>
      </c>
      <c r="K1547">
        <f>VLOOKUP($D1547,metadata!$B$2:$S$451,8,0)</f>
        <v>3</v>
      </c>
      <c r="L1547">
        <f>VLOOKUP($D1547,metadata!$B$2:$S$451,9,0)</f>
        <v>6</v>
      </c>
      <c r="M1547" t="str">
        <f>VLOOKUP($D1547,metadata!$B$2:$S$451,10,0)</f>
        <v/>
      </c>
      <c r="N1547" t="str">
        <f>VLOOKUP($D1547,metadata!$B$2:$S$451,11,0)</f>
        <v>helicoverpa armigera</v>
      </c>
      <c r="O1547" t="str">
        <f>VLOOKUP($D1547,metadata!$B$2:$S$451,12,0)</f>
        <v>lepidoptera</v>
      </c>
      <c r="P1547" t="str">
        <f>VLOOKUP($D1547,metadata!$B$2:$S$451,13,0)</f>
        <v>Ishigaki</v>
      </c>
      <c r="Q1547">
        <f>VLOOKUP($D1547,metadata!$B$2:$S$451,14,0)</f>
        <v>24.3</v>
      </c>
      <c r="R1547">
        <f>VLOOKUP($D1547,metadata!$B$2:$S$451,15,0)</f>
        <v>124.2</v>
      </c>
      <c r="S1547" t="str">
        <f>VLOOKUP($D1547,metadata!$B$2:$S$451,16,0)</f>
        <v/>
      </c>
      <c r="T1547" t="str">
        <f>VLOOKUP($D1547,metadata!$B$2:$S$451,17,0)</f>
        <v/>
      </c>
      <c r="U1547" t="str">
        <f>VLOOKUP($D1547,metadata!$B$2:$S$451,18,0)</f>
        <v/>
      </c>
      <c r="V1547">
        <f>VLOOKUP($D1547,metadata!$B$2:$Z$451,19,0)</f>
        <v>65</v>
      </c>
      <c r="W1547" t="str">
        <f>VLOOKUP($D1547,metadata!$B$2:$Z$451,20,0)</f>
        <v>global average</v>
      </c>
      <c r="X1547" t="str">
        <f>VLOOKUP($D1547,metadata!$B$2:$Z$451,21,0)</f>
        <v/>
      </c>
      <c r="Y1547">
        <f>VLOOKUP($D1547,metadata!$B$2:$Z$451,22,0)</f>
        <v>40</v>
      </c>
      <c r="Z1547" t="str">
        <f>VLOOKUP($D1547,metadata!$B$2:$Z$451,23,0)</f>
        <v/>
      </c>
      <c r="AA1547" t="str">
        <f>VLOOKUP($D1547,metadata!$B$2:$Z$451,24,0)</f>
        <v/>
      </c>
      <c r="AB1547" t="str">
        <f>VLOOKUP($D1547,metadata!$B$2:$Z$451,25,0)</f>
        <v/>
      </c>
      <c r="AC1547">
        <v>7.9625385072871397</v>
      </c>
      <c r="AD1547">
        <v>92.537103984710598</v>
      </c>
      <c r="AF1547">
        <f>IF(AE1547="",V1547,AE1547)</f>
        <v>65</v>
      </c>
      <c r="AG1547">
        <f>ROUND(AC1547,1)</f>
        <v>8</v>
      </c>
      <c r="AH1547">
        <v>2000</v>
      </c>
      <c r="AI1547" t="s">
        <v>38</v>
      </c>
      <c r="AJ1547" t="s">
        <v>38</v>
      </c>
    </row>
    <row r="1548" spans="3:36" x14ac:dyDescent="0.3">
      <c r="C1548">
        <v>1548</v>
      </c>
      <c r="D1548" t="str">
        <f t="shared" si="57"/>
        <v>40-Ishigaki</v>
      </c>
      <c r="E1548" t="str">
        <f>VLOOKUP($D1548,metadata!$B$2:$S$451,2,0)</f>
        <v>Qureshi, MF; Murai, T; Yoshida, H; Tsumuki, H</v>
      </c>
      <c r="F1548" t="str">
        <f>VLOOKUP($D1548,metadata!$B$2:$S$451,3,0)</f>
        <v>Populational variation in diapause-induction and -termination of Helicoverpa armigera (Lepidoptera : Noctuidae)</v>
      </c>
      <c r="G1548" t="str">
        <f>VLOOKUP($D1548,metadata!$B$2:$S$451,4,0)</f>
        <v>10.1303/aez.2000.357</v>
      </c>
      <c r="H1548" t="str">
        <f>VLOOKUP($D1548,metadata!$B$2:$S$451,5,0)</f>
        <v>y</v>
      </c>
      <c r="I1548" t="str">
        <f>VLOOKUP($D1548,metadata!$B$2:$S$451,6,0)</f>
        <v>a</v>
      </c>
      <c r="J1548" t="str">
        <f>VLOOKUP($D1548,metadata!$B$2:$S$451,7,0)</f>
        <v>i</v>
      </c>
      <c r="K1548">
        <f>VLOOKUP($D1548,metadata!$B$2:$S$451,8,0)</f>
        <v>3</v>
      </c>
      <c r="L1548">
        <f>VLOOKUP($D1548,metadata!$B$2:$S$451,9,0)</f>
        <v>6</v>
      </c>
      <c r="M1548" t="str">
        <f>VLOOKUP($D1548,metadata!$B$2:$S$451,10,0)</f>
        <v/>
      </c>
      <c r="N1548" t="str">
        <f>VLOOKUP($D1548,metadata!$B$2:$S$451,11,0)</f>
        <v>helicoverpa armigera</v>
      </c>
      <c r="O1548" t="str">
        <f>VLOOKUP($D1548,metadata!$B$2:$S$451,12,0)</f>
        <v>lepidoptera</v>
      </c>
      <c r="P1548" t="str">
        <f>VLOOKUP($D1548,metadata!$B$2:$S$451,13,0)</f>
        <v>Ishigaki</v>
      </c>
      <c r="Q1548">
        <f>VLOOKUP($D1548,metadata!$B$2:$S$451,14,0)</f>
        <v>24.3</v>
      </c>
      <c r="R1548">
        <f>VLOOKUP($D1548,metadata!$B$2:$S$451,15,0)</f>
        <v>124.2</v>
      </c>
      <c r="S1548" t="str">
        <f>VLOOKUP($D1548,metadata!$B$2:$S$451,16,0)</f>
        <v/>
      </c>
      <c r="T1548" t="str">
        <f>VLOOKUP($D1548,metadata!$B$2:$S$451,17,0)</f>
        <v/>
      </c>
      <c r="U1548" t="str">
        <f>VLOOKUP($D1548,metadata!$B$2:$S$451,18,0)</f>
        <v/>
      </c>
      <c r="V1548">
        <f>VLOOKUP($D1548,metadata!$B$2:$Z$451,19,0)</f>
        <v>65</v>
      </c>
      <c r="W1548" t="str">
        <f>VLOOKUP($D1548,metadata!$B$2:$Z$451,20,0)</f>
        <v>global average</v>
      </c>
      <c r="X1548" t="str">
        <f>VLOOKUP($D1548,metadata!$B$2:$Z$451,21,0)</f>
        <v/>
      </c>
      <c r="Y1548">
        <f>VLOOKUP($D1548,metadata!$B$2:$Z$451,22,0)</f>
        <v>40</v>
      </c>
      <c r="Z1548" t="str">
        <f>VLOOKUP($D1548,metadata!$B$2:$Z$451,23,0)</f>
        <v/>
      </c>
      <c r="AA1548" t="str">
        <f>VLOOKUP($D1548,metadata!$B$2:$Z$451,24,0)</f>
        <v/>
      </c>
      <c r="AB1548" t="str">
        <f>VLOOKUP($D1548,metadata!$B$2:$Z$451,25,0)</f>
        <v/>
      </c>
      <c r="AC1548">
        <v>9.9584355182529496</v>
      </c>
      <c r="AD1548">
        <v>93.507721504607503</v>
      </c>
      <c r="AF1548">
        <f>IF(AE1548="",V1548,AE1548)</f>
        <v>65</v>
      </c>
      <c r="AG1548">
        <f>ROUND(AC1548,1)</f>
        <v>10</v>
      </c>
      <c r="AH1548">
        <v>2000</v>
      </c>
      <c r="AI1548" t="s">
        <v>38</v>
      </c>
      <c r="AJ1548" t="s">
        <v>38</v>
      </c>
    </row>
    <row r="1549" spans="3:36" x14ac:dyDescent="0.3">
      <c r="C1549">
        <v>1549</v>
      </c>
      <c r="D1549" t="str">
        <f t="shared" si="57"/>
        <v>40-Ishigaki</v>
      </c>
      <c r="E1549" t="str">
        <f>VLOOKUP($D1549,metadata!$B$2:$S$451,2,0)</f>
        <v>Qureshi, MF; Murai, T; Yoshida, H; Tsumuki, H</v>
      </c>
      <c r="F1549" t="str">
        <f>VLOOKUP($D1549,metadata!$B$2:$S$451,3,0)</f>
        <v>Populational variation in diapause-induction and -termination of Helicoverpa armigera (Lepidoptera : Noctuidae)</v>
      </c>
      <c r="G1549" t="str">
        <f>VLOOKUP($D1549,metadata!$B$2:$S$451,4,0)</f>
        <v>10.1303/aez.2000.357</v>
      </c>
      <c r="H1549" t="str">
        <f>VLOOKUP($D1549,metadata!$B$2:$S$451,5,0)</f>
        <v>y</v>
      </c>
      <c r="I1549" t="str">
        <f>VLOOKUP($D1549,metadata!$B$2:$S$451,6,0)</f>
        <v>a</v>
      </c>
      <c r="J1549" t="str">
        <f>VLOOKUP($D1549,metadata!$B$2:$S$451,7,0)</f>
        <v>i</v>
      </c>
      <c r="K1549">
        <f>VLOOKUP($D1549,metadata!$B$2:$S$451,8,0)</f>
        <v>3</v>
      </c>
      <c r="L1549">
        <f>VLOOKUP($D1549,metadata!$B$2:$S$451,9,0)</f>
        <v>6</v>
      </c>
      <c r="M1549" t="str">
        <f>VLOOKUP($D1549,metadata!$B$2:$S$451,10,0)</f>
        <v/>
      </c>
      <c r="N1549" t="str">
        <f>VLOOKUP($D1549,metadata!$B$2:$S$451,11,0)</f>
        <v>helicoverpa armigera</v>
      </c>
      <c r="O1549" t="str">
        <f>VLOOKUP($D1549,metadata!$B$2:$S$451,12,0)</f>
        <v>lepidoptera</v>
      </c>
      <c r="P1549" t="str">
        <f>VLOOKUP($D1549,metadata!$B$2:$S$451,13,0)</f>
        <v>Ishigaki</v>
      </c>
      <c r="Q1549">
        <f>VLOOKUP($D1549,metadata!$B$2:$S$451,14,0)</f>
        <v>24.3</v>
      </c>
      <c r="R1549">
        <f>VLOOKUP($D1549,metadata!$B$2:$S$451,15,0)</f>
        <v>124.2</v>
      </c>
      <c r="S1549" t="str">
        <f>VLOOKUP($D1549,metadata!$B$2:$S$451,16,0)</f>
        <v/>
      </c>
      <c r="T1549" t="str">
        <f>VLOOKUP($D1549,metadata!$B$2:$S$451,17,0)</f>
        <v/>
      </c>
      <c r="U1549" t="str">
        <f>VLOOKUP($D1549,metadata!$B$2:$S$451,18,0)</f>
        <v/>
      </c>
      <c r="V1549">
        <f>VLOOKUP($D1549,metadata!$B$2:$Z$451,19,0)</f>
        <v>65</v>
      </c>
      <c r="W1549" t="str">
        <f>VLOOKUP($D1549,metadata!$B$2:$Z$451,20,0)</f>
        <v>global average</v>
      </c>
      <c r="X1549" t="str">
        <f>VLOOKUP($D1549,metadata!$B$2:$Z$451,21,0)</f>
        <v/>
      </c>
      <c r="Y1549">
        <f>VLOOKUP($D1549,metadata!$B$2:$Z$451,22,0)</f>
        <v>40</v>
      </c>
      <c r="Z1549" t="str">
        <f>VLOOKUP($D1549,metadata!$B$2:$Z$451,23,0)</f>
        <v/>
      </c>
      <c r="AA1549" t="str">
        <f>VLOOKUP($D1549,metadata!$B$2:$Z$451,24,0)</f>
        <v/>
      </c>
      <c r="AB1549" t="str">
        <f>VLOOKUP($D1549,metadata!$B$2:$Z$451,25,0)</f>
        <v/>
      </c>
      <c r="AC1549">
        <v>11.9524080001603</v>
      </c>
      <c r="AD1549">
        <v>96.888009783022696</v>
      </c>
      <c r="AF1549">
        <f>IF(AE1549="",V1549,AE1549)</f>
        <v>65</v>
      </c>
      <c r="AG1549">
        <f>ROUND(AC1549,1)</f>
        <v>12</v>
      </c>
      <c r="AH1549">
        <v>2000</v>
      </c>
      <c r="AI1549" t="s">
        <v>38</v>
      </c>
      <c r="AJ1549" t="s">
        <v>38</v>
      </c>
    </row>
    <row r="1550" spans="3:36" x14ac:dyDescent="0.3">
      <c r="C1550">
        <v>1550</v>
      </c>
      <c r="D1550" t="str">
        <f t="shared" si="57"/>
        <v>40-Ishigaki</v>
      </c>
      <c r="E1550" t="str">
        <f>VLOOKUP($D1550,metadata!$B$2:$S$451,2,0)</f>
        <v>Qureshi, MF; Murai, T; Yoshida, H; Tsumuki, H</v>
      </c>
      <c r="F1550" t="str">
        <f>VLOOKUP($D1550,metadata!$B$2:$S$451,3,0)</f>
        <v>Populational variation in diapause-induction and -termination of Helicoverpa armigera (Lepidoptera : Noctuidae)</v>
      </c>
      <c r="G1550" t="str">
        <f>VLOOKUP($D1550,metadata!$B$2:$S$451,4,0)</f>
        <v>10.1303/aez.2000.357</v>
      </c>
      <c r="H1550" t="str">
        <f>VLOOKUP($D1550,metadata!$B$2:$S$451,5,0)</f>
        <v>y</v>
      </c>
      <c r="I1550" t="str">
        <f>VLOOKUP($D1550,metadata!$B$2:$S$451,6,0)</f>
        <v>a</v>
      </c>
      <c r="J1550" t="str">
        <f>VLOOKUP($D1550,metadata!$B$2:$S$451,7,0)</f>
        <v>i</v>
      </c>
      <c r="K1550">
        <f>VLOOKUP($D1550,metadata!$B$2:$S$451,8,0)</f>
        <v>3</v>
      </c>
      <c r="L1550">
        <f>VLOOKUP($D1550,metadata!$B$2:$S$451,9,0)</f>
        <v>6</v>
      </c>
      <c r="M1550" t="str">
        <f>VLOOKUP($D1550,metadata!$B$2:$S$451,10,0)</f>
        <v/>
      </c>
      <c r="N1550" t="str">
        <f>VLOOKUP($D1550,metadata!$B$2:$S$451,11,0)</f>
        <v>helicoverpa armigera</v>
      </c>
      <c r="O1550" t="str">
        <f>VLOOKUP($D1550,metadata!$B$2:$S$451,12,0)</f>
        <v>lepidoptera</v>
      </c>
      <c r="P1550" t="str">
        <f>VLOOKUP($D1550,metadata!$B$2:$S$451,13,0)</f>
        <v>Ishigaki</v>
      </c>
      <c r="Q1550">
        <f>VLOOKUP($D1550,metadata!$B$2:$S$451,14,0)</f>
        <v>24.3</v>
      </c>
      <c r="R1550">
        <f>VLOOKUP($D1550,metadata!$B$2:$S$451,15,0)</f>
        <v>124.2</v>
      </c>
      <c r="S1550" t="str">
        <f>VLOOKUP($D1550,metadata!$B$2:$S$451,16,0)</f>
        <v/>
      </c>
      <c r="T1550" t="str">
        <f>VLOOKUP($D1550,metadata!$B$2:$S$451,17,0)</f>
        <v/>
      </c>
      <c r="U1550" t="str">
        <f>VLOOKUP($D1550,metadata!$B$2:$S$451,18,0)</f>
        <v/>
      </c>
      <c r="V1550">
        <f>VLOOKUP($D1550,metadata!$B$2:$Z$451,19,0)</f>
        <v>65</v>
      </c>
      <c r="W1550" t="str">
        <f>VLOOKUP($D1550,metadata!$B$2:$Z$451,20,0)</f>
        <v>global average</v>
      </c>
      <c r="X1550" t="str">
        <f>VLOOKUP($D1550,metadata!$B$2:$Z$451,21,0)</f>
        <v/>
      </c>
      <c r="Y1550">
        <f>VLOOKUP($D1550,metadata!$B$2:$Z$451,22,0)</f>
        <v>40</v>
      </c>
      <c r="Z1550" t="str">
        <f>VLOOKUP($D1550,metadata!$B$2:$Z$451,23,0)</f>
        <v/>
      </c>
      <c r="AA1550" t="str">
        <f>VLOOKUP($D1550,metadata!$B$2:$Z$451,24,0)</f>
        <v/>
      </c>
      <c r="AB1550" t="str">
        <f>VLOOKUP($D1550,metadata!$B$2:$Z$451,25,0)</f>
        <v/>
      </c>
      <c r="AC1550">
        <v>12.968559342987099</v>
      </c>
      <c r="AD1550">
        <v>74.5818492853181</v>
      </c>
      <c r="AF1550">
        <f>IF(AE1550="",V1550,AE1550)</f>
        <v>65</v>
      </c>
      <c r="AG1550">
        <f>ROUND(AC1550,1)</f>
        <v>13</v>
      </c>
      <c r="AH1550">
        <v>2000</v>
      </c>
      <c r="AI1550" t="s">
        <v>38</v>
      </c>
      <c r="AJ1550" t="s">
        <v>38</v>
      </c>
    </row>
    <row r="1551" spans="3:36" x14ac:dyDescent="0.3">
      <c r="C1551">
        <v>1551</v>
      </c>
      <c r="D1551" t="str">
        <f t="shared" si="57"/>
        <v>40-Ishigaki</v>
      </c>
      <c r="E1551" t="str">
        <f>VLOOKUP($D1551,metadata!$B$2:$S$451,2,0)</f>
        <v>Qureshi, MF; Murai, T; Yoshida, H; Tsumuki, H</v>
      </c>
      <c r="F1551" t="str">
        <f>VLOOKUP($D1551,metadata!$B$2:$S$451,3,0)</f>
        <v>Populational variation in diapause-induction and -termination of Helicoverpa armigera (Lepidoptera : Noctuidae)</v>
      </c>
      <c r="G1551" t="str">
        <f>VLOOKUP($D1551,metadata!$B$2:$S$451,4,0)</f>
        <v>10.1303/aez.2000.357</v>
      </c>
      <c r="H1551" t="str">
        <f>VLOOKUP($D1551,metadata!$B$2:$S$451,5,0)</f>
        <v>y</v>
      </c>
      <c r="I1551" t="str">
        <f>VLOOKUP($D1551,metadata!$B$2:$S$451,6,0)</f>
        <v>a</v>
      </c>
      <c r="J1551" t="str">
        <f>VLOOKUP($D1551,metadata!$B$2:$S$451,7,0)</f>
        <v>i</v>
      </c>
      <c r="K1551">
        <f>VLOOKUP($D1551,metadata!$B$2:$S$451,8,0)</f>
        <v>3</v>
      </c>
      <c r="L1551">
        <f>VLOOKUP($D1551,metadata!$B$2:$S$451,9,0)</f>
        <v>6</v>
      </c>
      <c r="M1551" t="str">
        <f>VLOOKUP($D1551,metadata!$B$2:$S$451,10,0)</f>
        <v/>
      </c>
      <c r="N1551" t="str">
        <f>VLOOKUP($D1551,metadata!$B$2:$S$451,11,0)</f>
        <v>helicoverpa armigera</v>
      </c>
      <c r="O1551" t="str">
        <f>VLOOKUP($D1551,metadata!$B$2:$S$451,12,0)</f>
        <v>lepidoptera</v>
      </c>
      <c r="P1551" t="str">
        <f>VLOOKUP($D1551,metadata!$B$2:$S$451,13,0)</f>
        <v>Ishigaki</v>
      </c>
      <c r="Q1551">
        <f>VLOOKUP($D1551,metadata!$B$2:$S$451,14,0)</f>
        <v>24.3</v>
      </c>
      <c r="R1551">
        <f>VLOOKUP($D1551,metadata!$B$2:$S$451,15,0)</f>
        <v>124.2</v>
      </c>
      <c r="S1551" t="str">
        <f>VLOOKUP($D1551,metadata!$B$2:$S$451,16,0)</f>
        <v/>
      </c>
      <c r="T1551" t="str">
        <f>VLOOKUP($D1551,metadata!$B$2:$S$451,17,0)</f>
        <v/>
      </c>
      <c r="U1551" t="str">
        <f>VLOOKUP($D1551,metadata!$B$2:$S$451,18,0)</f>
        <v/>
      </c>
      <c r="V1551">
        <f>VLOOKUP($D1551,metadata!$B$2:$Z$451,19,0)</f>
        <v>65</v>
      </c>
      <c r="W1551" t="str">
        <f>VLOOKUP($D1551,metadata!$B$2:$Z$451,20,0)</f>
        <v>global average</v>
      </c>
      <c r="X1551" t="str">
        <f>VLOOKUP($D1551,metadata!$B$2:$Z$451,21,0)</f>
        <v/>
      </c>
      <c r="Y1551">
        <f>VLOOKUP($D1551,metadata!$B$2:$Z$451,22,0)</f>
        <v>40</v>
      </c>
      <c r="Z1551" t="str">
        <f>VLOOKUP($D1551,metadata!$B$2:$Z$451,23,0)</f>
        <v/>
      </c>
      <c r="AA1551" t="str">
        <f>VLOOKUP($D1551,metadata!$B$2:$Z$451,24,0)</f>
        <v/>
      </c>
      <c r="AB1551" t="str">
        <f>VLOOKUP($D1551,metadata!$B$2:$Z$451,25,0)</f>
        <v/>
      </c>
      <c r="AC1551">
        <v>13.986795592293801</v>
      </c>
      <c r="AD1551">
        <v>-0.334787867448056</v>
      </c>
      <c r="AF1551">
        <f>IF(AE1551="",V1551,AE1551)</f>
        <v>65</v>
      </c>
      <c r="AG1551">
        <f>ROUND(AC1551,1)</f>
        <v>14</v>
      </c>
      <c r="AH1551">
        <v>2000</v>
      </c>
      <c r="AI1551" t="s">
        <v>38</v>
      </c>
      <c r="AJ1551" t="s">
        <v>38</v>
      </c>
    </row>
    <row r="1552" spans="3:36" x14ac:dyDescent="0.3">
      <c r="C1552">
        <v>1552</v>
      </c>
      <c r="D1552" t="str">
        <f t="shared" si="57"/>
        <v>40-Ishigaki</v>
      </c>
      <c r="E1552" t="str">
        <f>VLOOKUP($D1552,metadata!$B$2:$S$451,2,0)</f>
        <v>Qureshi, MF; Murai, T; Yoshida, H; Tsumuki, H</v>
      </c>
      <c r="F1552" t="str">
        <f>VLOOKUP($D1552,metadata!$B$2:$S$451,3,0)</f>
        <v>Populational variation in diapause-induction and -termination of Helicoverpa armigera (Lepidoptera : Noctuidae)</v>
      </c>
      <c r="G1552" t="str">
        <f>VLOOKUP($D1552,metadata!$B$2:$S$451,4,0)</f>
        <v>10.1303/aez.2000.357</v>
      </c>
      <c r="H1552" t="str">
        <f>VLOOKUP($D1552,metadata!$B$2:$S$451,5,0)</f>
        <v>y</v>
      </c>
      <c r="I1552" t="str">
        <f>VLOOKUP($D1552,metadata!$B$2:$S$451,6,0)</f>
        <v>a</v>
      </c>
      <c r="J1552" t="str">
        <f>VLOOKUP($D1552,metadata!$B$2:$S$451,7,0)</f>
        <v>i</v>
      </c>
      <c r="K1552">
        <f>VLOOKUP($D1552,metadata!$B$2:$S$451,8,0)</f>
        <v>3</v>
      </c>
      <c r="L1552">
        <f>VLOOKUP($D1552,metadata!$B$2:$S$451,9,0)</f>
        <v>6</v>
      </c>
      <c r="M1552" t="str">
        <f>VLOOKUP($D1552,metadata!$B$2:$S$451,10,0)</f>
        <v/>
      </c>
      <c r="N1552" t="str">
        <f>VLOOKUP($D1552,metadata!$B$2:$S$451,11,0)</f>
        <v>helicoverpa armigera</v>
      </c>
      <c r="O1552" t="str">
        <f>VLOOKUP($D1552,metadata!$B$2:$S$451,12,0)</f>
        <v>lepidoptera</v>
      </c>
      <c r="P1552" t="str">
        <f>VLOOKUP($D1552,metadata!$B$2:$S$451,13,0)</f>
        <v>Ishigaki</v>
      </c>
      <c r="Q1552">
        <f>VLOOKUP($D1552,metadata!$B$2:$S$451,14,0)</f>
        <v>24.3</v>
      </c>
      <c r="R1552">
        <f>VLOOKUP($D1552,metadata!$B$2:$S$451,15,0)</f>
        <v>124.2</v>
      </c>
      <c r="S1552" t="str">
        <f>VLOOKUP($D1552,metadata!$B$2:$S$451,16,0)</f>
        <v/>
      </c>
      <c r="T1552" t="str">
        <f>VLOOKUP($D1552,metadata!$B$2:$S$451,17,0)</f>
        <v/>
      </c>
      <c r="U1552" t="str">
        <f>VLOOKUP($D1552,metadata!$B$2:$S$451,18,0)</f>
        <v/>
      </c>
      <c r="V1552">
        <f>VLOOKUP($D1552,metadata!$B$2:$Z$451,19,0)</f>
        <v>65</v>
      </c>
      <c r="W1552" t="str">
        <f>VLOOKUP($D1552,metadata!$B$2:$Z$451,20,0)</f>
        <v>global average</v>
      </c>
      <c r="X1552" t="str">
        <f>VLOOKUP($D1552,metadata!$B$2:$Z$451,21,0)</f>
        <v/>
      </c>
      <c r="Y1552">
        <f>VLOOKUP($D1552,metadata!$B$2:$Z$451,22,0)</f>
        <v>40</v>
      </c>
      <c r="Z1552" t="str">
        <f>VLOOKUP($D1552,metadata!$B$2:$Z$451,23,0)</f>
        <v/>
      </c>
      <c r="AA1552" t="str">
        <f>VLOOKUP($D1552,metadata!$B$2:$Z$451,24,0)</f>
        <v/>
      </c>
      <c r="AB1552" t="str">
        <f>VLOOKUP($D1552,metadata!$B$2:$Z$451,25,0)</f>
        <v/>
      </c>
      <c r="AC1552">
        <v>15.9964048728006</v>
      </c>
      <c r="AD1552">
        <v>8.4669254980053097</v>
      </c>
      <c r="AF1552">
        <f>IF(AE1552="",V1552,AE1552)</f>
        <v>65</v>
      </c>
      <c r="AG1552">
        <f>ROUND(AC1552,1)</f>
        <v>16</v>
      </c>
      <c r="AH1552">
        <v>2000</v>
      </c>
      <c r="AI1552" t="s">
        <v>38</v>
      </c>
      <c r="AJ1552" t="s">
        <v>38</v>
      </c>
    </row>
    <row r="1553" spans="3:36" x14ac:dyDescent="0.3">
      <c r="C1553">
        <v>1553</v>
      </c>
      <c r="D1553" t="str">
        <f t="shared" si="57"/>
        <v>40-Okayama</v>
      </c>
      <c r="E1553" t="str">
        <f>VLOOKUP($D1553,metadata!$B$2:$S$451,2,0)</f>
        <v>Qureshi, MF; Murai, T; Yoshida, H; Tsumuki, H</v>
      </c>
      <c r="F1553" t="str">
        <f>VLOOKUP($D1553,metadata!$B$2:$S$451,3,0)</f>
        <v>Populational variation in diapause-induction and -termination of Helicoverpa armigera (Lepidoptera : Noctuidae)</v>
      </c>
      <c r="G1553" t="str">
        <f>VLOOKUP($D1553,metadata!$B$2:$S$451,4,0)</f>
        <v>10.1303/aez.2000.357</v>
      </c>
      <c r="H1553" t="str">
        <f>VLOOKUP($D1553,metadata!$B$2:$S$451,5,0)</f>
        <v>y</v>
      </c>
      <c r="I1553" t="str">
        <f>VLOOKUP($D1553,metadata!$B$2:$S$451,6,0)</f>
        <v>a</v>
      </c>
      <c r="J1553" t="str">
        <f>VLOOKUP($D1553,metadata!$B$2:$S$451,7,0)</f>
        <v>i</v>
      </c>
      <c r="K1553">
        <f>VLOOKUP($D1553,metadata!$B$2:$S$451,8,0)</f>
        <v>3</v>
      </c>
      <c r="L1553">
        <f>VLOOKUP($D1553,metadata!$B$2:$S$451,9,0)</f>
        <v>6</v>
      </c>
      <c r="M1553" t="str">
        <f>VLOOKUP($D1553,metadata!$B$2:$S$451,10,0)</f>
        <v/>
      </c>
      <c r="N1553" t="str">
        <f>VLOOKUP($D1553,metadata!$B$2:$S$451,11,0)</f>
        <v>helicoverpa armigera</v>
      </c>
      <c r="O1553" t="str">
        <f>VLOOKUP($D1553,metadata!$B$2:$S$451,12,0)</f>
        <v>lepidoptera</v>
      </c>
      <c r="P1553" t="str">
        <f>VLOOKUP($D1553,metadata!$B$2:$S$451,13,0)</f>
        <v>Okayama</v>
      </c>
      <c r="Q1553">
        <f>VLOOKUP($D1553,metadata!$B$2:$S$451,14,0)</f>
        <v>34.6</v>
      </c>
      <c r="R1553">
        <f>VLOOKUP($D1553,metadata!$B$2:$S$451,15,0)</f>
        <v>134.1</v>
      </c>
      <c r="S1553" t="str">
        <f>VLOOKUP($D1553,metadata!$B$2:$S$451,16,0)</f>
        <v/>
      </c>
      <c r="T1553" t="str">
        <f>VLOOKUP($D1553,metadata!$B$2:$S$451,17,0)</f>
        <v/>
      </c>
      <c r="U1553" t="str">
        <f>VLOOKUP($D1553,metadata!$B$2:$S$451,18,0)</f>
        <v/>
      </c>
      <c r="V1553">
        <f>VLOOKUP($D1553,metadata!$B$2:$Z$451,19,0)</f>
        <v>65</v>
      </c>
      <c r="W1553" t="str">
        <f>VLOOKUP($D1553,metadata!$B$2:$Z$451,20,0)</f>
        <v>global average</v>
      </c>
      <c r="X1553" t="str">
        <f>VLOOKUP($D1553,metadata!$B$2:$Z$451,21,0)</f>
        <v/>
      </c>
      <c r="Y1553">
        <f>VLOOKUP($D1553,metadata!$B$2:$Z$451,22,0)</f>
        <v>40</v>
      </c>
      <c r="Z1553" t="str">
        <f>VLOOKUP($D1553,metadata!$B$2:$Z$451,23,0)</f>
        <v/>
      </c>
      <c r="AA1553" t="str">
        <f>VLOOKUP($D1553,metadata!$B$2:$Z$451,24,0)</f>
        <v/>
      </c>
      <c r="AB1553" t="str">
        <f>VLOOKUP($D1553,metadata!$B$2:$Z$451,25,0)</f>
        <v/>
      </c>
      <c r="AC1553">
        <v>7.9555620894504999</v>
      </c>
      <c r="AD1553">
        <v>76.272160484339807</v>
      </c>
      <c r="AF1553">
        <f>IF(AE1553="",V1553,AE1553)</f>
        <v>65</v>
      </c>
      <c r="AG1553">
        <f>ROUND(AC1553,1)</f>
        <v>8</v>
      </c>
      <c r="AH1553">
        <v>2000</v>
      </c>
      <c r="AI1553" t="s">
        <v>38</v>
      </c>
      <c r="AJ1553" t="s">
        <v>38</v>
      </c>
    </row>
    <row r="1554" spans="3:36" x14ac:dyDescent="0.3">
      <c r="C1554">
        <v>1554</v>
      </c>
      <c r="D1554" t="str">
        <f t="shared" si="57"/>
        <v>40-Okayama</v>
      </c>
      <c r="E1554" t="str">
        <f>VLOOKUP($D1554,metadata!$B$2:$S$451,2,0)</f>
        <v>Qureshi, MF; Murai, T; Yoshida, H; Tsumuki, H</v>
      </c>
      <c r="F1554" t="str">
        <f>VLOOKUP($D1554,metadata!$B$2:$S$451,3,0)</f>
        <v>Populational variation in diapause-induction and -termination of Helicoverpa armigera (Lepidoptera : Noctuidae)</v>
      </c>
      <c r="G1554" t="str">
        <f>VLOOKUP($D1554,metadata!$B$2:$S$451,4,0)</f>
        <v>10.1303/aez.2000.357</v>
      </c>
      <c r="H1554" t="str">
        <f>VLOOKUP($D1554,metadata!$B$2:$S$451,5,0)</f>
        <v>y</v>
      </c>
      <c r="I1554" t="str">
        <f>VLOOKUP($D1554,metadata!$B$2:$S$451,6,0)</f>
        <v>a</v>
      </c>
      <c r="J1554" t="str">
        <f>VLOOKUP($D1554,metadata!$B$2:$S$451,7,0)</f>
        <v>i</v>
      </c>
      <c r="K1554">
        <f>VLOOKUP($D1554,metadata!$B$2:$S$451,8,0)</f>
        <v>3</v>
      </c>
      <c r="L1554">
        <f>VLOOKUP($D1554,metadata!$B$2:$S$451,9,0)</f>
        <v>6</v>
      </c>
      <c r="M1554" t="str">
        <f>VLOOKUP($D1554,metadata!$B$2:$S$451,10,0)</f>
        <v/>
      </c>
      <c r="N1554" t="str">
        <f>VLOOKUP($D1554,metadata!$B$2:$S$451,11,0)</f>
        <v>helicoverpa armigera</v>
      </c>
      <c r="O1554" t="str">
        <f>VLOOKUP($D1554,metadata!$B$2:$S$451,12,0)</f>
        <v>lepidoptera</v>
      </c>
      <c r="P1554" t="str">
        <f>VLOOKUP($D1554,metadata!$B$2:$S$451,13,0)</f>
        <v>Okayama</v>
      </c>
      <c r="Q1554">
        <f>VLOOKUP($D1554,metadata!$B$2:$S$451,14,0)</f>
        <v>34.6</v>
      </c>
      <c r="R1554">
        <f>VLOOKUP($D1554,metadata!$B$2:$S$451,15,0)</f>
        <v>134.1</v>
      </c>
      <c r="S1554" t="str">
        <f>VLOOKUP($D1554,metadata!$B$2:$S$451,16,0)</f>
        <v/>
      </c>
      <c r="T1554" t="str">
        <f>VLOOKUP($D1554,metadata!$B$2:$S$451,17,0)</f>
        <v/>
      </c>
      <c r="U1554" t="str">
        <f>VLOOKUP($D1554,metadata!$B$2:$S$451,18,0)</f>
        <v/>
      </c>
      <c r="V1554">
        <f>VLOOKUP($D1554,metadata!$B$2:$Z$451,19,0)</f>
        <v>65</v>
      </c>
      <c r="W1554" t="str">
        <f>VLOOKUP($D1554,metadata!$B$2:$Z$451,20,0)</f>
        <v>global average</v>
      </c>
      <c r="X1554" t="str">
        <f>VLOOKUP($D1554,metadata!$B$2:$Z$451,21,0)</f>
        <v/>
      </c>
      <c r="Y1554">
        <f>VLOOKUP($D1554,metadata!$B$2:$Z$451,22,0)</f>
        <v>40</v>
      </c>
      <c r="Z1554" t="str">
        <f>VLOOKUP($D1554,metadata!$B$2:$Z$451,23,0)</f>
        <v/>
      </c>
      <c r="AA1554" t="str">
        <f>VLOOKUP($D1554,metadata!$B$2:$Z$451,24,0)</f>
        <v/>
      </c>
      <c r="AB1554" t="str">
        <f>VLOOKUP($D1554,metadata!$B$2:$Z$451,25,0)</f>
        <v/>
      </c>
      <c r="AC1554">
        <v>9.9627657086343095</v>
      </c>
      <c r="AD1554">
        <v>88.085962297941094</v>
      </c>
      <c r="AF1554">
        <f>IF(AE1554="",V1554,AE1554)</f>
        <v>65</v>
      </c>
      <c r="AG1554">
        <f>ROUND(AC1554,1)</f>
        <v>10</v>
      </c>
      <c r="AH1554">
        <v>2000</v>
      </c>
      <c r="AI1554" t="s">
        <v>38</v>
      </c>
      <c r="AJ1554" t="s">
        <v>38</v>
      </c>
    </row>
    <row r="1555" spans="3:36" x14ac:dyDescent="0.3">
      <c r="C1555">
        <v>1555</v>
      </c>
      <c r="D1555" t="str">
        <f t="shared" si="57"/>
        <v>40-Okayama</v>
      </c>
      <c r="E1555" t="str">
        <f>VLOOKUP($D1555,metadata!$B$2:$S$451,2,0)</f>
        <v>Qureshi, MF; Murai, T; Yoshida, H; Tsumuki, H</v>
      </c>
      <c r="F1555" t="str">
        <f>VLOOKUP($D1555,metadata!$B$2:$S$451,3,0)</f>
        <v>Populational variation in diapause-induction and -termination of Helicoverpa armigera (Lepidoptera : Noctuidae)</v>
      </c>
      <c r="G1555" t="str">
        <f>VLOOKUP($D1555,metadata!$B$2:$S$451,4,0)</f>
        <v>10.1303/aez.2000.357</v>
      </c>
      <c r="H1555" t="str">
        <f>VLOOKUP($D1555,metadata!$B$2:$S$451,5,0)</f>
        <v>y</v>
      </c>
      <c r="I1555" t="str">
        <f>VLOOKUP($D1555,metadata!$B$2:$S$451,6,0)</f>
        <v>a</v>
      </c>
      <c r="J1555" t="str">
        <f>VLOOKUP($D1555,metadata!$B$2:$S$451,7,0)</f>
        <v>i</v>
      </c>
      <c r="K1555">
        <f>VLOOKUP($D1555,metadata!$B$2:$S$451,8,0)</f>
        <v>3</v>
      </c>
      <c r="L1555">
        <f>VLOOKUP($D1555,metadata!$B$2:$S$451,9,0)</f>
        <v>6</v>
      </c>
      <c r="M1555" t="str">
        <f>VLOOKUP($D1555,metadata!$B$2:$S$451,10,0)</f>
        <v/>
      </c>
      <c r="N1555" t="str">
        <f>VLOOKUP($D1555,metadata!$B$2:$S$451,11,0)</f>
        <v>helicoverpa armigera</v>
      </c>
      <c r="O1555" t="str">
        <f>VLOOKUP($D1555,metadata!$B$2:$S$451,12,0)</f>
        <v>lepidoptera</v>
      </c>
      <c r="P1555" t="str">
        <f>VLOOKUP($D1555,metadata!$B$2:$S$451,13,0)</f>
        <v>Okayama</v>
      </c>
      <c r="Q1555">
        <f>VLOOKUP($D1555,metadata!$B$2:$S$451,14,0)</f>
        <v>34.6</v>
      </c>
      <c r="R1555">
        <f>VLOOKUP($D1555,metadata!$B$2:$S$451,15,0)</f>
        <v>134.1</v>
      </c>
      <c r="S1555" t="str">
        <f>VLOOKUP($D1555,metadata!$B$2:$S$451,16,0)</f>
        <v/>
      </c>
      <c r="T1555" t="str">
        <f>VLOOKUP($D1555,metadata!$B$2:$S$451,17,0)</f>
        <v/>
      </c>
      <c r="U1555" t="str">
        <f>VLOOKUP($D1555,metadata!$B$2:$S$451,18,0)</f>
        <v/>
      </c>
      <c r="V1555">
        <f>VLOOKUP($D1555,metadata!$B$2:$Z$451,19,0)</f>
        <v>65</v>
      </c>
      <c r="W1555" t="str">
        <f>VLOOKUP($D1555,metadata!$B$2:$Z$451,20,0)</f>
        <v>global average</v>
      </c>
      <c r="X1555" t="str">
        <f>VLOOKUP($D1555,metadata!$B$2:$Z$451,21,0)</f>
        <v/>
      </c>
      <c r="Y1555">
        <f>VLOOKUP($D1555,metadata!$B$2:$Z$451,22,0)</f>
        <v>40</v>
      </c>
      <c r="Z1555" t="str">
        <f>VLOOKUP($D1555,metadata!$B$2:$Z$451,23,0)</f>
        <v/>
      </c>
      <c r="AA1555" t="str">
        <f>VLOOKUP($D1555,metadata!$B$2:$Z$451,24,0)</f>
        <v/>
      </c>
      <c r="AB1555" t="str">
        <f>VLOOKUP($D1555,metadata!$B$2:$Z$451,25,0)</f>
        <v/>
      </c>
      <c r="AC1555">
        <v>11.961389135766099</v>
      </c>
      <c r="AD1555">
        <v>85.642879576603605</v>
      </c>
      <c r="AF1555">
        <f>IF(AE1555="",V1555,AE1555)</f>
        <v>65</v>
      </c>
      <c r="AG1555">
        <f>ROUND(AC1555,1)</f>
        <v>12</v>
      </c>
      <c r="AH1555">
        <v>2000</v>
      </c>
      <c r="AI1555" t="s">
        <v>38</v>
      </c>
      <c r="AJ1555" t="s">
        <v>38</v>
      </c>
    </row>
    <row r="1556" spans="3:36" x14ac:dyDescent="0.3">
      <c r="C1556">
        <v>1556</v>
      </c>
      <c r="D1556" t="str">
        <f t="shared" si="57"/>
        <v>40-Okayama</v>
      </c>
      <c r="E1556" t="str">
        <f>VLOOKUP($D1556,metadata!$B$2:$S$451,2,0)</f>
        <v>Qureshi, MF; Murai, T; Yoshida, H; Tsumuki, H</v>
      </c>
      <c r="F1556" t="str">
        <f>VLOOKUP($D1556,metadata!$B$2:$S$451,3,0)</f>
        <v>Populational variation in diapause-induction and -termination of Helicoverpa armigera (Lepidoptera : Noctuidae)</v>
      </c>
      <c r="G1556" t="str">
        <f>VLOOKUP($D1556,metadata!$B$2:$S$451,4,0)</f>
        <v>10.1303/aez.2000.357</v>
      </c>
      <c r="H1556" t="str">
        <f>VLOOKUP($D1556,metadata!$B$2:$S$451,5,0)</f>
        <v>y</v>
      </c>
      <c r="I1556" t="str">
        <f>VLOOKUP($D1556,metadata!$B$2:$S$451,6,0)</f>
        <v>a</v>
      </c>
      <c r="J1556" t="str">
        <f>VLOOKUP($D1556,metadata!$B$2:$S$451,7,0)</f>
        <v>i</v>
      </c>
      <c r="K1556">
        <f>VLOOKUP($D1556,metadata!$B$2:$S$451,8,0)</f>
        <v>3</v>
      </c>
      <c r="L1556">
        <f>VLOOKUP($D1556,metadata!$B$2:$S$451,9,0)</f>
        <v>6</v>
      </c>
      <c r="M1556" t="str">
        <f>VLOOKUP($D1556,metadata!$B$2:$S$451,10,0)</f>
        <v/>
      </c>
      <c r="N1556" t="str">
        <f>VLOOKUP($D1556,metadata!$B$2:$S$451,11,0)</f>
        <v>helicoverpa armigera</v>
      </c>
      <c r="O1556" t="str">
        <f>VLOOKUP($D1556,metadata!$B$2:$S$451,12,0)</f>
        <v>lepidoptera</v>
      </c>
      <c r="P1556" t="str">
        <f>VLOOKUP($D1556,metadata!$B$2:$S$451,13,0)</f>
        <v>Okayama</v>
      </c>
      <c r="Q1556">
        <f>VLOOKUP($D1556,metadata!$B$2:$S$451,14,0)</f>
        <v>34.6</v>
      </c>
      <c r="R1556">
        <f>VLOOKUP($D1556,metadata!$B$2:$S$451,15,0)</f>
        <v>134.1</v>
      </c>
      <c r="S1556" t="str">
        <f>VLOOKUP($D1556,metadata!$B$2:$S$451,16,0)</f>
        <v/>
      </c>
      <c r="T1556" t="str">
        <f>VLOOKUP($D1556,metadata!$B$2:$S$451,17,0)</f>
        <v/>
      </c>
      <c r="U1556" t="str">
        <f>VLOOKUP($D1556,metadata!$B$2:$S$451,18,0)</f>
        <v/>
      </c>
      <c r="V1556">
        <f>VLOOKUP($D1556,metadata!$B$2:$Z$451,19,0)</f>
        <v>65</v>
      </c>
      <c r="W1556" t="str">
        <f>VLOOKUP($D1556,metadata!$B$2:$Z$451,20,0)</f>
        <v>global average</v>
      </c>
      <c r="X1556" t="str">
        <f>VLOOKUP($D1556,metadata!$B$2:$Z$451,21,0)</f>
        <v/>
      </c>
      <c r="Y1556">
        <f>VLOOKUP($D1556,metadata!$B$2:$Z$451,22,0)</f>
        <v>40</v>
      </c>
      <c r="Z1556" t="str">
        <f>VLOOKUP($D1556,metadata!$B$2:$Z$451,23,0)</f>
        <v/>
      </c>
      <c r="AA1556" t="str">
        <f>VLOOKUP($D1556,metadata!$B$2:$Z$451,24,0)</f>
        <v/>
      </c>
      <c r="AB1556" t="str">
        <f>VLOOKUP($D1556,metadata!$B$2:$Z$451,25,0)</f>
        <v/>
      </c>
      <c r="AC1556">
        <v>12.9766584027745</v>
      </c>
      <c r="AD1556">
        <v>39.441151509886602</v>
      </c>
      <c r="AF1556">
        <f>IF(AE1556="",V1556,AE1556)</f>
        <v>65</v>
      </c>
      <c r="AG1556">
        <f>ROUND(AC1556,1)</f>
        <v>13</v>
      </c>
      <c r="AH1556">
        <v>2000</v>
      </c>
      <c r="AI1556" t="s">
        <v>38</v>
      </c>
      <c r="AJ1556" t="s">
        <v>38</v>
      </c>
    </row>
    <row r="1557" spans="3:36" x14ac:dyDescent="0.3">
      <c r="C1557">
        <v>1557</v>
      </c>
      <c r="D1557" t="str">
        <f t="shared" si="57"/>
        <v>40-Okayama</v>
      </c>
      <c r="E1557" t="str">
        <f>VLOOKUP($D1557,metadata!$B$2:$S$451,2,0)</f>
        <v>Qureshi, MF; Murai, T; Yoshida, H; Tsumuki, H</v>
      </c>
      <c r="F1557" t="str">
        <f>VLOOKUP($D1557,metadata!$B$2:$S$451,3,0)</f>
        <v>Populational variation in diapause-induction and -termination of Helicoverpa armigera (Lepidoptera : Noctuidae)</v>
      </c>
      <c r="G1557" t="str">
        <f>VLOOKUP($D1557,metadata!$B$2:$S$451,4,0)</f>
        <v>10.1303/aez.2000.357</v>
      </c>
      <c r="H1557" t="str">
        <f>VLOOKUP($D1557,metadata!$B$2:$S$451,5,0)</f>
        <v>y</v>
      </c>
      <c r="I1557" t="str">
        <f>VLOOKUP($D1557,metadata!$B$2:$S$451,6,0)</f>
        <v>a</v>
      </c>
      <c r="J1557" t="str">
        <f>VLOOKUP($D1557,metadata!$B$2:$S$451,7,0)</f>
        <v>i</v>
      </c>
      <c r="K1557">
        <f>VLOOKUP($D1557,metadata!$B$2:$S$451,8,0)</f>
        <v>3</v>
      </c>
      <c r="L1557">
        <f>VLOOKUP($D1557,metadata!$B$2:$S$451,9,0)</f>
        <v>6</v>
      </c>
      <c r="M1557" t="str">
        <f>VLOOKUP($D1557,metadata!$B$2:$S$451,10,0)</f>
        <v/>
      </c>
      <c r="N1557" t="str">
        <f>VLOOKUP($D1557,metadata!$B$2:$S$451,11,0)</f>
        <v>helicoverpa armigera</v>
      </c>
      <c r="O1557" t="str">
        <f>VLOOKUP($D1557,metadata!$B$2:$S$451,12,0)</f>
        <v>lepidoptera</v>
      </c>
      <c r="P1557" t="str">
        <f>VLOOKUP($D1557,metadata!$B$2:$S$451,13,0)</f>
        <v>Okayama</v>
      </c>
      <c r="Q1557">
        <f>VLOOKUP($D1557,metadata!$B$2:$S$451,14,0)</f>
        <v>34.6</v>
      </c>
      <c r="R1557">
        <f>VLOOKUP($D1557,metadata!$B$2:$S$451,15,0)</f>
        <v>134.1</v>
      </c>
      <c r="S1557" t="str">
        <f>VLOOKUP($D1557,metadata!$B$2:$S$451,16,0)</f>
        <v/>
      </c>
      <c r="T1557" t="str">
        <f>VLOOKUP($D1557,metadata!$B$2:$S$451,17,0)</f>
        <v/>
      </c>
      <c r="U1557" t="str">
        <f>VLOOKUP($D1557,metadata!$B$2:$S$451,18,0)</f>
        <v/>
      </c>
      <c r="V1557">
        <f>VLOOKUP($D1557,metadata!$B$2:$Z$451,19,0)</f>
        <v>65</v>
      </c>
      <c r="W1557" t="str">
        <f>VLOOKUP($D1557,metadata!$B$2:$Z$451,20,0)</f>
        <v>global average</v>
      </c>
      <c r="X1557" t="str">
        <f>VLOOKUP($D1557,metadata!$B$2:$Z$451,21,0)</f>
        <v/>
      </c>
      <c r="Y1557">
        <f>VLOOKUP($D1557,metadata!$B$2:$Z$451,22,0)</f>
        <v>40</v>
      </c>
      <c r="Z1557" t="str">
        <f>VLOOKUP($D1557,metadata!$B$2:$Z$451,23,0)</f>
        <v/>
      </c>
      <c r="AA1557" t="str">
        <f>VLOOKUP($D1557,metadata!$B$2:$Z$451,24,0)</f>
        <v/>
      </c>
      <c r="AB1557" t="str">
        <f>VLOOKUP($D1557,metadata!$B$2:$Z$451,25,0)</f>
        <v/>
      </c>
      <c r="AC1557">
        <v>13.9944135198166</v>
      </c>
      <c r="AD1557">
        <v>15.126932046749999</v>
      </c>
      <c r="AF1557">
        <f>IF(AE1557="",V1557,AE1557)</f>
        <v>65</v>
      </c>
      <c r="AG1557">
        <f>ROUND(AC1557,1)</f>
        <v>14</v>
      </c>
      <c r="AH1557">
        <v>2000</v>
      </c>
      <c r="AI1557" t="s">
        <v>38</v>
      </c>
      <c r="AJ1557" t="s">
        <v>38</v>
      </c>
    </row>
    <row r="1558" spans="3:36" x14ac:dyDescent="0.3">
      <c r="C1558">
        <v>1558</v>
      </c>
      <c r="D1558" t="str">
        <f t="shared" si="57"/>
        <v>40-Okayama</v>
      </c>
      <c r="E1558" t="str">
        <f>VLOOKUP($D1558,metadata!$B$2:$S$451,2,0)</f>
        <v>Qureshi, MF; Murai, T; Yoshida, H; Tsumuki, H</v>
      </c>
      <c r="F1558" t="str">
        <f>VLOOKUP($D1558,metadata!$B$2:$S$451,3,0)</f>
        <v>Populational variation in diapause-induction and -termination of Helicoverpa armigera (Lepidoptera : Noctuidae)</v>
      </c>
      <c r="G1558" t="str">
        <f>VLOOKUP($D1558,metadata!$B$2:$S$451,4,0)</f>
        <v>10.1303/aez.2000.357</v>
      </c>
      <c r="H1558" t="str">
        <f>VLOOKUP($D1558,metadata!$B$2:$S$451,5,0)</f>
        <v>y</v>
      </c>
      <c r="I1558" t="str">
        <f>VLOOKUP($D1558,metadata!$B$2:$S$451,6,0)</f>
        <v>a</v>
      </c>
      <c r="J1558" t="str">
        <f>VLOOKUP($D1558,metadata!$B$2:$S$451,7,0)</f>
        <v>i</v>
      </c>
      <c r="K1558">
        <f>VLOOKUP($D1558,metadata!$B$2:$S$451,8,0)</f>
        <v>3</v>
      </c>
      <c r="L1558">
        <f>VLOOKUP($D1558,metadata!$B$2:$S$451,9,0)</f>
        <v>6</v>
      </c>
      <c r="M1558" t="str">
        <f>VLOOKUP($D1558,metadata!$B$2:$S$451,10,0)</f>
        <v/>
      </c>
      <c r="N1558" t="str">
        <f>VLOOKUP($D1558,metadata!$B$2:$S$451,11,0)</f>
        <v>helicoverpa armigera</v>
      </c>
      <c r="O1558" t="str">
        <f>VLOOKUP($D1558,metadata!$B$2:$S$451,12,0)</f>
        <v>lepidoptera</v>
      </c>
      <c r="P1558" t="str">
        <f>VLOOKUP($D1558,metadata!$B$2:$S$451,13,0)</f>
        <v>Okayama</v>
      </c>
      <c r="Q1558">
        <f>VLOOKUP($D1558,metadata!$B$2:$S$451,14,0)</f>
        <v>34.6</v>
      </c>
      <c r="R1558">
        <f>VLOOKUP($D1558,metadata!$B$2:$S$451,15,0)</f>
        <v>134.1</v>
      </c>
      <c r="S1558" t="str">
        <f>VLOOKUP($D1558,metadata!$B$2:$S$451,16,0)</f>
        <v/>
      </c>
      <c r="T1558" t="str">
        <f>VLOOKUP($D1558,metadata!$B$2:$S$451,17,0)</f>
        <v/>
      </c>
      <c r="U1558" t="str">
        <f>VLOOKUP($D1558,metadata!$B$2:$S$451,18,0)</f>
        <v/>
      </c>
      <c r="V1558">
        <f>VLOOKUP($D1558,metadata!$B$2:$Z$451,19,0)</f>
        <v>65</v>
      </c>
      <c r="W1558" t="str">
        <f>VLOOKUP($D1558,metadata!$B$2:$Z$451,20,0)</f>
        <v>global average</v>
      </c>
      <c r="X1558" t="str">
        <f>VLOOKUP($D1558,metadata!$B$2:$Z$451,21,0)</f>
        <v/>
      </c>
      <c r="Y1558">
        <f>VLOOKUP($D1558,metadata!$B$2:$Z$451,22,0)</f>
        <v>40</v>
      </c>
      <c r="Z1558" t="str">
        <f>VLOOKUP($D1558,metadata!$B$2:$Z$451,23,0)</f>
        <v/>
      </c>
      <c r="AA1558" t="str">
        <f>VLOOKUP($D1558,metadata!$B$2:$Z$451,24,0)</f>
        <v/>
      </c>
      <c r="AB1558" t="str">
        <f>VLOOKUP($D1558,metadata!$B$2:$Z$451,25,0)</f>
        <v/>
      </c>
      <c r="AC1558">
        <v>16.0019378938435</v>
      </c>
      <c r="AD1558">
        <v>26.539122067264898</v>
      </c>
      <c r="AF1558">
        <f>IF(AE1558="",V1558,AE1558)</f>
        <v>65</v>
      </c>
      <c r="AG1558">
        <f>ROUND(AC1558,1)</f>
        <v>16</v>
      </c>
      <c r="AH1558">
        <v>2000</v>
      </c>
      <c r="AI1558" t="s">
        <v>38</v>
      </c>
      <c r="AJ1558" t="s">
        <v>38</v>
      </c>
    </row>
    <row r="1559" spans="3:36" x14ac:dyDescent="0.3">
      <c r="C1559">
        <v>1559</v>
      </c>
      <c r="D1559" t="str">
        <f t="shared" si="57"/>
        <v>40-Kanazawa</v>
      </c>
      <c r="E1559" t="str">
        <f>VLOOKUP($D1559,metadata!$B$2:$S$451,2,0)</f>
        <v>Qureshi, MF; Murai, T; Yoshida, H; Tsumuki, H</v>
      </c>
      <c r="F1559" t="str">
        <f>VLOOKUP($D1559,metadata!$B$2:$S$451,3,0)</f>
        <v>Populational variation in diapause-induction and -termination of Helicoverpa armigera (Lepidoptera : Noctuidae)</v>
      </c>
      <c r="G1559" t="str">
        <f>VLOOKUP($D1559,metadata!$B$2:$S$451,4,0)</f>
        <v>10.1303/aez.2000.357</v>
      </c>
      <c r="H1559" t="str">
        <f>VLOOKUP($D1559,metadata!$B$2:$S$451,5,0)</f>
        <v>y</v>
      </c>
      <c r="I1559" t="str">
        <f>VLOOKUP($D1559,metadata!$B$2:$S$451,6,0)</f>
        <v>a</v>
      </c>
      <c r="J1559" t="str">
        <f>VLOOKUP($D1559,metadata!$B$2:$S$451,7,0)</f>
        <v>i</v>
      </c>
      <c r="K1559">
        <f>VLOOKUP($D1559,metadata!$B$2:$S$451,8,0)</f>
        <v>3</v>
      </c>
      <c r="L1559">
        <f>VLOOKUP($D1559,metadata!$B$2:$S$451,9,0)</f>
        <v>6</v>
      </c>
      <c r="M1559" t="str">
        <f>VLOOKUP($D1559,metadata!$B$2:$S$451,10,0)</f>
        <v/>
      </c>
      <c r="N1559" t="str">
        <f>VLOOKUP($D1559,metadata!$B$2:$S$451,11,0)</f>
        <v>helicoverpa armigera</v>
      </c>
      <c r="O1559" t="str">
        <f>VLOOKUP($D1559,metadata!$B$2:$S$451,12,0)</f>
        <v>lepidoptera</v>
      </c>
      <c r="P1559" t="str">
        <f>VLOOKUP($D1559,metadata!$B$2:$S$451,13,0)</f>
        <v>Kanazawa</v>
      </c>
      <c r="Q1559">
        <f>VLOOKUP($D1559,metadata!$B$2:$S$451,14,0)</f>
        <v>36.6</v>
      </c>
      <c r="R1559">
        <f>VLOOKUP($D1559,metadata!$B$2:$S$451,15,0)</f>
        <v>136.69999999999999</v>
      </c>
      <c r="S1559" t="str">
        <f>VLOOKUP($D1559,metadata!$B$2:$S$451,16,0)</f>
        <v/>
      </c>
      <c r="T1559" t="str">
        <f>VLOOKUP($D1559,metadata!$B$2:$S$451,17,0)</f>
        <v/>
      </c>
      <c r="U1559" t="str">
        <f>VLOOKUP($D1559,metadata!$B$2:$S$451,18,0)</f>
        <v/>
      </c>
      <c r="V1559">
        <f>VLOOKUP($D1559,metadata!$B$2:$Z$451,19,0)</f>
        <v>65</v>
      </c>
      <c r="W1559" t="str">
        <f>VLOOKUP($D1559,metadata!$B$2:$Z$451,20,0)</f>
        <v>global average</v>
      </c>
      <c r="X1559" t="str">
        <f>VLOOKUP($D1559,metadata!$B$2:$Z$451,21,0)</f>
        <v/>
      </c>
      <c r="Y1559">
        <f>VLOOKUP($D1559,metadata!$B$2:$Z$451,22,0)</f>
        <v>40</v>
      </c>
      <c r="Z1559" t="str">
        <f>VLOOKUP($D1559,metadata!$B$2:$Z$451,23,0)</f>
        <v/>
      </c>
      <c r="AA1559" t="str">
        <f>VLOOKUP($D1559,metadata!$B$2:$Z$451,24,0)</f>
        <v/>
      </c>
      <c r="AB1559" t="str">
        <f>VLOOKUP($D1559,metadata!$B$2:$Z$451,25,0)</f>
        <v/>
      </c>
      <c r="AC1559">
        <v>8.0181894725587508</v>
      </c>
      <c r="AD1559">
        <v>72.857457884220807</v>
      </c>
      <c r="AF1559">
        <f>IF(AE1559="",V1559,AE1559)</f>
        <v>65</v>
      </c>
      <c r="AG1559">
        <f>ROUND(AC1559,1)</f>
        <v>8</v>
      </c>
      <c r="AH1559">
        <v>2000</v>
      </c>
      <c r="AI1559" t="s">
        <v>38</v>
      </c>
      <c r="AJ1559" t="s">
        <v>38</v>
      </c>
    </row>
    <row r="1560" spans="3:36" x14ac:dyDescent="0.3">
      <c r="C1560">
        <v>1560</v>
      </c>
      <c r="D1560" t="str">
        <f t="shared" si="57"/>
        <v>40-Kanazawa</v>
      </c>
      <c r="E1560" t="str">
        <f>VLOOKUP($D1560,metadata!$B$2:$S$451,2,0)</f>
        <v>Qureshi, MF; Murai, T; Yoshida, H; Tsumuki, H</v>
      </c>
      <c r="F1560" t="str">
        <f>VLOOKUP($D1560,metadata!$B$2:$S$451,3,0)</f>
        <v>Populational variation in diapause-induction and -termination of Helicoverpa armigera (Lepidoptera : Noctuidae)</v>
      </c>
      <c r="G1560" t="str">
        <f>VLOOKUP($D1560,metadata!$B$2:$S$451,4,0)</f>
        <v>10.1303/aez.2000.357</v>
      </c>
      <c r="H1560" t="str">
        <f>VLOOKUP($D1560,metadata!$B$2:$S$451,5,0)</f>
        <v>y</v>
      </c>
      <c r="I1560" t="str">
        <f>VLOOKUP($D1560,metadata!$B$2:$S$451,6,0)</f>
        <v>a</v>
      </c>
      <c r="J1560" t="str">
        <f>VLOOKUP($D1560,metadata!$B$2:$S$451,7,0)</f>
        <v>i</v>
      </c>
      <c r="K1560">
        <f>VLOOKUP($D1560,metadata!$B$2:$S$451,8,0)</f>
        <v>3</v>
      </c>
      <c r="L1560">
        <f>VLOOKUP($D1560,metadata!$B$2:$S$451,9,0)</f>
        <v>6</v>
      </c>
      <c r="M1560" t="str">
        <f>VLOOKUP($D1560,metadata!$B$2:$S$451,10,0)</f>
        <v/>
      </c>
      <c r="N1560" t="str">
        <f>VLOOKUP($D1560,metadata!$B$2:$S$451,11,0)</f>
        <v>helicoverpa armigera</v>
      </c>
      <c r="O1560" t="str">
        <f>VLOOKUP($D1560,metadata!$B$2:$S$451,12,0)</f>
        <v>lepidoptera</v>
      </c>
      <c r="P1560" t="str">
        <f>VLOOKUP($D1560,metadata!$B$2:$S$451,13,0)</f>
        <v>Kanazawa</v>
      </c>
      <c r="Q1560">
        <f>VLOOKUP($D1560,metadata!$B$2:$S$451,14,0)</f>
        <v>36.6</v>
      </c>
      <c r="R1560">
        <f>VLOOKUP($D1560,metadata!$B$2:$S$451,15,0)</f>
        <v>136.69999999999999</v>
      </c>
      <c r="S1560" t="str">
        <f>VLOOKUP($D1560,metadata!$B$2:$S$451,16,0)</f>
        <v/>
      </c>
      <c r="T1560" t="str">
        <f>VLOOKUP($D1560,metadata!$B$2:$S$451,17,0)</f>
        <v/>
      </c>
      <c r="U1560" t="str">
        <f>VLOOKUP($D1560,metadata!$B$2:$S$451,18,0)</f>
        <v/>
      </c>
      <c r="V1560">
        <f>VLOOKUP($D1560,metadata!$B$2:$Z$451,19,0)</f>
        <v>65</v>
      </c>
      <c r="W1560" t="str">
        <f>VLOOKUP($D1560,metadata!$B$2:$Z$451,20,0)</f>
        <v>global average</v>
      </c>
      <c r="X1560" t="str">
        <f>VLOOKUP($D1560,metadata!$B$2:$Z$451,21,0)</f>
        <v/>
      </c>
      <c r="Y1560">
        <f>VLOOKUP($D1560,metadata!$B$2:$Z$451,22,0)</f>
        <v>40</v>
      </c>
      <c r="Z1560" t="str">
        <f>VLOOKUP($D1560,metadata!$B$2:$Z$451,23,0)</f>
        <v/>
      </c>
      <c r="AA1560" t="str">
        <f>VLOOKUP($D1560,metadata!$B$2:$Z$451,24,0)</f>
        <v/>
      </c>
      <c r="AB1560" t="str">
        <f>VLOOKUP($D1560,metadata!$B$2:$Z$451,25,0)</f>
        <v/>
      </c>
      <c r="AC1560">
        <v>9.9912327009562407</v>
      </c>
      <c r="AD1560">
        <v>77.442915661523401</v>
      </c>
      <c r="AF1560">
        <f>IF(AE1560="",V1560,AE1560)</f>
        <v>65</v>
      </c>
      <c r="AG1560">
        <f>ROUND(AC1560,1)</f>
        <v>10</v>
      </c>
      <c r="AH1560">
        <v>2000</v>
      </c>
      <c r="AI1560" t="s">
        <v>38</v>
      </c>
      <c r="AJ1560" t="s">
        <v>38</v>
      </c>
    </row>
    <row r="1561" spans="3:36" x14ac:dyDescent="0.3">
      <c r="C1561">
        <v>1561</v>
      </c>
      <c r="D1561" t="str">
        <f t="shared" si="57"/>
        <v>40-Kanazawa</v>
      </c>
      <c r="E1561" t="str">
        <f>VLOOKUP($D1561,metadata!$B$2:$S$451,2,0)</f>
        <v>Qureshi, MF; Murai, T; Yoshida, H; Tsumuki, H</v>
      </c>
      <c r="F1561" t="str">
        <f>VLOOKUP($D1561,metadata!$B$2:$S$451,3,0)</f>
        <v>Populational variation in diapause-induction and -termination of Helicoverpa armigera (Lepidoptera : Noctuidae)</v>
      </c>
      <c r="G1561" t="str">
        <f>VLOOKUP($D1561,metadata!$B$2:$S$451,4,0)</f>
        <v>10.1303/aez.2000.357</v>
      </c>
      <c r="H1561" t="str">
        <f>VLOOKUP($D1561,metadata!$B$2:$S$451,5,0)</f>
        <v>y</v>
      </c>
      <c r="I1561" t="str">
        <f>VLOOKUP($D1561,metadata!$B$2:$S$451,6,0)</f>
        <v>a</v>
      </c>
      <c r="J1561" t="str">
        <f>VLOOKUP($D1561,metadata!$B$2:$S$451,7,0)</f>
        <v>i</v>
      </c>
      <c r="K1561">
        <f>VLOOKUP($D1561,metadata!$B$2:$S$451,8,0)</f>
        <v>3</v>
      </c>
      <c r="L1561">
        <f>VLOOKUP($D1561,metadata!$B$2:$S$451,9,0)</f>
        <v>6</v>
      </c>
      <c r="M1561" t="str">
        <f>VLOOKUP($D1561,metadata!$B$2:$S$451,10,0)</f>
        <v/>
      </c>
      <c r="N1561" t="str">
        <f>VLOOKUP($D1561,metadata!$B$2:$S$451,11,0)</f>
        <v>helicoverpa armigera</v>
      </c>
      <c r="O1561" t="str">
        <f>VLOOKUP($D1561,metadata!$B$2:$S$451,12,0)</f>
        <v>lepidoptera</v>
      </c>
      <c r="P1561" t="str">
        <f>VLOOKUP($D1561,metadata!$B$2:$S$451,13,0)</f>
        <v>Kanazawa</v>
      </c>
      <c r="Q1561">
        <f>VLOOKUP($D1561,metadata!$B$2:$S$451,14,0)</f>
        <v>36.6</v>
      </c>
      <c r="R1561">
        <f>VLOOKUP($D1561,metadata!$B$2:$S$451,15,0)</f>
        <v>136.69999999999999</v>
      </c>
      <c r="S1561" t="str">
        <f>VLOOKUP($D1561,metadata!$B$2:$S$451,16,0)</f>
        <v/>
      </c>
      <c r="T1561" t="str">
        <f>VLOOKUP($D1561,metadata!$B$2:$S$451,17,0)</f>
        <v/>
      </c>
      <c r="U1561" t="str">
        <f>VLOOKUP($D1561,metadata!$B$2:$S$451,18,0)</f>
        <v/>
      </c>
      <c r="V1561">
        <f>VLOOKUP($D1561,metadata!$B$2:$Z$451,19,0)</f>
        <v>65</v>
      </c>
      <c r="W1561" t="str">
        <f>VLOOKUP($D1561,metadata!$B$2:$Z$451,20,0)</f>
        <v>global average</v>
      </c>
      <c r="X1561" t="str">
        <f>VLOOKUP($D1561,metadata!$B$2:$Z$451,21,0)</f>
        <v/>
      </c>
      <c r="Y1561">
        <f>VLOOKUP($D1561,metadata!$B$2:$Z$451,22,0)</f>
        <v>40</v>
      </c>
      <c r="Z1561" t="str">
        <f>VLOOKUP($D1561,metadata!$B$2:$Z$451,23,0)</f>
        <v/>
      </c>
      <c r="AA1561" t="str">
        <f>VLOOKUP($D1561,metadata!$B$2:$Z$451,24,0)</f>
        <v/>
      </c>
      <c r="AB1561" t="str">
        <f>VLOOKUP($D1561,metadata!$B$2:$Z$451,25,0)</f>
        <v/>
      </c>
      <c r="AC1561">
        <v>11.9926627329649</v>
      </c>
      <c r="AD1561">
        <v>96.485729750679894</v>
      </c>
      <c r="AF1561">
        <f>IF(AE1561="",V1561,AE1561)</f>
        <v>65</v>
      </c>
      <c r="AG1561">
        <f>ROUND(AC1561,1)</f>
        <v>12</v>
      </c>
      <c r="AH1561">
        <v>2000</v>
      </c>
      <c r="AI1561" t="s">
        <v>38</v>
      </c>
      <c r="AJ1561" t="s">
        <v>38</v>
      </c>
    </row>
    <row r="1562" spans="3:36" x14ac:dyDescent="0.3">
      <c r="C1562">
        <v>1562</v>
      </c>
      <c r="D1562" t="str">
        <f t="shared" si="57"/>
        <v>40-Kanazawa</v>
      </c>
      <c r="E1562" t="str">
        <f>VLOOKUP($D1562,metadata!$B$2:$S$451,2,0)</f>
        <v>Qureshi, MF; Murai, T; Yoshida, H; Tsumuki, H</v>
      </c>
      <c r="F1562" t="str">
        <f>VLOOKUP($D1562,metadata!$B$2:$S$451,3,0)</f>
        <v>Populational variation in diapause-induction and -termination of Helicoverpa armigera (Lepidoptera : Noctuidae)</v>
      </c>
      <c r="G1562" t="str">
        <f>VLOOKUP($D1562,metadata!$B$2:$S$451,4,0)</f>
        <v>10.1303/aez.2000.357</v>
      </c>
      <c r="H1562" t="str">
        <f>VLOOKUP($D1562,metadata!$B$2:$S$451,5,0)</f>
        <v>y</v>
      </c>
      <c r="I1562" t="str">
        <f>VLOOKUP($D1562,metadata!$B$2:$S$451,6,0)</f>
        <v>a</v>
      </c>
      <c r="J1562" t="str">
        <f>VLOOKUP($D1562,metadata!$B$2:$S$451,7,0)</f>
        <v>i</v>
      </c>
      <c r="K1562">
        <f>VLOOKUP($D1562,metadata!$B$2:$S$451,8,0)</f>
        <v>3</v>
      </c>
      <c r="L1562">
        <f>VLOOKUP($D1562,metadata!$B$2:$S$451,9,0)</f>
        <v>6</v>
      </c>
      <c r="M1562" t="str">
        <f>VLOOKUP($D1562,metadata!$B$2:$S$451,10,0)</f>
        <v/>
      </c>
      <c r="N1562" t="str">
        <f>VLOOKUP($D1562,metadata!$B$2:$S$451,11,0)</f>
        <v>helicoverpa armigera</v>
      </c>
      <c r="O1562" t="str">
        <f>VLOOKUP($D1562,metadata!$B$2:$S$451,12,0)</f>
        <v>lepidoptera</v>
      </c>
      <c r="P1562" t="str">
        <f>VLOOKUP($D1562,metadata!$B$2:$S$451,13,0)</f>
        <v>Kanazawa</v>
      </c>
      <c r="Q1562">
        <f>VLOOKUP($D1562,metadata!$B$2:$S$451,14,0)</f>
        <v>36.6</v>
      </c>
      <c r="R1562">
        <f>VLOOKUP($D1562,metadata!$B$2:$S$451,15,0)</f>
        <v>136.69999999999999</v>
      </c>
      <c r="S1562" t="str">
        <f>VLOOKUP($D1562,metadata!$B$2:$S$451,16,0)</f>
        <v/>
      </c>
      <c r="T1562" t="str">
        <f>VLOOKUP($D1562,metadata!$B$2:$S$451,17,0)</f>
        <v/>
      </c>
      <c r="U1562" t="str">
        <f>VLOOKUP($D1562,metadata!$B$2:$S$451,18,0)</f>
        <v/>
      </c>
      <c r="V1562">
        <f>VLOOKUP($D1562,metadata!$B$2:$Z$451,19,0)</f>
        <v>65</v>
      </c>
      <c r="W1562" t="str">
        <f>VLOOKUP($D1562,metadata!$B$2:$Z$451,20,0)</f>
        <v>global average</v>
      </c>
      <c r="X1562" t="str">
        <f>VLOOKUP($D1562,metadata!$B$2:$Z$451,21,0)</f>
        <v/>
      </c>
      <c r="Y1562">
        <f>VLOOKUP($D1562,metadata!$B$2:$Z$451,22,0)</f>
        <v>40</v>
      </c>
      <c r="Z1562" t="str">
        <f>VLOOKUP($D1562,metadata!$B$2:$Z$451,23,0)</f>
        <v/>
      </c>
      <c r="AA1562" t="str">
        <f>VLOOKUP($D1562,metadata!$B$2:$Z$451,24,0)</f>
        <v/>
      </c>
      <c r="AB1562" t="str">
        <f>VLOOKUP($D1562,metadata!$B$2:$Z$451,25,0)</f>
        <v/>
      </c>
      <c r="AC1562">
        <v>13.008332943527099</v>
      </c>
      <c r="AD1562">
        <v>74.781986942604902</v>
      </c>
      <c r="AF1562">
        <f>IF(AE1562="",V1562,AE1562)</f>
        <v>65</v>
      </c>
      <c r="AG1562">
        <f>ROUND(AC1562,1)</f>
        <v>13</v>
      </c>
      <c r="AH1562">
        <v>2000</v>
      </c>
      <c r="AI1562" t="s">
        <v>38</v>
      </c>
      <c r="AJ1562" t="s">
        <v>38</v>
      </c>
    </row>
    <row r="1563" spans="3:36" x14ac:dyDescent="0.3">
      <c r="C1563">
        <v>1563</v>
      </c>
      <c r="D1563" t="str">
        <f t="shared" si="57"/>
        <v>40-Kanazawa</v>
      </c>
      <c r="E1563" t="str">
        <f>VLOOKUP($D1563,metadata!$B$2:$S$451,2,0)</f>
        <v>Qureshi, MF; Murai, T; Yoshida, H; Tsumuki, H</v>
      </c>
      <c r="F1563" t="str">
        <f>VLOOKUP($D1563,metadata!$B$2:$S$451,3,0)</f>
        <v>Populational variation in diapause-induction and -termination of Helicoverpa armigera (Lepidoptera : Noctuidae)</v>
      </c>
      <c r="G1563" t="str">
        <f>VLOOKUP($D1563,metadata!$B$2:$S$451,4,0)</f>
        <v>10.1303/aez.2000.357</v>
      </c>
      <c r="H1563" t="str">
        <f>VLOOKUP($D1563,metadata!$B$2:$S$451,5,0)</f>
        <v>y</v>
      </c>
      <c r="I1563" t="str">
        <f>VLOOKUP($D1563,metadata!$B$2:$S$451,6,0)</f>
        <v>a</v>
      </c>
      <c r="J1563" t="str">
        <f>VLOOKUP($D1563,metadata!$B$2:$S$451,7,0)</f>
        <v>i</v>
      </c>
      <c r="K1563">
        <f>VLOOKUP($D1563,metadata!$B$2:$S$451,8,0)</f>
        <v>3</v>
      </c>
      <c r="L1563">
        <f>VLOOKUP($D1563,metadata!$B$2:$S$451,9,0)</f>
        <v>6</v>
      </c>
      <c r="M1563" t="str">
        <f>VLOOKUP($D1563,metadata!$B$2:$S$451,10,0)</f>
        <v/>
      </c>
      <c r="N1563" t="str">
        <f>VLOOKUP($D1563,metadata!$B$2:$S$451,11,0)</f>
        <v>helicoverpa armigera</v>
      </c>
      <c r="O1563" t="str">
        <f>VLOOKUP($D1563,metadata!$B$2:$S$451,12,0)</f>
        <v>lepidoptera</v>
      </c>
      <c r="P1563" t="str">
        <f>VLOOKUP($D1563,metadata!$B$2:$S$451,13,0)</f>
        <v>Kanazawa</v>
      </c>
      <c r="Q1563">
        <f>VLOOKUP($D1563,metadata!$B$2:$S$451,14,0)</f>
        <v>36.6</v>
      </c>
      <c r="R1563">
        <f>VLOOKUP($D1563,metadata!$B$2:$S$451,15,0)</f>
        <v>136.69999999999999</v>
      </c>
      <c r="S1563" t="str">
        <f>VLOOKUP($D1563,metadata!$B$2:$S$451,16,0)</f>
        <v/>
      </c>
      <c r="T1563" t="str">
        <f>VLOOKUP($D1563,metadata!$B$2:$S$451,17,0)</f>
        <v/>
      </c>
      <c r="U1563" t="str">
        <f>VLOOKUP($D1563,metadata!$B$2:$S$451,18,0)</f>
        <v/>
      </c>
      <c r="V1563">
        <f>VLOOKUP($D1563,metadata!$B$2:$Z$451,19,0)</f>
        <v>65</v>
      </c>
      <c r="W1563" t="str">
        <f>VLOOKUP($D1563,metadata!$B$2:$Z$451,20,0)</f>
        <v>global average</v>
      </c>
      <c r="X1563" t="str">
        <f>VLOOKUP($D1563,metadata!$B$2:$Z$451,21,0)</f>
        <v/>
      </c>
      <c r="Y1563">
        <f>VLOOKUP($D1563,metadata!$B$2:$Z$451,22,0)</f>
        <v>40</v>
      </c>
      <c r="Z1563" t="str">
        <f>VLOOKUP($D1563,metadata!$B$2:$Z$451,23,0)</f>
        <v/>
      </c>
      <c r="AA1563" t="str">
        <f>VLOOKUP($D1563,metadata!$B$2:$Z$451,24,0)</f>
        <v/>
      </c>
      <c r="AB1563" t="str">
        <f>VLOOKUP($D1563,metadata!$B$2:$Z$451,25,0)</f>
        <v/>
      </c>
      <c r="AC1563">
        <v>14.0268899476768</v>
      </c>
      <c r="AD1563">
        <v>-0.53626200324764195</v>
      </c>
      <c r="AF1563">
        <f>IF(AE1563="",V1563,AE1563)</f>
        <v>65</v>
      </c>
      <c r="AG1563">
        <f>ROUND(AC1563,1)</f>
        <v>14</v>
      </c>
      <c r="AH1563">
        <v>2000</v>
      </c>
      <c r="AI1563" t="s">
        <v>38</v>
      </c>
      <c r="AJ1563" t="s">
        <v>38</v>
      </c>
    </row>
    <row r="1564" spans="3:36" x14ac:dyDescent="0.3">
      <c r="C1564">
        <v>1564</v>
      </c>
      <c r="D1564" t="str">
        <f t="shared" si="57"/>
        <v>40-Kanazawa</v>
      </c>
      <c r="E1564" t="str">
        <f>VLOOKUP($D1564,metadata!$B$2:$S$451,2,0)</f>
        <v>Qureshi, MF; Murai, T; Yoshida, H; Tsumuki, H</v>
      </c>
      <c r="F1564" t="str">
        <f>VLOOKUP($D1564,metadata!$B$2:$S$451,3,0)</f>
        <v>Populational variation in diapause-induction and -termination of Helicoverpa armigera (Lepidoptera : Noctuidae)</v>
      </c>
      <c r="G1564" t="str">
        <f>VLOOKUP($D1564,metadata!$B$2:$S$451,4,0)</f>
        <v>10.1303/aez.2000.357</v>
      </c>
      <c r="H1564" t="str">
        <f>VLOOKUP($D1564,metadata!$B$2:$S$451,5,0)</f>
        <v>y</v>
      </c>
      <c r="I1564" t="str">
        <f>VLOOKUP($D1564,metadata!$B$2:$S$451,6,0)</f>
        <v>a</v>
      </c>
      <c r="J1564" t="str">
        <f>VLOOKUP($D1564,metadata!$B$2:$S$451,7,0)</f>
        <v>i</v>
      </c>
      <c r="K1564">
        <f>VLOOKUP($D1564,metadata!$B$2:$S$451,8,0)</f>
        <v>3</v>
      </c>
      <c r="L1564">
        <f>VLOOKUP($D1564,metadata!$B$2:$S$451,9,0)</f>
        <v>6</v>
      </c>
      <c r="M1564" t="str">
        <f>VLOOKUP($D1564,metadata!$B$2:$S$451,10,0)</f>
        <v/>
      </c>
      <c r="N1564" t="str">
        <f>VLOOKUP($D1564,metadata!$B$2:$S$451,11,0)</f>
        <v>helicoverpa armigera</v>
      </c>
      <c r="O1564" t="str">
        <f>VLOOKUP($D1564,metadata!$B$2:$S$451,12,0)</f>
        <v>lepidoptera</v>
      </c>
      <c r="P1564" t="str">
        <f>VLOOKUP($D1564,metadata!$B$2:$S$451,13,0)</f>
        <v>Kanazawa</v>
      </c>
      <c r="Q1564">
        <f>VLOOKUP($D1564,metadata!$B$2:$S$451,14,0)</f>
        <v>36.6</v>
      </c>
      <c r="R1564">
        <f>VLOOKUP($D1564,metadata!$B$2:$S$451,15,0)</f>
        <v>136.69999999999999</v>
      </c>
      <c r="S1564" t="str">
        <f>VLOOKUP($D1564,metadata!$B$2:$S$451,16,0)</f>
        <v/>
      </c>
      <c r="T1564" t="str">
        <f>VLOOKUP($D1564,metadata!$B$2:$S$451,17,0)</f>
        <v/>
      </c>
      <c r="U1564" t="str">
        <f>VLOOKUP($D1564,metadata!$B$2:$S$451,18,0)</f>
        <v/>
      </c>
      <c r="V1564">
        <f>VLOOKUP($D1564,metadata!$B$2:$Z$451,19,0)</f>
        <v>65</v>
      </c>
      <c r="W1564" t="str">
        <f>VLOOKUP($D1564,metadata!$B$2:$Z$451,20,0)</f>
        <v>global average</v>
      </c>
      <c r="X1564" t="str">
        <f>VLOOKUP($D1564,metadata!$B$2:$Z$451,21,0)</f>
        <v/>
      </c>
      <c r="Y1564">
        <f>VLOOKUP($D1564,metadata!$B$2:$Z$451,22,0)</f>
        <v>40</v>
      </c>
      <c r="Z1564" t="str">
        <f>VLOOKUP($D1564,metadata!$B$2:$Z$451,23,0)</f>
        <v/>
      </c>
      <c r="AA1564" t="str">
        <f>VLOOKUP($D1564,metadata!$B$2:$Z$451,24,0)</f>
        <v/>
      </c>
      <c r="AB1564" t="str">
        <f>VLOOKUP($D1564,metadata!$B$2:$Z$451,25,0)</f>
        <v/>
      </c>
      <c r="AC1564">
        <v>16.023909600593299</v>
      </c>
      <c r="AD1564">
        <v>-0.97128575915320403</v>
      </c>
      <c r="AF1564">
        <f>IF(AE1564="",V1564,AE1564)</f>
        <v>65</v>
      </c>
      <c r="AG1564">
        <f>ROUND(AC1564,1)</f>
        <v>16</v>
      </c>
      <c r="AH1564">
        <v>2000</v>
      </c>
      <c r="AI1564" t="s">
        <v>38</v>
      </c>
      <c r="AJ1564" t="s">
        <v>38</v>
      </c>
    </row>
    <row r="1565" spans="3:36" x14ac:dyDescent="0.3">
      <c r="C1565">
        <v>1565</v>
      </c>
      <c r="D1565" t="str">
        <f t="shared" si="57"/>
        <v>41-PAR</v>
      </c>
      <c r="E1565" t="str">
        <f>VLOOKUP($D1565,metadata!$B$2:$S$451,2,0)</f>
        <v>Reznik, SY; Dolgovskaya, MY; Ovchinnikov, AN; Belyakova, NA</v>
      </c>
      <c r="F1565" t="str">
        <f>VLOOKUP($D1565,metadata!$B$2:$S$451,3,0)</f>
        <v>Weak photoperiodic response facilitates the biological invasion of the harlequin ladybird Harmonia axyridis (Pallas) (Coleoptera: Coccinellidae)</v>
      </c>
      <c r="G1565" t="str">
        <f>VLOOKUP($D1565,metadata!$B$2:$S$451,4,0)</f>
        <v>10.1111/jen.12158</v>
      </c>
      <c r="H1565" t="str">
        <f>VLOOKUP($D1565,metadata!$B$2:$S$451,5,0)</f>
        <v>y</v>
      </c>
      <c r="I1565" t="str">
        <f>VLOOKUP($D1565,metadata!$B$2:$S$451,6,0)</f>
        <v>a</v>
      </c>
      <c r="J1565" t="str">
        <f>VLOOKUP($D1565,metadata!$B$2:$S$451,7,0)</f>
        <v>i</v>
      </c>
      <c r="K1565">
        <f>VLOOKUP($D1565,metadata!$B$2:$S$451,8,0)</f>
        <v>4</v>
      </c>
      <c r="L1565">
        <f>VLOOKUP($D1565,metadata!$B$2:$S$451,9,0)</f>
        <v>5</v>
      </c>
      <c r="M1565" t="str">
        <f>VLOOKUP($D1565,metadata!$B$2:$S$451,10,0)</f>
        <v/>
      </c>
      <c r="N1565" t="str">
        <f>VLOOKUP($D1565,metadata!$B$2:$S$451,11,0)</f>
        <v>Harmonia axyridis</v>
      </c>
      <c r="O1565" t="str">
        <f>VLOOKUP($D1565,metadata!$B$2:$S$451,12,0)</f>
        <v>coleoptera</v>
      </c>
      <c r="P1565" t="str">
        <f>VLOOKUP($D1565,metadata!$B$2:$S$451,13,0)</f>
        <v>PAR</v>
      </c>
      <c r="Q1565">
        <f>VLOOKUP($D1565,metadata!$B$2:$S$451,14,0)</f>
        <v>50</v>
      </c>
      <c r="R1565">
        <f>VLOOKUP($D1565,metadata!$B$2:$S$451,15,0)</f>
        <v>15.8</v>
      </c>
      <c r="S1565" t="str">
        <f>VLOOKUP($D1565,metadata!$B$2:$S$451,16,0)</f>
        <v/>
      </c>
      <c r="T1565" t="str">
        <f>VLOOKUP($D1565,metadata!$B$2:$S$451,17,0)</f>
        <v/>
      </c>
      <c r="U1565" t="str">
        <f>VLOOKUP($D1565,metadata!$B$2:$S$451,18,0)</f>
        <v/>
      </c>
      <c r="V1565">
        <f>VLOOKUP($D1565,metadata!$B$2:$Z$451,19,0)</f>
        <v>6</v>
      </c>
      <c r="W1565" t="str">
        <f>VLOOKUP($D1565,metadata!$B$2:$Z$451,20,0)</f>
        <v>global average</v>
      </c>
      <c r="X1565" t="str">
        <f>VLOOKUP($D1565,metadata!$B$2:$Z$451,21,0)</f>
        <v/>
      </c>
      <c r="Y1565" t="str">
        <f>VLOOKUP($D1565,metadata!$B$2:$Z$451,22,0)</f>
        <v>41_3</v>
      </c>
      <c r="Z1565" t="str">
        <f>VLOOKUP($D1565,metadata!$B$2:$Z$451,23,0)</f>
        <v/>
      </c>
      <c r="AA1565" t="str">
        <f>VLOOKUP($D1565,metadata!$B$2:$Z$451,24,0)</f>
        <v/>
      </c>
      <c r="AB1565" t="str">
        <f>VLOOKUP($D1565,metadata!$B$2:$Z$451,25,0)</f>
        <v>6 cohorts with 10 individuals each</v>
      </c>
      <c r="AC1565">
        <v>9.8899430740037904</v>
      </c>
      <c r="AD1565">
        <v>4.3478260869565304</v>
      </c>
      <c r="AF1565">
        <f>IF(AE1565="",V1565,AE1565)</f>
        <v>6</v>
      </c>
      <c r="AG1565">
        <v>10</v>
      </c>
      <c r="AH1565">
        <v>2014</v>
      </c>
      <c r="AI1565" t="s">
        <v>38</v>
      </c>
      <c r="AJ1565" t="s">
        <v>37</v>
      </c>
    </row>
    <row r="1566" spans="3:36" x14ac:dyDescent="0.3">
      <c r="C1566">
        <v>1566</v>
      </c>
      <c r="D1566" t="str">
        <f t="shared" si="57"/>
        <v>41-PAR</v>
      </c>
      <c r="E1566" t="str">
        <f>VLOOKUP($D1566,metadata!$B$2:$S$451,2,0)</f>
        <v>Reznik, SY; Dolgovskaya, MY; Ovchinnikov, AN; Belyakova, NA</v>
      </c>
      <c r="F1566" t="str">
        <f>VLOOKUP($D1566,metadata!$B$2:$S$451,3,0)</f>
        <v>Weak photoperiodic response facilitates the biological invasion of the harlequin ladybird Harmonia axyridis (Pallas) (Coleoptera: Coccinellidae)</v>
      </c>
      <c r="G1566" t="str">
        <f>VLOOKUP($D1566,metadata!$B$2:$S$451,4,0)</f>
        <v>10.1111/jen.12158</v>
      </c>
      <c r="H1566" t="str">
        <f>VLOOKUP($D1566,metadata!$B$2:$S$451,5,0)</f>
        <v>y</v>
      </c>
      <c r="I1566" t="str">
        <f>VLOOKUP($D1566,metadata!$B$2:$S$451,6,0)</f>
        <v>a</v>
      </c>
      <c r="J1566" t="str">
        <f>VLOOKUP($D1566,metadata!$B$2:$S$451,7,0)</f>
        <v>i</v>
      </c>
      <c r="K1566">
        <f>VLOOKUP($D1566,metadata!$B$2:$S$451,8,0)</f>
        <v>4</v>
      </c>
      <c r="L1566">
        <f>VLOOKUP($D1566,metadata!$B$2:$S$451,9,0)</f>
        <v>5</v>
      </c>
      <c r="M1566" t="str">
        <f>VLOOKUP($D1566,metadata!$B$2:$S$451,10,0)</f>
        <v/>
      </c>
      <c r="N1566" t="str">
        <f>VLOOKUP($D1566,metadata!$B$2:$S$451,11,0)</f>
        <v>Harmonia axyridis</v>
      </c>
      <c r="O1566" t="str">
        <f>VLOOKUP($D1566,metadata!$B$2:$S$451,12,0)</f>
        <v>coleoptera</v>
      </c>
      <c r="P1566" t="str">
        <f>VLOOKUP($D1566,metadata!$B$2:$S$451,13,0)</f>
        <v>PAR</v>
      </c>
      <c r="Q1566">
        <f>VLOOKUP($D1566,metadata!$B$2:$S$451,14,0)</f>
        <v>50</v>
      </c>
      <c r="R1566">
        <f>VLOOKUP($D1566,metadata!$B$2:$S$451,15,0)</f>
        <v>15.8</v>
      </c>
      <c r="S1566" t="str">
        <f>VLOOKUP($D1566,metadata!$B$2:$S$451,16,0)</f>
        <v/>
      </c>
      <c r="T1566" t="str">
        <f>VLOOKUP($D1566,metadata!$B$2:$S$451,17,0)</f>
        <v/>
      </c>
      <c r="U1566" t="str">
        <f>VLOOKUP($D1566,metadata!$B$2:$S$451,18,0)</f>
        <v/>
      </c>
      <c r="V1566">
        <f>VLOOKUP($D1566,metadata!$B$2:$Z$451,19,0)</f>
        <v>6</v>
      </c>
      <c r="W1566" t="str">
        <f>VLOOKUP($D1566,metadata!$B$2:$Z$451,20,0)</f>
        <v>global average</v>
      </c>
      <c r="X1566" t="str">
        <f>VLOOKUP($D1566,metadata!$B$2:$Z$451,21,0)</f>
        <v/>
      </c>
      <c r="Y1566" t="str">
        <f>VLOOKUP($D1566,metadata!$B$2:$Z$451,22,0)</f>
        <v>41_3</v>
      </c>
      <c r="Z1566" t="str">
        <f>VLOOKUP($D1566,metadata!$B$2:$Z$451,23,0)</f>
        <v/>
      </c>
      <c r="AA1566" t="str">
        <f>VLOOKUP($D1566,metadata!$B$2:$Z$451,24,0)</f>
        <v/>
      </c>
      <c r="AB1566" t="str">
        <f>VLOOKUP($D1566,metadata!$B$2:$Z$451,25,0)</f>
        <v>6 cohorts with 10 individuals each</v>
      </c>
      <c r="AC1566">
        <v>11.939278937381401</v>
      </c>
      <c r="AD1566">
        <v>7.5362318840579601</v>
      </c>
      <c r="AF1566">
        <f>IF(AE1566="",V1566,AE1566)</f>
        <v>6</v>
      </c>
      <c r="AG1566">
        <v>12</v>
      </c>
      <c r="AH1566">
        <v>2014</v>
      </c>
      <c r="AI1566" t="s">
        <v>38</v>
      </c>
      <c r="AJ1566" t="s">
        <v>37</v>
      </c>
    </row>
    <row r="1567" spans="3:36" x14ac:dyDescent="0.3">
      <c r="C1567">
        <v>1567</v>
      </c>
      <c r="D1567" t="str">
        <f t="shared" si="57"/>
        <v>41-PAR</v>
      </c>
      <c r="E1567" t="str">
        <f>VLOOKUP($D1567,metadata!$B$2:$S$451,2,0)</f>
        <v>Reznik, SY; Dolgovskaya, MY; Ovchinnikov, AN; Belyakova, NA</v>
      </c>
      <c r="F1567" t="str">
        <f>VLOOKUP($D1567,metadata!$B$2:$S$451,3,0)</f>
        <v>Weak photoperiodic response facilitates the biological invasion of the harlequin ladybird Harmonia axyridis (Pallas) (Coleoptera: Coccinellidae)</v>
      </c>
      <c r="G1567" t="str">
        <f>VLOOKUP($D1567,metadata!$B$2:$S$451,4,0)</f>
        <v>10.1111/jen.12158</v>
      </c>
      <c r="H1567" t="str">
        <f>VLOOKUP($D1567,metadata!$B$2:$S$451,5,0)</f>
        <v>y</v>
      </c>
      <c r="I1567" t="str">
        <f>VLOOKUP($D1567,metadata!$B$2:$S$451,6,0)</f>
        <v>a</v>
      </c>
      <c r="J1567" t="str">
        <f>VLOOKUP($D1567,metadata!$B$2:$S$451,7,0)</f>
        <v>i</v>
      </c>
      <c r="K1567">
        <f>VLOOKUP($D1567,metadata!$B$2:$S$451,8,0)</f>
        <v>4</v>
      </c>
      <c r="L1567">
        <f>VLOOKUP($D1567,metadata!$B$2:$S$451,9,0)</f>
        <v>5</v>
      </c>
      <c r="M1567" t="str">
        <f>VLOOKUP($D1567,metadata!$B$2:$S$451,10,0)</f>
        <v/>
      </c>
      <c r="N1567" t="str">
        <f>VLOOKUP($D1567,metadata!$B$2:$S$451,11,0)</f>
        <v>Harmonia axyridis</v>
      </c>
      <c r="O1567" t="str">
        <f>VLOOKUP($D1567,metadata!$B$2:$S$451,12,0)</f>
        <v>coleoptera</v>
      </c>
      <c r="P1567" t="str">
        <f>VLOOKUP($D1567,metadata!$B$2:$S$451,13,0)</f>
        <v>PAR</v>
      </c>
      <c r="Q1567">
        <f>VLOOKUP($D1567,metadata!$B$2:$S$451,14,0)</f>
        <v>50</v>
      </c>
      <c r="R1567">
        <f>VLOOKUP($D1567,metadata!$B$2:$S$451,15,0)</f>
        <v>15.8</v>
      </c>
      <c r="S1567" t="str">
        <f>VLOOKUP($D1567,metadata!$B$2:$S$451,16,0)</f>
        <v/>
      </c>
      <c r="T1567" t="str">
        <f>VLOOKUP($D1567,metadata!$B$2:$S$451,17,0)</f>
        <v/>
      </c>
      <c r="U1567" t="str">
        <f>VLOOKUP($D1567,metadata!$B$2:$S$451,18,0)</f>
        <v/>
      </c>
      <c r="V1567">
        <f>VLOOKUP($D1567,metadata!$B$2:$Z$451,19,0)</f>
        <v>6</v>
      </c>
      <c r="W1567" t="str">
        <f>VLOOKUP($D1567,metadata!$B$2:$Z$451,20,0)</f>
        <v>global average</v>
      </c>
      <c r="X1567" t="str">
        <f>VLOOKUP($D1567,metadata!$B$2:$Z$451,21,0)</f>
        <v/>
      </c>
      <c r="Y1567" t="str">
        <f>VLOOKUP($D1567,metadata!$B$2:$Z$451,22,0)</f>
        <v>41_3</v>
      </c>
      <c r="Z1567" t="str">
        <f>VLOOKUP($D1567,metadata!$B$2:$Z$451,23,0)</f>
        <v/>
      </c>
      <c r="AA1567" t="str">
        <f>VLOOKUP($D1567,metadata!$B$2:$Z$451,24,0)</f>
        <v/>
      </c>
      <c r="AB1567" t="str">
        <f>VLOOKUP($D1567,metadata!$B$2:$Z$451,25,0)</f>
        <v>6 cohorts with 10 individuals each</v>
      </c>
      <c r="AC1567">
        <v>13.897533206831101</v>
      </c>
      <c r="AD1567">
        <v>85.2173913043478</v>
      </c>
      <c r="AF1567">
        <f>IF(AE1567="",V1567,AE1567)</f>
        <v>6</v>
      </c>
      <c r="AG1567">
        <v>14</v>
      </c>
      <c r="AH1567">
        <v>2014</v>
      </c>
      <c r="AI1567" t="s">
        <v>38</v>
      </c>
      <c r="AJ1567" t="s">
        <v>37</v>
      </c>
    </row>
    <row r="1568" spans="3:36" x14ac:dyDescent="0.3">
      <c r="C1568">
        <v>1568</v>
      </c>
      <c r="D1568" t="str">
        <f t="shared" si="57"/>
        <v>41-PAR</v>
      </c>
      <c r="E1568" t="str">
        <f>VLOOKUP($D1568,metadata!$B$2:$S$451,2,0)</f>
        <v>Reznik, SY; Dolgovskaya, MY; Ovchinnikov, AN; Belyakova, NA</v>
      </c>
      <c r="F1568" t="str">
        <f>VLOOKUP($D1568,metadata!$B$2:$S$451,3,0)</f>
        <v>Weak photoperiodic response facilitates the biological invasion of the harlequin ladybird Harmonia axyridis (Pallas) (Coleoptera: Coccinellidae)</v>
      </c>
      <c r="G1568" t="str">
        <f>VLOOKUP($D1568,metadata!$B$2:$S$451,4,0)</f>
        <v>10.1111/jen.12158</v>
      </c>
      <c r="H1568" t="str">
        <f>VLOOKUP($D1568,metadata!$B$2:$S$451,5,0)</f>
        <v>y</v>
      </c>
      <c r="I1568" t="str">
        <f>VLOOKUP($D1568,metadata!$B$2:$S$451,6,0)</f>
        <v>a</v>
      </c>
      <c r="J1568" t="str">
        <f>VLOOKUP($D1568,metadata!$B$2:$S$451,7,0)</f>
        <v>i</v>
      </c>
      <c r="K1568">
        <f>VLOOKUP($D1568,metadata!$B$2:$S$451,8,0)</f>
        <v>4</v>
      </c>
      <c r="L1568">
        <f>VLOOKUP($D1568,metadata!$B$2:$S$451,9,0)</f>
        <v>5</v>
      </c>
      <c r="M1568" t="str">
        <f>VLOOKUP($D1568,metadata!$B$2:$S$451,10,0)</f>
        <v/>
      </c>
      <c r="N1568" t="str">
        <f>VLOOKUP($D1568,metadata!$B$2:$S$451,11,0)</f>
        <v>Harmonia axyridis</v>
      </c>
      <c r="O1568" t="str">
        <f>VLOOKUP($D1568,metadata!$B$2:$S$451,12,0)</f>
        <v>coleoptera</v>
      </c>
      <c r="P1568" t="str">
        <f>VLOOKUP($D1568,metadata!$B$2:$S$451,13,0)</f>
        <v>PAR</v>
      </c>
      <c r="Q1568">
        <f>VLOOKUP($D1568,metadata!$B$2:$S$451,14,0)</f>
        <v>50</v>
      </c>
      <c r="R1568">
        <f>VLOOKUP($D1568,metadata!$B$2:$S$451,15,0)</f>
        <v>15.8</v>
      </c>
      <c r="S1568" t="str">
        <f>VLOOKUP($D1568,metadata!$B$2:$S$451,16,0)</f>
        <v/>
      </c>
      <c r="T1568" t="str">
        <f>VLOOKUP($D1568,metadata!$B$2:$S$451,17,0)</f>
        <v/>
      </c>
      <c r="U1568" t="str">
        <f>VLOOKUP($D1568,metadata!$B$2:$S$451,18,0)</f>
        <v/>
      </c>
      <c r="V1568">
        <f>VLOOKUP($D1568,metadata!$B$2:$Z$451,19,0)</f>
        <v>6</v>
      </c>
      <c r="W1568" t="str">
        <f>VLOOKUP($D1568,metadata!$B$2:$Z$451,20,0)</f>
        <v>global average</v>
      </c>
      <c r="X1568" t="str">
        <f>VLOOKUP($D1568,metadata!$B$2:$Z$451,21,0)</f>
        <v/>
      </c>
      <c r="Y1568" t="str">
        <f>VLOOKUP($D1568,metadata!$B$2:$Z$451,22,0)</f>
        <v>41_3</v>
      </c>
      <c r="Z1568" t="str">
        <f>VLOOKUP($D1568,metadata!$B$2:$Z$451,23,0)</f>
        <v/>
      </c>
      <c r="AA1568" t="str">
        <f>VLOOKUP($D1568,metadata!$B$2:$Z$451,24,0)</f>
        <v/>
      </c>
      <c r="AB1568" t="str">
        <f>VLOOKUP($D1568,metadata!$B$2:$Z$451,25,0)</f>
        <v>6 cohorts with 10 individuals each</v>
      </c>
      <c r="AC1568">
        <v>15.8330170777988</v>
      </c>
      <c r="AD1568">
        <v>99.999999999999901</v>
      </c>
      <c r="AF1568">
        <f>IF(AE1568="",V1568,AE1568)</f>
        <v>6</v>
      </c>
      <c r="AG1568">
        <v>16</v>
      </c>
      <c r="AH1568">
        <v>2014</v>
      </c>
      <c r="AI1568" t="s">
        <v>38</v>
      </c>
      <c r="AJ1568" t="s">
        <v>37</v>
      </c>
    </row>
    <row r="1569" spans="3:36" x14ac:dyDescent="0.3">
      <c r="C1569">
        <v>1569</v>
      </c>
      <c r="D1569" t="str">
        <f t="shared" si="57"/>
        <v>41-PAR</v>
      </c>
      <c r="E1569" t="str">
        <f>VLOOKUP($D1569,metadata!$B$2:$S$451,2,0)</f>
        <v>Reznik, SY; Dolgovskaya, MY; Ovchinnikov, AN; Belyakova, NA</v>
      </c>
      <c r="F1569" t="str">
        <f>VLOOKUP($D1569,metadata!$B$2:$S$451,3,0)</f>
        <v>Weak photoperiodic response facilitates the biological invasion of the harlequin ladybird Harmonia axyridis (Pallas) (Coleoptera: Coccinellidae)</v>
      </c>
      <c r="G1569" t="str">
        <f>VLOOKUP($D1569,metadata!$B$2:$S$451,4,0)</f>
        <v>10.1111/jen.12158</v>
      </c>
      <c r="H1569" t="str">
        <f>VLOOKUP($D1569,metadata!$B$2:$S$451,5,0)</f>
        <v>y</v>
      </c>
      <c r="I1569" t="str">
        <f>VLOOKUP($D1569,metadata!$B$2:$S$451,6,0)</f>
        <v>a</v>
      </c>
      <c r="J1569" t="str">
        <f>VLOOKUP($D1569,metadata!$B$2:$S$451,7,0)</f>
        <v>i</v>
      </c>
      <c r="K1569">
        <f>VLOOKUP($D1569,metadata!$B$2:$S$451,8,0)</f>
        <v>4</v>
      </c>
      <c r="L1569">
        <f>VLOOKUP($D1569,metadata!$B$2:$S$451,9,0)</f>
        <v>5</v>
      </c>
      <c r="M1569" t="str">
        <f>VLOOKUP($D1569,metadata!$B$2:$S$451,10,0)</f>
        <v/>
      </c>
      <c r="N1569" t="str">
        <f>VLOOKUP($D1569,metadata!$B$2:$S$451,11,0)</f>
        <v>Harmonia axyridis</v>
      </c>
      <c r="O1569" t="str">
        <f>VLOOKUP($D1569,metadata!$B$2:$S$451,12,0)</f>
        <v>coleoptera</v>
      </c>
      <c r="P1569" t="str">
        <f>VLOOKUP($D1569,metadata!$B$2:$S$451,13,0)</f>
        <v>PAR</v>
      </c>
      <c r="Q1569">
        <f>VLOOKUP($D1569,metadata!$B$2:$S$451,14,0)</f>
        <v>50</v>
      </c>
      <c r="R1569">
        <f>VLOOKUP($D1569,metadata!$B$2:$S$451,15,0)</f>
        <v>15.8</v>
      </c>
      <c r="S1569" t="str">
        <f>VLOOKUP($D1569,metadata!$B$2:$S$451,16,0)</f>
        <v/>
      </c>
      <c r="T1569" t="str">
        <f>VLOOKUP($D1569,metadata!$B$2:$S$451,17,0)</f>
        <v/>
      </c>
      <c r="U1569" t="str">
        <f>VLOOKUP($D1569,metadata!$B$2:$S$451,18,0)</f>
        <v/>
      </c>
      <c r="V1569">
        <f>VLOOKUP($D1569,metadata!$B$2:$Z$451,19,0)</f>
        <v>6</v>
      </c>
      <c r="W1569" t="str">
        <f>VLOOKUP($D1569,metadata!$B$2:$Z$451,20,0)</f>
        <v>global average</v>
      </c>
      <c r="X1569" t="str">
        <f>VLOOKUP($D1569,metadata!$B$2:$Z$451,21,0)</f>
        <v/>
      </c>
      <c r="Y1569" t="str">
        <f>VLOOKUP($D1569,metadata!$B$2:$Z$451,22,0)</f>
        <v>41_3</v>
      </c>
      <c r="Z1569" t="str">
        <f>VLOOKUP($D1569,metadata!$B$2:$Z$451,23,0)</f>
        <v/>
      </c>
      <c r="AA1569" t="str">
        <f>VLOOKUP($D1569,metadata!$B$2:$Z$451,24,0)</f>
        <v/>
      </c>
      <c r="AB1569" t="str">
        <f>VLOOKUP($D1569,metadata!$B$2:$Z$451,25,0)</f>
        <v>6 cohorts with 10 individuals each</v>
      </c>
      <c r="AC1569">
        <v>17.859582542694401</v>
      </c>
      <c r="AD1569">
        <v>100.289855072463</v>
      </c>
      <c r="AF1569">
        <f>IF(AE1569="",V1569,AE1569)</f>
        <v>6</v>
      </c>
      <c r="AG1569">
        <v>18</v>
      </c>
      <c r="AH1569">
        <v>2014</v>
      </c>
      <c r="AI1569" t="s">
        <v>38</v>
      </c>
      <c r="AJ1569" t="s">
        <v>37</v>
      </c>
    </row>
    <row r="1570" spans="3:36" x14ac:dyDescent="0.3">
      <c r="C1570">
        <v>1570</v>
      </c>
      <c r="D1570" t="str">
        <f t="shared" si="57"/>
        <v>41-SOT</v>
      </c>
      <c r="E1570" t="str">
        <f>VLOOKUP($D1570,metadata!$B$2:$S$451,2,0)</f>
        <v>Reznik, SY; Dolgovskaya, MY; Ovchinnikov, AN; Belyakova, NA</v>
      </c>
      <c r="F1570" t="str">
        <f>VLOOKUP($D1570,metadata!$B$2:$S$451,3,0)</f>
        <v>Weak photoperiodic response facilitates the biological invasion of the harlequin ladybird Harmonia axyridis (Pallas) (Coleoptera: Coccinellidae)</v>
      </c>
      <c r="G1570" t="str">
        <f>VLOOKUP($D1570,metadata!$B$2:$S$451,4,0)</f>
        <v>10.1111/jen.12158</v>
      </c>
      <c r="H1570" t="str">
        <f>VLOOKUP($D1570,metadata!$B$2:$S$451,5,0)</f>
        <v>y</v>
      </c>
      <c r="I1570" t="str">
        <f>VLOOKUP($D1570,metadata!$B$2:$S$451,6,0)</f>
        <v>a</v>
      </c>
      <c r="J1570" t="str">
        <f>VLOOKUP($D1570,metadata!$B$2:$S$451,7,0)</f>
        <v>i</v>
      </c>
      <c r="K1570">
        <f>VLOOKUP($D1570,metadata!$B$2:$S$451,8,0)</f>
        <v>4</v>
      </c>
      <c r="L1570">
        <f>VLOOKUP($D1570,metadata!$B$2:$S$451,9,0)</f>
        <v>5</v>
      </c>
      <c r="M1570" t="str">
        <f>VLOOKUP($D1570,metadata!$B$2:$S$451,10,0)</f>
        <v/>
      </c>
      <c r="N1570" t="str">
        <f>VLOOKUP($D1570,metadata!$B$2:$S$451,11,0)</f>
        <v>Harmonia axyridis</v>
      </c>
      <c r="O1570" t="str">
        <f>VLOOKUP($D1570,metadata!$B$2:$S$451,12,0)</f>
        <v>coleoptera</v>
      </c>
      <c r="P1570" t="str">
        <f>VLOOKUP($D1570,metadata!$B$2:$S$451,13,0)</f>
        <v>SOT</v>
      </c>
      <c r="Q1570">
        <f>VLOOKUP($D1570,metadata!$B$2:$S$451,14,0)</f>
        <v>43.6</v>
      </c>
      <c r="R1570">
        <f>VLOOKUP($D1570,metadata!$B$2:$S$451,15,0)</f>
        <v>39.6</v>
      </c>
      <c r="S1570" t="str">
        <f>VLOOKUP($D1570,metadata!$B$2:$S$451,16,0)</f>
        <v/>
      </c>
      <c r="T1570" t="str">
        <f>VLOOKUP($D1570,metadata!$B$2:$S$451,17,0)</f>
        <v/>
      </c>
      <c r="U1570" t="str">
        <f>VLOOKUP($D1570,metadata!$B$2:$S$451,18,0)</f>
        <v/>
      </c>
      <c r="V1570">
        <f>VLOOKUP($D1570,metadata!$B$2:$Z$451,19,0)</f>
        <v>6</v>
      </c>
      <c r="W1570" t="str">
        <f>VLOOKUP($D1570,metadata!$B$2:$Z$451,20,0)</f>
        <v>global average</v>
      </c>
      <c r="X1570" t="str">
        <f>VLOOKUP($D1570,metadata!$B$2:$Z$451,21,0)</f>
        <v/>
      </c>
      <c r="Y1570" t="str">
        <f>VLOOKUP($D1570,metadata!$B$2:$Z$451,22,0)</f>
        <v>41_4</v>
      </c>
      <c r="Z1570" t="str">
        <f>VLOOKUP($D1570,metadata!$B$2:$Z$451,23,0)</f>
        <v/>
      </c>
      <c r="AA1570" t="str">
        <f>VLOOKUP($D1570,metadata!$B$2:$Z$451,24,0)</f>
        <v/>
      </c>
      <c r="AB1570" t="str">
        <f>VLOOKUP($D1570,metadata!$B$2:$Z$451,25,0)</f>
        <v/>
      </c>
      <c r="AC1570">
        <v>9.9200943535308799</v>
      </c>
      <c r="AD1570">
        <v>16.6666666666666</v>
      </c>
      <c r="AF1570">
        <f>IF(AE1570="",V1570,AE1570)</f>
        <v>6</v>
      </c>
      <c r="AG1570">
        <v>10</v>
      </c>
      <c r="AH1570">
        <v>2014</v>
      </c>
      <c r="AI1570" t="s">
        <v>38</v>
      </c>
      <c r="AJ1570" t="s">
        <v>38</v>
      </c>
    </row>
    <row r="1571" spans="3:36" x14ac:dyDescent="0.3">
      <c r="C1571">
        <v>1571</v>
      </c>
      <c r="D1571" t="str">
        <f t="shared" si="57"/>
        <v>41-SOT</v>
      </c>
      <c r="E1571" t="str">
        <f>VLOOKUP($D1571,metadata!$B$2:$S$451,2,0)</f>
        <v>Reznik, SY; Dolgovskaya, MY; Ovchinnikov, AN; Belyakova, NA</v>
      </c>
      <c r="F1571" t="str">
        <f>VLOOKUP($D1571,metadata!$B$2:$S$451,3,0)</f>
        <v>Weak photoperiodic response facilitates the biological invasion of the harlequin ladybird Harmonia axyridis (Pallas) (Coleoptera: Coccinellidae)</v>
      </c>
      <c r="G1571" t="str">
        <f>VLOOKUP($D1571,metadata!$B$2:$S$451,4,0)</f>
        <v>10.1111/jen.12158</v>
      </c>
      <c r="H1571" t="str">
        <f>VLOOKUP($D1571,metadata!$B$2:$S$451,5,0)</f>
        <v>y</v>
      </c>
      <c r="I1571" t="str">
        <f>VLOOKUP($D1571,metadata!$B$2:$S$451,6,0)</f>
        <v>a</v>
      </c>
      <c r="J1571" t="str">
        <f>VLOOKUP($D1571,metadata!$B$2:$S$451,7,0)</f>
        <v>i</v>
      </c>
      <c r="K1571">
        <f>VLOOKUP($D1571,metadata!$B$2:$S$451,8,0)</f>
        <v>4</v>
      </c>
      <c r="L1571">
        <f>VLOOKUP($D1571,metadata!$B$2:$S$451,9,0)</f>
        <v>5</v>
      </c>
      <c r="M1571" t="str">
        <f>VLOOKUP($D1571,metadata!$B$2:$S$451,10,0)</f>
        <v/>
      </c>
      <c r="N1571" t="str">
        <f>VLOOKUP($D1571,metadata!$B$2:$S$451,11,0)</f>
        <v>Harmonia axyridis</v>
      </c>
      <c r="O1571" t="str">
        <f>VLOOKUP($D1571,metadata!$B$2:$S$451,12,0)</f>
        <v>coleoptera</v>
      </c>
      <c r="P1571" t="str">
        <f>VLOOKUP($D1571,metadata!$B$2:$S$451,13,0)</f>
        <v>SOT</v>
      </c>
      <c r="Q1571">
        <f>VLOOKUP($D1571,metadata!$B$2:$S$451,14,0)</f>
        <v>43.6</v>
      </c>
      <c r="R1571">
        <f>VLOOKUP($D1571,metadata!$B$2:$S$451,15,0)</f>
        <v>39.6</v>
      </c>
      <c r="S1571" t="str">
        <f>VLOOKUP($D1571,metadata!$B$2:$S$451,16,0)</f>
        <v/>
      </c>
      <c r="T1571" t="str">
        <f>VLOOKUP($D1571,metadata!$B$2:$S$451,17,0)</f>
        <v/>
      </c>
      <c r="U1571" t="str">
        <f>VLOOKUP($D1571,metadata!$B$2:$S$451,18,0)</f>
        <v/>
      </c>
      <c r="V1571">
        <f>VLOOKUP($D1571,metadata!$B$2:$Z$451,19,0)</f>
        <v>6</v>
      </c>
      <c r="W1571" t="str">
        <f>VLOOKUP($D1571,metadata!$B$2:$Z$451,20,0)</f>
        <v>global average</v>
      </c>
      <c r="X1571" t="str">
        <f>VLOOKUP($D1571,metadata!$B$2:$Z$451,21,0)</f>
        <v/>
      </c>
      <c r="Y1571" t="str">
        <f>VLOOKUP($D1571,metadata!$B$2:$Z$451,22,0)</f>
        <v>41_4</v>
      </c>
      <c r="Z1571" t="str">
        <f>VLOOKUP($D1571,metadata!$B$2:$Z$451,23,0)</f>
        <v/>
      </c>
      <c r="AA1571" t="str">
        <f>VLOOKUP($D1571,metadata!$B$2:$Z$451,24,0)</f>
        <v/>
      </c>
      <c r="AB1571" t="str">
        <f>VLOOKUP($D1571,metadata!$B$2:$Z$451,25,0)</f>
        <v/>
      </c>
      <c r="AC1571">
        <v>11.9262863039952</v>
      </c>
      <c r="AD1571">
        <v>74.561403508771903</v>
      </c>
      <c r="AF1571">
        <f>IF(AE1571="",V1571,AE1571)</f>
        <v>6</v>
      </c>
      <c r="AG1571">
        <v>12</v>
      </c>
      <c r="AH1571">
        <v>2014</v>
      </c>
      <c r="AI1571" t="s">
        <v>38</v>
      </c>
      <c r="AJ1571" t="s">
        <v>38</v>
      </c>
    </row>
    <row r="1572" spans="3:36" x14ac:dyDescent="0.3">
      <c r="C1572">
        <v>1572</v>
      </c>
      <c r="D1572" t="str">
        <f t="shared" si="57"/>
        <v>41-SOT</v>
      </c>
      <c r="E1572" t="str">
        <f>VLOOKUP($D1572,metadata!$B$2:$S$451,2,0)</f>
        <v>Reznik, SY; Dolgovskaya, MY; Ovchinnikov, AN; Belyakova, NA</v>
      </c>
      <c r="F1572" t="str">
        <f>VLOOKUP($D1572,metadata!$B$2:$S$451,3,0)</f>
        <v>Weak photoperiodic response facilitates the biological invasion of the harlequin ladybird Harmonia axyridis (Pallas) (Coleoptera: Coccinellidae)</v>
      </c>
      <c r="G1572" t="str">
        <f>VLOOKUP($D1572,metadata!$B$2:$S$451,4,0)</f>
        <v>10.1111/jen.12158</v>
      </c>
      <c r="H1572" t="str">
        <f>VLOOKUP($D1572,metadata!$B$2:$S$451,5,0)</f>
        <v>y</v>
      </c>
      <c r="I1572" t="str">
        <f>VLOOKUP($D1572,metadata!$B$2:$S$451,6,0)</f>
        <v>a</v>
      </c>
      <c r="J1572" t="str">
        <f>VLOOKUP($D1572,metadata!$B$2:$S$451,7,0)</f>
        <v>i</v>
      </c>
      <c r="K1572">
        <f>VLOOKUP($D1572,metadata!$B$2:$S$451,8,0)</f>
        <v>4</v>
      </c>
      <c r="L1572">
        <f>VLOOKUP($D1572,metadata!$B$2:$S$451,9,0)</f>
        <v>5</v>
      </c>
      <c r="M1572" t="str">
        <f>VLOOKUP($D1572,metadata!$B$2:$S$451,10,0)</f>
        <v/>
      </c>
      <c r="N1572" t="str">
        <f>VLOOKUP($D1572,metadata!$B$2:$S$451,11,0)</f>
        <v>Harmonia axyridis</v>
      </c>
      <c r="O1572" t="str">
        <f>VLOOKUP($D1572,metadata!$B$2:$S$451,12,0)</f>
        <v>coleoptera</v>
      </c>
      <c r="P1572" t="str">
        <f>VLOOKUP($D1572,metadata!$B$2:$S$451,13,0)</f>
        <v>SOT</v>
      </c>
      <c r="Q1572">
        <f>VLOOKUP($D1572,metadata!$B$2:$S$451,14,0)</f>
        <v>43.6</v>
      </c>
      <c r="R1572">
        <f>VLOOKUP($D1572,metadata!$B$2:$S$451,15,0)</f>
        <v>39.6</v>
      </c>
      <c r="S1572" t="str">
        <f>VLOOKUP($D1572,metadata!$B$2:$S$451,16,0)</f>
        <v/>
      </c>
      <c r="T1572" t="str">
        <f>VLOOKUP($D1572,metadata!$B$2:$S$451,17,0)</f>
        <v/>
      </c>
      <c r="U1572" t="str">
        <f>VLOOKUP($D1572,metadata!$B$2:$S$451,18,0)</f>
        <v/>
      </c>
      <c r="V1572">
        <f>VLOOKUP($D1572,metadata!$B$2:$Z$451,19,0)</f>
        <v>6</v>
      </c>
      <c r="W1572" t="str">
        <f>VLOOKUP($D1572,metadata!$B$2:$Z$451,20,0)</f>
        <v>global average</v>
      </c>
      <c r="X1572" t="str">
        <f>VLOOKUP($D1572,metadata!$B$2:$Z$451,21,0)</f>
        <v/>
      </c>
      <c r="Y1572" t="str">
        <f>VLOOKUP($D1572,metadata!$B$2:$Z$451,22,0)</f>
        <v>41_4</v>
      </c>
      <c r="Z1572" t="str">
        <f>VLOOKUP($D1572,metadata!$B$2:$Z$451,23,0)</f>
        <v/>
      </c>
      <c r="AA1572" t="str">
        <f>VLOOKUP($D1572,metadata!$B$2:$Z$451,24,0)</f>
        <v/>
      </c>
      <c r="AB1572" t="str">
        <f>VLOOKUP($D1572,metadata!$B$2:$Z$451,25,0)</f>
        <v/>
      </c>
      <c r="AC1572">
        <v>13.8956214064573</v>
      </c>
      <c r="AD1572">
        <v>86.257309941520404</v>
      </c>
      <c r="AF1572">
        <f>IF(AE1572="",V1572,AE1572)</f>
        <v>6</v>
      </c>
      <c r="AG1572">
        <v>14</v>
      </c>
      <c r="AH1572">
        <v>2014</v>
      </c>
      <c r="AI1572" t="s">
        <v>38</v>
      </c>
      <c r="AJ1572" t="s">
        <v>38</v>
      </c>
    </row>
    <row r="1573" spans="3:36" x14ac:dyDescent="0.3">
      <c r="C1573">
        <v>1573</v>
      </c>
      <c r="D1573" t="str">
        <f t="shared" si="57"/>
        <v>41-SOT</v>
      </c>
      <c r="E1573" t="str">
        <f>VLOOKUP($D1573,metadata!$B$2:$S$451,2,0)</f>
        <v>Reznik, SY; Dolgovskaya, MY; Ovchinnikov, AN; Belyakova, NA</v>
      </c>
      <c r="F1573" t="str">
        <f>VLOOKUP($D1573,metadata!$B$2:$S$451,3,0)</f>
        <v>Weak photoperiodic response facilitates the biological invasion of the harlequin ladybird Harmonia axyridis (Pallas) (Coleoptera: Coccinellidae)</v>
      </c>
      <c r="G1573" t="str">
        <f>VLOOKUP($D1573,metadata!$B$2:$S$451,4,0)</f>
        <v>10.1111/jen.12158</v>
      </c>
      <c r="H1573" t="str">
        <f>VLOOKUP($D1573,metadata!$B$2:$S$451,5,0)</f>
        <v>y</v>
      </c>
      <c r="I1573" t="str">
        <f>VLOOKUP($D1573,metadata!$B$2:$S$451,6,0)</f>
        <v>a</v>
      </c>
      <c r="J1573" t="str">
        <f>VLOOKUP($D1573,metadata!$B$2:$S$451,7,0)</f>
        <v>i</v>
      </c>
      <c r="K1573">
        <f>VLOOKUP($D1573,metadata!$B$2:$S$451,8,0)</f>
        <v>4</v>
      </c>
      <c r="L1573">
        <f>VLOOKUP($D1573,metadata!$B$2:$S$451,9,0)</f>
        <v>5</v>
      </c>
      <c r="M1573" t="str">
        <f>VLOOKUP($D1573,metadata!$B$2:$S$451,10,0)</f>
        <v/>
      </c>
      <c r="N1573" t="str">
        <f>VLOOKUP($D1573,metadata!$B$2:$S$451,11,0)</f>
        <v>Harmonia axyridis</v>
      </c>
      <c r="O1573" t="str">
        <f>VLOOKUP($D1573,metadata!$B$2:$S$451,12,0)</f>
        <v>coleoptera</v>
      </c>
      <c r="P1573" t="str">
        <f>VLOOKUP($D1573,metadata!$B$2:$S$451,13,0)</f>
        <v>SOT</v>
      </c>
      <c r="Q1573">
        <f>VLOOKUP($D1573,metadata!$B$2:$S$451,14,0)</f>
        <v>43.6</v>
      </c>
      <c r="R1573">
        <f>VLOOKUP($D1573,metadata!$B$2:$S$451,15,0)</f>
        <v>39.6</v>
      </c>
      <c r="S1573" t="str">
        <f>VLOOKUP($D1573,metadata!$B$2:$S$451,16,0)</f>
        <v/>
      </c>
      <c r="T1573" t="str">
        <f>VLOOKUP($D1573,metadata!$B$2:$S$451,17,0)</f>
        <v/>
      </c>
      <c r="U1573" t="str">
        <f>VLOOKUP($D1573,metadata!$B$2:$S$451,18,0)</f>
        <v/>
      </c>
      <c r="V1573">
        <f>VLOOKUP($D1573,metadata!$B$2:$Z$451,19,0)</f>
        <v>6</v>
      </c>
      <c r="W1573" t="str">
        <f>VLOOKUP($D1573,metadata!$B$2:$Z$451,20,0)</f>
        <v>global average</v>
      </c>
      <c r="X1573" t="str">
        <f>VLOOKUP($D1573,metadata!$B$2:$Z$451,21,0)</f>
        <v/>
      </c>
      <c r="Y1573" t="str">
        <f>VLOOKUP($D1573,metadata!$B$2:$Z$451,22,0)</f>
        <v>41_4</v>
      </c>
      <c r="Z1573" t="str">
        <f>VLOOKUP($D1573,metadata!$B$2:$Z$451,23,0)</f>
        <v/>
      </c>
      <c r="AA1573" t="str">
        <f>VLOOKUP($D1573,metadata!$B$2:$Z$451,24,0)</f>
        <v/>
      </c>
      <c r="AB1573" t="str">
        <f>VLOOKUP($D1573,metadata!$B$2:$Z$451,25,0)</f>
        <v/>
      </c>
      <c r="AC1573">
        <v>15.887070617720701</v>
      </c>
      <c r="AD1573">
        <v>85.672514619883003</v>
      </c>
      <c r="AF1573">
        <f>IF(AE1573="",V1573,AE1573)</f>
        <v>6</v>
      </c>
      <c r="AG1573">
        <v>16</v>
      </c>
      <c r="AH1573">
        <v>2014</v>
      </c>
      <c r="AI1573" t="s">
        <v>38</v>
      </c>
      <c r="AJ1573" t="s">
        <v>38</v>
      </c>
    </row>
    <row r="1574" spans="3:36" x14ac:dyDescent="0.3">
      <c r="C1574">
        <v>1574</v>
      </c>
      <c r="D1574" t="str">
        <f t="shared" si="57"/>
        <v>41-SOT</v>
      </c>
      <c r="E1574" t="str">
        <f>VLOOKUP($D1574,metadata!$B$2:$S$451,2,0)</f>
        <v>Reznik, SY; Dolgovskaya, MY; Ovchinnikov, AN; Belyakova, NA</v>
      </c>
      <c r="F1574" t="str">
        <f>VLOOKUP($D1574,metadata!$B$2:$S$451,3,0)</f>
        <v>Weak photoperiodic response facilitates the biological invasion of the harlequin ladybird Harmonia axyridis (Pallas) (Coleoptera: Coccinellidae)</v>
      </c>
      <c r="G1574" t="str">
        <f>VLOOKUP($D1574,metadata!$B$2:$S$451,4,0)</f>
        <v>10.1111/jen.12158</v>
      </c>
      <c r="H1574" t="str">
        <f>VLOOKUP($D1574,metadata!$B$2:$S$451,5,0)</f>
        <v>y</v>
      </c>
      <c r="I1574" t="str">
        <f>VLOOKUP($D1574,metadata!$B$2:$S$451,6,0)</f>
        <v>a</v>
      </c>
      <c r="J1574" t="str">
        <f>VLOOKUP($D1574,metadata!$B$2:$S$451,7,0)</f>
        <v>i</v>
      </c>
      <c r="K1574">
        <f>VLOOKUP($D1574,metadata!$B$2:$S$451,8,0)</f>
        <v>4</v>
      </c>
      <c r="L1574">
        <f>VLOOKUP($D1574,metadata!$B$2:$S$451,9,0)</f>
        <v>5</v>
      </c>
      <c r="M1574" t="str">
        <f>VLOOKUP($D1574,metadata!$B$2:$S$451,10,0)</f>
        <v/>
      </c>
      <c r="N1574" t="str">
        <f>VLOOKUP($D1574,metadata!$B$2:$S$451,11,0)</f>
        <v>Harmonia axyridis</v>
      </c>
      <c r="O1574" t="str">
        <f>VLOOKUP($D1574,metadata!$B$2:$S$451,12,0)</f>
        <v>coleoptera</v>
      </c>
      <c r="P1574" t="str">
        <f>VLOOKUP($D1574,metadata!$B$2:$S$451,13,0)</f>
        <v>SOT</v>
      </c>
      <c r="Q1574">
        <f>VLOOKUP($D1574,metadata!$B$2:$S$451,14,0)</f>
        <v>43.6</v>
      </c>
      <c r="R1574">
        <f>VLOOKUP($D1574,metadata!$B$2:$S$451,15,0)</f>
        <v>39.6</v>
      </c>
      <c r="S1574" t="str">
        <f>VLOOKUP($D1574,metadata!$B$2:$S$451,16,0)</f>
        <v/>
      </c>
      <c r="T1574" t="str">
        <f>VLOOKUP($D1574,metadata!$B$2:$S$451,17,0)</f>
        <v/>
      </c>
      <c r="U1574" t="str">
        <f>VLOOKUP($D1574,metadata!$B$2:$S$451,18,0)</f>
        <v/>
      </c>
      <c r="V1574">
        <f>VLOOKUP($D1574,metadata!$B$2:$Z$451,19,0)</f>
        <v>6</v>
      </c>
      <c r="W1574" t="str">
        <f>VLOOKUP($D1574,metadata!$B$2:$Z$451,20,0)</f>
        <v>global average</v>
      </c>
      <c r="X1574" t="str">
        <f>VLOOKUP($D1574,metadata!$B$2:$Z$451,21,0)</f>
        <v/>
      </c>
      <c r="Y1574" t="str">
        <f>VLOOKUP($D1574,metadata!$B$2:$Z$451,22,0)</f>
        <v>41_4</v>
      </c>
      <c r="Z1574" t="str">
        <f>VLOOKUP($D1574,metadata!$B$2:$Z$451,23,0)</f>
        <v/>
      </c>
      <c r="AA1574" t="str">
        <f>VLOOKUP($D1574,metadata!$B$2:$Z$451,24,0)</f>
        <v/>
      </c>
      <c r="AB1574" t="str">
        <f>VLOOKUP($D1574,metadata!$B$2:$Z$451,25,0)</f>
        <v/>
      </c>
      <c r="AC1574">
        <v>17.903361344537799</v>
      </c>
      <c r="AD1574">
        <v>83.625730994151994</v>
      </c>
      <c r="AF1574">
        <f>IF(AE1574="",V1574,AE1574)</f>
        <v>6</v>
      </c>
      <c r="AG1574">
        <v>18</v>
      </c>
      <c r="AH1574">
        <v>2014</v>
      </c>
      <c r="AI1574" t="s">
        <v>38</v>
      </c>
      <c r="AJ1574" t="s">
        <v>38</v>
      </c>
    </row>
    <row r="1575" spans="3:36" x14ac:dyDescent="0.3">
      <c r="C1575">
        <v>1575</v>
      </c>
      <c r="D1575" t="str">
        <f t="shared" si="57"/>
        <v>41-Daegu</v>
      </c>
      <c r="E1575" t="str">
        <f>VLOOKUP($D1575,metadata!$B$2:$S$451,2,0)</f>
        <v>Reznik, SY; Dolgovskaya, MY; Ovchinnikov, AN; Belyakova, NA</v>
      </c>
      <c r="F1575" t="str">
        <f>VLOOKUP($D1575,metadata!$B$2:$S$451,3,0)</f>
        <v>Weak photoperiodic response facilitates the biological invasion of the harlequin ladybird Harmonia axyridis (Pallas) (Coleoptera: Coccinellidae)</v>
      </c>
      <c r="G1575" t="str">
        <f>VLOOKUP($D1575,metadata!$B$2:$S$451,4,0)</f>
        <v>10.1111/jen.12158</v>
      </c>
      <c r="H1575" t="str">
        <f>VLOOKUP($D1575,metadata!$B$2:$S$451,5,0)</f>
        <v>y</v>
      </c>
      <c r="I1575" t="str">
        <f>VLOOKUP($D1575,metadata!$B$2:$S$451,6,0)</f>
        <v>a</v>
      </c>
      <c r="J1575" t="str">
        <f>VLOOKUP($D1575,metadata!$B$2:$S$451,7,0)</f>
        <v>i</v>
      </c>
      <c r="K1575">
        <f>VLOOKUP($D1575,metadata!$B$2:$S$451,8,0)</f>
        <v>4</v>
      </c>
      <c r="L1575">
        <f>VLOOKUP($D1575,metadata!$B$2:$S$451,9,0)</f>
        <v>5</v>
      </c>
      <c r="M1575" t="str">
        <f>VLOOKUP($D1575,metadata!$B$2:$S$451,10,0)</f>
        <v/>
      </c>
      <c r="N1575" t="str">
        <f>VLOOKUP($D1575,metadata!$B$2:$S$451,11,0)</f>
        <v>Harmonia axyridis</v>
      </c>
      <c r="O1575" t="str">
        <f>VLOOKUP($D1575,metadata!$B$2:$S$451,12,0)</f>
        <v>coleoptera</v>
      </c>
      <c r="P1575" t="str">
        <f>VLOOKUP($D1575,metadata!$B$2:$S$451,13,0)</f>
        <v>Daegu</v>
      </c>
      <c r="Q1575">
        <f>VLOOKUP($D1575,metadata!$B$2:$S$451,14,0)</f>
        <v>35.9</v>
      </c>
      <c r="R1575">
        <f>VLOOKUP($D1575,metadata!$B$2:$S$451,15,0)</f>
        <v>128.6</v>
      </c>
      <c r="S1575" t="str">
        <f>VLOOKUP($D1575,metadata!$B$2:$S$451,16,0)</f>
        <v/>
      </c>
      <c r="T1575" t="str">
        <f>VLOOKUP($D1575,metadata!$B$2:$S$451,17,0)</f>
        <v/>
      </c>
      <c r="U1575" t="str">
        <f>VLOOKUP($D1575,metadata!$B$2:$S$451,18,0)</f>
        <v/>
      </c>
      <c r="V1575">
        <f>VLOOKUP($D1575,metadata!$B$2:$Z$451,19,0)</f>
        <v>6</v>
      </c>
      <c r="W1575" t="str">
        <f>VLOOKUP($D1575,metadata!$B$2:$Z$451,20,0)</f>
        <v>global average</v>
      </c>
      <c r="X1575" t="str">
        <f>VLOOKUP($D1575,metadata!$B$2:$Z$451,21,0)</f>
        <v/>
      </c>
      <c r="Y1575" t="str">
        <f>VLOOKUP($D1575,metadata!$B$2:$Z$451,22,0)</f>
        <v>41_1</v>
      </c>
      <c r="Z1575" t="str">
        <f>VLOOKUP($D1575,metadata!$B$2:$Z$451,23,0)</f>
        <v/>
      </c>
      <c r="AA1575" t="str">
        <f>VLOOKUP($D1575,metadata!$B$2:$Z$451,24,0)</f>
        <v/>
      </c>
      <c r="AB1575" t="str">
        <f>VLOOKUP($D1575,metadata!$B$2:$Z$451,25,0)</f>
        <v/>
      </c>
      <c r="AC1575">
        <v>9.8059405940594004</v>
      </c>
      <c r="AD1575">
        <v>11.144578313253</v>
      </c>
      <c r="AF1575">
        <f>IF(AE1575="",V1575,AE1575)</f>
        <v>6</v>
      </c>
      <c r="AG1575">
        <v>10</v>
      </c>
      <c r="AH1575">
        <v>2014</v>
      </c>
      <c r="AI1575" t="s">
        <v>38</v>
      </c>
      <c r="AJ1575" t="s">
        <v>38</v>
      </c>
    </row>
    <row r="1576" spans="3:36" x14ac:dyDescent="0.3">
      <c r="C1576">
        <v>1576</v>
      </c>
      <c r="D1576" t="str">
        <f t="shared" si="57"/>
        <v>41-Daegu</v>
      </c>
      <c r="E1576" t="str">
        <f>VLOOKUP($D1576,metadata!$B$2:$S$451,2,0)</f>
        <v>Reznik, SY; Dolgovskaya, MY; Ovchinnikov, AN; Belyakova, NA</v>
      </c>
      <c r="F1576" t="str">
        <f>VLOOKUP($D1576,metadata!$B$2:$S$451,3,0)</f>
        <v>Weak photoperiodic response facilitates the biological invasion of the harlequin ladybird Harmonia axyridis (Pallas) (Coleoptera: Coccinellidae)</v>
      </c>
      <c r="G1576" t="str">
        <f>VLOOKUP($D1576,metadata!$B$2:$S$451,4,0)</f>
        <v>10.1111/jen.12158</v>
      </c>
      <c r="H1576" t="str">
        <f>VLOOKUP($D1576,metadata!$B$2:$S$451,5,0)</f>
        <v>y</v>
      </c>
      <c r="I1576" t="str">
        <f>VLOOKUP($D1576,metadata!$B$2:$S$451,6,0)</f>
        <v>a</v>
      </c>
      <c r="J1576" t="str">
        <f>VLOOKUP($D1576,metadata!$B$2:$S$451,7,0)</f>
        <v>i</v>
      </c>
      <c r="K1576">
        <f>VLOOKUP($D1576,metadata!$B$2:$S$451,8,0)</f>
        <v>4</v>
      </c>
      <c r="L1576">
        <f>VLOOKUP($D1576,metadata!$B$2:$S$451,9,0)</f>
        <v>5</v>
      </c>
      <c r="M1576" t="str">
        <f>VLOOKUP($D1576,metadata!$B$2:$S$451,10,0)</f>
        <v/>
      </c>
      <c r="N1576" t="str">
        <f>VLOOKUP($D1576,metadata!$B$2:$S$451,11,0)</f>
        <v>Harmonia axyridis</v>
      </c>
      <c r="O1576" t="str">
        <f>VLOOKUP($D1576,metadata!$B$2:$S$451,12,0)</f>
        <v>coleoptera</v>
      </c>
      <c r="P1576" t="str">
        <f>VLOOKUP($D1576,metadata!$B$2:$S$451,13,0)</f>
        <v>Daegu</v>
      </c>
      <c r="Q1576">
        <f>VLOOKUP($D1576,metadata!$B$2:$S$451,14,0)</f>
        <v>35.9</v>
      </c>
      <c r="R1576">
        <f>VLOOKUP($D1576,metadata!$B$2:$S$451,15,0)</f>
        <v>128.6</v>
      </c>
      <c r="S1576" t="str">
        <f>VLOOKUP($D1576,metadata!$B$2:$S$451,16,0)</f>
        <v/>
      </c>
      <c r="T1576" t="str">
        <f>VLOOKUP($D1576,metadata!$B$2:$S$451,17,0)</f>
        <v/>
      </c>
      <c r="U1576" t="str">
        <f>VLOOKUP($D1576,metadata!$B$2:$S$451,18,0)</f>
        <v/>
      </c>
      <c r="V1576">
        <f>VLOOKUP($D1576,metadata!$B$2:$Z$451,19,0)</f>
        <v>6</v>
      </c>
      <c r="W1576" t="str">
        <f>VLOOKUP($D1576,metadata!$B$2:$Z$451,20,0)</f>
        <v>global average</v>
      </c>
      <c r="X1576" t="str">
        <f>VLOOKUP($D1576,metadata!$B$2:$Z$451,21,0)</f>
        <v/>
      </c>
      <c r="Y1576" t="str">
        <f>VLOOKUP($D1576,metadata!$B$2:$Z$451,22,0)</f>
        <v>41_1</v>
      </c>
      <c r="Z1576" t="str">
        <f>VLOOKUP($D1576,metadata!$B$2:$Z$451,23,0)</f>
        <v/>
      </c>
      <c r="AA1576" t="str">
        <f>VLOOKUP($D1576,metadata!$B$2:$Z$451,24,0)</f>
        <v/>
      </c>
      <c r="AB1576" t="str">
        <f>VLOOKUP($D1576,metadata!$B$2:$Z$451,25,0)</f>
        <v/>
      </c>
      <c r="AC1576">
        <v>11.8019801980198</v>
      </c>
      <c r="AD1576">
        <v>19.277108433734899</v>
      </c>
      <c r="AF1576">
        <f>IF(AE1576="",V1576,AE1576)</f>
        <v>6</v>
      </c>
      <c r="AG1576">
        <v>12</v>
      </c>
      <c r="AH1576">
        <v>2014</v>
      </c>
      <c r="AI1576" t="s">
        <v>38</v>
      </c>
      <c r="AJ1576" t="s">
        <v>38</v>
      </c>
    </row>
    <row r="1577" spans="3:36" x14ac:dyDescent="0.3">
      <c r="C1577">
        <v>1577</v>
      </c>
      <c r="D1577" t="str">
        <f t="shared" si="57"/>
        <v>41-Daegu</v>
      </c>
      <c r="E1577" t="str">
        <f>VLOOKUP($D1577,metadata!$B$2:$S$451,2,0)</f>
        <v>Reznik, SY; Dolgovskaya, MY; Ovchinnikov, AN; Belyakova, NA</v>
      </c>
      <c r="F1577" t="str">
        <f>VLOOKUP($D1577,metadata!$B$2:$S$451,3,0)</f>
        <v>Weak photoperiodic response facilitates the biological invasion of the harlequin ladybird Harmonia axyridis (Pallas) (Coleoptera: Coccinellidae)</v>
      </c>
      <c r="G1577" t="str">
        <f>VLOOKUP($D1577,metadata!$B$2:$S$451,4,0)</f>
        <v>10.1111/jen.12158</v>
      </c>
      <c r="H1577" t="str">
        <f>VLOOKUP($D1577,metadata!$B$2:$S$451,5,0)</f>
        <v>y</v>
      </c>
      <c r="I1577" t="str">
        <f>VLOOKUP($D1577,metadata!$B$2:$S$451,6,0)</f>
        <v>a</v>
      </c>
      <c r="J1577" t="str">
        <f>VLOOKUP($D1577,metadata!$B$2:$S$451,7,0)</f>
        <v>i</v>
      </c>
      <c r="K1577">
        <f>VLOOKUP($D1577,metadata!$B$2:$S$451,8,0)</f>
        <v>4</v>
      </c>
      <c r="L1577">
        <f>VLOOKUP($D1577,metadata!$B$2:$S$451,9,0)</f>
        <v>5</v>
      </c>
      <c r="M1577" t="str">
        <f>VLOOKUP($D1577,metadata!$B$2:$S$451,10,0)</f>
        <v/>
      </c>
      <c r="N1577" t="str">
        <f>VLOOKUP($D1577,metadata!$B$2:$S$451,11,0)</f>
        <v>Harmonia axyridis</v>
      </c>
      <c r="O1577" t="str">
        <f>VLOOKUP($D1577,metadata!$B$2:$S$451,12,0)</f>
        <v>coleoptera</v>
      </c>
      <c r="P1577" t="str">
        <f>VLOOKUP($D1577,metadata!$B$2:$S$451,13,0)</f>
        <v>Daegu</v>
      </c>
      <c r="Q1577">
        <f>VLOOKUP($D1577,metadata!$B$2:$S$451,14,0)</f>
        <v>35.9</v>
      </c>
      <c r="R1577">
        <f>VLOOKUP($D1577,metadata!$B$2:$S$451,15,0)</f>
        <v>128.6</v>
      </c>
      <c r="S1577" t="str">
        <f>VLOOKUP($D1577,metadata!$B$2:$S$451,16,0)</f>
        <v/>
      </c>
      <c r="T1577" t="str">
        <f>VLOOKUP($D1577,metadata!$B$2:$S$451,17,0)</f>
        <v/>
      </c>
      <c r="U1577" t="str">
        <f>VLOOKUP($D1577,metadata!$B$2:$S$451,18,0)</f>
        <v/>
      </c>
      <c r="V1577">
        <f>VLOOKUP($D1577,metadata!$B$2:$Z$451,19,0)</f>
        <v>6</v>
      </c>
      <c r="W1577" t="str">
        <f>VLOOKUP($D1577,metadata!$B$2:$Z$451,20,0)</f>
        <v>global average</v>
      </c>
      <c r="X1577" t="str">
        <f>VLOOKUP($D1577,metadata!$B$2:$Z$451,21,0)</f>
        <v/>
      </c>
      <c r="Y1577" t="str">
        <f>VLOOKUP($D1577,metadata!$B$2:$Z$451,22,0)</f>
        <v>41_1</v>
      </c>
      <c r="Z1577" t="str">
        <f>VLOOKUP($D1577,metadata!$B$2:$Z$451,23,0)</f>
        <v/>
      </c>
      <c r="AA1577" t="str">
        <f>VLOOKUP($D1577,metadata!$B$2:$Z$451,24,0)</f>
        <v/>
      </c>
      <c r="AB1577" t="str">
        <f>VLOOKUP($D1577,metadata!$B$2:$Z$451,25,0)</f>
        <v/>
      </c>
      <c r="AC1577">
        <v>13.8217821782178</v>
      </c>
      <c r="AD1577">
        <v>100.301204819277</v>
      </c>
      <c r="AF1577">
        <f>IF(AE1577="",V1577,AE1577)</f>
        <v>6</v>
      </c>
      <c r="AG1577">
        <v>14</v>
      </c>
      <c r="AH1577">
        <v>2014</v>
      </c>
      <c r="AI1577" t="s">
        <v>38</v>
      </c>
      <c r="AJ1577" t="s">
        <v>38</v>
      </c>
    </row>
    <row r="1578" spans="3:36" x14ac:dyDescent="0.3">
      <c r="C1578">
        <v>1578</v>
      </c>
      <c r="D1578" t="str">
        <f t="shared" si="57"/>
        <v>41-Daegu</v>
      </c>
      <c r="E1578" t="str">
        <f>VLOOKUP($D1578,metadata!$B$2:$S$451,2,0)</f>
        <v>Reznik, SY; Dolgovskaya, MY; Ovchinnikov, AN; Belyakova, NA</v>
      </c>
      <c r="F1578" t="str">
        <f>VLOOKUP($D1578,metadata!$B$2:$S$451,3,0)</f>
        <v>Weak photoperiodic response facilitates the biological invasion of the harlequin ladybird Harmonia axyridis (Pallas) (Coleoptera: Coccinellidae)</v>
      </c>
      <c r="G1578" t="str">
        <f>VLOOKUP($D1578,metadata!$B$2:$S$451,4,0)</f>
        <v>10.1111/jen.12158</v>
      </c>
      <c r="H1578" t="str">
        <f>VLOOKUP($D1578,metadata!$B$2:$S$451,5,0)</f>
        <v>y</v>
      </c>
      <c r="I1578" t="str">
        <f>VLOOKUP($D1578,metadata!$B$2:$S$451,6,0)</f>
        <v>a</v>
      </c>
      <c r="J1578" t="str">
        <f>VLOOKUP($D1578,metadata!$B$2:$S$451,7,0)</f>
        <v>i</v>
      </c>
      <c r="K1578">
        <f>VLOOKUP($D1578,metadata!$B$2:$S$451,8,0)</f>
        <v>4</v>
      </c>
      <c r="L1578">
        <f>VLOOKUP($D1578,metadata!$B$2:$S$451,9,0)</f>
        <v>5</v>
      </c>
      <c r="M1578" t="str">
        <f>VLOOKUP($D1578,metadata!$B$2:$S$451,10,0)</f>
        <v/>
      </c>
      <c r="N1578" t="str">
        <f>VLOOKUP($D1578,metadata!$B$2:$S$451,11,0)</f>
        <v>Harmonia axyridis</v>
      </c>
      <c r="O1578" t="str">
        <f>VLOOKUP($D1578,metadata!$B$2:$S$451,12,0)</f>
        <v>coleoptera</v>
      </c>
      <c r="P1578" t="str">
        <f>VLOOKUP($D1578,metadata!$B$2:$S$451,13,0)</f>
        <v>Daegu</v>
      </c>
      <c r="Q1578">
        <f>VLOOKUP($D1578,metadata!$B$2:$S$451,14,0)</f>
        <v>35.9</v>
      </c>
      <c r="R1578">
        <f>VLOOKUP($D1578,metadata!$B$2:$S$451,15,0)</f>
        <v>128.6</v>
      </c>
      <c r="S1578" t="str">
        <f>VLOOKUP($D1578,metadata!$B$2:$S$451,16,0)</f>
        <v/>
      </c>
      <c r="T1578" t="str">
        <f>VLOOKUP($D1578,metadata!$B$2:$S$451,17,0)</f>
        <v/>
      </c>
      <c r="U1578" t="str">
        <f>VLOOKUP($D1578,metadata!$B$2:$S$451,18,0)</f>
        <v/>
      </c>
      <c r="V1578">
        <f>VLOOKUP($D1578,metadata!$B$2:$Z$451,19,0)</f>
        <v>6</v>
      </c>
      <c r="W1578" t="str">
        <f>VLOOKUP($D1578,metadata!$B$2:$Z$451,20,0)</f>
        <v>global average</v>
      </c>
      <c r="X1578" t="str">
        <f>VLOOKUP($D1578,metadata!$B$2:$Z$451,21,0)</f>
        <v/>
      </c>
      <c r="Y1578" t="str">
        <f>VLOOKUP($D1578,metadata!$B$2:$Z$451,22,0)</f>
        <v>41_1</v>
      </c>
      <c r="Z1578" t="str">
        <f>VLOOKUP($D1578,metadata!$B$2:$Z$451,23,0)</f>
        <v/>
      </c>
      <c r="AA1578" t="str">
        <f>VLOOKUP($D1578,metadata!$B$2:$Z$451,24,0)</f>
        <v/>
      </c>
      <c r="AB1578" t="str">
        <f>VLOOKUP($D1578,metadata!$B$2:$Z$451,25,0)</f>
        <v/>
      </c>
      <c r="AC1578">
        <v>15.7940594059405</v>
      </c>
      <c r="AD1578">
        <v>100.301204819277</v>
      </c>
      <c r="AF1578">
        <f>IF(AE1578="",V1578,AE1578)</f>
        <v>6</v>
      </c>
      <c r="AG1578">
        <v>16</v>
      </c>
      <c r="AH1578">
        <v>2014</v>
      </c>
      <c r="AI1578" t="s">
        <v>38</v>
      </c>
      <c r="AJ1578" t="s">
        <v>38</v>
      </c>
    </row>
    <row r="1579" spans="3:36" x14ac:dyDescent="0.3">
      <c r="C1579">
        <v>1579</v>
      </c>
      <c r="D1579" t="str">
        <f t="shared" si="57"/>
        <v>41-Daegu</v>
      </c>
      <c r="E1579" t="str">
        <f>VLOOKUP($D1579,metadata!$B$2:$S$451,2,0)</f>
        <v>Reznik, SY; Dolgovskaya, MY; Ovchinnikov, AN; Belyakova, NA</v>
      </c>
      <c r="F1579" t="str">
        <f>VLOOKUP($D1579,metadata!$B$2:$S$451,3,0)</f>
        <v>Weak photoperiodic response facilitates the biological invasion of the harlequin ladybird Harmonia axyridis (Pallas) (Coleoptera: Coccinellidae)</v>
      </c>
      <c r="G1579" t="str">
        <f>VLOOKUP($D1579,metadata!$B$2:$S$451,4,0)</f>
        <v>10.1111/jen.12158</v>
      </c>
      <c r="H1579" t="str">
        <f>VLOOKUP($D1579,metadata!$B$2:$S$451,5,0)</f>
        <v>y</v>
      </c>
      <c r="I1579" t="str">
        <f>VLOOKUP($D1579,metadata!$B$2:$S$451,6,0)</f>
        <v>a</v>
      </c>
      <c r="J1579" t="str">
        <f>VLOOKUP($D1579,metadata!$B$2:$S$451,7,0)</f>
        <v>i</v>
      </c>
      <c r="K1579">
        <f>VLOOKUP($D1579,metadata!$B$2:$S$451,8,0)</f>
        <v>4</v>
      </c>
      <c r="L1579">
        <f>VLOOKUP($D1579,metadata!$B$2:$S$451,9,0)</f>
        <v>5</v>
      </c>
      <c r="M1579" t="str">
        <f>VLOOKUP($D1579,metadata!$B$2:$S$451,10,0)</f>
        <v/>
      </c>
      <c r="N1579" t="str">
        <f>VLOOKUP($D1579,metadata!$B$2:$S$451,11,0)</f>
        <v>Harmonia axyridis</v>
      </c>
      <c r="O1579" t="str">
        <f>VLOOKUP($D1579,metadata!$B$2:$S$451,12,0)</f>
        <v>coleoptera</v>
      </c>
      <c r="P1579" t="str">
        <f>VLOOKUP($D1579,metadata!$B$2:$S$451,13,0)</f>
        <v>Daegu</v>
      </c>
      <c r="Q1579">
        <f>VLOOKUP($D1579,metadata!$B$2:$S$451,14,0)</f>
        <v>35.9</v>
      </c>
      <c r="R1579">
        <f>VLOOKUP($D1579,metadata!$B$2:$S$451,15,0)</f>
        <v>128.6</v>
      </c>
      <c r="S1579" t="str">
        <f>VLOOKUP($D1579,metadata!$B$2:$S$451,16,0)</f>
        <v/>
      </c>
      <c r="T1579" t="str">
        <f>VLOOKUP($D1579,metadata!$B$2:$S$451,17,0)</f>
        <v/>
      </c>
      <c r="U1579" t="str">
        <f>VLOOKUP($D1579,metadata!$B$2:$S$451,18,0)</f>
        <v/>
      </c>
      <c r="V1579">
        <f>VLOOKUP($D1579,metadata!$B$2:$Z$451,19,0)</f>
        <v>6</v>
      </c>
      <c r="W1579" t="str">
        <f>VLOOKUP($D1579,metadata!$B$2:$Z$451,20,0)</f>
        <v>global average</v>
      </c>
      <c r="X1579" t="str">
        <f>VLOOKUP($D1579,metadata!$B$2:$Z$451,21,0)</f>
        <v/>
      </c>
      <c r="Y1579" t="str">
        <f>VLOOKUP($D1579,metadata!$B$2:$Z$451,22,0)</f>
        <v>41_1</v>
      </c>
      <c r="Z1579" t="str">
        <f>VLOOKUP($D1579,metadata!$B$2:$Z$451,23,0)</f>
        <v/>
      </c>
      <c r="AA1579" t="str">
        <f>VLOOKUP($D1579,metadata!$B$2:$Z$451,24,0)</f>
        <v/>
      </c>
      <c r="AB1579" t="str">
        <f>VLOOKUP($D1579,metadata!$B$2:$Z$451,25,0)</f>
        <v/>
      </c>
      <c r="AC1579">
        <v>17.813861386138601</v>
      </c>
      <c r="AD1579">
        <v>100.301204819277</v>
      </c>
      <c r="AF1579">
        <f>IF(AE1579="",V1579,AE1579)</f>
        <v>6</v>
      </c>
      <c r="AG1579">
        <v>18</v>
      </c>
      <c r="AH1579">
        <v>2014</v>
      </c>
      <c r="AI1579" t="s">
        <v>38</v>
      </c>
      <c r="AJ1579" t="s">
        <v>38</v>
      </c>
    </row>
    <row r="1580" spans="3:36" x14ac:dyDescent="0.3">
      <c r="C1580">
        <v>1580</v>
      </c>
      <c r="D1580" t="str">
        <f t="shared" si="57"/>
        <v>41-Irkutsk</v>
      </c>
      <c r="E1580" t="str">
        <f>VLOOKUP($D1580,metadata!$B$2:$S$451,2,0)</f>
        <v>Reznik, SY; Dolgovskaya, MY; Ovchinnikov, AN; Belyakova, NA</v>
      </c>
      <c r="F1580" t="str">
        <f>VLOOKUP($D1580,metadata!$B$2:$S$451,3,0)</f>
        <v>Weak photoperiodic response facilitates the biological invasion of the harlequin ladybird Harmonia axyridis (Pallas) (Coleoptera: Coccinellidae)</v>
      </c>
      <c r="G1580" t="str">
        <f>VLOOKUP($D1580,metadata!$B$2:$S$451,4,0)</f>
        <v>10.1111/jen.12158</v>
      </c>
      <c r="H1580" t="str">
        <f>VLOOKUP($D1580,metadata!$B$2:$S$451,5,0)</f>
        <v>y</v>
      </c>
      <c r="I1580" t="str">
        <f>VLOOKUP($D1580,metadata!$B$2:$S$451,6,0)</f>
        <v>a</v>
      </c>
      <c r="J1580" t="str">
        <f>VLOOKUP($D1580,metadata!$B$2:$S$451,7,0)</f>
        <v>i</v>
      </c>
      <c r="K1580">
        <f>VLOOKUP($D1580,metadata!$B$2:$S$451,8,0)</f>
        <v>4</v>
      </c>
      <c r="L1580">
        <f>VLOOKUP($D1580,metadata!$B$2:$S$451,9,0)</f>
        <v>5</v>
      </c>
      <c r="M1580" t="str">
        <f>VLOOKUP($D1580,metadata!$B$2:$S$451,10,0)</f>
        <v/>
      </c>
      <c r="N1580" t="str">
        <f>VLOOKUP($D1580,metadata!$B$2:$S$451,11,0)</f>
        <v>Harmonia axyridis</v>
      </c>
      <c r="O1580" t="str">
        <f>VLOOKUP($D1580,metadata!$B$2:$S$451,12,0)</f>
        <v>coleoptera</v>
      </c>
      <c r="P1580" t="str">
        <f>VLOOKUP($D1580,metadata!$B$2:$S$451,13,0)</f>
        <v>Irkutsk</v>
      </c>
      <c r="Q1580">
        <f>VLOOKUP($D1580,metadata!$B$2:$S$451,14,0)</f>
        <v>52.3</v>
      </c>
      <c r="R1580">
        <f>VLOOKUP($D1580,metadata!$B$2:$S$451,15,0)</f>
        <v>104.3</v>
      </c>
      <c r="S1580" t="str">
        <f>VLOOKUP($D1580,metadata!$B$2:$S$451,16,0)</f>
        <v/>
      </c>
      <c r="T1580" t="str">
        <f>VLOOKUP($D1580,metadata!$B$2:$S$451,17,0)</f>
        <v/>
      </c>
      <c r="U1580" t="str">
        <f>VLOOKUP($D1580,metadata!$B$2:$S$451,18,0)</f>
        <v/>
      </c>
      <c r="V1580">
        <f>VLOOKUP($D1580,metadata!$B$2:$Z$451,19,0)</f>
        <v>6</v>
      </c>
      <c r="W1580" t="str">
        <f>VLOOKUP($D1580,metadata!$B$2:$Z$451,20,0)</f>
        <v>global average</v>
      </c>
      <c r="X1580" t="str">
        <f>VLOOKUP($D1580,metadata!$B$2:$Z$451,21,0)</f>
        <v/>
      </c>
      <c r="Y1580" t="str">
        <f>VLOOKUP($D1580,metadata!$B$2:$Z$451,22,0)</f>
        <v>41_2</v>
      </c>
      <c r="Z1580" t="str">
        <f>VLOOKUP($D1580,metadata!$B$2:$Z$451,23,0)</f>
        <v/>
      </c>
      <c r="AA1580" t="str">
        <f>VLOOKUP($D1580,metadata!$B$2:$Z$451,24,0)</f>
        <v/>
      </c>
      <c r="AB1580" t="str">
        <f>VLOOKUP($D1580,metadata!$B$2:$Z$451,25,0)</f>
        <v/>
      </c>
      <c r="AC1580">
        <v>9.8782482282391406</v>
      </c>
      <c r="AD1580">
        <v>4.9131450185427597E-2</v>
      </c>
      <c r="AF1580">
        <f>IF(AE1580="",V1580,AE1580)</f>
        <v>6</v>
      </c>
      <c r="AG1580">
        <v>10</v>
      </c>
      <c r="AH1580">
        <v>2014</v>
      </c>
      <c r="AI1580" t="s">
        <v>38</v>
      </c>
      <c r="AJ1580" t="s">
        <v>37</v>
      </c>
    </row>
    <row r="1581" spans="3:36" x14ac:dyDescent="0.3">
      <c r="C1581">
        <v>1581</v>
      </c>
      <c r="D1581" t="str">
        <f t="shared" si="57"/>
        <v>41-Irkutsk</v>
      </c>
      <c r="E1581" t="str">
        <f>VLOOKUP($D1581,metadata!$B$2:$S$451,2,0)</f>
        <v>Reznik, SY; Dolgovskaya, MY; Ovchinnikov, AN; Belyakova, NA</v>
      </c>
      <c r="F1581" t="str">
        <f>VLOOKUP($D1581,metadata!$B$2:$S$451,3,0)</f>
        <v>Weak photoperiodic response facilitates the biological invasion of the harlequin ladybird Harmonia axyridis (Pallas) (Coleoptera: Coccinellidae)</v>
      </c>
      <c r="G1581" t="str">
        <f>VLOOKUP($D1581,metadata!$B$2:$S$451,4,0)</f>
        <v>10.1111/jen.12158</v>
      </c>
      <c r="H1581" t="str">
        <f>VLOOKUP($D1581,metadata!$B$2:$S$451,5,0)</f>
        <v>y</v>
      </c>
      <c r="I1581" t="str">
        <f>VLOOKUP($D1581,metadata!$B$2:$S$451,6,0)</f>
        <v>a</v>
      </c>
      <c r="J1581" t="str">
        <f>VLOOKUP($D1581,metadata!$B$2:$S$451,7,0)</f>
        <v>i</v>
      </c>
      <c r="K1581">
        <f>VLOOKUP($D1581,metadata!$B$2:$S$451,8,0)</f>
        <v>4</v>
      </c>
      <c r="L1581">
        <f>VLOOKUP($D1581,metadata!$B$2:$S$451,9,0)</f>
        <v>5</v>
      </c>
      <c r="M1581" t="str">
        <f>VLOOKUP($D1581,metadata!$B$2:$S$451,10,0)</f>
        <v/>
      </c>
      <c r="N1581" t="str">
        <f>VLOOKUP($D1581,metadata!$B$2:$S$451,11,0)</f>
        <v>Harmonia axyridis</v>
      </c>
      <c r="O1581" t="str">
        <f>VLOOKUP($D1581,metadata!$B$2:$S$451,12,0)</f>
        <v>coleoptera</v>
      </c>
      <c r="P1581" t="str">
        <f>VLOOKUP($D1581,metadata!$B$2:$S$451,13,0)</f>
        <v>Irkutsk</v>
      </c>
      <c r="Q1581">
        <f>VLOOKUP($D1581,metadata!$B$2:$S$451,14,0)</f>
        <v>52.3</v>
      </c>
      <c r="R1581">
        <f>VLOOKUP($D1581,metadata!$B$2:$S$451,15,0)</f>
        <v>104.3</v>
      </c>
      <c r="S1581" t="str">
        <f>VLOOKUP($D1581,metadata!$B$2:$S$451,16,0)</f>
        <v/>
      </c>
      <c r="T1581" t="str">
        <f>VLOOKUP($D1581,metadata!$B$2:$S$451,17,0)</f>
        <v/>
      </c>
      <c r="U1581" t="str">
        <f>VLOOKUP($D1581,metadata!$B$2:$S$451,18,0)</f>
        <v/>
      </c>
      <c r="V1581">
        <f>VLOOKUP($D1581,metadata!$B$2:$Z$451,19,0)</f>
        <v>6</v>
      </c>
      <c r="W1581" t="str">
        <f>VLOOKUP($D1581,metadata!$B$2:$Z$451,20,0)</f>
        <v>global average</v>
      </c>
      <c r="X1581" t="str">
        <f>VLOOKUP($D1581,metadata!$B$2:$Z$451,21,0)</f>
        <v/>
      </c>
      <c r="Y1581" t="str">
        <f>VLOOKUP($D1581,metadata!$B$2:$Z$451,22,0)</f>
        <v>41_2</v>
      </c>
      <c r="Z1581" t="str">
        <f>VLOOKUP($D1581,metadata!$B$2:$Z$451,23,0)</f>
        <v/>
      </c>
      <c r="AA1581" t="str">
        <f>VLOOKUP($D1581,metadata!$B$2:$Z$451,24,0)</f>
        <v/>
      </c>
      <c r="AB1581" t="str">
        <f>VLOOKUP($D1581,metadata!$B$2:$Z$451,25,0)</f>
        <v/>
      </c>
      <c r="AC1581">
        <v>11.8869303612171</v>
      </c>
      <c r="AD1581">
        <v>0.10095503462756</v>
      </c>
      <c r="AF1581">
        <f>IF(AE1581="",V1581,AE1581)</f>
        <v>6</v>
      </c>
      <c r="AG1581">
        <v>12</v>
      </c>
      <c r="AH1581">
        <v>2014</v>
      </c>
      <c r="AI1581" t="s">
        <v>38</v>
      </c>
      <c r="AJ1581" t="s">
        <v>37</v>
      </c>
    </row>
    <row r="1582" spans="3:36" x14ac:dyDescent="0.3">
      <c r="C1582">
        <v>1582</v>
      </c>
      <c r="D1582" t="str">
        <f t="shared" si="57"/>
        <v>41-Irkutsk</v>
      </c>
      <c r="E1582" t="str">
        <f>VLOOKUP($D1582,metadata!$B$2:$S$451,2,0)</f>
        <v>Reznik, SY; Dolgovskaya, MY; Ovchinnikov, AN; Belyakova, NA</v>
      </c>
      <c r="F1582" t="str">
        <f>VLOOKUP($D1582,metadata!$B$2:$S$451,3,0)</f>
        <v>Weak photoperiodic response facilitates the biological invasion of the harlequin ladybird Harmonia axyridis (Pallas) (Coleoptera: Coccinellidae)</v>
      </c>
      <c r="G1582" t="str">
        <f>VLOOKUP($D1582,metadata!$B$2:$S$451,4,0)</f>
        <v>10.1111/jen.12158</v>
      </c>
      <c r="H1582" t="str">
        <f>VLOOKUP($D1582,metadata!$B$2:$S$451,5,0)</f>
        <v>y</v>
      </c>
      <c r="I1582" t="str">
        <f>VLOOKUP($D1582,metadata!$B$2:$S$451,6,0)</f>
        <v>a</v>
      </c>
      <c r="J1582" t="str">
        <f>VLOOKUP($D1582,metadata!$B$2:$S$451,7,0)</f>
        <v>i</v>
      </c>
      <c r="K1582">
        <f>VLOOKUP($D1582,metadata!$B$2:$S$451,8,0)</f>
        <v>4</v>
      </c>
      <c r="L1582">
        <f>VLOOKUP($D1582,metadata!$B$2:$S$451,9,0)</f>
        <v>5</v>
      </c>
      <c r="M1582" t="str">
        <f>VLOOKUP($D1582,metadata!$B$2:$S$451,10,0)</f>
        <v/>
      </c>
      <c r="N1582" t="str">
        <f>VLOOKUP($D1582,metadata!$B$2:$S$451,11,0)</f>
        <v>Harmonia axyridis</v>
      </c>
      <c r="O1582" t="str">
        <f>VLOOKUP($D1582,metadata!$B$2:$S$451,12,0)</f>
        <v>coleoptera</v>
      </c>
      <c r="P1582" t="str">
        <f>VLOOKUP($D1582,metadata!$B$2:$S$451,13,0)</f>
        <v>Irkutsk</v>
      </c>
      <c r="Q1582">
        <f>VLOOKUP($D1582,metadata!$B$2:$S$451,14,0)</f>
        <v>52.3</v>
      </c>
      <c r="R1582">
        <f>VLOOKUP($D1582,metadata!$B$2:$S$451,15,0)</f>
        <v>104.3</v>
      </c>
      <c r="S1582" t="str">
        <f>VLOOKUP($D1582,metadata!$B$2:$S$451,16,0)</f>
        <v/>
      </c>
      <c r="T1582" t="str">
        <f>VLOOKUP($D1582,metadata!$B$2:$S$451,17,0)</f>
        <v/>
      </c>
      <c r="U1582" t="str">
        <f>VLOOKUP($D1582,metadata!$B$2:$S$451,18,0)</f>
        <v/>
      </c>
      <c r="V1582">
        <f>VLOOKUP($D1582,metadata!$B$2:$Z$451,19,0)</f>
        <v>6</v>
      </c>
      <c r="W1582" t="str">
        <f>VLOOKUP($D1582,metadata!$B$2:$Z$451,20,0)</f>
        <v>global average</v>
      </c>
      <c r="X1582" t="str">
        <f>VLOOKUP($D1582,metadata!$B$2:$Z$451,21,0)</f>
        <v/>
      </c>
      <c r="Y1582" t="str">
        <f>VLOOKUP($D1582,metadata!$B$2:$Z$451,22,0)</f>
        <v>41_2</v>
      </c>
      <c r="Z1582" t="str">
        <f>VLOOKUP($D1582,metadata!$B$2:$Z$451,23,0)</f>
        <v/>
      </c>
      <c r="AA1582" t="str">
        <f>VLOOKUP($D1582,metadata!$B$2:$Z$451,24,0)</f>
        <v/>
      </c>
      <c r="AB1582" t="str">
        <f>VLOOKUP($D1582,metadata!$B$2:$Z$451,25,0)</f>
        <v/>
      </c>
      <c r="AC1582">
        <v>13.893028045308601</v>
      </c>
      <c r="AD1582">
        <v>10.0598326838559</v>
      </c>
      <c r="AF1582">
        <f>IF(AE1582="",V1582,AE1582)</f>
        <v>6</v>
      </c>
      <c r="AG1582">
        <v>14</v>
      </c>
      <c r="AH1582">
        <v>2014</v>
      </c>
      <c r="AI1582" t="s">
        <v>38</v>
      </c>
      <c r="AJ1582" t="s">
        <v>37</v>
      </c>
    </row>
    <row r="1583" spans="3:36" x14ac:dyDescent="0.3">
      <c r="C1583">
        <v>1583</v>
      </c>
      <c r="D1583" t="str">
        <f t="shared" si="57"/>
        <v>41-Irkutsk</v>
      </c>
      <c r="E1583" t="str">
        <f>VLOOKUP($D1583,metadata!$B$2:$S$451,2,0)</f>
        <v>Reznik, SY; Dolgovskaya, MY; Ovchinnikov, AN; Belyakova, NA</v>
      </c>
      <c r="F1583" t="str">
        <f>VLOOKUP($D1583,metadata!$B$2:$S$451,3,0)</f>
        <v>Weak photoperiodic response facilitates the biological invasion of the harlequin ladybird Harmonia axyridis (Pallas) (Coleoptera: Coccinellidae)</v>
      </c>
      <c r="G1583" t="str">
        <f>VLOOKUP($D1583,metadata!$B$2:$S$451,4,0)</f>
        <v>10.1111/jen.12158</v>
      </c>
      <c r="H1583" t="str">
        <f>VLOOKUP($D1583,metadata!$B$2:$S$451,5,0)</f>
        <v>y</v>
      </c>
      <c r="I1583" t="str">
        <f>VLOOKUP($D1583,metadata!$B$2:$S$451,6,0)</f>
        <v>a</v>
      </c>
      <c r="J1583" t="str">
        <f>VLOOKUP($D1583,metadata!$B$2:$S$451,7,0)</f>
        <v>i</v>
      </c>
      <c r="K1583">
        <f>VLOOKUP($D1583,metadata!$B$2:$S$451,8,0)</f>
        <v>4</v>
      </c>
      <c r="L1583">
        <f>VLOOKUP($D1583,metadata!$B$2:$S$451,9,0)</f>
        <v>5</v>
      </c>
      <c r="M1583" t="str">
        <f>VLOOKUP($D1583,metadata!$B$2:$S$451,10,0)</f>
        <v/>
      </c>
      <c r="N1583" t="str">
        <f>VLOOKUP($D1583,metadata!$B$2:$S$451,11,0)</f>
        <v>Harmonia axyridis</v>
      </c>
      <c r="O1583" t="str">
        <f>VLOOKUP($D1583,metadata!$B$2:$S$451,12,0)</f>
        <v>coleoptera</v>
      </c>
      <c r="P1583" t="str">
        <f>VLOOKUP($D1583,metadata!$B$2:$S$451,13,0)</f>
        <v>Irkutsk</v>
      </c>
      <c r="Q1583">
        <f>VLOOKUP($D1583,metadata!$B$2:$S$451,14,0)</f>
        <v>52.3</v>
      </c>
      <c r="R1583">
        <f>VLOOKUP($D1583,metadata!$B$2:$S$451,15,0)</f>
        <v>104.3</v>
      </c>
      <c r="S1583" t="str">
        <f>VLOOKUP($D1583,metadata!$B$2:$S$451,16,0)</f>
        <v/>
      </c>
      <c r="T1583" t="str">
        <f>VLOOKUP($D1583,metadata!$B$2:$S$451,17,0)</f>
        <v/>
      </c>
      <c r="U1583" t="str">
        <f>VLOOKUP($D1583,metadata!$B$2:$S$451,18,0)</f>
        <v/>
      </c>
      <c r="V1583">
        <f>VLOOKUP($D1583,metadata!$B$2:$Z$451,19,0)</f>
        <v>6</v>
      </c>
      <c r="W1583" t="str">
        <f>VLOOKUP($D1583,metadata!$B$2:$Z$451,20,0)</f>
        <v>global average</v>
      </c>
      <c r="X1583" t="str">
        <f>VLOOKUP($D1583,metadata!$B$2:$Z$451,21,0)</f>
        <v/>
      </c>
      <c r="Y1583" t="str">
        <f>VLOOKUP($D1583,metadata!$B$2:$Z$451,22,0)</f>
        <v>41_2</v>
      </c>
      <c r="Z1583" t="str">
        <f>VLOOKUP($D1583,metadata!$B$2:$Z$451,23,0)</f>
        <v/>
      </c>
      <c r="AA1583" t="str">
        <f>VLOOKUP($D1583,metadata!$B$2:$Z$451,24,0)</f>
        <v/>
      </c>
      <c r="AB1583" t="str">
        <f>VLOOKUP($D1583,metadata!$B$2:$Z$451,25,0)</f>
        <v/>
      </c>
      <c r="AC1583">
        <v>15.860116704019999</v>
      </c>
      <c r="AD1583">
        <v>69.553307623451104</v>
      </c>
      <c r="AF1583">
        <f>IF(AE1583="",V1583,AE1583)</f>
        <v>6</v>
      </c>
      <c r="AG1583">
        <v>16</v>
      </c>
      <c r="AH1583">
        <v>2014</v>
      </c>
      <c r="AI1583" t="s">
        <v>38</v>
      </c>
      <c r="AJ1583" t="s">
        <v>37</v>
      </c>
    </row>
    <row r="1584" spans="3:36" x14ac:dyDescent="0.3">
      <c r="C1584">
        <v>1584</v>
      </c>
      <c r="D1584" t="str">
        <f t="shared" si="57"/>
        <v>41-Irkutsk</v>
      </c>
      <c r="E1584" t="str">
        <f>VLOOKUP($D1584,metadata!$B$2:$S$451,2,0)</f>
        <v>Reznik, SY; Dolgovskaya, MY; Ovchinnikov, AN; Belyakova, NA</v>
      </c>
      <c r="F1584" t="str">
        <f>VLOOKUP($D1584,metadata!$B$2:$S$451,3,0)</f>
        <v>Weak photoperiodic response facilitates the biological invasion of the harlequin ladybird Harmonia axyridis (Pallas) (Coleoptera: Coccinellidae)</v>
      </c>
      <c r="G1584" t="str">
        <f>VLOOKUP($D1584,metadata!$B$2:$S$451,4,0)</f>
        <v>10.1111/jen.12158</v>
      </c>
      <c r="H1584" t="str">
        <f>VLOOKUP($D1584,metadata!$B$2:$S$451,5,0)</f>
        <v>y</v>
      </c>
      <c r="I1584" t="str">
        <f>VLOOKUP($D1584,metadata!$B$2:$S$451,6,0)</f>
        <v>a</v>
      </c>
      <c r="J1584" t="str">
        <f>VLOOKUP($D1584,metadata!$B$2:$S$451,7,0)</f>
        <v>i</v>
      </c>
      <c r="K1584">
        <f>VLOOKUP($D1584,metadata!$B$2:$S$451,8,0)</f>
        <v>4</v>
      </c>
      <c r="L1584">
        <f>VLOOKUP($D1584,metadata!$B$2:$S$451,9,0)</f>
        <v>5</v>
      </c>
      <c r="M1584" t="str">
        <f>VLOOKUP($D1584,metadata!$B$2:$S$451,10,0)</f>
        <v/>
      </c>
      <c r="N1584" t="str">
        <f>VLOOKUP($D1584,metadata!$B$2:$S$451,11,0)</f>
        <v>Harmonia axyridis</v>
      </c>
      <c r="O1584" t="str">
        <f>VLOOKUP($D1584,metadata!$B$2:$S$451,12,0)</f>
        <v>coleoptera</v>
      </c>
      <c r="P1584" t="str">
        <f>VLOOKUP($D1584,metadata!$B$2:$S$451,13,0)</f>
        <v>Irkutsk</v>
      </c>
      <c r="Q1584">
        <f>VLOOKUP($D1584,metadata!$B$2:$S$451,14,0)</f>
        <v>52.3</v>
      </c>
      <c r="R1584">
        <f>VLOOKUP($D1584,metadata!$B$2:$S$451,15,0)</f>
        <v>104.3</v>
      </c>
      <c r="S1584" t="str">
        <f>VLOOKUP($D1584,metadata!$B$2:$S$451,16,0)</f>
        <v/>
      </c>
      <c r="T1584" t="str">
        <f>VLOOKUP($D1584,metadata!$B$2:$S$451,17,0)</f>
        <v/>
      </c>
      <c r="U1584" t="str">
        <f>VLOOKUP($D1584,metadata!$B$2:$S$451,18,0)</f>
        <v/>
      </c>
      <c r="V1584">
        <f>VLOOKUP($D1584,metadata!$B$2:$Z$451,19,0)</f>
        <v>6</v>
      </c>
      <c r="W1584" t="str">
        <f>VLOOKUP($D1584,metadata!$B$2:$Z$451,20,0)</f>
        <v>global average</v>
      </c>
      <c r="X1584" t="str">
        <f>VLOOKUP($D1584,metadata!$B$2:$Z$451,21,0)</f>
        <v/>
      </c>
      <c r="Y1584" t="str">
        <f>VLOOKUP($D1584,metadata!$B$2:$Z$451,22,0)</f>
        <v>41_2</v>
      </c>
      <c r="Z1584" t="str">
        <f>VLOOKUP($D1584,metadata!$B$2:$Z$451,23,0)</f>
        <v/>
      </c>
      <c r="AA1584" t="str">
        <f>VLOOKUP($D1584,metadata!$B$2:$Z$451,24,0)</f>
        <v/>
      </c>
      <c r="AB1584" t="str">
        <f>VLOOKUP($D1584,metadata!$B$2:$Z$451,25,0)</f>
        <v/>
      </c>
      <c r="AC1584">
        <v>17.8927857532255</v>
      </c>
      <c r="AD1584">
        <v>77.655285669096301</v>
      </c>
      <c r="AF1584">
        <f>IF(AE1584="",V1584,AE1584)</f>
        <v>6</v>
      </c>
      <c r="AG1584">
        <v>18</v>
      </c>
      <c r="AH1584">
        <v>2014</v>
      </c>
      <c r="AI1584" t="s">
        <v>38</v>
      </c>
      <c r="AJ1584" t="s">
        <v>37</v>
      </c>
    </row>
    <row r="1585" spans="3:36" x14ac:dyDescent="0.3">
      <c r="C1585">
        <v>1585</v>
      </c>
      <c r="D1585" t="str">
        <f t="shared" si="57"/>
        <v>42-Ivalo1</v>
      </c>
      <c r="E1585" t="str">
        <f>VLOOKUP($D1585,metadata!$B$2:$S$451,2,0)</f>
        <v>Riihimaa, A; Kimura, MT; Lumme, J; Lakovaara, S</v>
      </c>
      <c r="F1585" t="str">
        <f>VLOOKUP($D1585,metadata!$B$2:$S$451,3,0)</f>
        <v>Geographical variation in the larval diapause of Chymomyza costata (Diptera; Drosophilidae)</v>
      </c>
      <c r="G1585" t="str">
        <f>VLOOKUP($D1585,metadata!$B$2:$S$451,4,0)</f>
        <v>10.1111/j.1601-5223.1996.00151.x</v>
      </c>
      <c r="H1585" t="str">
        <f>VLOOKUP($D1585,metadata!$B$2:$S$451,5,0)</f>
        <v>y</v>
      </c>
      <c r="I1585" t="str">
        <f>VLOOKUP($D1585,metadata!$B$2:$S$451,6,0)</f>
        <v>a</v>
      </c>
      <c r="J1585" t="str">
        <f>VLOOKUP($D1585,metadata!$B$2:$S$451,7,0)</f>
        <v>i</v>
      </c>
      <c r="K1585">
        <f>VLOOKUP($D1585,metadata!$B$2:$S$451,8,0)</f>
        <v>14</v>
      </c>
      <c r="L1585">
        <f>VLOOKUP($D1585,metadata!$B$2:$S$451,9,0)</f>
        <v>8</v>
      </c>
      <c r="M1585" t="str">
        <f>VLOOKUP($D1585,metadata!$B$2:$S$451,10,0)</f>
        <v/>
      </c>
      <c r="N1585" t="str">
        <f>VLOOKUP($D1585,metadata!$B$2:$S$451,11,0)</f>
        <v>Chymomyza costata</v>
      </c>
      <c r="O1585" t="str">
        <f>VLOOKUP($D1585,metadata!$B$2:$S$451,12,0)</f>
        <v>diptera</v>
      </c>
      <c r="P1585" t="str">
        <f>VLOOKUP($D1585,metadata!$B$2:$S$451,13,0)</f>
        <v>Ivalo1</v>
      </c>
      <c r="Q1585">
        <f>VLOOKUP($D1585,metadata!$B$2:$S$451,14,0)</f>
        <v>68.650000000000006</v>
      </c>
      <c r="R1585">
        <f>VLOOKUP($D1585,metadata!$B$2:$S$451,15,0)</f>
        <v>27.55</v>
      </c>
      <c r="S1585" t="str">
        <f>VLOOKUP($D1585,metadata!$B$2:$S$451,16,0)</f>
        <v/>
      </c>
      <c r="T1585" t="str">
        <f>VLOOKUP($D1585,metadata!$B$2:$S$451,17,0)</f>
        <v/>
      </c>
      <c r="U1585" t="str">
        <f>VLOOKUP($D1585,metadata!$B$2:$S$451,18,0)</f>
        <v/>
      </c>
      <c r="V1585">
        <f>VLOOKUP($D1585,metadata!$B$2:$Z$451,19,0)</f>
        <v>443</v>
      </c>
      <c r="W1585" t="str">
        <f>VLOOKUP($D1585,metadata!$B$2:$Z$451,20,0)</f>
        <v>global average</v>
      </c>
      <c r="X1585" t="str">
        <f>VLOOKUP($D1585,metadata!$B$2:$Z$451,21,0)</f>
        <v/>
      </c>
      <c r="Y1585" t="str">
        <f>VLOOKUP($D1585,metadata!$B$2:$Z$451,22,0)</f>
        <v>42_1</v>
      </c>
      <c r="Z1585" t="str">
        <f>VLOOKUP($D1585,metadata!$B$2:$Z$451,23,0)</f>
        <v/>
      </c>
      <c r="AA1585" t="str">
        <f>VLOOKUP($D1585,metadata!$B$2:$Z$451,24,0)</f>
        <v/>
      </c>
      <c r="AB1585" t="str">
        <f>VLOOKUP($D1585,metadata!$B$2:$Z$451,25,0)</f>
        <v/>
      </c>
      <c r="AC1585">
        <v>12.529931305201099</v>
      </c>
      <c r="AD1585">
        <v>100.06717787897399</v>
      </c>
      <c r="AF1585">
        <f>IF(AE1585="",V1585,AE1585)</f>
        <v>443</v>
      </c>
      <c r="AG1585">
        <v>12</v>
      </c>
      <c r="AH1585">
        <v>1996</v>
      </c>
      <c r="AI1585" t="s">
        <v>38</v>
      </c>
      <c r="AJ1585" t="s">
        <v>38</v>
      </c>
    </row>
    <row r="1586" spans="3:36" x14ac:dyDescent="0.3">
      <c r="C1586">
        <v>1586</v>
      </c>
      <c r="D1586" t="str">
        <f t="shared" si="57"/>
        <v>42-Ivalo1</v>
      </c>
      <c r="E1586" t="str">
        <f>VLOOKUP($D1586,metadata!$B$2:$S$451,2,0)</f>
        <v>Riihimaa, A; Kimura, MT; Lumme, J; Lakovaara, S</v>
      </c>
      <c r="F1586" t="str">
        <f>VLOOKUP($D1586,metadata!$B$2:$S$451,3,0)</f>
        <v>Geographical variation in the larval diapause of Chymomyza costata (Diptera; Drosophilidae)</v>
      </c>
      <c r="G1586" t="str">
        <f>VLOOKUP($D1586,metadata!$B$2:$S$451,4,0)</f>
        <v>10.1111/j.1601-5223.1996.00151.x</v>
      </c>
      <c r="H1586" t="str">
        <f>VLOOKUP($D1586,metadata!$B$2:$S$451,5,0)</f>
        <v>y</v>
      </c>
      <c r="I1586" t="str">
        <f>VLOOKUP($D1586,metadata!$B$2:$S$451,6,0)</f>
        <v>a</v>
      </c>
      <c r="J1586" t="str">
        <f>VLOOKUP($D1586,metadata!$B$2:$S$451,7,0)</f>
        <v>i</v>
      </c>
      <c r="K1586">
        <f>VLOOKUP($D1586,metadata!$B$2:$S$451,8,0)</f>
        <v>14</v>
      </c>
      <c r="L1586">
        <f>VLOOKUP($D1586,metadata!$B$2:$S$451,9,0)</f>
        <v>8</v>
      </c>
      <c r="M1586" t="str">
        <f>VLOOKUP($D1586,metadata!$B$2:$S$451,10,0)</f>
        <v/>
      </c>
      <c r="N1586" t="str">
        <f>VLOOKUP($D1586,metadata!$B$2:$S$451,11,0)</f>
        <v>Chymomyza costata</v>
      </c>
      <c r="O1586" t="str">
        <f>VLOOKUP($D1586,metadata!$B$2:$S$451,12,0)</f>
        <v>diptera</v>
      </c>
      <c r="P1586" t="str">
        <f>VLOOKUP($D1586,metadata!$B$2:$S$451,13,0)</f>
        <v>Ivalo1</v>
      </c>
      <c r="Q1586">
        <f>VLOOKUP($D1586,metadata!$B$2:$S$451,14,0)</f>
        <v>68.650000000000006</v>
      </c>
      <c r="R1586">
        <f>VLOOKUP($D1586,metadata!$B$2:$S$451,15,0)</f>
        <v>27.55</v>
      </c>
      <c r="S1586" t="str">
        <f>VLOOKUP($D1586,metadata!$B$2:$S$451,16,0)</f>
        <v/>
      </c>
      <c r="T1586" t="str">
        <f>VLOOKUP($D1586,metadata!$B$2:$S$451,17,0)</f>
        <v/>
      </c>
      <c r="U1586" t="str">
        <f>VLOOKUP($D1586,metadata!$B$2:$S$451,18,0)</f>
        <v/>
      </c>
      <c r="V1586">
        <f>VLOOKUP($D1586,metadata!$B$2:$Z$451,19,0)</f>
        <v>443</v>
      </c>
      <c r="W1586" t="str">
        <f>VLOOKUP($D1586,metadata!$B$2:$Z$451,20,0)</f>
        <v>global average</v>
      </c>
      <c r="X1586" t="str">
        <f>VLOOKUP($D1586,metadata!$B$2:$Z$451,21,0)</f>
        <v/>
      </c>
      <c r="Y1586" t="str">
        <f>VLOOKUP($D1586,metadata!$B$2:$Z$451,22,0)</f>
        <v>42_1</v>
      </c>
      <c r="Z1586" t="str">
        <f>VLOOKUP($D1586,metadata!$B$2:$Z$451,23,0)</f>
        <v/>
      </c>
      <c r="AA1586" t="str">
        <f>VLOOKUP($D1586,metadata!$B$2:$Z$451,24,0)</f>
        <v/>
      </c>
      <c r="AB1586" t="str">
        <f>VLOOKUP($D1586,metadata!$B$2:$Z$451,25,0)</f>
        <v/>
      </c>
      <c r="AC1586">
        <v>14.0608439646712</v>
      </c>
      <c r="AD1586">
        <v>99.8055865990966</v>
      </c>
      <c r="AF1586">
        <f>IF(AE1586="",V1586,AE1586)</f>
        <v>443</v>
      </c>
      <c r="AG1586">
        <v>13.4</v>
      </c>
      <c r="AH1586">
        <v>1996</v>
      </c>
      <c r="AI1586" t="s">
        <v>38</v>
      </c>
      <c r="AJ1586" t="s">
        <v>38</v>
      </c>
    </row>
    <row r="1587" spans="3:36" x14ac:dyDescent="0.3">
      <c r="C1587">
        <v>1587</v>
      </c>
      <c r="D1587" t="str">
        <f t="shared" si="57"/>
        <v>42-Ivalo1</v>
      </c>
      <c r="E1587" t="str">
        <f>VLOOKUP($D1587,metadata!$B$2:$S$451,2,0)</f>
        <v>Riihimaa, A; Kimura, MT; Lumme, J; Lakovaara, S</v>
      </c>
      <c r="F1587" t="str">
        <f>VLOOKUP($D1587,metadata!$B$2:$S$451,3,0)</f>
        <v>Geographical variation in the larval diapause of Chymomyza costata (Diptera; Drosophilidae)</v>
      </c>
      <c r="G1587" t="str">
        <f>VLOOKUP($D1587,metadata!$B$2:$S$451,4,0)</f>
        <v>10.1111/j.1601-5223.1996.00151.x</v>
      </c>
      <c r="H1587" t="str">
        <f>VLOOKUP($D1587,metadata!$B$2:$S$451,5,0)</f>
        <v>y</v>
      </c>
      <c r="I1587" t="str">
        <f>VLOOKUP($D1587,metadata!$B$2:$S$451,6,0)</f>
        <v>a</v>
      </c>
      <c r="J1587" t="str">
        <f>VLOOKUP($D1587,metadata!$B$2:$S$451,7,0)</f>
        <v>i</v>
      </c>
      <c r="K1587">
        <f>VLOOKUP($D1587,metadata!$B$2:$S$451,8,0)</f>
        <v>14</v>
      </c>
      <c r="L1587">
        <f>VLOOKUP($D1587,metadata!$B$2:$S$451,9,0)</f>
        <v>8</v>
      </c>
      <c r="M1587" t="str">
        <f>VLOOKUP($D1587,metadata!$B$2:$S$451,10,0)</f>
        <v/>
      </c>
      <c r="N1587" t="str">
        <f>VLOOKUP($D1587,metadata!$B$2:$S$451,11,0)</f>
        <v>Chymomyza costata</v>
      </c>
      <c r="O1587" t="str">
        <f>VLOOKUP($D1587,metadata!$B$2:$S$451,12,0)</f>
        <v>diptera</v>
      </c>
      <c r="P1587" t="str">
        <f>VLOOKUP($D1587,metadata!$B$2:$S$451,13,0)</f>
        <v>Ivalo1</v>
      </c>
      <c r="Q1587">
        <f>VLOOKUP($D1587,metadata!$B$2:$S$451,14,0)</f>
        <v>68.650000000000006</v>
      </c>
      <c r="R1587">
        <f>VLOOKUP($D1587,metadata!$B$2:$S$451,15,0)</f>
        <v>27.55</v>
      </c>
      <c r="S1587" t="str">
        <f>VLOOKUP($D1587,metadata!$B$2:$S$451,16,0)</f>
        <v/>
      </c>
      <c r="T1587" t="str">
        <f>VLOOKUP($D1587,metadata!$B$2:$S$451,17,0)</f>
        <v/>
      </c>
      <c r="U1587" t="str">
        <f>VLOOKUP($D1587,metadata!$B$2:$S$451,18,0)</f>
        <v/>
      </c>
      <c r="V1587">
        <f>VLOOKUP($D1587,metadata!$B$2:$Z$451,19,0)</f>
        <v>443</v>
      </c>
      <c r="W1587" t="str">
        <f>VLOOKUP($D1587,metadata!$B$2:$Z$451,20,0)</f>
        <v>global average</v>
      </c>
      <c r="X1587" t="str">
        <f>VLOOKUP($D1587,metadata!$B$2:$Z$451,21,0)</f>
        <v/>
      </c>
      <c r="Y1587" t="str">
        <f>VLOOKUP($D1587,metadata!$B$2:$Z$451,22,0)</f>
        <v>42_1</v>
      </c>
      <c r="Z1587" t="str">
        <f>VLOOKUP($D1587,metadata!$B$2:$Z$451,23,0)</f>
        <v/>
      </c>
      <c r="AA1587" t="str">
        <f>VLOOKUP($D1587,metadata!$B$2:$Z$451,24,0)</f>
        <v/>
      </c>
      <c r="AB1587" t="str">
        <f>VLOOKUP($D1587,metadata!$B$2:$Z$451,25,0)</f>
        <v/>
      </c>
      <c r="AC1587">
        <v>15.556427870461199</v>
      </c>
      <c r="AD1587">
        <v>99.707760747686706</v>
      </c>
      <c r="AF1587">
        <f>IF(AE1587="",V1587,AE1587)</f>
        <v>443</v>
      </c>
      <c r="AG1587">
        <v>15</v>
      </c>
      <c r="AH1587">
        <v>1996</v>
      </c>
      <c r="AI1587" t="s">
        <v>38</v>
      </c>
      <c r="AJ1587" t="s">
        <v>38</v>
      </c>
    </row>
    <row r="1588" spans="3:36" x14ac:dyDescent="0.3">
      <c r="C1588">
        <v>1588</v>
      </c>
      <c r="D1588" t="str">
        <f t="shared" si="57"/>
        <v>42-Ivalo1</v>
      </c>
      <c r="E1588" t="str">
        <f>VLOOKUP($D1588,metadata!$B$2:$S$451,2,0)</f>
        <v>Riihimaa, A; Kimura, MT; Lumme, J; Lakovaara, S</v>
      </c>
      <c r="F1588" t="str">
        <f>VLOOKUP($D1588,metadata!$B$2:$S$451,3,0)</f>
        <v>Geographical variation in the larval diapause of Chymomyza costata (Diptera; Drosophilidae)</v>
      </c>
      <c r="G1588" t="str">
        <f>VLOOKUP($D1588,metadata!$B$2:$S$451,4,0)</f>
        <v>10.1111/j.1601-5223.1996.00151.x</v>
      </c>
      <c r="H1588" t="str">
        <f>VLOOKUP($D1588,metadata!$B$2:$S$451,5,0)</f>
        <v>y</v>
      </c>
      <c r="I1588" t="str">
        <f>VLOOKUP($D1588,metadata!$B$2:$S$451,6,0)</f>
        <v>a</v>
      </c>
      <c r="J1588" t="str">
        <f>VLOOKUP($D1588,metadata!$B$2:$S$451,7,0)</f>
        <v>i</v>
      </c>
      <c r="K1588">
        <f>VLOOKUP($D1588,metadata!$B$2:$S$451,8,0)</f>
        <v>14</v>
      </c>
      <c r="L1588">
        <f>VLOOKUP($D1588,metadata!$B$2:$S$451,9,0)</f>
        <v>8</v>
      </c>
      <c r="M1588" t="str">
        <f>VLOOKUP($D1588,metadata!$B$2:$S$451,10,0)</f>
        <v/>
      </c>
      <c r="N1588" t="str">
        <f>VLOOKUP($D1588,metadata!$B$2:$S$451,11,0)</f>
        <v>Chymomyza costata</v>
      </c>
      <c r="O1588" t="str">
        <f>VLOOKUP($D1588,metadata!$B$2:$S$451,12,0)</f>
        <v>diptera</v>
      </c>
      <c r="P1588" t="str">
        <f>VLOOKUP($D1588,metadata!$B$2:$S$451,13,0)</f>
        <v>Ivalo1</v>
      </c>
      <c r="Q1588">
        <f>VLOOKUP($D1588,metadata!$B$2:$S$451,14,0)</f>
        <v>68.650000000000006</v>
      </c>
      <c r="R1588">
        <f>VLOOKUP($D1588,metadata!$B$2:$S$451,15,0)</f>
        <v>27.55</v>
      </c>
      <c r="S1588" t="str">
        <f>VLOOKUP($D1588,metadata!$B$2:$S$451,16,0)</f>
        <v/>
      </c>
      <c r="T1588" t="str">
        <f>VLOOKUP($D1588,metadata!$B$2:$S$451,17,0)</f>
        <v/>
      </c>
      <c r="U1588" t="str">
        <f>VLOOKUP($D1588,metadata!$B$2:$S$451,18,0)</f>
        <v/>
      </c>
      <c r="V1588">
        <f>VLOOKUP($D1588,metadata!$B$2:$Z$451,19,0)</f>
        <v>443</v>
      </c>
      <c r="W1588" t="str">
        <f>VLOOKUP($D1588,metadata!$B$2:$Z$451,20,0)</f>
        <v>global average</v>
      </c>
      <c r="X1588" t="str">
        <f>VLOOKUP($D1588,metadata!$B$2:$Z$451,21,0)</f>
        <v/>
      </c>
      <c r="Y1588" t="str">
        <f>VLOOKUP($D1588,metadata!$B$2:$Z$451,22,0)</f>
        <v>42_1</v>
      </c>
      <c r="Z1588" t="str">
        <f>VLOOKUP($D1588,metadata!$B$2:$Z$451,23,0)</f>
        <v/>
      </c>
      <c r="AA1588" t="str">
        <f>VLOOKUP($D1588,metadata!$B$2:$Z$451,24,0)</f>
        <v/>
      </c>
      <c r="AB1588" t="str">
        <f>VLOOKUP($D1588,metadata!$B$2:$Z$451,25,0)</f>
        <v/>
      </c>
      <c r="AC1588">
        <v>17.063788027477901</v>
      </c>
      <c r="AD1588">
        <v>99.450193949037597</v>
      </c>
      <c r="AF1588">
        <f>IF(AE1588="",V1588,AE1588)</f>
        <v>443</v>
      </c>
      <c r="AG1588">
        <v>16.5</v>
      </c>
      <c r="AH1588">
        <v>1996</v>
      </c>
      <c r="AI1588" t="s">
        <v>38</v>
      </c>
      <c r="AJ1588" t="s">
        <v>38</v>
      </c>
    </row>
    <row r="1589" spans="3:36" x14ac:dyDescent="0.3">
      <c r="C1589">
        <v>1589</v>
      </c>
      <c r="D1589" t="str">
        <f t="shared" si="57"/>
        <v>42-Ivalo1</v>
      </c>
      <c r="E1589" t="str">
        <f>VLOOKUP($D1589,metadata!$B$2:$S$451,2,0)</f>
        <v>Riihimaa, A; Kimura, MT; Lumme, J; Lakovaara, S</v>
      </c>
      <c r="F1589" t="str">
        <f>VLOOKUP($D1589,metadata!$B$2:$S$451,3,0)</f>
        <v>Geographical variation in the larval diapause of Chymomyza costata (Diptera; Drosophilidae)</v>
      </c>
      <c r="G1589" t="str">
        <f>VLOOKUP($D1589,metadata!$B$2:$S$451,4,0)</f>
        <v>10.1111/j.1601-5223.1996.00151.x</v>
      </c>
      <c r="H1589" t="str">
        <f>VLOOKUP($D1589,metadata!$B$2:$S$451,5,0)</f>
        <v>y</v>
      </c>
      <c r="I1589" t="str">
        <f>VLOOKUP($D1589,metadata!$B$2:$S$451,6,0)</f>
        <v>a</v>
      </c>
      <c r="J1589" t="str">
        <f>VLOOKUP($D1589,metadata!$B$2:$S$451,7,0)</f>
        <v>i</v>
      </c>
      <c r="K1589">
        <f>VLOOKUP($D1589,metadata!$B$2:$S$451,8,0)</f>
        <v>14</v>
      </c>
      <c r="L1589">
        <f>VLOOKUP($D1589,metadata!$B$2:$S$451,9,0)</f>
        <v>8</v>
      </c>
      <c r="M1589" t="str">
        <f>VLOOKUP($D1589,metadata!$B$2:$S$451,10,0)</f>
        <v/>
      </c>
      <c r="N1589" t="str">
        <f>VLOOKUP($D1589,metadata!$B$2:$S$451,11,0)</f>
        <v>Chymomyza costata</v>
      </c>
      <c r="O1589" t="str">
        <f>VLOOKUP($D1589,metadata!$B$2:$S$451,12,0)</f>
        <v>diptera</v>
      </c>
      <c r="P1589" t="str">
        <f>VLOOKUP($D1589,metadata!$B$2:$S$451,13,0)</f>
        <v>Ivalo1</v>
      </c>
      <c r="Q1589">
        <f>VLOOKUP($D1589,metadata!$B$2:$S$451,14,0)</f>
        <v>68.650000000000006</v>
      </c>
      <c r="R1589">
        <f>VLOOKUP($D1589,metadata!$B$2:$S$451,15,0)</f>
        <v>27.55</v>
      </c>
      <c r="S1589" t="str">
        <f>VLOOKUP($D1589,metadata!$B$2:$S$451,16,0)</f>
        <v/>
      </c>
      <c r="T1589" t="str">
        <f>VLOOKUP($D1589,metadata!$B$2:$S$451,17,0)</f>
        <v/>
      </c>
      <c r="U1589" t="str">
        <f>VLOOKUP($D1589,metadata!$B$2:$S$451,18,0)</f>
        <v/>
      </c>
      <c r="V1589">
        <f>VLOOKUP($D1589,metadata!$B$2:$Z$451,19,0)</f>
        <v>443</v>
      </c>
      <c r="W1589" t="str">
        <f>VLOOKUP($D1589,metadata!$B$2:$Z$451,20,0)</f>
        <v>global average</v>
      </c>
      <c r="X1589" t="str">
        <f>VLOOKUP($D1589,metadata!$B$2:$Z$451,21,0)</f>
        <v/>
      </c>
      <c r="Y1589" t="str">
        <f>VLOOKUP($D1589,metadata!$B$2:$Z$451,22,0)</f>
        <v>42_1</v>
      </c>
      <c r="Z1589" t="str">
        <f>VLOOKUP($D1589,metadata!$B$2:$Z$451,23,0)</f>
        <v/>
      </c>
      <c r="AA1589" t="str">
        <f>VLOOKUP($D1589,metadata!$B$2:$Z$451,24,0)</f>
        <v/>
      </c>
      <c r="AB1589" t="str">
        <f>VLOOKUP($D1589,metadata!$B$2:$Z$451,25,0)</f>
        <v/>
      </c>
      <c r="AC1589">
        <v>18.535819430814499</v>
      </c>
      <c r="AD1589">
        <v>99.987307405354997</v>
      </c>
      <c r="AF1589">
        <f>IF(AE1589="",V1589,AE1589)</f>
        <v>443</v>
      </c>
      <c r="AG1589">
        <v>18</v>
      </c>
      <c r="AH1589">
        <v>1996</v>
      </c>
      <c r="AI1589" t="s">
        <v>38</v>
      </c>
      <c r="AJ1589" t="s">
        <v>38</v>
      </c>
    </row>
    <row r="1590" spans="3:36" x14ac:dyDescent="0.3">
      <c r="C1590">
        <v>1590</v>
      </c>
      <c r="D1590" t="str">
        <f t="shared" si="57"/>
        <v>42-Ivalo1</v>
      </c>
      <c r="E1590" t="str">
        <f>VLOOKUP($D1590,metadata!$B$2:$S$451,2,0)</f>
        <v>Riihimaa, A; Kimura, MT; Lumme, J; Lakovaara, S</v>
      </c>
      <c r="F1590" t="str">
        <f>VLOOKUP($D1590,metadata!$B$2:$S$451,3,0)</f>
        <v>Geographical variation in the larval diapause of Chymomyza costata (Diptera; Drosophilidae)</v>
      </c>
      <c r="G1590" t="str">
        <f>VLOOKUP($D1590,metadata!$B$2:$S$451,4,0)</f>
        <v>10.1111/j.1601-5223.1996.00151.x</v>
      </c>
      <c r="H1590" t="str">
        <f>VLOOKUP($D1590,metadata!$B$2:$S$451,5,0)</f>
        <v>y</v>
      </c>
      <c r="I1590" t="str">
        <f>VLOOKUP($D1590,metadata!$B$2:$S$451,6,0)</f>
        <v>a</v>
      </c>
      <c r="J1590" t="str">
        <f>VLOOKUP($D1590,metadata!$B$2:$S$451,7,0)</f>
        <v>i</v>
      </c>
      <c r="K1590">
        <f>VLOOKUP($D1590,metadata!$B$2:$S$451,8,0)</f>
        <v>14</v>
      </c>
      <c r="L1590">
        <f>VLOOKUP($D1590,metadata!$B$2:$S$451,9,0)</f>
        <v>8</v>
      </c>
      <c r="M1590" t="str">
        <f>VLOOKUP($D1590,metadata!$B$2:$S$451,10,0)</f>
        <v/>
      </c>
      <c r="N1590" t="str">
        <f>VLOOKUP($D1590,metadata!$B$2:$S$451,11,0)</f>
        <v>Chymomyza costata</v>
      </c>
      <c r="O1590" t="str">
        <f>VLOOKUP($D1590,metadata!$B$2:$S$451,12,0)</f>
        <v>diptera</v>
      </c>
      <c r="P1590" t="str">
        <f>VLOOKUP($D1590,metadata!$B$2:$S$451,13,0)</f>
        <v>Ivalo1</v>
      </c>
      <c r="Q1590">
        <f>VLOOKUP($D1590,metadata!$B$2:$S$451,14,0)</f>
        <v>68.650000000000006</v>
      </c>
      <c r="R1590">
        <f>VLOOKUP($D1590,metadata!$B$2:$S$451,15,0)</f>
        <v>27.55</v>
      </c>
      <c r="S1590" t="str">
        <f>VLOOKUP($D1590,metadata!$B$2:$S$451,16,0)</f>
        <v/>
      </c>
      <c r="T1590" t="str">
        <f>VLOOKUP($D1590,metadata!$B$2:$S$451,17,0)</f>
        <v/>
      </c>
      <c r="U1590" t="str">
        <f>VLOOKUP($D1590,metadata!$B$2:$S$451,18,0)</f>
        <v/>
      </c>
      <c r="V1590">
        <f>VLOOKUP($D1590,metadata!$B$2:$Z$451,19,0)</f>
        <v>443</v>
      </c>
      <c r="W1590" t="str">
        <f>VLOOKUP($D1590,metadata!$B$2:$Z$451,20,0)</f>
        <v>global average</v>
      </c>
      <c r="X1590" t="str">
        <f>VLOOKUP($D1590,metadata!$B$2:$Z$451,21,0)</f>
        <v/>
      </c>
      <c r="Y1590" t="str">
        <f>VLOOKUP($D1590,metadata!$B$2:$Z$451,22,0)</f>
        <v>42_1</v>
      </c>
      <c r="Z1590" t="str">
        <f>VLOOKUP($D1590,metadata!$B$2:$Z$451,23,0)</f>
        <v/>
      </c>
      <c r="AA1590" t="str">
        <f>VLOOKUP($D1590,metadata!$B$2:$Z$451,24,0)</f>
        <v/>
      </c>
      <c r="AB1590" t="str">
        <f>VLOOKUP($D1590,metadata!$B$2:$Z$451,25,0)</f>
        <v/>
      </c>
      <c r="AC1590">
        <v>19.701668302257101</v>
      </c>
      <c r="AD1590">
        <v>99.945824291149506</v>
      </c>
      <c r="AF1590">
        <f>IF(AE1590="",V1590,AE1590)</f>
        <v>443</v>
      </c>
      <c r="AG1590">
        <v>19.5</v>
      </c>
      <c r="AH1590">
        <v>1996</v>
      </c>
      <c r="AI1590" t="s">
        <v>38</v>
      </c>
      <c r="AJ1590" t="s">
        <v>38</v>
      </c>
    </row>
    <row r="1591" spans="3:36" x14ac:dyDescent="0.3">
      <c r="C1591">
        <v>1591</v>
      </c>
      <c r="D1591" t="str">
        <f t="shared" si="57"/>
        <v>42-Ivalo1</v>
      </c>
      <c r="E1591" t="str">
        <f>VLOOKUP($D1591,metadata!$B$2:$S$451,2,0)</f>
        <v>Riihimaa, A; Kimura, MT; Lumme, J; Lakovaara, S</v>
      </c>
      <c r="F1591" t="str">
        <f>VLOOKUP($D1591,metadata!$B$2:$S$451,3,0)</f>
        <v>Geographical variation in the larval diapause of Chymomyza costata (Diptera; Drosophilidae)</v>
      </c>
      <c r="G1591" t="str">
        <f>VLOOKUP($D1591,metadata!$B$2:$S$451,4,0)</f>
        <v>10.1111/j.1601-5223.1996.00151.x</v>
      </c>
      <c r="H1591" t="str">
        <f>VLOOKUP($D1591,metadata!$B$2:$S$451,5,0)</f>
        <v>y</v>
      </c>
      <c r="I1591" t="str">
        <f>VLOOKUP($D1591,metadata!$B$2:$S$451,6,0)</f>
        <v>a</v>
      </c>
      <c r="J1591" t="str">
        <f>VLOOKUP($D1591,metadata!$B$2:$S$451,7,0)</f>
        <v>i</v>
      </c>
      <c r="K1591">
        <f>VLOOKUP($D1591,metadata!$B$2:$S$451,8,0)</f>
        <v>14</v>
      </c>
      <c r="L1591">
        <f>VLOOKUP($D1591,metadata!$B$2:$S$451,9,0)</f>
        <v>8</v>
      </c>
      <c r="M1591" t="str">
        <f>VLOOKUP($D1591,metadata!$B$2:$S$451,10,0)</f>
        <v/>
      </c>
      <c r="N1591" t="str">
        <f>VLOOKUP($D1591,metadata!$B$2:$S$451,11,0)</f>
        <v>Chymomyza costata</v>
      </c>
      <c r="O1591" t="str">
        <f>VLOOKUP($D1591,metadata!$B$2:$S$451,12,0)</f>
        <v>diptera</v>
      </c>
      <c r="P1591" t="str">
        <f>VLOOKUP($D1591,metadata!$B$2:$S$451,13,0)</f>
        <v>Ivalo1</v>
      </c>
      <c r="Q1591">
        <f>VLOOKUP($D1591,metadata!$B$2:$S$451,14,0)</f>
        <v>68.650000000000006</v>
      </c>
      <c r="R1591">
        <f>VLOOKUP($D1591,metadata!$B$2:$S$451,15,0)</f>
        <v>27.55</v>
      </c>
      <c r="S1591" t="str">
        <f>VLOOKUP($D1591,metadata!$B$2:$S$451,16,0)</f>
        <v/>
      </c>
      <c r="T1591" t="str">
        <f>VLOOKUP($D1591,metadata!$B$2:$S$451,17,0)</f>
        <v/>
      </c>
      <c r="U1591" t="str">
        <f>VLOOKUP($D1591,metadata!$B$2:$S$451,18,0)</f>
        <v/>
      </c>
      <c r="V1591">
        <f>VLOOKUP($D1591,metadata!$B$2:$Z$451,19,0)</f>
        <v>443</v>
      </c>
      <c r="W1591" t="str">
        <f>VLOOKUP($D1591,metadata!$B$2:$Z$451,20,0)</f>
        <v>global average</v>
      </c>
      <c r="X1591" t="str">
        <f>VLOOKUP($D1591,metadata!$B$2:$Z$451,21,0)</f>
        <v/>
      </c>
      <c r="Y1591" t="str">
        <f>VLOOKUP($D1591,metadata!$B$2:$Z$451,22,0)</f>
        <v>42_1</v>
      </c>
      <c r="Z1591" t="str">
        <f>VLOOKUP($D1591,metadata!$B$2:$Z$451,23,0)</f>
        <v/>
      </c>
      <c r="AA1591" t="str">
        <f>VLOOKUP($D1591,metadata!$B$2:$Z$451,24,0)</f>
        <v/>
      </c>
      <c r="AB1591" t="str">
        <f>VLOOKUP($D1591,metadata!$B$2:$Z$451,25,0)</f>
        <v/>
      </c>
      <c r="AC1591">
        <v>21.986261040235501</v>
      </c>
      <c r="AD1591">
        <v>94.034944880085902</v>
      </c>
      <c r="AF1591">
        <f>IF(AE1591="",V1591,AE1591)</f>
        <v>443</v>
      </c>
      <c r="AG1591">
        <f>ROUND(AC1591,1)</f>
        <v>22</v>
      </c>
      <c r="AH1591">
        <v>1996</v>
      </c>
      <c r="AI1591" t="s">
        <v>38</v>
      </c>
      <c r="AJ1591" t="s">
        <v>38</v>
      </c>
    </row>
    <row r="1592" spans="3:36" x14ac:dyDescent="0.3">
      <c r="C1592">
        <v>1592</v>
      </c>
      <c r="D1592" t="str">
        <f t="shared" si="57"/>
        <v>42-Ivalo1</v>
      </c>
      <c r="E1592" t="str">
        <f>VLOOKUP($D1592,metadata!$B$2:$S$451,2,0)</f>
        <v>Riihimaa, A; Kimura, MT; Lumme, J; Lakovaara, S</v>
      </c>
      <c r="F1592" t="str">
        <f>VLOOKUP($D1592,metadata!$B$2:$S$451,3,0)</f>
        <v>Geographical variation in the larval diapause of Chymomyza costata (Diptera; Drosophilidae)</v>
      </c>
      <c r="G1592" t="str">
        <f>VLOOKUP($D1592,metadata!$B$2:$S$451,4,0)</f>
        <v>10.1111/j.1601-5223.1996.00151.x</v>
      </c>
      <c r="H1592" t="str">
        <f>VLOOKUP($D1592,metadata!$B$2:$S$451,5,0)</f>
        <v>y</v>
      </c>
      <c r="I1592" t="str">
        <f>VLOOKUP($D1592,metadata!$B$2:$S$451,6,0)</f>
        <v>a</v>
      </c>
      <c r="J1592" t="str">
        <f>VLOOKUP($D1592,metadata!$B$2:$S$451,7,0)</f>
        <v>i</v>
      </c>
      <c r="K1592">
        <f>VLOOKUP($D1592,metadata!$B$2:$S$451,8,0)</f>
        <v>14</v>
      </c>
      <c r="L1592">
        <f>VLOOKUP($D1592,metadata!$B$2:$S$451,9,0)</f>
        <v>8</v>
      </c>
      <c r="M1592" t="str">
        <f>VLOOKUP($D1592,metadata!$B$2:$S$451,10,0)</f>
        <v/>
      </c>
      <c r="N1592" t="str">
        <f>VLOOKUP($D1592,metadata!$B$2:$S$451,11,0)</f>
        <v>Chymomyza costata</v>
      </c>
      <c r="O1592" t="str">
        <f>VLOOKUP($D1592,metadata!$B$2:$S$451,12,0)</f>
        <v>diptera</v>
      </c>
      <c r="P1592" t="str">
        <f>VLOOKUP($D1592,metadata!$B$2:$S$451,13,0)</f>
        <v>Ivalo1</v>
      </c>
      <c r="Q1592">
        <f>VLOOKUP($D1592,metadata!$B$2:$S$451,14,0)</f>
        <v>68.650000000000006</v>
      </c>
      <c r="R1592">
        <f>VLOOKUP($D1592,metadata!$B$2:$S$451,15,0)</f>
        <v>27.55</v>
      </c>
      <c r="S1592" t="str">
        <f>VLOOKUP($D1592,metadata!$B$2:$S$451,16,0)</f>
        <v/>
      </c>
      <c r="T1592" t="str">
        <f>VLOOKUP($D1592,metadata!$B$2:$S$451,17,0)</f>
        <v/>
      </c>
      <c r="U1592" t="str">
        <f>VLOOKUP($D1592,metadata!$B$2:$S$451,18,0)</f>
        <v/>
      </c>
      <c r="V1592">
        <f>VLOOKUP($D1592,metadata!$B$2:$Z$451,19,0)</f>
        <v>443</v>
      </c>
      <c r="W1592" t="str">
        <f>VLOOKUP($D1592,metadata!$B$2:$Z$451,20,0)</f>
        <v>global average</v>
      </c>
      <c r="X1592" t="str">
        <f>VLOOKUP($D1592,metadata!$B$2:$Z$451,21,0)</f>
        <v/>
      </c>
      <c r="Y1592" t="str">
        <f>VLOOKUP($D1592,metadata!$B$2:$Z$451,22,0)</f>
        <v>42_1</v>
      </c>
      <c r="Z1592" t="str">
        <f>VLOOKUP($D1592,metadata!$B$2:$Z$451,23,0)</f>
        <v/>
      </c>
      <c r="AA1592" t="str">
        <f>VLOOKUP($D1592,metadata!$B$2:$Z$451,24,0)</f>
        <v/>
      </c>
      <c r="AB1592" t="str">
        <f>VLOOKUP($D1592,metadata!$B$2:$Z$451,25,0)</f>
        <v/>
      </c>
      <c r="AC1592">
        <v>24</v>
      </c>
      <c r="AD1592">
        <v>95.7413249211356</v>
      </c>
      <c r="AF1592">
        <f>IF(AE1592="",V1592,AE1592)</f>
        <v>443</v>
      </c>
      <c r="AG1592">
        <f>ROUND(AC1592,1)</f>
        <v>24</v>
      </c>
      <c r="AH1592">
        <v>1996</v>
      </c>
      <c r="AI1592" t="s">
        <v>38</v>
      </c>
      <c r="AJ1592" t="s">
        <v>38</v>
      </c>
    </row>
    <row r="1593" spans="3:36" x14ac:dyDescent="0.3">
      <c r="C1593">
        <v>1593</v>
      </c>
      <c r="D1593" t="str">
        <f t="shared" si="57"/>
        <v>42-Ivalo2</v>
      </c>
      <c r="E1593" t="str">
        <f>VLOOKUP($D1593,metadata!$B$2:$S$451,2,0)</f>
        <v>Riihimaa, A; Kimura, MT; Lumme, J; Lakovaara, S</v>
      </c>
      <c r="F1593" t="str">
        <f>VLOOKUP($D1593,metadata!$B$2:$S$451,3,0)</f>
        <v>Geographical variation in the larval diapause of Chymomyza costata (Diptera; Drosophilidae)</v>
      </c>
      <c r="G1593" t="str">
        <f>VLOOKUP($D1593,metadata!$B$2:$S$451,4,0)</f>
        <v>10.1111/j.1601-5223.1996.00151.x</v>
      </c>
      <c r="H1593" t="str">
        <f>VLOOKUP($D1593,metadata!$B$2:$S$451,5,0)</f>
        <v>y</v>
      </c>
      <c r="I1593" t="str">
        <f>VLOOKUP($D1593,metadata!$B$2:$S$451,6,0)</f>
        <v>a</v>
      </c>
      <c r="J1593" t="str">
        <f>VLOOKUP($D1593,metadata!$B$2:$S$451,7,0)</f>
        <v>i</v>
      </c>
      <c r="K1593">
        <f>VLOOKUP($D1593,metadata!$B$2:$S$451,8,0)</f>
        <v>14</v>
      </c>
      <c r="L1593">
        <f>VLOOKUP($D1593,metadata!$B$2:$S$451,9,0)</f>
        <v>8</v>
      </c>
      <c r="M1593" t="str">
        <f>VLOOKUP($D1593,metadata!$B$2:$S$451,10,0)</f>
        <v/>
      </c>
      <c r="N1593" t="str">
        <f>VLOOKUP($D1593,metadata!$B$2:$S$451,11,0)</f>
        <v>Chymomyza costata</v>
      </c>
      <c r="O1593" t="str">
        <f>VLOOKUP($D1593,metadata!$B$2:$S$451,12,0)</f>
        <v>diptera</v>
      </c>
      <c r="P1593" t="str">
        <f>VLOOKUP($D1593,metadata!$B$2:$S$451,13,0)</f>
        <v>Ivalo2</v>
      </c>
      <c r="Q1593">
        <f>VLOOKUP($D1593,metadata!$B$2:$S$451,14,0)</f>
        <v>68.650000000000006</v>
      </c>
      <c r="R1593">
        <f>VLOOKUP($D1593,metadata!$B$2:$S$451,15,0)</f>
        <v>27.55</v>
      </c>
      <c r="S1593" t="str">
        <f>VLOOKUP($D1593,metadata!$B$2:$S$451,16,0)</f>
        <v/>
      </c>
      <c r="T1593" t="str">
        <f>VLOOKUP($D1593,metadata!$B$2:$S$451,17,0)</f>
        <v/>
      </c>
      <c r="U1593" t="str">
        <f>VLOOKUP($D1593,metadata!$B$2:$S$451,18,0)</f>
        <v/>
      </c>
      <c r="V1593">
        <f>VLOOKUP($D1593,metadata!$B$2:$Z$451,19,0)</f>
        <v>443</v>
      </c>
      <c r="W1593" t="str">
        <f>VLOOKUP($D1593,metadata!$B$2:$Z$451,20,0)</f>
        <v>global average</v>
      </c>
      <c r="X1593" t="str">
        <f>VLOOKUP($D1593,metadata!$B$2:$Z$451,21,0)</f>
        <v/>
      </c>
      <c r="Y1593" t="str">
        <f>VLOOKUP($D1593,metadata!$B$2:$Z$451,22,0)</f>
        <v>42_1</v>
      </c>
      <c r="Z1593" t="str">
        <f>VLOOKUP($D1593,metadata!$B$2:$Z$451,23,0)</f>
        <v/>
      </c>
      <c r="AA1593" t="str">
        <f>VLOOKUP($D1593,metadata!$B$2:$Z$451,24,0)</f>
        <v/>
      </c>
      <c r="AB1593" t="str">
        <f>VLOOKUP($D1593,metadata!$B$2:$Z$451,25,0)</f>
        <v/>
      </c>
      <c r="AC1593">
        <v>12.5417075564278</v>
      </c>
      <c r="AD1593">
        <v>100.06516563836</v>
      </c>
      <c r="AF1593">
        <f>IF(AE1593="",V1593,AE1593)</f>
        <v>443</v>
      </c>
      <c r="AG1593">
        <v>12</v>
      </c>
      <c r="AH1593">
        <v>1996</v>
      </c>
      <c r="AI1593" t="s">
        <v>38</v>
      </c>
      <c r="AJ1593" t="s">
        <v>38</v>
      </c>
    </row>
    <row r="1594" spans="3:36" x14ac:dyDescent="0.3">
      <c r="C1594">
        <v>1594</v>
      </c>
      <c r="D1594" t="str">
        <f t="shared" si="57"/>
        <v>42-Ivalo2</v>
      </c>
      <c r="E1594" t="str">
        <f>VLOOKUP($D1594,metadata!$B$2:$S$451,2,0)</f>
        <v>Riihimaa, A; Kimura, MT; Lumme, J; Lakovaara, S</v>
      </c>
      <c r="F1594" t="str">
        <f>VLOOKUP($D1594,metadata!$B$2:$S$451,3,0)</f>
        <v>Geographical variation in the larval diapause of Chymomyza costata (Diptera; Drosophilidae)</v>
      </c>
      <c r="G1594" t="str">
        <f>VLOOKUP($D1594,metadata!$B$2:$S$451,4,0)</f>
        <v>10.1111/j.1601-5223.1996.00151.x</v>
      </c>
      <c r="H1594" t="str">
        <f>VLOOKUP($D1594,metadata!$B$2:$S$451,5,0)</f>
        <v>y</v>
      </c>
      <c r="I1594" t="str">
        <f>VLOOKUP($D1594,metadata!$B$2:$S$451,6,0)</f>
        <v>a</v>
      </c>
      <c r="J1594" t="str">
        <f>VLOOKUP($D1594,metadata!$B$2:$S$451,7,0)</f>
        <v>i</v>
      </c>
      <c r="K1594">
        <f>VLOOKUP($D1594,metadata!$B$2:$S$451,8,0)</f>
        <v>14</v>
      </c>
      <c r="L1594">
        <f>VLOOKUP($D1594,metadata!$B$2:$S$451,9,0)</f>
        <v>8</v>
      </c>
      <c r="M1594" t="str">
        <f>VLOOKUP($D1594,metadata!$B$2:$S$451,10,0)</f>
        <v/>
      </c>
      <c r="N1594" t="str">
        <f>VLOOKUP($D1594,metadata!$B$2:$S$451,11,0)</f>
        <v>Chymomyza costata</v>
      </c>
      <c r="O1594" t="str">
        <f>VLOOKUP($D1594,metadata!$B$2:$S$451,12,0)</f>
        <v>diptera</v>
      </c>
      <c r="P1594" t="str">
        <f>VLOOKUP($D1594,metadata!$B$2:$S$451,13,0)</f>
        <v>Ivalo2</v>
      </c>
      <c r="Q1594">
        <f>VLOOKUP($D1594,metadata!$B$2:$S$451,14,0)</f>
        <v>68.650000000000006</v>
      </c>
      <c r="R1594">
        <f>VLOOKUP($D1594,metadata!$B$2:$S$451,15,0)</f>
        <v>27.55</v>
      </c>
      <c r="S1594" t="str">
        <f>VLOOKUP($D1594,metadata!$B$2:$S$451,16,0)</f>
        <v/>
      </c>
      <c r="T1594" t="str">
        <f>VLOOKUP($D1594,metadata!$B$2:$S$451,17,0)</f>
        <v/>
      </c>
      <c r="U1594" t="str">
        <f>VLOOKUP($D1594,metadata!$B$2:$S$451,18,0)</f>
        <v/>
      </c>
      <c r="V1594">
        <f>VLOOKUP($D1594,metadata!$B$2:$Z$451,19,0)</f>
        <v>443</v>
      </c>
      <c r="W1594" t="str">
        <f>VLOOKUP($D1594,metadata!$B$2:$Z$451,20,0)</f>
        <v>global average</v>
      </c>
      <c r="X1594" t="str">
        <f>VLOOKUP($D1594,metadata!$B$2:$Z$451,21,0)</f>
        <v/>
      </c>
      <c r="Y1594" t="str">
        <f>VLOOKUP($D1594,metadata!$B$2:$Z$451,22,0)</f>
        <v>42_1</v>
      </c>
      <c r="Z1594" t="str">
        <f>VLOOKUP($D1594,metadata!$B$2:$Z$451,23,0)</f>
        <v/>
      </c>
      <c r="AA1594" t="str">
        <f>VLOOKUP($D1594,metadata!$B$2:$Z$451,24,0)</f>
        <v/>
      </c>
      <c r="AB1594" t="str">
        <f>VLOOKUP($D1594,metadata!$B$2:$Z$451,25,0)</f>
        <v/>
      </c>
      <c r="AC1594">
        <v>14.049067713444501</v>
      </c>
      <c r="AD1594">
        <v>99.965327546335701</v>
      </c>
      <c r="AF1594">
        <f>IF(AE1594="",V1594,AE1594)</f>
        <v>443</v>
      </c>
      <c r="AG1594">
        <v>13.5</v>
      </c>
      <c r="AH1594">
        <v>1996</v>
      </c>
      <c r="AI1594" t="s">
        <v>38</v>
      </c>
      <c r="AJ1594" t="s">
        <v>38</v>
      </c>
    </row>
    <row r="1595" spans="3:36" x14ac:dyDescent="0.3">
      <c r="C1595">
        <v>1595</v>
      </c>
      <c r="D1595" t="str">
        <f t="shared" si="57"/>
        <v>42-Ivalo2</v>
      </c>
      <c r="E1595" t="str">
        <f>VLOOKUP($D1595,metadata!$B$2:$S$451,2,0)</f>
        <v>Riihimaa, A; Kimura, MT; Lumme, J; Lakovaara, S</v>
      </c>
      <c r="F1595" t="str">
        <f>VLOOKUP($D1595,metadata!$B$2:$S$451,3,0)</f>
        <v>Geographical variation in the larval diapause of Chymomyza costata (Diptera; Drosophilidae)</v>
      </c>
      <c r="G1595" t="str">
        <f>VLOOKUP($D1595,metadata!$B$2:$S$451,4,0)</f>
        <v>10.1111/j.1601-5223.1996.00151.x</v>
      </c>
      <c r="H1595" t="str">
        <f>VLOOKUP($D1595,metadata!$B$2:$S$451,5,0)</f>
        <v>y</v>
      </c>
      <c r="I1595" t="str">
        <f>VLOOKUP($D1595,metadata!$B$2:$S$451,6,0)</f>
        <v>a</v>
      </c>
      <c r="J1595" t="str">
        <f>VLOOKUP($D1595,metadata!$B$2:$S$451,7,0)</f>
        <v>i</v>
      </c>
      <c r="K1595">
        <f>VLOOKUP($D1595,metadata!$B$2:$S$451,8,0)</f>
        <v>14</v>
      </c>
      <c r="L1595">
        <f>VLOOKUP($D1595,metadata!$B$2:$S$451,9,0)</f>
        <v>8</v>
      </c>
      <c r="M1595" t="str">
        <f>VLOOKUP($D1595,metadata!$B$2:$S$451,10,0)</f>
        <v/>
      </c>
      <c r="N1595" t="str">
        <f>VLOOKUP($D1595,metadata!$B$2:$S$451,11,0)</f>
        <v>Chymomyza costata</v>
      </c>
      <c r="O1595" t="str">
        <f>VLOOKUP($D1595,metadata!$B$2:$S$451,12,0)</f>
        <v>diptera</v>
      </c>
      <c r="P1595" t="str">
        <f>VLOOKUP($D1595,metadata!$B$2:$S$451,13,0)</f>
        <v>Ivalo2</v>
      </c>
      <c r="Q1595">
        <f>VLOOKUP($D1595,metadata!$B$2:$S$451,14,0)</f>
        <v>68.650000000000006</v>
      </c>
      <c r="R1595">
        <f>VLOOKUP($D1595,metadata!$B$2:$S$451,15,0)</f>
        <v>27.55</v>
      </c>
      <c r="S1595" t="str">
        <f>VLOOKUP($D1595,metadata!$B$2:$S$451,16,0)</f>
        <v/>
      </c>
      <c r="T1595" t="str">
        <f>VLOOKUP($D1595,metadata!$B$2:$S$451,17,0)</f>
        <v/>
      </c>
      <c r="U1595" t="str">
        <f>VLOOKUP($D1595,metadata!$B$2:$S$451,18,0)</f>
        <v/>
      </c>
      <c r="V1595">
        <f>VLOOKUP($D1595,metadata!$B$2:$Z$451,19,0)</f>
        <v>443</v>
      </c>
      <c r="W1595" t="str">
        <f>VLOOKUP($D1595,metadata!$B$2:$Z$451,20,0)</f>
        <v>global average</v>
      </c>
      <c r="X1595" t="str">
        <f>VLOOKUP($D1595,metadata!$B$2:$Z$451,21,0)</f>
        <v/>
      </c>
      <c r="Y1595" t="str">
        <f>VLOOKUP($D1595,metadata!$B$2:$Z$451,22,0)</f>
        <v>42_1</v>
      </c>
      <c r="Z1595" t="str">
        <f>VLOOKUP($D1595,metadata!$B$2:$Z$451,23,0)</f>
        <v/>
      </c>
      <c r="AA1595" t="str">
        <f>VLOOKUP($D1595,metadata!$B$2:$Z$451,24,0)</f>
        <v/>
      </c>
      <c r="AB1595" t="str">
        <f>VLOOKUP($D1595,metadata!$B$2:$Z$451,25,0)</f>
        <v/>
      </c>
      <c r="AC1595">
        <v>15.556427870461199</v>
      </c>
      <c r="AD1595">
        <v>99.865489454311302</v>
      </c>
      <c r="AF1595">
        <f>IF(AE1595="",V1595,AE1595)</f>
        <v>443</v>
      </c>
      <c r="AG1595">
        <v>15</v>
      </c>
      <c r="AH1595">
        <v>1996</v>
      </c>
      <c r="AI1595" t="s">
        <v>38</v>
      </c>
      <c r="AJ1595" t="s">
        <v>38</v>
      </c>
    </row>
    <row r="1596" spans="3:36" x14ac:dyDescent="0.3">
      <c r="C1596">
        <v>1596</v>
      </c>
      <c r="D1596" t="str">
        <f t="shared" si="57"/>
        <v>42-Ivalo2</v>
      </c>
      <c r="E1596" t="str">
        <f>VLOOKUP($D1596,metadata!$B$2:$S$451,2,0)</f>
        <v>Riihimaa, A; Kimura, MT; Lumme, J; Lakovaara, S</v>
      </c>
      <c r="F1596" t="str">
        <f>VLOOKUP($D1596,metadata!$B$2:$S$451,3,0)</f>
        <v>Geographical variation in the larval diapause of Chymomyza costata (Diptera; Drosophilidae)</v>
      </c>
      <c r="G1596" t="str">
        <f>VLOOKUP($D1596,metadata!$B$2:$S$451,4,0)</f>
        <v>10.1111/j.1601-5223.1996.00151.x</v>
      </c>
      <c r="H1596" t="str">
        <f>VLOOKUP($D1596,metadata!$B$2:$S$451,5,0)</f>
        <v>y</v>
      </c>
      <c r="I1596" t="str">
        <f>VLOOKUP($D1596,metadata!$B$2:$S$451,6,0)</f>
        <v>a</v>
      </c>
      <c r="J1596" t="str">
        <f>VLOOKUP($D1596,metadata!$B$2:$S$451,7,0)</f>
        <v>i</v>
      </c>
      <c r="K1596">
        <f>VLOOKUP($D1596,metadata!$B$2:$S$451,8,0)</f>
        <v>14</v>
      </c>
      <c r="L1596">
        <f>VLOOKUP($D1596,metadata!$B$2:$S$451,9,0)</f>
        <v>8</v>
      </c>
      <c r="M1596" t="str">
        <f>VLOOKUP($D1596,metadata!$B$2:$S$451,10,0)</f>
        <v/>
      </c>
      <c r="N1596" t="str">
        <f>VLOOKUP($D1596,metadata!$B$2:$S$451,11,0)</f>
        <v>Chymomyza costata</v>
      </c>
      <c r="O1596" t="str">
        <f>VLOOKUP($D1596,metadata!$B$2:$S$451,12,0)</f>
        <v>diptera</v>
      </c>
      <c r="P1596" t="str">
        <f>VLOOKUP($D1596,metadata!$B$2:$S$451,13,0)</f>
        <v>Ivalo2</v>
      </c>
      <c r="Q1596">
        <f>VLOOKUP($D1596,metadata!$B$2:$S$451,14,0)</f>
        <v>68.650000000000006</v>
      </c>
      <c r="R1596">
        <f>VLOOKUP($D1596,metadata!$B$2:$S$451,15,0)</f>
        <v>27.55</v>
      </c>
      <c r="S1596" t="str">
        <f>VLOOKUP($D1596,metadata!$B$2:$S$451,16,0)</f>
        <v/>
      </c>
      <c r="T1596" t="str">
        <f>VLOOKUP($D1596,metadata!$B$2:$S$451,17,0)</f>
        <v/>
      </c>
      <c r="U1596" t="str">
        <f>VLOOKUP($D1596,metadata!$B$2:$S$451,18,0)</f>
        <v/>
      </c>
      <c r="V1596">
        <f>VLOOKUP($D1596,metadata!$B$2:$Z$451,19,0)</f>
        <v>443</v>
      </c>
      <c r="W1596" t="str">
        <f>VLOOKUP($D1596,metadata!$B$2:$Z$451,20,0)</f>
        <v>global average</v>
      </c>
      <c r="X1596" t="str">
        <f>VLOOKUP($D1596,metadata!$B$2:$Z$451,21,0)</f>
        <v/>
      </c>
      <c r="Y1596" t="str">
        <f>VLOOKUP($D1596,metadata!$B$2:$Z$451,22,0)</f>
        <v>42_1</v>
      </c>
      <c r="Z1596" t="str">
        <f>VLOOKUP($D1596,metadata!$B$2:$Z$451,23,0)</f>
        <v/>
      </c>
      <c r="AA1596" t="str">
        <f>VLOOKUP($D1596,metadata!$B$2:$Z$451,24,0)</f>
        <v/>
      </c>
      <c r="AB1596" t="str">
        <f>VLOOKUP($D1596,metadata!$B$2:$Z$451,25,0)</f>
        <v/>
      </c>
      <c r="AC1596">
        <v>17.052011776251199</v>
      </c>
      <c r="AD1596">
        <v>99.609934896276698</v>
      </c>
      <c r="AF1596">
        <f>IF(AE1596="",V1596,AE1596)</f>
        <v>443</v>
      </c>
      <c r="AG1596">
        <v>16.5</v>
      </c>
      <c r="AH1596">
        <v>1996</v>
      </c>
      <c r="AI1596" t="s">
        <v>38</v>
      </c>
      <c r="AJ1596" t="s">
        <v>38</v>
      </c>
    </row>
    <row r="1597" spans="3:36" x14ac:dyDescent="0.3">
      <c r="C1597">
        <v>1597</v>
      </c>
      <c r="D1597" t="str">
        <f t="shared" si="57"/>
        <v>42-Ivalo2</v>
      </c>
      <c r="E1597" t="str">
        <f>VLOOKUP($D1597,metadata!$B$2:$S$451,2,0)</f>
        <v>Riihimaa, A; Kimura, MT; Lumme, J; Lakovaara, S</v>
      </c>
      <c r="F1597" t="str">
        <f>VLOOKUP($D1597,metadata!$B$2:$S$451,3,0)</f>
        <v>Geographical variation in the larval diapause of Chymomyza costata (Diptera; Drosophilidae)</v>
      </c>
      <c r="G1597" t="str">
        <f>VLOOKUP($D1597,metadata!$B$2:$S$451,4,0)</f>
        <v>10.1111/j.1601-5223.1996.00151.x</v>
      </c>
      <c r="H1597" t="str">
        <f>VLOOKUP($D1597,metadata!$B$2:$S$451,5,0)</f>
        <v>y</v>
      </c>
      <c r="I1597" t="str">
        <f>VLOOKUP($D1597,metadata!$B$2:$S$451,6,0)</f>
        <v>a</v>
      </c>
      <c r="J1597" t="str">
        <f>VLOOKUP($D1597,metadata!$B$2:$S$451,7,0)</f>
        <v>i</v>
      </c>
      <c r="K1597">
        <f>VLOOKUP($D1597,metadata!$B$2:$S$451,8,0)</f>
        <v>14</v>
      </c>
      <c r="L1597">
        <f>VLOOKUP($D1597,metadata!$B$2:$S$451,9,0)</f>
        <v>8</v>
      </c>
      <c r="M1597" t="str">
        <f>VLOOKUP($D1597,metadata!$B$2:$S$451,10,0)</f>
        <v/>
      </c>
      <c r="N1597" t="str">
        <f>VLOOKUP($D1597,metadata!$B$2:$S$451,11,0)</f>
        <v>Chymomyza costata</v>
      </c>
      <c r="O1597" t="str">
        <f>VLOOKUP($D1597,metadata!$B$2:$S$451,12,0)</f>
        <v>diptera</v>
      </c>
      <c r="P1597" t="str">
        <f>VLOOKUP($D1597,metadata!$B$2:$S$451,13,0)</f>
        <v>Ivalo2</v>
      </c>
      <c r="Q1597">
        <f>VLOOKUP($D1597,metadata!$B$2:$S$451,14,0)</f>
        <v>68.650000000000006</v>
      </c>
      <c r="R1597">
        <f>VLOOKUP($D1597,metadata!$B$2:$S$451,15,0)</f>
        <v>27.55</v>
      </c>
      <c r="S1597" t="str">
        <f>VLOOKUP($D1597,metadata!$B$2:$S$451,16,0)</f>
        <v/>
      </c>
      <c r="T1597" t="str">
        <f>VLOOKUP($D1597,metadata!$B$2:$S$451,17,0)</f>
        <v/>
      </c>
      <c r="U1597" t="str">
        <f>VLOOKUP($D1597,metadata!$B$2:$S$451,18,0)</f>
        <v/>
      </c>
      <c r="V1597">
        <f>VLOOKUP($D1597,metadata!$B$2:$Z$451,19,0)</f>
        <v>443</v>
      </c>
      <c r="W1597" t="str">
        <f>VLOOKUP($D1597,metadata!$B$2:$Z$451,20,0)</f>
        <v>global average</v>
      </c>
      <c r="X1597" t="str">
        <f>VLOOKUP($D1597,metadata!$B$2:$Z$451,21,0)</f>
        <v/>
      </c>
      <c r="Y1597" t="str">
        <f>VLOOKUP($D1597,metadata!$B$2:$Z$451,22,0)</f>
        <v>42_1</v>
      </c>
      <c r="Z1597" t="str">
        <f>VLOOKUP($D1597,metadata!$B$2:$Z$451,23,0)</f>
        <v/>
      </c>
      <c r="AA1597" t="str">
        <f>VLOOKUP($D1597,metadata!$B$2:$Z$451,24,0)</f>
        <v/>
      </c>
      <c r="AB1597" t="str">
        <f>VLOOKUP($D1597,metadata!$B$2:$Z$451,25,0)</f>
        <v/>
      </c>
      <c r="AC1597">
        <v>18.535819430814499</v>
      </c>
      <c r="AD1597">
        <v>100.145036111979</v>
      </c>
      <c r="AF1597">
        <f>IF(AE1597="",V1597,AE1597)</f>
        <v>443</v>
      </c>
      <c r="AG1597">
        <v>18</v>
      </c>
      <c r="AH1597">
        <v>1996</v>
      </c>
      <c r="AI1597" t="s">
        <v>38</v>
      </c>
      <c r="AJ1597" t="s">
        <v>38</v>
      </c>
    </row>
    <row r="1598" spans="3:36" x14ac:dyDescent="0.3">
      <c r="C1598">
        <v>1598</v>
      </c>
      <c r="D1598" t="str">
        <f t="shared" si="57"/>
        <v>42-Ivalo2</v>
      </c>
      <c r="E1598" t="str">
        <f>VLOOKUP($D1598,metadata!$B$2:$S$451,2,0)</f>
        <v>Riihimaa, A; Kimura, MT; Lumme, J; Lakovaara, S</v>
      </c>
      <c r="F1598" t="str">
        <f>VLOOKUP($D1598,metadata!$B$2:$S$451,3,0)</f>
        <v>Geographical variation in the larval diapause of Chymomyza costata (Diptera; Drosophilidae)</v>
      </c>
      <c r="G1598" t="str">
        <f>VLOOKUP($D1598,metadata!$B$2:$S$451,4,0)</f>
        <v>10.1111/j.1601-5223.1996.00151.x</v>
      </c>
      <c r="H1598" t="str">
        <f>VLOOKUP($D1598,metadata!$B$2:$S$451,5,0)</f>
        <v>y</v>
      </c>
      <c r="I1598" t="str">
        <f>VLOOKUP($D1598,metadata!$B$2:$S$451,6,0)</f>
        <v>a</v>
      </c>
      <c r="J1598" t="str">
        <f>VLOOKUP($D1598,metadata!$B$2:$S$451,7,0)</f>
        <v>i</v>
      </c>
      <c r="K1598">
        <f>VLOOKUP($D1598,metadata!$B$2:$S$451,8,0)</f>
        <v>14</v>
      </c>
      <c r="L1598">
        <f>VLOOKUP($D1598,metadata!$B$2:$S$451,9,0)</f>
        <v>8</v>
      </c>
      <c r="M1598" t="str">
        <f>VLOOKUP($D1598,metadata!$B$2:$S$451,10,0)</f>
        <v/>
      </c>
      <c r="N1598" t="str">
        <f>VLOOKUP($D1598,metadata!$B$2:$S$451,11,0)</f>
        <v>Chymomyza costata</v>
      </c>
      <c r="O1598" t="str">
        <f>VLOOKUP($D1598,metadata!$B$2:$S$451,12,0)</f>
        <v>diptera</v>
      </c>
      <c r="P1598" t="str">
        <f>VLOOKUP($D1598,metadata!$B$2:$S$451,13,0)</f>
        <v>Ivalo2</v>
      </c>
      <c r="Q1598">
        <f>VLOOKUP($D1598,metadata!$B$2:$S$451,14,0)</f>
        <v>68.650000000000006</v>
      </c>
      <c r="R1598">
        <f>VLOOKUP($D1598,metadata!$B$2:$S$451,15,0)</f>
        <v>27.55</v>
      </c>
      <c r="S1598" t="str">
        <f>VLOOKUP($D1598,metadata!$B$2:$S$451,16,0)</f>
        <v/>
      </c>
      <c r="T1598" t="str">
        <f>VLOOKUP($D1598,metadata!$B$2:$S$451,17,0)</f>
        <v/>
      </c>
      <c r="U1598" t="str">
        <f>VLOOKUP($D1598,metadata!$B$2:$S$451,18,0)</f>
        <v/>
      </c>
      <c r="V1598">
        <f>VLOOKUP($D1598,metadata!$B$2:$Z$451,19,0)</f>
        <v>443</v>
      </c>
      <c r="W1598" t="str">
        <f>VLOOKUP($D1598,metadata!$B$2:$Z$451,20,0)</f>
        <v>global average</v>
      </c>
      <c r="X1598" t="str">
        <f>VLOOKUP($D1598,metadata!$B$2:$Z$451,21,0)</f>
        <v/>
      </c>
      <c r="Y1598" t="str">
        <f>VLOOKUP($D1598,metadata!$B$2:$Z$451,22,0)</f>
        <v>42_1</v>
      </c>
      <c r="Z1598" t="str">
        <f>VLOOKUP($D1598,metadata!$B$2:$Z$451,23,0)</f>
        <v/>
      </c>
      <c r="AA1598" t="str">
        <f>VLOOKUP($D1598,metadata!$B$2:$Z$451,24,0)</f>
        <v/>
      </c>
      <c r="AB1598" t="str">
        <f>VLOOKUP($D1598,metadata!$B$2:$Z$451,25,0)</f>
        <v/>
      </c>
      <c r="AC1598">
        <v>19.689892051030402</v>
      </c>
      <c r="AD1598">
        <v>99.790107825139302</v>
      </c>
      <c r="AF1598">
        <f>IF(AE1598="",V1598,AE1598)</f>
        <v>443</v>
      </c>
      <c r="AG1598">
        <v>19.5</v>
      </c>
      <c r="AH1598">
        <v>1996</v>
      </c>
      <c r="AI1598" t="s">
        <v>38</v>
      </c>
      <c r="AJ1598" t="s">
        <v>38</v>
      </c>
    </row>
    <row r="1599" spans="3:36" x14ac:dyDescent="0.3">
      <c r="C1599">
        <v>1599</v>
      </c>
      <c r="D1599" t="str">
        <f t="shared" si="57"/>
        <v>42-Ivalo2</v>
      </c>
      <c r="E1599" t="str">
        <f>VLOOKUP($D1599,metadata!$B$2:$S$451,2,0)</f>
        <v>Riihimaa, A; Kimura, MT; Lumme, J; Lakovaara, S</v>
      </c>
      <c r="F1599" t="str">
        <f>VLOOKUP($D1599,metadata!$B$2:$S$451,3,0)</f>
        <v>Geographical variation in the larval diapause of Chymomyza costata (Diptera; Drosophilidae)</v>
      </c>
      <c r="G1599" t="str">
        <f>VLOOKUP($D1599,metadata!$B$2:$S$451,4,0)</f>
        <v>10.1111/j.1601-5223.1996.00151.x</v>
      </c>
      <c r="H1599" t="str">
        <f>VLOOKUP($D1599,metadata!$B$2:$S$451,5,0)</f>
        <v>y</v>
      </c>
      <c r="I1599" t="str">
        <f>VLOOKUP($D1599,metadata!$B$2:$S$451,6,0)</f>
        <v>a</v>
      </c>
      <c r="J1599" t="str">
        <f>VLOOKUP($D1599,metadata!$B$2:$S$451,7,0)</f>
        <v>i</v>
      </c>
      <c r="K1599">
        <f>VLOOKUP($D1599,metadata!$B$2:$S$451,8,0)</f>
        <v>14</v>
      </c>
      <c r="L1599">
        <f>VLOOKUP($D1599,metadata!$B$2:$S$451,9,0)</f>
        <v>8</v>
      </c>
      <c r="M1599" t="str">
        <f>VLOOKUP($D1599,metadata!$B$2:$S$451,10,0)</f>
        <v/>
      </c>
      <c r="N1599" t="str">
        <f>VLOOKUP($D1599,metadata!$B$2:$S$451,11,0)</f>
        <v>Chymomyza costata</v>
      </c>
      <c r="O1599" t="str">
        <f>VLOOKUP($D1599,metadata!$B$2:$S$451,12,0)</f>
        <v>diptera</v>
      </c>
      <c r="P1599" t="str">
        <f>VLOOKUP($D1599,metadata!$B$2:$S$451,13,0)</f>
        <v>Ivalo2</v>
      </c>
      <c r="Q1599">
        <f>VLOOKUP($D1599,metadata!$B$2:$S$451,14,0)</f>
        <v>68.650000000000006</v>
      </c>
      <c r="R1599">
        <f>VLOOKUP($D1599,metadata!$B$2:$S$451,15,0)</f>
        <v>27.55</v>
      </c>
      <c r="S1599" t="str">
        <f>VLOOKUP($D1599,metadata!$B$2:$S$451,16,0)</f>
        <v/>
      </c>
      <c r="T1599" t="str">
        <f>VLOOKUP($D1599,metadata!$B$2:$S$451,17,0)</f>
        <v/>
      </c>
      <c r="U1599" t="str">
        <f>VLOOKUP($D1599,metadata!$B$2:$S$451,18,0)</f>
        <v/>
      </c>
      <c r="V1599">
        <f>VLOOKUP($D1599,metadata!$B$2:$Z$451,19,0)</f>
        <v>443</v>
      </c>
      <c r="W1599" t="str">
        <f>VLOOKUP($D1599,metadata!$B$2:$Z$451,20,0)</f>
        <v>global average</v>
      </c>
      <c r="X1599" t="str">
        <f>VLOOKUP($D1599,metadata!$B$2:$Z$451,21,0)</f>
        <v/>
      </c>
      <c r="Y1599" t="str">
        <f>VLOOKUP($D1599,metadata!$B$2:$Z$451,22,0)</f>
        <v>42_1</v>
      </c>
      <c r="Z1599" t="str">
        <f>VLOOKUP($D1599,metadata!$B$2:$Z$451,23,0)</f>
        <v/>
      </c>
      <c r="AA1599" t="str">
        <f>VLOOKUP($D1599,metadata!$B$2:$Z$451,24,0)</f>
        <v/>
      </c>
      <c r="AB1599" t="str">
        <f>VLOOKUP($D1599,metadata!$B$2:$Z$451,25,0)</f>
        <v/>
      </c>
      <c r="AC1599">
        <v>21.986261040235501</v>
      </c>
      <c r="AD1599">
        <v>92.457657813839802</v>
      </c>
      <c r="AF1599">
        <f>IF(AE1599="",V1599,AE1599)</f>
        <v>443</v>
      </c>
      <c r="AG1599">
        <v>22</v>
      </c>
      <c r="AH1599">
        <v>1996</v>
      </c>
      <c r="AI1599" t="s">
        <v>38</v>
      </c>
      <c r="AJ1599" t="s">
        <v>38</v>
      </c>
    </row>
    <row r="1600" spans="3:36" x14ac:dyDescent="0.3">
      <c r="C1600">
        <v>1600</v>
      </c>
      <c r="D1600" t="str">
        <f t="shared" si="57"/>
        <v>42-Ivalo2</v>
      </c>
      <c r="E1600" t="str">
        <f>VLOOKUP($D1600,metadata!$B$2:$S$451,2,0)</f>
        <v>Riihimaa, A; Kimura, MT; Lumme, J; Lakovaara, S</v>
      </c>
      <c r="F1600" t="str">
        <f>VLOOKUP($D1600,metadata!$B$2:$S$451,3,0)</f>
        <v>Geographical variation in the larval diapause of Chymomyza costata (Diptera; Drosophilidae)</v>
      </c>
      <c r="G1600" t="str">
        <f>VLOOKUP($D1600,metadata!$B$2:$S$451,4,0)</f>
        <v>10.1111/j.1601-5223.1996.00151.x</v>
      </c>
      <c r="H1600" t="str">
        <f>VLOOKUP($D1600,metadata!$B$2:$S$451,5,0)</f>
        <v>y</v>
      </c>
      <c r="I1600" t="str">
        <f>VLOOKUP($D1600,metadata!$B$2:$S$451,6,0)</f>
        <v>a</v>
      </c>
      <c r="J1600" t="str">
        <f>VLOOKUP($D1600,metadata!$B$2:$S$451,7,0)</f>
        <v>i</v>
      </c>
      <c r="K1600">
        <f>VLOOKUP($D1600,metadata!$B$2:$S$451,8,0)</f>
        <v>14</v>
      </c>
      <c r="L1600">
        <f>VLOOKUP($D1600,metadata!$B$2:$S$451,9,0)</f>
        <v>8</v>
      </c>
      <c r="M1600" t="str">
        <f>VLOOKUP($D1600,metadata!$B$2:$S$451,10,0)</f>
        <v/>
      </c>
      <c r="N1600" t="str">
        <f>VLOOKUP($D1600,metadata!$B$2:$S$451,11,0)</f>
        <v>Chymomyza costata</v>
      </c>
      <c r="O1600" t="str">
        <f>VLOOKUP($D1600,metadata!$B$2:$S$451,12,0)</f>
        <v>diptera</v>
      </c>
      <c r="P1600" t="str">
        <f>VLOOKUP($D1600,metadata!$B$2:$S$451,13,0)</f>
        <v>Ivalo2</v>
      </c>
      <c r="Q1600">
        <f>VLOOKUP($D1600,metadata!$B$2:$S$451,14,0)</f>
        <v>68.650000000000006</v>
      </c>
      <c r="R1600">
        <f>VLOOKUP($D1600,metadata!$B$2:$S$451,15,0)</f>
        <v>27.55</v>
      </c>
      <c r="S1600" t="str">
        <f>VLOOKUP($D1600,metadata!$B$2:$S$451,16,0)</f>
        <v/>
      </c>
      <c r="T1600" t="str">
        <f>VLOOKUP($D1600,metadata!$B$2:$S$451,17,0)</f>
        <v/>
      </c>
      <c r="U1600" t="str">
        <f>VLOOKUP($D1600,metadata!$B$2:$S$451,18,0)</f>
        <v/>
      </c>
      <c r="V1600">
        <f>VLOOKUP($D1600,metadata!$B$2:$Z$451,19,0)</f>
        <v>443</v>
      </c>
      <c r="W1600" t="str">
        <f>VLOOKUP($D1600,metadata!$B$2:$Z$451,20,0)</f>
        <v>global average</v>
      </c>
      <c r="X1600" t="str">
        <f>VLOOKUP($D1600,metadata!$B$2:$Z$451,21,0)</f>
        <v/>
      </c>
      <c r="Y1600" t="str">
        <f>VLOOKUP($D1600,metadata!$B$2:$Z$451,22,0)</f>
        <v>42_1</v>
      </c>
      <c r="Z1600" t="str">
        <f>VLOOKUP($D1600,metadata!$B$2:$Z$451,23,0)</f>
        <v/>
      </c>
      <c r="AA1600" t="str">
        <f>VLOOKUP($D1600,metadata!$B$2:$Z$451,24,0)</f>
        <v/>
      </c>
      <c r="AB1600" t="str">
        <f>VLOOKUP($D1600,metadata!$B$2:$Z$451,25,0)</f>
        <v/>
      </c>
      <c r="AC1600">
        <v>24</v>
      </c>
      <c r="AD1600">
        <v>93.375394321766507</v>
      </c>
      <c r="AF1600">
        <f>IF(AE1600="",V1600,AE1600)</f>
        <v>443</v>
      </c>
      <c r="AG1600">
        <v>24</v>
      </c>
      <c r="AH1600">
        <v>1996</v>
      </c>
      <c r="AI1600" t="s">
        <v>38</v>
      </c>
      <c r="AJ1600" t="s">
        <v>38</v>
      </c>
    </row>
    <row r="1601" spans="3:36" x14ac:dyDescent="0.3">
      <c r="C1601">
        <v>1601</v>
      </c>
      <c r="D1601" t="str">
        <f t="shared" si="57"/>
        <v>42-Sodankyla</v>
      </c>
      <c r="E1601" t="str">
        <f>VLOOKUP($D1601,metadata!$B$2:$S$451,2,0)</f>
        <v>Riihimaa, A; Kimura, MT; Lumme, J; Lakovaara, S</v>
      </c>
      <c r="F1601" t="str">
        <f>VLOOKUP($D1601,metadata!$B$2:$S$451,3,0)</f>
        <v>Geographical variation in the larval diapause of Chymomyza costata (Diptera; Drosophilidae)</v>
      </c>
      <c r="G1601" t="str">
        <f>VLOOKUP($D1601,metadata!$B$2:$S$451,4,0)</f>
        <v>10.1111/j.1601-5223.1996.00151.x</v>
      </c>
      <c r="H1601" t="str">
        <f>VLOOKUP($D1601,metadata!$B$2:$S$451,5,0)</f>
        <v>y</v>
      </c>
      <c r="I1601" t="str">
        <f>VLOOKUP($D1601,metadata!$B$2:$S$451,6,0)</f>
        <v>a</v>
      </c>
      <c r="J1601" t="str">
        <f>VLOOKUP($D1601,metadata!$B$2:$S$451,7,0)</f>
        <v>i</v>
      </c>
      <c r="K1601">
        <f>VLOOKUP($D1601,metadata!$B$2:$S$451,8,0)</f>
        <v>14</v>
      </c>
      <c r="L1601">
        <f>VLOOKUP($D1601,metadata!$B$2:$S$451,9,0)</f>
        <v>8</v>
      </c>
      <c r="M1601" t="str">
        <f>VLOOKUP($D1601,metadata!$B$2:$S$451,10,0)</f>
        <v/>
      </c>
      <c r="N1601" t="str">
        <f>VLOOKUP($D1601,metadata!$B$2:$S$451,11,0)</f>
        <v>Chymomyza costata</v>
      </c>
      <c r="O1601" t="str">
        <f>VLOOKUP($D1601,metadata!$B$2:$S$451,12,0)</f>
        <v>diptera</v>
      </c>
      <c r="P1601" t="str">
        <f>VLOOKUP($D1601,metadata!$B$2:$S$451,13,0)</f>
        <v>Sodankyla</v>
      </c>
      <c r="Q1601">
        <f>VLOOKUP($D1601,metadata!$B$2:$S$451,14,0)</f>
        <v>67.416667000000004</v>
      </c>
      <c r="R1601">
        <f>VLOOKUP($D1601,metadata!$B$2:$S$451,15,0)</f>
        <v>26.6</v>
      </c>
      <c r="S1601" t="str">
        <f>VLOOKUP($D1601,metadata!$B$2:$S$451,16,0)</f>
        <v/>
      </c>
      <c r="T1601" t="str">
        <f>VLOOKUP($D1601,metadata!$B$2:$S$451,17,0)</f>
        <v/>
      </c>
      <c r="U1601" t="str">
        <f>VLOOKUP($D1601,metadata!$B$2:$S$451,18,0)</f>
        <v/>
      </c>
      <c r="V1601">
        <f>VLOOKUP($D1601,metadata!$B$2:$Z$451,19,0)</f>
        <v>443</v>
      </c>
      <c r="W1601" t="str">
        <f>VLOOKUP($D1601,metadata!$B$2:$Z$451,20,0)</f>
        <v>global average</v>
      </c>
      <c r="X1601" t="str">
        <f>VLOOKUP($D1601,metadata!$B$2:$Z$451,21,0)</f>
        <v/>
      </c>
      <c r="Y1601" t="str">
        <f>VLOOKUP($D1601,metadata!$B$2:$Z$451,22,0)</f>
        <v>42_1</v>
      </c>
      <c r="Z1601" t="str">
        <f>VLOOKUP($D1601,metadata!$B$2:$Z$451,23,0)</f>
        <v/>
      </c>
      <c r="AA1601" t="str">
        <f>VLOOKUP($D1601,metadata!$B$2:$Z$451,24,0)</f>
        <v/>
      </c>
      <c r="AB1601" t="str">
        <f>VLOOKUP($D1601,metadata!$B$2:$Z$451,25,0)</f>
        <v/>
      </c>
      <c r="AC1601">
        <v>12.365063788027401</v>
      </c>
      <c r="AD1601">
        <v>99.937620540952196</v>
      </c>
      <c r="AF1601">
        <f>IF(AE1601="",V1601,AE1601)</f>
        <v>443</v>
      </c>
      <c r="AG1601">
        <v>12</v>
      </c>
      <c r="AH1601">
        <v>1996</v>
      </c>
      <c r="AI1601" t="s">
        <v>38</v>
      </c>
      <c r="AJ1601" t="s">
        <v>38</v>
      </c>
    </row>
    <row r="1602" spans="3:36" x14ac:dyDescent="0.3">
      <c r="C1602">
        <v>1602</v>
      </c>
      <c r="D1602" t="str">
        <f t="shared" ref="D1602:D1665" si="58">VLOOKUP(C1602,$A$1:$B$451,2)</f>
        <v>42-Sodankyla</v>
      </c>
      <c r="E1602" t="str">
        <f>VLOOKUP($D1602,metadata!$B$2:$S$451,2,0)</f>
        <v>Riihimaa, A; Kimura, MT; Lumme, J; Lakovaara, S</v>
      </c>
      <c r="F1602" t="str">
        <f>VLOOKUP($D1602,metadata!$B$2:$S$451,3,0)</f>
        <v>Geographical variation in the larval diapause of Chymomyza costata (Diptera; Drosophilidae)</v>
      </c>
      <c r="G1602" t="str">
        <f>VLOOKUP($D1602,metadata!$B$2:$S$451,4,0)</f>
        <v>10.1111/j.1601-5223.1996.00151.x</v>
      </c>
      <c r="H1602" t="str">
        <f>VLOOKUP($D1602,metadata!$B$2:$S$451,5,0)</f>
        <v>y</v>
      </c>
      <c r="I1602" t="str">
        <f>VLOOKUP($D1602,metadata!$B$2:$S$451,6,0)</f>
        <v>a</v>
      </c>
      <c r="J1602" t="str">
        <f>VLOOKUP($D1602,metadata!$B$2:$S$451,7,0)</f>
        <v>i</v>
      </c>
      <c r="K1602">
        <f>VLOOKUP($D1602,metadata!$B$2:$S$451,8,0)</f>
        <v>14</v>
      </c>
      <c r="L1602">
        <f>VLOOKUP($D1602,metadata!$B$2:$S$451,9,0)</f>
        <v>8</v>
      </c>
      <c r="M1602" t="str">
        <f>VLOOKUP($D1602,metadata!$B$2:$S$451,10,0)</f>
        <v/>
      </c>
      <c r="N1602" t="str">
        <f>VLOOKUP($D1602,metadata!$B$2:$S$451,11,0)</f>
        <v>Chymomyza costata</v>
      </c>
      <c r="O1602" t="str">
        <f>VLOOKUP($D1602,metadata!$B$2:$S$451,12,0)</f>
        <v>diptera</v>
      </c>
      <c r="P1602" t="str">
        <f>VLOOKUP($D1602,metadata!$B$2:$S$451,13,0)</f>
        <v>Sodankyla</v>
      </c>
      <c r="Q1602">
        <f>VLOOKUP($D1602,metadata!$B$2:$S$451,14,0)</f>
        <v>67.416667000000004</v>
      </c>
      <c r="R1602">
        <f>VLOOKUP($D1602,metadata!$B$2:$S$451,15,0)</f>
        <v>26.6</v>
      </c>
      <c r="S1602" t="str">
        <f>VLOOKUP($D1602,metadata!$B$2:$S$451,16,0)</f>
        <v/>
      </c>
      <c r="T1602" t="str">
        <f>VLOOKUP($D1602,metadata!$B$2:$S$451,17,0)</f>
        <v/>
      </c>
      <c r="U1602" t="str">
        <f>VLOOKUP($D1602,metadata!$B$2:$S$451,18,0)</f>
        <v/>
      </c>
      <c r="V1602">
        <f>VLOOKUP($D1602,metadata!$B$2:$Z$451,19,0)</f>
        <v>443</v>
      </c>
      <c r="W1602" t="str">
        <f>VLOOKUP($D1602,metadata!$B$2:$Z$451,20,0)</f>
        <v>global average</v>
      </c>
      <c r="X1602" t="str">
        <f>VLOOKUP($D1602,metadata!$B$2:$Z$451,21,0)</f>
        <v/>
      </c>
      <c r="Y1602" t="str">
        <f>VLOOKUP($D1602,metadata!$B$2:$Z$451,22,0)</f>
        <v>42_1</v>
      </c>
      <c r="Z1602" t="str">
        <f>VLOOKUP($D1602,metadata!$B$2:$Z$451,23,0)</f>
        <v/>
      </c>
      <c r="AA1602" t="str">
        <f>VLOOKUP($D1602,metadata!$B$2:$Z$451,24,0)</f>
        <v/>
      </c>
      <c r="AB1602" t="str">
        <f>VLOOKUP($D1602,metadata!$B$2:$Z$451,25,0)</f>
        <v/>
      </c>
      <c r="AC1602">
        <v>13.8842001962708</v>
      </c>
      <c r="AD1602">
        <v>99.835770208313306</v>
      </c>
      <c r="AF1602">
        <f>IF(AE1602="",V1602,AE1602)</f>
        <v>443</v>
      </c>
      <c r="AG1602">
        <v>13.5</v>
      </c>
      <c r="AH1602">
        <v>1996</v>
      </c>
      <c r="AI1602" t="s">
        <v>38</v>
      </c>
      <c r="AJ1602" t="s">
        <v>38</v>
      </c>
    </row>
    <row r="1603" spans="3:36" x14ac:dyDescent="0.3">
      <c r="C1603">
        <v>1603</v>
      </c>
      <c r="D1603" t="str">
        <f t="shared" si="58"/>
        <v>42-Sodankyla</v>
      </c>
      <c r="E1603" t="str">
        <f>VLOOKUP($D1603,metadata!$B$2:$S$451,2,0)</f>
        <v>Riihimaa, A; Kimura, MT; Lumme, J; Lakovaara, S</v>
      </c>
      <c r="F1603" t="str">
        <f>VLOOKUP($D1603,metadata!$B$2:$S$451,3,0)</f>
        <v>Geographical variation in the larval diapause of Chymomyza costata (Diptera; Drosophilidae)</v>
      </c>
      <c r="G1603" t="str">
        <f>VLOOKUP($D1603,metadata!$B$2:$S$451,4,0)</f>
        <v>10.1111/j.1601-5223.1996.00151.x</v>
      </c>
      <c r="H1603" t="str">
        <f>VLOOKUP($D1603,metadata!$B$2:$S$451,5,0)</f>
        <v>y</v>
      </c>
      <c r="I1603" t="str">
        <f>VLOOKUP($D1603,metadata!$B$2:$S$451,6,0)</f>
        <v>a</v>
      </c>
      <c r="J1603" t="str">
        <f>VLOOKUP($D1603,metadata!$B$2:$S$451,7,0)</f>
        <v>i</v>
      </c>
      <c r="K1603">
        <f>VLOOKUP($D1603,metadata!$B$2:$S$451,8,0)</f>
        <v>14</v>
      </c>
      <c r="L1603">
        <f>VLOOKUP($D1603,metadata!$B$2:$S$451,9,0)</f>
        <v>8</v>
      </c>
      <c r="M1603" t="str">
        <f>VLOOKUP($D1603,metadata!$B$2:$S$451,10,0)</f>
        <v/>
      </c>
      <c r="N1603" t="str">
        <f>VLOOKUP($D1603,metadata!$B$2:$S$451,11,0)</f>
        <v>Chymomyza costata</v>
      </c>
      <c r="O1603" t="str">
        <f>VLOOKUP($D1603,metadata!$B$2:$S$451,12,0)</f>
        <v>diptera</v>
      </c>
      <c r="P1603" t="str">
        <f>VLOOKUP($D1603,metadata!$B$2:$S$451,13,0)</f>
        <v>Sodankyla</v>
      </c>
      <c r="Q1603">
        <f>VLOOKUP($D1603,metadata!$B$2:$S$451,14,0)</f>
        <v>67.416667000000004</v>
      </c>
      <c r="R1603">
        <f>VLOOKUP($D1603,metadata!$B$2:$S$451,15,0)</f>
        <v>26.6</v>
      </c>
      <c r="S1603" t="str">
        <f>VLOOKUP($D1603,metadata!$B$2:$S$451,16,0)</f>
        <v/>
      </c>
      <c r="T1603" t="str">
        <f>VLOOKUP($D1603,metadata!$B$2:$S$451,17,0)</f>
        <v/>
      </c>
      <c r="U1603" t="str">
        <f>VLOOKUP($D1603,metadata!$B$2:$S$451,18,0)</f>
        <v/>
      </c>
      <c r="V1603">
        <f>VLOOKUP($D1603,metadata!$B$2:$Z$451,19,0)</f>
        <v>443</v>
      </c>
      <c r="W1603" t="str">
        <f>VLOOKUP($D1603,metadata!$B$2:$Z$451,20,0)</f>
        <v>global average</v>
      </c>
      <c r="X1603" t="str">
        <f>VLOOKUP($D1603,metadata!$B$2:$Z$451,21,0)</f>
        <v/>
      </c>
      <c r="Y1603" t="str">
        <f>VLOOKUP($D1603,metadata!$B$2:$Z$451,22,0)</f>
        <v>42_1</v>
      </c>
      <c r="Z1603" t="str">
        <f>VLOOKUP($D1603,metadata!$B$2:$Z$451,23,0)</f>
        <v/>
      </c>
      <c r="AA1603" t="str">
        <f>VLOOKUP($D1603,metadata!$B$2:$Z$451,24,0)</f>
        <v/>
      </c>
      <c r="AB1603" t="str">
        <f>VLOOKUP($D1603,metadata!$B$2:$Z$451,25,0)</f>
        <v/>
      </c>
      <c r="AC1603">
        <v>15.391560353287501</v>
      </c>
      <c r="AD1603">
        <v>99.893660822913503</v>
      </c>
      <c r="AF1603">
        <f>IF(AE1603="",V1603,AE1603)</f>
        <v>443</v>
      </c>
      <c r="AG1603">
        <v>15</v>
      </c>
      <c r="AH1603">
        <v>1996</v>
      </c>
      <c r="AI1603" t="s">
        <v>38</v>
      </c>
      <c r="AJ1603" t="s">
        <v>38</v>
      </c>
    </row>
    <row r="1604" spans="3:36" x14ac:dyDescent="0.3">
      <c r="C1604">
        <v>1604</v>
      </c>
      <c r="D1604" t="str">
        <f t="shared" si="58"/>
        <v>42-Sodankyla</v>
      </c>
      <c r="E1604" t="str">
        <f>VLOOKUP($D1604,metadata!$B$2:$S$451,2,0)</f>
        <v>Riihimaa, A; Kimura, MT; Lumme, J; Lakovaara, S</v>
      </c>
      <c r="F1604" t="str">
        <f>VLOOKUP($D1604,metadata!$B$2:$S$451,3,0)</f>
        <v>Geographical variation in the larval diapause of Chymomyza costata (Diptera; Drosophilidae)</v>
      </c>
      <c r="G1604" t="str">
        <f>VLOOKUP($D1604,metadata!$B$2:$S$451,4,0)</f>
        <v>10.1111/j.1601-5223.1996.00151.x</v>
      </c>
      <c r="H1604" t="str">
        <f>VLOOKUP($D1604,metadata!$B$2:$S$451,5,0)</f>
        <v>y</v>
      </c>
      <c r="I1604" t="str">
        <f>VLOOKUP($D1604,metadata!$B$2:$S$451,6,0)</f>
        <v>a</v>
      </c>
      <c r="J1604" t="str">
        <f>VLOOKUP($D1604,metadata!$B$2:$S$451,7,0)</f>
        <v>i</v>
      </c>
      <c r="K1604">
        <f>VLOOKUP($D1604,metadata!$B$2:$S$451,8,0)</f>
        <v>14</v>
      </c>
      <c r="L1604">
        <f>VLOOKUP($D1604,metadata!$B$2:$S$451,9,0)</f>
        <v>8</v>
      </c>
      <c r="M1604" t="str">
        <f>VLOOKUP($D1604,metadata!$B$2:$S$451,10,0)</f>
        <v/>
      </c>
      <c r="N1604" t="str">
        <f>VLOOKUP($D1604,metadata!$B$2:$S$451,11,0)</f>
        <v>Chymomyza costata</v>
      </c>
      <c r="O1604" t="str">
        <f>VLOOKUP($D1604,metadata!$B$2:$S$451,12,0)</f>
        <v>diptera</v>
      </c>
      <c r="P1604" t="str">
        <f>VLOOKUP($D1604,metadata!$B$2:$S$451,13,0)</f>
        <v>Sodankyla</v>
      </c>
      <c r="Q1604">
        <f>VLOOKUP($D1604,metadata!$B$2:$S$451,14,0)</f>
        <v>67.416667000000004</v>
      </c>
      <c r="R1604">
        <f>VLOOKUP($D1604,metadata!$B$2:$S$451,15,0)</f>
        <v>26.6</v>
      </c>
      <c r="S1604" t="str">
        <f>VLOOKUP($D1604,metadata!$B$2:$S$451,16,0)</f>
        <v/>
      </c>
      <c r="T1604" t="str">
        <f>VLOOKUP($D1604,metadata!$B$2:$S$451,17,0)</f>
        <v/>
      </c>
      <c r="U1604" t="str">
        <f>VLOOKUP($D1604,metadata!$B$2:$S$451,18,0)</f>
        <v/>
      </c>
      <c r="V1604">
        <f>VLOOKUP($D1604,metadata!$B$2:$Z$451,19,0)</f>
        <v>443</v>
      </c>
      <c r="W1604" t="str">
        <f>VLOOKUP($D1604,metadata!$B$2:$Z$451,20,0)</f>
        <v>global average</v>
      </c>
      <c r="X1604" t="str">
        <f>VLOOKUP($D1604,metadata!$B$2:$Z$451,21,0)</f>
        <v/>
      </c>
      <c r="Y1604" t="str">
        <f>VLOOKUP($D1604,metadata!$B$2:$Z$451,22,0)</f>
        <v>42_1</v>
      </c>
      <c r="Z1604" t="str">
        <f>VLOOKUP($D1604,metadata!$B$2:$Z$451,23,0)</f>
        <v/>
      </c>
      <c r="AA1604" t="str">
        <f>VLOOKUP($D1604,metadata!$B$2:$Z$451,24,0)</f>
        <v/>
      </c>
      <c r="AB1604" t="str">
        <f>VLOOKUP($D1604,metadata!$B$2:$Z$451,25,0)</f>
        <v/>
      </c>
      <c r="AC1604">
        <v>16.887144259077498</v>
      </c>
      <c r="AD1604">
        <v>99.953563678128106</v>
      </c>
      <c r="AF1604">
        <f>IF(AE1604="",V1604,AE1604)</f>
        <v>443</v>
      </c>
      <c r="AG1604">
        <v>16.5</v>
      </c>
      <c r="AH1604">
        <v>1996</v>
      </c>
      <c r="AI1604" t="s">
        <v>38</v>
      </c>
      <c r="AJ1604" t="s">
        <v>38</v>
      </c>
    </row>
    <row r="1605" spans="3:36" x14ac:dyDescent="0.3">
      <c r="C1605">
        <v>1605</v>
      </c>
      <c r="D1605" t="str">
        <f t="shared" si="58"/>
        <v>42-Sodankyla</v>
      </c>
      <c r="E1605" t="str">
        <f>VLOOKUP($D1605,metadata!$B$2:$S$451,2,0)</f>
        <v>Riihimaa, A; Kimura, MT; Lumme, J; Lakovaara, S</v>
      </c>
      <c r="F1605" t="str">
        <f>VLOOKUP($D1605,metadata!$B$2:$S$451,3,0)</f>
        <v>Geographical variation in the larval diapause of Chymomyza costata (Diptera; Drosophilidae)</v>
      </c>
      <c r="G1605" t="str">
        <f>VLOOKUP($D1605,metadata!$B$2:$S$451,4,0)</f>
        <v>10.1111/j.1601-5223.1996.00151.x</v>
      </c>
      <c r="H1605" t="str">
        <f>VLOOKUP($D1605,metadata!$B$2:$S$451,5,0)</f>
        <v>y</v>
      </c>
      <c r="I1605" t="str">
        <f>VLOOKUP($D1605,metadata!$B$2:$S$451,6,0)</f>
        <v>a</v>
      </c>
      <c r="J1605" t="str">
        <f>VLOOKUP($D1605,metadata!$B$2:$S$451,7,0)</f>
        <v>i</v>
      </c>
      <c r="K1605">
        <f>VLOOKUP($D1605,metadata!$B$2:$S$451,8,0)</f>
        <v>14</v>
      </c>
      <c r="L1605">
        <f>VLOOKUP($D1605,metadata!$B$2:$S$451,9,0)</f>
        <v>8</v>
      </c>
      <c r="M1605" t="str">
        <f>VLOOKUP($D1605,metadata!$B$2:$S$451,10,0)</f>
        <v/>
      </c>
      <c r="N1605" t="str">
        <f>VLOOKUP($D1605,metadata!$B$2:$S$451,11,0)</f>
        <v>Chymomyza costata</v>
      </c>
      <c r="O1605" t="str">
        <f>VLOOKUP($D1605,metadata!$B$2:$S$451,12,0)</f>
        <v>diptera</v>
      </c>
      <c r="P1605" t="str">
        <f>VLOOKUP($D1605,metadata!$B$2:$S$451,13,0)</f>
        <v>Sodankyla</v>
      </c>
      <c r="Q1605">
        <f>VLOOKUP($D1605,metadata!$B$2:$S$451,14,0)</f>
        <v>67.416667000000004</v>
      </c>
      <c r="R1605">
        <f>VLOOKUP($D1605,metadata!$B$2:$S$451,15,0)</f>
        <v>26.6</v>
      </c>
      <c r="S1605" t="str">
        <f>VLOOKUP($D1605,metadata!$B$2:$S$451,16,0)</f>
        <v/>
      </c>
      <c r="T1605" t="str">
        <f>VLOOKUP($D1605,metadata!$B$2:$S$451,17,0)</f>
        <v/>
      </c>
      <c r="U1605" t="str">
        <f>VLOOKUP($D1605,metadata!$B$2:$S$451,18,0)</f>
        <v/>
      </c>
      <c r="V1605">
        <f>VLOOKUP($D1605,metadata!$B$2:$Z$451,19,0)</f>
        <v>443</v>
      </c>
      <c r="W1605" t="str">
        <f>VLOOKUP($D1605,metadata!$B$2:$Z$451,20,0)</f>
        <v>global average</v>
      </c>
      <c r="X1605" t="str">
        <f>VLOOKUP($D1605,metadata!$B$2:$Z$451,21,0)</f>
        <v/>
      </c>
      <c r="Y1605" t="str">
        <f>VLOOKUP($D1605,metadata!$B$2:$Z$451,22,0)</f>
        <v>42_1</v>
      </c>
      <c r="Z1605" t="str">
        <f>VLOOKUP($D1605,metadata!$B$2:$Z$451,23,0)</f>
        <v/>
      </c>
      <c r="AA1605" t="str">
        <f>VLOOKUP($D1605,metadata!$B$2:$Z$451,24,0)</f>
        <v/>
      </c>
      <c r="AB1605" t="str">
        <f>VLOOKUP($D1605,metadata!$B$2:$Z$451,25,0)</f>
        <v/>
      </c>
      <c r="AC1605">
        <v>18.3473994111874</v>
      </c>
      <c r="AD1605">
        <v>99.861774548561499</v>
      </c>
      <c r="AF1605">
        <f>IF(AE1605="",V1605,AE1605)</f>
        <v>443</v>
      </c>
      <c r="AG1605">
        <v>18</v>
      </c>
      <c r="AH1605">
        <v>1996</v>
      </c>
      <c r="AI1605" t="s">
        <v>38</v>
      </c>
      <c r="AJ1605" t="s">
        <v>38</v>
      </c>
    </row>
    <row r="1606" spans="3:36" x14ac:dyDescent="0.3">
      <c r="C1606">
        <v>1606</v>
      </c>
      <c r="D1606" t="str">
        <f t="shared" si="58"/>
        <v>42-Sodankyla</v>
      </c>
      <c r="E1606" t="str">
        <f>VLOOKUP($D1606,metadata!$B$2:$S$451,2,0)</f>
        <v>Riihimaa, A; Kimura, MT; Lumme, J; Lakovaara, S</v>
      </c>
      <c r="F1606" t="str">
        <f>VLOOKUP($D1606,metadata!$B$2:$S$451,3,0)</f>
        <v>Geographical variation in the larval diapause of Chymomyza costata (Diptera; Drosophilidae)</v>
      </c>
      <c r="G1606" t="str">
        <f>VLOOKUP($D1606,metadata!$B$2:$S$451,4,0)</f>
        <v>10.1111/j.1601-5223.1996.00151.x</v>
      </c>
      <c r="H1606" t="str">
        <f>VLOOKUP($D1606,metadata!$B$2:$S$451,5,0)</f>
        <v>y</v>
      </c>
      <c r="I1606" t="str">
        <f>VLOOKUP($D1606,metadata!$B$2:$S$451,6,0)</f>
        <v>a</v>
      </c>
      <c r="J1606" t="str">
        <f>VLOOKUP($D1606,metadata!$B$2:$S$451,7,0)</f>
        <v>i</v>
      </c>
      <c r="K1606">
        <f>VLOOKUP($D1606,metadata!$B$2:$S$451,8,0)</f>
        <v>14</v>
      </c>
      <c r="L1606">
        <f>VLOOKUP($D1606,metadata!$B$2:$S$451,9,0)</f>
        <v>8</v>
      </c>
      <c r="M1606" t="str">
        <f>VLOOKUP($D1606,metadata!$B$2:$S$451,10,0)</f>
        <v/>
      </c>
      <c r="N1606" t="str">
        <f>VLOOKUP($D1606,metadata!$B$2:$S$451,11,0)</f>
        <v>Chymomyza costata</v>
      </c>
      <c r="O1606" t="str">
        <f>VLOOKUP($D1606,metadata!$B$2:$S$451,12,0)</f>
        <v>diptera</v>
      </c>
      <c r="P1606" t="str">
        <f>VLOOKUP($D1606,metadata!$B$2:$S$451,13,0)</f>
        <v>Sodankyla</v>
      </c>
      <c r="Q1606">
        <f>VLOOKUP($D1606,metadata!$B$2:$S$451,14,0)</f>
        <v>67.416667000000004</v>
      </c>
      <c r="R1606">
        <f>VLOOKUP($D1606,metadata!$B$2:$S$451,15,0)</f>
        <v>26.6</v>
      </c>
      <c r="S1606" t="str">
        <f>VLOOKUP($D1606,metadata!$B$2:$S$451,16,0)</f>
        <v/>
      </c>
      <c r="T1606" t="str">
        <f>VLOOKUP($D1606,metadata!$B$2:$S$451,17,0)</f>
        <v/>
      </c>
      <c r="U1606" t="str">
        <f>VLOOKUP($D1606,metadata!$B$2:$S$451,18,0)</f>
        <v/>
      </c>
      <c r="V1606">
        <f>VLOOKUP($D1606,metadata!$B$2:$Z$451,19,0)</f>
        <v>443</v>
      </c>
      <c r="W1606" t="str">
        <f>VLOOKUP($D1606,metadata!$B$2:$Z$451,20,0)</f>
        <v>global average</v>
      </c>
      <c r="X1606" t="str">
        <f>VLOOKUP($D1606,metadata!$B$2:$Z$451,21,0)</f>
        <v/>
      </c>
      <c r="Y1606" t="str">
        <f>VLOOKUP($D1606,metadata!$B$2:$Z$451,22,0)</f>
        <v>42_1</v>
      </c>
      <c r="Z1606" t="str">
        <f>VLOOKUP($D1606,metadata!$B$2:$Z$451,23,0)</f>
        <v/>
      </c>
      <c r="AA1606" t="str">
        <f>VLOOKUP($D1606,metadata!$B$2:$Z$451,24,0)</f>
        <v/>
      </c>
      <c r="AB1606" t="str">
        <f>VLOOKUP($D1606,metadata!$B$2:$Z$451,25,0)</f>
        <v/>
      </c>
      <c r="AC1606">
        <v>19.4896957801766</v>
      </c>
      <c r="AD1606">
        <v>99.9820446222095</v>
      </c>
      <c r="AF1606">
        <f>IF(AE1606="",V1606,AE1606)</f>
        <v>443</v>
      </c>
      <c r="AG1606">
        <v>19.5</v>
      </c>
      <c r="AH1606">
        <v>1996</v>
      </c>
      <c r="AI1606" t="s">
        <v>38</v>
      </c>
      <c r="AJ1606" t="s">
        <v>38</v>
      </c>
    </row>
    <row r="1607" spans="3:36" x14ac:dyDescent="0.3">
      <c r="C1607">
        <v>1607</v>
      </c>
      <c r="D1607" t="str">
        <f t="shared" si="58"/>
        <v>42-Sodankyla</v>
      </c>
      <c r="E1607" t="str">
        <f>VLOOKUP($D1607,metadata!$B$2:$S$451,2,0)</f>
        <v>Riihimaa, A; Kimura, MT; Lumme, J; Lakovaara, S</v>
      </c>
      <c r="F1607" t="str">
        <f>VLOOKUP($D1607,metadata!$B$2:$S$451,3,0)</f>
        <v>Geographical variation in the larval diapause of Chymomyza costata (Diptera; Drosophilidae)</v>
      </c>
      <c r="G1607" t="str">
        <f>VLOOKUP($D1607,metadata!$B$2:$S$451,4,0)</f>
        <v>10.1111/j.1601-5223.1996.00151.x</v>
      </c>
      <c r="H1607" t="str">
        <f>VLOOKUP($D1607,metadata!$B$2:$S$451,5,0)</f>
        <v>y</v>
      </c>
      <c r="I1607" t="str">
        <f>VLOOKUP($D1607,metadata!$B$2:$S$451,6,0)</f>
        <v>a</v>
      </c>
      <c r="J1607" t="str">
        <f>VLOOKUP($D1607,metadata!$B$2:$S$451,7,0)</f>
        <v>i</v>
      </c>
      <c r="K1607">
        <f>VLOOKUP($D1607,metadata!$B$2:$S$451,8,0)</f>
        <v>14</v>
      </c>
      <c r="L1607">
        <f>VLOOKUP($D1607,metadata!$B$2:$S$451,9,0)</f>
        <v>8</v>
      </c>
      <c r="M1607" t="str">
        <f>VLOOKUP($D1607,metadata!$B$2:$S$451,10,0)</f>
        <v/>
      </c>
      <c r="N1607" t="str">
        <f>VLOOKUP($D1607,metadata!$B$2:$S$451,11,0)</f>
        <v>Chymomyza costata</v>
      </c>
      <c r="O1607" t="str">
        <f>VLOOKUP($D1607,metadata!$B$2:$S$451,12,0)</f>
        <v>diptera</v>
      </c>
      <c r="P1607" t="str">
        <f>VLOOKUP($D1607,metadata!$B$2:$S$451,13,0)</f>
        <v>Sodankyla</v>
      </c>
      <c r="Q1607">
        <f>VLOOKUP($D1607,metadata!$B$2:$S$451,14,0)</f>
        <v>67.416667000000004</v>
      </c>
      <c r="R1607">
        <f>VLOOKUP($D1607,metadata!$B$2:$S$451,15,0)</f>
        <v>26.6</v>
      </c>
      <c r="S1607" t="str">
        <f>VLOOKUP($D1607,metadata!$B$2:$S$451,16,0)</f>
        <v/>
      </c>
      <c r="T1607" t="str">
        <f>VLOOKUP($D1607,metadata!$B$2:$S$451,17,0)</f>
        <v/>
      </c>
      <c r="U1607" t="str">
        <f>VLOOKUP($D1607,metadata!$B$2:$S$451,18,0)</f>
        <v/>
      </c>
      <c r="V1607">
        <f>VLOOKUP($D1607,metadata!$B$2:$Z$451,19,0)</f>
        <v>443</v>
      </c>
      <c r="W1607" t="str">
        <f>VLOOKUP($D1607,metadata!$B$2:$Z$451,20,0)</f>
        <v>global average</v>
      </c>
      <c r="X1607" t="str">
        <f>VLOOKUP($D1607,metadata!$B$2:$Z$451,21,0)</f>
        <v/>
      </c>
      <c r="Y1607" t="str">
        <f>VLOOKUP($D1607,metadata!$B$2:$Z$451,22,0)</f>
        <v>42_1</v>
      </c>
      <c r="Z1607" t="str">
        <f>VLOOKUP($D1607,metadata!$B$2:$Z$451,23,0)</f>
        <v/>
      </c>
      <c r="AA1607" t="str">
        <f>VLOOKUP($D1607,metadata!$B$2:$Z$451,24,0)</f>
        <v/>
      </c>
      <c r="AB1607" t="str">
        <f>VLOOKUP($D1607,metadata!$B$2:$Z$451,25,0)</f>
        <v/>
      </c>
      <c r="AC1607">
        <v>22.009813542688899</v>
      </c>
      <c r="AD1607">
        <v>72.422087591286001</v>
      </c>
      <c r="AF1607">
        <f>IF(AE1607="",V1607,AE1607)</f>
        <v>443</v>
      </c>
      <c r="AG1607">
        <v>22</v>
      </c>
      <c r="AH1607">
        <v>1996</v>
      </c>
      <c r="AI1607" t="s">
        <v>38</v>
      </c>
      <c r="AJ1607" t="s">
        <v>38</v>
      </c>
    </row>
    <row r="1608" spans="3:36" x14ac:dyDescent="0.3">
      <c r="C1608">
        <v>1608</v>
      </c>
      <c r="D1608" t="str">
        <f t="shared" si="58"/>
        <v>42-Sodankyla</v>
      </c>
      <c r="E1608" t="str">
        <f>VLOOKUP($D1608,metadata!$B$2:$S$451,2,0)</f>
        <v>Riihimaa, A; Kimura, MT; Lumme, J; Lakovaara, S</v>
      </c>
      <c r="F1608" t="str">
        <f>VLOOKUP($D1608,metadata!$B$2:$S$451,3,0)</f>
        <v>Geographical variation in the larval diapause of Chymomyza costata (Diptera; Drosophilidae)</v>
      </c>
      <c r="G1608" t="str">
        <f>VLOOKUP($D1608,metadata!$B$2:$S$451,4,0)</f>
        <v>10.1111/j.1601-5223.1996.00151.x</v>
      </c>
      <c r="H1608" t="str">
        <f>VLOOKUP($D1608,metadata!$B$2:$S$451,5,0)</f>
        <v>y</v>
      </c>
      <c r="I1608" t="str">
        <f>VLOOKUP($D1608,metadata!$B$2:$S$451,6,0)</f>
        <v>a</v>
      </c>
      <c r="J1608" t="str">
        <f>VLOOKUP($D1608,metadata!$B$2:$S$451,7,0)</f>
        <v>i</v>
      </c>
      <c r="K1608">
        <f>VLOOKUP($D1608,metadata!$B$2:$S$451,8,0)</f>
        <v>14</v>
      </c>
      <c r="L1608">
        <f>VLOOKUP($D1608,metadata!$B$2:$S$451,9,0)</f>
        <v>8</v>
      </c>
      <c r="M1608" t="str">
        <f>VLOOKUP($D1608,metadata!$B$2:$S$451,10,0)</f>
        <v/>
      </c>
      <c r="N1608" t="str">
        <f>VLOOKUP($D1608,metadata!$B$2:$S$451,11,0)</f>
        <v>Chymomyza costata</v>
      </c>
      <c r="O1608" t="str">
        <f>VLOOKUP($D1608,metadata!$B$2:$S$451,12,0)</f>
        <v>diptera</v>
      </c>
      <c r="P1608" t="str">
        <f>VLOOKUP($D1608,metadata!$B$2:$S$451,13,0)</f>
        <v>Sodankyla</v>
      </c>
      <c r="Q1608">
        <f>VLOOKUP($D1608,metadata!$B$2:$S$451,14,0)</f>
        <v>67.416667000000004</v>
      </c>
      <c r="R1608">
        <f>VLOOKUP($D1608,metadata!$B$2:$S$451,15,0)</f>
        <v>26.6</v>
      </c>
      <c r="S1608" t="str">
        <f>VLOOKUP($D1608,metadata!$B$2:$S$451,16,0)</f>
        <v/>
      </c>
      <c r="T1608" t="str">
        <f>VLOOKUP($D1608,metadata!$B$2:$S$451,17,0)</f>
        <v/>
      </c>
      <c r="U1608" t="str">
        <f>VLOOKUP($D1608,metadata!$B$2:$S$451,18,0)</f>
        <v/>
      </c>
      <c r="V1608">
        <f>VLOOKUP($D1608,metadata!$B$2:$Z$451,19,0)</f>
        <v>443</v>
      </c>
      <c r="W1608" t="str">
        <f>VLOOKUP($D1608,metadata!$B$2:$Z$451,20,0)</f>
        <v>global average</v>
      </c>
      <c r="X1608" t="str">
        <f>VLOOKUP($D1608,metadata!$B$2:$Z$451,21,0)</f>
        <v/>
      </c>
      <c r="Y1608" t="str">
        <f>VLOOKUP($D1608,metadata!$B$2:$Z$451,22,0)</f>
        <v>42_1</v>
      </c>
      <c r="Z1608" t="str">
        <f>VLOOKUP($D1608,metadata!$B$2:$Z$451,23,0)</f>
        <v/>
      </c>
      <c r="AA1608" t="str">
        <f>VLOOKUP($D1608,metadata!$B$2:$Z$451,24,0)</f>
        <v/>
      </c>
      <c r="AB1608" t="str">
        <f>VLOOKUP($D1608,metadata!$B$2:$Z$451,25,0)</f>
        <v/>
      </c>
      <c r="AC1608">
        <v>24</v>
      </c>
      <c r="AD1608">
        <v>71.766561514195502</v>
      </c>
      <c r="AF1608">
        <f>IF(AE1608="",V1608,AE1608)</f>
        <v>443</v>
      </c>
      <c r="AG1608">
        <v>24</v>
      </c>
      <c r="AH1608">
        <v>1996</v>
      </c>
      <c r="AI1608" t="s">
        <v>38</v>
      </c>
      <c r="AJ1608" t="s">
        <v>38</v>
      </c>
    </row>
    <row r="1609" spans="3:36" x14ac:dyDescent="0.3">
      <c r="C1609">
        <v>1609</v>
      </c>
      <c r="D1609" t="str">
        <f t="shared" si="58"/>
        <v>42-Oulo1</v>
      </c>
      <c r="E1609" t="str">
        <f>VLOOKUP($D1609,metadata!$B$2:$S$451,2,0)</f>
        <v>Riihimaa, A; Kimura, MT; Lumme, J; Lakovaara, S</v>
      </c>
      <c r="F1609" t="str">
        <f>VLOOKUP($D1609,metadata!$B$2:$S$451,3,0)</f>
        <v>Geographical variation in the larval diapause of Chymomyza costata (Diptera; Drosophilidae)</v>
      </c>
      <c r="G1609" t="str">
        <f>VLOOKUP($D1609,metadata!$B$2:$S$451,4,0)</f>
        <v>10.1111/j.1601-5223.1996.00151.x</v>
      </c>
      <c r="H1609" t="str">
        <f>VLOOKUP($D1609,metadata!$B$2:$S$451,5,0)</f>
        <v>y</v>
      </c>
      <c r="I1609" t="str">
        <f>VLOOKUP($D1609,metadata!$B$2:$S$451,6,0)</f>
        <v>a</v>
      </c>
      <c r="J1609" t="str">
        <f>VLOOKUP($D1609,metadata!$B$2:$S$451,7,0)</f>
        <v>i</v>
      </c>
      <c r="K1609">
        <f>VLOOKUP($D1609,metadata!$B$2:$S$451,8,0)</f>
        <v>14</v>
      </c>
      <c r="L1609">
        <f>VLOOKUP($D1609,metadata!$B$2:$S$451,9,0)</f>
        <v>8</v>
      </c>
      <c r="M1609" t="str">
        <f>VLOOKUP($D1609,metadata!$B$2:$S$451,10,0)</f>
        <v/>
      </c>
      <c r="N1609" t="str">
        <f>VLOOKUP($D1609,metadata!$B$2:$S$451,11,0)</f>
        <v>Chymomyza costata</v>
      </c>
      <c r="O1609" t="str">
        <f>VLOOKUP($D1609,metadata!$B$2:$S$451,12,0)</f>
        <v>diptera</v>
      </c>
      <c r="P1609" t="str">
        <f>VLOOKUP($D1609,metadata!$B$2:$S$451,13,0)</f>
        <v>Oulo1</v>
      </c>
      <c r="Q1609">
        <f>VLOOKUP($D1609,metadata!$B$2:$S$451,14,0)</f>
        <v>65.013333000000003</v>
      </c>
      <c r="R1609">
        <f>VLOOKUP($D1609,metadata!$B$2:$S$451,15,0)</f>
        <v>25.4725</v>
      </c>
      <c r="S1609" t="str">
        <f>VLOOKUP($D1609,metadata!$B$2:$S$451,16,0)</f>
        <v/>
      </c>
      <c r="T1609" t="str">
        <f>VLOOKUP($D1609,metadata!$B$2:$S$451,17,0)</f>
        <v/>
      </c>
      <c r="U1609" t="str">
        <f>VLOOKUP($D1609,metadata!$B$2:$S$451,18,0)</f>
        <v/>
      </c>
      <c r="V1609">
        <f>VLOOKUP($D1609,metadata!$B$2:$Z$451,19,0)</f>
        <v>443</v>
      </c>
      <c r="W1609" t="str">
        <f>VLOOKUP($D1609,metadata!$B$2:$Z$451,20,0)</f>
        <v>global average</v>
      </c>
      <c r="X1609" t="str">
        <f>VLOOKUP($D1609,metadata!$B$2:$Z$451,21,0)</f>
        <v/>
      </c>
      <c r="Y1609" t="str">
        <f>VLOOKUP($D1609,metadata!$B$2:$Z$451,22,0)</f>
        <v>42_1</v>
      </c>
      <c r="Z1609" t="str">
        <f>VLOOKUP($D1609,metadata!$B$2:$Z$451,23,0)</f>
        <v/>
      </c>
      <c r="AA1609" t="str">
        <f>VLOOKUP($D1609,metadata!$B$2:$Z$451,24,0)</f>
        <v/>
      </c>
      <c r="AB1609" t="str">
        <f>VLOOKUP($D1609,metadata!$B$2:$Z$451,25,0)</f>
        <v/>
      </c>
      <c r="AC1609">
        <v>12.153091265946999</v>
      </c>
      <c r="AD1609">
        <v>99.658383458762998</v>
      </c>
      <c r="AF1609">
        <f>IF(AE1609="",V1609,AE1609)</f>
        <v>443</v>
      </c>
      <c r="AG1609">
        <v>12</v>
      </c>
      <c r="AH1609">
        <v>1996</v>
      </c>
      <c r="AI1609" t="s">
        <v>38</v>
      </c>
      <c r="AJ1609" t="s">
        <v>38</v>
      </c>
    </row>
    <row r="1610" spans="3:36" x14ac:dyDescent="0.3">
      <c r="C1610">
        <v>1610</v>
      </c>
      <c r="D1610" t="str">
        <f t="shared" si="58"/>
        <v>42-Oulo1</v>
      </c>
      <c r="E1610" t="str">
        <f>VLOOKUP($D1610,metadata!$B$2:$S$451,2,0)</f>
        <v>Riihimaa, A; Kimura, MT; Lumme, J; Lakovaara, S</v>
      </c>
      <c r="F1610" t="str">
        <f>VLOOKUP($D1610,metadata!$B$2:$S$451,3,0)</f>
        <v>Geographical variation in the larval diapause of Chymomyza costata (Diptera; Drosophilidae)</v>
      </c>
      <c r="G1610" t="str">
        <f>VLOOKUP($D1610,metadata!$B$2:$S$451,4,0)</f>
        <v>10.1111/j.1601-5223.1996.00151.x</v>
      </c>
      <c r="H1610" t="str">
        <f>VLOOKUP($D1610,metadata!$B$2:$S$451,5,0)</f>
        <v>y</v>
      </c>
      <c r="I1610" t="str">
        <f>VLOOKUP($D1610,metadata!$B$2:$S$451,6,0)</f>
        <v>a</v>
      </c>
      <c r="J1610" t="str">
        <f>VLOOKUP($D1610,metadata!$B$2:$S$451,7,0)</f>
        <v>i</v>
      </c>
      <c r="K1610">
        <f>VLOOKUP($D1610,metadata!$B$2:$S$451,8,0)</f>
        <v>14</v>
      </c>
      <c r="L1610">
        <f>VLOOKUP($D1610,metadata!$B$2:$S$451,9,0)</f>
        <v>8</v>
      </c>
      <c r="M1610" t="str">
        <f>VLOOKUP($D1610,metadata!$B$2:$S$451,10,0)</f>
        <v/>
      </c>
      <c r="N1610" t="str">
        <f>VLOOKUP($D1610,metadata!$B$2:$S$451,11,0)</f>
        <v>Chymomyza costata</v>
      </c>
      <c r="O1610" t="str">
        <f>VLOOKUP($D1610,metadata!$B$2:$S$451,12,0)</f>
        <v>diptera</v>
      </c>
      <c r="P1610" t="str">
        <f>VLOOKUP($D1610,metadata!$B$2:$S$451,13,0)</f>
        <v>Oulo1</v>
      </c>
      <c r="Q1610">
        <f>VLOOKUP($D1610,metadata!$B$2:$S$451,14,0)</f>
        <v>65.013333000000003</v>
      </c>
      <c r="R1610">
        <f>VLOOKUP($D1610,metadata!$B$2:$S$451,15,0)</f>
        <v>25.4725</v>
      </c>
      <c r="S1610" t="str">
        <f>VLOOKUP($D1610,metadata!$B$2:$S$451,16,0)</f>
        <v/>
      </c>
      <c r="T1610" t="str">
        <f>VLOOKUP($D1610,metadata!$B$2:$S$451,17,0)</f>
        <v/>
      </c>
      <c r="U1610" t="str">
        <f>VLOOKUP($D1610,metadata!$B$2:$S$451,18,0)</f>
        <v/>
      </c>
      <c r="V1610">
        <f>VLOOKUP($D1610,metadata!$B$2:$Z$451,19,0)</f>
        <v>443</v>
      </c>
      <c r="W1610" t="str">
        <f>VLOOKUP($D1610,metadata!$B$2:$Z$451,20,0)</f>
        <v>global average</v>
      </c>
      <c r="X1610" t="str">
        <f>VLOOKUP($D1610,metadata!$B$2:$Z$451,21,0)</f>
        <v/>
      </c>
      <c r="Y1610" t="str">
        <f>VLOOKUP($D1610,metadata!$B$2:$Z$451,22,0)</f>
        <v>42_1</v>
      </c>
      <c r="Z1610" t="str">
        <f>VLOOKUP($D1610,metadata!$B$2:$Z$451,23,0)</f>
        <v/>
      </c>
      <c r="AA1610" t="str">
        <f>VLOOKUP($D1610,metadata!$B$2:$Z$451,24,0)</f>
        <v/>
      </c>
      <c r="AB1610" t="str">
        <f>VLOOKUP($D1610,metadata!$B$2:$Z$451,25,0)</f>
        <v/>
      </c>
      <c r="AC1610">
        <v>13.672227674190299</v>
      </c>
      <c r="AD1610">
        <v>99.8719905393733</v>
      </c>
      <c r="AF1610">
        <f>IF(AE1610="",V1610,AE1610)</f>
        <v>443</v>
      </c>
      <c r="AG1610">
        <v>13.5</v>
      </c>
      <c r="AH1610">
        <v>1996</v>
      </c>
      <c r="AI1610" t="s">
        <v>38</v>
      </c>
      <c r="AJ1610" t="s">
        <v>38</v>
      </c>
    </row>
    <row r="1611" spans="3:36" x14ac:dyDescent="0.3">
      <c r="C1611">
        <v>1611</v>
      </c>
      <c r="D1611" t="str">
        <f t="shared" si="58"/>
        <v>42-Oulo1</v>
      </c>
      <c r="E1611" t="str">
        <f>VLOOKUP($D1611,metadata!$B$2:$S$451,2,0)</f>
        <v>Riihimaa, A; Kimura, MT; Lumme, J; Lakovaara, S</v>
      </c>
      <c r="F1611" t="str">
        <f>VLOOKUP($D1611,metadata!$B$2:$S$451,3,0)</f>
        <v>Geographical variation in the larval diapause of Chymomyza costata (Diptera; Drosophilidae)</v>
      </c>
      <c r="G1611" t="str">
        <f>VLOOKUP($D1611,metadata!$B$2:$S$451,4,0)</f>
        <v>10.1111/j.1601-5223.1996.00151.x</v>
      </c>
      <c r="H1611" t="str">
        <f>VLOOKUP($D1611,metadata!$B$2:$S$451,5,0)</f>
        <v>y</v>
      </c>
      <c r="I1611" t="str">
        <f>VLOOKUP($D1611,metadata!$B$2:$S$451,6,0)</f>
        <v>a</v>
      </c>
      <c r="J1611" t="str">
        <f>VLOOKUP($D1611,metadata!$B$2:$S$451,7,0)</f>
        <v>i</v>
      </c>
      <c r="K1611">
        <f>VLOOKUP($D1611,metadata!$B$2:$S$451,8,0)</f>
        <v>14</v>
      </c>
      <c r="L1611">
        <f>VLOOKUP($D1611,metadata!$B$2:$S$451,9,0)</f>
        <v>8</v>
      </c>
      <c r="M1611" t="str">
        <f>VLOOKUP($D1611,metadata!$B$2:$S$451,10,0)</f>
        <v/>
      </c>
      <c r="N1611" t="str">
        <f>VLOOKUP($D1611,metadata!$B$2:$S$451,11,0)</f>
        <v>Chymomyza costata</v>
      </c>
      <c r="O1611" t="str">
        <f>VLOOKUP($D1611,metadata!$B$2:$S$451,12,0)</f>
        <v>diptera</v>
      </c>
      <c r="P1611" t="str">
        <f>VLOOKUP($D1611,metadata!$B$2:$S$451,13,0)</f>
        <v>Oulo1</v>
      </c>
      <c r="Q1611">
        <f>VLOOKUP($D1611,metadata!$B$2:$S$451,14,0)</f>
        <v>65.013333000000003</v>
      </c>
      <c r="R1611">
        <f>VLOOKUP($D1611,metadata!$B$2:$S$451,15,0)</f>
        <v>25.4725</v>
      </c>
      <c r="S1611" t="str">
        <f>VLOOKUP($D1611,metadata!$B$2:$S$451,16,0)</f>
        <v/>
      </c>
      <c r="T1611" t="str">
        <f>VLOOKUP($D1611,metadata!$B$2:$S$451,17,0)</f>
        <v/>
      </c>
      <c r="U1611" t="str">
        <f>VLOOKUP($D1611,metadata!$B$2:$S$451,18,0)</f>
        <v/>
      </c>
      <c r="V1611">
        <f>VLOOKUP($D1611,metadata!$B$2:$Z$451,19,0)</f>
        <v>443</v>
      </c>
      <c r="W1611" t="str">
        <f>VLOOKUP($D1611,metadata!$B$2:$Z$451,20,0)</f>
        <v>global average</v>
      </c>
      <c r="X1611" t="str">
        <f>VLOOKUP($D1611,metadata!$B$2:$Z$451,21,0)</f>
        <v/>
      </c>
      <c r="Y1611" t="str">
        <f>VLOOKUP($D1611,metadata!$B$2:$Z$451,22,0)</f>
        <v>42_1</v>
      </c>
      <c r="Z1611" t="str">
        <f>VLOOKUP($D1611,metadata!$B$2:$Z$451,23,0)</f>
        <v/>
      </c>
      <c r="AA1611" t="str">
        <f>VLOOKUP($D1611,metadata!$B$2:$Z$451,24,0)</f>
        <v/>
      </c>
      <c r="AB1611" t="str">
        <f>VLOOKUP($D1611,metadata!$B$2:$Z$451,25,0)</f>
        <v/>
      </c>
      <c r="AC1611">
        <v>15.167811579980301</v>
      </c>
      <c r="AD1611">
        <v>99.616435981338796</v>
      </c>
      <c r="AF1611">
        <f>IF(AE1611="",V1611,AE1611)</f>
        <v>443</v>
      </c>
      <c r="AG1611">
        <v>15</v>
      </c>
      <c r="AH1611">
        <v>1996</v>
      </c>
      <c r="AI1611" t="s">
        <v>38</v>
      </c>
      <c r="AJ1611" t="s">
        <v>38</v>
      </c>
    </row>
    <row r="1612" spans="3:36" x14ac:dyDescent="0.3">
      <c r="C1612">
        <v>1612</v>
      </c>
      <c r="D1612" t="str">
        <f t="shared" si="58"/>
        <v>42-Oulo1</v>
      </c>
      <c r="E1612" t="str">
        <f>VLOOKUP($D1612,metadata!$B$2:$S$451,2,0)</f>
        <v>Riihimaa, A; Kimura, MT; Lumme, J; Lakovaara, S</v>
      </c>
      <c r="F1612" t="str">
        <f>VLOOKUP($D1612,metadata!$B$2:$S$451,3,0)</f>
        <v>Geographical variation in the larval diapause of Chymomyza costata (Diptera; Drosophilidae)</v>
      </c>
      <c r="G1612" t="str">
        <f>VLOOKUP($D1612,metadata!$B$2:$S$451,4,0)</f>
        <v>10.1111/j.1601-5223.1996.00151.x</v>
      </c>
      <c r="H1612" t="str">
        <f>VLOOKUP($D1612,metadata!$B$2:$S$451,5,0)</f>
        <v>y</v>
      </c>
      <c r="I1612" t="str">
        <f>VLOOKUP($D1612,metadata!$B$2:$S$451,6,0)</f>
        <v>a</v>
      </c>
      <c r="J1612" t="str">
        <f>VLOOKUP($D1612,metadata!$B$2:$S$451,7,0)</f>
        <v>i</v>
      </c>
      <c r="K1612">
        <f>VLOOKUP($D1612,metadata!$B$2:$S$451,8,0)</f>
        <v>14</v>
      </c>
      <c r="L1612">
        <f>VLOOKUP($D1612,metadata!$B$2:$S$451,9,0)</f>
        <v>8</v>
      </c>
      <c r="M1612" t="str">
        <f>VLOOKUP($D1612,metadata!$B$2:$S$451,10,0)</f>
        <v/>
      </c>
      <c r="N1612" t="str">
        <f>VLOOKUP($D1612,metadata!$B$2:$S$451,11,0)</f>
        <v>Chymomyza costata</v>
      </c>
      <c r="O1612" t="str">
        <f>VLOOKUP($D1612,metadata!$B$2:$S$451,12,0)</f>
        <v>diptera</v>
      </c>
      <c r="P1612" t="str">
        <f>VLOOKUP($D1612,metadata!$B$2:$S$451,13,0)</f>
        <v>Oulo1</v>
      </c>
      <c r="Q1612">
        <f>VLOOKUP($D1612,metadata!$B$2:$S$451,14,0)</f>
        <v>65.013333000000003</v>
      </c>
      <c r="R1612">
        <f>VLOOKUP($D1612,metadata!$B$2:$S$451,15,0)</f>
        <v>25.4725</v>
      </c>
      <c r="S1612" t="str">
        <f>VLOOKUP($D1612,metadata!$B$2:$S$451,16,0)</f>
        <v/>
      </c>
      <c r="T1612" t="str">
        <f>VLOOKUP($D1612,metadata!$B$2:$S$451,17,0)</f>
        <v/>
      </c>
      <c r="U1612" t="str">
        <f>VLOOKUP($D1612,metadata!$B$2:$S$451,18,0)</f>
        <v/>
      </c>
      <c r="V1612">
        <f>VLOOKUP($D1612,metadata!$B$2:$Z$451,19,0)</f>
        <v>443</v>
      </c>
      <c r="W1612" t="str">
        <f>VLOOKUP($D1612,metadata!$B$2:$Z$451,20,0)</f>
        <v>global average</v>
      </c>
      <c r="X1612" t="str">
        <f>VLOOKUP($D1612,metadata!$B$2:$Z$451,21,0)</f>
        <v/>
      </c>
      <c r="Y1612" t="str">
        <f>VLOOKUP($D1612,metadata!$B$2:$Z$451,22,0)</f>
        <v>42_1</v>
      </c>
      <c r="Z1612" t="str">
        <f>VLOOKUP($D1612,metadata!$B$2:$Z$451,23,0)</f>
        <v/>
      </c>
      <c r="AA1612" t="str">
        <f>VLOOKUP($D1612,metadata!$B$2:$Z$451,24,0)</f>
        <v/>
      </c>
      <c r="AB1612" t="str">
        <f>VLOOKUP($D1612,metadata!$B$2:$Z$451,25,0)</f>
        <v/>
      </c>
      <c r="AC1612">
        <v>16.675171736997001</v>
      </c>
      <c r="AD1612">
        <v>99.358869182689702</v>
      </c>
      <c r="AF1612">
        <f>IF(AE1612="",V1612,AE1612)</f>
        <v>443</v>
      </c>
      <c r="AG1612">
        <v>16.5</v>
      </c>
      <c r="AH1612">
        <v>1996</v>
      </c>
      <c r="AI1612" t="s">
        <v>38</v>
      </c>
      <c r="AJ1612" t="s">
        <v>38</v>
      </c>
    </row>
    <row r="1613" spans="3:36" x14ac:dyDescent="0.3">
      <c r="C1613">
        <v>1613</v>
      </c>
      <c r="D1613" t="str">
        <f t="shared" si="58"/>
        <v>42-Oulo1</v>
      </c>
      <c r="E1613" t="str">
        <f>VLOOKUP($D1613,metadata!$B$2:$S$451,2,0)</f>
        <v>Riihimaa, A; Kimura, MT; Lumme, J; Lakovaara, S</v>
      </c>
      <c r="F1613" t="str">
        <f>VLOOKUP($D1613,metadata!$B$2:$S$451,3,0)</f>
        <v>Geographical variation in the larval diapause of Chymomyza costata (Diptera; Drosophilidae)</v>
      </c>
      <c r="G1613" t="str">
        <f>VLOOKUP($D1613,metadata!$B$2:$S$451,4,0)</f>
        <v>10.1111/j.1601-5223.1996.00151.x</v>
      </c>
      <c r="H1613" t="str">
        <f>VLOOKUP($D1613,metadata!$B$2:$S$451,5,0)</f>
        <v>y</v>
      </c>
      <c r="I1613" t="str">
        <f>VLOOKUP($D1613,metadata!$B$2:$S$451,6,0)</f>
        <v>a</v>
      </c>
      <c r="J1613" t="str">
        <f>VLOOKUP($D1613,metadata!$B$2:$S$451,7,0)</f>
        <v>i</v>
      </c>
      <c r="K1613">
        <f>VLOOKUP($D1613,metadata!$B$2:$S$451,8,0)</f>
        <v>14</v>
      </c>
      <c r="L1613">
        <f>VLOOKUP($D1613,metadata!$B$2:$S$451,9,0)</f>
        <v>8</v>
      </c>
      <c r="M1613" t="str">
        <f>VLOOKUP($D1613,metadata!$B$2:$S$451,10,0)</f>
        <v/>
      </c>
      <c r="N1613" t="str">
        <f>VLOOKUP($D1613,metadata!$B$2:$S$451,11,0)</f>
        <v>Chymomyza costata</v>
      </c>
      <c r="O1613" t="str">
        <f>VLOOKUP($D1613,metadata!$B$2:$S$451,12,0)</f>
        <v>diptera</v>
      </c>
      <c r="P1613" t="str">
        <f>VLOOKUP($D1613,metadata!$B$2:$S$451,13,0)</f>
        <v>Oulo1</v>
      </c>
      <c r="Q1613">
        <f>VLOOKUP($D1613,metadata!$B$2:$S$451,14,0)</f>
        <v>65.013333000000003</v>
      </c>
      <c r="R1613">
        <f>VLOOKUP($D1613,metadata!$B$2:$S$451,15,0)</f>
        <v>25.4725</v>
      </c>
      <c r="S1613" t="str">
        <f>VLOOKUP($D1613,metadata!$B$2:$S$451,16,0)</f>
        <v/>
      </c>
      <c r="T1613" t="str">
        <f>VLOOKUP($D1613,metadata!$B$2:$S$451,17,0)</f>
        <v/>
      </c>
      <c r="U1613" t="str">
        <f>VLOOKUP($D1613,metadata!$B$2:$S$451,18,0)</f>
        <v/>
      </c>
      <c r="V1613">
        <f>VLOOKUP($D1613,metadata!$B$2:$Z$451,19,0)</f>
        <v>443</v>
      </c>
      <c r="W1613" t="str">
        <f>VLOOKUP($D1613,metadata!$B$2:$Z$451,20,0)</f>
        <v>global average</v>
      </c>
      <c r="X1613" t="str">
        <f>VLOOKUP($D1613,metadata!$B$2:$Z$451,21,0)</f>
        <v/>
      </c>
      <c r="Y1613" t="str">
        <f>VLOOKUP($D1613,metadata!$B$2:$Z$451,22,0)</f>
        <v>42_1</v>
      </c>
      <c r="Z1613" t="str">
        <f>VLOOKUP($D1613,metadata!$B$2:$Z$451,23,0)</f>
        <v/>
      </c>
      <c r="AA1613" t="str">
        <f>VLOOKUP($D1613,metadata!$B$2:$Z$451,24,0)</f>
        <v/>
      </c>
      <c r="AB1613" t="str">
        <f>VLOOKUP($D1613,metadata!$B$2:$Z$451,25,0)</f>
        <v/>
      </c>
      <c r="AC1613">
        <v>18.194308145240399</v>
      </c>
      <c r="AD1613">
        <v>99.730204969924699</v>
      </c>
      <c r="AF1613">
        <f>IF(AE1613="",V1613,AE1613)</f>
        <v>443</v>
      </c>
      <c r="AG1613">
        <v>18</v>
      </c>
      <c r="AH1613">
        <v>1996</v>
      </c>
      <c r="AI1613" t="s">
        <v>38</v>
      </c>
      <c r="AJ1613" t="s">
        <v>38</v>
      </c>
    </row>
    <row r="1614" spans="3:36" x14ac:dyDescent="0.3">
      <c r="C1614">
        <v>1614</v>
      </c>
      <c r="D1614" t="str">
        <f t="shared" si="58"/>
        <v>42-Oulo1</v>
      </c>
      <c r="E1614" t="str">
        <f>VLOOKUP($D1614,metadata!$B$2:$S$451,2,0)</f>
        <v>Riihimaa, A; Kimura, MT; Lumme, J; Lakovaara, S</v>
      </c>
      <c r="F1614" t="str">
        <f>VLOOKUP($D1614,metadata!$B$2:$S$451,3,0)</f>
        <v>Geographical variation in the larval diapause of Chymomyza costata (Diptera; Drosophilidae)</v>
      </c>
      <c r="G1614" t="str">
        <f>VLOOKUP($D1614,metadata!$B$2:$S$451,4,0)</f>
        <v>10.1111/j.1601-5223.1996.00151.x</v>
      </c>
      <c r="H1614" t="str">
        <f>VLOOKUP($D1614,metadata!$B$2:$S$451,5,0)</f>
        <v>y</v>
      </c>
      <c r="I1614" t="str">
        <f>VLOOKUP($D1614,metadata!$B$2:$S$451,6,0)</f>
        <v>a</v>
      </c>
      <c r="J1614" t="str">
        <f>VLOOKUP($D1614,metadata!$B$2:$S$451,7,0)</f>
        <v>i</v>
      </c>
      <c r="K1614">
        <f>VLOOKUP($D1614,metadata!$B$2:$S$451,8,0)</f>
        <v>14</v>
      </c>
      <c r="L1614">
        <f>VLOOKUP($D1614,metadata!$B$2:$S$451,9,0)</f>
        <v>8</v>
      </c>
      <c r="M1614" t="str">
        <f>VLOOKUP($D1614,metadata!$B$2:$S$451,10,0)</f>
        <v/>
      </c>
      <c r="N1614" t="str">
        <f>VLOOKUP($D1614,metadata!$B$2:$S$451,11,0)</f>
        <v>Chymomyza costata</v>
      </c>
      <c r="O1614" t="str">
        <f>VLOOKUP($D1614,metadata!$B$2:$S$451,12,0)</f>
        <v>diptera</v>
      </c>
      <c r="P1614" t="str">
        <f>VLOOKUP($D1614,metadata!$B$2:$S$451,13,0)</f>
        <v>Oulo1</v>
      </c>
      <c r="Q1614">
        <f>VLOOKUP($D1614,metadata!$B$2:$S$451,14,0)</f>
        <v>65.013333000000003</v>
      </c>
      <c r="R1614">
        <f>VLOOKUP($D1614,metadata!$B$2:$S$451,15,0)</f>
        <v>25.4725</v>
      </c>
      <c r="S1614" t="str">
        <f>VLOOKUP($D1614,metadata!$B$2:$S$451,16,0)</f>
        <v/>
      </c>
      <c r="T1614" t="str">
        <f>VLOOKUP($D1614,metadata!$B$2:$S$451,17,0)</f>
        <v/>
      </c>
      <c r="U1614" t="str">
        <f>VLOOKUP($D1614,metadata!$B$2:$S$451,18,0)</f>
        <v/>
      </c>
      <c r="V1614">
        <f>VLOOKUP($D1614,metadata!$B$2:$Z$451,19,0)</f>
        <v>443</v>
      </c>
      <c r="W1614" t="str">
        <f>VLOOKUP($D1614,metadata!$B$2:$Z$451,20,0)</f>
        <v>global average</v>
      </c>
      <c r="X1614" t="str">
        <f>VLOOKUP($D1614,metadata!$B$2:$Z$451,21,0)</f>
        <v/>
      </c>
      <c r="Y1614" t="str">
        <f>VLOOKUP($D1614,metadata!$B$2:$Z$451,22,0)</f>
        <v>42_1</v>
      </c>
      <c r="Z1614" t="str">
        <f>VLOOKUP($D1614,metadata!$B$2:$Z$451,23,0)</f>
        <v/>
      </c>
      <c r="AA1614" t="str">
        <f>VLOOKUP($D1614,metadata!$B$2:$Z$451,24,0)</f>
        <v/>
      </c>
      <c r="AB1614" t="str">
        <f>VLOOKUP($D1614,metadata!$B$2:$Z$451,25,0)</f>
        <v/>
      </c>
      <c r="AC1614">
        <v>19.477919528949901</v>
      </c>
      <c r="AD1614">
        <v>87.365760332855501</v>
      </c>
      <c r="AF1614">
        <f>IF(AE1614="",V1614,AE1614)</f>
        <v>443</v>
      </c>
      <c r="AG1614">
        <v>19.5</v>
      </c>
      <c r="AH1614">
        <v>1996</v>
      </c>
      <c r="AI1614" t="s">
        <v>38</v>
      </c>
      <c r="AJ1614" t="s">
        <v>38</v>
      </c>
    </row>
    <row r="1615" spans="3:36" x14ac:dyDescent="0.3">
      <c r="C1615">
        <v>1615</v>
      </c>
      <c r="D1615" t="str">
        <f t="shared" si="58"/>
        <v>42-Oulo1</v>
      </c>
      <c r="E1615" t="str">
        <f>VLOOKUP($D1615,metadata!$B$2:$S$451,2,0)</f>
        <v>Riihimaa, A; Kimura, MT; Lumme, J; Lakovaara, S</v>
      </c>
      <c r="F1615" t="str">
        <f>VLOOKUP($D1615,metadata!$B$2:$S$451,3,0)</f>
        <v>Geographical variation in the larval diapause of Chymomyza costata (Diptera; Drosophilidae)</v>
      </c>
      <c r="G1615" t="str">
        <f>VLOOKUP($D1615,metadata!$B$2:$S$451,4,0)</f>
        <v>10.1111/j.1601-5223.1996.00151.x</v>
      </c>
      <c r="H1615" t="str">
        <f>VLOOKUP($D1615,metadata!$B$2:$S$451,5,0)</f>
        <v>y</v>
      </c>
      <c r="I1615" t="str">
        <f>VLOOKUP($D1615,metadata!$B$2:$S$451,6,0)</f>
        <v>a</v>
      </c>
      <c r="J1615" t="str">
        <f>VLOOKUP($D1615,metadata!$B$2:$S$451,7,0)</f>
        <v>i</v>
      </c>
      <c r="K1615">
        <f>VLOOKUP($D1615,metadata!$B$2:$S$451,8,0)</f>
        <v>14</v>
      </c>
      <c r="L1615">
        <f>VLOOKUP($D1615,metadata!$B$2:$S$451,9,0)</f>
        <v>8</v>
      </c>
      <c r="M1615" t="str">
        <f>VLOOKUP($D1615,metadata!$B$2:$S$451,10,0)</f>
        <v/>
      </c>
      <c r="N1615" t="str">
        <f>VLOOKUP($D1615,metadata!$B$2:$S$451,11,0)</f>
        <v>Chymomyza costata</v>
      </c>
      <c r="O1615" t="str">
        <f>VLOOKUP($D1615,metadata!$B$2:$S$451,12,0)</f>
        <v>diptera</v>
      </c>
      <c r="P1615" t="str">
        <f>VLOOKUP($D1615,metadata!$B$2:$S$451,13,0)</f>
        <v>Oulo1</v>
      </c>
      <c r="Q1615">
        <f>VLOOKUP($D1615,metadata!$B$2:$S$451,14,0)</f>
        <v>65.013333000000003</v>
      </c>
      <c r="R1615">
        <f>VLOOKUP($D1615,metadata!$B$2:$S$451,15,0)</f>
        <v>25.4725</v>
      </c>
      <c r="S1615" t="str">
        <f>VLOOKUP($D1615,metadata!$B$2:$S$451,16,0)</f>
        <v/>
      </c>
      <c r="T1615" t="str">
        <f>VLOOKUP($D1615,metadata!$B$2:$S$451,17,0)</f>
        <v/>
      </c>
      <c r="U1615" t="str">
        <f>VLOOKUP($D1615,metadata!$B$2:$S$451,18,0)</f>
        <v/>
      </c>
      <c r="V1615">
        <f>VLOOKUP($D1615,metadata!$B$2:$Z$451,19,0)</f>
        <v>443</v>
      </c>
      <c r="W1615" t="str">
        <f>VLOOKUP($D1615,metadata!$B$2:$Z$451,20,0)</f>
        <v>global average</v>
      </c>
      <c r="X1615" t="str">
        <f>VLOOKUP($D1615,metadata!$B$2:$Z$451,21,0)</f>
        <v/>
      </c>
      <c r="Y1615" t="str">
        <f>VLOOKUP($D1615,metadata!$B$2:$Z$451,22,0)</f>
        <v>42_1</v>
      </c>
      <c r="Z1615" t="str">
        <f>VLOOKUP($D1615,metadata!$B$2:$Z$451,23,0)</f>
        <v/>
      </c>
      <c r="AA1615" t="str">
        <f>VLOOKUP($D1615,metadata!$B$2:$Z$451,24,0)</f>
        <v/>
      </c>
      <c r="AB1615" t="str">
        <f>VLOOKUP($D1615,metadata!$B$2:$Z$451,25,0)</f>
        <v/>
      </c>
      <c r="AC1615">
        <v>22.021589793915599</v>
      </c>
      <c r="AD1615">
        <v>30.148781975277299</v>
      </c>
      <c r="AF1615">
        <f>IF(AE1615="",V1615,AE1615)</f>
        <v>443</v>
      </c>
      <c r="AG1615">
        <v>22</v>
      </c>
      <c r="AH1615">
        <v>1996</v>
      </c>
      <c r="AI1615" t="s">
        <v>38</v>
      </c>
      <c r="AJ1615" t="s">
        <v>38</v>
      </c>
    </row>
    <row r="1616" spans="3:36" x14ac:dyDescent="0.3">
      <c r="C1616">
        <v>1616</v>
      </c>
      <c r="D1616" t="str">
        <f t="shared" si="58"/>
        <v>42-Oulo1</v>
      </c>
      <c r="E1616" t="str">
        <f>VLOOKUP($D1616,metadata!$B$2:$S$451,2,0)</f>
        <v>Riihimaa, A; Kimura, MT; Lumme, J; Lakovaara, S</v>
      </c>
      <c r="F1616" t="str">
        <f>VLOOKUP($D1616,metadata!$B$2:$S$451,3,0)</f>
        <v>Geographical variation in the larval diapause of Chymomyza costata (Diptera; Drosophilidae)</v>
      </c>
      <c r="G1616" t="str">
        <f>VLOOKUP($D1616,metadata!$B$2:$S$451,4,0)</f>
        <v>10.1111/j.1601-5223.1996.00151.x</v>
      </c>
      <c r="H1616" t="str">
        <f>VLOOKUP($D1616,metadata!$B$2:$S$451,5,0)</f>
        <v>y</v>
      </c>
      <c r="I1616" t="str">
        <f>VLOOKUP($D1616,metadata!$B$2:$S$451,6,0)</f>
        <v>a</v>
      </c>
      <c r="J1616" t="str">
        <f>VLOOKUP($D1616,metadata!$B$2:$S$451,7,0)</f>
        <v>i</v>
      </c>
      <c r="K1616">
        <f>VLOOKUP($D1616,metadata!$B$2:$S$451,8,0)</f>
        <v>14</v>
      </c>
      <c r="L1616">
        <f>VLOOKUP($D1616,metadata!$B$2:$S$451,9,0)</f>
        <v>8</v>
      </c>
      <c r="M1616" t="str">
        <f>VLOOKUP($D1616,metadata!$B$2:$S$451,10,0)</f>
        <v/>
      </c>
      <c r="N1616" t="str">
        <f>VLOOKUP($D1616,metadata!$B$2:$S$451,11,0)</f>
        <v>Chymomyza costata</v>
      </c>
      <c r="O1616" t="str">
        <f>VLOOKUP($D1616,metadata!$B$2:$S$451,12,0)</f>
        <v>diptera</v>
      </c>
      <c r="P1616" t="str">
        <f>VLOOKUP($D1616,metadata!$B$2:$S$451,13,0)</f>
        <v>Oulo1</v>
      </c>
      <c r="Q1616">
        <f>VLOOKUP($D1616,metadata!$B$2:$S$451,14,0)</f>
        <v>65.013333000000003</v>
      </c>
      <c r="R1616">
        <f>VLOOKUP($D1616,metadata!$B$2:$S$451,15,0)</f>
        <v>25.4725</v>
      </c>
      <c r="S1616" t="str">
        <f>VLOOKUP($D1616,metadata!$B$2:$S$451,16,0)</f>
        <v/>
      </c>
      <c r="T1616" t="str">
        <f>VLOOKUP($D1616,metadata!$B$2:$S$451,17,0)</f>
        <v/>
      </c>
      <c r="U1616" t="str">
        <f>VLOOKUP($D1616,metadata!$B$2:$S$451,18,0)</f>
        <v/>
      </c>
      <c r="V1616">
        <f>VLOOKUP($D1616,metadata!$B$2:$Z$451,19,0)</f>
        <v>443</v>
      </c>
      <c r="W1616" t="str">
        <f>VLOOKUP($D1616,metadata!$B$2:$Z$451,20,0)</f>
        <v>global average</v>
      </c>
      <c r="X1616" t="str">
        <f>VLOOKUP($D1616,metadata!$B$2:$Z$451,21,0)</f>
        <v/>
      </c>
      <c r="Y1616" t="str">
        <f>VLOOKUP($D1616,metadata!$B$2:$Z$451,22,0)</f>
        <v>42_1</v>
      </c>
      <c r="Z1616" t="str">
        <f>VLOOKUP($D1616,metadata!$B$2:$Z$451,23,0)</f>
        <v/>
      </c>
      <c r="AA1616" t="str">
        <f>VLOOKUP($D1616,metadata!$B$2:$Z$451,24,0)</f>
        <v/>
      </c>
      <c r="AB1616" t="str">
        <f>VLOOKUP($D1616,metadata!$B$2:$Z$451,25,0)</f>
        <v/>
      </c>
      <c r="AC1616">
        <v>24</v>
      </c>
      <c r="AD1616">
        <v>47.476340694006304</v>
      </c>
      <c r="AF1616">
        <f>IF(AE1616="",V1616,AE1616)</f>
        <v>443</v>
      </c>
      <c r="AG1616">
        <v>24</v>
      </c>
      <c r="AH1616">
        <v>1996</v>
      </c>
      <c r="AI1616" t="s">
        <v>38</v>
      </c>
      <c r="AJ1616" t="s">
        <v>38</v>
      </c>
    </row>
    <row r="1617" spans="3:36" x14ac:dyDescent="0.3">
      <c r="C1617">
        <v>1617</v>
      </c>
      <c r="D1617" t="str">
        <f t="shared" si="58"/>
        <v>42-Oulo2</v>
      </c>
      <c r="E1617" t="str">
        <f>VLOOKUP($D1617,metadata!$B$2:$S$451,2,0)</f>
        <v>Riihimaa, A; Kimura, MT; Lumme, J; Lakovaara, S</v>
      </c>
      <c r="F1617" t="str">
        <f>VLOOKUP($D1617,metadata!$B$2:$S$451,3,0)</f>
        <v>Geographical variation in the larval diapause of Chymomyza costata (Diptera; Drosophilidae)</v>
      </c>
      <c r="G1617" t="str">
        <f>VLOOKUP($D1617,metadata!$B$2:$S$451,4,0)</f>
        <v>10.1111/j.1601-5223.1996.00151.x</v>
      </c>
      <c r="H1617" t="str">
        <f>VLOOKUP($D1617,metadata!$B$2:$S$451,5,0)</f>
        <v>y</v>
      </c>
      <c r="I1617" t="str">
        <f>VLOOKUP($D1617,metadata!$B$2:$S$451,6,0)</f>
        <v>a</v>
      </c>
      <c r="J1617" t="str">
        <f>VLOOKUP($D1617,metadata!$B$2:$S$451,7,0)</f>
        <v>i</v>
      </c>
      <c r="K1617">
        <f>VLOOKUP($D1617,metadata!$B$2:$S$451,8,0)</f>
        <v>14</v>
      </c>
      <c r="L1617">
        <f>VLOOKUP($D1617,metadata!$B$2:$S$451,9,0)</f>
        <v>8</v>
      </c>
      <c r="M1617" t="str">
        <f>VLOOKUP($D1617,metadata!$B$2:$S$451,10,0)</f>
        <v/>
      </c>
      <c r="N1617" t="str">
        <f>VLOOKUP($D1617,metadata!$B$2:$S$451,11,0)</f>
        <v>Chymomyza costata</v>
      </c>
      <c r="O1617" t="str">
        <f>VLOOKUP($D1617,metadata!$B$2:$S$451,12,0)</f>
        <v>diptera</v>
      </c>
      <c r="P1617" t="str">
        <f>VLOOKUP($D1617,metadata!$B$2:$S$451,13,0)</f>
        <v>Oulo2</v>
      </c>
      <c r="Q1617">
        <f>VLOOKUP($D1617,metadata!$B$2:$S$451,14,0)</f>
        <v>65.013333000000003</v>
      </c>
      <c r="R1617">
        <f>VLOOKUP($D1617,metadata!$B$2:$S$451,15,0)</f>
        <v>25.4725</v>
      </c>
      <c r="S1617" t="str">
        <f>VLOOKUP($D1617,metadata!$B$2:$S$451,16,0)</f>
        <v/>
      </c>
      <c r="T1617" t="str">
        <f>VLOOKUP($D1617,metadata!$B$2:$S$451,17,0)</f>
        <v/>
      </c>
      <c r="U1617" t="str">
        <f>VLOOKUP($D1617,metadata!$B$2:$S$451,18,0)</f>
        <v/>
      </c>
      <c r="V1617">
        <f>VLOOKUP($D1617,metadata!$B$2:$Z$451,19,0)</f>
        <v>443</v>
      </c>
      <c r="W1617" t="str">
        <f>VLOOKUP($D1617,metadata!$B$2:$Z$451,20,0)</f>
        <v>global average</v>
      </c>
      <c r="X1617" t="str">
        <f>VLOOKUP($D1617,metadata!$B$2:$Z$451,21,0)</f>
        <v/>
      </c>
      <c r="Y1617" t="str">
        <f>VLOOKUP($D1617,metadata!$B$2:$Z$451,22,0)</f>
        <v>42_1</v>
      </c>
      <c r="Z1617" t="str">
        <f>VLOOKUP($D1617,metadata!$B$2:$Z$451,23,0)</f>
        <v/>
      </c>
      <c r="AA1617" t="str">
        <f>VLOOKUP($D1617,metadata!$B$2:$Z$451,24,0)</f>
        <v/>
      </c>
      <c r="AB1617" t="str">
        <f>VLOOKUP($D1617,metadata!$B$2:$Z$451,25,0)</f>
        <v/>
      </c>
      <c r="AC1617">
        <v>12.153091265946999</v>
      </c>
      <c r="AD1617">
        <v>99.816112165387594</v>
      </c>
      <c r="AF1617">
        <f>IF(AE1617="",V1617,AE1617)</f>
        <v>443</v>
      </c>
      <c r="AG1617">
        <v>12</v>
      </c>
      <c r="AH1617">
        <v>1996</v>
      </c>
      <c r="AI1617" t="s">
        <v>37</v>
      </c>
      <c r="AJ1617" t="s">
        <v>37</v>
      </c>
    </row>
    <row r="1618" spans="3:36" x14ac:dyDescent="0.3">
      <c r="C1618">
        <v>1618</v>
      </c>
      <c r="D1618" t="str">
        <f t="shared" si="58"/>
        <v>42-Oulo2</v>
      </c>
      <c r="E1618" t="str">
        <f>VLOOKUP($D1618,metadata!$B$2:$S$451,2,0)</f>
        <v>Riihimaa, A; Kimura, MT; Lumme, J; Lakovaara, S</v>
      </c>
      <c r="F1618" t="str">
        <f>VLOOKUP($D1618,metadata!$B$2:$S$451,3,0)</f>
        <v>Geographical variation in the larval diapause of Chymomyza costata (Diptera; Drosophilidae)</v>
      </c>
      <c r="G1618" t="str">
        <f>VLOOKUP($D1618,metadata!$B$2:$S$451,4,0)</f>
        <v>10.1111/j.1601-5223.1996.00151.x</v>
      </c>
      <c r="H1618" t="str">
        <f>VLOOKUP($D1618,metadata!$B$2:$S$451,5,0)</f>
        <v>y</v>
      </c>
      <c r="I1618" t="str">
        <f>VLOOKUP($D1618,metadata!$B$2:$S$451,6,0)</f>
        <v>a</v>
      </c>
      <c r="J1618" t="str">
        <f>VLOOKUP($D1618,metadata!$B$2:$S$451,7,0)</f>
        <v>i</v>
      </c>
      <c r="K1618">
        <f>VLOOKUP($D1618,metadata!$B$2:$S$451,8,0)</f>
        <v>14</v>
      </c>
      <c r="L1618">
        <f>VLOOKUP($D1618,metadata!$B$2:$S$451,9,0)</f>
        <v>8</v>
      </c>
      <c r="M1618" t="str">
        <f>VLOOKUP($D1618,metadata!$B$2:$S$451,10,0)</f>
        <v/>
      </c>
      <c r="N1618" t="str">
        <f>VLOOKUP($D1618,metadata!$B$2:$S$451,11,0)</f>
        <v>Chymomyza costata</v>
      </c>
      <c r="O1618" t="str">
        <f>VLOOKUP($D1618,metadata!$B$2:$S$451,12,0)</f>
        <v>diptera</v>
      </c>
      <c r="P1618" t="str">
        <f>VLOOKUP($D1618,metadata!$B$2:$S$451,13,0)</f>
        <v>Oulo2</v>
      </c>
      <c r="Q1618">
        <f>VLOOKUP($D1618,metadata!$B$2:$S$451,14,0)</f>
        <v>65.013333000000003</v>
      </c>
      <c r="R1618">
        <f>VLOOKUP($D1618,metadata!$B$2:$S$451,15,0)</f>
        <v>25.4725</v>
      </c>
      <c r="S1618" t="str">
        <f>VLOOKUP($D1618,metadata!$B$2:$S$451,16,0)</f>
        <v/>
      </c>
      <c r="T1618" t="str">
        <f>VLOOKUP($D1618,metadata!$B$2:$S$451,17,0)</f>
        <v/>
      </c>
      <c r="U1618" t="str">
        <f>VLOOKUP($D1618,metadata!$B$2:$S$451,18,0)</f>
        <v/>
      </c>
      <c r="V1618">
        <f>VLOOKUP($D1618,metadata!$B$2:$Z$451,19,0)</f>
        <v>443</v>
      </c>
      <c r="W1618" t="str">
        <f>VLOOKUP($D1618,metadata!$B$2:$Z$451,20,0)</f>
        <v>global average</v>
      </c>
      <c r="X1618" t="str">
        <f>VLOOKUP($D1618,metadata!$B$2:$Z$451,21,0)</f>
        <v/>
      </c>
      <c r="Y1618" t="str">
        <f>VLOOKUP($D1618,metadata!$B$2:$Z$451,22,0)</f>
        <v>42_1</v>
      </c>
      <c r="Z1618" t="str">
        <f>VLOOKUP($D1618,metadata!$B$2:$Z$451,23,0)</f>
        <v/>
      </c>
      <c r="AA1618" t="str">
        <f>VLOOKUP($D1618,metadata!$B$2:$Z$451,24,0)</f>
        <v/>
      </c>
      <c r="AB1618" t="str">
        <f>VLOOKUP($D1618,metadata!$B$2:$Z$451,25,0)</f>
        <v/>
      </c>
      <c r="AC1618">
        <v>13.6604514229636</v>
      </c>
      <c r="AD1618">
        <v>99.874002779987805</v>
      </c>
      <c r="AF1618">
        <f>IF(AE1618="",V1618,AE1618)</f>
        <v>443</v>
      </c>
      <c r="AG1618">
        <v>13.5</v>
      </c>
      <c r="AH1618">
        <v>1996</v>
      </c>
      <c r="AI1618" t="s">
        <v>37</v>
      </c>
      <c r="AJ1618" t="s">
        <v>37</v>
      </c>
    </row>
    <row r="1619" spans="3:36" x14ac:dyDescent="0.3">
      <c r="C1619">
        <v>1619</v>
      </c>
      <c r="D1619" t="str">
        <f t="shared" si="58"/>
        <v>42-Oulo2</v>
      </c>
      <c r="E1619" t="str">
        <f>VLOOKUP($D1619,metadata!$B$2:$S$451,2,0)</f>
        <v>Riihimaa, A; Kimura, MT; Lumme, J; Lakovaara, S</v>
      </c>
      <c r="F1619" t="str">
        <f>VLOOKUP($D1619,metadata!$B$2:$S$451,3,0)</f>
        <v>Geographical variation in the larval diapause of Chymomyza costata (Diptera; Drosophilidae)</v>
      </c>
      <c r="G1619" t="str">
        <f>VLOOKUP($D1619,metadata!$B$2:$S$451,4,0)</f>
        <v>10.1111/j.1601-5223.1996.00151.x</v>
      </c>
      <c r="H1619" t="str">
        <f>VLOOKUP($D1619,metadata!$B$2:$S$451,5,0)</f>
        <v>y</v>
      </c>
      <c r="I1619" t="str">
        <f>VLOOKUP($D1619,metadata!$B$2:$S$451,6,0)</f>
        <v>a</v>
      </c>
      <c r="J1619" t="str">
        <f>VLOOKUP($D1619,metadata!$B$2:$S$451,7,0)</f>
        <v>i</v>
      </c>
      <c r="K1619">
        <f>VLOOKUP($D1619,metadata!$B$2:$S$451,8,0)</f>
        <v>14</v>
      </c>
      <c r="L1619">
        <f>VLOOKUP($D1619,metadata!$B$2:$S$451,9,0)</f>
        <v>8</v>
      </c>
      <c r="M1619" t="str">
        <f>VLOOKUP($D1619,metadata!$B$2:$S$451,10,0)</f>
        <v/>
      </c>
      <c r="N1619" t="str">
        <f>VLOOKUP($D1619,metadata!$B$2:$S$451,11,0)</f>
        <v>Chymomyza costata</v>
      </c>
      <c r="O1619" t="str">
        <f>VLOOKUP($D1619,metadata!$B$2:$S$451,12,0)</f>
        <v>diptera</v>
      </c>
      <c r="P1619" t="str">
        <f>VLOOKUP($D1619,metadata!$B$2:$S$451,13,0)</f>
        <v>Oulo2</v>
      </c>
      <c r="Q1619">
        <f>VLOOKUP($D1619,metadata!$B$2:$S$451,14,0)</f>
        <v>65.013333000000003</v>
      </c>
      <c r="R1619">
        <f>VLOOKUP($D1619,metadata!$B$2:$S$451,15,0)</f>
        <v>25.4725</v>
      </c>
      <c r="S1619" t="str">
        <f>VLOOKUP($D1619,metadata!$B$2:$S$451,16,0)</f>
        <v/>
      </c>
      <c r="T1619" t="str">
        <f>VLOOKUP($D1619,metadata!$B$2:$S$451,17,0)</f>
        <v/>
      </c>
      <c r="U1619" t="str">
        <f>VLOOKUP($D1619,metadata!$B$2:$S$451,18,0)</f>
        <v/>
      </c>
      <c r="V1619">
        <f>VLOOKUP($D1619,metadata!$B$2:$Z$451,19,0)</f>
        <v>443</v>
      </c>
      <c r="W1619" t="str">
        <f>VLOOKUP($D1619,metadata!$B$2:$Z$451,20,0)</f>
        <v>global average</v>
      </c>
      <c r="X1619" t="str">
        <f>VLOOKUP($D1619,metadata!$B$2:$Z$451,21,0)</f>
        <v/>
      </c>
      <c r="Y1619" t="str">
        <f>VLOOKUP($D1619,metadata!$B$2:$Z$451,22,0)</f>
        <v>42_1</v>
      </c>
      <c r="Z1619" t="str">
        <f>VLOOKUP($D1619,metadata!$B$2:$Z$451,23,0)</f>
        <v/>
      </c>
      <c r="AA1619" t="str">
        <f>VLOOKUP($D1619,metadata!$B$2:$Z$451,24,0)</f>
        <v/>
      </c>
      <c r="AB1619" t="str">
        <f>VLOOKUP($D1619,metadata!$B$2:$Z$451,25,0)</f>
        <v/>
      </c>
      <c r="AC1619">
        <v>15.179587831207</v>
      </c>
      <c r="AD1619">
        <v>99.614423740724305</v>
      </c>
      <c r="AF1619">
        <f>IF(AE1619="",V1619,AE1619)</f>
        <v>443</v>
      </c>
      <c r="AG1619">
        <v>15</v>
      </c>
      <c r="AH1619">
        <v>1996</v>
      </c>
      <c r="AI1619" t="s">
        <v>37</v>
      </c>
      <c r="AJ1619" t="s">
        <v>37</v>
      </c>
    </row>
    <row r="1620" spans="3:36" x14ac:dyDescent="0.3">
      <c r="C1620">
        <v>1620</v>
      </c>
      <c r="D1620" t="str">
        <f t="shared" si="58"/>
        <v>42-Oulo2</v>
      </c>
      <c r="E1620" t="str">
        <f>VLOOKUP($D1620,metadata!$B$2:$S$451,2,0)</f>
        <v>Riihimaa, A; Kimura, MT; Lumme, J; Lakovaara, S</v>
      </c>
      <c r="F1620" t="str">
        <f>VLOOKUP($D1620,metadata!$B$2:$S$451,3,0)</f>
        <v>Geographical variation in the larval diapause of Chymomyza costata (Diptera; Drosophilidae)</v>
      </c>
      <c r="G1620" t="str">
        <f>VLOOKUP($D1620,metadata!$B$2:$S$451,4,0)</f>
        <v>10.1111/j.1601-5223.1996.00151.x</v>
      </c>
      <c r="H1620" t="str">
        <f>VLOOKUP($D1620,metadata!$B$2:$S$451,5,0)</f>
        <v>y</v>
      </c>
      <c r="I1620" t="str">
        <f>VLOOKUP($D1620,metadata!$B$2:$S$451,6,0)</f>
        <v>a</v>
      </c>
      <c r="J1620" t="str">
        <f>VLOOKUP($D1620,metadata!$B$2:$S$451,7,0)</f>
        <v>i</v>
      </c>
      <c r="K1620">
        <f>VLOOKUP($D1620,metadata!$B$2:$S$451,8,0)</f>
        <v>14</v>
      </c>
      <c r="L1620">
        <f>VLOOKUP($D1620,metadata!$B$2:$S$451,9,0)</f>
        <v>8</v>
      </c>
      <c r="M1620" t="str">
        <f>VLOOKUP($D1620,metadata!$B$2:$S$451,10,0)</f>
        <v/>
      </c>
      <c r="N1620" t="str">
        <f>VLOOKUP($D1620,metadata!$B$2:$S$451,11,0)</f>
        <v>Chymomyza costata</v>
      </c>
      <c r="O1620" t="str">
        <f>VLOOKUP($D1620,metadata!$B$2:$S$451,12,0)</f>
        <v>diptera</v>
      </c>
      <c r="P1620" t="str">
        <f>VLOOKUP($D1620,metadata!$B$2:$S$451,13,0)</f>
        <v>Oulo2</v>
      </c>
      <c r="Q1620">
        <f>VLOOKUP($D1620,metadata!$B$2:$S$451,14,0)</f>
        <v>65.013333000000003</v>
      </c>
      <c r="R1620">
        <f>VLOOKUP($D1620,metadata!$B$2:$S$451,15,0)</f>
        <v>25.4725</v>
      </c>
      <c r="S1620" t="str">
        <f>VLOOKUP($D1620,metadata!$B$2:$S$451,16,0)</f>
        <v/>
      </c>
      <c r="T1620" t="str">
        <f>VLOOKUP($D1620,metadata!$B$2:$S$451,17,0)</f>
        <v/>
      </c>
      <c r="U1620" t="str">
        <f>VLOOKUP($D1620,metadata!$B$2:$S$451,18,0)</f>
        <v/>
      </c>
      <c r="V1620">
        <f>VLOOKUP($D1620,metadata!$B$2:$Z$451,19,0)</f>
        <v>443</v>
      </c>
      <c r="W1620" t="str">
        <f>VLOOKUP($D1620,metadata!$B$2:$Z$451,20,0)</f>
        <v>global average</v>
      </c>
      <c r="X1620" t="str">
        <f>VLOOKUP($D1620,metadata!$B$2:$Z$451,21,0)</f>
        <v/>
      </c>
      <c r="Y1620" t="str">
        <f>VLOOKUP($D1620,metadata!$B$2:$Z$451,22,0)</f>
        <v>42_1</v>
      </c>
      <c r="Z1620" t="str">
        <f>VLOOKUP($D1620,metadata!$B$2:$Z$451,23,0)</f>
        <v/>
      </c>
      <c r="AA1620" t="str">
        <f>VLOOKUP($D1620,metadata!$B$2:$Z$451,24,0)</f>
        <v/>
      </c>
      <c r="AB1620" t="str">
        <f>VLOOKUP($D1620,metadata!$B$2:$Z$451,25,0)</f>
        <v/>
      </c>
      <c r="AC1620">
        <v>16.6869479882237</v>
      </c>
      <c r="AD1620">
        <v>99.672314355324502</v>
      </c>
      <c r="AF1620">
        <f>IF(AE1620="",V1620,AE1620)</f>
        <v>443</v>
      </c>
      <c r="AG1620">
        <v>16.5</v>
      </c>
      <c r="AH1620">
        <v>1996</v>
      </c>
      <c r="AI1620" t="s">
        <v>37</v>
      </c>
      <c r="AJ1620" t="s">
        <v>37</v>
      </c>
    </row>
    <row r="1621" spans="3:36" x14ac:dyDescent="0.3">
      <c r="C1621">
        <v>1621</v>
      </c>
      <c r="D1621" t="str">
        <f t="shared" si="58"/>
        <v>42-Oulo2</v>
      </c>
      <c r="E1621" t="str">
        <f>VLOOKUP($D1621,metadata!$B$2:$S$451,2,0)</f>
        <v>Riihimaa, A; Kimura, MT; Lumme, J; Lakovaara, S</v>
      </c>
      <c r="F1621" t="str">
        <f>VLOOKUP($D1621,metadata!$B$2:$S$451,3,0)</f>
        <v>Geographical variation in the larval diapause of Chymomyza costata (Diptera; Drosophilidae)</v>
      </c>
      <c r="G1621" t="str">
        <f>VLOOKUP($D1621,metadata!$B$2:$S$451,4,0)</f>
        <v>10.1111/j.1601-5223.1996.00151.x</v>
      </c>
      <c r="H1621" t="str">
        <f>VLOOKUP($D1621,metadata!$B$2:$S$451,5,0)</f>
        <v>y</v>
      </c>
      <c r="I1621" t="str">
        <f>VLOOKUP($D1621,metadata!$B$2:$S$451,6,0)</f>
        <v>a</v>
      </c>
      <c r="J1621" t="str">
        <f>VLOOKUP($D1621,metadata!$B$2:$S$451,7,0)</f>
        <v>i</v>
      </c>
      <c r="K1621">
        <f>VLOOKUP($D1621,metadata!$B$2:$S$451,8,0)</f>
        <v>14</v>
      </c>
      <c r="L1621">
        <f>VLOOKUP($D1621,metadata!$B$2:$S$451,9,0)</f>
        <v>8</v>
      </c>
      <c r="M1621" t="str">
        <f>VLOOKUP($D1621,metadata!$B$2:$S$451,10,0)</f>
        <v/>
      </c>
      <c r="N1621" t="str">
        <f>VLOOKUP($D1621,metadata!$B$2:$S$451,11,0)</f>
        <v>Chymomyza costata</v>
      </c>
      <c r="O1621" t="str">
        <f>VLOOKUP($D1621,metadata!$B$2:$S$451,12,0)</f>
        <v>diptera</v>
      </c>
      <c r="P1621" t="str">
        <f>VLOOKUP($D1621,metadata!$B$2:$S$451,13,0)</f>
        <v>Oulo2</v>
      </c>
      <c r="Q1621">
        <f>VLOOKUP($D1621,metadata!$B$2:$S$451,14,0)</f>
        <v>65.013333000000003</v>
      </c>
      <c r="R1621">
        <f>VLOOKUP($D1621,metadata!$B$2:$S$451,15,0)</f>
        <v>25.4725</v>
      </c>
      <c r="S1621" t="str">
        <f>VLOOKUP($D1621,metadata!$B$2:$S$451,16,0)</f>
        <v/>
      </c>
      <c r="T1621" t="str">
        <f>VLOOKUP($D1621,metadata!$B$2:$S$451,17,0)</f>
        <v/>
      </c>
      <c r="U1621" t="str">
        <f>VLOOKUP($D1621,metadata!$B$2:$S$451,18,0)</f>
        <v/>
      </c>
      <c r="V1621">
        <f>VLOOKUP($D1621,metadata!$B$2:$Z$451,19,0)</f>
        <v>443</v>
      </c>
      <c r="W1621" t="str">
        <f>VLOOKUP($D1621,metadata!$B$2:$Z$451,20,0)</f>
        <v>global average</v>
      </c>
      <c r="X1621" t="str">
        <f>VLOOKUP($D1621,metadata!$B$2:$Z$451,21,0)</f>
        <v/>
      </c>
      <c r="Y1621" t="str">
        <f>VLOOKUP($D1621,metadata!$B$2:$Z$451,22,0)</f>
        <v>42_1</v>
      </c>
      <c r="Z1621" t="str">
        <f>VLOOKUP($D1621,metadata!$B$2:$Z$451,23,0)</f>
        <v/>
      </c>
      <c r="AA1621" t="str">
        <f>VLOOKUP($D1621,metadata!$B$2:$Z$451,24,0)</f>
        <v/>
      </c>
      <c r="AB1621" t="str">
        <f>VLOOKUP($D1621,metadata!$B$2:$Z$451,25,0)</f>
        <v/>
      </c>
      <c r="AC1621">
        <v>18.158979391560301</v>
      </c>
      <c r="AD1621">
        <v>99.578512985143405</v>
      </c>
      <c r="AF1621">
        <f>IF(AE1621="",V1621,AE1621)</f>
        <v>443</v>
      </c>
      <c r="AG1621">
        <v>18</v>
      </c>
      <c r="AH1621">
        <v>1996</v>
      </c>
      <c r="AI1621" t="s">
        <v>37</v>
      </c>
      <c r="AJ1621" t="s">
        <v>37</v>
      </c>
    </row>
    <row r="1622" spans="3:36" x14ac:dyDescent="0.3">
      <c r="C1622">
        <v>1622</v>
      </c>
      <c r="D1622" t="str">
        <f t="shared" si="58"/>
        <v>42-Oulo2</v>
      </c>
      <c r="E1622" t="str">
        <f>VLOOKUP($D1622,metadata!$B$2:$S$451,2,0)</f>
        <v>Riihimaa, A; Kimura, MT; Lumme, J; Lakovaara, S</v>
      </c>
      <c r="F1622" t="str">
        <f>VLOOKUP($D1622,metadata!$B$2:$S$451,3,0)</f>
        <v>Geographical variation in the larval diapause of Chymomyza costata (Diptera; Drosophilidae)</v>
      </c>
      <c r="G1622" t="str">
        <f>VLOOKUP($D1622,metadata!$B$2:$S$451,4,0)</f>
        <v>10.1111/j.1601-5223.1996.00151.x</v>
      </c>
      <c r="H1622" t="str">
        <f>VLOOKUP($D1622,metadata!$B$2:$S$451,5,0)</f>
        <v>y</v>
      </c>
      <c r="I1622" t="str">
        <f>VLOOKUP($D1622,metadata!$B$2:$S$451,6,0)</f>
        <v>a</v>
      </c>
      <c r="J1622" t="str">
        <f>VLOOKUP($D1622,metadata!$B$2:$S$451,7,0)</f>
        <v>i</v>
      </c>
      <c r="K1622">
        <f>VLOOKUP($D1622,metadata!$B$2:$S$451,8,0)</f>
        <v>14</v>
      </c>
      <c r="L1622">
        <f>VLOOKUP($D1622,metadata!$B$2:$S$451,9,0)</f>
        <v>8</v>
      </c>
      <c r="M1622" t="str">
        <f>VLOOKUP($D1622,metadata!$B$2:$S$451,10,0)</f>
        <v/>
      </c>
      <c r="N1622" t="str">
        <f>VLOOKUP($D1622,metadata!$B$2:$S$451,11,0)</f>
        <v>Chymomyza costata</v>
      </c>
      <c r="O1622" t="str">
        <f>VLOOKUP($D1622,metadata!$B$2:$S$451,12,0)</f>
        <v>diptera</v>
      </c>
      <c r="P1622" t="str">
        <f>VLOOKUP($D1622,metadata!$B$2:$S$451,13,0)</f>
        <v>Oulo2</v>
      </c>
      <c r="Q1622">
        <f>VLOOKUP($D1622,metadata!$B$2:$S$451,14,0)</f>
        <v>65.013333000000003</v>
      </c>
      <c r="R1622">
        <f>VLOOKUP($D1622,metadata!$B$2:$S$451,15,0)</f>
        <v>25.4725</v>
      </c>
      <c r="S1622" t="str">
        <f>VLOOKUP($D1622,metadata!$B$2:$S$451,16,0)</f>
        <v/>
      </c>
      <c r="T1622" t="str">
        <f>VLOOKUP($D1622,metadata!$B$2:$S$451,17,0)</f>
        <v/>
      </c>
      <c r="U1622" t="str">
        <f>VLOOKUP($D1622,metadata!$B$2:$S$451,18,0)</f>
        <v/>
      </c>
      <c r="V1622">
        <f>VLOOKUP($D1622,metadata!$B$2:$Z$451,19,0)</f>
        <v>443</v>
      </c>
      <c r="W1622" t="str">
        <f>VLOOKUP($D1622,metadata!$B$2:$Z$451,20,0)</f>
        <v>global average</v>
      </c>
      <c r="X1622" t="str">
        <f>VLOOKUP($D1622,metadata!$B$2:$Z$451,21,0)</f>
        <v/>
      </c>
      <c r="Y1622" t="str">
        <f>VLOOKUP($D1622,metadata!$B$2:$Z$451,22,0)</f>
        <v>42_1</v>
      </c>
      <c r="Z1622" t="str">
        <f>VLOOKUP($D1622,metadata!$B$2:$Z$451,23,0)</f>
        <v/>
      </c>
      <c r="AA1622" t="str">
        <f>VLOOKUP($D1622,metadata!$B$2:$Z$451,24,0)</f>
        <v/>
      </c>
      <c r="AB1622" t="str">
        <f>VLOOKUP($D1622,metadata!$B$2:$Z$451,25,0)</f>
        <v/>
      </c>
      <c r="AC1622">
        <v>19.477919528949901</v>
      </c>
      <c r="AD1622">
        <v>82.6338991341173</v>
      </c>
      <c r="AF1622">
        <f>IF(AE1622="",V1622,AE1622)</f>
        <v>443</v>
      </c>
      <c r="AG1622">
        <v>19.5</v>
      </c>
      <c r="AH1622">
        <v>1996</v>
      </c>
      <c r="AI1622" t="s">
        <v>37</v>
      </c>
      <c r="AJ1622" t="s">
        <v>37</v>
      </c>
    </row>
    <row r="1623" spans="3:36" x14ac:dyDescent="0.3">
      <c r="C1623">
        <v>1623</v>
      </c>
      <c r="D1623" t="str">
        <f t="shared" si="58"/>
        <v>42-Oulo2</v>
      </c>
      <c r="E1623" t="str">
        <f>VLOOKUP($D1623,metadata!$B$2:$S$451,2,0)</f>
        <v>Riihimaa, A; Kimura, MT; Lumme, J; Lakovaara, S</v>
      </c>
      <c r="F1623" t="str">
        <f>VLOOKUP($D1623,metadata!$B$2:$S$451,3,0)</f>
        <v>Geographical variation in the larval diapause of Chymomyza costata (Diptera; Drosophilidae)</v>
      </c>
      <c r="G1623" t="str">
        <f>VLOOKUP($D1623,metadata!$B$2:$S$451,4,0)</f>
        <v>10.1111/j.1601-5223.1996.00151.x</v>
      </c>
      <c r="H1623" t="str">
        <f>VLOOKUP($D1623,metadata!$B$2:$S$451,5,0)</f>
        <v>y</v>
      </c>
      <c r="I1623" t="str">
        <f>VLOOKUP($D1623,metadata!$B$2:$S$451,6,0)</f>
        <v>a</v>
      </c>
      <c r="J1623" t="str">
        <f>VLOOKUP($D1623,metadata!$B$2:$S$451,7,0)</f>
        <v>i</v>
      </c>
      <c r="K1623">
        <f>VLOOKUP($D1623,metadata!$B$2:$S$451,8,0)</f>
        <v>14</v>
      </c>
      <c r="L1623">
        <f>VLOOKUP($D1623,metadata!$B$2:$S$451,9,0)</f>
        <v>8</v>
      </c>
      <c r="M1623" t="str">
        <f>VLOOKUP($D1623,metadata!$B$2:$S$451,10,0)</f>
        <v/>
      </c>
      <c r="N1623" t="str">
        <f>VLOOKUP($D1623,metadata!$B$2:$S$451,11,0)</f>
        <v>Chymomyza costata</v>
      </c>
      <c r="O1623" t="str">
        <f>VLOOKUP($D1623,metadata!$B$2:$S$451,12,0)</f>
        <v>diptera</v>
      </c>
      <c r="P1623" t="str">
        <f>VLOOKUP($D1623,metadata!$B$2:$S$451,13,0)</f>
        <v>Oulo2</v>
      </c>
      <c r="Q1623">
        <f>VLOOKUP($D1623,metadata!$B$2:$S$451,14,0)</f>
        <v>65.013333000000003</v>
      </c>
      <c r="R1623">
        <f>VLOOKUP($D1623,metadata!$B$2:$S$451,15,0)</f>
        <v>25.4725</v>
      </c>
      <c r="S1623" t="str">
        <f>VLOOKUP($D1623,metadata!$B$2:$S$451,16,0)</f>
        <v/>
      </c>
      <c r="T1623" t="str">
        <f>VLOOKUP($D1623,metadata!$B$2:$S$451,17,0)</f>
        <v/>
      </c>
      <c r="U1623" t="str">
        <f>VLOOKUP($D1623,metadata!$B$2:$S$451,18,0)</f>
        <v/>
      </c>
      <c r="V1623">
        <f>VLOOKUP($D1623,metadata!$B$2:$Z$451,19,0)</f>
        <v>443</v>
      </c>
      <c r="W1623" t="str">
        <f>VLOOKUP($D1623,metadata!$B$2:$Z$451,20,0)</f>
        <v>global average</v>
      </c>
      <c r="X1623" t="str">
        <f>VLOOKUP($D1623,metadata!$B$2:$Z$451,21,0)</f>
        <v/>
      </c>
      <c r="Y1623" t="str">
        <f>VLOOKUP($D1623,metadata!$B$2:$Z$451,22,0)</f>
        <v>42_1</v>
      </c>
      <c r="Z1623" t="str">
        <f>VLOOKUP($D1623,metadata!$B$2:$Z$451,23,0)</f>
        <v/>
      </c>
      <c r="AA1623" t="str">
        <f>VLOOKUP($D1623,metadata!$B$2:$Z$451,24,0)</f>
        <v/>
      </c>
      <c r="AB1623" t="str">
        <f>VLOOKUP($D1623,metadata!$B$2:$Z$451,25,0)</f>
        <v/>
      </c>
      <c r="AC1623">
        <v>21.9980372914622</v>
      </c>
      <c r="AD1623">
        <v>48.4493364249604</v>
      </c>
      <c r="AF1623">
        <f>IF(AE1623="",V1623,AE1623)</f>
        <v>443</v>
      </c>
      <c r="AG1623">
        <v>22</v>
      </c>
      <c r="AH1623">
        <v>1996</v>
      </c>
      <c r="AI1623" t="s">
        <v>37</v>
      </c>
      <c r="AJ1623" t="s">
        <v>37</v>
      </c>
    </row>
    <row r="1624" spans="3:36" x14ac:dyDescent="0.3">
      <c r="C1624">
        <v>1624</v>
      </c>
      <c r="D1624" t="str">
        <f t="shared" si="58"/>
        <v>42-Oulo2</v>
      </c>
      <c r="E1624" t="str">
        <f>VLOOKUP($D1624,metadata!$B$2:$S$451,2,0)</f>
        <v>Riihimaa, A; Kimura, MT; Lumme, J; Lakovaara, S</v>
      </c>
      <c r="F1624" t="str">
        <f>VLOOKUP($D1624,metadata!$B$2:$S$451,3,0)</f>
        <v>Geographical variation in the larval diapause of Chymomyza costata (Diptera; Drosophilidae)</v>
      </c>
      <c r="G1624" t="str">
        <f>VLOOKUP($D1624,metadata!$B$2:$S$451,4,0)</f>
        <v>10.1111/j.1601-5223.1996.00151.x</v>
      </c>
      <c r="H1624" t="str">
        <f>VLOOKUP($D1624,metadata!$B$2:$S$451,5,0)</f>
        <v>y</v>
      </c>
      <c r="I1624" t="str">
        <f>VLOOKUP($D1624,metadata!$B$2:$S$451,6,0)</f>
        <v>a</v>
      </c>
      <c r="J1624" t="str">
        <f>VLOOKUP($D1624,metadata!$B$2:$S$451,7,0)</f>
        <v>i</v>
      </c>
      <c r="K1624">
        <f>VLOOKUP($D1624,metadata!$B$2:$S$451,8,0)</f>
        <v>14</v>
      </c>
      <c r="L1624">
        <f>VLOOKUP($D1624,metadata!$B$2:$S$451,9,0)</f>
        <v>8</v>
      </c>
      <c r="M1624" t="str">
        <f>VLOOKUP($D1624,metadata!$B$2:$S$451,10,0)</f>
        <v/>
      </c>
      <c r="N1624" t="str">
        <f>VLOOKUP($D1624,metadata!$B$2:$S$451,11,0)</f>
        <v>Chymomyza costata</v>
      </c>
      <c r="O1624" t="str">
        <f>VLOOKUP($D1624,metadata!$B$2:$S$451,12,0)</f>
        <v>diptera</v>
      </c>
      <c r="P1624" t="str">
        <f>VLOOKUP($D1624,metadata!$B$2:$S$451,13,0)</f>
        <v>Oulo2</v>
      </c>
      <c r="Q1624">
        <f>VLOOKUP($D1624,metadata!$B$2:$S$451,14,0)</f>
        <v>65.013333000000003</v>
      </c>
      <c r="R1624">
        <f>VLOOKUP($D1624,metadata!$B$2:$S$451,15,0)</f>
        <v>25.4725</v>
      </c>
      <c r="S1624" t="str">
        <f>VLOOKUP($D1624,metadata!$B$2:$S$451,16,0)</f>
        <v/>
      </c>
      <c r="T1624" t="str">
        <f>VLOOKUP($D1624,metadata!$B$2:$S$451,17,0)</f>
        <v/>
      </c>
      <c r="U1624" t="str">
        <f>VLOOKUP($D1624,metadata!$B$2:$S$451,18,0)</f>
        <v/>
      </c>
      <c r="V1624">
        <f>VLOOKUP($D1624,metadata!$B$2:$Z$451,19,0)</f>
        <v>443</v>
      </c>
      <c r="W1624" t="str">
        <f>VLOOKUP($D1624,metadata!$B$2:$Z$451,20,0)</f>
        <v>global average</v>
      </c>
      <c r="X1624" t="str">
        <f>VLOOKUP($D1624,metadata!$B$2:$Z$451,21,0)</f>
        <v/>
      </c>
      <c r="Y1624" t="str">
        <f>VLOOKUP($D1624,metadata!$B$2:$Z$451,22,0)</f>
        <v>42_1</v>
      </c>
      <c r="Z1624" t="str">
        <f>VLOOKUP($D1624,metadata!$B$2:$Z$451,23,0)</f>
        <v/>
      </c>
      <c r="AA1624" t="str">
        <f>VLOOKUP($D1624,metadata!$B$2:$Z$451,24,0)</f>
        <v/>
      </c>
      <c r="AB1624" t="str">
        <f>VLOOKUP($D1624,metadata!$B$2:$Z$451,25,0)</f>
        <v/>
      </c>
      <c r="AC1624">
        <v>24.0117762512266</v>
      </c>
      <c r="AD1624">
        <v>36.275590283044799</v>
      </c>
      <c r="AF1624">
        <f>IF(AE1624="",V1624,AE1624)</f>
        <v>443</v>
      </c>
      <c r="AG1624">
        <v>24</v>
      </c>
      <c r="AH1624">
        <v>1996</v>
      </c>
      <c r="AI1624" t="s">
        <v>37</v>
      </c>
      <c r="AJ1624" t="s">
        <v>37</v>
      </c>
    </row>
    <row r="1625" spans="3:36" x14ac:dyDescent="0.3">
      <c r="C1625">
        <v>1625</v>
      </c>
      <c r="D1625" t="str">
        <f t="shared" si="58"/>
        <v>42-Kuopio</v>
      </c>
      <c r="E1625" t="str">
        <f>VLOOKUP($D1625,metadata!$B$2:$S$451,2,0)</f>
        <v>Riihimaa, A; Kimura, MT; Lumme, J; Lakovaara, S</v>
      </c>
      <c r="F1625" t="str">
        <f>VLOOKUP($D1625,metadata!$B$2:$S$451,3,0)</f>
        <v>Geographical variation in the larval diapause of Chymomyza costata (Diptera; Drosophilidae)</v>
      </c>
      <c r="G1625" t="str">
        <f>VLOOKUP($D1625,metadata!$B$2:$S$451,4,0)</f>
        <v>10.1111/j.1601-5223.1996.00151.x</v>
      </c>
      <c r="H1625" t="str">
        <f>VLOOKUP($D1625,metadata!$B$2:$S$451,5,0)</f>
        <v>y</v>
      </c>
      <c r="I1625" t="str">
        <f>VLOOKUP($D1625,metadata!$B$2:$S$451,6,0)</f>
        <v>a</v>
      </c>
      <c r="J1625" t="str">
        <f>VLOOKUP($D1625,metadata!$B$2:$S$451,7,0)</f>
        <v>i</v>
      </c>
      <c r="K1625">
        <f>VLOOKUP($D1625,metadata!$B$2:$S$451,8,0)</f>
        <v>14</v>
      </c>
      <c r="L1625">
        <f>VLOOKUP($D1625,metadata!$B$2:$S$451,9,0)</f>
        <v>8</v>
      </c>
      <c r="M1625" t="str">
        <f>VLOOKUP($D1625,metadata!$B$2:$S$451,10,0)</f>
        <v/>
      </c>
      <c r="N1625" t="str">
        <f>VLOOKUP($D1625,metadata!$B$2:$S$451,11,0)</f>
        <v>Chymomyza costata</v>
      </c>
      <c r="O1625" t="str">
        <f>VLOOKUP($D1625,metadata!$B$2:$S$451,12,0)</f>
        <v>diptera</v>
      </c>
      <c r="P1625" t="str">
        <f>VLOOKUP($D1625,metadata!$B$2:$S$451,13,0)</f>
        <v>Kuopio</v>
      </c>
      <c r="Q1625">
        <f>VLOOKUP($D1625,metadata!$B$2:$S$451,14,0)</f>
        <v>62.899721999999997</v>
      </c>
      <c r="R1625">
        <f>VLOOKUP($D1625,metadata!$B$2:$S$451,15,0)</f>
        <v>27.683056000000001</v>
      </c>
      <c r="S1625" t="str">
        <f>VLOOKUP($D1625,metadata!$B$2:$S$451,16,0)</f>
        <v/>
      </c>
      <c r="T1625" t="str">
        <f>VLOOKUP($D1625,metadata!$B$2:$S$451,17,0)</f>
        <v/>
      </c>
      <c r="U1625" t="str">
        <f>VLOOKUP($D1625,metadata!$B$2:$S$451,18,0)</f>
        <v/>
      </c>
      <c r="V1625">
        <f>VLOOKUP($D1625,metadata!$B$2:$Z$451,19,0)</f>
        <v>443</v>
      </c>
      <c r="W1625" t="str">
        <f>VLOOKUP($D1625,metadata!$B$2:$Z$451,20,0)</f>
        <v>global average</v>
      </c>
      <c r="X1625" t="str">
        <f>VLOOKUP($D1625,metadata!$B$2:$Z$451,21,0)</f>
        <v/>
      </c>
      <c r="Y1625" t="str">
        <f>VLOOKUP($D1625,metadata!$B$2:$Z$451,22,0)</f>
        <v>42_1</v>
      </c>
      <c r="Z1625" t="str">
        <f>VLOOKUP($D1625,metadata!$B$2:$Z$451,23,0)</f>
        <v/>
      </c>
      <c r="AA1625" t="str">
        <f>VLOOKUP($D1625,metadata!$B$2:$Z$451,24,0)</f>
        <v/>
      </c>
      <c r="AB1625" t="str">
        <f>VLOOKUP($D1625,metadata!$B$2:$Z$451,25,0)</f>
        <v/>
      </c>
      <c r="AC1625">
        <v>11.9764474975466</v>
      </c>
      <c r="AD1625">
        <v>99.846295774604201</v>
      </c>
      <c r="AF1625">
        <f>IF(AE1625="",V1625,AE1625)</f>
        <v>443</v>
      </c>
      <c r="AG1625">
        <f>ROUND(AC1625,1)</f>
        <v>12</v>
      </c>
      <c r="AH1625">
        <v>1996</v>
      </c>
      <c r="AI1625" t="s">
        <v>38</v>
      </c>
      <c r="AJ1625" t="s">
        <v>38</v>
      </c>
    </row>
    <row r="1626" spans="3:36" x14ac:dyDescent="0.3">
      <c r="C1626">
        <v>1626</v>
      </c>
      <c r="D1626" t="str">
        <f t="shared" si="58"/>
        <v>42-Kuopio</v>
      </c>
      <c r="E1626" t="str">
        <f>VLOOKUP($D1626,metadata!$B$2:$S$451,2,0)</f>
        <v>Riihimaa, A; Kimura, MT; Lumme, J; Lakovaara, S</v>
      </c>
      <c r="F1626" t="str">
        <f>VLOOKUP($D1626,metadata!$B$2:$S$451,3,0)</f>
        <v>Geographical variation in the larval diapause of Chymomyza costata (Diptera; Drosophilidae)</v>
      </c>
      <c r="G1626" t="str">
        <f>VLOOKUP($D1626,metadata!$B$2:$S$451,4,0)</f>
        <v>10.1111/j.1601-5223.1996.00151.x</v>
      </c>
      <c r="H1626" t="str">
        <f>VLOOKUP($D1626,metadata!$B$2:$S$451,5,0)</f>
        <v>y</v>
      </c>
      <c r="I1626" t="str">
        <f>VLOOKUP($D1626,metadata!$B$2:$S$451,6,0)</f>
        <v>a</v>
      </c>
      <c r="J1626" t="str">
        <f>VLOOKUP($D1626,metadata!$B$2:$S$451,7,0)</f>
        <v>i</v>
      </c>
      <c r="K1626">
        <f>VLOOKUP($D1626,metadata!$B$2:$S$451,8,0)</f>
        <v>14</v>
      </c>
      <c r="L1626">
        <f>VLOOKUP($D1626,metadata!$B$2:$S$451,9,0)</f>
        <v>8</v>
      </c>
      <c r="M1626" t="str">
        <f>VLOOKUP($D1626,metadata!$B$2:$S$451,10,0)</f>
        <v/>
      </c>
      <c r="N1626" t="str">
        <f>VLOOKUP($D1626,metadata!$B$2:$S$451,11,0)</f>
        <v>Chymomyza costata</v>
      </c>
      <c r="O1626" t="str">
        <f>VLOOKUP($D1626,metadata!$B$2:$S$451,12,0)</f>
        <v>diptera</v>
      </c>
      <c r="P1626" t="str">
        <f>VLOOKUP($D1626,metadata!$B$2:$S$451,13,0)</f>
        <v>Kuopio</v>
      </c>
      <c r="Q1626">
        <f>VLOOKUP($D1626,metadata!$B$2:$S$451,14,0)</f>
        <v>62.899721999999997</v>
      </c>
      <c r="R1626">
        <f>VLOOKUP($D1626,metadata!$B$2:$S$451,15,0)</f>
        <v>27.683056000000001</v>
      </c>
      <c r="S1626" t="str">
        <f>VLOOKUP($D1626,metadata!$B$2:$S$451,16,0)</f>
        <v/>
      </c>
      <c r="T1626" t="str">
        <f>VLOOKUP($D1626,metadata!$B$2:$S$451,17,0)</f>
        <v/>
      </c>
      <c r="U1626" t="str">
        <f>VLOOKUP($D1626,metadata!$B$2:$S$451,18,0)</f>
        <v/>
      </c>
      <c r="V1626">
        <f>VLOOKUP($D1626,metadata!$B$2:$Z$451,19,0)</f>
        <v>443</v>
      </c>
      <c r="W1626" t="str">
        <f>VLOOKUP($D1626,metadata!$B$2:$Z$451,20,0)</f>
        <v>global average</v>
      </c>
      <c r="X1626" t="str">
        <f>VLOOKUP($D1626,metadata!$B$2:$Z$451,21,0)</f>
        <v/>
      </c>
      <c r="Y1626" t="str">
        <f>VLOOKUP($D1626,metadata!$B$2:$Z$451,22,0)</f>
        <v>42_1</v>
      </c>
      <c r="Z1626" t="str">
        <f>VLOOKUP($D1626,metadata!$B$2:$Z$451,23,0)</f>
        <v/>
      </c>
      <c r="AA1626" t="str">
        <f>VLOOKUP($D1626,metadata!$B$2:$Z$451,24,0)</f>
        <v/>
      </c>
      <c r="AB1626" t="str">
        <f>VLOOKUP($D1626,metadata!$B$2:$Z$451,25,0)</f>
        <v/>
      </c>
      <c r="AC1626">
        <v>13.483807654563201</v>
      </c>
      <c r="AD1626">
        <v>99.904186389204398</v>
      </c>
      <c r="AF1626">
        <f>IF(AE1626="",V1626,AE1626)</f>
        <v>443</v>
      </c>
      <c r="AG1626">
        <f>ROUND(AC1626,1)</f>
        <v>13.5</v>
      </c>
      <c r="AH1626">
        <v>1996</v>
      </c>
      <c r="AI1626" t="s">
        <v>38</v>
      </c>
      <c r="AJ1626" t="s">
        <v>38</v>
      </c>
    </row>
    <row r="1627" spans="3:36" x14ac:dyDescent="0.3">
      <c r="C1627">
        <v>1627</v>
      </c>
      <c r="D1627" t="str">
        <f t="shared" si="58"/>
        <v>42-Kuopio</v>
      </c>
      <c r="E1627" t="str">
        <f>VLOOKUP($D1627,metadata!$B$2:$S$451,2,0)</f>
        <v>Riihimaa, A; Kimura, MT; Lumme, J; Lakovaara, S</v>
      </c>
      <c r="F1627" t="str">
        <f>VLOOKUP($D1627,metadata!$B$2:$S$451,3,0)</f>
        <v>Geographical variation in the larval diapause of Chymomyza costata (Diptera; Drosophilidae)</v>
      </c>
      <c r="G1627" t="str">
        <f>VLOOKUP($D1627,metadata!$B$2:$S$451,4,0)</f>
        <v>10.1111/j.1601-5223.1996.00151.x</v>
      </c>
      <c r="H1627" t="str">
        <f>VLOOKUP($D1627,metadata!$B$2:$S$451,5,0)</f>
        <v>y</v>
      </c>
      <c r="I1627" t="str">
        <f>VLOOKUP($D1627,metadata!$B$2:$S$451,6,0)</f>
        <v>a</v>
      </c>
      <c r="J1627" t="str">
        <f>VLOOKUP($D1627,metadata!$B$2:$S$451,7,0)</f>
        <v>i</v>
      </c>
      <c r="K1627">
        <f>VLOOKUP($D1627,metadata!$B$2:$S$451,8,0)</f>
        <v>14</v>
      </c>
      <c r="L1627">
        <f>VLOOKUP($D1627,metadata!$B$2:$S$451,9,0)</f>
        <v>8</v>
      </c>
      <c r="M1627" t="str">
        <f>VLOOKUP($D1627,metadata!$B$2:$S$451,10,0)</f>
        <v/>
      </c>
      <c r="N1627" t="str">
        <f>VLOOKUP($D1627,metadata!$B$2:$S$451,11,0)</f>
        <v>Chymomyza costata</v>
      </c>
      <c r="O1627" t="str">
        <f>VLOOKUP($D1627,metadata!$B$2:$S$451,12,0)</f>
        <v>diptera</v>
      </c>
      <c r="P1627" t="str">
        <f>VLOOKUP($D1627,metadata!$B$2:$S$451,13,0)</f>
        <v>Kuopio</v>
      </c>
      <c r="Q1627">
        <f>VLOOKUP($D1627,metadata!$B$2:$S$451,14,0)</f>
        <v>62.899721999999997</v>
      </c>
      <c r="R1627">
        <f>VLOOKUP($D1627,metadata!$B$2:$S$451,15,0)</f>
        <v>27.683056000000001</v>
      </c>
      <c r="S1627" t="str">
        <f>VLOOKUP($D1627,metadata!$B$2:$S$451,16,0)</f>
        <v/>
      </c>
      <c r="T1627" t="str">
        <f>VLOOKUP($D1627,metadata!$B$2:$S$451,17,0)</f>
        <v/>
      </c>
      <c r="U1627" t="str">
        <f>VLOOKUP($D1627,metadata!$B$2:$S$451,18,0)</f>
        <v/>
      </c>
      <c r="V1627">
        <f>VLOOKUP($D1627,metadata!$B$2:$Z$451,19,0)</f>
        <v>443</v>
      </c>
      <c r="W1627" t="str">
        <f>VLOOKUP($D1627,metadata!$B$2:$Z$451,20,0)</f>
        <v>global average</v>
      </c>
      <c r="X1627" t="str">
        <f>VLOOKUP($D1627,metadata!$B$2:$Z$451,21,0)</f>
        <v/>
      </c>
      <c r="Y1627" t="str">
        <f>VLOOKUP($D1627,metadata!$B$2:$Z$451,22,0)</f>
        <v>42_1</v>
      </c>
      <c r="Z1627" t="str">
        <f>VLOOKUP($D1627,metadata!$B$2:$Z$451,23,0)</f>
        <v/>
      </c>
      <c r="AA1627" t="str">
        <f>VLOOKUP($D1627,metadata!$B$2:$Z$451,24,0)</f>
        <v/>
      </c>
      <c r="AB1627" t="str">
        <f>VLOOKUP($D1627,metadata!$B$2:$Z$451,25,0)</f>
        <v/>
      </c>
      <c r="AC1627">
        <v>14.9793915603532</v>
      </c>
      <c r="AD1627">
        <v>99.9640892444191</v>
      </c>
      <c r="AF1627">
        <f>IF(AE1627="",V1627,AE1627)</f>
        <v>443</v>
      </c>
      <c r="AG1627">
        <f>ROUND(AC1627,1)</f>
        <v>15</v>
      </c>
      <c r="AH1627">
        <v>1996</v>
      </c>
      <c r="AI1627" t="s">
        <v>38</v>
      </c>
      <c r="AJ1627" t="s">
        <v>38</v>
      </c>
    </row>
    <row r="1628" spans="3:36" x14ac:dyDescent="0.3">
      <c r="C1628">
        <v>1628</v>
      </c>
      <c r="D1628" t="str">
        <f t="shared" si="58"/>
        <v>42-Kuopio</v>
      </c>
      <c r="E1628" t="str">
        <f>VLOOKUP($D1628,metadata!$B$2:$S$451,2,0)</f>
        <v>Riihimaa, A; Kimura, MT; Lumme, J; Lakovaara, S</v>
      </c>
      <c r="F1628" t="str">
        <f>VLOOKUP($D1628,metadata!$B$2:$S$451,3,0)</f>
        <v>Geographical variation in the larval diapause of Chymomyza costata (Diptera; Drosophilidae)</v>
      </c>
      <c r="G1628" t="str">
        <f>VLOOKUP($D1628,metadata!$B$2:$S$451,4,0)</f>
        <v>10.1111/j.1601-5223.1996.00151.x</v>
      </c>
      <c r="H1628" t="str">
        <f>VLOOKUP($D1628,metadata!$B$2:$S$451,5,0)</f>
        <v>y</v>
      </c>
      <c r="I1628" t="str">
        <f>VLOOKUP($D1628,metadata!$B$2:$S$451,6,0)</f>
        <v>a</v>
      </c>
      <c r="J1628" t="str">
        <f>VLOOKUP($D1628,metadata!$B$2:$S$451,7,0)</f>
        <v>i</v>
      </c>
      <c r="K1628">
        <f>VLOOKUP($D1628,metadata!$B$2:$S$451,8,0)</f>
        <v>14</v>
      </c>
      <c r="L1628">
        <f>VLOOKUP($D1628,metadata!$B$2:$S$451,9,0)</f>
        <v>8</v>
      </c>
      <c r="M1628" t="str">
        <f>VLOOKUP($D1628,metadata!$B$2:$S$451,10,0)</f>
        <v/>
      </c>
      <c r="N1628" t="str">
        <f>VLOOKUP($D1628,metadata!$B$2:$S$451,11,0)</f>
        <v>Chymomyza costata</v>
      </c>
      <c r="O1628" t="str">
        <f>VLOOKUP($D1628,metadata!$B$2:$S$451,12,0)</f>
        <v>diptera</v>
      </c>
      <c r="P1628" t="str">
        <f>VLOOKUP($D1628,metadata!$B$2:$S$451,13,0)</f>
        <v>Kuopio</v>
      </c>
      <c r="Q1628">
        <f>VLOOKUP($D1628,metadata!$B$2:$S$451,14,0)</f>
        <v>62.899721999999997</v>
      </c>
      <c r="R1628">
        <f>VLOOKUP($D1628,metadata!$B$2:$S$451,15,0)</f>
        <v>27.683056000000001</v>
      </c>
      <c r="S1628" t="str">
        <f>VLOOKUP($D1628,metadata!$B$2:$S$451,16,0)</f>
        <v/>
      </c>
      <c r="T1628" t="str">
        <f>VLOOKUP($D1628,metadata!$B$2:$S$451,17,0)</f>
        <v/>
      </c>
      <c r="U1628" t="str">
        <f>VLOOKUP($D1628,metadata!$B$2:$S$451,18,0)</f>
        <v/>
      </c>
      <c r="V1628">
        <f>VLOOKUP($D1628,metadata!$B$2:$Z$451,19,0)</f>
        <v>443</v>
      </c>
      <c r="W1628" t="str">
        <f>VLOOKUP($D1628,metadata!$B$2:$Z$451,20,0)</f>
        <v>global average</v>
      </c>
      <c r="X1628" t="str">
        <f>VLOOKUP($D1628,metadata!$B$2:$Z$451,21,0)</f>
        <v/>
      </c>
      <c r="Y1628" t="str">
        <f>VLOOKUP($D1628,metadata!$B$2:$Z$451,22,0)</f>
        <v>42_1</v>
      </c>
      <c r="Z1628" t="str">
        <f>VLOOKUP($D1628,metadata!$B$2:$Z$451,23,0)</f>
        <v/>
      </c>
      <c r="AA1628" t="str">
        <f>VLOOKUP($D1628,metadata!$B$2:$Z$451,24,0)</f>
        <v/>
      </c>
      <c r="AB1628" t="str">
        <f>VLOOKUP($D1628,metadata!$B$2:$Z$451,25,0)</f>
        <v/>
      </c>
      <c r="AC1628">
        <v>16.498527968596601</v>
      </c>
      <c r="AD1628">
        <v>99.862238911780196</v>
      </c>
      <c r="AF1628">
        <f>IF(AE1628="",V1628,AE1628)</f>
        <v>443</v>
      </c>
      <c r="AG1628">
        <f>ROUND(AC1628,1)</f>
        <v>16.5</v>
      </c>
      <c r="AH1628">
        <v>1996</v>
      </c>
      <c r="AI1628" t="s">
        <v>38</v>
      </c>
      <c r="AJ1628" t="s">
        <v>38</v>
      </c>
    </row>
    <row r="1629" spans="3:36" x14ac:dyDescent="0.3">
      <c r="C1629">
        <v>1629</v>
      </c>
      <c r="D1629" t="str">
        <f t="shared" si="58"/>
        <v>42-Kuopio</v>
      </c>
      <c r="E1629" t="str">
        <f>VLOOKUP($D1629,metadata!$B$2:$S$451,2,0)</f>
        <v>Riihimaa, A; Kimura, MT; Lumme, J; Lakovaara, S</v>
      </c>
      <c r="F1629" t="str">
        <f>VLOOKUP($D1629,metadata!$B$2:$S$451,3,0)</f>
        <v>Geographical variation in the larval diapause of Chymomyza costata (Diptera; Drosophilidae)</v>
      </c>
      <c r="G1629" t="str">
        <f>VLOOKUP($D1629,metadata!$B$2:$S$451,4,0)</f>
        <v>10.1111/j.1601-5223.1996.00151.x</v>
      </c>
      <c r="H1629" t="str">
        <f>VLOOKUP($D1629,metadata!$B$2:$S$451,5,0)</f>
        <v>y</v>
      </c>
      <c r="I1629" t="str">
        <f>VLOOKUP($D1629,metadata!$B$2:$S$451,6,0)</f>
        <v>a</v>
      </c>
      <c r="J1629" t="str">
        <f>VLOOKUP($D1629,metadata!$B$2:$S$451,7,0)</f>
        <v>i</v>
      </c>
      <c r="K1629">
        <f>VLOOKUP($D1629,metadata!$B$2:$S$451,8,0)</f>
        <v>14</v>
      </c>
      <c r="L1629">
        <f>VLOOKUP($D1629,metadata!$B$2:$S$451,9,0)</f>
        <v>8</v>
      </c>
      <c r="M1629" t="str">
        <f>VLOOKUP($D1629,metadata!$B$2:$S$451,10,0)</f>
        <v/>
      </c>
      <c r="N1629" t="str">
        <f>VLOOKUP($D1629,metadata!$B$2:$S$451,11,0)</f>
        <v>Chymomyza costata</v>
      </c>
      <c r="O1629" t="str">
        <f>VLOOKUP($D1629,metadata!$B$2:$S$451,12,0)</f>
        <v>diptera</v>
      </c>
      <c r="P1629" t="str">
        <f>VLOOKUP($D1629,metadata!$B$2:$S$451,13,0)</f>
        <v>Kuopio</v>
      </c>
      <c r="Q1629">
        <f>VLOOKUP($D1629,metadata!$B$2:$S$451,14,0)</f>
        <v>62.899721999999997</v>
      </c>
      <c r="R1629">
        <f>VLOOKUP($D1629,metadata!$B$2:$S$451,15,0)</f>
        <v>27.683056000000001</v>
      </c>
      <c r="S1629" t="str">
        <f>VLOOKUP($D1629,metadata!$B$2:$S$451,16,0)</f>
        <v/>
      </c>
      <c r="T1629" t="str">
        <f>VLOOKUP($D1629,metadata!$B$2:$S$451,17,0)</f>
        <v/>
      </c>
      <c r="U1629" t="str">
        <f>VLOOKUP($D1629,metadata!$B$2:$S$451,18,0)</f>
        <v/>
      </c>
      <c r="V1629">
        <f>VLOOKUP($D1629,metadata!$B$2:$Z$451,19,0)</f>
        <v>443</v>
      </c>
      <c r="W1629" t="str">
        <f>VLOOKUP($D1629,metadata!$B$2:$Z$451,20,0)</f>
        <v>global average</v>
      </c>
      <c r="X1629" t="str">
        <f>VLOOKUP($D1629,metadata!$B$2:$Z$451,21,0)</f>
        <v/>
      </c>
      <c r="Y1629" t="str">
        <f>VLOOKUP($D1629,metadata!$B$2:$Z$451,22,0)</f>
        <v>42_1</v>
      </c>
      <c r="Z1629" t="str">
        <f>VLOOKUP($D1629,metadata!$B$2:$Z$451,23,0)</f>
        <v/>
      </c>
      <c r="AA1629" t="str">
        <f>VLOOKUP($D1629,metadata!$B$2:$Z$451,24,0)</f>
        <v/>
      </c>
      <c r="AB1629" t="str">
        <f>VLOOKUP($D1629,metadata!$B$2:$Z$451,25,0)</f>
        <v/>
      </c>
      <c r="AC1629">
        <v>17.982335623159901</v>
      </c>
      <c r="AD1629">
        <v>98.9777817678617</v>
      </c>
      <c r="AF1629">
        <f>IF(AE1629="",V1629,AE1629)</f>
        <v>443</v>
      </c>
      <c r="AG1629">
        <f>ROUND(AC1629,1)</f>
        <v>18</v>
      </c>
      <c r="AH1629">
        <v>1996</v>
      </c>
      <c r="AI1629" t="s">
        <v>38</v>
      </c>
      <c r="AJ1629" t="s">
        <v>38</v>
      </c>
    </row>
    <row r="1630" spans="3:36" x14ac:dyDescent="0.3">
      <c r="C1630">
        <v>1630</v>
      </c>
      <c r="D1630" t="str">
        <f t="shared" si="58"/>
        <v>42-Kuopio</v>
      </c>
      <c r="E1630" t="str">
        <f>VLOOKUP($D1630,metadata!$B$2:$S$451,2,0)</f>
        <v>Riihimaa, A; Kimura, MT; Lumme, J; Lakovaara, S</v>
      </c>
      <c r="F1630" t="str">
        <f>VLOOKUP($D1630,metadata!$B$2:$S$451,3,0)</f>
        <v>Geographical variation in the larval diapause of Chymomyza costata (Diptera; Drosophilidae)</v>
      </c>
      <c r="G1630" t="str">
        <f>VLOOKUP($D1630,metadata!$B$2:$S$451,4,0)</f>
        <v>10.1111/j.1601-5223.1996.00151.x</v>
      </c>
      <c r="H1630" t="str">
        <f>VLOOKUP($D1630,metadata!$B$2:$S$451,5,0)</f>
        <v>y</v>
      </c>
      <c r="I1630" t="str">
        <f>VLOOKUP($D1630,metadata!$B$2:$S$451,6,0)</f>
        <v>a</v>
      </c>
      <c r="J1630" t="str">
        <f>VLOOKUP($D1630,metadata!$B$2:$S$451,7,0)</f>
        <v>i</v>
      </c>
      <c r="K1630">
        <f>VLOOKUP($D1630,metadata!$B$2:$S$451,8,0)</f>
        <v>14</v>
      </c>
      <c r="L1630">
        <f>VLOOKUP($D1630,metadata!$B$2:$S$451,9,0)</f>
        <v>8</v>
      </c>
      <c r="M1630" t="str">
        <f>VLOOKUP($D1630,metadata!$B$2:$S$451,10,0)</f>
        <v/>
      </c>
      <c r="N1630" t="str">
        <f>VLOOKUP($D1630,metadata!$B$2:$S$451,11,0)</f>
        <v>Chymomyza costata</v>
      </c>
      <c r="O1630" t="str">
        <f>VLOOKUP($D1630,metadata!$B$2:$S$451,12,0)</f>
        <v>diptera</v>
      </c>
      <c r="P1630" t="str">
        <f>VLOOKUP($D1630,metadata!$B$2:$S$451,13,0)</f>
        <v>Kuopio</v>
      </c>
      <c r="Q1630">
        <f>VLOOKUP($D1630,metadata!$B$2:$S$451,14,0)</f>
        <v>62.899721999999997</v>
      </c>
      <c r="R1630">
        <f>VLOOKUP($D1630,metadata!$B$2:$S$451,15,0)</f>
        <v>27.683056000000001</v>
      </c>
      <c r="S1630" t="str">
        <f>VLOOKUP($D1630,metadata!$B$2:$S$451,16,0)</f>
        <v/>
      </c>
      <c r="T1630" t="str">
        <f>VLOOKUP($D1630,metadata!$B$2:$S$451,17,0)</f>
        <v/>
      </c>
      <c r="U1630" t="str">
        <f>VLOOKUP($D1630,metadata!$B$2:$S$451,18,0)</f>
        <v/>
      </c>
      <c r="V1630">
        <f>VLOOKUP($D1630,metadata!$B$2:$Z$451,19,0)</f>
        <v>443</v>
      </c>
      <c r="W1630" t="str">
        <f>VLOOKUP($D1630,metadata!$B$2:$Z$451,20,0)</f>
        <v>global average</v>
      </c>
      <c r="X1630" t="str">
        <f>VLOOKUP($D1630,metadata!$B$2:$Z$451,21,0)</f>
        <v/>
      </c>
      <c r="Y1630" t="str">
        <f>VLOOKUP($D1630,metadata!$B$2:$Z$451,22,0)</f>
        <v>42_1</v>
      </c>
      <c r="Z1630" t="str">
        <f>VLOOKUP($D1630,metadata!$B$2:$Z$451,23,0)</f>
        <v/>
      </c>
      <c r="AA1630" t="str">
        <f>VLOOKUP($D1630,metadata!$B$2:$Z$451,24,0)</f>
        <v/>
      </c>
      <c r="AB1630" t="str">
        <f>VLOOKUP($D1630,metadata!$B$2:$Z$451,25,0)</f>
        <v/>
      </c>
      <c r="AC1630">
        <v>19.4896957801766</v>
      </c>
      <c r="AD1630">
        <v>27.584568281515502</v>
      </c>
      <c r="AF1630">
        <f>IF(AE1630="",V1630,AE1630)</f>
        <v>443</v>
      </c>
      <c r="AG1630">
        <f>ROUND(AC1630,1)</f>
        <v>19.5</v>
      </c>
      <c r="AH1630">
        <v>1996</v>
      </c>
      <c r="AI1630" t="s">
        <v>38</v>
      </c>
      <c r="AJ1630" t="s">
        <v>38</v>
      </c>
    </row>
    <row r="1631" spans="3:36" x14ac:dyDescent="0.3">
      <c r="C1631">
        <v>1631</v>
      </c>
      <c r="D1631" t="str">
        <f t="shared" si="58"/>
        <v>42-Kuopio</v>
      </c>
      <c r="E1631" t="str">
        <f>VLOOKUP($D1631,metadata!$B$2:$S$451,2,0)</f>
        <v>Riihimaa, A; Kimura, MT; Lumme, J; Lakovaara, S</v>
      </c>
      <c r="F1631" t="str">
        <f>VLOOKUP($D1631,metadata!$B$2:$S$451,3,0)</f>
        <v>Geographical variation in the larval diapause of Chymomyza costata (Diptera; Drosophilidae)</v>
      </c>
      <c r="G1631" t="str">
        <f>VLOOKUP($D1631,metadata!$B$2:$S$451,4,0)</f>
        <v>10.1111/j.1601-5223.1996.00151.x</v>
      </c>
      <c r="H1631" t="str">
        <f>VLOOKUP($D1631,metadata!$B$2:$S$451,5,0)</f>
        <v>y</v>
      </c>
      <c r="I1631" t="str">
        <f>VLOOKUP($D1631,metadata!$B$2:$S$451,6,0)</f>
        <v>a</v>
      </c>
      <c r="J1631" t="str">
        <f>VLOOKUP($D1631,metadata!$B$2:$S$451,7,0)</f>
        <v>i</v>
      </c>
      <c r="K1631">
        <f>VLOOKUP($D1631,metadata!$B$2:$S$451,8,0)</f>
        <v>14</v>
      </c>
      <c r="L1631">
        <f>VLOOKUP($D1631,metadata!$B$2:$S$451,9,0)</f>
        <v>8</v>
      </c>
      <c r="M1631" t="str">
        <f>VLOOKUP($D1631,metadata!$B$2:$S$451,10,0)</f>
        <v/>
      </c>
      <c r="N1631" t="str">
        <f>VLOOKUP($D1631,metadata!$B$2:$S$451,11,0)</f>
        <v>Chymomyza costata</v>
      </c>
      <c r="O1631" t="str">
        <f>VLOOKUP($D1631,metadata!$B$2:$S$451,12,0)</f>
        <v>diptera</v>
      </c>
      <c r="P1631" t="str">
        <f>VLOOKUP($D1631,metadata!$B$2:$S$451,13,0)</f>
        <v>Kuopio</v>
      </c>
      <c r="Q1631">
        <f>VLOOKUP($D1631,metadata!$B$2:$S$451,14,0)</f>
        <v>62.899721999999997</v>
      </c>
      <c r="R1631">
        <f>VLOOKUP($D1631,metadata!$B$2:$S$451,15,0)</f>
        <v>27.683056000000001</v>
      </c>
      <c r="S1631" t="str">
        <f>VLOOKUP($D1631,metadata!$B$2:$S$451,16,0)</f>
        <v/>
      </c>
      <c r="T1631" t="str">
        <f>VLOOKUP($D1631,metadata!$B$2:$S$451,17,0)</f>
        <v/>
      </c>
      <c r="U1631" t="str">
        <f>VLOOKUP($D1631,metadata!$B$2:$S$451,18,0)</f>
        <v/>
      </c>
      <c r="V1631">
        <f>VLOOKUP($D1631,metadata!$B$2:$Z$451,19,0)</f>
        <v>443</v>
      </c>
      <c r="W1631" t="str">
        <f>VLOOKUP($D1631,metadata!$B$2:$Z$451,20,0)</f>
        <v>global average</v>
      </c>
      <c r="X1631" t="str">
        <f>VLOOKUP($D1631,metadata!$B$2:$Z$451,21,0)</f>
        <v/>
      </c>
      <c r="Y1631" t="str">
        <f>VLOOKUP($D1631,metadata!$B$2:$Z$451,22,0)</f>
        <v>42_1</v>
      </c>
      <c r="Z1631" t="str">
        <f>VLOOKUP($D1631,metadata!$B$2:$Z$451,23,0)</f>
        <v/>
      </c>
      <c r="AA1631" t="str">
        <f>VLOOKUP($D1631,metadata!$B$2:$Z$451,24,0)</f>
        <v/>
      </c>
      <c r="AB1631" t="str">
        <f>VLOOKUP($D1631,metadata!$B$2:$Z$451,25,0)</f>
        <v/>
      </c>
      <c r="AC1631">
        <v>22.033366045142198</v>
      </c>
      <c r="AD1631">
        <v>3.49061831510451</v>
      </c>
      <c r="AF1631">
        <f>IF(AE1631="",V1631,AE1631)</f>
        <v>443</v>
      </c>
      <c r="AG1631">
        <f>ROUND(AC1631,1)</f>
        <v>22</v>
      </c>
      <c r="AH1631">
        <v>1996</v>
      </c>
      <c r="AI1631" t="s">
        <v>38</v>
      </c>
      <c r="AJ1631" t="s">
        <v>38</v>
      </c>
    </row>
    <row r="1632" spans="3:36" x14ac:dyDescent="0.3">
      <c r="C1632">
        <v>1632</v>
      </c>
      <c r="D1632" t="str">
        <f t="shared" si="58"/>
        <v>42-Kuopio</v>
      </c>
      <c r="E1632" t="str">
        <f>VLOOKUP($D1632,metadata!$B$2:$S$451,2,0)</f>
        <v>Riihimaa, A; Kimura, MT; Lumme, J; Lakovaara, S</v>
      </c>
      <c r="F1632" t="str">
        <f>VLOOKUP($D1632,metadata!$B$2:$S$451,3,0)</f>
        <v>Geographical variation in the larval diapause of Chymomyza costata (Diptera; Drosophilidae)</v>
      </c>
      <c r="G1632" t="str">
        <f>VLOOKUP($D1632,metadata!$B$2:$S$451,4,0)</f>
        <v>10.1111/j.1601-5223.1996.00151.x</v>
      </c>
      <c r="H1632" t="str">
        <f>VLOOKUP($D1632,metadata!$B$2:$S$451,5,0)</f>
        <v>y</v>
      </c>
      <c r="I1632" t="str">
        <f>VLOOKUP($D1632,metadata!$B$2:$S$451,6,0)</f>
        <v>a</v>
      </c>
      <c r="J1632" t="str">
        <f>VLOOKUP($D1632,metadata!$B$2:$S$451,7,0)</f>
        <v>i</v>
      </c>
      <c r="K1632">
        <f>VLOOKUP($D1632,metadata!$B$2:$S$451,8,0)</f>
        <v>14</v>
      </c>
      <c r="L1632">
        <f>VLOOKUP($D1632,metadata!$B$2:$S$451,9,0)</f>
        <v>8</v>
      </c>
      <c r="M1632" t="str">
        <f>VLOOKUP($D1632,metadata!$B$2:$S$451,10,0)</f>
        <v/>
      </c>
      <c r="N1632" t="str">
        <f>VLOOKUP($D1632,metadata!$B$2:$S$451,11,0)</f>
        <v>Chymomyza costata</v>
      </c>
      <c r="O1632" t="str">
        <f>VLOOKUP($D1632,metadata!$B$2:$S$451,12,0)</f>
        <v>diptera</v>
      </c>
      <c r="P1632" t="str">
        <f>VLOOKUP($D1632,metadata!$B$2:$S$451,13,0)</f>
        <v>Kuopio</v>
      </c>
      <c r="Q1632">
        <f>VLOOKUP($D1632,metadata!$B$2:$S$451,14,0)</f>
        <v>62.899721999999997</v>
      </c>
      <c r="R1632">
        <f>VLOOKUP($D1632,metadata!$B$2:$S$451,15,0)</f>
        <v>27.683056000000001</v>
      </c>
      <c r="S1632" t="str">
        <f>VLOOKUP($D1632,metadata!$B$2:$S$451,16,0)</f>
        <v/>
      </c>
      <c r="T1632" t="str">
        <f>VLOOKUP($D1632,metadata!$B$2:$S$451,17,0)</f>
        <v/>
      </c>
      <c r="U1632" t="str">
        <f>VLOOKUP($D1632,metadata!$B$2:$S$451,18,0)</f>
        <v/>
      </c>
      <c r="V1632">
        <f>VLOOKUP($D1632,metadata!$B$2:$Z$451,19,0)</f>
        <v>443</v>
      </c>
      <c r="W1632" t="str">
        <f>VLOOKUP($D1632,metadata!$B$2:$Z$451,20,0)</f>
        <v>global average</v>
      </c>
      <c r="X1632" t="str">
        <f>VLOOKUP($D1632,metadata!$B$2:$Z$451,21,0)</f>
        <v/>
      </c>
      <c r="Y1632" t="str">
        <f>VLOOKUP($D1632,metadata!$B$2:$Z$451,22,0)</f>
        <v>42_1</v>
      </c>
      <c r="Z1632" t="str">
        <f>VLOOKUP($D1632,metadata!$B$2:$Z$451,23,0)</f>
        <v/>
      </c>
      <c r="AA1632" t="str">
        <f>VLOOKUP($D1632,metadata!$B$2:$Z$451,24,0)</f>
        <v/>
      </c>
      <c r="AB1632" t="str">
        <f>VLOOKUP($D1632,metadata!$B$2:$Z$451,25,0)</f>
        <v/>
      </c>
      <c r="AC1632">
        <v>24.023552502453299</v>
      </c>
      <c r="AD1632">
        <v>1.88871999826639</v>
      </c>
      <c r="AF1632">
        <f>IF(AE1632="",V1632,AE1632)</f>
        <v>443</v>
      </c>
      <c r="AG1632">
        <f>ROUND(AC1632,1)</f>
        <v>24</v>
      </c>
      <c r="AH1632">
        <v>1996</v>
      </c>
      <c r="AI1632" t="s">
        <v>38</v>
      </c>
      <c r="AJ1632" t="s">
        <v>38</v>
      </c>
    </row>
    <row r="1633" spans="3:36" x14ac:dyDescent="0.3">
      <c r="C1633">
        <v>1633</v>
      </c>
      <c r="D1633" t="str">
        <f t="shared" si="58"/>
        <v>42-Varkaus</v>
      </c>
      <c r="E1633" t="str">
        <f>VLOOKUP($D1633,metadata!$B$2:$S$451,2,0)</f>
        <v>Riihimaa, A; Kimura, MT; Lumme, J; Lakovaara, S</v>
      </c>
      <c r="F1633" t="str">
        <f>VLOOKUP($D1633,metadata!$B$2:$S$451,3,0)</f>
        <v>Geographical variation in the larval diapause of Chymomyza costata (Diptera; Drosophilidae)</v>
      </c>
      <c r="G1633" t="str">
        <f>VLOOKUP($D1633,metadata!$B$2:$S$451,4,0)</f>
        <v>10.1111/j.1601-5223.1996.00151.x</v>
      </c>
      <c r="H1633" t="str">
        <f>VLOOKUP($D1633,metadata!$B$2:$S$451,5,0)</f>
        <v>y</v>
      </c>
      <c r="I1633" t="str">
        <f>VLOOKUP($D1633,metadata!$B$2:$S$451,6,0)</f>
        <v>a</v>
      </c>
      <c r="J1633" t="str">
        <f>VLOOKUP($D1633,metadata!$B$2:$S$451,7,0)</f>
        <v>i</v>
      </c>
      <c r="K1633">
        <f>VLOOKUP($D1633,metadata!$B$2:$S$451,8,0)</f>
        <v>14</v>
      </c>
      <c r="L1633">
        <f>VLOOKUP($D1633,metadata!$B$2:$S$451,9,0)</f>
        <v>8</v>
      </c>
      <c r="M1633" t="str">
        <f>VLOOKUP($D1633,metadata!$B$2:$S$451,10,0)</f>
        <v/>
      </c>
      <c r="N1633" t="str">
        <f>VLOOKUP($D1633,metadata!$B$2:$S$451,11,0)</f>
        <v>Chymomyza costata</v>
      </c>
      <c r="O1633" t="str">
        <f>VLOOKUP($D1633,metadata!$B$2:$S$451,12,0)</f>
        <v>diptera</v>
      </c>
      <c r="P1633" t="str">
        <f>VLOOKUP($D1633,metadata!$B$2:$S$451,13,0)</f>
        <v>Varkaus</v>
      </c>
      <c r="Q1633">
        <f>VLOOKUP($D1633,metadata!$B$2:$S$451,14,0)</f>
        <v>62.316667000000002</v>
      </c>
      <c r="R1633">
        <f>VLOOKUP($D1633,metadata!$B$2:$S$451,15,0)</f>
        <v>27.916667</v>
      </c>
      <c r="S1633" t="str">
        <f>VLOOKUP($D1633,metadata!$B$2:$S$451,16,0)</f>
        <v/>
      </c>
      <c r="T1633" t="str">
        <f>VLOOKUP($D1633,metadata!$B$2:$S$451,17,0)</f>
        <v/>
      </c>
      <c r="U1633" t="str">
        <f>VLOOKUP($D1633,metadata!$B$2:$S$451,18,0)</f>
        <v/>
      </c>
      <c r="V1633">
        <f>VLOOKUP($D1633,metadata!$B$2:$Z$451,19,0)</f>
        <v>443</v>
      </c>
      <c r="W1633" t="str">
        <f>VLOOKUP($D1633,metadata!$B$2:$Z$451,20,0)</f>
        <v>global average</v>
      </c>
      <c r="X1633" t="str">
        <f>VLOOKUP($D1633,metadata!$B$2:$Z$451,21,0)</f>
        <v/>
      </c>
      <c r="Y1633" t="str">
        <f>VLOOKUP($D1633,metadata!$B$2:$Z$451,22,0)</f>
        <v>42_1</v>
      </c>
      <c r="Z1633" t="str">
        <f>VLOOKUP($D1633,metadata!$B$2:$Z$451,23,0)</f>
        <v/>
      </c>
      <c r="AA1633" t="str">
        <f>VLOOKUP($D1633,metadata!$B$2:$Z$451,24,0)</f>
        <v/>
      </c>
      <c r="AB1633" t="str">
        <f>VLOOKUP($D1633,metadata!$B$2:$Z$451,25,0)</f>
        <v/>
      </c>
      <c r="AC1633">
        <v>11.811579980372899</v>
      </c>
      <c r="AD1633">
        <v>100.032195849831</v>
      </c>
      <c r="AF1633">
        <f>IF(AE1633="",V1633,AE1633)</f>
        <v>443</v>
      </c>
      <c r="AG1633">
        <v>12</v>
      </c>
      <c r="AH1633">
        <v>1996</v>
      </c>
      <c r="AI1633" t="s">
        <v>38</v>
      </c>
      <c r="AJ1633" t="s">
        <v>38</v>
      </c>
    </row>
    <row r="1634" spans="3:36" x14ac:dyDescent="0.3">
      <c r="C1634">
        <v>1634</v>
      </c>
      <c r="D1634" t="str">
        <f t="shared" si="58"/>
        <v>42-Varkaus</v>
      </c>
      <c r="E1634" t="str">
        <f>VLOOKUP($D1634,metadata!$B$2:$S$451,2,0)</f>
        <v>Riihimaa, A; Kimura, MT; Lumme, J; Lakovaara, S</v>
      </c>
      <c r="F1634" t="str">
        <f>VLOOKUP($D1634,metadata!$B$2:$S$451,3,0)</f>
        <v>Geographical variation in the larval diapause of Chymomyza costata (Diptera; Drosophilidae)</v>
      </c>
      <c r="G1634" t="str">
        <f>VLOOKUP($D1634,metadata!$B$2:$S$451,4,0)</f>
        <v>10.1111/j.1601-5223.1996.00151.x</v>
      </c>
      <c r="H1634" t="str">
        <f>VLOOKUP($D1634,metadata!$B$2:$S$451,5,0)</f>
        <v>y</v>
      </c>
      <c r="I1634" t="str">
        <f>VLOOKUP($D1634,metadata!$B$2:$S$451,6,0)</f>
        <v>a</v>
      </c>
      <c r="J1634" t="str">
        <f>VLOOKUP($D1634,metadata!$B$2:$S$451,7,0)</f>
        <v>i</v>
      </c>
      <c r="K1634">
        <f>VLOOKUP($D1634,metadata!$B$2:$S$451,8,0)</f>
        <v>14</v>
      </c>
      <c r="L1634">
        <f>VLOOKUP($D1634,metadata!$B$2:$S$451,9,0)</f>
        <v>8</v>
      </c>
      <c r="M1634" t="str">
        <f>VLOOKUP($D1634,metadata!$B$2:$S$451,10,0)</f>
        <v/>
      </c>
      <c r="N1634" t="str">
        <f>VLOOKUP($D1634,metadata!$B$2:$S$451,11,0)</f>
        <v>Chymomyza costata</v>
      </c>
      <c r="O1634" t="str">
        <f>VLOOKUP($D1634,metadata!$B$2:$S$451,12,0)</f>
        <v>diptera</v>
      </c>
      <c r="P1634" t="str">
        <f>VLOOKUP($D1634,metadata!$B$2:$S$451,13,0)</f>
        <v>Varkaus</v>
      </c>
      <c r="Q1634">
        <f>VLOOKUP($D1634,metadata!$B$2:$S$451,14,0)</f>
        <v>62.316667000000002</v>
      </c>
      <c r="R1634">
        <f>VLOOKUP($D1634,metadata!$B$2:$S$451,15,0)</f>
        <v>27.916667</v>
      </c>
      <c r="S1634" t="str">
        <f>VLOOKUP($D1634,metadata!$B$2:$S$451,16,0)</f>
        <v/>
      </c>
      <c r="T1634" t="str">
        <f>VLOOKUP($D1634,metadata!$B$2:$S$451,17,0)</f>
        <v/>
      </c>
      <c r="U1634" t="str">
        <f>VLOOKUP($D1634,metadata!$B$2:$S$451,18,0)</f>
        <v/>
      </c>
      <c r="V1634">
        <f>VLOOKUP($D1634,metadata!$B$2:$Z$451,19,0)</f>
        <v>443</v>
      </c>
      <c r="W1634" t="str">
        <f>VLOOKUP($D1634,metadata!$B$2:$Z$451,20,0)</f>
        <v>global average</v>
      </c>
      <c r="X1634" t="str">
        <f>VLOOKUP($D1634,metadata!$B$2:$Z$451,21,0)</f>
        <v/>
      </c>
      <c r="Y1634" t="str">
        <f>VLOOKUP($D1634,metadata!$B$2:$Z$451,22,0)</f>
        <v>42_1</v>
      </c>
      <c r="Z1634" t="str">
        <f>VLOOKUP($D1634,metadata!$B$2:$Z$451,23,0)</f>
        <v/>
      </c>
      <c r="AA1634" t="str">
        <f>VLOOKUP($D1634,metadata!$B$2:$Z$451,24,0)</f>
        <v/>
      </c>
      <c r="AB1634" t="str">
        <f>VLOOKUP($D1634,metadata!$B$2:$Z$451,25,0)</f>
        <v/>
      </c>
      <c r="AC1634">
        <v>13.3189401373895</v>
      </c>
      <c r="AD1634">
        <v>99.774629051182103</v>
      </c>
      <c r="AF1634">
        <f>IF(AE1634="",V1634,AE1634)</f>
        <v>443</v>
      </c>
      <c r="AG1634">
        <v>13.5</v>
      </c>
      <c r="AH1634">
        <v>1996</v>
      </c>
      <c r="AI1634" t="s">
        <v>38</v>
      </c>
      <c r="AJ1634" t="s">
        <v>38</v>
      </c>
    </row>
    <row r="1635" spans="3:36" x14ac:dyDescent="0.3">
      <c r="C1635">
        <v>1635</v>
      </c>
      <c r="D1635" t="str">
        <f t="shared" si="58"/>
        <v>42-Varkaus</v>
      </c>
      <c r="E1635" t="str">
        <f>VLOOKUP($D1635,metadata!$B$2:$S$451,2,0)</f>
        <v>Riihimaa, A; Kimura, MT; Lumme, J; Lakovaara, S</v>
      </c>
      <c r="F1635" t="str">
        <f>VLOOKUP($D1635,metadata!$B$2:$S$451,3,0)</f>
        <v>Geographical variation in the larval diapause of Chymomyza costata (Diptera; Drosophilidae)</v>
      </c>
      <c r="G1635" t="str">
        <f>VLOOKUP($D1635,metadata!$B$2:$S$451,4,0)</f>
        <v>10.1111/j.1601-5223.1996.00151.x</v>
      </c>
      <c r="H1635" t="str">
        <f>VLOOKUP($D1635,metadata!$B$2:$S$451,5,0)</f>
        <v>y</v>
      </c>
      <c r="I1635" t="str">
        <f>VLOOKUP($D1635,metadata!$B$2:$S$451,6,0)</f>
        <v>a</v>
      </c>
      <c r="J1635" t="str">
        <f>VLOOKUP($D1635,metadata!$B$2:$S$451,7,0)</f>
        <v>i</v>
      </c>
      <c r="K1635">
        <f>VLOOKUP($D1635,metadata!$B$2:$S$451,8,0)</f>
        <v>14</v>
      </c>
      <c r="L1635">
        <f>VLOOKUP($D1635,metadata!$B$2:$S$451,9,0)</f>
        <v>8</v>
      </c>
      <c r="M1635" t="str">
        <f>VLOOKUP($D1635,metadata!$B$2:$S$451,10,0)</f>
        <v/>
      </c>
      <c r="N1635" t="str">
        <f>VLOOKUP($D1635,metadata!$B$2:$S$451,11,0)</f>
        <v>Chymomyza costata</v>
      </c>
      <c r="O1635" t="str">
        <f>VLOOKUP($D1635,metadata!$B$2:$S$451,12,0)</f>
        <v>diptera</v>
      </c>
      <c r="P1635" t="str">
        <f>VLOOKUP($D1635,metadata!$B$2:$S$451,13,0)</f>
        <v>Varkaus</v>
      </c>
      <c r="Q1635">
        <f>VLOOKUP($D1635,metadata!$B$2:$S$451,14,0)</f>
        <v>62.316667000000002</v>
      </c>
      <c r="R1635">
        <f>VLOOKUP($D1635,metadata!$B$2:$S$451,15,0)</f>
        <v>27.916667</v>
      </c>
      <c r="S1635" t="str">
        <f>VLOOKUP($D1635,metadata!$B$2:$S$451,16,0)</f>
        <v/>
      </c>
      <c r="T1635" t="str">
        <f>VLOOKUP($D1635,metadata!$B$2:$S$451,17,0)</f>
        <v/>
      </c>
      <c r="U1635" t="str">
        <f>VLOOKUP($D1635,metadata!$B$2:$S$451,18,0)</f>
        <v/>
      </c>
      <c r="V1635">
        <f>VLOOKUP($D1635,metadata!$B$2:$Z$451,19,0)</f>
        <v>443</v>
      </c>
      <c r="W1635" t="str">
        <f>VLOOKUP($D1635,metadata!$B$2:$Z$451,20,0)</f>
        <v>global average</v>
      </c>
      <c r="X1635" t="str">
        <f>VLOOKUP($D1635,metadata!$B$2:$Z$451,21,0)</f>
        <v/>
      </c>
      <c r="Y1635" t="str">
        <f>VLOOKUP($D1635,metadata!$B$2:$Z$451,22,0)</f>
        <v>42_1</v>
      </c>
      <c r="Z1635" t="str">
        <f>VLOOKUP($D1635,metadata!$B$2:$Z$451,23,0)</f>
        <v/>
      </c>
      <c r="AA1635" t="str">
        <f>VLOOKUP($D1635,metadata!$B$2:$Z$451,24,0)</f>
        <v/>
      </c>
      <c r="AB1635" t="str">
        <f>VLOOKUP($D1635,metadata!$B$2:$Z$451,25,0)</f>
        <v/>
      </c>
      <c r="AC1635">
        <v>14.8027477919528</v>
      </c>
      <c r="AD1635">
        <v>99.836544147011196</v>
      </c>
      <c r="AF1635">
        <f>IF(AE1635="",V1635,AE1635)</f>
        <v>443</v>
      </c>
      <c r="AG1635">
        <v>15</v>
      </c>
      <c r="AH1635">
        <v>1996</v>
      </c>
      <c r="AI1635" t="s">
        <v>38</v>
      </c>
      <c r="AJ1635" t="s">
        <v>38</v>
      </c>
    </row>
    <row r="1636" spans="3:36" x14ac:dyDescent="0.3">
      <c r="C1636">
        <v>1636</v>
      </c>
      <c r="D1636" t="str">
        <f t="shared" si="58"/>
        <v>42-Varkaus</v>
      </c>
      <c r="E1636" t="str">
        <f>VLOOKUP($D1636,metadata!$B$2:$S$451,2,0)</f>
        <v>Riihimaa, A; Kimura, MT; Lumme, J; Lakovaara, S</v>
      </c>
      <c r="F1636" t="str">
        <f>VLOOKUP($D1636,metadata!$B$2:$S$451,3,0)</f>
        <v>Geographical variation in the larval diapause of Chymomyza costata (Diptera; Drosophilidae)</v>
      </c>
      <c r="G1636" t="str">
        <f>VLOOKUP($D1636,metadata!$B$2:$S$451,4,0)</f>
        <v>10.1111/j.1601-5223.1996.00151.x</v>
      </c>
      <c r="H1636" t="str">
        <f>VLOOKUP($D1636,metadata!$B$2:$S$451,5,0)</f>
        <v>y</v>
      </c>
      <c r="I1636" t="str">
        <f>VLOOKUP($D1636,metadata!$B$2:$S$451,6,0)</f>
        <v>a</v>
      </c>
      <c r="J1636" t="str">
        <f>VLOOKUP($D1636,metadata!$B$2:$S$451,7,0)</f>
        <v>i</v>
      </c>
      <c r="K1636">
        <f>VLOOKUP($D1636,metadata!$B$2:$S$451,8,0)</f>
        <v>14</v>
      </c>
      <c r="L1636">
        <f>VLOOKUP($D1636,metadata!$B$2:$S$451,9,0)</f>
        <v>8</v>
      </c>
      <c r="M1636" t="str">
        <f>VLOOKUP($D1636,metadata!$B$2:$S$451,10,0)</f>
        <v/>
      </c>
      <c r="N1636" t="str">
        <f>VLOOKUP($D1636,metadata!$B$2:$S$451,11,0)</f>
        <v>Chymomyza costata</v>
      </c>
      <c r="O1636" t="str">
        <f>VLOOKUP($D1636,metadata!$B$2:$S$451,12,0)</f>
        <v>diptera</v>
      </c>
      <c r="P1636" t="str">
        <f>VLOOKUP($D1636,metadata!$B$2:$S$451,13,0)</f>
        <v>Varkaus</v>
      </c>
      <c r="Q1636">
        <f>VLOOKUP($D1636,metadata!$B$2:$S$451,14,0)</f>
        <v>62.316667000000002</v>
      </c>
      <c r="R1636">
        <f>VLOOKUP($D1636,metadata!$B$2:$S$451,15,0)</f>
        <v>27.916667</v>
      </c>
      <c r="S1636" t="str">
        <f>VLOOKUP($D1636,metadata!$B$2:$S$451,16,0)</f>
        <v/>
      </c>
      <c r="T1636" t="str">
        <f>VLOOKUP($D1636,metadata!$B$2:$S$451,17,0)</f>
        <v/>
      </c>
      <c r="U1636" t="str">
        <f>VLOOKUP($D1636,metadata!$B$2:$S$451,18,0)</f>
        <v/>
      </c>
      <c r="V1636">
        <f>VLOOKUP($D1636,metadata!$B$2:$Z$451,19,0)</f>
        <v>443</v>
      </c>
      <c r="W1636" t="str">
        <f>VLOOKUP($D1636,metadata!$B$2:$Z$451,20,0)</f>
        <v>global average</v>
      </c>
      <c r="X1636" t="str">
        <f>VLOOKUP($D1636,metadata!$B$2:$Z$451,21,0)</f>
        <v/>
      </c>
      <c r="Y1636" t="str">
        <f>VLOOKUP($D1636,metadata!$B$2:$Z$451,22,0)</f>
        <v>42_1</v>
      </c>
      <c r="Z1636" t="str">
        <f>VLOOKUP($D1636,metadata!$B$2:$Z$451,23,0)</f>
        <v/>
      </c>
      <c r="AA1636" t="str">
        <f>VLOOKUP($D1636,metadata!$B$2:$Z$451,24,0)</f>
        <v/>
      </c>
      <c r="AB1636" t="str">
        <f>VLOOKUP($D1636,metadata!$B$2:$Z$451,25,0)</f>
        <v/>
      </c>
      <c r="AC1636">
        <v>16.333660451422901</v>
      </c>
      <c r="AD1636">
        <v>99.890410280382497</v>
      </c>
      <c r="AF1636">
        <f>IF(AE1636="",V1636,AE1636)</f>
        <v>443</v>
      </c>
      <c r="AG1636">
        <v>16.5</v>
      </c>
      <c r="AH1636">
        <v>1996</v>
      </c>
      <c r="AI1636" t="s">
        <v>38</v>
      </c>
      <c r="AJ1636" t="s">
        <v>38</v>
      </c>
    </row>
    <row r="1637" spans="3:36" x14ac:dyDescent="0.3">
      <c r="C1637">
        <v>1637</v>
      </c>
      <c r="D1637" t="str">
        <f t="shared" si="58"/>
        <v>42-Varkaus</v>
      </c>
      <c r="E1637" t="str">
        <f>VLOOKUP($D1637,metadata!$B$2:$S$451,2,0)</f>
        <v>Riihimaa, A; Kimura, MT; Lumme, J; Lakovaara, S</v>
      </c>
      <c r="F1637" t="str">
        <f>VLOOKUP($D1637,metadata!$B$2:$S$451,3,0)</f>
        <v>Geographical variation in the larval diapause of Chymomyza costata (Diptera; Drosophilidae)</v>
      </c>
      <c r="G1637" t="str">
        <f>VLOOKUP($D1637,metadata!$B$2:$S$451,4,0)</f>
        <v>10.1111/j.1601-5223.1996.00151.x</v>
      </c>
      <c r="H1637" t="str">
        <f>VLOOKUP($D1637,metadata!$B$2:$S$451,5,0)</f>
        <v>y</v>
      </c>
      <c r="I1637" t="str">
        <f>VLOOKUP($D1637,metadata!$B$2:$S$451,6,0)</f>
        <v>a</v>
      </c>
      <c r="J1637" t="str">
        <f>VLOOKUP($D1637,metadata!$B$2:$S$451,7,0)</f>
        <v>i</v>
      </c>
      <c r="K1637">
        <f>VLOOKUP($D1637,metadata!$B$2:$S$451,8,0)</f>
        <v>14</v>
      </c>
      <c r="L1637">
        <f>VLOOKUP($D1637,metadata!$B$2:$S$451,9,0)</f>
        <v>8</v>
      </c>
      <c r="M1637" t="str">
        <f>VLOOKUP($D1637,metadata!$B$2:$S$451,10,0)</f>
        <v/>
      </c>
      <c r="N1637" t="str">
        <f>VLOOKUP($D1637,metadata!$B$2:$S$451,11,0)</f>
        <v>Chymomyza costata</v>
      </c>
      <c r="O1637" t="str">
        <f>VLOOKUP($D1637,metadata!$B$2:$S$451,12,0)</f>
        <v>diptera</v>
      </c>
      <c r="P1637" t="str">
        <f>VLOOKUP($D1637,metadata!$B$2:$S$451,13,0)</f>
        <v>Varkaus</v>
      </c>
      <c r="Q1637">
        <f>VLOOKUP($D1637,metadata!$B$2:$S$451,14,0)</f>
        <v>62.316667000000002</v>
      </c>
      <c r="R1637">
        <f>VLOOKUP($D1637,metadata!$B$2:$S$451,15,0)</f>
        <v>27.916667</v>
      </c>
      <c r="S1637" t="str">
        <f>VLOOKUP($D1637,metadata!$B$2:$S$451,16,0)</f>
        <v/>
      </c>
      <c r="T1637" t="str">
        <f>VLOOKUP($D1637,metadata!$B$2:$S$451,17,0)</f>
        <v/>
      </c>
      <c r="U1637" t="str">
        <f>VLOOKUP($D1637,metadata!$B$2:$S$451,18,0)</f>
        <v/>
      </c>
      <c r="V1637">
        <f>VLOOKUP($D1637,metadata!$B$2:$Z$451,19,0)</f>
        <v>443</v>
      </c>
      <c r="W1637" t="str">
        <f>VLOOKUP($D1637,metadata!$B$2:$Z$451,20,0)</f>
        <v>global average</v>
      </c>
      <c r="X1637" t="str">
        <f>VLOOKUP($D1637,metadata!$B$2:$Z$451,21,0)</f>
        <v/>
      </c>
      <c r="Y1637" t="str">
        <f>VLOOKUP($D1637,metadata!$B$2:$Z$451,22,0)</f>
        <v>42_1</v>
      </c>
      <c r="Z1637" t="str">
        <f>VLOOKUP($D1637,metadata!$B$2:$Z$451,23,0)</f>
        <v/>
      </c>
      <c r="AA1637" t="str">
        <f>VLOOKUP($D1637,metadata!$B$2:$Z$451,24,0)</f>
        <v/>
      </c>
      <c r="AB1637" t="str">
        <f>VLOOKUP($D1637,metadata!$B$2:$Z$451,25,0)</f>
        <v/>
      </c>
      <c r="AC1637">
        <v>17.817468105986201</v>
      </c>
      <c r="AD1637">
        <v>99.952325376211604</v>
      </c>
      <c r="AF1637">
        <f>IF(AE1637="",V1637,AE1637)</f>
        <v>443</v>
      </c>
      <c r="AG1637">
        <v>18</v>
      </c>
      <c r="AH1637">
        <v>1996</v>
      </c>
      <c r="AI1637" t="s">
        <v>38</v>
      </c>
      <c r="AJ1637" t="s">
        <v>38</v>
      </c>
    </row>
    <row r="1638" spans="3:36" x14ac:dyDescent="0.3">
      <c r="C1638">
        <v>1638</v>
      </c>
      <c r="D1638" t="str">
        <f t="shared" si="58"/>
        <v>42-Varkaus</v>
      </c>
      <c r="E1638" t="str">
        <f>VLOOKUP($D1638,metadata!$B$2:$S$451,2,0)</f>
        <v>Riihimaa, A; Kimura, MT; Lumme, J; Lakovaara, S</v>
      </c>
      <c r="F1638" t="str">
        <f>VLOOKUP($D1638,metadata!$B$2:$S$451,3,0)</f>
        <v>Geographical variation in the larval diapause of Chymomyza costata (Diptera; Drosophilidae)</v>
      </c>
      <c r="G1638" t="str">
        <f>VLOOKUP($D1638,metadata!$B$2:$S$451,4,0)</f>
        <v>10.1111/j.1601-5223.1996.00151.x</v>
      </c>
      <c r="H1638" t="str">
        <f>VLOOKUP($D1638,metadata!$B$2:$S$451,5,0)</f>
        <v>y</v>
      </c>
      <c r="I1638" t="str">
        <f>VLOOKUP($D1638,metadata!$B$2:$S$451,6,0)</f>
        <v>a</v>
      </c>
      <c r="J1638" t="str">
        <f>VLOOKUP($D1638,metadata!$B$2:$S$451,7,0)</f>
        <v>i</v>
      </c>
      <c r="K1638">
        <f>VLOOKUP($D1638,metadata!$B$2:$S$451,8,0)</f>
        <v>14</v>
      </c>
      <c r="L1638">
        <f>VLOOKUP($D1638,metadata!$B$2:$S$451,9,0)</f>
        <v>8</v>
      </c>
      <c r="M1638" t="str">
        <f>VLOOKUP($D1638,metadata!$B$2:$S$451,10,0)</f>
        <v/>
      </c>
      <c r="N1638" t="str">
        <f>VLOOKUP($D1638,metadata!$B$2:$S$451,11,0)</f>
        <v>Chymomyza costata</v>
      </c>
      <c r="O1638" t="str">
        <f>VLOOKUP($D1638,metadata!$B$2:$S$451,12,0)</f>
        <v>diptera</v>
      </c>
      <c r="P1638" t="str">
        <f>VLOOKUP($D1638,metadata!$B$2:$S$451,13,0)</f>
        <v>Varkaus</v>
      </c>
      <c r="Q1638">
        <f>VLOOKUP($D1638,metadata!$B$2:$S$451,14,0)</f>
        <v>62.316667000000002</v>
      </c>
      <c r="R1638">
        <f>VLOOKUP($D1638,metadata!$B$2:$S$451,15,0)</f>
        <v>27.916667</v>
      </c>
      <c r="S1638" t="str">
        <f>VLOOKUP($D1638,metadata!$B$2:$S$451,16,0)</f>
        <v/>
      </c>
      <c r="T1638" t="str">
        <f>VLOOKUP($D1638,metadata!$B$2:$S$451,17,0)</f>
        <v/>
      </c>
      <c r="U1638" t="str">
        <f>VLOOKUP($D1638,metadata!$B$2:$S$451,18,0)</f>
        <v/>
      </c>
      <c r="V1638">
        <f>VLOOKUP($D1638,metadata!$B$2:$Z$451,19,0)</f>
        <v>443</v>
      </c>
      <c r="W1638" t="str">
        <f>VLOOKUP($D1638,metadata!$B$2:$Z$451,20,0)</f>
        <v>global average</v>
      </c>
      <c r="X1638" t="str">
        <f>VLOOKUP($D1638,metadata!$B$2:$Z$451,21,0)</f>
        <v/>
      </c>
      <c r="Y1638" t="str">
        <f>VLOOKUP($D1638,metadata!$B$2:$Z$451,22,0)</f>
        <v>42_1</v>
      </c>
      <c r="Z1638" t="str">
        <f>VLOOKUP($D1638,metadata!$B$2:$Z$451,23,0)</f>
        <v/>
      </c>
      <c r="AA1638" t="str">
        <f>VLOOKUP($D1638,metadata!$B$2:$Z$451,24,0)</f>
        <v/>
      </c>
      <c r="AB1638" t="str">
        <f>VLOOKUP($D1638,metadata!$B$2:$Z$451,25,0)</f>
        <v/>
      </c>
      <c r="AC1638">
        <v>19.513248282629998</v>
      </c>
      <c r="AD1638">
        <v>30.261931812904901</v>
      </c>
      <c r="AF1638">
        <f>IF(AE1638="",V1638,AE1638)</f>
        <v>443</v>
      </c>
      <c r="AG1638">
        <v>19.5</v>
      </c>
      <c r="AH1638">
        <v>1996</v>
      </c>
      <c r="AI1638" t="s">
        <v>38</v>
      </c>
      <c r="AJ1638" t="s">
        <v>38</v>
      </c>
    </row>
    <row r="1639" spans="3:36" x14ac:dyDescent="0.3">
      <c r="C1639">
        <v>1639</v>
      </c>
      <c r="D1639" t="str">
        <f t="shared" si="58"/>
        <v>42-Varkaus</v>
      </c>
      <c r="E1639" t="str">
        <f>VLOOKUP($D1639,metadata!$B$2:$S$451,2,0)</f>
        <v>Riihimaa, A; Kimura, MT; Lumme, J; Lakovaara, S</v>
      </c>
      <c r="F1639" t="str">
        <f>VLOOKUP($D1639,metadata!$B$2:$S$451,3,0)</f>
        <v>Geographical variation in the larval diapause of Chymomyza costata (Diptera; Drosophilidae)</v>
      </c>
      <c r="G1639" t="str">
        <f>VLOOKUP($D1639,metadata!$B$2:$S$451,4,0)</f>
        <v>10.1111/j.1601-5223.1996.00151.x</v>
      </c>
      <c r="H1639" t="str">
        <f>VLOOKUP($D1639,metadata!$B$2:$S$451,5,0)</f>
        <v>y</v>
      </c>
      <c r="I1639" t="str">
        <f>VLOOKUP($D1639,metadata!$B$2:$S$451,6,0)</f>
        <v>a</v>
      </c>
      <c r="J1639" t="str">
        <f>VLOOKUP($D1639,metadata!$B$2:$S$451,7,0)</f>
        <v>i</v>
      </c>
      <c r="K1639">
        <f>VLOOKUP($D1639,metadata!$B$2:$S$451,8,0)</f>
        <v>14</v>
      </c>
      <c r="L1639">
        <f>VLOOKUP($D1639,metadata!$B$2:$S$451,9,0)</f>
        <v>8</v>
      </c>
      <c r="M1639" t="str">
        <f>VLOOKUP($D1639,metadata!$B$2:$S$451,10,0)</f>
        <v/>
      </c>
      <c r="N1639" t="str">
        <f>VLOOKUP($D1639,metadata!$B$2:$S$451,11,0)</f>
        <v>Chymomyza costata</v>
      </c>
      <c r="O1639" t="str">
        <f>VLOOKUP($D1639,metadata!$B$2:$S$451,12,0)</f>
        <v>diptera</v>
      </c>
      <c r="P1639" t="str">
        <f>VLOOKUP($D1639,metadata!$B$2:$S$451,13,0)</f>
        <v>Varkaus</v>
      </c>
      <c r="Q1639">
        <f>VLOOKUP($D1639,metadata!$B$2:$S$451,14,0)</f>
        <v>62.316667000000002</v>
      </c>
      <c r="R1639">
        <f>VLOOKUP($D1639,metadata!$B$2:$S$451,15,0)</f>
        <v>27.916667</v>
      </c>
      <c r="S1639" t="str">
        <f>VLOOKUP($D1639,metadata!$B$2:$S$451,16,0)</f>
        <v/>
      </c>
      <c r="T1639" t="str">
        <f>VLOOKUP($D1639,metadata!$B$2:$S$451,17,0)</f>
        <v/>
      </c>
      <c r="U1639" t="str">
        <f>VLOOKUP($D1639,metadata!$B$2:$S$451,18,0)</f>
        <v/>
      </c>
      <c r="V1639">
        <f>VLOOKUP($D1639,metadata!$B$2:$Z$451,19,0)</f>
        <v>443</v>
      </c>
      <c r="W1639" t="str">
        <f>VLOOKUP($D1639,metadata!$B$2:$Z$451,20,0)</f>
        <v>global average</v>
      </c>
      <c r="X1639" t="str">
        <f>VLOOKUP($D1639,metadata!$B$2:$Z$451,21,0)</f>
        <v/>
      </c>
      <c r="Y1639" t="str">
        <f>VLOOKUP($D1639,metadata!$B$2:$Z$451,22,0)</f>
        <v>42_1</v>
      </c>
      <c r="Z1639" t="str">
        <f>VLOOKUP($D1639,metadata!$B$2:$Z$451,23,0)</f>
        <v/>
      </c>
      <c r="AA1639" t="str">
        <f>VLOOKUP($D1639,metadata!$B$2:$Z$451,24,0)</f>
        <v/>
      </c>
      <c r="AB1639" t="str">
        <f>VLOOKUP($D1639,metadata!$B$2:$Z$451,25,0)</f>
        <v/>
      </c>
      <c r="AC1639">
        <v>22.021589793915599</v>
      </c>
      <c r="AD1639">
        <v>1.2844286629744699</v>
      </c>
      <c r="AF1639">
        <f>IF(AE1639="",V1639,AE1639)</f>
        <v>443</v>
      </c>
      <c r="AG1639">
        <v>22</v>
      </c>
      <c r="AH1639">
        <v>1996</v>
      </c>
      <c r="AI1639" t="s">
        <v>38</v>
      </c>
      <c r="AJ1639" t="s">
        <v>38</v>
      </c>
    </row>
    <row r="1640" spans="3:36" x14ac:dyDescent="0.3">
      <c r="C1640">
        <v>1640</v>
      </c>
      <c r="D1640" t="str">
        <f t="shared" si="58"/>
        <v>42-Varkaus</v>
      </c>
      <c r="E1640" t="str">
        <f>VLOOKUP($D1640,metadata!$B$2:$S$451,2,0)</f>
        <v>Riihimaa, A; Kimura, MT; Lumme, J; Lakovaara, S</v>
      </c>
      <c r="F1640" t="str">
        <f>VLOOKUP($D1640,metadata!$B$2:$S$451,3,0)</f>
        <v>Geographical variation in the larval diapause of Chymomyza costata (Diptera; Drosophilidae)</v>
      </c>
      <c r="G1640" t="str">
        <f>VLOOKUP($D1640,metadata!$B$2:$S$451,4,0)</f>
        <v>10.1111/j.1601-5223.1996.00151.x</v>
      </c>
      <c r="H1640" t="str">
        <f>VLOOKUP($D1640,metadata!$B$2:$S$451,5,0)</f>
        <v>y</v>
      </c>
      <c r="I1640" t="str">
        <f>VLOOKUP($D1640,metadata!$B$2:$S$451,6,0)</f>
        <v>a</v>
      </c>
      <c r="J1640" t="str">
        <f>VLOOKUP($D1640,metadata!$B$2:$S$451,7,0)</f>
        <v>i</v>
      </c>
      <c r="K1640">
        <f>VLOOKUP($D1640,metadata!$B$2:$S$451,8,0)</f>
        <v>14</v>
      </c>
      <c r="L1640">
        <f>VLOOKUP($D1640,metadata!$B$2:$S$451,9,0)</f>
        <v>8</v>
      </c>
      <c r="M1640" t="str">
        <f>VLOOKUP($D1640,metadata!$B$2:$S$451,10,0)</f>
        <v/>
      </c>
      <c r="N1640" t="str">
        <f>VLOOKUP($D1640,metadata!$B$2:$S$451,11,0)</f>
        <v>Chymomyza costata</v>
      </c>
      <c r="O1640" t="str">
        <f>VLOOKUP($D1640,metadata!$B$2:$S$451,12,0)</f>
        <v>diptera</v>
      </c>
      <c r="P1640" t="str">
        <f>VLOOKUP($D1640,metadata!$B$2:$S$451,13,0)</f>
        <v>Varkaus</v>
      </c>
      <c r="Q1640">
        <f>VLOOKUP($D1640,metadata!$B$2:$S$451,14,0)</f>
        <v>62.316667000000002</v>
      </c>
      <c r="R1640">
        <f>VLOOKUP($D1640,metadata!$B$2:$S$451,15,0)</f>
        <v>27.916667</v>
      </c>
      <c r="S1640" t="str">
        <f>VLOOKUP($D1640,metadata!$B$2:$S$451,16,0)</f>
        <v/>
      </c>
      <c r="T1640" t="str">
        <f>VLOOKUP($D1640,metadata!$B$2:$S$451,17,0)</f>
        <v/>
      </c>
      <c r="U1640" t="str">
        <f>VLOOKUP($D1640,metadata!$B$2:$S$451,18,0)</f>
        <v/>
      </c>
      <c r="V1640">
        <f>VLOOKUP($D1640,metadata!$B$2:$Z$451,19,0)</f>
        <v>443</v>
      </c>
      <c r="W1640" t="str">
        <f>VLOOKUP($D1640,metadata!$B$2:$Z$451,20,0)</f>
        <v>global average</v>
      </c>
      <c r="X1640" t="str">
        <f>VLOOKUP($D1640,metadata!$B$2:$Z$451,21,0)</f>
        <v/>
      </c>
      <c r="Y1640" t="str">
        <f>VLOOKUP($D1640,metadata!$B$2:$Z$451,22,0)</f>
        <v>42_1</v>
      </c>
      <c r="Z1640" t="str">
        <f>VLOOKUP($D1640,metadata!$B$2:$Z$451,23,0)</f>
        <v/>
      </c>
      <c r="AA1640" t="str">
        <f>VLOOKUP($D1640,metadata!$B$2:$Z$451,24,0)</f>
        <v/>
      </c>
      <c r="AB1640" t="str">
        <f>VLOOKUP($D1640,metadata!$B$2:$Z$451,25,0)</f>
        <v/>
      </c>
      <c r="AC1640">
        <v>24</v>
      </c>
      <c r="AD1640">
        <v>0.157728706624638</v>
      </c>
      <c r="AF1640">
        <f>IF(AE1640="",V1640,AE1640)</f>
        <v>443</v>
      </c>
      <c r="AG1640">
        <v>24</v>
      </c>
      <c r="AH1640">
        <v>1996</v>
      </c>
      <c r="AI1640" t="s">
        <v>38</v>
      </c>
      <c r="AJ1640" t="s">
        <v>38</v>
      </c>
    </row>
    <row r="1641" spans="3:36" x14ac:dyDescent="0.3">
      <c r="C1641">
        <v>1641</v>
      </c>
      <c r="D1641" t="str">
        <f t="shared" si="58"/>
        <v>42-Sapporo</v>
      </c>
      <c r="E1641" t="str">
        <f>VLOOKUP($D1641,metadata!$B$2:$S$451,2,0)</f>
        <v>Riihimaa, A; Kimura, MT; Lumme, J; Lakovaara, S</v>
      </c>
      <c r="F1641" t="str">
        <f>VLOOKUP($D1641,metadata!$B$2:$S$451,3,0)</f>
        <v>Geographical variation in the larval diapause of Chymomyza costata (Diptera; Drosophilidae)</v>
      </c>
      <c r="G1641" t="str">
        <f>VLOOKUP($D1641,metadata!$B$2:$S$451,4,0)</f>
        <v>10.1111/j.1601-5223.1996.00151.x</v>
      </c>
      <c r="H1641" t="str">
        <f>VLOOKUP($D1641,metadata!$B$2:$S$451,5,0)</f>
        <v>y</v>
      </c>
      <c r="I1641" t="str">
        <f>VLOOKUP($D1641,metadata!$B$2:$S$451,6,0)</f>
        <v>a</v>
      </c>
      <c r="J1641" t="str">
        <f>VLOOKUP($D1641,metadata!$B$2:$S$451,7,0)</f>
        <v>i</v>
      </c>
      <c r="K1641">
        <f>VLOOKUP($D1641,metadata!$B$2:$S$451,8,0)</f>
        <v>14</v>
      </c>
      <c r="L1641">
        <f>VLOOKUP($D1641,metadata!$B$2:$S$451,9,0)</f>
        <v>6</v>
      </c>
      <c r="M1641" t="str">
        <f>VLOOKUP($D1641,metadata!$B$2:$S$451,10,0)</f>
        <v/>
      </c>
      <c r="N1641" t="str">
        <f>VLOOKUP($D1641,metadata!$B$2:$S$451,11,0)</f>
        <v>Chymomyza costata</v>
      </c>
      <c r="O1641" t="str">
        <f>VLOOKUP($D1641,metadata!$B$2:$S$451,12,0)</f>
        <v>diptera</v>
      </c>
      <c r="P1641" t="str">
        <f>VLOOKUP($D1641,metadata!$B$2:$S$451,13,0)</f>
        <v>Sapporo</v>
      </c>
      <c r="Q1641">
        <f>VLOOKUP($D1641,metadata!$B$2:$S$451,14,0)</f>
        <v>43.061943999999997</v>
      </c>
      <c r="R1641">
        <f>VLOOKUP($D1641,metadata!$B$2:$S$451,15,0)</f>
        <v>141.35416699999999</v>
      </c>
      <c r="S1641" t="str">
        <f>VLOOKUP($D1641,metadata!$B$2:$S$451,16,0)</f>
        <v/>
      </c>
      <c r="T1641" t="str">
        <f>VLOOKUP($D1641,metadata!$B$2:$S$451,17,0)</f>
        <v/>
      </c>
      <c r="U1641" t="str">
        <f>VLOOKUP($D1641,metadata!$B$2:$S$451,18,0)</f>
        <v/>
      </c>
      <c r="V1641">
        <f>VLOOKUP($D1641,metadata!$B$2:$Z$451,19,0)</f>
        <v>443</v>
      </c>
      <c r="W1641" t="str">
        <f>VLOOKUP($D1641,metadata!$B$2:$Z$451,20,0)</f>
        <v>global average</v>
      </c>
      <c r="X1641" t="str">
        <f>VLOOKUP($D1641,metadata!$B$2:$Z$451,21,0)</f>
        <v/>
      </c>
      <c r="Y1641" t="str">
        <f>VLOOKUP($D1641,metadata!$B$2:$Z$451,22,0)</f>
        <v>42_1</v>
      </c>
      <c r="Z1641" t="str">
        <f>VLOOKUP($D1641,metadata!$B$2:$Z$451,23,0)</f>
        <v/>
      </c>
      <c r="AA1641" t="str">
        <f>VLOOKUP($D1641,metadata!$B$2:$Z$451,24,0)</f>
        <v/>
      </c>
      <c r="AB1641" t="str">
        <f>VLOOKUP($D1641,metadata!$B$2:$Z$451,25,0)</f>
        <v/>
      </c>
      <c r="AC1641">
        <v>14.9793915603532</v>
      </c>
      <c r="AD1641">
        <v>98.229073471548404</v>
      </c>
      <c r="AF1641">
        <f>IF(AE1641="",V1641,AE1641)</f>
        <v>443</v>
      </c>
      <c r="AG1641">
        <f>ROUND(AC1641,1)</f>
        <v>15</v>
      </c>
      <c r="AH1641">
        <v>1996</v>
      </c>
      <c r="AI1641" t="s">
        <v>38</v>
      </c>
      <c r="AJ1641" t="s">
        <v>38</v>
      </c>
    </row>
    <row r="1642" spans="3:36" x14ac:dyDescent="0.3">
      <c r="C1642">
        <v>1642</v>
      </c>
      <c r="D1642" t="str">
        <f t="shared" si="58"/>
        <v>42-Sapporo</v>
      </c>
      <c r="E1642" t="str">
        <f>VLOOKUP($D1642,metadata!$B$2:$S$451,2,0)</f>
        <v>Riihimaa, A; Kimura, MT; Lumme, J; Lakovaara, S</v>
      </c>
      <c r="F1642" t="str">
        <f>VLOOKUP($D1642,metadata!$B$2:$S$451,3,0)</f>
        <v>Geographical variation in the larval diapause of Chymomyza costata (Diptera; Drosophilidae)</v>
      </c>
      <c r="G1642" t="str">
        <f>VLOOKUP($D1642,metadata!$B$2:$S$451,4,0)</f>
        <v>10.1111/j.1601-5223.1996.00151.x</v>
      </c>
      <c r="H1642" t="str">
        <f>VLOOKUP($D1642,metadata!$B$2:$S$451,5,0)</f>
        <v>y</v>
      </c>
      <c r="I1642" t="str">
        <f>VLOOKUP($D1642,metadata!$B$2:$S$451,6,0)</f>
        <v>a</v>
      </c>
      <c r="J1642" t="str">
        <f>VLOOKUP($D1642,metadata!$B$2:$S$451,7,0)</f>
        <v>i</v>
      </c>
      <c r="K1642">
        <f>VLOOKUP($D1642,metadata!$B$2:$S$451,8,0)</f>
        <v>14</v>
      </c>
      <c r="L1642">
        <f>VLOOKUP($D1642,metadata!$B$2:$S$451,9,0)</f>
        <v>6</v>
      </c>
      <c r="M1642" t="str">
        <f>VLOOKUP($D1642,metadata!$B$2:$S$451,10,0)</f>
        <v/>
      </c>
      <c r="N1642" t="str">
        <f>VLOOKUP($D1642,metadata!$B$2:$S$451,11,0)</f>
        <v>Chymomyza costata</v>
      </c>
      <c r="O1642" t="str">
        <f>VLOOKUP($D1642,metadata!$B$2:$S$451,12,0)</f>
        <v>diptera</v>
      </c>
      <c r="P1642" t="str">
        <f>VLOOKUP($D1642,metadata!$B$2:$S$451,13,0)</f>
        <v>Sapporo</v>
      </c>
      <c r="Q1642">
        <f>VLOOKUP($D1642,metadata!$B$2:$S$451,14,0)</f>
        <v>43.061943999999997</v>
      </c>
      <c r="R1642">
        <f>VLOOKUP($D1642,metadata!$B$2:$S$451,15,0)</f>
        <v>141.35416699999999</v>
      </c>
      <c r="S1642" t="str">
        <f>VLOOKUP($D1642,metadata!$B$2:$S$451,16,0)</f>
        <v/>
      </c>
      <c r="T1642" t="str">
        <f>VLOOKUP($D1642,metadata!$B$2:$S$451,17,0)</f>
        <v/>
      </c>
      <c r="U1642" t="str">
        <f>VLOOKUP($D1642,metadata!$B$2:$S$451,18,0)</f>
        <v/>
      </c>
      <c r="V1642">
        <f>VLOOKUP($D1642,metadata!$B$2:$Z$451,19,0)</f>
        <v>443</v>
      </c>
      <c r="W1642" t="str">
        <f>VLOOKUP($D1642,metadata!$B$2:$Z$451,20,0)</f>
        <v>global average</v>
      </c>
      <c r="X1642" t="str">
        <f>VLOOKUP($D1642,metadata!$B$2:$Z$451,21,0)</f>
        <v/>
      </c>
      <c r="Y1642" t="str">
        <f>VLOOKUP($D1642,metadata!$B$2:$Z$451,22,0)</f>
        <v>42_1</v>
      </c>
      <c r="Z1642" t="str">
        <f>VLOOKUP($D1642,metadata!$B$2:$Z$451,23,0)</f>
        <v/>
      </c>
      <c r="AA1642" t="str">
        <f>VLOOKUP($D1642,metadata!$B$2:$Z$451,24,0)</f>
        <v/>
      </c>
      <c r="AB1642" t="str">
        <f>VLOOKUP($D1642,metadata!$B$2:$Z$451,25,0)</f>
        <v/>
      </c>
      <c r="AC1642">
        <v>16.498527968596601</v>
      </c>
      <c r="AD1642">
        <v>19.420598533231399</v>
      </c>
      <c r="AF1642">
        <f>IF(AE1642="",V1642,AE1642)</f>
        <v>443</v>
      </c>
      <c r="AG1642">
        <f>ROUND(AC1642,1)</f>
        <v>16.5</v>
      </c>
      <c r="AH1642">
        <v>1996</v>
      </c>
      <c r="AI1642" t="s">
        <v>38</v>
      </c>
      <c r="AJ1642" t="s">
        <v>38</v>
      </c>
    </row>
    <row r="1643" spans="3:36" x14ac:dyDescent="0.3">
      <c r="C1643">
        <v>1643</v>
      </c>
      <c r="D1643" t="str">
        <f t="shared" si="58"/>
        <v>42-Sapporo</v>
      </c>
      <c r="E1643" t="str">
        <f>VLOOKUP($D1643,metadata!$B$2:$S$451,2,0)</f>
        <v>Riihimaa, A; Kimura, MT; Lumme, J; Lakovaara, S</v>
      </c>
      <c r="F1643" t="str">
        <f>VLOOKUP($D1643,metadata!$B$2:$S$451,3,0)</f>
        <v>Geographical variation in the larval diapause of Chymomyza costata (Diptera; Drosophilidae)</v>
      </c>
      <c r="G1643" t="str">
        <f>VLOOKUP($D1643,metadata!$B$2:$S$451,4,0)</f>
        <v>10.1111/j.1601-5223.1996.00151.x</v>
      </c>
      <c r="H1643" t="str">
        <f>VLOOKUP($D1643,metadata!$B$2:$S$451,5,0)</f>
        <v>y</v>
      </c>
      <c r="I1643" t="str">
        <f>VLOOKUP($D1643,metadata!$B$2:$S$451,6,0)</f>
        <v>a</v>
      </c>
      <c r="J1643" t="str">
        <f>VLOOKUP($D1643,metadata!$B$2:$S$451,7,0)</f>
        <v>i</v>
      </c>
      <c r="K1643">
        <f>VLOOKUP($D1643,metadata!$B$2:$S$451,8,0)</f>
        <v>14</v>
      </c>
      <c r="L1643">
        <f>VLOOKUP($D1643,metadata!$B$2:$S$451,9,0)</f>
        <v>6</v>
      </c>
      <c r="M1643" t="str">
        <f>VLOOKUP($D1643,metadata!$B$2:$S$451,10,0)</f>
        <v/>
      </c>
      <c r="N1643" t="str">
        <f>VLOOKUP($D1643,metadata!$B$2:$S$451,11,0)</f>
        <v>Chymomyza costata</v>
      </c>
      <c r="O1643" t="str">
        <f>VLOOKUP($D1643,metadata!$B$2:$S$451,12,0)</f>
        <v>diptera</v>
      </c>
      <c r="P1643" t="str">
        <f>VLOOKUP($D1643,metadata!$B$2:$S$451,13,0)</f>
        <v>Sapporo</v>
      </c>
      <c r="Q1643">
        <f>VLOOKUP($D1643,metadata!$B$2:$S$451,14,0)</f>
        <v>43.061943999999997</v>
      </c>
      <c r="R1643">
        <f>VLOOKUP($D1643,metadata!$B$2:$S$451,15,0)</f>
        <v>141.35416699999999</v>
      </c>
      <c r="S1643" t="str">
        <f>VLOOKUP($D1643,metadata!$B$2:$S$451,16,0)</f>
        <v/>
      </c>
      <c r="T1643" t="str">
        <f>VLOOKUP($D1643,metadata!$B$2:$S$451,17,0)</f>
        <v/>
      </c>
      <c r="U1643" t="str">
        <f>VLOOKUP($D1643,metadata!$B$2:$S$451,18,0)</f>
        <v/>
      </c>
      <c r="V1643">
        <f>VLOOKUP($D1643,metadata!$B$2:$Z$451,19,0)</f>
        <v>443</v>
      </c>
      <c r="W1643" t="str">
        <f>VLOOKUP($D1643,metadata!$B$2:$Z$451,20,0)</f>
        <v>global average</v>
      </c>
      <c r="X1643" t="str">
        <f>VLOOKUP($D1643,metadata!$B$2:$Z$451,21,0)</f>
        <v/>
      </c>
      <c r="Y1643" t="str">
        <f>VLOOKUP($D1643,metadata!$B$2:$Z$451,22,0)</f>
        <v>42_1</v>
      </c>
      <c r="Z1643" t="str">
        <f>VLOOKUP($D1643,metadata!$B$2:$Z$451,23,0)</f>
        <v/>
      </c>
      <c r="AA1643" t="str">
        <f>VLOOKUP($D1643,metadata!$B$2:$Z$451,24,0)</f>
        <v/>
      </c>
      <c r="AB1643" t="str">
        <f>VLOOKUP($D1643,metadata!$B$2:$Z$451,25,0)</f>
        <v/>
      </c>
      <c r="AC1643">
        <v>18.0058881256133</v>
      </c>
      <c r="AD1643">
        <v>-0.395327886868727</v>
      </c>
      <c r="AF1643">
        <f>IF(AE1643="",V1643,AE1643)</f>
        <v>443</v>
      </c>
      <c r="AG1643">
        <f>ROUND(AC1643,1)</f>
        <v>18</v>
      </c>
      <c r="AH1643">
        <v>1996</v>
      </c>
      <c r="AI1643" t="s">
        <v>38</v>
      </c>
      <c r="AJ1643" t="s">
        <v>38</v>
      </c>
    </row>
    <row r="1644" spans="3:36" x14ac:dyDescent="0.3">
      <c r="C1644">
        <v>1644</v>
      </c>
      <c r="D1644" t="str">
        <f t="shared" si="58"/>
        <v>42-Sapporo</v>
      </c>
      <c r="E1644" t="str">
        <f>VLOOKUP($D1644,metadata!$B$2:$S$451,2,0)</f>
        <v>Riihimaa, A; Kimura, MT; Lumme, J; Lakovaara, S</v>
      </c>
      <c r="F1644" t="str">
        <f>VLOOKUP($D1644,metadata!$B$2:$S$451,3,0)</f>
        <v>Geographical variation in the larval diapause of Chymomyza costata (Diptera; Drosophilidae)</v>
      </c>
      <c r="G1644" t="str">
        <f>VLOOKUP($D1644,metadata!$B$2:$S$451,4,0)</f>
        <v>10.1111/j.1601-5223.1996.00151.x</v>
      </c>
      <c r="H1644" t="str">
        <f>VLOOKUP($D1644,metadata!$B$2:$S$451,5,0)</f>
        <v>y</v>
      </c>
      <c r="I1644" t="str">
        <f>VLOOKUP($D1644,metadata!$B$2:$S$451,6,0)</f>
        <v>a</v>
      </c>
      <c r="J1644" t="str">
        <f>VLOOKUP($D1644,metadata!$B$2:$S$451,7,0)</f>
        <v>i</v>
      </c>
      <c r="K1644">
        <f>VLOOKUP($D1644,metadata!$B$2:$S$451,8,0)</f>
        <v>14</v>
      </c>
      <c r="L1644">
        <f>VLOOKUP($D1644,metadata!$B$2:$S$451,9,0)</f>
        <v>6</v>
      </c>
      <c r="M1644" t="str">
        <f>VLOOKUP($D1644,metadata!$B$2:$S$451,10,0)</f>
        <v/>
      </c>
      <c r="N1644" t="str">
        <f>VLOOKUP($D1644,metadata!$B$2:$S$451,11,0)</f>
        <v>Chymomyza costata</v>
      </c>
      <c r="O1644" t="str">
        <f>VLOOKUP($D1644,metadata!$B$2:$S$451,12,0)</f>
        <v>diptera</v>
      </c>
      <c r="P1644" t="str">
        <f>VLOOKUP($D1644,metadata!$B$2:$S$451,13,0)</f>
        <v>Sapporo</v>
      </c>
      <c r="Q1644">
        <f>VLOOKUP($D1644,metadata!$B$2:$S$451,14,0)</f>
        <v>43.061943999999997</v>
      </c>
      <c r="R1644">
        <f>VLOOKUP($D1644,metadata!$B$2:$S$451,15,0)</f>
        <v>141.35416699999999</v>
      </c>
      <c r="S1644" t="str">
        <f>VLOOKUP($D1644,metadata!$B$2:$S$451,16,0)</f>
        <v/>
      </c>
      <c r="T1644" t="str">
        <f>VLOOKUP($D1644,metadata!$B$2:$S$451,17,0)</f>
        <v/>
      </c>
      <c r="U1644" t="str">
        <f>VLOOKUP($D1644,metadata!$B$2:$S$451,18,0)</f>
        <v/>
      </c>
      <c r="V1644">
        <f>VLOOKUP($D1644,metadata!$B$2:$Z$451,19,0)</f>
        <v>443</v>
      </c>
      <c r="W1644" t="str">
        <f>VLOOKUP($D1644,metadata!$B$2:$Z$451,20,0)</f>
        <v>global average</v>
      </c>
      <c r="X1644" t="str">
        <f>VLOOKUP($D1644,metadata!$B$2:$Z$451,21,0)</f>
        <v/>
      </c>
      <c r="Y1644" t="str">
        <f>VLOOKUP($D1644,metadata!$B$2:$Z$451,22,0)</f>
        <v>42_1</v>
      </c>
      <c r="Z1644" t="str">
        <f>VLOOKUP($D1644,metadata!$B$2:$Z$451,23,0)</f>
        <v/>
      </c>
      <c r="AA1644" t="str">
        <f>VLOOKUP($D1644,metadata!$B$2:$Z$451,24,0)</f>
        <v/>
      </c>
      <c r="AB1644" t="str">
        <f>VLOOKUP($D1644,metadata!$B$2:$Z$451,25,0)</f>
        <v/>
      </c>
      <c r="AC1644">
        <v>19.513248282629998</v>
      </c>
      <c r="AD1644">
        <v>4.7098813397188604</v>
      </c>
      <c r="AF1644">
        <f>IF(AE1644="",V1644,AE1644)</f>
        <v>443</v>
      </c>
      <c r="AG1644">
        <f>ROUND(AC1644,1)</f>
        <v>19.5</v>
      </c>
      <c r="AH1644">
        <v>1996</v>
      </c>
      <c r="AI1644" t="s">
        <v>38</v>
      </c>
      <c r="AJ1644" t="s">
        <v>38</v>
      </c>
    </row>
    <row r="1645" spans="3:36" x14ac:dyDescent="0.3">
      <c r="C1645">
        <v>1645</v>
      </c>
      <c r="D1645" t="str">
        <f t="shared" si="58"/>
        <v>42-Sapporo</v>
      </c>
      <c r="E1645" t="str">
        <f>VLOOKUP($D1645,metadata!$B$2:$S$451,2,0)</f>
        <v>Riihimaa, A; Kimura, MT; Lumme, J; Lakovaara, S</v>
      </c>
      <c r="F1645" t="str">
        <f>VLOOKUP($D1645,metadata!$B$2:$S$451,3,0)</f>
        <v>Geographical variation in the larval diapause of Chymomyza costata (Diptera; Drosophilidae)</v>
      </c>
      <c r="G1645" t="str">
        <f>VLOOKUP($D1645,metadata!$B$2:$S$451,4,0)</f>
        <v>10.1111/j.1601-5223.1996.00151.x</v>
      </c>
      <c r="H1645" t="str">
        <f>VLOOKUP($D1645,metadata!$B$2:$S$451,5,0)</f>
        <v>y</v>
      </c>
      <c r="I1645" t="str">
        <f>VLOOKUP($D1645,metadata!$B$2:$S$451,6,0)</f>
        <v>a</v>
      </c>
      <c r="J1645" t="str">
        <f>VLOOKUP($D1645,metadata!$B$2:$S$451,7,0)</f>
        <v>i</v>
      </c>
      <c r="K1645">
        <f>VLOOKUP($D1645,metadata!$B$2:$S$451,8,0)</f>
        <v>14</v>
      </c>
      <c r="L1645">
        <f>VLOOKUP($D1645,metadata!$B$2:$S$451,9,0)</f>
        <v>6</v>
      </c>
      <c r="M1645" t="str">
        <f>VLOOKUP($D1645,metadata!$B$2:$S$451,10,0)</f>
        <v/>
      </c>
      <c r="N1645" t="str">
        <f>VLOOKUP($D1645,metadata!$B$2:$S$451,11,0)</f>
        <v>Chymomyza costata</v>
      </c>
      <c r="O1645" t="str">
        <f>VLOOKUP($D1645,metadata!$B$2:$S$451,12,0)</f>
        <v>diptera</v>
      </c>
      <c r="P1645" t="str">
        <f>VLOOKUP($D1645,metadata!$B$2:$S$451,13,0)</f>
        <v>Sapporo</v>
      </c>
      <c r="Q1645">
        <f>VLOOKUP($D1645,metadata!$B$2:$S$451,14,0)</f>
        <v>43.061943999999997</v>
      </c>
      <c r="R1645">
        <f>VLOOKUP($D1645,metadata!$B$2:$S$451,15,0)</f>
        <v>141.35416699999999</v>
      </c>
      <c r="S1645" t="str">
        <f>VLOOKUP($D1645,metadata!$B$2:$S$451,16,0)</f>
        <v/>
      </c>
      <c r="T1645" t="str">
        <f>VLOOKUP($D1645,metadata!$B$2:$S$451,17,0)</f>
        <v/>
      </c>
      <c r="U1645" t="str">
        <f>VLOOKUP($D1645,metadata!$B$2:$S$451,18,0)</f>
        <v/>
      </c>
      <c r="V1645">
        <f>VLOOKUP($D1645,metadata!$B$2:$Z$451,19,0)</f>
        <v>443</v>
      </c>
      <c r="W1645" t="str">
        <f>VLOOKUP($D1645,metadata!$B$2:$Z$451,20,0)</f>
        <v>global average</v>
      </c>
      <c r="X1645" t="str">
        <f>VLOOKUP($D1645,metadata!$B$2:$Z$451,21,0)</f>
        <v/>
      </c>
      <c r="Y1645" t="str">
        <f>VLOOKUP($D1645,metadata!$B$2:$Z$451,22,0)</f>
        <v>42_1</v>
      </c>
      <c r="Z1645" t="str">
        <f>VLOOKUP($D1645,metadata!$B$2:$Z$451,23,0)</f>
        <v/>
      </c>
      <c r="AA1645" t="str">
        <f>VLOOKUP($D1645,metadata!$B$2:$Z$451,24,0)</f>
        <v/>
      </c>
      <c r="AB1645" t="str">
        <f>VLOOKUP($D1645,metadata!$B$2:$Z$451,25,0)</f>
        <v/>
      </c>
      <c r="AC1645">
        <v>22.021589793915599</v>
      </c>
      <c r="AD1645">
        <v>3.4926305557189599</v>
      </c>
      <c r="AF1645">
        <f>IF(AE1645="",V1645,AE1645)</f>
        <v>443</v>
      </c>
      <c r="AG1645">
        <f>ROUND(AC1645,1)</f>
        <v>22</v>
      </c>
      <c r="AH1645">
        <v>1996</v>
      </c>
      <c r="AI1645" t="s">
        <v>38</v>
      </c>
      <c r="AJ1645" t="s">
        <v>38</v>
      </c>
    </row>
    <row r="1646" spans="3:36" x14ac:dyDescent="0.3">
      <c r="C1646">
        <v>1646</v>
      </c>
      <c r="D1646" t="str">
        <f t="shared" si="58"/>
        <v>42-Sapporo</v>
      </c>
      <c r="E1646" t="str">
        <f>VLOOKUP($D1646,metadata!$B$2:$S$451,2,0)</f>
        <v>Riihimaa, A; Kimura, MT; Lumme, J; Lakovaara, S</v>
      </c>
      <c r="F1646" t="str">
        <f>VLOOKUP($D1646,metadata!$B$2:$S$451,3,0)</f>
        <v>Geographical variation in the larval diapause of Chymomyza costata (Diptera; Drosophilidae)</v>
      </c>
      <c r="G1646" t="str">
        <f>VLOOKUP($D1646,metadata!$B$2:$S$451,4,0)</f>
        <v>10.1111/j.1601-5223.1996.00151.x</v>
      </c>
      <c r="H1646" t="str">
        <f>VLOOKUP($D1646,metadata!$B$2:$S$451,5,0)</f>
        <v>y</v>
      </c>
      <c r="I1646" t="str">
        <f>VLOOKUP($D1646,metadata!$B$2:$S$451,6,0)</f>
        <v>a</v>
      </c>
      <c r="J1646" t="str">
        <f>VLOOKUP($D1646,metadata!$B$2:$S$451,7,0)</f>
        <v>i</v>
      </c>
      <c r="K1646">
        <f>VLOOKUP($D1646,metadata!$B$2:$S$451,8,0)</f>
        <v>14</v>
      </c>
      <c r="L1646">
        <f>VLOOKUP($D1646,metadata!$B$2:$S$451,9,0)</f>
        <v>6</v>
      </c>
      <c r="M1646" t="str">
        <f>VLOOKUP($D1646,metadata!$B$2:$S$451,10,0)</f>
        <v/>
      </c>
      <c r="N1646" t="str">
        <f>VLOOKUP($D1646,metadata!$B$2:$S$451,11,0)</f>
        <v>Chymomyza costata</v>
      </c>
      <c r="O1646" t="str">
        <f>VLOOKUP($D1646,metadata!$B$2:$S$451,12,0)</f>
        <v>diptera</v>
      </c>
      <c r="P1646" t="str">
        <f>VLOOKUP($D1646,metadata!$B$2:$S$451,13,0)</f>
        <v>Sapporo</v>
      </c>
      <c r="Q1646">
        <f>VLOOKUP($D1646,metadata!$B$2:$S$451,14,0)</f>
        <v>43.061943999999997</v>
      </c>
      <c r="R1646">
        <f>VLOOKUP($D1646,metadata!$B$2:$S$451,15,0)</f>
        <v>141.35416699999999</v>
      </c>
      <c r="S1646" t="str">
        <f>VLOOKUP($D1646,metadata!$B$2:$S$451,16,0)</f>
        <v/>
      </c>
      <c r="T1646" t="str">
        <f>VLOOKUP($D1646,metadata!$B$2:$S$451,17,0)</f>
        <v/>
      </c>
      <c r="U1646" t="str">
        <f>VLOOKUP($D1646,metadata!$B$2:$S$451,18,0)</f>
        <v/>
      </c>
      <c r="V1646">
        <f>VLOOKUP($D1646,metadata!$B$2:$Z$451,19,0)</f>
        <v>443</v>
      </c>
      <c r="W1646" t="str">
        <f>VLOOKUP($D1646,metadata!$B$2:$Z$451,20,0)</f>
        <v>global average</v>
      </c>
      <c r="X1646" t="str">
        <f>VLOOKUP($D1646,metadata!$B$2:$Z$451,21,0)</f>
        <v/>
      </c>
      <c r="Y1646" t="str">
        <f>VLOOKUP($D1646,metadata!$B$2:$Z$451,22,0)</f>
        <v>42_1</v>
      </c>
      <c r="Z1646" t="str">
        <f>VLOOKUP($D1646,metadata!$B$2:$Z$451,23,0)</f>
        <v/>
      </c>
      <c r="AA1646" t="str">
        <f>VLOOKUP($D1646,metadata!$B$2:$Z$451,24,0)</f>
        <v/>
      </c>
      <c r="AB1646" t="str">
        <f>VLOOKUP($D1646,metadata!$B$2:$Z$451,25,0)</f>
        <v/>
      </c>
      <c r="AC1646">
        <v>24.035328753680002</v>
      </c>
      <c r="AD1646">
        <v>3.6217235305226101</v>
      </c>
      <c r="AF1646">
        <f>IF(AE1646="",V1646,AE1646)</f>
        <v>443</v>
      </c>
      <c r="AG1646">
        <f>ROUND(AC1646,1)</f>
        <v>24</v>
      </c>
      <c r="AH1646">
        <v>1996</v>
      </c>
      <c r="AI1646" t="s">
        <v>38</v>
      </c>
      <c r="AJ1646" t="s">
        <v>38</v>
      </c>
    </row>
    <row r="1647" spans="3:36" x14ac:dyDescent="0.3">
      <c r="C1647">
        <v>1647</v>
      </c>
      <c r="D1647" t="str">
        <f t="shared" si="58"/>
        <v>42-Kuusamo1</v>
      </c>
      <c r="E1647" t="str">
        <f>VLOOKUP($D1647,metadata!$B$2:$S$451,2,0)</f>
        <v>Riihimaa, A; Kimura, MT; Lumme, J; Lakovaara, S</v>
      </c>
      <c r="F1647" t="str">
        <f>VLOOKUP($D1647,metadata!$B$2:$S$451,3,0)</f>
        <v>Geographical variation in the larval diapause of Chymomyza costata (Diptera; Drosophilidae)</v>
      </c>
      <c r="G1647" t="str">
        <f>VLOOKUP($D1647,metadata!$B$2:$S$451,4,0)</f>
        <v>10.1111/j.1601-5223.1996.00151.x</v>
      </c>
      <c r="H1647" t="str">
        <f>VLOOKUP($D1647,metadata!$B$2:$S$451,5,0)</f>
        <v>y</v>
      </c>
      <c r="I1647" t="str">
        <f>VLOOKUP($D1647,metadata!$B$2:$S$451,6,0)</f>
        <v>a</v>
      </c>
      <c r="J1647" t="str">
        <f>VLOOKUP($D1647,metadata!$B$2:$S$451,7,0)</f>
        <v>i</v>
      </c>
      <c r="K1647">
        <f>VLOOKUP($D1647,metadata!$B$2:$S$451,8,0)</f>
        <v>14</v>
      </c>
      <c r="L1647">
        <f>VLOOKUP($D1647,metadata!$B$2:$S$451,9,0)</f>
        <v>7</v>
      </c>
      <c r="M1647" t="str">
        <f>VLOOKUP($D1647,metadata!$B$2:$S$451,10,0)</f>
        <v/>
      </c>
      <c r="N1647" t="str">
        <f>VLOOKUP($D1647,metadata!$B$2:$S$451,11,0)</f>
        <v>Chymomyza costata</v>
      </c>
      <c r="O1647" t="str">
        <f>VLOOKUP($D1647,metadata!$B$2:$S$451,12,0)</f>
        <v>diptera</v>
      </c>
      <c r="P1647" t="str">
        <f>VLOOKUP($D1647,metadata!$B$2:$S$451,13,0)</f>
        <v>Kuusamo1</v>
      </c>
      <c r="Q1647">
        <f>VLOOKUP($D1647,metadata!$B$2:$S$451,14,0)</f>
        <v>65.966667000000001</v>
      </c>
      <c r="R1647">
        <f>VLOOKUP($D1647,metadata!$B$2:$S$451,15,0)</f>
        <v>29.166667</v>
      </c>
      <c r="S1647" t="str">
        <f>VLOOKUP($D1647,metadata!$B$2:$S$451,16,0)</f>
        <v/>
      </c>
      <c r="T1647" t="str">
        <f>VLOOKUP($D1647,metadata!$B$2:$S$451,17,0)</f>
        <v/>
      </c>
      <c r="U1647" t="str">
        <f>VLOOKUP($D1647,metadata!$B$2:$S$451,18,0)</f>
        <v/>
      </c>
      <c r="V1647">
        <f>VLOOKUP($D1647,metadata!$B$2:$Z$451,19,0)</f>
        <v>221</v>
      </c>
      <c r="W1647" t="str">
        <f>VLOOKUP($D1647,metadata!$B$2:$Z$451,20,0)</f>
        <v>global average</v>
      </c>
      <c r="X1647" t="str">
        <f>VLOOKUP($D1647,metadata!$B$2:$Z$451,21,0)</f>
        <v/>
      </c>
      <c r="Y1647" t="str">
        <f>VLOOKUP($D1647,metadata!$B$2:$Z$451,22,0)</f>
        <v>42_2</v>
      </c>
      <c r="Z1647" t="str">
        <f>VLOOKUP($D1647,metadata!$B$2:$Z$451,23,0)</f>
        <v/>
      </c>
      <c r="AA1647" t="str">
        <f>VLOOKUP($D1647,metadata!$B$2:$Z$451,24,0)</f>
        <v/>
      </c>
      <c r="AB1647" t="str">
        <f>VLOOKUP($D1647,metadata!$B$2:$Z$451,25,0)</f>
        <v/>
      </c>
      <c r="AC1647">
        <v>16.745445052448801</v>
      </c>
      <c r="AD1647">
        <v>100.305810397553</v>
      </c>
      <c r="AF1647">
        <f>IF(AE1647="",V1647,AE1647)</f>
        <v>221</v>
      </c>
      <c r="AG1647">
        <v>16</v>
      </c>
      <c r="AH1647">
        <v>1996</v>
      </c>
      <c r="AI1647" t="s">
        <v>38</v>
      </c>
      <c r="AJ1647" t="s">
        <v>38</v>
      </c>
    </row>
    <row r="1648" spans="3:36" x14ac:dyDescent="0.3">
      <c r="C1648">
        <v>1648</v>
      </c>
      <c r="D1648" t="str">
        <f t="shared" si="58"/>
        <v>42-Kuusamo1</v>
      </c>
      <c r="E1648" t="str">
        <f>VLOOKUP($D1648,metadata!$B$2:$S$451,2,0)</f>
        <v>Riihimaa, A; Kimura, MT; Lumme, J; Lakovaara, S</v>
      </c>
      <c r="F1648" t="str">
        <f>VLOOKUP($D1648,metadata!$B$2:$S$451,3,0)</f>
        <v>Geographical variation in the larval diapause of Chymomyza costata (Diptera; Drosophilidae)</v>
      </c>
      <c r="G1648" t="str">
        <f>VLOOKUP($D1648,metadata!$B$2:$S$451,4,0)</f>
        <v>10.1111/j.1601-5223.1996.00151.x</v>
      </c>
      <c r="H1648" t="str">
        <f>VLOOKUP($D1648,metadata!$B$2:$S$451,5,0)</f>
        <v>y</v>
      </c>
      <c r="I1648" t="str">
        <f>VLOOKUP($D1648,metadata!$B$2:$S$451,6,0)</f>
        <v>a</v>
      </c>
      <c r="J1648" t="str">
        <f>VLOOKUP($D1648,metadata!$B$2:$S$451,7,0)</f>
        <v>i</v>
      </c>
      <c r="K1648">
        <f>VLOOKUP($D1648,metadata!$B$2:$S$451,8,0)</f>
        <v>14</v>
      </c>
      <c r="L1648">
        <f>VLOOKUP($D1648,metadata!$B$2:$S$451,9,0)</f>
        <v>7</v>
      </c>
      <c r="M1648" t="str">
        <f>VLOOKUP($D1648,metadata!$B$2:$S$451,10,0)</f>
        <v/>
      </c>
      <c r="N1648" t="str">
        <f>VLOOKUP($D1648,metadata!$B$2:$S$451,11,0)</f>
        <v>Chymomyza costata</v>
      </c>
      <c r="O1648" t="str">
        <f>VLOOKUP($D1648,metadata!$B$2:$S$451,12,0)</f>
        <v>diptera</v>
      </c>
      <c r="P1648" t="str">
        <f>VLOOKUP($D1648,metadata!$B$2:$S$451,13,0)</f>
        <v>Kuusamo1</v>
      </c>
      <c r="Q1648">
        <f>VLOOKUP($D1648,metadata!$B$2:$S$451,14,0)</f>
        <v>65.966667000000001</v>
      </c>
      <c r="R1648">
        <f>VLOOKUP($D1648,metadata!$B$2:$S$451,15,0)</f>
        <v>29.166667</v>
      </c>
      <c r="S1648" t="str">
        <f>VLOOKUP($D1648,metadata!$B$2:$S$451,16,0)</f>
        <v/>
      </c>
      <c r="T1648" t="str">
        <f>VLOOKUP($D1648,metadata!$B$2:$S$451,17,0)</f>
        <v/>
      </c>
      <c r="U1648" t="str">
        <f>VLOOKUP($D1648,metadata!$B$2:$S$451,18,0)</f>
        <v/>
      </c>
      <c r="V1648">
        <f>VLOOKUP($D1648,metadata!$B$2:$Z$451,19,0)</f>
        <v>221</v>
      </c>
      <c r="W1648" t="str">
        <f>VLOOKUP($D1648,metadata!$B$2:$Z$451,20,0)</f>
        <v>global average</v>
      </c>
      <c r="X1648" t="str">
        <f>VLOOKUP($D1648,metadata!$B$2:$Z$451,21,0)</f>
        <v/>
      </c>
      <c r="Y1648" t="str">
        <f>VLOOKUP($D1648,metadata!$B$2:$Z$451,22,0)</f>
        <v>42_2</v>
      </c>
      <c r="Z1648" t="str">
        <f>VLOOKUP($D1648,metadata!$B$2:$Z$451,23,0)</f>
        <v/>
      </c>
      <c r="AA1648" t="str">
        <f>VLOOKUP($D1648,metadata!$B$2:$Z$451,24,0)</f>
        <v/>
      </c>
      <c r="AB1648" t="str">
        <f>VLOOKUP($D1648,metadata!$B$2:$Z$451,25,0)</f>
        <v/>
      </c>
      <c r="AC1648">
        <v>18.580931263858002</v>
      </c>
      <c r="AD1648">
        <v>100.152905198776</v>
      </c>
      <c r="AF1648">
        <f>IF(AE1648="",V1648,AE1648)</f>
        <v>221</v>
      </c>
      <c r="AG1648">
        <v>18</v>
      </c>
      <c r="AH1648">
        <v>1996</v>
      </c>
      <c r="AI1648" t="s">
        <v>38</v>
      </c>
      <c r="AJ1648" t="s">
        <v>38</v>
      </c>
    </row>
    <row r="1649" spans="3:36" x14ac:dyDescent="0.3">
      <c r="C1649">
        <v>1649</v>
      </c>
      <c r="D1649" t="str">
        <f t="shared" si="58"/>
        <v>42-Kuusamo1</v>
      </c>
      <c r="E1649" t="str">
        <f>VLOOKUP($D1649,metadata!$B$2:$S$451,2,0)</f>
        <v>Riihimaa, A; Kimura, MT; Lumme, J; Lakovaara, S</v>
      </c>
      <c r="F1649" t="str">
        <f>VLOOKUP($D1649,metadata!$B$2:$S$451,3,0)</f>
        <v>Geographical variation in the larval diapause of Chymomyza costata (Diptera; Drosophilidae)</v>
      </c>
      <c r="G1649" t="str">
        <f>VLOOKUP($D1649,metadata!$B$2:$S$451,4,0)</f>
        <v>10.1111/j.1601-5223.1996.00151.x</v>
      </c>
      <c r="H1649" t="str">
        <f>VLOOKUP($D1649,metadata!$B$2:$S$451,5,0)</f>
        <v>y</v>
      </c>
      <c r="I1649" t="str">
        <f>VLOOKUP($D1649,metadata!$B$2:$S$451,6,0)</f>
        <v>a</v>
      </c>
      <c r="J1649" t="str">
        <f>VLOOKUP($D1649,metadata!$B$2:$S$451,7,0)</f>
        <v>i</v>
      </c>
      <c r="K1649">
        <f>VLOOKUP($D1649,metadata!$B$2:$S$451,8,0)</f>
        <v>14</v>
      </c>
      <c r="L1649">
        <f>VLOOKUP($D1649,metadata!$B$2:$S$451,9,0)</f>
        <v>7</v>
      </c>
      <c r="M1649" t="str">
        <f>VLOOKUP($D1649,metadata!$B$2:$S$451,10,0)</f>
        <v/>
      </c>
      <c r="N1649" t="str">
        <f>VLOOKUP($D1649,metadata!$B$2:$S$451,11,0)</f>
        <v>Chymomyza costata</v>
      </c>
      <c r="O1649" t="str">
        <f>VLOOKUP($D1649,metadata!$B$2:$S$451,12,0)</f>
        <v>diptera</v>
      </c>
      <c r="P1649" t="str">
        <f>VLOOKUP($D1649,metadata!$B$2:$S$451,13,0)</f>
        <v>Kuusamo1</v>
      </c>
      <c r="Q1649">
        <f>VLOOKUP($D1649,metadata!$B$2:$S$451,14,0)</f>
        <v>65.966667000000001</v>
      </c>
      <c r="R1649">
        <f>VLOOKUP($D1649,metadata!$B$2:$S$451,15,0)</f>
        <v>29.166667</v>
      </c>
      <c r="S1649" t="str">
        <f>VLOOKUP($D1649,metadata!$B$2:$S$451,16,0)</f>
        <v/>
      </c>
      <c r="T1649" t="str">
        <f>VLOOKUP($D1649,metadata!$B$2:$S$451,17,0)</f>
        <v/>
      </c>
      <c r="U1649" t="str">
        <f>VLOOKUP($D1649,metadata!$B$2:$S$451,18,0)</f>
        <v/>
      </c>
      <c r="V1649">
        <f>VLOOKUP($D1649,metadata!$B$2:$Z$451,19,0)</f>
        <v>221</v>
      </c>
      <c r="W1649" t="str">
        <f>VLOOKUP($D1649,metadata!$B$2:$Z$451,20,0)</f>
        <v>global average</v>
      </c>
      <c r="X1649" t="str">
        <f>VLOOKUP($D1649,metadata!$B$2:$Z$451,21,0)</f>
        <v/>
      </c>
      <c r="Y1649" t="str">
        <f>VLOOKUP($D1649,metadata!$B$2:$Z$451,22,0)</f>
        <v>42_2</v>
      </c>
      <c r="Z1649" t="str">
        <f>VLOOKUP($D1649,metadata!$B$2:$Z$451,23,0)</f>
        <v/>
      </c>
      <c r="AA1649" t="str">
        <f>VLOOKUP($D1649,metadata!$B$2:$Z$451,24,0)</f>
        <v/>
      </c>
      <c r="AB1649" t="str">
        <f>VLOOKUP($D1649,metadata!$B$2:$Z$451,25,0)</f>
        <v/>
      </c>
      <c r="AC1649">
        <v>19.584016490707</v>
      </c>
      <c r="AD1649">
        <v>100.45871559632999</v>
      </c>
      <c r="AF1649">
        <f>IF(AE1649="",V1649,AE1649)</f>
        <v>221</v>
      </c>
      <c r="AG1649">
        <v>19</v>
      </c>
      <c r="AH1649">
        <v>1996</v>
      </c>
      <c r="AI1649" t="s">
        <v>38</v>
      </c>
      <c r="AJ1649" t="s">
        <v>38</v>
      </c>
    </row>
    <row r="1650" spans="3:36" x14ac:dyDescent="0.3">
      <c r="C1650">
        <v>1650</v>
      </c>
      <c r="D1650" t="str">
        <f t="shared" si="58"/>
        <v>42-Kuusamo1</v>
      </c>
      <c r="E1650" t="str">
        <f>VLOOKUP($D1650,metadata!$B$2:$S$451,2,0)</f>
        <v>Riihimaa, A; Kimura, MT; Lumme, J; Lakovaara, S</v>
      </c>
      <c r="F1650" t="str">
        <f>VLOOKUP($D1650,metadata!$B$2:$S$451,3,0)</f>
        <v>Geographical variation in the larval diapause of Chymomyza costata (Diptera; Drosophilidae)</v>
      </c>
      <c r="G1650" t="str">
        <f>VLOOKUP($D1650,metadata!$B$2:$S$451,4,0)</f>
        <v>10.1111/j.1601-5223.1996.00151.x</v>
      </c>
      <c r="H1650" t="str">
        <f>VLOOKUP($D1650,metadata!$B$2:$S$451,5,0)</f>
        <v>y</v>
      </c>
      <c r="I1650" t="str">
        <f>VLOOKUP($D1650,metadata!$B$2:$S$451,6,0)</f>
        <v>a</v>
      </c>
      <c r="J1650" t="str">
        <f>VLOOKUP($D1650,metadata!$B$2:$S$451,7,0)</f>
        <v>i</v>
      </c>
      <c r="K1650">
        <f>VLOOKUP($D1650,metadata!$B$2:$S$451,8,0)</f>
        <v>14</v>
      </c>
      <c r="L1650">
        <f>VLOOKUP($D1650,metadata!$B$2:$S$451,9,0)</f>
        <v>7</v>
      </c>
      <c r="M1650" t="str">
        <f>VLOOKUP($D1650,metadata!$B$2:$S$451,10,0)</f>
        <v/>
      </c>
      <c r="N1650" t="str">
        <f>VLOOKUP($D1650,metadata!$B$2:$S$451,11,0)</f>
        <v>Chymomyza costata</v>
      </c>
      <c r="O1650" t="str">
        <f>VLOOKUP($D1650,metadata!$B$2:$S$451,12,0)</f>
        <v>diptera</v>
      </c>
      <c r="P1650" t="str">
        <f>VLOOKUP($D1650,metadata!$B$2:$S$451,13,0)</f>
        <v>Kuusamo1</v>
      </c>
      <c r="Q1650">
        <f>VLOOKUP($D1650,metadata!$B$2:$S$451,14,0)</f>
        <v>65.966667000000001</v>
      </c>
      <c r="R1650">
        <f>VLOOKUP($D1650,metadata!$B$2:$S$451,15,0)</f>
        <v>29.166667</v>
      </c>
      <c r="S1650" t="str">
        <f>VLOOKUP($D1650,metadata!$B$2:$S$451,16,0)</f>
        <v/>
      </c>
      <c r="T1650" t="str">
        <f>VLOOKUP($D1650,metadata!$B$2:$S$451,17,0)</f>
        <v/>
      </c>
      <c r="U1650" t="str">
        <f>VLOOKUP($D1650,metadata!$B$2:$S$451,18,0)</f>
        <v/>
      </c>
      <c r="V1650">
        <f>VLOOKUP($D1650,metadata!$B$2:$Z$451,19,0)</f>
        <v>221</v>
      </c>
      <c r="W1650" t="str">
        <f>VLOOKUP($D1650,metadata!$B$2:$Z$451,20,0)</f>
        <v>global average</v>
      </c>
      <c r="X1650" t="str">
        <f>VLOOKUP($D1650,metadata!$B$2:$Z$451,21,0)</f>
        <v/>
      </c>
      <c r="Y1650" t="str">
        <f>VLOOKUP($D1650,metadata!$B$2:$Z$451,22,0)</f>
        <v>42_2</v>
      </c>
      <c r="Z1650" t="str">
        <f>VLOOKUP($D1650,metadata!$B$2:$Z$451,23,0)</f>
        <v/>
      </c>
      <c r="AA1650" t="str">
        <f>VLOOKUP($D1650,metadata!$B$2:$Z$451,24,0)</f>
        <v/>
      </c>
      <c r="AB1650" t="str">
        <f>VLOOKUP($D1650,metadata!$B$2:$Z$451,25,0)</f>
        <v/>
      </c>
      <c r="AC1650">
        <v>20.290513096957401</v>
      </c>
      <c r="AD1650">
        <v>99.3883792048929</v>
      </c>
      <c r="AF1650">
        <f>IF(AE1650="",V1650,AE1650)</f>
        <v>221</v>
      </c>
      <c r="AG1650">
        <v>20</v>
      </c>
      <c r="AH1650">
        <v>1996</v>
      </c>
      <c r="AI1650" t="s">
        <v>38</v>
      </c>
      <c r="AJ1650" t="s">
        <v>38</v>
      </c>
    </row>
    <row r="1651" spans="3:36" x14ac:dyDescent="0.3">
      <c r="C1651">
        <v>1651</v>
      </c>
      <c r="D1651" t="str">
        <f t="shared" si="58"/>
        <v>42-Kuusamo1</v>
      </c>
      <c r="E1651" t="str">
        <f>VLOOKUP($D1651,metadata!$B$2:$S$451,2,0)</f>
        <v>Riihimaa, A; Kimura, MT; Lumme, J; Lakovaara, S</v>
      </c>
      <c r="F1651" t="str">
        <f>VLOOKUP($D1651,metadata!$B$2:$S$451,3,0)</f>
        <v>Geographical variation in the larval diapause of Chymomyza costata (Diptera; Drosophilidae)</v>
      </c>
      <c r="G1651" t="str">
        <f>VLOOKUP($D1651,metadata!$B$2:$S$451,4,0)</f>
        <v>10.1111/j.1601-5223.1996.00151.x</v>
      </c>
      <c r="H1651" t="str">
        <f>VLOOKUP($D1651,metadata!$B$2:$S$451,5,0)</f>
        <v>y</v>
      </c>
      <c r="I1651" t="str">
        <f>VLOOKUP($D1651,metadata!$B$2:$S$451,6,0)</f>
        <v>a</v>
      </c>
      <c r="J1651" t="str">
        <f>VLOOKUP($D1651,metadata!$B$2:$S$451,7,0)</f>
        <v>i</v>
      </c>
      <c r="K1651">
        <f>VLOOKUP($D1651,metadata!$B$2:$S$451,8,0)</f>
        <v>14</v>
      </c>
      <c r="L1651">
        <f>VLOOKUP($D1651,metadata!$B$2:$S$451,9,0)</f>
        <v>7</v>
      </c>
      <c r="M1651" t="str">
        <f>VLOOKUP($D1651,metadata!$B$2:$S$451,10,0)</f>
        <v/>
      </c>
      <c r="N1651" t="str">
        <f>VLOOKUP($D1651,metadata!$B$2:$S$451,11,0)</f>
        <v>Chymomyza costata</v>
      </c>
      <c r="O1651" t="str">
        <f>VLOOKUP($D1651,metadata!$B$2:$S$451,12,0)</f>
        <v>diptera</v>
      </c>
      <c r="P1651" t="str">
        <f>VLOOKUP($D1651,metadata!$B$2:$S$451,13,0)</f>
        <v>Kuusamo1</v>
      </c>
      <c r="Q1651">
        <f>VLOOKUP($D1651,metadata!$B$2:$S$451,14,0)</f>
        <v>65.966667000000001</v>
      </c>
      <c r="R1651">
        <f>VLOOKUP($D1651,metadata!$B$2:$S$451,15,0)</f>
        <v>29.166667</v>
      </c>
      <c r="S1651" t="str">
        <f>VLOOKUP($D1651,metadata!$B$2:$S$451,16,0)</f>
        <v/>
      </c>
      <c r="T1651" t="str">
        <f>VLOOKUP($D1651,metadata!$B$2:$S$451,17,0)</f>
        <v/>
      </c>
      <c r="U1651" t="str">
        <f>VLOOKUP($D1651,metadata!$B$2:$S$451,18,0)</f>
        <v/>
      </c>
      <c r="V1651">
        <f>VLOOKUP($D1651,metadata!$B$2:$Z$451,19,0)</f>
        <v>221</v>
      </c>
      <c r="W1651" t="str">
        <f>VLOOKUP($D1651,metadata!$B$2:$Z$451,20,0)</f>
        <v>global average</v>
      </c>
      <c r="X1651" t="str">
        <f>VLOOKUP($D1651,metadata!$B$2:$Z$451,21,0)</f>
        <v/>
      </c>
      <c r="Y1651" t="str">
        <f>VLOOKUP($D1651,metadata!$B$2:$Z$451,22,0)</f>
        <v>42_2</v>
      </c>
      <c r="Z1651" t="str">
        <f>VLOOKUP($D1651,metadata!$B$2:$Z$451,23,0)</f>
        <v/>
      </c>
      <c r="AA1651" t="str">
        <f>VLOOKUP($D1651,metadata!$B$2:$Z$451,24,0)</f>
        <v/>
      </c>
      <c r="AB1651" t="str">
        <f>VLOOKUP($D1651,metadata!$B$2:$Z$451,25,0)</f>
        <v/>
      </c>
      <c r="AC1651">
        <v>21.2669365392569</v>
      </c>
      <c r="AD1651">
        <v>93.425076452599299</v>
      </c>
      <c r="AF1651">
        <f>IF(AE1651="",V1651,AE1651)</f>
        <v>221</v>
      </c>
      <c r="AG1651">
        <v>21</v>
      </c>
      <c r="AH1651">
        <v>1996</v>
      </c>
      <c r="AI1651" t="s">
        <v>38</v>
      </c>
      <c r="AJ1651" t="s">
        <v>38</v>
      </c>
    </row>
    <row r="1652" spans="3:36" x14ac:dyDescent="0.3">
      <c r="C1652">
        <v>1652</v>
      </c>
      <c r="D1652" t="str">
        <f t="shared" si="58"/>
        <v>42-Kuusamo1</v>
      </c>
      <c r="E1652" t="str">
        <f>VLOOKUP($D1652,metadata!$B$2:$S$451,2,0)</f>
        <v>Riihimaa, A; Kimura, MT; Lumme, J; Lakovaara, S</v>
      </c>
      <c r="F1652" t="str">
        <f>VLOOKUP($D1652,metadata!$B$2:$S$451,3,0)</f>
        <v>Geographical variation in the larval diapause of Chymomyza costata (Diptera; Drosophilidae)</v>
      </c>
      <c r="G1652" t="str">
        <f>VLOOKUP($D1652,metadata!$B$2:$S$451,4,0)</f>
        <v>10.1111/j.1601-5223.1996.00151.x</v>
      </c>
      <c r="H1652" t="str">
        <f>VLOOKUP($D1652,metadata!$B$2:$S$451,5,0)</f>
        <v>y</v>
      </c>
      <c r="I1652" t="str">
        <f>VLOOKUP($D1652,metadata!$B$2:$S$451,6,0)</f>
        <v>a</v>
      </c>
      <c r="J1652" t="str">
        <f>VLOOKUP($D1652,metadata!$B$2:$S$451,7,0)</f>
        <v>i</v>
      </c>
      <c r="K1652">
        <f>VLOOKUP($D1652,metadata!$B$2:$S$451,8,0)</f>
        <v>14</v>
      </c>
      <c r="L1652">
        <f>VLOOKUP($D1652,metadata!$B$2:$S$451,9,0)</f>
        <v>7</v>
      </c>
      <c r="M1652" t="str">
        <f>VLOOKUP($D1652,metadata!$B$2:$S$451,10,0)</f>
        <v/>
      </c>
      <c r="N1652" t="str">
        <f>VLOOKUP($D1652,metadata!$B$2:$S$451,11,0)</f>
        <v>Chymomyza costata</v>
      </c>
      <c r="O1652" t="str">
        <f>VLOOKUP($D1652,metadata!$B$2:$S$451,12,0)</f>
        <v>diptera</v>
      </c>
      <c r="P1652" t="str">
        <f>VLOOKUP($D1652,metadata!$B$2:$S$451,13,0)</f>
        <v>Kuusamo1</v>
      </c>
      <c r="Q1652">
        <f>VLOOKUP($D1652,metadata!$B$2:$S$451,14,0)</f>
        <v>65.966667000000001</v>
      </c>
      <c r="R1652">
        <f>VLOOKUP($D1652,metadata!$B$2:$S$451,15,0)</f>
        <v>29.166667</v>
      </c>
      <c r="S1652" t="str">
        <f>VLOOKUP($D1652,metadata!$B$2:$S$451,16,0)</f>
        <v/>
      </c>
      <c r="T1652" t="str">
        <f>VLOOKUP($D1652,metadata!$B$2:$S$451,17,0)</f>
        <v/>
      </c>
      <c r="U1652" t="str">
        <f>VLOOKUP($D1652,metadata!$B$2:$S$451,18,0)</f>
        <v/>
      </c>
      <c r="V1652">
        <f>VLOOKUP($D1652,metadata!$B$2:$Z$451,19,0)</f>
        <v>221</v>
      </c>
      <c r="W1652" t="str">
        <f>VLOOKUP($D1652,metadata!$B$2:$Z$451,20,0)</f>
        <v>global average</v>
      </c>
      <c r="X1652" t="str">
        <f>VLOOKUP($D1652,metadata!$B$2:$Z$451,21,0)</f>
        <v/>
      </c>
      <c r="Y1652" t="str">
        <f>VLOOKUP($D1652,metadata!$B$2:$Z$451,22,0)</f>
        <v>42_2</v>
      </c>
      <c r="Z1652" t="str">
        <f>VLOOKUP($D1652,metadata!$B$2:$Z$451,23,0)</f>
        <v/>
      </c>
      <c r="AA1652" t="str">
        <f>VLOOKUP($D1652,metadata!$B$2:$Z$451,24,0)</f>
        <v/>
      </c>
      <c r="AB1652" t="str">
        <f>VLOOKUP($D1652,metadata!$B$2:$Z$451,25,0)</f>
        <v/>
      </c>
      <c r="AC1652">
        <v>22.2695878001315</v>
      </c>
      <c r="AD1652">
        <v>93.577981651376106</v>
      </c>
      <c r="AF1652">
        <f>IF(AE1652="",V1652,AE1652)</f>
        <v>221</v>
      </c>
      <c r="AG1652">
        <v>22</v>
      </c>
      <c r="AH1652">
        <v>1996</v>
      </c>
      <c r="AI1652" t="s">
        <v>38</v>
      </c>
      <c r="AJ1652" t="s">
        <v>38</v>
      </c>
    </row>
    <row r="1653" spans="3:36" x14ac:dyDescent="0.3">
      <c r="C1653">
        <v>1653</v>
      </c>
      <c r="D1653" t="str">
        <f t="shared" si="58"/>
        <v>42-Kuusamo1</v>
      </c>
      <c r="E1653" t="str">
        <f>VLOOKUP($D1653,metadata!$B$2:$S$451,2,0)</f>
        <v>Riihimaa, A; Kimura, MT; Lumme, J; Lakovaara, S</v>
      </c>
      <c r="F1653" t="str">
        <f>VLOOKUP($D1653,metadata!$B$2:$S$451,3,0)</f>
        <v>Geographical variation in the larval diapause of Chymomyza costata (Diptera; Drosophilidae)</v>
      </c>
      <c r="G1653" t="str">
        <f>VLOOKUP($D1653,metadata!$B$2:$S$451,4,0)</f>
        <v>10.1111/j.1601-5223.1996.00151.x</v>
      </c>
      <c r="H1653" t="str">
        <f>VLOOKUP($D1653,metadata!$B$2:$S$451,5,0)</f>
        <v>y</v>
      </c>
      <c r="I1653" t="str">
        <f>VLOOKUP($D1653,metadata!$B$2:$S$451,6,0)</f>
        <v>a</v>
      </c>
      <c r="J1653" t="str">
        <f>VLOOKUP($D1653,metadata!$B$2:$S$451,7,0)</f>
        <v>i</v>
      </c>
      <c r="K1653">
        <f>VLOOKUP($D1653,metadata!$B$2:$S$451,8,0)</f>
        <v>14</v>
      </c>
      <c r="L1653">
        <f>VLOOKUP($D1653,metadata!$B$2:$S$451,9,0)</f>
        <v>7</v>
      </c>
      <c r="M1653" t="str">
        <f>VLOOKUP($D1653,metadata!$B$2:$S$451,10,0)</f>
        <v/>
      </c>
      <c r="N1653" t="str">
        <f>VLOOKUP($D1653,metadata!$B$2:$S$451,11,0)</f>
        <v>Chymomyza costata</v>
      </c>
      <c r="O1653" t="str">
        <f>VLOOKUP($D1653,metadata!$B$2:$S$451,12,0)</f>
        <v>diptera</v>
      </c>
      <c r="P1653" t="str">
        <f>VLOOKUP($D1653,metadata!$B$2:$S$451,13,0)</f>
        <v>Kuusamo1</v>
      </c>
      <c r="Q1653">
        <f>VLOOKUP($D1653,metadata!$B$2:$S$451,14,0)</f>
        <v>65.966667000000001</v>
      </c>
      <c r="R1653">
        <f>VLOOKUP($D1653,metadata!$B$2:$S$451,15,0)</f>
        <v>29.166667</v>
      </c>
      <c r="S1653" t="str">
        <f>VLOOKUP($D1653,metadata!$B$2:$S$451,16,0)</f>
        <v/>
      </c>
      <c r="T1653" t="str">
        <f>VLOOKUP($D1653,metadata!$B$2:$S$451,17,0)</f>
        <v/>
      </c>
      <c r="U1653" t="str">
        <f>VLOOKUP($D1653,metadata!$B$2:$S$451,18,0)</f>
        <v/>
      </c>
      <c r="V1653">
        <f>VLOOKUP($D1653,metadata!$B$2:$Z$451,19,0)</f>
        <v>221</v>
      </c>
      <c r="W1653" t="str">
        <f>VLOOKUP($D1653,metadata!$B$2:$Z$451,20,0)</f>
        <v>global average</v>
      </c>
      <c r="X1653" t="str">
        <f>VLOOKUP($D1653,metadata!$B$2:$Z$451,21,0)</f>
        <v/>
      </c>
      <c r="Y1653" t="str">
        <f>VLOOKUP($D1653,metadata!$B$2:$Z$451,22,0)</f>
        <v>42_2</v>
      </c>
      <c r="Z1653" t="str">
        <f>VLOOKUP($D1653,metadata!$B$2:$Z$451,23,0)</f>
        <v/>
      </c>
      <c r="AA1653" t="str">
        <f>VLOOKUP($D1653,metadata!$B$2:$Z$451,24,0)</f>
        <v/>
      </c>
      <c r="AB1653" t="str">
        <f>VLOOKUP($D1653,metadata!$B$2:$Z$451,25,0)</f>
        <v/>
      </c>
      <c r="AC1653">
        <v>24.291136923045599</v>
      </c>
      <c r="AD1653">
        <v>96.483180428134503</v>
      </c>
      <c r="AF1653">
        <f>IF(AE1653="",V1653,AE1653)</f>
        <v>221</v>
      </c>
      <c r="AG1653">
        <v>24</v>
      </c>
      <c r="AH1653">
        <v>1996</v>
      </c>
      <c r="AI1653" t="s">
        <v>38</v>
      </c>
      <c r="AJ1653" t="s">
        <v>38</v>
      </c>
    </row>
    <row r="1654" spans="3:36" x14ac:dyDescent="0.3">
      <c r="C1654">
        <v>1654</v>
      </c>
      <c r="D1654" t="str">
        <f t="shared" si="58"/>
        <v>42-Kuusamo2</v>
      </c>
      <c r="E1654" t="str">
        <f>VLOOKUP($D1654,metadata!$B$2:$S$451,2,0)</f>
        <v>Riihimaa, A; Kimura, MT; Lumme, J; Lakovaara, S</v>
      </c>
      <c r="F1654" t="str">
        <f>VLOOKUP($D1654,metadata!$B$2:$S$451,3,0)</f>
        <v>Geographical variation in the larval diapause of Chymomyza costata (Diptera; Drosophilidae)</v>
      </c>
      <c r="G1654" t="str">
        <f>VLOOKUP($D1654,metadata!$B$2:$S$451,4,0)</f>
        <v>10.1111/j.1601-5223.1996.00151.x</v>
      </c>
      <c r="H1654" t="str">
        <f>VLOOKUP($D1654,metadata!$B$2:$S$451,5,0)</f>
        <v>y</v>
      </c>
      <c r="I1654" t="str">
        <f>VLOOKUP($D1654,metadata!$B$2:$S$451,6,0)</f>
        <v>a</v>
      </c>
      <c r="J1654" t="str">
        <f>VLOOKUP($D1654,metadata!$B$2:$S$451,7,0)</f>
        <v>i</v>
      </c>
      <c r="K1654">
        <f>VLOOKUP($D1654,metadata!$B$2:$S$451,8,0)</f>
        <v>14</v>
      </c>
      <c r="L1654">
        <f>VLOOKUP($D1654,metadata!$B$2:$S$451,9,0)</f>
        <v>7</v>
      </c>
      <c r="M1654" t="str">
        <f>VLOOKUP($D1654,metadata!$B$2:$S$451,10,0)</f>
        <v/>
      </c>
      <c r="N1654" t="str">
        <f>VLOOKUP($D1654,metadata!$B$2:$S$451,11,0)</f>
        <v>Chymomyza costata</v>
      </c>
      <c r="O1654" t="str">
        <f>VLOOKUP($D1654,metadata!$B$2:$S$451,12,0)</f>
        <v>diptera</v>
      </c>
      <c r="P1654" t="str">
        <f>VLOOKUP($D1654,metadata!$B$2:$S$451,13,0)</f>
        <v>Kuusamo2</v>
      </c>
      <c r="Q1654">
        <f>VLOOKUP($D1654,metadata!$B$2:$S$451,14,0)</f>
        <v>65.966667000000001</v>
      </c>
      <c r="R1654">
        <f>VLOOKUP($D1654,metadata!$B$2:$S$451,15,0)</f>
        <v>29.166667</v>
      </c>
      <c r="S1654" t="str">
        <f>VLOOKUP($D1654,metadata!$B$2:$S$451,16,0)</f>
        <v/>
      </c>
      <c r="T1654" t="str">
        <f>VLOOKUP($D1654,metadata!$B$2:$S$451,17,0)</f>
        <v/>
      </c>
      <c r="U1654" t="str">
        <f>VLOOKUP($D1654,metadata!$B$2:$S$451,18,0)</f>
        <v/>
      </c>
      <c r="V1654">
        <f>VLOOKUP($D1654,metadata!$B$2:$Z$451,19,0)</f>
        <v>221</v>
      </c>
      <c r="W1654" t="str">
        <f>VLOOKUP($D1654,metadata!$B$2:$Z$451,20,0)</f>
        <v>global average</v>
      </c>
      <c r="X1654" t="str">
        <f>VLOOKUP($D1654,metadata!$B$2:$Z$451,21,0)</f>
        <v/>
      </c>
      <c r="Y1654" t="str">
        <f>VLOOKUP($D1654,metadata!$B$2:$Z$451,22,0)</f>
        <v>42_2</v>
      </c>
      <c r="Z1654" t="str">
        <f>VLOOKUP($D1654,metadata!$B$2:$Z$451,23,0)</f>
        <v/>
      </c>
      <c r="AA1654" t="str">
        <f>VLOOKUP($D1654,metadata!$B$2:$Z$451,24,0)</f>
        <v/>
      </c>
      <c r="AB1654" t="str">
        <f>VLOOKUP($D1654,metadata!$B$2:$Z$451,25,0)</f>
        <v/>
      </c>
      <c r="AC1654">
        <v>16.265641422052202</v>
      </c>
      <c r="AD1654">
        <v>100</v>
      </c>
      <c r="AF1654">
        <f>IF(AE1654="",V1654,AE1654)</f>
        <v>221</v>
      </c>
      <c r="AG1654">
        <v>16</v>
      </c>
      <c r="AH1654">
        <v>1996</v>
      </c>
      <c r="AI1654" t="s">
        <v>38</v>
      </c>
      <c r="AJ1654" t="s">
        <v>38</v>
      </c>
    </row>
    <row r="1655" spans="3:36" x14ac:dyDescent="0.3">
      <c r="C1655">
        <v>1655</v>
      </c>
      <c r="D1655" t="str">
        <f t="shared" si="58"/>
        <v>42-Kuusamo2</v>
      </c>
      <c r="E1655" t="str">
        <f>VLOOKUP($D1655,metadata!$B$2:$S$451,2,0)</f>
        <v>Riihimaa, A; Kimura, MT; Lumme, J; Lakovaara, S</v>
      </c>
      <c r="F1655" t="str">
        <f>VLOOKUP($D1655,metadata!$B$2:$S$451,3,0)</f>
        <v>Geographical variation in the larval diapause of Chymomyza costata (Diptera; Drosophilidae)</v>
      </c>
      <c r="G1655" t="str">
        <f>VLOOKUP($D1655,metadata!$B$2:$S$451,4,0)</f>
        <v>10.1111/j.1601-5223.1996.00151.x</v>
      </c>
      <c r="H1655" t="str">
        <f>VLOOKUP($D1655,metadata!$B$2:$S$451,5,0)</f>
        <v>y</v>
      </c>
      <c r="I1655" t="str">
        <f>VLOOKUP($D1655,metadata!$B$2:$S$451,6,0)</f>
        <v>a</v>
      </c>
      <c r="J1655" t="str">
        <f>VLOOKUP($D1655,metadata!$B$2:$S$451,7,0)</f>
        <v>i</v>
      </c>
      <c r="K1655">
        <f>VLOOKUP($D1655,metadata!$B$2:$S$451,8,0)</f>
        <v>14</v>
      </c>
      <c r="L1655">
        <f>VLOOKUP($D1655,metadata!$B$2:$S$451,9,0)</f>
        <v>7</v>
      </c>
      <c r="M1655" t="str">
        <f>VLOOKUP($D1655,metadata!$B$2:$S$451,10,0)</f>
        <v/>
      </c>
      <c r="N1655" t="str">
        <f>VLOOKUP($D1655,metadata!$B$2:$S$451,11,0)</f>
        <v>Chymomyza costata</v>
      </c>
      <c r="O1655" t="str">
        <f>VLOOKUP($D1655,metadata!$B$2:$S$451,12,0)</f>
        <v>diptera</v>
      </c>
      <c r="P1655" t="str">
        <f>VLOOKUP($D1655,metadata!$B$2:$S$451,13,0)</f>
        <v>Kuusamo2</v>
      </c>
      <c r="Q1655">
        <f>VLOOKUP($D1655,metadata!$B$2:$S$451,14,0)</f>
        <v>65.966667000000001</v>
      </c>
      <c r="R1655">
        <f>VLOOKUP($D1655,metadata!$B$2:$S$451,15,0)</f>
        <v>29.166667</v>
      </c>
      <c r="S1655" t="str">
        <f>VLOOKUP($D1655,metadata!$B$2:$S$451,16,0)</f>
        <v/>
      </c>
      <c r="T1655" t="str">
        <f>VLOOKUP($D1655,metadata!$B$2:$S$451,17,0)</f>
        <v/>
      </c>
      <c r="U1655" t="str">
        <f>VLOOKUP($D1655,metadata!$B$2:$S$451,18,0)</f>
        <v/>
      </c>
      <c r="V1655">
        <f>VLOOKUP($D1655,metadata!$B$2:$Z$451,19,0)</f>
        <v>221</v>
      </c>
      <c r="W1655" t="str">
        <f>VLOOKUP($D1655,metadata!$B$2:$Z$451,20,0)</f>
        <v>global average</v>
      </c>
      <c r="X1655" t="str">
        <f>VLOOKUP($D1655,metadata!$B$2:$Z$451,21,0)</f>
        <v/>
      </c>
      <c r="Y1655" t="str">
        <f>VLOOKUP($D1655,metadata!$B$2:$Z$451,22,0)</f>
        <v>42_2</v>
      </c>
      <c r="Z1655" t="str">
        <f>VLOOKUP($D1655,metadata!$B$2:$Z$451,23,0)</f>
        <v/>
      </c>
      <c r="AA1655" t="str">
        <f>VLOOKUP($D1655,metadata!$B$2:$Z$451,24,0)</f>
        <v/>
      </c>
      <c r="AB1655" t="str">
        <f>VLOOKUP($D1655,metadata!$B$2:$Z$451,25,0)</f>
        <v/>
      </c>
      <c r="AC1655">
        <v>18.279813123402199</v>
      </c>
      <c r="AD1655">
        <v>100.305810397553</v>
      </c>
      <c r="AF1655">
        <f>IF(AE1655="",V1655,AE1655)</f>
        <v>221</v>
      </c>
      <c r="AG1655">
        <v>18</v>
      </c>
      <c r="AH1655">
        <v>1996</v>
      </c>
      <c r="AI1655" t="s">
        <v>38</v>
      </c>
      <c r="AJ1655" t="s">
        <v>38</v>
      </c>
    </row>
    <row r="1656" spans="3:36" x14ac:dyDescent="0.3">
      <c r="C1656">
        <v>1656</v>
      </c>
      <c r="D1656" t="str">
        <f t="shared" si="58"/>
        <v>42-Kuusamo2</v>
      </c>
      <c r="E1656" t="str">
        <f>VLOOKUP($D1656,metadata!$B$2:$S$451,2,0)</f>
        <v>Riihimaa, A; Kimura, MT; Lumme, J; Lakovaara, S</v>
      </c>
      <c r="F1656" t="str">
        <f>VLOOKUP($D1656,metadata!$B$2:$S$451,3,0)</f>
        <v>Geographical variation in the larval diapause of Chymomyza costata (Diptera; Drosophilidae)</v>
      </c>
      <c r="G1656" t="str">
        <f>VLOOKUP($D1656,metadata!$B$2:$S$451,4,0)</f>
        <v>10.1111/j.1601-5223.1996.00151.x</v>
      </c>
      <c r="H1656" t="str">
        <f>VLOOKUP($D1656,metadata!$B$2:$S$451,5,0)</f>
        <v>y</v>
      </c>
      <c r="I1656" t="str">
        <f>VLOOKUP($D1656,metadata!$B$2:$S$451,6,0)</f>
        <v>a</v>
      </c>
      <c r="J1656" t="str">
        <f>VLOOKUP($D1656,metadata!$B$2:$S$451,7,0)</f>
        <v>i</v>
      </c>
      <c r="K1656">
        <f>VLOOKUP($D1656,metadata!$B$2:$S$451,8,0)</f>
        <v>14</v>
      </c>
      <c r="L1656">
        <f>VLOOKUP($D1656,metadata!$B$2:$S$451,9,0)</f>
        <v>7</v>
      </c>
      <c r="M1656" t="str">
        <f>VLOOKUP($D1656,metadata!$B$2:$S$451,10,0)</f>
        <v/>
      </c>
      <c r="N1656" t="str">
        <f>VLOOKUP($D1656,metadata!$B$2:$S$451,11,0)</f>
        <v>Chymomyza costata</v>
      </c>
      <c r="O1656" t="str">
        <f>VLOOKUP($D1656,metadata!$B$2:$S$451,12,0)</f>
        <v>diptera</v>
      </c>
      <c r="P1656" t="str">
        <f>VLOOKUP($D1656,metadata!$B$2:$S$451,13,0)</f>
        <v>Kuusamo2</v>
      </c>
      <c r="Q1656">
        <f>VLOOKUP($D1656,metadata!$B$2:$S$451,14,0)</f>
        <v>65.966667000000001</v>
      </c>
      <c r="R1656">
        <f>VLOOKUP($D1656,metadata!$B$2:$S$451,15,0)</f>
        <v>29.166667</v>
      </c>
      <c r="S1656" t="str">
        <f>VLOOKUP($D1656,metadata!$B$2:$S$451,16,0)</f>
        <v/>
      </c>
      <c r="T1656" t="str">
        <f>VLOOKUP($D1656,metadata!$B$2:$S$451,17,0)</f>
        <v/>
      </c>
      <c r="U1656" t="str">
        <f>VLOOKUP($D1656,metadata!$B$2:$S$451,18,0)</f>
        <v/>
      </c>
      <c r="V1656">
        <f>VLOOKUP($D1656,metadata!$B$2:$Z$451,19,0)</f>
        <v>221</v>
      </c>
      <c r="W1656" t="str">
        <f>VLOOKUP($D1656,metadata!$B$2:$Z$451,20,0)</f>
        <v>global average</v>
      </c>
      <c r="X1656" t="str">
        <f>VLOOKUP($D1656,metadata!$B$2:$Z$451,21,0)</f>
        <v/>
      </c>
      <c r="Y1656" t="str">
        <f>VLOOKUP($D1656,metadata!$B$2:$Z$451,22,0)</f>
        <v>42_2</v>
      </c>
      <c r="Z1656" t="str">
        <f>VLOOKUP($D1656,metadata!$B$2:$Z$451,23,0)</f>
        <v/>
      </c>
      <c r="AA1656" t="str">
        <f>VLOOKUP($D1656,metadata!$B$2:$Z$451,24,0)</f>
        <v/>
      </c>
      <c r="AB1656" t="str">
        <f>VLOOKUP($D1656,metadata!$B$2:$Z$451,25,0)</f>
        <v/>
      </c>
      <c r="AC1656">
        <v>19.3002027434786</v>
      </c>
      <c r="AD1656">
        <v>100.45871559632999</v>
      </c>
      <c r="AF1656">
        <f>IF(AE1656="",V1656,AE1656)</f>
        <v>221</v>
      </c>
      <c r="AG1656">
        <v>19</v>
      </c>
      <c r="AH1656">
        <v>1996</v>
      </c>
      <c r="AI1656" t="s">
        <v>38</v>
      </c>
      <c r="AJ1656" t="s">
        <v>38</v>
      </c>
    </row>
    <row r="1657" spans="3:36" x14ac:dyDescent="0.3">
      <c r="C1657">
        <v>1657</v>
      </c>
      <c r="D1657" t="str">
        <f t="shared" si="58"/>
        <v>42-Kuusamo2</v>
      </c>
      <c r="E1657" t="str">
        <f>VLOOKUP($D1657,metadata!$B$2:$S$451,2,0)</f>
        <v>Riihimaa, A; Kimura, MT; Lumme, J; Lakovaara, S</v>
      </c>
      <c r="F1657" t="str">
        <f>VLOOKUP($D1657,metadata!$B$2:$S$451,3,0)</f>
        <v>Geographical variation in the larval diapause of Chymomyza costata (Diptera; Drosophilidae)</v>
      </c>
      <c r="G1657" t="str">
        <f>VLOOKUP($D1657,metadata!$B$2:$S$451,4,0)</f>
        <v>10.1111/j.1601-5223.1996.00151.x</v>
      </c>
      <c r="H1657" t="str">
        <f>VLOOKUP($D1657,metadata!$B$2:$S$451,5,0)</f>
        <v>y</v>
      </c>
      <c r="I1657" t="str">
        <f>VLOOKUP($D1657,metadata!$B$2:$S$451,6,0)</f>
        <v>a</v>
      </c>
      <c r="J1657" t="str">
        <f>VLOOKUP($D1657,metadata!$B$2:$S$451,7,0)</f>
        <v>i</v>
      </c>
      <c r="K1657">
        <f>VLOOKUP($D1657,metadata!$B$2:$S$451,8,0)</f>
        <v>14</v>
      </c>
      <c r="L1657">
        <f>VLOOKUP($D1657,metadata!$B$2:$S$451,9,0)</f>
        <v>7</v>
      </c>
      <c r="M1657" t="str">
        <f>VLOOKUP($D1657,metadata!$B$2:$S$451,10,0)</f>
        <v/>
      </c>
      <c r="N1657" t="str">
        <f>VLOOKUP($D1657,metadata!$B$2:$S$451,11,0)</f>
        <v>Chymomyza costata</v>
      </c>
      <c r="O1657" t="str">
        <f>VLOOKUP($D1657,metadata!$B$2:$S$451,12,0)</f>
        <v>diptera</v>
      </c>
      <c r="P1657" t="str">
        <f>VLOOKUP($D1657,metadata!$B$2:$S$451,13,0)</f>
        <v>Kuusamo2</v>
      </c>
      <c r="Q1657">
        <f>VLOOKUP($D1657,metadata!$B$2:$S$451,14,0)</f>
        <v>65.966667000000001</v>
      </c>
      <c r="R1657">
        <f>VLOOKUP($D1657,metadata!$B$2:$S$451,15,0)</f>
        <v>29.166667</v>
      </c>
      <c r="S1657" t="str">
        <f>VLOOKUP($D1657,metadata!$B$2:$S$451,16,0)</f>
        <v/>
      </c>
      <c r="T1657" t="str">
        <f>VLOOKUP($D1657,metadata!$B$2:$S$451,17,0)</f>
        <v/>
      </c>
      <c r="U1657" t="str">
        <f>VLOOKUP($D1657,metadata!$B$2:$S$451,18,0)</f>
        <v/>
      </c>
      <c r="V1657">
        <f>VLOOKUP($D1657,metadata!$B$2:$Z$451,19,0)</f>
        <v>221</v>
      </c>
      <c r="W1657" t="str">
        <f>VLOOKUP($D1657,metadata!$B$2:$Z$451,20,0)</f>
        <v>global average</v>
      </c>
      <c r="X1657" t="str">
        <f>VLOOKUP($D1657,metadata!$B$2:$Z$451,21,0)</f>
        <v/>
      </c>
      <c r="Y1657" t="str">
        <f>VLOOKUP($D1657,metadata!$B$2:$Z$451,22,0)</f>
        <v>42_2</v>
      </c>
      <c r="Z1657" t="str">
        <f>VLOOKUP($D1657,metadata!$B$2:$Z$451,23,0)</f>
        <v/>
      </c>
      <c r="AA1657" t="str">
        <f>VLOOKUP($D1657,metadata!$B$2:$Z$451,24,0)</f>
        <v/>
      </c>
      <c r="AB1657" t="str">
        <f>VLOOKUP($D1657,metadata!$B$2:$Z$451,25,0)</f>
        <v/>
      </c>
      <c r="AC1657">
        <v>20.2583996148552</v>
      </c>
      <c r="AD1657">
        <v>88.073394495412799</v>
      </c>
      <c r="AF1657">
        <f>IF(AE1657="",V1657,AE1657)</f>
        <v>221</v>
      </c>
      <c r="AG1657">
        <v>20</v>
      </c>
      <c r="AH1657">
        <v>1996</v>
      </c>
      <c r="AI1657" t="s">
        <v>38</v>
      </c>
      <c r="AJ1657" t="s">
        <v>38</v>
      </c>
    </row>
    <row r="1658" spans="3:36" x14ac:dyDescent="0.3">
      <c r="C1658">
        <v>1658</v>
      </c>
      <c r="D1658" t="str">
        <f t="shared" si="58"/>
        <v>42-Kuusamo2</v>
      </c>
      <c r="E1658" t="str">
        <f>VLOOKUP($D1658,metadata!$B$2:$S$451,2,0)</f>
        <v>Riihimaa, A; Kimura, MT; Lumme, J; Lakovaara, S</v>
      </c>
      <c r="F1658" t="str">
        <f>VLOOKUP($D1658,metadata!$B$2:$S$451,3,0)</f>
        <v>Geographical variation in the larval diapause of Chymomyza costata (Diptera; Drosophilidae)</v>
      </c>
      <c r="G1658" t="str">
        <f>VLOOKUP($D1658,metadata!$B$2:$S$451,4,0)</f>
        <v>10.1111/j.1601-5223.1996.00151.x</v>
      </c>
      <c r="H1658" t="str">
        <f>VLOOKUP($D1658,metadata!$B$2:$S$451,5,0)</f>
        <v>y</v>
      </c>
      <c r="I1658" t="str">
        <f>VLOOKUP($D1658,metadata!$B$2:$S$451,6,0)</f>
        <v>a</v>
      </c>
      <c r="J1658" t="str">
        <f>VLOOKUP($D1658,metadata!$B$2:$S$451,7,0)</f>
        <v>i</v>
      </c>
      <c r="K1658">
        <f>VLOOKUP($D1658,metadata!$B$2:$S$451,8,0)</f>
        <v>14</v>
      </c>
      <c r="L1658">
        <f>VLOOKUP($D1658,metadata!$B$2:$S$451,9,0)</f>
        <v>7</v>
      </c>
      <c r="M1658" t="str">
        <f>VLOOKUP($D1658,metadata!$B$2:$S$451,10,0)</f>
        <v/>
      </c>
      <c r="N1658" t="str">
        <f>VLOOKUP($D1658,metadata!$B$2:$S$451,11,0)</f>
        <v>Chymomyza costata</v>
      </c>
      <c r="O1658" t="str">
        <f>VLOOKUP($D1658,metadata!$B$2:$S$451,12,0)</f>
        <v>diptera</v>
      </c>
      <c r="P1658" t="str">
        <f>VLOOKUP($D1658,metadata!$B$2:$S$451,13,0)</f>
        <v>Kuusamo2</v>
      </c>
      <c r="Q1658">
        <f>VLOOKUP($D1658,metadata!$B$2:$S$451,14,0)</f>
        <v>65.966667000000001</v>
      </c>
      <c r="R1658">
        <f>VLOOKUP($D1658,metadata!$B$2:$S$451,15,0)</f>
        <v>29.166667</v>
      </c>
      <c r="S1658" t="str">
        <f>VLOOKUP($D1658,metadata!$B$2:$S$451,16,0)</f>
        <v/>
      </c>
      <c r="T1658" t="str">
        <f>VLOOKUP($D1658,metadata!$B$2:$S$451,17,0)</f>
        <v/>
      </c>
      <c r="U1658" t="str">
        <f>VLOOKUP($D1658,metadata!$B$2:$S$451,18,0)</f>
        <v/>
      </c>
      <c r="V1658">
        <f>VLOOKUP($D1658,metadata!$B$2:$Z$451,19,0)</f>
        <v>221</v>
      </c>
      <c r="W1658" t="str">
        <f>VLOOKUP($D1658,metadata!$B$2:$Z$451,20,0)</f>
        <v>global average</v>
      </c>
      <c r="X1658" t="str">
        <f>VLOOKUP($D1658,metadata!$B$2:$Z$451,21,0)</f>
        <v/>
      </c>
      <c r="Y1658" t="str">
        <f>VLOOKUP($D1658,metadata!$B$2:$Z$451,22,0)</f>
        <v>42_2</v>
      </c>
      <c r="Z1658" t="str">
        <f>VLOOKUP($D1658,metadata!$B$2:$Z$451,23,0)</f>
        <v/>
      </c>
      <c r="AA1658" t="str">
        <f>VLOOKUP($D1658,metadata!$B$2:$Z$451,24,0)</f>
        <v/>
      </c>
      <c r="AB1658" t="str">
        <f>VLOOKUP($D1658,metadata!$B$2:$Z$451,25,0)</f>
        <v/>
      </c>
      <c r="AC1658">
        <v>21.1990479871437</v>
      </c>
      <c r="AD1658">
        <v>72.629969418960201</v>
      </c>
      <c r="AF1658">
        <f>IF(AE1658="",V1658,AE1658)</f>
        <v>221</v>
      </c>
      <c r="AG1658">
        <v>21</v>
      </c>
      <c r="AH1658">
        <v>1996</v>
      </c>
      <c r="AI1658" t="s">
        <v>38</v>
      </c>
      <c r="AJ1658" t="s">
        <v>38</v>
      </c>
    </row>
    <row r="1659" spans="3:36" x14ac:dyDescent="0.3">
      <c r="C1659">
        <v>1659</v>
      </c>
      <c r="D1659" t="str">
        <f t="shared" si="58"/>
        <v>42-Kuusamo2</v>
      </c>
      <c r="E1659" t="str">
        <f>VLOOKUP($D1659,metadata!$B$2:$S$451,2,0)</f>
        <v>Riihimaa, A; Kimura, MT; Lumme, J; Lakovaara, S</v>
      </c>
      <c r="F1659" t="str">
        <f>VLOOKUP($D1659,metadata!$B$2:$S$451,3,0)</f>
        <v>Geographical variation in the larval diapause of Chymomyza costata (Diptera; Drosophilidae)</v>
      </c>
      <c r="G1659" t="str">
        <f>VLOOKUP($D1659,metadata!$B$2:$S$451,4,0)</f>
        <v>10.1111/j.1601-5223.1996.00151.x</v>
      </c>
      <c r="H1659" t="str">
        <f>VLOOKUP($D1659,metadata!$B$2:$S$451,5,0)</f>
        <v>y</v>
      </c>
      <c r="I1659" t="str">
        <f>VLOOKUP($D1659,metadata!$B$2:$S$451,6,0)</f>
        <v>a</v>
      </c>
      <c r="J1659" t="str">
        <f>VLOOKUP($D1659,metadata!$B$2:$S$451,7,0)</f>
        <v>i</v>
      </c>
      <c r="K1659">
        <f>VLOOKUP($D1659,metadata!$B$2:$S$451,8,0)</f>
        <v>14</v>
      </c>
      <c r="L1659">
        <f>VLOOKUP($D1659,metadata!$B$2:$S$451,9,0)</f>
        <v>7</v>
      </c>
      <c r="M1659" t="str">
        <f>VLOOKUP($D1659,metadata!$B$2:$S$451,10,0)</f>
        <v/>
      </c>
      <c r="N1659" t="str">
        <f>VLOOKUP($D1659,metadata!$B$2:$S$451,11,0)</f>
        <v>Chymomyza costata</v>
      </c>
      <c r="O1659" t="str">
        <f>VLOOKUP($D1659,metadata!$B$2:$S$451,12,0)</f>
        <v>diptera</v>
      </c>
      <c r="P1659" t="str">
        <f>VLOOKUP($D1659,metadata!$B$2:$S$451,13,0)</f>
        <v>Kuusamo2</v>
      </c>
      <c r="Q1659">
        <f>VLOOKUP($D1659,metadata!$B$2:$S$451,14,0)</f>
        <v>65.966667000000001</v>
      </c>
      <c r="R1659">
        <f>VLOOKUP($D1659,metadata!$B$2:$S$451,15,0)</f>
        <v>29.166667</v>
      </c>
      <c r="S1659" t="str">
        <f>VLOOKUP($D1659,metadata!$B$2:$S$451,16,0)</f>
        <v/>
      </c>
      <c r="T1659" t="str">
        <f>VLOOKUP($D1659,metadata!$B$2:$S$451,17,0)</f>
        <v/>
      </c>
      <c r="U1659" t="str">
        <f>VLOOKUP($D1659,metadata!$B$2:$S$451,18,0)</f>
        <v/>
      </c>
      <c r="V1659">
        <f>VLOOKUP($D1659,metadata!$B$2:$Z$451,19,0)</f>
        <v>221</v>
      </c>
      <c r="W1659" t="str">
        <f>VLOOKUP($D1659,metadata!$B$2:$Z$451,20,0)</f>
        <v>global average</v>
      </c>
      <c r="X1659" t="str">
        <f>VLOOKUP($D1659,metadata!$B$2:$Z$451,21,0)</f>
        <v/>
      </c>
      <c r="Y1659" t="str">
        <f>VLOOKUP($D1659,metadata!$B$2:$Z$451,22,0)</f>
        <v>42_2</v>
      </c>
      <c r="Z1659" t="str">
        <f>VLOOKUP($D1659,metadata!$B$2:$Z$451,23,0)</f>
        <v/>
      </c>
      <c r="AA1659" t="str">
        <f>VLOOKUP($D1659,metadata!$B$2:$Z$451,24,0)</f>
        <v/>
      </c>
      <c r="AB1659" t="str">
        <f>VLOOKUP($D1659,metadata!$B$2:$Z$451,25,0)</f>
        <v/>
      </c>
      <c r="AC1659">
        <v>22.207096699824302</v>
      </c>
      <c r="AD1659">
        <v>71.559633027522906</v>
      </c>
      <c r="AF1659">
        <f>IF(AE1659="",V1659,AE1659)</f>
        <v>221</v>
      </c>
      <c r="AG1659">
        <v>22</v>
      </c>
      <c r="AH1659">
        <v>1996</v>
      </c>
      <c r="AI1659" t="s">
        <v>38</v>
      </c>
      <c r="AJ1659" t="s">
        <v>38</v>
      </c>
    </row>
    <row r="1660" spans="3:36" x14ac:dyDescent="0.3">
      <c r="C1660">
        <v>1660</v>
      </c>
      <c r="D1660" t="str">
        <f t="shared" si="58"/>
        <v>42-Kuusamo2</v>
      </c>
      <c r="E1660" t="str">
        <f>VLOOKUP($D1660,metadata!$B$2:$S$451,2,0)</f>
        <v>Riihimaa, A; Kimura, MT; Lumme, J; Lakovaara, S</v>
      </c>
      <c r="F1660" t="str">
        <f>VLOOKUP($D1660,metadata!$B$2:$S$451,3,0)</f>
        <v>Geographical variation in the larval diapause of Chymomyza costata (Diptera; Drosophilidae)</v>
      </c>
      <c r="G1660" t="str">
        <f>VLOOKUP($D1660,metadata!$B$2:$S$451,4,0)</f>
        <v>10.1111/j.1601-5223.1996.00151.x</v>
      </c>
      <c r="H1660" t="str">
        <f>VLOOKUP($D1660,metadata!$B$2:$S$451,5,0)</f>
        <v>y</v>
      </c>
      <c r="I1660" t="str">
        <f>VLOOKUP($D1660,metadata!$B$2:$S$451,6,0)</f>
        <v>a</v>
      </c>
      <c r="J1660" t="str">
        <f>VLOOKUP($D1660,metadata!$B$2:$S$451,7,0)</f>
        <v>i</v>
      </c>
      <c r="K1660">
        <f>VLOOKUP($D1660,metadata!$B$2:$S$451,8,0)</f>
        <v>14</v>
      </c>
      <c r="L1660">
        <f>VLOOKUP($D1660,metadata!$B$2:$S$451,9,0)</f>
        <v>7</v>
      </c>
      <c r="M1660" t="str">
        <f>VLOOKUP($D1660,metadata!$B$2:$S$451,10,0)</f>
        <v/>
      </c>
      <c r="N1660" t="str">
        <f>VLOOKUP($D1660,metadata!$B$2:$S$451,11,0)</f>
        <v>Chymomyza costata</v>
      </c>
      <c r="O1660" t="str">
        <f>VLOOKUP($D1660,metadata!$B$2:$S$451,12,0)</f>
        <v>diptera</v>
      </c>
      <c r="P1660" t="str">
        <f>VLOOKUP($D1660,metadata!$B$2:$S$451,13,0)</f>
        <v>Kuusamo2</v>
      </c>
      <c r="Q1660">
        <f>VLOOKUP($D1660,metadata!$B$2:$S$451,14,0)</f>
        <v>65.966667000000001</v>
      </c>
      <c r="R1660">
        <f>VLOOKUP($D1660,metadata!$B$2:$S$451,15,0)</f>
        <v>29.166667</v>
      </c>
      <c r="S1660" t="str">
        <f>VLOOKUP($D1660,metadata!$B$2:$S$451,16,0)</f>
        <v/>
      </c>
      <c r="T1660" t="str">
        <f>VLOOKUP($D1660,metadata!$B$2:$S$451,17,0)</f>
        <v/>
      </c>
      <c r="U1660" t="str">
        <f>VLOOKUP($D1660,metadata!$B$2:$S$451,18,0)</f>
        <v/>
      </c>
      <c r="V1660">
        <f>VLOOKUP($D1660,metadata!$B$2:$Z$451,19,0)</f>
        <v>221</v>
      </c>
      <c r="W1660" t="str">
        <f>VLOOKUP($D1660,metadata!$B$2:$Z$451,20,0)</f>
        <v>global average</v>
      </c>
      <c r="X1660" t="str">
        <f>VLOOKUP($D1660,metadata!$B$2:$Z$451,21,0)</f>
        <v/>
      </c>
      <c r="Y1660" t="str">
        <f>VLOOKUP($D1660,metadata!$B$2:$Z$451,22,0)</f>
        <v>42_2</v>
      </c>
      <c r="Z1660" t="str">
        <f>VLOOKUP($D1660,metadata!$B$2:$Z$451,23,0)</f>
        <v/>
      </c>
      <c r="AA1660" t="str">
        <f>VLOOKUP($D1660,metadata!$B$2:$Z$451,24,0)</f>
        <v/>
      </c>
      <c r="AB1660" t="str">
        <f>VLOOKUP($D1660,metadata!$B$2:$Z$451,25,0)</f>
        <v/>
      </c>
      <c r="AC1660">
        <v>24.2230042650718</v>
      </c>
      <c r="AD1660">
        <v>72.477064220183394</v>
      </c>
      <c r="AF1660">
        <f>IF(AE1660="",V1660,AE1660)</f>
        <v>221</v>
      </c>
      <c r="AG1660">
        <v>24</v>
      </c>
      <c r="AH1660">
        <v>1996</v>
      </c>
      <c r="AI1660" t="s">
        <v>38</v>
      </c>
      <c r="AJ1660" t="s">
        <v>38</v>
      </c>
    </row>
    <row r="1661" spans="3:36" x14ac:dyDescent="0.3">
      <c r="C1661">
        <v>1661</v>
      </c>
      <c r="D1661" t="str">
        <f t="shared" si="58"/>
        <v>42-Kuusamo3</v>
      </c>
      <c r="E1661" t="str">
        <f>VLOOKUP($D1661,metadata!$B$2:$S$451,2,0)</f>
        <v>Riihimaa, A; Kimura, MT; Lumme, J; Lakovaara, S</v>
      </c>
      <c r="F1661" t="str">
        <f>VLOOKUP($D1661,metadata!$B$2:$S$451,3,0)</f>
        <v>Geographical variation in the larval diapause of Chymomyza costata (Diptera; Drosophilidae)</v>
      </c>
      <c r="G1661" t="str">
        <f>VLOOKUP($D1661,metadata!$B$2:$S$451,4,0)</f>
        <v>10.1111/j.1601-5223.1996.00151.x</v>
      </c>
      <c r="H1661" t="str">
        <f>VLOOKUP($D1661,metadata!$B$2:$S$451,5,0)</f>
        <v>y</v>
      </c>
      <c r="I1661" t="str">
        <f>VLOOKUP($D1661,metadata!$B$2:$S$451,6,0)</f>
        <v>a</v>
      </c>
      <c r="J1661" t="str">
        <f>VLOOKUP($D1661,metadata!$B$2:$S$451,7,0)</f>
        <v>i</v>
      </c>
      <c r="K1661">
        <f>VLOOKUP($D1661,metadata!$B$2:$S$451,8,0)</f>
        <v>14</v>
      </c>
      <c r="L1661">
        <f>VLOOKUP($D1661,metadata!$B$2:$S$451,9,0)</f>
        <v>7</v>
      </c>
      <c r="M1661" t="str">
        <f>VLOOKUP($D1661,metadata!$B$2:$S$451,10,0)</f>
        <v/>
      </c>
      <c r="N1661" t="str">
        <f>VLOOKUP($D1661,metadata!$B$2:$S$451,11,0)</f>
        <v>Chymomyza costata</v>
      </c>
      <c r="O1661" t="str">
        <f>VLOOKUP($D1661,metadata!$B$2:$S$451,12,0)</f>
        <v>diptera</v>
      </c>
      <c r="P1661" t="str">
        <f>VLOOKUP($D1661,metadata!$B$2:$S$451,13,0)</f>
        <v>Kuusamo3</v>
      </c>
      <c r="Q1661">
        <f>VLOOKUP($D1661,metadata!$B$2:$S$451,14,0)</f>
        <v>65.966667000000001</v>
      </c>
      <c r="R1661">
        <f>VLOOKUP($D1661,metadata!$B$2:$S$451,15,0)</f>
        <v>29.166667</v>
      </c>
      <c r="S1661" t="str">
        <f>VLOOKUP($D1661,metadata!$B$2:$S$451,16,0)</f>
        <v/>
      </c>
      <c r="T1661" t="str">
        <f>VLOOKUP($D1661,metadata!$B$2:$S$451,17,0)</f>
        <v/>
      </c>
      <c r="U1661" t="str">
        <f>VLOOKUP($D1661,metadata!$B$2:$S$451,18,0)</f>
        <v/>
      </c>
      <c r="V1661">
        <f>VLOOKUP($D1661,metadata!$B$2:$Z$451,19,0)</f>
        <v>221</v>
      </c>
      <c r="W1661" t="str">
        <f>VLOOKUP($D1661,metadata!$B$2:$Z$451,20,0)</f>
        <v>global average</v>
      </c>
      <c r="X1661" t="str">
        <f>VLOOKUP($D1661,metadata!$B$2:$Z$451,21,0)</f>
        <v/>
      </c>
      <c r="Y1661" t="str">
        <f>VLOOKUP($D1661,metadata!$B$2:$Z$451,22,0)</f>
        <v>42_2</v>
      </c>
      <c r="Z1661" t="str">
        <f>VLOOKUP($D1661,metadata!$B$2:$Z$451,23,0)</f>
        <v/>
      </c>
      <c r="AA1661" t="str">
        <f>VLOOKUP($D1661,metadata!$B$2:$Z$451,24,0)</f>
        <v/>
      </c>
      <c r="AB1661" t="str">
        <f>VLOOKUP($D1661,metadata!$B$2:$Z$451,25,0)</f>
        <v/>
      </c>
      <c r="AC1661">
        <v>16.426154586816899</v>
      </c>
      <c r="AD1661">
        <v>100.305810397553</v>
      </c>
      <c r="AF1661">
        <f>IF(AE1661="",V1661,AE1661)</f>
        <v>221</v>
      </c>
      <c r="AG1661">
        <v>16</v>
      </c>
      <c r="AH1661">
        <v>1996</v>
      </c>
      <c r="AI1661" t="s">
        <v>37</v>
      </c>
      <c r="AJ1661" t="s">
        <v>37</v>
      </c>
    </row>
    <row r="1662" spans="3:36" x14ac:dyDescent="0.3">
      <c r="C1662">
        <v>1662</v>
      </c>
      <c r="D1662" t="str">
        <f t="shared" si="58"/>
        <v>42-Kuusamo3</v>
      </c>
      <c r="E1662" t="str">
        <f>VLOOKUP($D1662,metadata!$B$2:$S$451,2,0)</f>
        <v>Riihimaa, A; Kimura, MT; Lumme, J; Lakovaara, S</v>
      </c>
      <c r="F1662" t="str">
        <f>VLOOKUP($D1662,metadata!$B$2:$S$451,3,0)</f>
        <v>Geographical variation in the larval diapause of Chymomyza costata (Diptera; Drosophilidae)</v>
      </c>
      <c r="G1662" t="str">
        <f>VLOOKUP($D1662,metadata!$B$2:$S$451,4,0)</f>
        <v>10.1111/j.1601-5223.1996.00151.x</v>
      </c>
      <c r="H1662" t="str">
        <f>VLOOKUP($D1662,metadata!$B$2:$S$451,5,0)</f>
        <v>y</v>
      </c>
      <c r="I1662" t="str">
        <f>VLOOKUP($D1662,metadata!$B$2:$S$451,6,0)</f>
        <v>a</v>
      </c>
      <c r="J1662" t="str">
        <f>VLOOKUP($D1662,metadata!$B$2:$S$451,7,0)</f>
        <v>i</v>
      </c>
      <c r="K1662">
        <f>VLOOKUP($D1662,metadata!$B$2:$S$451,8,0)</f>
        <v>14</v>
      </c>
      <c r="L1662">
        <f>VLOOKUP($D1662,metadata!$B$2:$S$451,9,0)</f>
        <v>7</v>
      </c>
      <c r="M1662" t="str">
        <f>VLOOKUP($D1662,metadata!$B$2:$S$451,10,0)</f>
        <v/>
      </c>
      <c r="N1662" t="str">
        <f>VLOOKUP($D1662,metadata!$B$2:$S$451,11,0)</f>
        <v>Chymomyza costata</v>
      </c>
      <c r="O1662" t="str">
        <f>VLOOKUP($D1662,metadata!$B$2:$S$451,12,0)</f>
        <v>diptera</v>
      </c>
      <c r="P1662" t="str">
        <f>VLOOKUP($D1662,metadata!$B$2:$S$451,13,0)</f>
        <v>Kuusamo3</v>
      </c>
      <c r="Q1662">
        <f>VLOOKUP($D1662,metadata!$B$2:$S$451,14,0)</f>
        <v>65.966667000000001</v>
      </c>
      <c r="R1662">
        <f>VLOOKUP($D1662,metadata!$B$2:$S$451,15,0)</f>
        <v>29.166667</v>
      </c>
      <c r="S1662" t="str">
        <f>VLOOKUP($D1662,metadata!$B$2:$S$451,16,0)</f>
        <v/>
      </c>
      <c r="T1662" t="str">
        <f>VLOOKUP($D1662,metadata!$B$2:$S$451,17,0)</f>
        <v/>
      </c>
      <c r="U1662" t="str">
        <f>VLOOKUP($D1662,metadata!$B$2:$S$451,18,0)</f>
        <v/>
      </c>
      <c r="V1662">
        <f>VLOOKUP($D1662,metadata!$B$2:$Z$451,19,0)</f>
        <v>221</v>
      </c>
      <c r="W1662" t="str">
        <f>VLOOKUP($D1662,metadata!$B$2:$Z$451,20,0)</f>
        <v>global average</v>
      </c>
      <c r="X1662" t="str">
        <f>VLOOKUP($D1662,metadata!$B$2:$Z$451,21,0)</f>
        <v/>
      </c>
      <c r="Y1662" t="str">
        <f>VLOOKUP($D1662,metadata!$B$2:$Z$451,22,0)</f>
        <v>42_2</v>
      </c>
      <c r="Z1662" t="str">
        <f>VLOOKUP($D1662,metadata!$B$2:$Z$451,23,0)</f>
        <v/>
      </c>
      <c r="AA1662" t="str">
        <f>VLOOKUP($D1662,metadata!$B$2:$Z$451,24,0)</f>
        <v/>
      </c>
      <c r="AB1662" t="str">
        <f>VLOOKUP($D1662,metadata!$B$2:$Z$451,25,0)</f>
        <v/>
      </c>
      <c r="AC1662">
        <v>18.4394583562182</v>
      </c>
      <c r="AD1662">
        <v>100.305810397553</v>
      </c>
      <c r="AF1662">
        <f>IF(AE1662="",V1662,AE1662)</f>
        <v>221</v>
      </c>
      <c r="AG1662">
        <v>18</v>
      </c>
      <c r="AH1662">
        <v>1996</v>
      </c>
      <c r="AI1662" t="s">
        <v>37</v>
      </c>
      <c r="AJ1662" t="s">
        <v>37</v>
      </c>
    </row>
    <row r="1663" spans="3:36" x14ac:dyDescent="0.3">
      <c r="C1663">
        <v>1663</v>
      </c>
      <c r="D1663" t="str">
        <f t="shared" si="58"/>
        <v>42-Kuusamo3</v>
      </c>
      <c r="E1663" t="str">
        <f>VLOOKUP($D1663,metadata!$B$2:$S$451,2,0)</f>
        <v>Riihimaa, A; Kimura, MT; Lumme, J; Lakovaara, S</v>
      </c>
      <c r="F1663" t="str">
        <f>VLOOKUP($D1663,metadata!$B$2:$S$451,3,0)</f>
        <v>Geographical variation in the larval diapause of Chymomyza costata (Diptera; Drosophilidae)</v>
      </c>
      <c r="G1663" t="str">
        <f>VLOOKUP($D1663,metadata!$B$2:$S$451,4,0)</f>
        <v>10.1111/j.1601-5223.1996.00151.x</v>
      </c>
      <c r="H1663" t="str">
        <f>VLOOKUP($D1663,metadata!$B$2:$S$451,5,0)</f>
        <v>y</v>
      </c>
      <c r="I1663" t="str">
        <f>VLOOKUP($D1663,metadata!$B$2:$S$451,6,0)</f>
        <v>a</v>
      </c>
      <c r="J1663" t="str">
        <f>VLOOKUP($D1663,metadata!$B$2:$S$451,7,0)</f>
        <v>i</v>
      </c>
      <c r="K1663">
        <f>VLOOKUP($D1663,metadata!$B$2:$S$451,8,0)</f>
        <v>14</v>
      </c>
      <c r="L1663">
        <f>VLOOKUP($D1663,metadata!$B$2:$S$451,9,0)</f>
        <v>7</v>
      </c>
      <c r="M1663" t="str">
        <f>VLOOKUP($D1663,metadata!$B$2:$S$451,10,0)</f>
        <v/>
      </c>
      <c r="N1663" t="str">
        <f>VLOOKUP($D1663,metadata!$B$2:$S$451,11,0)</f>
        <v>Chymomyza costata</v>
      </c>
      <c r="O1663" t="str">
        <f>VLOOKUP($D1663,metadata!$B$2:$S$451,12,0)</f>
        <v>diptera</v>
      </c>
      <c r="P1663" t="str">
        <f>VLOOKUP($D1663,metadata!$B$2:$S$451,13,0)</f>
        <v>Kuusamo3</v>
      </c>
      <c r="Q1663">
        <f>VLOOKUP($D1663,metadata!$B$2:$S$451,14,0)</f>
        <v>65.966667000000001</v>
      </c>
      <c r="R1663">
        <f>VLOOKUP($D1663,metadata!$B$2:$S$451,15,0)</f>
        <v>29.166667</v>
      </c>
      <c r="S1663" t="str">
        <f>VLOOKUP($D1663,metadata!$B$2:$S$451,16,0)</f>
        <v/>
      </c>
      <c r="T1663" t="str">
        <f>VLOOKUP($D1663,metadata!$B$2:$S$451,17,0)</f>
        <v/>
      </c>
      <c r="U1663" t="str">
        <f>VLOOKUP($D1663,metadata!$B$2:$S$451,18,0)</f>
        <v/>
      </c>
      <c r="V1663">
        <f>VLOOKUP($D1663,metadata!$B$2:$Z$451,19,0)</f>
        <v>221</v>
      </c>
      <c r="W1663" t="str">
        <f>VLOOKUP($D1663,metadata!$B$2:$Z$451,20,0)</f>
        <v>global average</v>
      </c>
      <c r="X1663" t="str">
        <f>VLOOKUP($D1663,metadata!$B$2:$Z$451,21,0)</f>
        <v/>
      </c>
      <c r="Y1663" t="str">
        <f>VLOOKUP($D1663,metadata!$B$2:$Z$451,22,0)</f>
        <v>42_2</v>
      </c>
      <c r="Z1663" t="str">
        <f>VLOOKUP($D1663,metadata!$B$2:$Z$451,23,0)</f>
        <v/>
      </c>
      <c r="AA1663" t="str">
        <f>VLOOKUP($D1663,metadata!$B$2:$Z$451,24,0)</f>
        <v/>
      </c>
      <c r="AB1663" t="str">
        <f>VLOOKUP($D1663,metadata!$B$2:$Z$451,25,0)</f>
        <v/>
      </c>
      <c r="AC1663">
        <v>19.4332404374919</v>
      </c>
      <c r="AD1663">
        <v>100.45871559632999</v>
      </c>
      <c r="AF1663">
        <f>IF(AE1663="",V1663,AE1663)</f>
        <v>221</v>
      </c>
      <c r="AG1663">
        <v>19</v>
      </c>
      <c r="AH1663">
        <v>1996</v>
      </c>
      <c r="AI1663" t="s">
        <v>37</v>
      </c>
      <c r="AJ1663" t="s">
        <v>37</v>
      </c>
    </row>
    <row r="1664" spans="3:36" x14ac:dyDescent="0.3">
      <c r="C1664">
        <v>1664</v>
      </c>
      <c r="D1664" t="str">
        <f t="shared" si="58"/>
        <v>42-Kuusamo3</v>
      </c>
      <c r="E1664" t="str">
        <f>VLOOKUP($D1664,metadata!$B$2:$S$451,2,0)</f>
        <v>Riihimaa, A; Kimura, MT; Lumme, J; Lakovaara, S</v>
      </c>
      <c r="F1664" t="str">
        <f>VLOOKUP($D1664,metadata!$B$2:$S$451,3,0)</f>
        <v>Geographical variation in the larval diapause of Chymomyza costata (Diptera; Drosophilidae)</v>
      </c>
      <c r="G1664" t="str">
        <f>VLOOKUP($D1664,metadata!$B$2:$S$451,4,0)</f>
        <v>10.1111/j.1601-5223.1996.00151.x</v>
      </c>
      <c r="H1664" t="str">
        <f>VLOOKUP($D1664,metadata!$B$2:$S$451,5,0)</f>
        <v>y</v>
      </c>
      <c r="I1664" t="str">
        <f>VLOOKUP($D1664,metadata!$B$2:$S$451,6,0)</f>
        <v>a</v>
      </c>
      <c r="J1664" t="str">
        <f>VLOOKUP($D1664,metadata!$B$2:$S$451,7,0)</f>
        <v>i</v>
      </c>
      <c r="K1664">
        <f>VLOOKUP($D1664,metadata!$B$2:$S$451,8,0)</f>
        <v>14</v>
      </c>
      <c r="L1664">
        <f>VLOOKUP($D1664,metadata!$B$2:$S$451,9,0)</f>
        <v>7</v>
      </c>
      <c r="M1664" t="str">
        <f>VLOOKUP($D1664,metadata!$B$2:$S$451,10,0)</f>
        <v/>
      </c>
      <c r="N1664" t="str">
        <f>VLOOKUP($D1664,metadata!$B$2:$S$451,11,0)</f>
        <v>Chymomyza costata</v>
      </c>
      <c r="O1664" t="str">
        <f>VLOOKUP($D1664,metadata!$B$2:$S$451,12,0)</f>
        <v>diptera</v>
      </c>
      <c r="P1664" t="str">
        <f>VLOOKUP($D1664,metadata!$B$2:$S$451,13,0)</f>
        <v>Kuusamo3</v>
      </c>
      <c r="Q1664">
        <f>VLOOKUP($D1664,metadata!$B$2:$S$451,14,0)</f>
        <v>65.966667000000001</v>
      </c>
      <c r="R1664">
        <f>VLOOKUP($D1664,metadata!$B$2:$S$451,15,0)</f>
        <v>29.166667</v>
      </c>
      <c r="S1664" t="str">
        <f>VLOOKUP($D1664,metadata!$B$2:$S$451,16,0)</f>
        <v/>
      </c>
      <c r="T1664" t="str">
        <f>VLOOKUP($D1664,metadata!$B$2:$S$451,17,0)</f>
        <v/>
      </c>
      <c r="U1664" t="str">
        <f>VLOOKUP($D1664,metadata!$B$2:$S$451,18,0)</f>
        <v/>
      </c>
      <c r="V1664">
        <f>VLOOKUP($D1664,metadata!$B$2:$Z$451,19,0)</f>
        <v>221</v>
      </c>
      <c r="W1664" t="str">
        <f>VLOOKUP($D1664,metadata!$B$2:$Z$451,20,0)</f>
        <v>global average</v>
      </c>
      <c r="X1664" t="str">
        <f>VLOOKUP($D1664,metadata!$B$2:$Z$451,21,0)</f>
        <v/>
      </c>
      <c r="Y1664" t="str">
        <f>VLOOKUP($D1664,metadata!$B$2:$Z$451,22,0)</f>
        <v>42_2</v>
      </c>
      <c r="Z1664" t="str">
        <f>VLOOKUP($D1664,metadata!$B$2:$Z$451,23,0)</f>
        <v/>
      </c>
      <c r="AA1664" t="str">
        <f>VLOOKUP($D1664,metadata!$B$2:$Z$451,24,0)</f>
        <v/>
      </c>
      <c r="AB1664" t="str">
        <f>VLOOKUP($D1664,metadata!$B$2:$Z$451,25,0)</f>
        <v/>
      </c>
      <c r="AC1664">
        <v>20.2818337774703</v>
      </c>
      <c r="AD1664">
        <v>96.330275229357795</v>
      </c>
      <c r="AF1664">
        <f>IF(AE1664="",V1664,AE1664)</f>
        <v>221</v>
      </c>
      <c r="AG1664">
        <v>20</v>
      </c>
      <c r="AH1664">
        <v>1996</v>
      </c>
      <c r="AI1664" t="s">
        <v>37</v>
      </c>
      <c r="AJ1664" t="s">
        <v>37</v>
      </c>
    </row>
    <row r="1665" spans="3:36" x14ac:dyDescent="0.3">
      <c r="C1665">
        <v>1665</v>
      </c>
      <c r="D1665" t="str">
        <f t="shared" si="58"/>
        <v>42-Kuusamo3</v>
      </c>
      <c r="E1665" t="str">
        <f>VLOOKUP($D1665,metadata!$B$2:$S$451,2,0)</f>
        <v>Riihimaa, A; Kimura, MT; Lumme, J; Lakovaara, S</v>
      </c>
      <c r="F1665" t="str">
        <f>VLOOKUP($D1665,metadata!$B$2:$S$451,3,0)</f>
        <v>Geographical variation in the larval diapause of Chymomyza costata (Diptera; Drosophilidae)</v>
      </c>
      <c r="G1665" t="str">
        <f>VLOOKUP($D1665,metadata!$B$2:$S$451,4,0)</f>
        <v>10.1111/j.1601-5223.1996.00151.x</v>
      </c>
      <c r="H1665" t="str">
        <f>VLOOKUP($D1665,metadata!$B$2:$S$451,5,0)</f>
        <v>y</v>
      </c>
      <c r="I1665" t="str">
        <f>VLOOKUP($D1665,metadata!$B$2:$S$451,6,0)</f>
        <v>a</v>
      </c>
      <c r="J1665" t="str">
        <f>VLOOKUP($D1665,metadata!$B$2:$S$451,7,0)</f>
        <v>i</v>
      </c>
      <c r="K1665">
        <f>VLOOKUP($D1665,metadata!$B$2:$S$451,8,0)</f>
        <v>14</v>
      </c>
      <c r="L1665">
        <f>VLOOKUP($D1665,metadata!$B$2:$S$451,9,0)</f>
        <v>7</v>
      </c>
      <c r="M1665" t="str">
        <f>VLOOKUP($D1665,metadata!$B$2:$S$451,10,0)</f>
        <v/>
      </c>
      <c r="N1665" t="str">
        <f>VLOOKUP($D1665,metadata!$B$2:$S$451,11,0)</f>
        <v>Chymomyza costata</v>
      </c>
      <c r="O1665" t="str">
        <f>VLOOKUP($D1665,metadata!$B$2:$S$451,12,0)</f>
        <v>diptera</v>
      </c>
      <c r="P1665" t="str">
        <f>VLOOKUP($D1665,metadata!$B$2:$S$451,13,0)</f>
        <v>Kuusamo3</v>
      </c>
      <c r="Q1665">
        <f>VLOOKUP($D1665,metadata!$B$2:$S$451,14,0)</f>
        <v>65.966667000000001</v>
      </c>
      <c r="R1665">
        <f>VLOOKUP($D1665,metadata!$B$2:$S$451,15,0)</f>
        <v>29.166667</v>
      </c>
      <c r="S1665" t="str">
        <f>VLOOKUP($D1665,metadata!$B$2:$S$451,16,0)</f>
        <v/>
      </c>
      <c r="T1665" t="str">
        <f>VLOOKUP($D1665,metadata!$B$2:$S$451,17,0)</f>
        <v/>
      </c>
      <c r="U1665" t="str">
        <f>VLOOKUP($D1665,metadata!$B$2:$S$451,18,0)</f>
        <v/>
      </c>
      <c r="V1665">
        <f>VLOOKUP($D1665,metadata!$B$2:$Z$451,19,0)</f>
        <v>221</v>
      </c>
      <c r="W1665" t="str">
        <f>VLOOKUP($D1665,metadata!$B$2:$Z$451,20,0)</f>
        <v>global average</v>
      </c>
      <c r="X1665" t="str">
        <f>VLOOKUP($D1665,metadata!$B$2:$Z$451,21,0)</f>
        <v/>
      </c>
      <c r="Y1665" t="str">
        <f>VLOOKUP($D1665,metadata!$B$2:$Z$451,22,0)</f>
        <v>42_2</v>
      </c>
      <c r="Z1665" t="str">
        <f>VLOOKUP($D1665,metadata!$B$2:$Z$451,23,0)</f>
        <v/>
      </c>
      <c r="AA1665" t="str">
        <f>VLOOKUP($D1665,metadata!$B$2:$Z$451,24,0)</f>
        <v/>
      </c>
      <c r="AB1665" t="str">
        <f>VLOOKUP($D1665,metadata!$B$2:$Z$451,25,0)</f>
        <v/>
      </c>
      <c r="AC1665">
        <v>21.238538890809998</v>
      </c>
      <c r="AD1665">
        <v>86.544342507645197</v>
      </c>
      <c r="AF1665">
        <f>IF(AE1665="",V1665,AE1665)</f>
        <v>221</v>
      </c>
      <c r="AG1665">
        <v>21</v>
      </c>
      <c r="AH1665">
        <v>1996</v>
      </c>
      <c r="AI1665" t="s">
        <v>37</v>
      </c>
      <c r="AJ1665" t="s">
        <v>37</v>
      </c>
    </row>
    <row r="1666" spans="3:36" x14ac:dyDescent="0.3">
      <c r="C1666">
        <v>1666</v>
      </c>
      <c r="D1666" t="str">
        <f t="shared" ref="D1666:D1729" si="59">VLOOKUP(C1666,$A$1:$B$451,2)</f>
        <v>42-Kuusamo3</v>
      </c>
      <c r="E1666" t="str">
        <f>VLOOKUP($D1666,metadata!$B$2:$S$451,2,0)</f>
        <v>Riihimaa, A; Kimura, MT; Lumme, J; Lakovaara, S</v>
      </c>
      <c r="F1666" t="str">
        <f>VLOOKUP($D1666,metadata!$B$2:$S$451,3,0)</f>
        <v>Geographical variation in the larval diapause of Chymomyza costata (Diptera; Drosophilidae)</v>
      </c>
      <c r="G1666" t="str">
        <f>VLOOKUP($D1666,metadata!$B$2:$S$451,4,0)</f>
        <v>10.1111/j.1601-5223.1996.00151.x</v>
      </c>
      <c r="H1666" t="str">
        <f>VLOOKUP($D1666,metadata!$B$2:$S$451,5,0)</f>
        <v>y</v>
      </c>
      <c r="I1666" t="str">
        <f>VLOOKUP($D1666,metadata!$B$2:$S$451,6,0)</f>
        <v>a</v>
      </c>
      <c r="J1666" t="str">
        <f>VLOOKUP($D1666,metadata!$B$2:$S$451,7,0)</f>
        <v>i</v>
      </c>
      <c r="K1666">
        <f>VLOOKUP($D1666,metadata!$B$2:$S$451,8,0)</f>
        <v>14</v>
      </c>
      <c r="L1666">
        <f>VLOOKUP($D1666,metadata!$B$2:$S$451,9,0)</f>
        <v>7</v>
      </c>
      <c r="M1666" t="str">
        <f>VLOOKUP($D1666,metadata!$B$2:$S$451,10,0)</f>
        <v/>
      </c>
      <c r="N1666" t="str">
        <f>VLOOKUP($D1666,metadata!$B$2:$S$451,11,0)</f>
        <v>Chymomyza costata</v>
      </c>
      <c r="O1666" t="str">
        <f>VLOOKUP($D1666,metadata!$B$2:$S$451,12,0)</f>
        <v>diptera</v>
      </c>
      <c r="P1666" t="str">
        <f>VLOOKUP($D1666,metadata!$B$2:$S$451,13,0)</f>
        <v>Kuusamo3</v>
      </c>
      <c r="Q1666">
        <f>VLOOKUP($D1666,metadata!$B$2:$S$451,14,0)</f>
        <v>65.966667000000001</v>
      </c>
      <c r="R1666">
        <f>VLOOKUP($D1666,metadata!$B$2:$S$451,15,0)</f>
        <v>29.166667</v>
      </c>
      <c r="S1666" t="str">
        <f>VLOOKUP($D1666,metadata!$B$2:$S$451,16,0)</f>
        <v/>
      </c>
      <c r="T1666" t="str">
        <f>VLOOKUP($D1666,metadata!$B$2:$S$451,17,0)</f>
        <v/>
      </c>
      <c r="U1666" t="str">
        <f>VLOOKUP($D1666,metadata!$B$2:$S$451,18,0)</f>
        <v/>
      </c>
      <c r="V1666">
        <f>VLOOKUP($D1666,metadata!$B$2:$Z$451,19,0)</f>
        <v>221</v>
      </c>
      <c r="W1666" t="str">
        <f>VLOOKUP($D1666,metadata!$B$2:$Z$451,20,0)</f>
        <v>global average</v>
      </c>
      <c r="X1666" t="str">
        <f>VLOOKUP($D1666,metadata!$B$2:$Z$451,21,0)</f>
        <v/>
      </c>
      <c r="Y1666" t="str">
        <f>VLOOKUP($D1666,metadata!$B$2:$Z$451,22,0)</f>
        <v>42_2</v>
      </c>
      <c r="Z1666" t="str">
        <f>VLOOKUP($D1666,metadata!$B$2:$Z$451,23,0)</f>
        <v/>
      </c>
      <c r="AA1666" t="str">
        <f>VLOOKUP($D1666,metadata!$B$2:$Z$451,24,0)</f>
        <v/>
      </c>
      <c r="AB1666" t="str">
        <f>VLOOKUP($D1666,metadata!$B$2:$Z$451,25,0)</f>
        <v/>
      </c>
      <c r="AC1666">
        <v>22.245475565681399</v>
      </c>
      <c r="AD1666">
        <v>81.957186544342505</v>
      </c>
      <c r="AF1666">
        <f>IF(AE1666="",V1666,AE1666)</f>
        <v>221</v>
      </c>
      <c r="AG1666">
        <v>22</v>
      </c>
      <c r="AH1666">
        <v>1996</v>
      </c>
      <c r="AI1666" t="s">
        <v>37</v>
      </c>
      <c r="AJ1666" t="s">
        <v>37</v>
      </c>
    </row>
    <row r="1667" spans="3:36" x14ac:dyDescent="0.3">
      <c r="C1667">
        <v>1667</v>
      </c>
      <c r="D1667" t="str">
        <f t="shared" si="59"/>
        <v>42-Kuusamo3</v>
      </c>
      <c r="E1667" t="str">
        <f>VLOOKUP($D1667,metadata!$B$2:$S$451,2,0)</f>
        <v>Riihimaa, A; Kimura, MT; Lumme, J; Lakovaara, S</v>
      </c>
      <c r="F1667" t="str">
        <f>VLOOKUP($D1667,metadata!$B$2:$S$451,3,0)</f>
        <v>Geographical variation in the larval diapause of Chymomyza costata (Diptera; Drosophilidae)</v>
      </c>
      <c r="G1667" t="str">
        <f>VLOOKUP($D1667,metadata!$B$2:$S$451,4,0)</f>
        <v>10.1111/j.1601-5223.1996.00151.x</v>
      </c>
      <c r="H1667" t="str">
        <f>VLOOKUP($D1667,metadata!$B$2:$S$451,5,0)</f>
        <v>y</v>
      </c>
      <c r="I1667" t="str">
        <f>VLOOKUP($D1667,metadata!$B$2:$S$451,6,0)</f>
        <v>a</v>
      </c>
      <c r="J1667" t="str">
        <f>VLOOKUP($D1667,metadata!$B$2:$S$451,7,0)</f>
        <v>i</v>
      </c>
      <c r="K1667">
        <f>VLOOKUP($D1667,metadata!$B$2:$S$451,8,0)</f>
        <v>14</v>
      </c>
      <c r="L1667">
        <f>VLOOKUP($D1667,metadata!$B$2:$S$451,9,0)</f>
        <v>7</v>
      </c>
      <c r="M1667" t="str">
        <f>VLOOKUP($D1667,metadata!$B$2:$S$451,10,0)</f>
        <v/>
      </c>
      <c r="N1667" t="str">
        <f>VLOOKUP($D1667,metadata!$B$2:$S$451,11,0)</f>
        <v>Chymomyza costata</v>
      </c>
      <c r="O1667" t="str">
        <f>VLOOKUP($D1667,metadata!$B$2:$S$451,12,0)</f>
        <v>diptera</v>
      </c>
      <c r="P1667" t="str">
        <f>VLOOKUP($D1667,metadata!$B$2:$S$451,13,0)</f>
        <v>Kuusamo3</v>
      </c>
      <c r="Q1667">
        <f>VLOOKUP($D1667,metadata!$B$2:$S$451,14,0)</f>
        <v>65.966667000000001</v>
      </c>
      <c r="R1667">
        <f>VLOOKUP($D1667,metadata!$B$2:$S$451,15,0)</f>
        <v>29.166667</v>
      </c>
      <c r="S1667" t="str">
        <f>VLOOKUP($D1667,metadata!$B$2:$S$451,16,0)</f>
        <v/>
      </c>
      <c r="T1667" t="str">
        <f>VLOOKUP($D1667,metadata!$B$2:$S$451,17,0)</f>
        <v/>
      </c>
      <c r="U1667" t="str">
        <f>VLOOKUP($D1667,metadata!$B$2:$S$451,18,0)</f>
        <v/>
      </c>
      <c r="V1667">
        <f>VLOOKUP($D1667,metadata!$B$2:$Z$451,19,0)</f>
        <v>221</v>
      </c>
      <c r="W1667" t="str">
        <f>VLOOKUP($D1667,metadata!$B$2:$Z$451,20,0)</f>
        <v>global average</v>
      </c>
      <c r="X1667" t="str">
        <f>VLOOKUP($D1667,metadata!$B$2:$Z$451,21,0)</f>
        <v/>
      </c>
      <c r="Y1667" t="str">
        <f>VLOOKUP($D1667,metadata!$B$2:$Z$451,22,0)</f>
        <v>42_2</v>
      </c>
      <c r="Z1667" t="str">
        <f>VLOOKUP($D1667,metadata!$B$2:$Z$451,23,0)</f>
        <v/>
      </c>
      <c r="AA1667" t="str">
        <f>VLOOKUP($D1667,metadata!$B$2:$Z$451,24,0)</f>
        <v/>
      </c>
      <c r="AB1667" t="str">
        <f>VLOOKUP($D1667,metadata!$B$2:$Z$451,25,0)</f>
        <v/>
      </c>
      <c r="AC1667">
        <v>24.2518901252398</v>
      </c>
      <c r="AD1667">
        <v>85.779816513761403</v>
      </c>
      <c r="AF1667">
        <f>IF(AE1667="",V1667,AE1667)</f>
        <v>221</v>
      </c>
      <c r="AG1667">
        <v>24</v>
      </c>
      <c r="AH1667">
        <v>1996</v>
      </c>
      <c r="AI1667" t="s">
        <v>37</v>
      </c>
      <c r="AJ1667" t="s">
        <v>37</v>
      </c>
    </row>
    <row r="1668" spans="3:36" x14ac:dyDescent="0.3">
      <c r="C1668">
        <v>1668</v>
      </c>
      <c r="D1668" t="str">
        <f t="shared" si="59"/>
        <v>42-Kuusamo4</v>
      </c>
      <c r="E1668" t="str">
        <f>VLOOKUP($D1668,metadata!$B$2:$S$451,2,0)</f>
        <v>Riihimaa, A; Kimura, MT; Lumme, J; Lakovaara, S</v>
      </c>
      <c r="F1668" t="str">
        <f>VLOOKUP($D1668,metadata!$B$2:$S$451,3,0)</f>
        <v>Geographical variation in the larval diapause of Chymomyza costata (Diptera; Drosophilidae)</v>
      </c>
      <c r="G1668" t="str">
        <f>VLOOKUP($D1668,metadata!$B$2:$S$451,4,0)</f>
        <v>10.1111/j.1601-5223.1996.00151.x</v>
      </c>
      <c r="H1668" t="str">
        <f>VLOOKUP($D1668,metadata!$B$2:$S$451,5,0)</f>
        <v>y</v>
      </c>
      <c r="I1668" t="str">
        <f>VLOOKUP($D1668,metadata!$B$2:$S$451,6,0)</f>
        <v>a</v>
      </c>
      <c r="J1668" t="str">
        <f>VLOOKUP($D1668,metadata!$B$2:$S$451,7,0)</f>
        <v>i</v>
      </c>
      <c r="K1668">
        <f>VLOOKUP($D1668,metadata!$B$2:$S$451,8,0)</f>
        <v>14</v>
      </c>
      <c r="L1668">
        <f>VLOOKUP($D1668,metadata!$B$2:$S$451,9,0)</f>
        <v>7</v>
      </c>
      <c r="M1668" t="str">
        <f>VLOOKUP($D1668,metadata!$B$2:$S$451,10,0)</f>
        <v/>
      </c>
      <c r="N1668" t="str">
        <f>VLOOKUP($D1668,metadata!$B$2:$S$451,11,0)</f>
        <v>Chymomyza costata</v>
      </c>
      <c r="O1668" t="str">
        <f>VLOOKUP($D1668,metadata!$B$2:$S$451,12,0)</f>
        <v>diptera</v>
      </c>
      <c r="P1668" t="str">
        <f>VLOOKUP($D1668,metadata!$B$2:$S$451,13,0)</f>
        <v>Kuusamo4</v>
      </c>
      <c r="Q1668">
        <f>VLOOKUP($D1668,metadata!$B$2:$S$451,14,0)</f>
        <v>65.966667000000001</v>
      </c>
      <c r="R1668">
        <f>VLOOKUP($D1668,metadata!$B$2:$S$451,15,0)</f>
        <v>29.166667</v>
      </c>
      <c r="S1668" t="str">
        <f>VLOOKUP($D1668,metadata!$B$2:$S$451,16,0)</f>
        <v/>
      </c>
      <c r="T1668" t="str">
        <f>VLOOKUP($D1668,metadata!$B$2:$S$451,17,0)</f>
        <v/>
      </c>
      <c r="U1668" t="str">
        <f>VLOOKUP($D1668,metadata!$B$2:$S$451,18,0)</f>
        <v/>
      </c>
      <c r="V1668">
        <f>VLOOKUP($D1668,metadata!$B$2:$Z$451,19,0)</f>
        <v>221</v>
      </c>
      <c r="W1668" t="str">
        <f>VLOOKUP($D1668,metadata!$B$2:$Z$451,20,0)</f>
        <v>global average</v>
      </c>
      <c r="X1668" t="str">
        <f>VLOOKUP($D1668,metadata!$B$2:$Z$451,21,0)</f>
        <v/>
      </c>
      <c r="Y1668" t="str">
        <f>VLOOKUP($D1668,metadata!$B$2:$Z$451,22,0)</f>
        <v>42_2</v>
      </c>
      <c r="Z1668" t="str">
        <f>VLOOKUP($D1668,metadata!$B$2:$Z$451,23,0)</f>
        <v/>
      </c>
      <c r="AA1668" t="str">
        <f>VLOOKUP($D1668,metadata!$B$2:$Z$451,24,0)</f>
        <v/>
      </c>
      <c r="AB1668" t="str">
        <f>VLOOKUP($D1668,metadata!$B$2:$Z$451,25,0)</f>
        <v/>
      </c>
      <c r="AC1668">
        <v>16.1499081212663</v>
      </c>
      <c r="AD1668">
        <v>99.847094801223193</v>
      </c>
      <c r="AF1668">
        <f>IF(AE1668="",V1668,AE1668)</f>
        <v>221</v>
      </c>
      <c r="AG1668">
        <v>16</v>
      </c>
      <c r="AH1668">
        <v>1996</v>
      </c>
      <c r="AI1668" t="s">
        <v>37</v>
      </c>
      <c r="AJ1668" t="s">
        <v>37</v>
      </c>
    </row>
    <row r="1669" spans="3:36" x14ac:dyDescent="0.3">
      <c r="C1669">
        <v>1669</v>
      </c>
      <c r="D1669" t="str">
        <f t="shared" si="59"/>
        <v>42-Kuusamo4</v>
      </c>
      <c r="E1669" t="str">
        <f>VLOOKUP($D1669,metadata!$B$2:$S$451,2,0)</f>
        <v>Riihimaa, A; Kimura, MT; Lumme, J; Lakovaara, S</v>
      </c>
      <c r="F1669" t="str">
        <f>VLOOKUP($D1669,metadata!$B$2:$S$451,3,0)</f>
        <v>Geographical variation in the larval diapause of Chymomyza costata (Diptera; Drosophilidae)</v>
      </c>
      <c r="G1669" t="str">
        <f>VLOOKUP($D1669,metadata!$B$2:$S$451,4,0)</f>
        <v>10.1111/j.1601-5223.1996.00151.x</v>
      </c>
      <c r="H1669" t="str">
        <f>VLOOKUP($D1669,metadata!$B$2:$S$451,5,0)</f>
        <v>y</v>
      </c>
      <c r="I1669" t="str">
        <f>VLOOKUP($D1669,metadata!$B$2:$S$451,6,0)</f>
        <v>a</v>
      </c>
      <c r="J1669" t="str">
        <f>VLOOKUP($D1669,metadata!$B$2:$S$451,7,0)</f>
        <v>i</v>
      </c>
      <c r="K1669">
        <f>VLOOKUP($D1669,metadata!$B$2:$S$451,8,0)</f>
        <v>14</v>
      </c>
      <c r="L1669">
        <f>VLOOKUP($D1669,metadata!$B$2:$S$451,9,0)</f>
        <v>7</v>
      </c>
      <c r="M1669" t="str">
        <f>VLOOKUP($D1669,metadata!$B$2:$S$451,10,0)</f>
        <v/>
      </c>
      <c r="N1669" t="str">
        <f>VLOOKUP($D1669,metadata!$B$2:$S$451,11,0)</f>
        <v>Chymomyza costata</v>
      </c>
      <c r="O1669" t="str">
        <f>VLOOKUP($D1669,metadata!$B$2:$S$451,12,0)</f>
        <v>diptera</v>
      </c>
      <c r="P1669" t="str">
        <f>VLOOKUP($D1669,metadata!$B$2:$S$451,13,0)</f>
        <v>Kuusamo4</v>
      </c>
      <c r="Q1669">
        <f>VLOOKUP($D1669,metadata!$B$2:$S$451,14,0)</f>
        <v>65.966667000000001</v>
      </c>
      <c r="R1669">
        <f>VLOOKUP($D1669,metadata!$B$2:$S$451,15,0)</f>
        <v>29.166667</v>
      </c>
      <c r="S1669" t="str">
        <f>VLOOKUP($D1669,metadata!$B$2:$S$451,16,0)</f>
        <v/>
      </c>
      <c r="T1669" t="str">
        <f>VLOOKUP($D1669,metadata!$B$2:$S$451,17,0)</f>
        <v/>
      </c>
      <c r="U1669" t="str">
        <f>VLOOKUP($D1669,metadata!$B$2:$S$451,18,0)</f>
        <v/>
      </c>
      <c r="V1669">
        <f>VLOOKUP($D1669,metadata!$B$2:$Z$451,19,0)</f>
        <v>221</v>
      </c>
      <c r="W1669" t="str">
        <f>VLOOKUP($D1669,metadata!$B$2:$Z$451,20,0)</f>
        <v>global average</v>
      </c>
      <c r="X1669" t="str">
        <f>VLOOKUP($D1669,metadata!$B$2:$Z$451,21,0)</f>
        <v/>
      </c>
      <c r="Y1669" t="str">
        <f>VLOOKUP($D1669,metadata!$B$2:$Z$451,22,0)</f>
        <v>42_2</v>
      </c>
      <c r="Z1669" t="str">
        <f>VLOOKUP($D1669,metadata!$B$2:$Z$451,23,0)</f>
        <v/>
      </c>
      <c r="AA1669" t="str">
        <f>VLOOKUP($D1669,metadata!$B$2:$Z$451,24,0)</f>
        <v/>
      </c>
      <c r="AB1669" t="str">
        <f>VLOOKUP($D1669,metadata!$B$2:$Z$451,25,0)</f>
        <v/>
      </c>
      <c r="AC1669">
        <v>18.275473463658699</v>
      </c>
      <c r="AD1669">
        <v>98.776758409785899</v>
      </c>
      <c r="AF1669">
        <f>IF(AE1669="",V1669,AE1669)</f>
        <v>221</v>
      </c>
      <c r="AG1669">
        <v>18</v>
      </c>
      <c r="AH1669">
        <v>1996</v>
      </c>
      <c r="AI1669" t="s">
        <v>37</v>
      </c>
      <c r="AJ1669" t="s">
        <v>37</v>
      </c>
    </row>
    <row r="1670" spans="3:36" x14ac:dyDescent="0.3">
      <c r="C1670">
        <v>1670</v>
      </c>
      <c r="D1670" t="str">
        <f t="shared" si="59"/>
        <v>42-Kuusamo4</v>
      </c>
      <c r="E1670" t="str">
        <f>VLOOKUP($D1670,metadata!$B$2:$S$451,2,0)</f>
        <v>Riihimaa, A; Kimura, MT; Lumme, J; Lakovaara, S</v>
      </c>
      <c r="F1670" t="str">
        <f>VLOOKUP($D1670,metadata!$B$2:$S$451,3,0)</f>
        <v>Geographical variation in the larval diapause of Chymomyza costata (Diptera; Drosophilidae)</v>
      </c>
      <c r="G1670" t="str">
        <f>VLOOKUP($D1670,metadata!$B$2:$S$451,4,0)</f>
        <v>10.1111/j.1601-5223.1996.00151.x</v>
      </c>
      <c r="H1670" t="str">
        <f>VLOOKUP($D1670,metadata!$B$2:$S$451,5,0)</f>
        <v>y</v>
      </c>
      <c r="I1670" t="str">
        <f>VLOOKUP($D1670,metadata!$B$2:$S$451,6,0)</f>
        <v>a</v>
      </c>
      <c r="J1670" t="str">
        <f>VLOOKUP($D1670,metadata!$B$2:$S$451,7,0)</f>
        <v>i</v>
      </c>
      <c r="K1670">
        <f>VLOOKUP($D1670,metadata!$B$2:$S$451,8,0)</f>
        <v>14</v>
      </c>
      <c r="L1670">
        <f>VLOOKUP($D1670,metadata!$B$2:$S$451,9,0)</f>
        <v>7</v>
      </c>
      <c r="M1670" t="str">
        <f>VLOOKUP($D1670,metadata!$B$2:$S$451,10,0)</f>
        <v/>
      </c>
      <c r="N1670" t="str">
        <f>VLOOKUP($D1670,metadata!$B$2:$S$451,11,0)</f>
        <v>Chymomyza costata</v>
      </c>
      <c r="O1670" t="str">
        <f>VLOOKUP($D1670,metadata!$B$2:$S$451,12,0)</f>
        <v>diptera</v>
      </c>
      <c r="P1670" t="str">
        <f>VLOOKUP($D1670,metadata!$B$2:$S$451,13,0)</f>
        <v>Kuusamo4</v>
      </c>
      <c r="Q1670">
        <f>VLOOKUP($D1670,metadata!$B$2:$S$451,14,0)</f>
        <v>65.966667000000001</v>
      </c>
      <c r="R1670">
        <f>VLOOKUP($D1670,metadata!$B$2:$S$451,15,0)</f>
        <v>29.166667</v>
      </c>
      <c r="S1670" t="str">
        <f>VLOOKUP($D1670,metadata!$B$2:$S$451,16,0)</f>
        <v/>
      </c>
      <c r="T1670" t="str">
        <f>VLOOKUP($D1670,metadata!$B$2:$S$451,17,0)</f>
        <v/>
      </c>
      <c r="U1670" t="str">
        <f>VLOOKUP($D1670,metadata!$B$2:$S$451,18,0)</f>
        <v/>
      </c>
      <c r="V1670">
        <f>VLOOKUP($D1670,metadata!$B$2:$Z$451,19,0)</f>
        <v>221</v>
      </c>
      <c r="W1670" t="str">
        <f>VLOOKUP($D1670,metadata!$B$2:$Z$451,20,0)</f>
        <v>global average</v>
      </c>
      <c r="X1670" t="str">
        <f>VLOOKUP($D1670,metadata!$B$2:$Z$451,21,0)</f>
        <v/>
      </c>
      <c r="Y1670" t="str">
        <f>VLOOKUP($D1670,metadata!$B$2:$Z$451,22,0)</f>
        <v>42_2</v>
      </c>
      <c r="Z1670" t="str">
        <f>VLOOKUP($D1670,metadata!$B$2:$Z$451,23,0)</f>
        <v/>
      </c>
      <c r="AA1670" t="str">
        <f>VLOOKUP($D1670,metadata!$B$2:$Z$451,24,0)</f>
        <v/>
      </c>
      <c r="AB1670" t="str">
        <f>VLOOKUP($D1670,metadata!$B$2:$Z$451,25,0)</f>
        <v/>
      </c>
      <c r="AC1670">
        <v>19.253008943767501</v>
      </c>
      <c r="AD1670">
        <v>96.330275229357795</v>
      </c>
      <c r="AF1670">
        <f>IF(AE1670="",V1670,AE1670)</f>
        <v>221</v>
      </c>
      <c r="AG1670">
        <v>19</v>
      </c>
      <c r="AH1670">
        <v>1996</v>
      </c>
      <c r="AI1670" t="s">
        <v>37</v>
      </c>
      <c r="AJ1670" t="s">
        <v>37</v>
      </c>
    </row>
    <row r="1671" spans="3:36" x14ac:dyDescent="0.3">
      <c r="C1671">
        <v>1671</v>
      </c>
      <c r="D1671" t="str">
        <f t="shared" si="59"/>
        <v>42-Kuusamo4</v>
      </c>
      <c r="E1671" t="str">
        <f>VLOOKUP($D1671,metadata!$B$2:$S$451,2,0)</f>
        <v>Riihimaa, A; Kimura, MT; Lumme, J; Lakovaara, S</v>
      </c>
      <c r="F1671" t="str">
        <f>VLOOKUP($D1671,metadata!$B$2:$S$451,3,0)</f>
        <v>Geographical variation in the larval diapause of Chymomyza costata (Diptera; Drosophilidae)</v>
      </c>
      <c r="G1671" t="str">
        <f>VLOOKUP($D1671,metadata!$B$2:$S$451,4,0)</f>
        <v>10.1111/j.1601-5223.1996.00151.x</v>
      </c>
      <c r="H1671" t="str">
        <f>VLOOKUP($D1671,metadata!$B$2:$S$451,5,0)</f>
        <v>y</v>
      </c>
      <c r="I1671" t="str">
        <f>VLOOKUP($D1671,metadata!$B$2:$S$451,6,0)</f>
        <v>a</v>
      </c>
      <c r="J1671" t="str">
        <f>VLOOKUP($D1671,metadata!$B$2:$S$451,7,0)</f>
        <v>i</v>
      </c>
      <c r="K1671">
        <f>VLOOKUP($D1671,metadata!$B$2:$S$451,8,0)</f>
        <v>14</v>
      </c>
      <c r="L1671">
        <f>VLOOKUP($D1671,metadata!$B$2:$S$451,9,0)</f>
        <v>7</v>
      </c>
      <c r="M1671" t="str">
        <f>VLOOKUP($D1671,metadata!$B$2:$S$451,10,0)</f>
        <v/>
      </c>
      <c r="N1671" t="str">
        <f>VLOOKUP($D1671,metadata!$B$2:$S$451,11,0)</f>
        <v>Chymomyza costata</v>
      </c>
      <c r="O1671" t="str">
        <f>VLOOKUP($D1671,metadata!$B$2:$S$451,12,0)</f>
        <v>diptera</v>
      </c>
      <c r="P1671" t="str">
        <f>VLOOKUP($D1671,metadata!$B$2:$S$451,13,0)</f>
        <v>Kuusamo4</v>
      </c>
      <c r="Q1671">
        <f>VLOOKUP($D1671,metadata!$B$2:$S$451,14,0)</f>
        <v>65.966667000000001</v>
      </c>
      <c r="R1671">
        <f>VLOOKUP($D1671,metadata!$B$2:$S$451,15,0)</f>
        <v>29.166667</v>
      </c>
      <c r="S1671" t="str">
        <f>VLOOKUP($D1671,metadata!$B$2:$S$451,16,0)</f>
        <v/>
      </c>
      <c r="T1671" t="str">
        <f>VLOOKUP($D1671,metadata!$B$2:$S$451,17,0)</f>
        <v/>
      </c>
      <c r="U1671" t="str">
        <f>VLOOKUP($D1671,metadata!$B$2:$S$451,18,0)</f>
        <v/>
      </c>
      <c r="V1671">
        <f>VLOOKUP($D1671,metadata!$B$2:$Z$451,19,0)</f>
        <v>221</v>
      </c>
      <c r="W1671" t="str">
        <f>VLOOKUP($D1671,metadata!$B$2:$Z$451,20,0)</f>
        <v>global average</v>
      </c>
      <c r="X1671" t="str">
        <f>VLOOKUP($D1671,metadata!$B$2:$Z$451,21,0)</f>
        <v/>
      </c>
      <c r="Y1671" t="str">
        <f>VLOOKUP($D1671,metadata!$B$2:$Z$451,22,0)</f>
        <v>42_2</v>
      </c>
      <c r="Z1671" t="str">
        <f>VLOOKUP($D1671,metadata!$B$2:$Z$451,23,0)</f>
        <v/>
      </c>
      <c r="AA1671" t="str">
        <f>VLOOKUP($D1671,metadata!$B$2:$Z$451,24,0)</f>
        <v/>
      </c>
      <c r="AB1671" t="str">
        <f>VLOOKUP($D1671,metadata!$B$2:$Z$451,25,0)</f>
        <v/>
      </c>
      <c r="AC1671">
        <v>20.197210412471001</v>
      </c>
      <c r="AD1671">
        <v>66.513761467889907</v>
      </c>
      <c r="AF1671">
        <f>IF(AE1671="",V1671,AE1671)</f>
        <v>221</v>
      </c>
      <c r="AG1671">
        <v>20</v>
      </c>
      <c r="AH1671">
        <v>1996</v>
      </c>
      <c r="AI1671" t="s">
        <v>37</v>
      </c>
      <c r="AJ1671" t="s">
        <v>37</v>
      </c>
    </row>
    <row r="1672" spans="3:36" x14ac:dyDescent="0.3">
      <c r="C1672">
        <v>1672</v>
      </c>
      <c r="D1672" t="str">
        <f t="shared" si="59"/>
        <v>42-Kuusamo4</v>
      </c>
      <c r="E1672" t="str">
        <f>VLOOKUP($D1672,metadata!$B$2:$S$451,2,0)</f>
        <v>Riihimaa, A; Kimura, MT; Lumme, J; Lakovaara, S</v>
      </c>
      <c r="F1672" t="str">
        <f>VLOOKUP($D1672,metadata!$B$2:$S$451,3,0)</f>
        <v>Geographical variation in the larval diapause of Chymomyza costata (Diptera; Drosophilidae)</v>
      </c>
      <c r="G1672" t="str">
        <f>VLOOKUP($D1672,metadata!$B$2:$S$451,4,0)</f>
        <v>10.1111/j.1601-5223.1996.00151.x</v>
      </c>
      <c r="H1672" t="str">
        <f>VLOOKUP($D1672,metadata!$B$2:$S$451,5,0)</f>
        <v>y</v>
      </c>
      <c r="I1672" t="str">
        <f>VLOOKUP($D1672,metadata!$B$2:$S$451,6,0)</f>
        <v>a</v>
      </c>
      <c r="J1672" t="str">
        <f>VLOOKUP($D1672,metadata!$B$2:$S$451,7,0)</f>
        <v>i</v>
      </c>
      <c r="K1672">
        <f>VLOOKUP($D1672,metadata!$B$2:$S$451,8,0)</f>
        <v>14</v>
      </c>
      <c r="L1672">
        <f>VLOOKUP($D1672,metadata!$B$2:$S$451,9,0)</f>
        <v>7</v>
      </c>
      <c r="M1672" t="str">
        <f>VLOOKUP($D1672,metadata!$B$2:$S$451,10,0)</f>
        <v/>
      </c>
      <c r="N1672" t="str">
        <f>VLOOKUP($D1672,metadata!$B$2:$S$451,11,0)</f>
        <v>Chymomyza costata</v>
      </c>
      <c r="O1672" t="str">
        <f>VLOOKUP($D1672,metadata!$B$2:$S$451,12,0)</f>
        <v>diptera</v>
      </c>
      <c r="P1672" t="str">
        <f>VLOOKUP($D1672,metadata!$B$2:$S$451,13,0)</f>
        <v>Kuusamo4</v>
      </c>
      <c r="Q1672">
        <f>VLOOKUP($D1672,metadata!$B$2:$S$451,14,0)</f>
        <v>65.966667000000001</v>
      </c>
      <c r="R1672">
        <f>VLOOKUP($D1672,metadata!$B$2:$S$451,15,0)</f>
        <v>29.166667</v>
      </c>
      <c r="S1672" t="str">
        <f>VLOOKUP($D1672,metadata!$B$2:$S$451,16,0)</f>
        <v/>
      </c>
      <c r="T1672" t="str">
        <f>VLOOKUP($D1672,metadata!$B$2:$S$451,17,0)</f>
        <v/>
      </c>
      <c r="U1672" t="str">
        <f>VLOOKUP($D1672,metadata!$B$2:$S$451,18,0)</f>
        <v/>
      </c>
      <c r="V1672">
        <f>VLOOKUP($D1672,metadata!$B$2:$Z$451,19,0)</f>
        <v>221</v>
      </c>
      <c r="W1672" t="str">
        <f>VLOOKUP($D1672,metadata!$B$2:$Z$451,20,0)</f>
        <v>global average</v>
      </c>
      <c r="X1672" t="str">
        <f>VLOOKUP($D1672,metadata!$B$2:$Z$451,21,0)</f>
        <v/>
      </c>
      <c r="Y1672" t="str">
        <f>VLOOKUP($D1672,metadata!$B$2:$Z$451,22,0)</f>
        <v>42_2</v>
      </c>
      <c r="Z1672" t="str">
        <f>VLOOKUP($D1672,metadata!$B$2:$Z$451,23,0)</f>
        <v/>
      </c>
      <c r="AA1672" t="str">
        <f>VLOOKUP($D1672,metadata!$B$2:$Z$451,24,0)</f>
        <v/>
      </c>
      <c r="AB1672" t="str">
        <f>VLOOKUP($D1672,metadata!$B$2:$Z$451,25,0)</f>
        <v/>
      </c>
      <c r="AC1672">
        <v>21.1681821572177</v>
      </c>
      <c r="AD1672">
        <v>55.5045871559633</v>
      </c>
      <c r="AF1672">
        <f>IF(AE1672="",V1672,AE1672)</f>
        <v>221</v>
      </c>
      <c r="AG1672">
        <v>21</v>
      </c>
      <c r="AH1672">
        <v>1996</v>
      </c>
      <c r="AI1672" t="s">
        <v>37</v>
      </c>
      <c r="AJ1672" t="s">
        <v>37</v>
      </c>
    </row>
    <row r="1673" spans="3:36" x14ac:dyDescent="0.3">
      <c r="C1673">
        <v>1673</v>
      </c>
      <c r="D1673" t="str">
        <f t="shared" si="59"/>
        <v>42-Kuusamo4</v>
      </c>
      <c r="E1673" t="str">
        <f>VLOOKUP($D1673,metadata!$B$2:$S$451,2,0)</f>
        <v>Riihimaa, A; Kimura, MT; Lumme, J; Lakovaara, S</v>
      </c>
      <c r="F1673" t="str">
        <f>VLOOKUP($D1673,metadata!$B$2:$S$451,3,0)</f>
        <v>Geographical variation in the larval diapause of Chymomyza costata (Diptera; Drosophilidae)</v>
      </c>
      <c r="G1673" t="str">
        <f>VLOOKUP($D1673,metadata!$B$2:$S$451,4,0)</f>
        <v>10.1111/j.1601-5223.1996.00151.x</v>
      </c>
      <c r="H1673" t="str">
        <f>VLOOKUP($D1673,metadata!$B$2:$S$451,5,0)</f>
        <v>y</v>
      </c>
      <c r="I1673" t="str">
        <f>VLOOKUP($D1673,metadata!$B$2:$S$451,6,0)</f>
        <v>a</v>
      </c>
      <c r="J1673" t="str">
        <f>VLOOKUP($D1673,metadata!$B$2:$S$451,7,0)</f>
        <v>i</v>
      </c>
      <c r="K1673">
        <f>VLOOKUP($D1673,metadata!$B$2:$S$451,8,0)</f>
        <v>14</v>
      </c>
      <c r="L1673">
        <f>VLOOKUP($D1673,metadata!$B$2:$S$451,9,0)</f>
        <v>7</v>
      </c>
      <c r="M1673" t="str">
        <f>VLOOKUP($D1673,metadata!$B$2:$S$451,10,0)</f>
        <v/>
      </c>
      <c r="N1673" t="str">
        <f>VLOOKUP($D1673,metadata!$B$2:$S$451,11,0)</f>
        <v>Chymomyza costata</v>
      </c>
      <c r="O1673" t="str">
        <f>VLOOKUP($D1673,metadata!$B$2:$S$451,12,0)</f>
        <v>diptera</v>
      </c>
      <c r="P1673" t="str">
        <f>VLOOKUP($D1673,metadata!$B$2:$S$451,13,0)</f>
        <v>Kuusamo4</v>
      </c>
      <c r="Q1673">
        <f>VLOOKUP($D1673,metadata!$B$2:$S$451,14,0)</f>
        <v>65.966667000000001</v>
      </c>
      <c r="R1673">
        <f>VLOOKUP($D1673,metadata!$B$2:$S$451,15,0)</f>
        <v>29.166667</v>
      </c>
      <c r="S1673" t="str">
        <f>VLOOKUP($D1673,metadata!$B$2:$S$451,16,0)</f>
        <v/>
      </c>
      <c r="T1673" t="str">
        <f>VLOOKUP($D1673,metadata!$B$2:$S$451,17,0)</f>
        <v/>
      </c>
      <c r="U1673" t="str">
        <f>VLOOKUP($D1673,metadata!$B$2:$S$451,18,0)</f>
        <v/>
      </c>
      <c r="V1673">
        <f>VLOOKUP($D1673,metadata!$B$2:$Z$451,19,0)</f>
        <v>221</v>
      </c>
      <c r="W1673" t="str">
        <f>VLOOKUP($D1673,metadata!$B$2:$Z$451,20,0)</f>
        <v>global average</v>
      </c>
      <c r="X1673" t="str">
        <f>VLOOKUP($D1673,metadata!$B$2:$Z$451,21,0)</f>
        <v/>
      </c>
      <c r="Y1673" t="str">
        <f>VLOOKUP($D1673,metadata!$B$2:$Z$451,22,0)</f>
        <v>42_2</v>
      </c>
      <c r="Z1673" t="str">
        <f>VLOOKUP($D1673,metadata!$B$2:$Z$451,23,0)</f>
        <v/>
      </c>
      <c r="AA1673" t="str">
        <f>VLOOKUP($D1673,metadata!$B$2:$Z$451,24,0)</f>
        <v/>
      </c>
      <c r="AB1673" t="str">
        <f>VLOOKUP($D1673,metadata!$B$2:$Z$451,25,0)</f>
        <v/>
      </c>
      <c r="AC1673">
        <v>22.149433470981901</v>
      </c>
      <c r="AD1673">
        <v>57.492354740061103</v>
      </c>
      <c r="AF1673">
        <f>IF(AE1673="",V1673,AE1673)</f>
        <v>221</v>
      </c>
      <c r="AG1673">
        <v>22</v>
      </c>
      <c r="AH1673">
        <v>1996</v>
      </c>
      <c r="AI1673" t="s">
        <v>37</v>
      </c>
      <c r="AJ1673" t="s">
        <v>37</v>
      </c>
    </row>
    <row r="1674" spans="3:36" x14ac:dyDescent="0.3">
      <c r="C1674">
        <v>1674</v>
      </c>
      <c r="D1674" t="str">
        <f t="shared" si="59"/>
        <v>42-Kuusamo4</v>
      </c>
      <c r="E1674" t="str">
        <f>VLOOKUP($D1674,metadata!$B$2:$S$451,2,0)</f>
        <v>Riihimaa, A; Kimura, MT; Lumme, J; Lakovaara, S</v>
      </c>
      <c r="F1674" t="str">
        <f>VLOOKUP($D1674,metadata!$B$2:$S$451,3,0)</f>
        <v>Geographical variation in the larval diapause of Chymomyza costata (Diptera; Drosophilidae)</v>
      </c>
      <c r="G1674" t="str">
        <f>VLOOKUP($D1674,metadata!$B$2:$S$451,4,0)</f>
        <v>10.1111/j.1601-5223.1996.00151.x</v>
      </c>
      <c r="H1674" t="str">
        <f>VLOOKUP($D1674,metadata!$B$2:$S$451,5,0)</f>
        <v>y</v>
      </c>
      <c r="I1674" t="str">
        <f>VLOOKUP($D1674,metadata!$B$2:$S$451,6,0)</f>
        <v>a</v>
      </c>
      <c r="J1674" t="str">
        <f>VLOOKUP($D1674,metadata!$B$2:$S$451,7,0)</f>
        <v>i</v>
      </c>
      <c r="K1674">
        <f>VLOOKUP($D1674,metadata!$B$2:$S$451,8,0)</f>
        <v>14</v>
      </c>
      <c r="L1674">
        <f>VLOOKUP($D1674,metadata!$B$2:$S$451,9,0)</f>
        <v>7</v>
      </c>
      <c r="M1674" t="str">
        <f>VLOOKUP($D1674,metadata!$B$2:$S$451,10,0)</f>
        <v/>
      </c>
      <c r="N1674" t="str">
        <f>VLOOKUP($D1674,metadata!$B$2:$S$451,11,0)</f>
        <v>Chymomyza costata</v>
      </c>
      <c r="O1674" t="str">
        <f>VLOOKUP($D1674,metadata!$B$2:$S$451,12,0)</f>
        <v>diptera</v>
      </c>
      <c r="P1674" t="str">
        <f>VLOOKUP($D1674,metadata!$B$2:$S$451,13,0)</f>
        <v>Kuusamo4</v>
      </c>
      <c r="Q1674">
        <f>VLOOKUP($D1674,metadata!$B$2:$S$451,14,0)</f>
        <v>65.966667000000001</v>
      </c>
      <c r="R1674">
        <f>VLOOKUP($D1674,metadata!$B$2:$S$451,15,0)</f>
        <v>29.166667</v>
      </c>
      <c r="S1674" t="str">
        <f>VLOOKUP($D1674,metadata!$B$2:$S$451,16,0)</f>
        <v/>
      </c>
      <c r="T1674" t="str">
        <f>VLOOKUP($D1674,metadata!$B$2:$S$451,17,0)</f>
        <v/>
      </c>
      <c r="U1674" t="str">
        <f>VLOOKUP($D1674,metadata!$B$2:$S$451,18,0)</f>
        <v/>
      </c>
      <c r="V1674">
        <f>VLOOKUP($D1674,metadata!$B$2:$Z$451,19,0)</f>
        <v>221</v>
      </c>
      <c r="W1674" t="str">
        <f>VLOOKUP($D1674,metadata!$B$2:$Z$451,20,0)</f>
        <v>global average</v>
      </c>
      <c r="X1674" t="str">
        <f>VLOOKUP($D1674,metadata!$B$2:$Z$451,21,0)</f>
        <v/>
      </c>
      <c r="Y1674" t="str">
        <f>VLOOKUP($D1674,metadata!$B$2:$Z$451,22,0)</f>
        <v>42_2</v>
      </c>
      <c r="Z1674" t="str">
        <f>VLOOKUP($D1674,metadata!$B$2:$Z$451,23,0)</f>
        <v/>
      </c>
      <c r="AA1674" t="str">
        <f>VLOOKUP($D1674,metadata!$B$2:$Z$451,24,0)</f>
        <v/>
      </c>
      <c r="AB1674" t="str">
        <f>VLOOKUP($D1674,metadata!$B$2:$Z$451,25,0)</f>
        <v/>
      </c>
      <c r="AC1674">
        <v>24.167266760240501</v>
      </c>
      <c r="AD1674">
        <v>55.963302752293501</v>
      </c>
      <c r="AF1674">
        <f>IF(AE1674="",V1674,AE1674)</f>
        <v>221</v>
      </c>
      <c r="AG1674">
        <v>24</v>
      </c>
      <c r="AH1674">
        <v>1996</v>
      </c>
      <c r="AI1674" t="s">
        <v>37</v>
      </c>
      <c r="AJ1674" t="s">
        <v>37</v>
      </c>
    </row>
    <row r="1675" spans="3:36" x14ac:dyDescent="0.3">
      <c r="C1675">
        <v>1675</v>
      </c>
      <c r="D1675" t="str">
        <f t="shared" si="59"/>
        <v>42-Kuusamo5</v>
      </c>
      <c r="E1675" t="str">
        <f>VLOOKUP($D1675,metadata!$B$2:$S$451,2,0)</f>
        <v>Riihimaa, A; Kimura, MT; Lumme, J; Lakovaara, S</v>
      </c>
      <c r="F1675" t="str">
        <f>VLOOKUP($D1675,metadata!$B$2:$S$451,3,0)</f>
        <v>Geographical variation in the larval diapause of Chymomyza costata (Diptera; Drosophilidae)</v>
      </c>
      <c r="G1675" t="str">
        <f>VLOOKUP($D1675,metadata!$B$2:$S$451,4,0)</f>
        <v>10.1111/j.1601-5223.1996.00151.x</v>
      </c>
      <c r="H1675" t="str">
        <f>VLOOKUP($D1675,metadata!$B$2:$S$451,5,0)</f>
        <v>y</v>
      </c>
      <c r="I1675" t="str">
        <f>VLOOKUP($D1675,metadata!$B$2:$S$451,6,0)</f>
        <v>a</v>
      </c>
      <c r="J1675" t="str">
        <f>VLOOKUP($D1675,metadata!$B$2:$S$451,7,0)</f>
        <v>i</v>
      </c>
      <c r="K1675">
        <f>VLOOKUP($D1675,metadata!$B$2:$S$451,8,0)</f>
        <v>14</v>
      </c>
      <c r="L1675">
        <f>VLOOKUP($D1675,metadata!$B$2:$S$451,9,0)</f>
        <v>7</v>
      </c>
      <c r="M1675" t="str">
        <f>VLOOKUP($D1675,metadata!$B$2:$S$451,10,0)</f>
        <v/>
      </c>
      <c r="N1675" t="str">
        <f>VLOOKUP($D1675,metadata!$B$2:$S$451,11,0)</f>
        <v>Chymomyza costata</v>
      </c>
      <c r="O1675" t="str">
        <f>VLOOKUP($D1675,metadata!$B$2:$S$451,12,0)</f>
        <v>diptera</v>
      </c>
      <c r="P1675" t="str">
        <f>VLOOKUP($D1675,metadata!$B$2:$S$451,13,0)</f>
        <v>Kuusamo5</v>
      </c>
      <c r="Q1675">
        <f>VLOOKUP($D1675,metadata!$B$2:$S$451,14,0)</f>
        <v>65.966667000000001</v>
      </c>
      <c r="R1675">
        <f>VLOOKUP($D1675,metadata!$B$2:$S$451,15,0)</f>
        <v>29.166667</v>
      </c>
      <c r="S1675" t="str">
        <f>VLOOKUP($D1675,metadata!$B$2:$S$451,16,0)</f>
        <v/>
      </c>
      <c r="T1675" t="str">
        <f>VLOOKUP($D1675,metadata!$B$2:$S$451,17,0)</f>
        <v/>
      </c>
      <c r="U1675" t="str">
        <f>VLOOKUP($D1675,metadata!$B$2:$S$451,18,0)</f>
        <v/>
      </c>
      <c r="V1675">
        <f>VLOOKUP($D1675,metadata!$B$2:$Z$451,19,0)</f>
        <v>221</v>
      </c>
      <c r="W1675" t="str">
        <f>VLOOKUP($D1675,metadata!$B$2:$Z$451,20,0)</f>
        <v>global average</v>
      </c>
      <c r="X1675" t="str">
        <f>VLOOKUP($D1675,metadata!$B$2:$Z$451,21,0)</f>
        <v/>
      </c>
      <c r="Y1675" t="str">
        <f>VLOOKUP($D1675,metadata!$B$2:$Z$451,22,0)</f>
        <v>42_2</v>
      </c>
      <c r="Z1675" t="str">
        <f>VLOOKUP($D1675,metadata!$B$2:$Z$451,23,0)</f>
        <v/>
      </c>
      <c r="AA1675" t="str">
        <f>VLOOKUP($D1675,metadata!$B$2:$Z$451,24,0)</f>
        <v/>
      </c>
      <c r="AB1675" t="str">
        <f>VLOOKUP($D1675,metadata!$B$2:$Z$451,25,0)</f>
        <v/>
      </c>
      <c r="AC1675">
        <v>16.567193528482399</v>
      </c>
      <c r="AD1675">
        <v>100</v>
      </c>
      <c r="AF1675">
        <f>IF(AE1675="",V1675,AE1675)</f>
        <v>221</v>
      </c>
      <c r="AG1675">
        <v>16</v>
      </c>
      <c r="AH1675">
        <v>1996</v>
      </c>
      <c r="AI1675" t="s">
        <v>37</v>
      </c>
      <c r="AJ1675" t="s">
        <v>37</v>
      </c>
    </row>
    <row r="1676" spans="3:36" x14ac:dyDescent="0.3">
      <c r="C1676">
        <v>1676</v>
      </c>
      <c r="D1676" t="str">
        <f t="shared" si="59"/>
        <v>42-Kuusamo5</v>
      </c>
      <c r="E1676" t="str">
        <f>VLOOKUP($D1676,metadata!$B$2:$S$451,2,0)</f>
        <v>Riihimaa, A; Kimura, MT; Lumme, J; Lakovaara, S</v>
      </c>
      <c r="F1676" t="str">
        <f>VLOOKUP($D1676,metadata!$B$2:$S$451,3,0)</f>
        <v>Geographical variation in the larval diapause of Chymomyza costata (Diptera; Drosophilidae)</v>
      </c>
      <c r="G1676" t="str">
        <f>VLOOKUP($D1676,metadata!$B$2:$S$451,4,0)</f>
        <v>10.1111/j.1601-5223.1996.00151.x</v>
      </c>
      <c r="H1676" t="str">
        <f>VLOOKUP($D1676,metadata!$B$2:$S$451,5,0)</f>
        <v>y</v>
      </c>
      <c r="I1676" t="str">
        <f>VLOOKUP($D1676,metadata!$B$2:$S$451,6,0)</f>
        <v>a</v>
      </c>
      <c r="J1676" t="str">
        <f>VLOOKUP($D1676,metadata!$B$2:$S$451,7,0)</f>
        <v>i</v>
      </c>
      <c r="K1676">
        <f>VLOOKUP($D1676,metadata!$B$2:$S$451,8,0)</f>
        <v>14</v>
      </c>
      <c r="L1676">
        <f>VLOOKUP($D1676,metadata!$B$2:$S$451,9,0)</f>
        <v>7</v>
      </c>
      <c r="M1676" t="str">
        <f>VLOOKUP($D1676,metadata!$B$2:$S$451,10,0)</f>
        <v/>
      </c>
      <c r="N1676" t="str">
        <f>VLOOKUP($D1676,metadata!$B$2:$S$451,11,0)</f>
        <v>Chymomyza costata</v>
      </c>
      <c r="O1676" t="str">
        <f>VLOOKUP($D1676,metadata!$B$2:$S$451,12,0)</f>
        <v>diptera</v>
      </c>
      <c r="P1676" t="str">
        <f>VLOOKUP($D1676,metadata!$B$2:$S$451,13,0)</f>
        <v>Kuusamo5</v>
      </c>
      <c r="Q1676">
        <f>VLOOKUP($D1676,metadata!$B$2:$S$451,14,0)</f>
        <v>65.966667000000001</v>
      </c>
      <c r="R1676">
        <f>VLOOKUP($D1676,metadata!$B$2:$S$451,15,0)</f>
        <v>29.166667</v>
      </c>
      <c r="S1676" t="str">
        <f>VLOOKUP($D1676,metadata!$B$2:$S$451,16,0)</f>
        <v/>
      </c>
      <c r="T1676" t="str">
        <f>VLOOKUP($D1676,metadata!$B$2:$S$451,17,0)</f>
        <v/>
      </c>
      <c r="U1676" t="str">
        <f>VLOOKUP($D1676,metadata!$B$2:$S$451,18,0)</f>
        <v/>
      </c>
      <c r="V1676">
        <f>VLOOKUP($D1676,metadata!$B$2:$Z$451,19,0)</f>
        <v>221</v>
      </c>
      <c r="W1676" t="str">
        <f>VLOOKUP($D1676,metadata!$B$2:$Z$451,20,0)</f>
        <v>global average</v>
      </c>
      <c r="X1676" t="str">
        <f>VLOOKUP($D1676,metadata!$B$2:$Z$451,21,0)</f>
        <v/>
      </c>
      <c r="Y1676" t="str">
        <f>VLOOKUP($D1676,metadata!$B$2:$Z$451,22,0)</f>
        <v>42_2</v>
      </c>
      <c r="Z1676" t="str">
        <f>VLOOKUP($D1676,metadata!$B$2:$Z$451,23,0)</f>
        <v/>
      </c>
      <c r="AA1676" t="str">
        <f>VLOOKUP($D1676,metadata!$B$2:$Z$451,24,0)</f>
        <v/>
      </c>
      <c r="AB1676" t="str">
        <f>VLOOKUP($D1676,metadata!$B$2:$Z$451,25,0)</f>
        <v/>
      </c>
      <c r="AC1676">
        <v>18.280436949490401</v>
      </c>
      <c r="AD1676">
        <v>97.400611620795104</v>
      </c>
      <c r="AF1676">
        <f>IF(AE1676="",V1676,AE1676)</f>
        <v>221</v>
      </c>
      <c r="AG1676">
        <v>18</v>
      </c>
      <c r="AH1676">
        <v>1996</v>
      </c>
      <c r="AI1676" t="s">
        <v>37</v>
      </c>
      <c r="AJ1676" t="s">
        <v>37</v>
      </c>
    </row>
    <row r="1677" spans="3:36" x14ac:dyDescent="0.3">
      <c r="C1677">
        <v>1677</v>
      </c>
      <c r="D1677" t="str">
        <f t="shared" si="59"/>
        <v>42-Kuusamo5</v>
      </c>
      <c r="E1677" t="str">
        <f>VLOOKUP($D1677,metadata!$B$2:$S$451,2,0)</f>
        <v>Riihimaa, A; Kimura, MT; Lumme, J; Lakovaara, S</v>
      </c>
      <c r="F1677" t="str">
        <f>VLOOKUP($D1677,metadata!$B$2:$S$451,3,0)</f>
        <v>Geographical variation in the larval diapause of Chymomyza costata (Diptera; Drosophilidae)</v>
      </c>
      <c r="G1677" t="str">
        <f>VLOOKUP($D1677,metadata!$B$2:$S$451,4,0)</f>
        <v>10.1111/j.1601-5223.1996.00151.x</v>
      </c>
      <c r="H1677" t="str">
        <f>VLOOKUP($D1677,metadata!$B$2:$S$451,5,0)</f>
        <v>y</v>
      </c>
      <c r="I1677" t="str">
        <f>VLOOKUP($D1677,metadata!$B$2:$S$451,6,0)</f>
        <v>a</v>
      </c>
      <c r="J1677" t="str">
        <f>VLOOKUP($D1677,metadata!$B$2:$S$451,7,0)</f>
        <v>i</v>
      </c>
      <c r="K1677">
        <f>VLOOKUP($D1677,metadata!$B$2:$S$451,8,0)</f>
        <v>14</v>
      </c>
      <c r="L1677">
        <f>VLOOKUP($D1677,metadata!$B$2:$S$451,9,0)</f>
        <v>7</v>
      </c>
      <c r="M1677" t="str">
        <f>VLOOKUP($D1677,metadata!$B$2:$S$451,10,0)</f>
        <v/>
      </c>
      <c r="N1677" t="str">
        <f>VLOOKUP($D1677,metadata!$B$2:$S$451,11,0)</f>
        <v>Chymomyza costata</v>
      </c>
      <c r="O1677" t="str">
        <f>VLOOKUP($D1677,metadata!$B$2:$S$451,12,0)</f>
        <v>diptera</v>
      </c>
      <c r="P1677" t="str">
        <f>VLOOKUP($D1677,metadata!$B$2:$S$451,13,0)</f>
        <v>Kuusamo5</v>
      </c>
      <c r="Q1677">
        <f>VLOOKUP($D1677,metadata!$B$2:$S$451,14,0)</f>
        <v>65.966667000000001</v>
      </c>
      <c r="R1677">
        <f>VLOOKUP($D1677,metadata!$B$2:$S$451,15,0)</f>
        <v>29.166667</v>
      </c>
      <c r="S1677" t="str">
        <f>VLOOKUP($D1677,metadata!$B$2:$S$451,16,0)</f>
        <v/>
      </c>
      <c r="T1677" t="str">
        <f>VLOOKUP($D1677,metadata!$B$2:$S$451,17,0)</f>
        <v/>
      </c>
      <c r="U1677" t="str">
        <f>VLOOKUP($D1677,metadata!$B$2:$S$451,18,0)</f>
        <v/>
      </c>
      <c r="V1677">
        <f>VLOOKUP($D1677,metadata!$B$2:$Z$451,19,0)</f>
        <v>221</v>
      </c>
      <c r="W1677" t="str">
        <f>VLOOKUP($D1677,metadata!$B$2:$Z$451,20,0)</f>
        <v>global average</v>
      </c>
      <c r="X1677" t="str">
        <f>VLOOKUP($D1677,metadata!$B$2:$Z$451,21,0)</f>
        <v/>
      </c>
      <c r="Y1677" t="str">
        <f>VLOOKUP($D1677,metadata!$B$2:$Z$451,22,0)</f>
        <v>42_2</v>
      </c>
      <c r="Z1677" t="str">
        <f>VLOOKUP($D1677,metadata!$B$2:$Z$451,23,0)</f>
        <v/>
      </c>
      <c r="AA1677" t="str">
        <f>VLOOKUP($D1677,metadata!$B$2:$Z$451,24,0)</f>
        <v/>
      </c>
      <c r="AB1677" t="str">
        <f>VLOOKUP($D1677,metadata!$B$2:$Z$451,25,0)</f>
        <v/>
      </c>
      <c r="AC1677">
        <v>19.429524603836501</v>
      </c>
      <c r="AD1677">
        <v>96.024464831804195</v>
      </c>
      <c r="AF1677">
        <f>IF(AE1677="",V1677,AE1677)</f>
        <v>221</v>
      </c>
      <c r="AG1677">
        <v>19</v>
      </c>
      <c r="AH1677">
        <v>1996</v>
      </c>
      <c r="AI1677" t="s">
        <v>37</v>
      </c>
      <c r="AJ1677" t="s">
        <v>37</v>
      </c>
    </row>
    <row r="1678" spans="3:36" x14ac:dyDescent="0.3">
      <c r="C1678">
        <v>1678</v>
      </c>
      <c r="D1678" t="str">
        <f t="shared" si="59"/>
        <v>42-Kuusamo5</v>
      </c>
      <c r="E1678" t="str">
        <f>VLOOKUP($D1678,metadata!$B$2:$S$451,2,0)</f>
        <v>Riihimaa, A; Kimura, MT; Lumme, J; Lakovaara, S</v>
      </c>
      <c r="F1678" t="str">
        <f>VLOOKUP($D1678,metadata!$B$2:$S$451,3,0)</f>
        <v>Geographical variation in the larval diapause of Chymomyza costata (Diptera; Drosophilidae)</v>
      </c>
      <c r="G1678" t="str">
        <f>VLOOKUP($D1678,metadata!$B$2:$S$451,4,0)</f>
        <v>10.1111/j.1601-5223.1996.00151.x</v>
      </c>
      <c r="H1678" t="str">
        <f>VLOOKUP($D1678,metadata!$B$2:$S$451,5,0)</f>
        <v>y</v>
      </c>
      <c r="I1678" t="str">
        <f>VLOOKUP($D1678,metadata!$B$2:$S$451,6,0)</f>
        <v>a</v>
      </c>
      <c r="J1678" t="str">
        <f>VLOOKUP($D1678,metadata!$B$2:$S$451,7,0)</f>
        <v>i</v>
      </c>
      <c r="K1678">
        <f>VLOOKUP($D1678,metadata!$B$2:$S$451,8,0)</f>
        <v>14</v>
      </c>
      <c r="L1678">
        <f>VLOOKUP($D1678,metadata!$B$2:$S$451,9,0)</f>
        <v>7</v>
      </c>
      <c r="M1678" t="str">
        <f>VLOOKUP($D1678,metadata!$B$2:$S$451,10,0)</f>
        <v/>
      </c>
      <c r="N1678" t="str">
        <f>VLOOKUP($D1678,metadata!$B$2:$S$451,11,0)</f>
        <v>Chymomyza costata</v>
      </c>
      <c r="O1678" t="str">
        <f>VLOOKUP($D1678,metadata!$B$2:$S$451,12,0)</f>
        <v>diptera</v>
      </c>
      <c r="P1678" t="str">
        <f>VLOOKUP($D1678,metadata!$B$2:$S$451,13,0)</f>
        <v>Kuusamo5</v>
      </c>
      <c r="Q1678">
        <f>VLOOKUP($D1678,metadata!$B$2:$S$451,14,0)</f>
        <v>65.966667000000001</v>
      </c>
      <c r="R1678">
        <f>VLOOKUP($D1678,metadata!$B$2:$S$451,15,0)</f>
        <v>29.166667</v>
      </c>
      <c r="S1678" t="str">
        <f>VLOOKUP($D1678,metadata!$B$2:$S$451,16,0)</f>
        <v/>
      </c>
      <c r="T1678" t="str">
        <f>VLOOKUP($D1678,metadata!$B$2:$S$451,17,0)</f>
        <v/>
      </c>
      <c r="U1678" t="str">
        <f>VLOOKUP($D1678,metadata!$B$2:$S$451,18,0)</f>
        <v/>
      </c>
      <c r="V1678">
        <f>VLOOKUP($D1678,metadata!$B$2:$Z$451,19,0)</f>
        <v>221</v>
      </c>
      <c r="W1678" t="str">
        <f>VLOOKUP($D1678,metadata!$B$2:$Z$451,20,0)</f>
        <v>global average</v>
      </c>
      <c r="X1678" t="str">
        <f>VLOOKUP($D1678,metadata!$B$2:$Z$451,21,0)</f>
        <v/>
      </c>
      <c r="Y1678" t="str">
        <f>VLOOKUP($D1678,metadata!$B$2:$Z$451,22,0)</f>
        <v>42_2</v>
      </c>
      <c r="Z1678" t="str">
        <f>VLOOKUP($D1678,metadata!$B$2:$Z$451,23,0)</f>
        <v/>
      </c>
      <c r="AA1678" t="str">
        <f>VLOOKUP($D1678,metadata!$B$2:$Z$451,24,0)</f>
        <v/>
      </c>
      <c r="AB1678" t="str">
        <f>VLOOKUP($D1678,metadata!$B$2:$Z$451,25,0)</f>
        <v/>
      </c>
      <c r="AC1678">
        <v>20.267078934342301</v>
      </c>
      <c r="AD1678">
        <v>91.131498470948003</v>
      </c>
      <c r="AF1678">
        <f>IF(AE1678="",V1678,AE1678)</f>
        <v>221</v>
      </c>
      <c r="AG1678">
        <v>20</v>
      </c>
      <c r="AH1678">
        <v>1996</v>
      </c>
      <c r="AI1678" t="s">
        <v>37</v>
      </c>
      <c r="AJ1678" t="s">
        <v>37</v>
      </c>
    </row>
    <row r="1679" spans="3:36" x14ac:dyDescent="0.3">
      <c r="C1679">
        <v>1679</v>
      </c>
      <c r="D1679" t="str">
        <f t="shared" si="59"/>
        <v>42-Kuusamo5</v>
      </c>
      <c r="E1679" t="str">
        <f>VLOOKUP($D1679,metadata!$B$2:$S$451,2,0)</f>
        <v>Riihimaa, A; Kimura, MT; Lumme, J; Lakovaara, S</v>
      </c>
      <c r="F1679" t="str">
        <f>VLOOKUP($D1679,metadata!$B$2:$S$451,3,0)</f>
        <v>Geographical variation in the larval diapause of Chymomyza costata (Diptera; Drosophilidae)</v>
      </c>
      <c r="G1679" t="str">
        <f>VLOOKUP($D1679,metadata!$B$2:$S$451,4,0)</f>
        <v>10.1111/j.1601-5223.1996.00151.x</v>
      </c>
      <c r="H1679" t="str">
        <f>VLOOKUP($D1679,metadata!$B$2:$S$451,5,0)</f>
        <v>y</v>
      </c>
      <c r="I1679" t="str">
        <f>VLOOKUP($D1679,metadata!$B$2:$S$451,6,0)</f>
        <v>a</v>
      </c>
      <c r="J1679" t="str">
        <f>VLOOKUP($D1679,metadata!$B$2:$S$451,7,0)</f>
        <v>i</v>
      </c>
      <c r="K1679">
        <f>VLOOKUP($D1679,metadata!$B$2:$S$451,8,0)</f>
        <v>14</v>
      </c>
      <c r="L1679">
        <f>VLOOKUP($D1679,metadata!$B$2:$S$451,9,0)</f>
        <v>7</v>
      </c>
      <c r="M1679" t="str">
        <f>VLOOKUP($D1679,metadata!$B$2:$S$451,10,0)</f>
        <v/>
      </c>
      <c r="N1679" t="str">
        <f>VLOOKUP($D1679,metadata!$B$2:$S$451,11,0)</f>
        <v>Chymomyza costata</v>
      </c>
      <c r="O1679" t="str">
        <f>VLOOKUP($D1679,metadata!$B$2:$S$451,12,0)</f>
        <v>diptera</v>
      </c>
      <c r="P1679" t="str">
        <f>VLOOKUP($D1679,metadata!$B$2:$S$451,13,0)</f>
        <v>Kuusamo5</v>
      </c>
      <c r="Q1679">
        <f>VLOOKUP($D1679,metadata!$B$2:$S$451,14,0)</f>
        <v>65.966667000000001</v>
      </c>
      <c r="R1679">
        <f>VLOOKUP($D1679,metadata!$B$2:$S$451,15,0)</f>
        <v>29.166667</v>
      </c>
      <c r="S1679" t="str">
        <f>VLOOKUP($D1679,metadata!$B$2:$S$451,16,0)</f>
        <v/>
      </c>
      <c r="T1679" t="str">
        <f>VLOOKUP($D1679,metadata!$B$2:$S$451,17,0)</f>
        <v/>
      </c>
      <c r="U1679" t="str">
        <f>VLOOKUP($D1679,metadata!$B$2:$S$451,18,0)</f>
        <v/>
      </c>
      <c r="V1679">
        <f>VLOOKUP($D1679,metadata!$B$2:$Z$451,19,0)</f>
        <v>221</v>
      </c>
      <c r="W1679" t="str">
        <f>VLOOKUP($D1679,metadata!$B$2:$Z$451,20,0)</f>
        <v>global average</v>
      </c>
      <c r="X1679" t="str">
        <f>VLOOKUP($D1679,metadata!$B$2:$Z$451,21,0)</f>
        <v/>
      </c>
      <c r="Y1679" t="str">
        <f>VLOOKUP($D1679,metadata!$B$2:$Z$451,22,0)</f>
        <v>42_2</v>
      </c>
      <c r="Z1679" t="str">
        <f>VLOOKUP($D1679,metadata!$B$2:$Z$451,23,0)</f>
        <v/>
      </c>
      <c r="AA1679" t="str">
        <f>VLOOKUP($D1679,metadata!$B$2:$Z$451,24,0)</f>
        <v/>
      </c>
      <c r="AB1679" t="str">
        <f>VLOOKUP($D1679,metadata!$B$2:$Z$451,25,0)</f>
        <v/>
      </c>
      <c r="AC1679">
        <v>21.260182943781</v>
      </c>
      <c r="AD1679">
        <v>87.920489296636006</v>
      </c>
      <c r="AF1679">
        <f>IF(AE1679="",V1679,AE1679)</f>
        <v>221</v>
      </c>
      <c r="AG1679">
        <v>21</v>
      </c>
      <c r="AH1679">
        <v>1996</v>
      </c>
      <c r="AI1679" t="s">
        <v>37</v>
      </c>
      <c r="AJ1679" t="s">
        <v>37</v>
      </c>
    </row>
    <row r="1680" spans="3:36" x14ac:dyDescent="0.3">
      <c r="C1680">
        <v>1680</v>
      </c>
      <c r="D1680" t="str">
        <f t="shared" si="59"/>
        <v>42-Kuusamo5</v>
      </c>
      <c r="E1680" t="str">
        <f>VLOOKUP($D1680,metadata!$B$2:$S$451,2,0)</f>
        <v>Riihimaa, A; Kimura, MT; Lumme, J; Lakovaara, S</v>
      </c>
      <c r="F1680" t="str">
        <f>VLOOKUP($D1680,metadata!$B$2:$S$451,3,0)</f>
        <v>Geographical variation in the larval diapause of Chymomyza costata (Diptera; Drosophilidae)</v>
      </c>
      <c r="G1680" t="str">
        <f>VLOOKUP($D1680,metadata!$B$2:$S$451,4,0)</f>
        <v>10.1111/j.1601-5223.1996.00151.x</v>
      </c>
      <c r="H1680" t="str">
        <f>VLOOKUP($D1680,metadata!$B$2:$S$451,5,0)</f>
        <v>y</v>
      </c>
      <c r="I1680" t="str">
        <f>VLOOKUP($D1680,metadata!$B$2:$S$451,6,0)</f>
        <v>a</v>
      </c>
      <c r="J1680" t="str">
        <f>VLOOKUP($D1680,metadata!$B$2:$S$451,7,0)</f>
        <v>i</v>
      </c>
      <c r="K1680">
        <f>VLOOKUP($D1680,metadata!$B$2:$S$451,8,0)</f>
        <v>14</v>
      </c>
      <c r="L1680">
        <f>VLOOKUP($D1680,metadata!$B$2:$S$451,9,0)</f>
        <v>7</v>
      </c>
      <c r="M1680" t="str">
        <f>VLOOKUP($D1680,metadata!$B$2:$S$451,10,0)</f>
        <v/>
      </c>
      <c r="N1680" t="str">
        <f>VLOOKUP($D1680,metadata!$B$2:$S$451,11,0)</f>
        <v>Chymomyza costata</v>
      </c>
      <c r="O1680" t="str">
        <f>VLOOKUP($D1680,metadata!$B$2:$S$451,12,0)</f>
        <v>diptera</v>
      </c>
      <c r="P1680" t="str">
        <f>VLOOKUP($D1680,metadata!$B$2:$S$451,13,0)</f>
        <v>Kuusamo5</v>
      </c>
      <c r="Q1680">
        <f>VLOOKUP($D1680,metadata!$B$2:$S$451,14,0)</f>
        <v>65.966667000000001</v>
      </c>
      <c r="R1680">
        <f>VLOOKUP($D1680,metadata!$B$2:$S$451,15,0)</f>
        <v>29.166667</v>
      </c>
      <c r="S1680" t="str">
        <f>VLOOKUP($D1680,metadata!$B$2:$S$451,16,0)</f>
        <v/>
      </c>
      <c r="T1680" t="str">
        <f>VLOOKUP($D1680,metadata!$B$2:$S$451,17,0)</f>
        <v/>
      </c>
      <c r="U1680" t="str">
        <f>VLOOKUP($D1680,metadata!$B$2:$S$451,18,0)</f>
        <v/>
      </c>
      <c r="V1680">
        <f>VLOOKUP($D1680,metadata!$B$2:$Z$451,19,0)</f>
        <v>221</v>
      </c>
      <c r="W1680" t="str">
        <f>VLOOKUP($D1680,metadata!$B$2:$Z$451,20,0)</f>
        <v>global average</v>
      </c>
      <c r="X1680" t="str">
        <f>VLOOKUP($D1680,metadata!$B$2:$Z$451,21,0)</f>
        <v/>
      </c>
      <c r="Y1680" t="str">
        <f>VLOOKUP($D1680,metadata!$B$2:$Z$451,22,0)</f>
        <v>42_2</v>
      </c>
      <c r="Z1680" t="str">
        <f>VLOOKUP($D1680,metadata!$B$2:$Z$451,23,0)</f>
        <v/>
      </c>
      <c r="AA1680" t="str">
        <f>VLOOKUP($D1680,metadata!$B$2:$Z$451,24,0)</f>
        <v/>
      </c>
      <c r="AB1680" t="str">
        <f>VLOOKUP($D1680,metadata!$B$2:$Z$451,25,0)</f>
        <v/>
      </c>
      <c r="AC1680">
        <v>22.2597964428351</v>
      </c>
      <c r="AD1680">
        <v>87.003058103975505</v>
      </c>
      <c r="AF1680">
        <f>IF(AE1680="",V1680,AE1680)</f>
        <v>221</v>
      </c>
      <c r="AG1680">
        <v>22</v>
      </c>
      <c r="AH1680">
        <v>1996</v>
      </c>
      <c r="AI1680" t="s">
        <v>37</v>
      </c>
      <c r="AJ1680" t="s">
        <v>37</v>
      </c>
    </row>
    <row r="1681" spans="3:36" x14ac:dyDescent="0.3">
      <c r="C1681">
        <v>1681</v>
      </c>
      <c r="D1681" t="str">
        <f t="shared" si="59"/>
        <v>42-Kuusamo5</v>
      </c>
      <c r="E1681" t="str">
        <f>VLOOKUP($D1681,metadata!$B$2:$S$451,2,0)</f>
        <v>Riihimaa, A; Kimura, MT; Lumme, J; Lakovaara, S</v>
      </c>
      <c r="F1681" t="str">
        <f>VLOOKUP($D1681,metadata!$B$2:$S$451,3,0)</f>
        <v>Geographical variation in the larval diapause of Chymomyza costata (Diptera; Drosophilidae)</v>
      </c>
      <c r="G1681" t="str">
        <f>VLOOKUP($D1681,metadata!$B$2:$S$451,4,0)</f>
        <v>10.1111/j.1601-5223.1996.00151.x</v>
      </c>
      <c r="H1681" t="str">
        <f>VLOOKUP($D1681,metadata!$B$2:$S$451,5,0)</f>
        <v>y</v>
      </c>
      <c r="I1681" t="str">
        <f>VLOOKUP($D1681,metadata!$B$2:$S$451,6,0)</f>
        <v>a</v>
      </c>
      <c r="J1681" t="str">
        <f>VLOOKUP($D1681,metadata!$B$2:$S$451,7,0)</f>
        <v>i</v>
      </c>
      <c r="K1681">
        <f>VLOOKUP($D1681,metadata!$B$2:$S$451,8,0)</f>
        <v>14</v>
      </c>
      <c r="L1681">
        <f>VLOOKUP($D1681,metadata!$B$2:$S$451,9,0)</f>
        <v>7</v>
      </c>
      <c r="M1681" t="str">
        <f>VLOOKUP($D1681,metadata!$B$2:$S$451,10,0)</f>
        <v/>
      </c>
      <c r="N1681" t="str">
        <f>VLOOKUP($D1681,metadata!$B$2:$S$451,11,0)</f>
        <v>Chymomyza costata</v>
      </c>
      <c r="O1681" t="str">
        <f>VLOOKUP($D1681,metadata!$B$2:$S$451,12,0)</f>
        <v>diptera</v>
      </c>
      <c r="P1681" t="str">
        <f>VLOOKUP($D1681,metadata!$B$2:$S$451,13,0)</f>
        <v>Kuusamo5</v>
      </c>
      <c r="Q1681">
        <f>VLOOKUP($D1681,metadata!$B$2:$S$451,14,0)</f>
        <v>65.966667000000001</v>
      </c>
      <c r="R1681">
        <f>VLOOKUP($D1681,metadata!$B$2:$S$451,15,0)</f>
        <v>29.166667</v>
      </c>
      <c r="S1681" t="str">
        <f>VLOOKUP($D1681,metadata!$B$2:$S$451,16,0)</f>
        <v/>
      </c>
      <c r="T1681" t="str">
        <f>VLOOKUP($D1681,metadata!$B$2:$S$451,17,0)</f>
        <v/>
      </c>
      <c r="U1681" t="str">
        <f>VLOOKUP($D1681,metadata!$B$2:$S$451,18,0)</f>
        <v/>
      </c>
      <c r="V1681">
        <f>VLOOKUP($D1681,metadata!$B$2:$Z$451,19,0)</f>
        <v>221</v>
      </c>
      <c r="W1681" t="str">
        <f>VLOOKUP($D1681,metadata!$B$2:$Z$451,20,0)</f>
        <v>global average</v>
      </c>
      <c r="X1681" t="str">
        <f>VLOOKUP($D1681,metadata!$B$2:$Z$451,21,0)</f>
        <v/>
      </c>
      <c r="Y1681" t="str">
        <f>VLOOKUP($D1681,metadata!$B$2:$Z$451,22,0)</f>
        <v>42_2</v>
      </c>
      <c r="Z1681" t="str">
        <f>VLOOKUP($D1681,metadata!$B$2:$Z$451,23,0)</f>
        <v/>
      </c>
      <c r="AA1681" t="str">
        <f>VLOOKUP($D1681,metadata!$B$2:$Z$451,24,0)</f>
        <v/>
      </c>
      <c r="AB1681" t="str">
        <f>VLOOKUP($D1681,metadata!$B$2:$Z$451,25,0)</f>
        <v/>
      </c>
      <c r="AC1681">
        <v>24.394230964828399</v>
      </c>
      <c r="AD1681">
        <v>85.932721712538196</v>
      </c>
      <c r="AF1681">
        <f>IF(AE1681="",V1681,AE1681)</f>
        <v>221</v>
      </c>
      <c r="AG1681">
        <v>24</v>
      </c>
      <c r="AH1681">
        <v>1996</v>
      </c>
      <c r="AI1681" t="s">
        <v>37</v>
      </c>
      <c r="AJ1681" t="s">
        <v>37</v>
      </c>
    </row>
    <row r="1682" spans="3:36" x14ac:dyDescent="0.3">
      <c r="C1682">
        <v>1682</v>
      </c>
      <c r="D1682" t="str">
        <f t="shared" si="59"/>
        <v>42-Punkaharju</v>
      </c>
      <c r="E1682" t="str">
        <f>VLOOKUP($D1682,metadata!$B$2:$S$451,2,0)</f>
        <v>Riihimaa, A; Kimura, MT; Lumme, J; Lakovaara, S</v>
      </c>
      <c r="F1682" t="str">
        <f>VLOOKUP($D1682,metadata!$B$2:$S$451,3,0)</f>
        <v>Geographical variation in the larval diapause of Chymomyza costata (Diptera; Drosophilidae)</v>
      </c>
      <c r="G1682" t="str">
        <f>VLOOKUP($D1682,metadata!$B$2:$S$451,4,0)</f>
        <v>10.1111/j.1601-5223.1996.00151.x</v>
      </c>
      <c r="H1682" t="str">
        <f>VLOOKUP($D1682,metadata!$B$2:$S$451,5,0)</f>
        <v>y</v>
      </c>
      <c r="I1682" t="str">
        <f>VLOOKUP($D1682,metadata!$B$2:$S$451,6,0)</f>
        <v>a</v>
      </c>
      <c r="J1682" t="str">
        <f>VLOOKUP($D1682,metadata!$B$2:$S$451,7,0)</f>
        <v>i</v>
      </c>
      <c r="K1682">
        <f>VLOOKUP($D1682,metadata!$B$2:$S$451,8,0)</f>
        <v>14</v>
      </c>
      <c r="L1682">
        <f>VLOOKUP($D1682,metadata!$B$2:$S$451,9,0)</f>
        <v>7</v>
      </c>
      <c r="M1682" t="str">
        <f>VLOOKUP($D1682,metadata!$B$2:$S$451,10,0)</f>
        <v/>
      </c>
      <c r="N1682" t="str">
        <f>VLOOKUP($D1682,metadata!$B$2:$S$451,11,0)</f>
        <v>Chymomyza costata</v>
      </c>
      <c r="O1682" t="str">
        <f>VLOOKUP($D1682,metadata!$B$2:$S$451,12,0)</f>
        <v>diptera</v>
      </c>
      <c r="P1682" t="str">
        <f>VLOOKUP($D1682,metadata!$B$2:$S$451,13,0)</f>
        <v>Punkaharju</v>
      </c>
      <c r="Q1682">
        <f>VLOOKUP($D1682,metadata!$B$2:$S$451,14,0)</f>
        <v>61.75</v>
      </c>
      <c r="R1682">
        <f>VLOOKUP($D1682,metadata!$B$2:$S$451,15,0)</f>
        <v>29.4</v>
      </c>
      <c r="S1682" t="str">
        <f>VLOOKUP($D1682,metadata!$B$2:$S$451,16,0)</f>
        <v/>
      </c>
      <c r="T1682" t="str">
        <f>VLOOKUP($D1682,metadata!$B$2:$S$451,17,0)</f>
        <v/>
      </c>
      <c r="U1682" t="str">
        <f>VLOOKUP($D1682,metadata!$B$2:$S$451,18,0)</f>
        <v/>
      </c>
      <c r="V1682">
        <f>VLOOKUP($D1682,metadata!$B$2:$Z$451,19,0)</f>
        <v>221</v>
      </c>
      <c r="W1682" t="str">
        <f>VLOOKUP($D1682,metadata!$B$2:$Z$451,20,0)</f>
        <v>global average</v>
      </c>
      <c r="X1682" t="str">
        <f>VLOOKUP($D1682,metadata!$B$2:$Z$451,21,0)</f>
        <v/>
      </c>
      <c r="Y1682" t="str">
        <f>VLOOKUP($D1682,metadata!$B$2:$Z$451,22,0)</f>
        <v>42_2</v>
      </c>
      <c r="Z1682" t="str">
        <f>VLOOKUP($D1682,metadata!$B$2:$Z$451,23,0)</f>
        <v/>
      </c>
      <c r="AA1682" t="str">
        <f>VLOOKUP($D1682,metadata!$B$2:$Z$451,24,0)</f>
        <v/>
      </c>
      <c r="AB1682" t="str">
        <f>VLOOKUP($D1682,metadata!$B$2:$Z$451,25,0)</f>
        <v/>
      </c>
      <c r="AC1682">
        <v>16.008869179600801</v>
      </c>
      <c r="AD1682">
        <v>100.152905198776</v>
      </c>
      <c r="AF1682">
        <f>IF(AE1682="",V1682,AE1682)</f>
        <v>221</v>
      </c>
      <c r="AG1682">
        <v>16</v>
      </c>
      <c r="AH1682">
        <v>1996</v>
      </c>
      <c r="AI1682" t="s">
        <v>37</v>
      </c>
      <c r="AJ1682" t="s">
        <v>37</v>
      </c>
    </row>
    <row r="1683" spans="3:36" x14ac:dyDescent="0.3">
      <c r="C1683">
        <v>1683</v>
      </c>
      <c r="D1683" t="str">
        <f t="shared" si="59"/>
        <v>42-Punkaharju</v>
      </c>
      <c r="E1683" t="str">
        <f>VLOOKUP($D1683,metadata!$B$2:$S$451,2,0)</f>
        <v>Riihimaa, A; Kimura, MT; Lumme, J; Lakovaara, S</v>
      </c>
      <c r="F1683" t="str">
        <f>VLOOKUP($D1683,metadata!$B$2:$S$451,3,0)</f>
        <v>Geographical variation in the larval diapause of Chymomyza costata (Diptera; Drosophilidae)</v>
      </c>
      <c r="G1683" t="str">
        <f>VLOOKUP($D1683,metadata!$B$2:$S$451,4,0)</f>
        <v>10.1111/j.1601-5223.1996.00151.x</v>
      </c>
      <c r="H1683" t="str">
        <f>VLOOKUP($D1683,metadata!$B$2:$S$451,5,0)</f>
        <v>y</v>
      </c>
      <c r="I1683" t="str">
        <f>VLOOKUP($D1683,metadata!$B$2:$S$451,6,0)</f>
        <v>a</v>
      </c>
      <c r="J1683" t="str">
        <f>VLOOKUP($D1683,metadata!$B$2:$S$451,7,0)</f>
        <v>i</v>
      </c>
      <c r="K1683">
        <f>VLOOKUP($D1683,metadata!$B$2:$S$451,8,0)</f>
        <v>14</v>
      </c>
      <c r="L1683">
        <f>VLOOKUP($D1683,metadata!$B$2:$S$451,9,0)</f>
        <v>7</v>
      </c>
      <c r="M1683" t="str">
        <f>VLOOKUP($D1683,metadata!$B$2:$S$451,10,0)</f>
        <v/>
      </c>
      <c r="N1683" t="str">
        <f>VLOOKUP($D1683,metadata!$B$2:$S$451,11,0)</f>
        <v>Chymomyza costata</v>
      </c>
      <c r="O1683" t="str">
        <f>VLOOKUP($D1683,metadata!$B$2:$S$451,12,0)</f>
        <v>diptera</v>
      </c>
      <c r="P1683" t="str">
        <f>VLOOKUP($D1683,metadata!$B$2:$S$451,13,0)</f>
        <v>Punkaharju</v>
      </c>
      <c r="Q1683">
        <f>VLOOKUP($D1683,metadata!$B$2:$S$451,14,0)</f>
        <v>61.75</v>
      </c>
      <c r="R1683">
        <f>VLOOKUP($D1683,metadata!$B$2:$S$451,15,0)</f>
        <v>29.4</v>
      </c>
      <c r="S1683" t="str">
        <f>VLOOKUP($D1683,metadata!$B$2:$S$451,16,0)</f>
        <v/>
      </c>
      <c r="T1683" t="str">
        <f>VLOOKUP($D1683,metadata!$B$2:$S$451,17,0)</f>
        <v/>
      </c>
      <c r="U1683" t="str">
        <f>VLOOKUP($D1683,metadata!$B$2:$S$451,18,0)</f>
        <v/>
      </c>
      <c r="V1683">
        <f>VLOOKUP($D1683,metadata!$B$2:$Z$451,19,0)</f>
        <v>221</v>
      </c>
      <c r="W1683" t="str">
        <f>VLOOKUP($D1683,metadata!$B$2:$Z$451,20,0)</f>
        <v>global average</v>
      </c>
      <c r="X1683" t="str">
        <f>VLOOKUP($D1683,metadata!$B$2:$Z$451,21,0)</f>
        <v/>
      </c>
      <c r="Y1683" t="str">
        <f>VLOOKUP($D1683,metadata!$B$2:$Z$451,22,0)</f>
        <v>42_2</v>
      </c>
      <c r="Z1683" t="str">
        <f>VLOOKUP($D1683,metadata!$B$2:$Z$451,23,0)</f>
        <v/>
      </c>
      <c r="AA1683" t="str">
        <f>VLOOKUP($D1683,metadata!$B$2:$Z$451,24,0)</f>
        <v/>
      </c>
      <c r="AB1683" t="str">
        <f>VLOOKUP($D1683,metadata!$B$2:$Z$451,25,0)</f>
        <v/>
      </c>
      <c r="AC1683">
        <v>18.255944994812701</v>
      </c>
      <c r="AD1683">
        <v>91.896024464831797</v>
      </c>
      <c r="AF1683">
        <f>IF(AE1683="",V1683,AE1683)</f>
        <v>221</v>
      </c>
      <c r="AG1683">
        <v>18</v>
      </c>
      <c r="AH1683">
        <v>1996</v>
      </c>
      <c r="AI1683" t="s">
        <v>37</v>
      </c>
      <c r="AJ1683" t="s">
        <v>37</v>
      </c>
    </row>
    <row r="1684" spans="3:36" x14ac:dyDescent="0.3">
      <c r="C1684">
        <v>1684</v>
      </c>
      <c r="D1684" t="str">
        <f t="shared" si="59"/>
        <v>42-Punkaharju</v>
      </c>
      <c r="E1684" t="str">
        <f>VLOOKUP($D1684,metadata!$B$2:$S$451,2,0)</f>
        <v>Riihimaa, A; Kimura, MT; Lumme, J; Lakovaara, S</v>
      </c>
      <c r="F1684" t="str">
        <f>VLOOKUP($D1684,metadata!$B$2:$S$451,3,0)</f>
        <v>Geographical variation in the larval diapause of Chymomyza costata (Diptera; Drosophilidae)</v>
      </c>
      <c r="G1684" t="str">
        <f>VLOOKUP($D1684,metadata!$B$2:$S$451,4,0)</f>
        <v>10.1111/j.1601-5223.1996.00151.x</v>
      </c>
      <c r="H1684" t="str">
        <f>VLOOKUP($D1684,metadata!$B$2:$S$451,5,0)</f>
        <v>y</v>
      </c>
      <c r="I1684" t="str">
        <f>VLOOKUP($D1684,metadata!$B$2:$S$451,6,0)</f>
        <v>a</v>
      </c>
      <c r="J1684" t="str">
        <f>VLOOKUP($D1684,metadata!$B$2:$S$451,7,0)</f>
        <v>i</v>
      </c>
      <c r="K1684">
        <f>VLOOKUP($D1684,metadata!$B$2:$S$451,8,0)</f>
        <v>14</v>
      </c>
      <c r="L1684">
        <f>VLOOKUP($D1684,metadata!$B$2:$S$451,9,0)</f>
        <v>7</v>
      </c>
      <c r="M1684" t="str">
        <f>VLOOKUP($D1684,metadata!$B$2:$S$451,10,0)</f>
        <v/>
      </c>
      <c r="N1684" t="str">
        <f>VLOOKUP($D1684,metadata!$B$2:$S$451,11,0)</f>
        <v>Chymomyza costata</v>
      </c>
      <c r="O1684" t="str">
        <f>VLOOKUP($D1684,metadata!$B$2:$S$451,12,0)</f>
        <v>diptera</v>
      </c>
      <c r="P1684" t="str">
        <f>VLOOKUP($D1684,metadata!$B$2:$S$451,13,0)</f>
        <v>Punkaharju</v>
      </c>
      <c r="Q1684">
        <f>VLOOKUP($D1684,metadata!$B$2:$S$451,14,0)</f>
        <v>61.75</v>
      </c>
      <c r="R1684">
        <f>VLOOKUP($D1684,metadata!$B$2:$S$451,15,0)</f>
        <v>29.4</v>
      </c>
      <c r="S1684" t="str">
        <f>VLOOKUP($D1684,metadata!$B$2:$S$451,16,0)</f>
        <v/>
      </c>
      <c r="T1684" t="str">
        <f>VLOOKUP($D1684,metadata!$B$2:$S$451,17,0)</f>
        <v/>
      </c>
      <c r="U1684" t="str">
        <f>VLOOKUP($D1684,metadata!$B$2:$S$451,18,0)</f>
        <v/>
      </c>
      <c r="V1684">
        <f>VLOOKUP($D1684,metadata!$B$2:$Z$451,19,0)</f>
        <v>221</v>
      </c>
      <c r="W1684" t="str">
        <f>VLOOKUP($D1684,metadata!$B$2:$Z$451,20,0)</f>
        <v>global average</v>
      </c>
      <c r="X1684" t="str">
        <f>VLOOKUP($D1684,metadata!$B$2:$Z$451,21,0)</f>
        <v/>
      </c>
      <c r="Y1684" t="str">
        <f>VLOOKUP($D1684,metadata!$B$2:$Z$451,22,0)</f>
        <v>42_2</v>
      </c>
      <c r="Z1684" t="str">
        <f>VLOOKUP($D1684,metadata!$B$2:$Z$451,23,0)</f>
        <v/>
      </c>
      <c r="AA1684" t="str">
        <f>VLOOKUP($D1684,metadata!$B$2:$Z$451,24,0)</f>
        <v/>
      </c>
      <c r="AB1684" t="str">
        <f>VLOOKUP($D1684,metadata!$B$2:$Z$451,25,0)</f>
        <v/>
      </c>
      <c r="AC1684">
        <v>19.081483892403501</v>
      </c>
      <c r="AD1684">
        <v>23.394495412844002</v>
      </c>
      <c r="AF1684">
        <f>IF(AE1684="",V1684,AE1684)</f>
        <v>221</v>
      </c>
      <c r="AG1684">
        <v>19</v>
      </c>
      <c r="AH1684">
        <v>1996</v>
      </c>
      <c r="AI1684" t="s">
        <v>37</v>
      </c>
      <c r="AJ1684" t="s">
        <v>37</v>
      </c>
    </row>
    <row r="1685" spans="3:36" x14ac:dyDescent="0.3">
      <c r="C1685">
        <v>1685</v>
      </c>
      <c r="D1685" t="str">
        <f t="shared" si="59"/>
        <v>42-Punkaharju</v>
      </c>
      <c r="E1685" t="str">
        <f>VLOOKUP($D1685,metadata!$B$2:$S$451,2,0)</f>
        <v>Riihimaa, A; Kimura, MT; Lumme, J; Lakovaara, S</v>
      </c>
      <c r="F1685" t="str">
        <f>VLOOKUP($D1685,metadata!$B$2:$S$451,3,0)</f>
        <v>Geographical variation in the larval diapause of Chymomyza costata (Diptera; Drosophilidae)</v>
      </c>
      <c r="G1685" t="str">
        <f>VLOOKUP($D1685,metadata!$B$2:$S$451,4,0)</f>
        <v>10.1111/j.1601-5223.1996.00151.x</v>
      </c>
      <c r="H1685" t="str">
        <f>VLOOKUP($D1685,metadata!$B$2:$S$451,5,0)</f>
        <v>y</v>
      </c>
      <c r="I1685" t="str">
        <f>VLOOKUP($D1685,metadata!$B$2:$S$451,6,0)</f>
        <v>a</v>
      </c>
      <c r="J1685" t="str">
        <f>VLOOKUP($D1685,metadata!$B$2:$S$451,7,0)</f>
        <v>i</v>
      </c>
      <c r="K1685">
        <f>VLOOKUP($D1685,metadata!$B$2:$S$451,8,0)</f>
        <v>14</v>
      </c>
      <c r="L1685">
        <f>VLOOKUP($D1685,metadata!$B$2:$S$451,9,0)</f>
        <v>7</v>
      </c>
      <c r="M1685" t="str">
        <f>VLOOKUP($D1685,metadata!$B$2:$S$451,10,0)</f>
        <v/>
      </c>
      <c r="N1685" t="str">
        <f>VLOOKUP($D1685,metadata!$B$2:$S$451,11,0)</f>
        <v>Chymomyza costata</v>
      </c>
      <c r="O1685" t="str">
        <f>VLOOKUP($D1685,metadata!$B$2:$S$451,12,0)</f>
        <v>diptera</v>
      </c>
      <c r="P1685" t="str">
        <f>VLOOKUP($D1685,metadata!$B$2:$S$451,13,0)</f>
        <v>Punkaharju</v>
      </c>
      <c r="Q1685">
        <f>VLOOKUP($D1685,metadata!$B$2:$S$451,14,0)</f>
        <v>61.75</v>
      </c>
      <c r="R1685">
        <f>VLOOKUP($D1685,metadata!$B$2:$S$451,15,0)</f>
        <v>29.4</v>
      </c>
      <c r="S1685" t="str">
        <f>VLOOKUP($D1685,metadata!$B$2:$S$451,16,0)</f>
        <v/>
      </c>
      <c r="T1685" t="str">
        <f>VLOOKUP($D1685,metadata!$B$2:$S$451,17,0)</f>
        <v/>
      </c>
      <c r="U1685" t="str">
        <f>VLOOKUP($D1685,metadata!$B$2:$S$451,18,0)</f>
        <v/>
      </c>
      <c r="V1685">
        <f>VLOOKUP($D1685,metadata!$B$2:$Z$451,19,0)</f>
        <v>221</v>
      </c>
      <c r="W1685" t="str">
        <f>VLOOKUP($D1685,metadata!$B$2:$Z$451,20,0)</f>
        <v>global average</v>
      </c>
      <c r="X1685" t="str">
        <f>VLOOKUP($D1685,metadata!$B$2:$Z$451,21,0)</f>
        <v/>
      </c>
      <c r="Y1685" t="str">
        <f>VLOOKUP($D1685,metadata!$B$2:$Z$451,22,0)</f>
        <v>42_2</v>
      </c>
      <c r="Z1685" t="str">
        <f>VLOOKUP($D1685,metadata!$B$2:$Z$451,23,0)</f>
        <v/>
      </c>
      <c r="AA1685" t="str">
        <f>VLOOKUP($D1685,metadata!$B$2:$Z$451,24,0)</f>
        <v/>
      </c>
      <c r="AB1685" t="str">
        <f>VLOOKUP($D1685,metadata!$B$2:$Z$451,25,0)</f>
        <v/>
      </c>
      <c r="AC1685">
        <v>20.048360083267202</v>
      </c>
      <c r="AD1685">
        <v>14.067278287461701</v>
      </c>
      <c r="AF1685">
        <f>IF(AE1685="",V1685,AE1685)</f>
        <v>221</v>
      </c>
      <c r="AG1685">
        <v>20</v>
      </c>
      <c r="AH1685">
        <v>1996</v>
      </c>
      <c r="AI1685" t="s">
        <v>37</v>
      </c>
      <c r="AJ1685" t="s">
        <v>37</v>
      </c>
    </row>
    <row r="1686" spans="3:36" x14ac:dyDescent="0.3">
      <c r="C1686">
        <v>1686</v>
      </c>
      <c r="D1686" t="str">
        <f t="shared" si="59"/>
        <v>42-Punkaharju</v>
      </c>
      <c r="E1686" t="str">
        <f>VLOOKUP($D1686,metadata!$B$2:$S$451,2,0)</f>
        <v>Riihimaa, A; Kimura, MT; Lumme, J; Lakovaara, S</v>
      </c>
      <c r="F1686" t="str">
        <f>VLOOKUP($D1686,metadata!$B$2:$S$451,3,0)</f>
        <v>Geographical variation in the larval diapause of Chymomyza costata (Diptera; Drosophilidae)</v>
      </c>
      <c r="G1686" t="str">
        <f>VLOOKUP($D1686,metadata!$B$2:$S$451,4,0)</f>
        <v>10.1111/j.1601-5223.1996.00151.x</v>
      </c>
      <c r="H1686" t="str">
        <f>VLOOKUP($D1686,metadata!$B$2:$S$451,5,0)</f>
        <v>y</v>
      </c>
      <c r="I1686" t="str">
        <f>VLOOKUP($D1686,metadata!$B$2:$S$451,6,0)</f>
        <v>a</v>
      </c>
      <c r="J1686" t="str">
        <f>VLOOKUP($D1686,metadata!$B$2:$S$451,7,0)</f>
        <v>i</v>
      </c>
      <c r="K1686">
        <f>VLOOKUP($D1686,metadata!$B$2:$S$451,8,0)</f>
        <v>14</v>
      </c>
      <c r="L1686">
        <f>VLOOKUP($D1686,metadata!$B$2:$S$451,9,0)</f>
        <v>7</v>
      </c>
      <c r="M1686" t="str">
        <f>VLOOKUP($D1686,metadata!$B$2:$S$451,10,0)</f>
        <v/>
      </c>
      <c r="N1686" t="str">
        <f>VLOOKUP($D1686,metadata!$B$2:$S$451,11,0)</f>
        <v>Chymomyza costata</v>
      </c>
      <c r="O1686" t="str">
        <f>VLOOKUP($D1686,metadata!$B$2:$S$451,12,0)</f>
        <v>diptera</v>
      </c>
      <c r="P1686" t="str">
        <f>VLOOKUP($D1686,metadata!$B$2:$S$451,13,0)</f>
        <v>Punkaharju</v>
      </c>
      <c r="Q1686">
        <f>VLOOKUP($D1686,metadata!$B$2:$S$451,14,0)</f>
        <v>61.75</v>
      </c>
      <c r="R1686">
        <f>VLOOKUP($D1686,metadata!$B$2:$S$451,15,0)</f>
        <v>29.4</v>
      </c>
      <c r="S1686" t="str">
        <f>VLOOKUP($D1686,metadata!$B$2:$S$451,16,0)</f>
        <v/>
      </c>
      <c r="T1686" t="str">
        <f>VLOOKUP($D1686,metadata!$B$2:$S$451,17,0)</f>
        <v/>
      </c>
      <c r="U1686" t="str">
        <f>VLOOKUP($D1686,metadata!$B$2:$S$451,18,0)</f>
        <v/>
      </c>
      <c r="V1686">
        <f>VLOOKUP($D1686,metadata!$B$2:$Z$451,19,0)</f>
        <v>221</v>
      </c>
      <c r="W1686" t="str">
        <f>VLOOKUP($D1686,metadata!$B$2:$Z$451,20,0)</f>
        <v>global average</v>
      </c>
      <c r="X1686" t="str">
        <f>VLOOKUP($D1686,metadata!$B$2:$Z$451,21,0)</f>
        <v/>
      </c>
      <c r="Y1686" t="str">
        <f>VLOOKUP($D1686,metadata!$B$2:$Z$451,22,0)</f>
        <v>42_2</v>
      </c>
      <c r="Z1686" t="str">
        <f>VLOOKUP($D1686,metadata!$B$2:$Z$451,23,0)</f>
        <v/>
      </c>
      <c r="AA1686" t="str">
        <f>VLOOKUP($D1686,metadata!$B$2:$Z$451,24,0)</f>
        <v/>
      </c>
      <c r="AB1686" t="str">
        <f>VLOOKUP($D1686,metadata!$B$2:$Z$451,25,0)</f>
        <v/>
      </c>
      <c r="AC1686">
        <v>21.060124629603202</v>
      </c>
      <c r="AD1686">
        <v>17.431192660550401</v>
      </c>
      <c r="AF1686">
        <f>IF(AE1686="",V1686,AE1686)</f>
        <v>221</v>
      </c>
      <c r="AG1686">
        <v>21</v>
      </c>
      <c r="AH1686">
        <v>1996</v>
      </c>
      <c r="AI1686" t="s">
        <v>37</v>
      </c>
      <c r="AJ1686" t="s">
        <v>37</v>
      </c>
    </row>
    <row r="1687" spans="3:36" x14ac:dyDescent="0.3">
      <c r="C1687">
        <v>1687</v>
      </c>
      <c r="D1687" t="str">
        <f t="shared" si="59"/>
        <v>42-Punkaharju</v>
      </c>
      <c r="E1687" t="str">
        <f>VLOOKUP($D1687,metadata!$B$2:$S$451,2,0)</f>
        <v>Riihimaa, A; Kimura, MT; Lumme, J; Lakovaara, S</v>
      </c>
      <c r="F1687" t="str">
        <f>VLOOKUP($D1687,metadata!$B$2:$S$451,3,0)</f>
        <v>Geographical variation in the larval diapause of Chymomyza costata (Diptera; Drosophilidae)</v>
      </c>
      <c r="G1687" t="str">
        <f>VLOOKUP($D1687,metadata!$B$2:$S$451,4,0)</f>
        <v>10.1111/j.1601-5223.1996.00151.x</v>
      </c>
      <c r="H1687" t="str">
        <f>VLOOKUP($D1687,metadata!$B$2:$S$451,5,0)</f>
        <v>y</v>
      </c>
      <c r="I1687" t="str">
        <f>VLOOKUP($D1687,metadata!$B$2:$S$451,6,0)</f>
        <v>a</v>
      </c>
      <c r="J1687" t="str">
        <f>VLOOKUP($D1687,metadata!$B$2:$S$451,7,0)</f>
        <v>i</v>
      </c>
      <c r="K1687">
        <f>VLOOKUP($D1687,metadata!$B$2:$S$451,8,0)</f>
        <v>14</v>
      </c>
      <c r="L1687">
        <f>VLOOKUP($D1687,metadata!$B$2:$S$451,9,0)</f>
        <v>7</v>
      </c>
      <c r="M1687" t="str">
        <f>VLOOKUP($D1687,metadata!$B$2:$S$451,10,0)</f>
        <v/>
      </c>
      <c r="N1687" t="str">
        <f>VLOOKUP($D1687,metadata!$B$2:$S$451,11,0)</f>
        <v>Chymomyza costata</v>
      </c>
      <c r="O1687" t="str">
        <f>VLOOKUP($D1687,metadata!$B$2:$S$451,12,0)</f>
        <v>diptera</v>
      </c>
      <c r="P1687" t="str">
        <f>VLOOKUP($D1687,metadata!$B$2:$S$451,13,0)</f>
        <v>Punkaharju</v>
      </c>
      <c r="Q1687">
        <f>VLOOKUP($D1687,metadata!$B$2:$S$451,14,0)</f>
        <v>61.75</v>
      </c>
      <c r="R1687">
        <f>VLOOKUP($D1687,metadata!$B$2:$S$451,15,0)</f>
        <v>29.4</v>
      </c>
      <c r="S1687" t="str">
        <f>VLOOKUP($D1687,metadata!$B$2:$S$451,16,0)</f>
        <v/>
      </c>
      <c r="T1687" t="str">
        <f>VLOOKUP($D1687,metadata!$B$2:$S$451,17,0)</f>
        <v/>
      </c>
      <c r="U1687" t="str">
        <f>VLOOKUP($D1687,metadata!$B$2:$S$451,18,0)</f>
        <v/>
      </c>
      <c r="V1687">
        <f>VLOOKUP($D1687,metadata!$B$2:$Z$451,19,0)</f>
        <v>221</v>
      </c>
      <c r="W1687" t="str">
        <f>VLOOKUP($D1687,metadata!$B$2:$Z$451,20,0)</f>
        <v>global average</v>
      </c>
      <c r="X1687" t="str">
        <f>VLOOKUP($D1687,metadata!$B$2:$Z$451,21,0)</f>
        <v/>
      </c>
      <c r="Y1687" t="str">
        <f>VLOOKUP($D1687,metadata!$B$2:$Z$451,22,0)</f>
        <v>42_2</v>
      </c>
      <c r="Z1687" t="str">
        <f>VLOOKUP($D1687,metadata!$B$2:$Z$451,23,0)</f>
        <v/>
      </c>
      <c r="AA1687" t="str">
        <f>VLOOKUP($D1687,metadata!$B$2:$Z$451,24,0)</f>
        <v/>
      </c>
      <c r="AB1687" t="str">
        <f>VLOOKUP($D1687,metadata!$B$2:$Z$451,25,0)</f>
        <v/>
      </c>
      <c r="AC1687">
        <v>22.050868949056401</v>
      </c>
      <c r="AD1687">
        <v>16.5137614678899</v>
      </c>
      <c r="AF1687">
        <f>IF(AE1687="",V1687,AE1687)</f>
        <v>221</v>
      </c>
      <c r="AG1687">
        <v>22</v>
      </c>
      <c r="AH1687">
        <v>1996</v>
      </c>
      <c r="AI1687" t="s">
        <v>37</v>
      </c>
      <c r="AJ1687" t="s">
        <v>37</v>
      </c>
    </row>
    <row r="1688" spans="3:36" x14ac:dyDescent="0.3">
      <c r="C1688">
        <v>1688</v>
      </c>
      <c r="D1688" t="str">
        <f t="shared" si="59"/>
        <v>42-Punkaharju</v>
      </c>
      <c r="E1688" t="str">
        <f>VLOOKUP($D1688,metadata!$B$2:$S$451,2,0)</f>
        <v>Riihimaa, A; Kimura, MT; Lumme, J; Lakovaara, S</v>
      </c>
      <c r="F1688" t="str">
        <f>VLOOKUP($D1688,metadata!$B$2:$S$451,3,0)</f>
        <v>Geographical variation in the larval diapause of Chymomyza costata (Diptera; Drosophilidae)</v>
      </c>
      <c r="G1688" t="str">
        <f>VLOOKUP($D1688,metadata!$B$2:$S$451,4,0)</f>
        <v>10.1111/j.1601-5223.1996.00151.x</v>
      </c>
      <c r="H1688" t="str">
        <f>VLOOKUP($D1688,metadata!$B$2:$S$451,5,0)</f>
        <v>y</v>
      </c>
      <c r="I1688" t="str">
        <f>VLOOKUP($D1688,metadata!$B$2:$S$451,6,0)</f>
        <v>a</v>
      </c>
      <c r="J1688" t="str">
        <f>VLOOKUP($D1688,metadata!$B$2:$S$451,7,0)</f>
        <v>i</v>
      </c>
      <c r="K1688">
        <f>VLOOKUP($D1688,metadata!$B$2:$S$451,8,0)</f>
        <v>14</v>
      </c>
      <c r="L1688">
        <f>VLOOKUP($D1688,metadata!$B$2:$S$451,9,0)</f>
        <v>7</v>
      </c>
      <c r="M1688" t="str">
        <f>VLOOKUP($D1688,metadata!$B$2:$S$451,10,0)</f>
        <v/>
      </c>
      <c r="N1688" t="str">
        <f>VLOOKUP($D1688,metadata!$B$2:$S$451,11,0)</f>
        <v>Chymomyza costata</v>
      </c>
      <c r="O1688" t="str">
        <f>VLOOKUP($D1688,metadata!$B$2:$S$451,12,0)</f>
        <v>diptera</v>
      </c>
      <c r="P1688" t="str">
        <f>VLOOKUP($D1688,metadata!$B$2:$S$451,13,0)</f>
        <v>Punkaharju</v>
      </c>
      <c r="Q1688">
        <f>VLOOKUP($D1688,metadata!$B$2:$S$451,14,0)</f>
        <v>61.75</v>
      </c>
      <c r="R1688">
        <f>VLOOKUP($D1688,metadata!$B$2:$S$451,15,0)</f>
        <v>29.4</v>
      </c>
      <c r="S1688" t="str">
        <f>VLOOKUP($D1688,metadata!$B$2:$S$451,16,0)</f>
        <v/>
      </c>
      <c r="T1688" t="str">
        <f>VLOOKUP($D1688,metadata!$B$2:$S$451,17,0)</f>
        <v/>
      </c>
      <c r="U1688" t="str">
        <f>VLOOKUP($D1688,metadata!$B$2:$S$451,18,0)</f>
        <v/>
      </c>
      <c r="V1688">
        <f>VLOOKUP($D1688,metadata!$B$2:$Z$451,19,0)</f>
        <v>221</v>
      </c>
      <c r="W1688" t="str">
        <f>VLOOKUP($D1688,metadata!$B$2:$Z$451,20,0)</f>
        <v>global average</v>
      </c>
      <c r="X1688" t="str">
        <f>VLOOKUP($D1688,metadata!$B$2:$Z$451,21,0)</f>
        <v/>
      </c>
      <c r="Y1688" t="str">
        <f>VLOOKUP($D1688,metadata!$B$2:$Z$451,22,0)</f>
        <v>42_2</v>
      </c>
      <c r="Z1688" t="str">
        <f>VLOOKUP($D1688,metadata!$B$2:$Z$451,23,0)</f>
        <v/>
      </c>
      <c r="AA1688" t="str">
        <f>VLOOKUP($D1688,metadata!$B$2:$Z$451,24,0)</f>
        <v/>
      </c>
      <c r="AB1688" t="str">
        <f>VLOOKUP($D1688,metadata!$B$2:$Z$451,25,0)</f>
        <v/>
      </c>
      <c r="AC1688">
        <v>24.057907334703</v>
      </c>
      <c r="AD1688">
        <v>17.431192660550401</v>
      </c>
      <c r="AF1688">
        <f>IF(AE1688="",V1688,AE1688)</f>
        <v>221</v>
      </c>
      <c r="AG1688">
        <v>24</v>
      </c>
      <c r="AH1688">
        <v>1996</v>
      </c>
      <c r="AI1688" t="s">
        <v>37</v>
      </c>
      <c r="AJ1688" t="s">
        <v>37</v>
      </c>
    </row>
    <row r="1689" spans="3:36" x14ac:dyDescent="0.3">
      <c r="C1689">
        <v>1689</v>
      </c>
      <c r="D1689" t="str">
        <f t="shared" si="59"/>
        <v>43-Owani</v>
      </c>
      <c r="E1689" t="str">
        <f>VLOOKUP($D1689,metadata!$B$2:$S$451,2,0)</f>
        <v>Sadakiyo, S; Ishihara, M</v>
      </c>
      <c r="F1689" t="str">
        <f>VLOOKUP($D1689,metadata!$B$2:$S$451,3,0)</f>
        <v>Rapid seasonal adaptation of an alien bruchid after introduction: geographic variation in life cycle synchronization and critical photoperiod for diapause induction</v>
      </c>
      <c r="G1689" t="str">
        <f>VLOOKUP($D1689,metadata!$B$2:$S$451,4,0)</f>
        <v>10.1111/j.1570-7458.2011.01136.x</v>
      </c>
      <c r="H1689" t="str">
        <f>VLOOKUP($D1689,metadata!$B$2:$S$451,5,0)</f>
        <v>y</v>
      </c>
      <c r="I1689" t="str">
        <f>VLOOKUP($D1689,metadata!$B$2:$S$451,6,0)</f>
        <v>a</v>
      </c>
      <c r="J1689" t="str">
        <f>VLOOKUP($D1689,metadata!$B$2:$S$451,7,0)</f>
        <v>i</v>
      </c>
      <c r="K1689">
        <f>VLOOKUP($D1689,metadata!$B$2:$S$451,8,0)</f>
        <v>3</v>
      </c>
      <c r="L1689">
        <f>VLOOKUP($D1689,metadata!$B$2:$S$451,9,0)</f>
        <v>4</v>
      </c>
      <c r="M1689" t="str">
        <f>VLOOKUP($D1689,metadata!$B$2:$S$451,10,0)</f>
        <v/>
      </c>
      <c r="N1689" t="str">
        <f>VLOOKUP($D1689,metadata!$B$2:$S$451,11,0)</f>
        <v>Acanthoscelides pallidipennis</v>
      </c>
      <c r="O1689" t="str">
        <f>VLOOKUP($D1689,metadata!$B$2:$S$451,12,0)</f>
        <v>coleoptera</v>
      </c>
      <c r="P1689" t="str">
        <f>VLOOKUP($D1689,metadata!$B$2:$S$451,13,0)</f>
        <v>Owani</v>
      </c>
      <c r="Q1689">
        <f>VLOOKUP($D1689,metadata!$B$2:$S$451,14,0)</f>
        <v>40.51</v>
      </c>
      <c r="R1689">
        <f>VLOOKUP($D1689,metadata!$B$2:$S$451,15,0)</f>
        <v>140.61000000000001</v>
      </c>
      <c r="S1689" t="str">
        <f>VLOOKUP($D1689,metadata!$B$2:$S$451,16,0)</f>
        <v/>
      </c>
      <c r="T1689">
        <f>VLOOKUP($D1689,metadata!$B$2:$S$451,17,0)</f>
        <v>107</v>
      </c>
      <c r="U1689" t="str">
        <f>VLOOKUP($D1689,metadata!$B$2:$S$451,18,0)</f>
        <v/>
      </c>
      <c r="V1689">
        <f>VLOOKUP($D1689,metadata!$B$2:$Z$451,19,0)</f>
        <v>99</v>
      </c>
      <c r="W1689" t="str">
        <f>VLOOKUP($D1689,metadata!$B$2:$Z$451,20,0)</f>
        <v>global average</v>
      </c>
      <c r="X1689" t="str">
        <f>VLOOKUP($D1689,metadata!$B$2:$Z$451,21,0)</f>
        <v/>
      </c>
      <c r="Y1689">
        <f>VLOOKUP($D1689,metadata!$B$2:$Z$451,22,0)</f>
        <v>43</v>
      </c>
      <c r="Z1689" t="str">
        <f>VLOOKUP($D1689,metadata!$B$2:$Z$451,23,0)</f>
        <v/>
      </c>
      <c r="AA1689" t="str">
        <f>VLOOKUP($D1689,metadata!$B$2:$Z$451,24,0)</f>
        <v/>
      </c>
      <c r="AB1689" t="str">
        <f>VLOOKUP($D1689,metadata!$B$2:$Z$451,25,0)</f>
        <v/>
      </c>
      <c r="AC1689">
        <v>13.007125953310201</v>
      </c>
      <c r="AD1689">
        <v>100.00043906058499</v>
      </c>
      <c r="AF1689">
        <f>IF(AE1689="",V1689,AE1689)</f>
        <v>99</v>
      </c>
      <c r="AG1689">
        <f>ROUND(AC1689,1)</f>
        <v>13</v>
      </c>
      <c r="AH1689">
        <v>2011</v>
      </c>
      <c r="AI1689" t="s">
        <v>38</v>
      </c>
      <c r="AJ1689" t="s">
        <v>38</v>
      </c>
    </row>
    <row r="1690" spans="3:36" x14ac:dyDescent="0.3">
      <c r="C1690">
        <v>1690</v>
      </c>
      <c r="D1690" t="str">
        <f t="shared" si="59"/>
        <v>43-Owani</v>
      </c>
      <c r="E1690" t="str">
        <f>VLOOKUP($D1690,metadata!$B$2:$S$451,2,0)</f>
        <v>Sadakiyo, S; Ishihara, M</v>
      </c>
      <c r="F1690" t="str">
        <f>VLOOKUP($D1690,metadata!$B$2:$S$451,3,0)</f>
        <v>Rapid seasonal adaptation of an alien bruchid after introduction: geographic variation in life cycle synchronization and critical photoperiod for diapause induction</v>
      </c>
      <c r="G1690" t="str">
        <f>VLOOKUP($D1690,metadata!$B$2:$S$451,4,0)</f>
        <v>10.1111/j.1570-7458.2011.01136.x</v>
      </c>
      <c r="H1690" t="str">
        <f>VLOOKUP($D1690,metadata!$B$2:$S$451,5,0)</f>
        <v>y</v>
      </c>
      <c r="I1690" t="str">
        <f>VLOOKUP($D1690,metadata!$B$2:$S$451,6,0)</f>
        <v>a</v>
      </c>
      <c r="J1690" t="str">
        <f>VLOOKUP($D1690,metadata!$B$2:$S$451,7,0)</f>
        <v>i</v>
      </c>
      <c r="K1690">
        <f>VLOOKUP($D1690,metadata!$B$2:$S$451,8,0)</f>
        <v>3</v>
      </c>
      <c r="L1690">
        <f>VLOOKUP($D1690,metadata!$B$2:$S$451,9,0)</f>
        <v>4</v>
      </c>
      <c r="M1690" t="str">
        <f>VLOOKUP($D1690,metadata!$B$2:$S$451,10,0)</f>
        <v/>
      </c>
      <c r="N1690" t="str">
        <f>VLOOKUP($D1690,metadata!$B$2:$S$451,11,0)</f>
        <v>Acanthoscelides pallidipennis</v>
      </c>
      <c r="O1690" t="str">
        <f>VLOOKUP($D1690,metadata!$B$2:$S$451,12,0)</f>
        <v>coleoptera</v>
      </c>
      <c r="P1690" t="str">
        <f>VLOOKUP($D1690,metadata!$B$2:$S$451,13,0)</f>
        <v>Owani</v>
      </c>
      <c r="Q1690">
        <f>VLOOKUP($D1690,metadata!$B$2:$S$451,14,0)</f>
        <v>40.51</v>
      </c>
      <c r="R1690">
        <f>VLOOKUP($D1690,metadata!$B$2:$S$451,15,0)</f>
        <v>140.61000000000001</v>
      </c>
      <c r="S1690" t="str">
        <f>VLOOKUP($D1690,metadata!$B$2:$S$451,16,0)</f>
        <v/>
      </c>
      <c r="T1690">
        <f>VLOOKUP($D1690,metadata!$B$2:$S$451,17,0)</f>
        <v>107</v>
      </c>
      <c r="U1690" t="str">
        <f>VLOOKUP($D1690,metadata!$B$2:$S$451,18,0)</f>
        <v/>
      </c>
      <c r="V1690">
        <f>VLOOKUP($D1690,metadata!$B$2:$Z$451,19,0)</f>
        <v>99</v>
      </c>
      <c r="W1690" t="str">
        <f>VLOOKUP($D1690,metadata!$B$2:$Z$451,20,0)</f>
        <v>global average</v>
      </c>
      <c r="X1690" t="str">
        <f>VLOOKUP($D1690,metadata!$B$2:$Z$451,21,0)</f>
        <v/>
      </c>
      <c r="Y1690">
        <f>VLOOKUP($D1690,metadata!$B$2:$Z$451,22,0)</f>
        <v>43</v>
      </c>
      <c r="Z1690" t="str">
        <f>VLOOKUP($D1690,metadata!$B$2:$Z$451,23,0)</f>
        <v/>
      </c>
      <c r="AA1690" t="str">
        <f>VLOOKUP($D1690,metadata!$B$2:$Z$451,24,0)</f>
        <v/>
      </c>
      <c r="AB1690" t="str">
        <f>VLOOKUP($D1690,metadata!$B$2:$Z$451,25,0)</f>
        <v/>
      </c>
      <c r="AC1690">
        <v>14.004785760387</v>
      </c>
      <c r="AD1690">
        <v>100.24675204931501</v>
      </c>
      <c r="AF1690">
        <f>IF(AE1690="",V1690,AE1690)</f>
        <v>99</v>
      </c>
      <c r="AG1690">
        <f>ROUND(AC1690,1)</f>
        <v>14</v>
      </c>
      <c r="AH1690">
        <v>2011</v>
      </c>
      <c r="AI1690" t="s">
        <v>38</v>
      </c>
      <c r="AJ1690" t="s">
        <v>38</v>
      </c>
    </row>
    <row r="1691" spans="3:36" x14ac:dyDescent="0.3">
      <c r="C1691">
        <v>1691</v>
      </c>
      <c r="D1691" t="str">
        <f t="shared" si="59"/>
        <v>43-Owani</v>
      </c>
      <c r="E1691" t="str">
        <f>VLOOKUP($D1691,metadata!$B$2:$S$451,2,0)</f>
        <v>Sadakiyo, S; Ishihara, M</v>
      </c>
      <c r="F1691" t="str">
        <f>VLOOKUP($D1691,metadata!$B$2:$S$451,3,0)</f>
        <v>Rapid seasonal adaptation of an alien bruchid after introduction: geographic variation in life cycle synchronization and critical photoperiod for diapause induction</v>
      </c>
      <c r="G1691" t="str">
        <f>VLOOKUP($D1691,metadata!$B$2:$S$451,4,0)</f>
        <v>10.1111/j.1570-7458.2011.01136.x</v>
      </c>
      <c r="H1691" t="str">
        <f>VLOOKUP($D1691,metadata!$B$2:$S$451,5,0)</f>
        <v>y</v>
      </c>
      <c r="I1691" t="str">
        <f>VLOOKUP($D1691,metadata!$B$2:$S$451,6,0)</f>
        <v>a</v>
      </c>
      <c r="J1691" t="str">
        <f>VLOOKUP($D1691,metadata!$B$2:$S$451,7,0)</f>
        <v>i</v>
      </c>
      <c r="K1691">
        <f>VLOOKUP($D1691,metadata!$B$2:$S$451,8,0)</f>
        <v>3</v>
      </c>
      <c r="L1691">
        <f>VLOOKUP($D1691,metadata!$B$2:$S$451,9,0)</f>
        <v>4</v>
      </c>
      <c r="M1691" t="str">
        <f>VLOOKUP($D1691,metadata!$B$2:$S$451,10,0)</f>
        <v/>
      </c>
      <c r="N1691" t="str">
        <f>VLOOKUP($D1691,metadata!$B$2:$S$451,11,0)</f>
        <v>Acanthoscelides pallidipennis</v>
      </c>
      <c r="O1691" t="str">
        <f>VLOOKUP($D1691,metadata!$B$2:$S$451,12,0)</f>
        <v>coleoptera</v>
      </c>
      <c r="P1691" t="str">
        <f>VLOOKUP($D1691,metadata!$B$2:$S$451,13,0)</f>
        <v>Owani</v>
      </c>
      <c r="Q1691">
        <f>VLOOKUP($D1691,metadata!$B$2:$S$451,14,0)</f>
        <v>40.51</v>
      </c>
      <c r="R1691">
        <f>VLOOKUP($D1691,metadata!$B$2:$S$451,15,0)</f>
        <v>140.61000000000001</v>
      </c>
      <c r="S1691" t="str">
        <f>VLOOKUP($D1691,metadata!$B$2:$S$451,16,0)</f>
        <v/>
      </c>
      <c r="T1691">
        <f>VLOOKUP($D1691,metadata!$B$2:$S$451,17,0)</f>
        <v>107</v>
      </c>
      <c r="U1691" t="str">
        <f>VLOOKUP($D1691,metadata!$B$2:$S$451,18,0)</f>
        <v/>
      </c>
      <c r="V1691">
        <f>VLOOKUP($D1691,metadata!$B$2:$Z$451,19,0)</f>
        <v>99</v>
      </c>
      <c r="W1691" t="str">
        <f>VLOOKUP($D1691,metadata!$B$2:$Z$451,20,0)</f>
        <v>global average</v>
      </c>
      <c r="X1691" t="str">
        <f>VLOOKUP($D1691,metadata!$B$2:$Z$451,21,0)</f>
        <v/>
      </c>
      <c r="Y1691">
        <f>VLOOKUP($D1691,metadata!$B$2:$Z$451,22,0)</f>
        <v>43</v>
      </c>
      <c r="Z1691" t="str">
        <f>VLOOKUP($D1691,metadata!$B$2:$Z$451,23,0)</f>
        <v/>
      </c>
      <c r="AA1691" t="str">
        <f>VLOOKUP($D1691,metadata!$B$2:$Z$451,24,0)</f>
        <v/>
      </c>
      <c r="AB1691" t="str">
        <f>VLOOKUP($D1691,metadata!$B$2:$Z$451,25,0)</f>
        <v/>
      </c>
      <c r="AC1691">
        <v>15.0053433673312</v>
      </c>
      <c r="AD1691">
        <v>20.8259607743272</v>
      </c>
      <c r="AF1691">
        <f>IF(AE1691="",V1691,AE1691)</f>
        <v>99</v>
      </c>
      <c r="AG1691">
        <f>ROUND(AC1691,1)</f>
        <v>15</v>
      </c>
      <c r="AH1691">
        <v>2011</v>
      </c>
      <c r="AI1691" t="s">
        <v>38</v>
      </c>
      <c r="AJ1691" t="s">
        <v>38</v>
      </c>
    </row>
    <row r="1692" spans="3:36" x14ac:dyDescent="0.3">
      <c r="C1692">
        <v>1692</v>
      </c>
      <c r="D1692" t="str">
        <f t="shared" si="59"/>
        <v>43-Owani</v>
      </c>
      <c r="E1692" t="str">
        <f>VLOOKUP($D1692,metadata!$B$2:$S$451,2,0)</f>
        <v>Sadakiyo, S; Ishihara, M</v>
      </c>
      <c r="F1692" t="str">
        <f>VLOOKUP($D1692,metadata!$B$2:$S$451,3,0)</f>
        <v>Rapid seasonal adaptation of an alien bruchid after introduction: geographic variation in life cycle synchronization and critical photoperiod for diapause induction</v>
      </c>
      <c r="G1692" t="str">
        <f>VLOOKUP($D1692,metadata!$B$2:$S$451,4,0)</f>
        <v>10.1111/j.1570-7458.2011.01136.x</v>
      </c>
      <c r="H1692" t="str">
        <f>VLOOKUP($D1692,metadata!$B$2:$S$451,5,0)</f>
        <v>y</v>
      </c>
      <c r="I1692" t="str">
        <f>VLOOKUP($D1692,metadata!$B$2:$S$451,6,0)</f>
        <v>a</v>
      </c>
      <c r="J1692" t="str">
        <f>VLOOKUP($D1692,metadata!$B$2:$S$451,7,0)</f>
        <v>i</v>
      </c>
      <c r="K1692">
        <f>VLOOKUP($D1692,metadata!$B$2:$S$451,8,0)</f>
        <v>3</v>
      </c>
      <c r="L1692">
        <f>VLOOKUP($D1692,metadata!$B$2:$S$451,9,0)</f>
        <v>4</v>
      </c>
      <c r="M1692" t="str">
        <f>VLOOKUP($D1692,metadata!$B$2:$S$451,10,0)</f>
        <v/>
      </c>
      <c r="N1692" t="str">
        <f>VLOOKUP($D1692,metadata!$B$2:$S$451,11,0)</f>
        <v>Acanthoscelides pallidipennis</v>
      </c>
      <c r="O1692" t="str">
        <f>VLOOKUP($D1692,metadata!$B$2:$S$451,12,0)</f>
        <v>coleoptera</v>
      </c>
      <c r="P1692" t="str">
        <f>VLOOKUP($D1692,metadata!$B$2:$S$451,13,0)</f>
        <v>Owani</v>
      </c>
      <c r="Q1692">
        <f>VLOOKUP($D1692,metadata!$B$2:$S$451,14,0)</f>
        <v>40.51</v>
      </c>
      <c r="R1692">
        <f>VLOOKUP($D1692,metadata!$B$2:$S$451,15,0)</f>
        <v>140.61000000000001</v>
      </c>
      <c r="S1692" t="str">
        <f>VLOOKUP($D1692,metadata!$B$2:$S$451,16,0)</f>
        <v/>
      </c>
      <c r="T1692">
        <f>VLOOKUP($D1692,metadata!$B$2:$S$451,17,0)</f>
        <v>107</v>
      </c>
      <c r="U1692" t="str">
        <f>VLOOKUP($D1692,metadata!$B$2:$S$451,18,0)</f>
        <v/>
      </c>
      <c r="V1692">
        <f>VLOOKUP($D1692,metadata!$B$2:$Z$451,19,0)</f>
        <v>99</v>
      </c>
      <c r="W1692" t="str">
        <f>VLOOKUP($D1692,metadata!$B$2:$Z$451,20,0)</f>
        <v>global average</v>
      </c>
      <c r="X1692" t="str">
        <f>VLOOKUP($D1692,metadata!$B$2:$Z$451,21,0)</f>
        <v/>
      </c>
      <c r="Y1692">
        <f>VLOOKUP($D1692,metadata!$B$2:$Z$451,22,0)</f>
        <v>43</v>
      </c>
      <c r="Z1692" t="str">
        <f>VLOOKUP($D1692,metadata!$B$2:$Z$451,23,0)</f>
        <v/>
      </c>
      <c r="AA1692" t="str">
        <f>VLOOKUP($D1692,metadata!$B$2:$Z$451,24,0)</f>
        <v/>
      </c>
      <c r="AB1692" t="str">
        <f>VLOOKUP($D1692,metadata!$B$2:$Z$451,25,0)</f>
        <v/>
      </c>
      <c r="AC1692">
        <v>16.0077055132837</v>
      </c>
      <c r="AD1692">
        <v>4.0670182078425201</v>
      </c>
      <c r="AF1692">
        <f>IF(AE1692="",V1692,AE1692)</f>
        <v>99</v>
      </c>
      <c r="AG1692">
        <f>ROUND(AC1692,1)</f>
        <v>16</v>
      </c>
      <c r="AH1692">
        <v>2011</v>
      </c>
      <c r="AI1692" t="s">
        <v>38</v>
      </c>
      <c r="AJ1692" t="s">
        <v>38</v>
      </c>
    </row>
    <row r="1693" spans="3:36" x14ac:dyDescent="0.3">
      <c r="C1693">
        <v>1693</v>
      </c>
      <c r="D1693" t="str">
        <f t="shared" si="59"/>
        <v>43-Itakura</v>
      </c>
      <c r="E1693" t="str">
        <f>VLOOKUP($D1693,metadata!$B$2:$S$451,2,0)</f>
        <v>Sadakiyo, S; Ishihara, M</v>
      </c>
      <c r="F1693" t="str">
        <f>VLOOKUP($D1693,metadata!$B$2:$S$451,3,0)</f>
        <v>Rapid seasonal adaptation of an alien bruchid after introduction: geographic variation in life cycle synchronization and critical photoperiod for diapause induction</v>
      </c>
      <c r="G1693" t="str">
        <f>VLOOKUP($D1693,metadata!$B$2:$S$451,4,0)</f>
        <v>10.1111/j.1570-7458.2011.01136.x</v>
      </c>
      <c r="H1693" t="str">
        <f>VLOOKUP($D1693,metadata!$B$2:$S$451,5,0)</f>
        <v>y</v>
      </c>
      <c r="I1693" t="str">
        <f>VLOOKUP($D1693,metadata!$B$2:$S$451,6,0)</f>
        <v>a</v>
      </c>
      <c r="J1693" t="str">
        <f>VLOOKUP($D1693,metadata!$B$2:$S$451,7,0)</f>
        <v>i</v>
      </c>
      <c r="K1693">
        <f>VLOOKUP($D1693,metadata!$B$2:$S$451,8,0)</f>
        <v>3</v>
      </c>
      <c r="L1693">
        <f>VLOOKUP($D1693,metadata!$B$2:$S$451,9,0)</f>
        <v>4</v>
      </c>
      <c r="M1693" t="str">
        <f>VLOOKUP($D1693,metadata!$B$2:$S$451,10,0)</f>
        <v/>
      </c>
      <c r="N1693" t="str">
        <f>VLOOKUP($D1693,metadata!$B$2:$S$451,11,0)</f>
        <v>Acanthoscelides pallidipennis</v>
      </c>
      <c r="O1693" t="str">
        <f>VLOOKUP($D1693,metadata!$B$2:$S$451,12,0)</f>
        <v>coleoptera</v>
      </c>
      <c r="P1693" t="str">
        <f>VLOOKUP($D1693,metadata!$B$2:$S$451,13,0)</f>
        <v>Itakura</v>
      </c>
      <c r="Q1693">
        <f>VLOOKUP($D1693,metadata!$B$2:$S$451,14,0)</f>
        <v>36.21</v>
      </c>
      <c r="R1693">
        <f>VLOOKUP($D1693,metadata!$B$2:$S$451,15,0)</f>
        <v>139.66</v>
      </c>
      <c r="S1693" t="str">
        <f>VLOOKUP($D1693,metadata!$B$2:$S$451,16,0)</f>
        <v/>
      </c>
      <c r="T1693">
        <f>VLOOKUP($D1693,metadata!$B$2:$S$451,17,0)</f>
        <v>15</v>
      </c>
      <c r="U1693" t="str">
        <f>VLOOKUP($D1693,metadata!$B$2:$S$451,18,0)</f>
        <v/>
      </c>
      <c r="V1693">
        <f>VLOOKUP($D1693,metadata!$B$2:$Z$451,19,0)</f>
        <v>99</v>
      </c>
      <c r="W1693" t="str">
        <f>VLOOKUP($D1693,metadata!$B$2:$Z$451,20,0)</f>
        <v>global average</v>
      </c>
      <c r="X1693" t="str">
        <f>VLOOKUP($D1693,metadata!$B$2:$Z$451,21,0)</f>
        <v/>
      </c>
      <c r="Y1693">
        <f>VLOOKUP($D1693,metadata!$B$2:$Z$451,22,0)</f>
        <v>43</v>
      </c>
      <c r="Z1693" t="str">
        <f>VLOOKUP($D1693,metadata!$B$2:$Z$451,23,0)</f>
        <v/>
      </c>
      <c r="AA1693" t="str">
        <f>VLOOKUP($D1693,metadata!$B$2:$Z$451,24,0)</f>
        <v/>
      </c>
      <c r="AB1693" t="str">
        <f>VLOOKUP($D1693,metadata!$B$2:$Z$451,25,0)</f>
        <v/>
      </c>
      <c r="AC1693">
        <v>12.9999736563648</v>
      </c>
      <c r="AD1693">
        <v>99.815155493306506</v>
      </c>
      <c r="AF1693">
        <f>IF(AE1693="",V1693,AE1693)</f>
        <v>99</v>
      </c>
      <c r="AG1693">
        <f>ROUND(AC1693,1)</f>
        <v>13</v>
      </c>
      <c r="AH1693">
        <v>2011</v>
      </c>
      <c r="AI1693" t="s">
        <v>38</v>
      </c>
      <c r="AJ1693" t="s">
        <v>38</v>
      </c>
    </row>
    <row r="1694" spans="3:36" x14ac:dyDescent="0.3">
      <c r="C1694">
        <v>1694</v>
      </c>
      <c r="D1694" t="str">
        <f t="shared" si="59"/>
        <v>43-Itakura</v>
      </c>
      <c r="E1694" t="str">
        <f>VLOOKUP($D1694,metadata!$B$2:$S$451,2,0)</f>
        <v>Sadakiyo, S; Ishihara, M</v>
      </c>
      <c r="F1694" t="str">
        <f>VLOOKUP($D1694,metadata!$B$2:$S$451,3,0)</f>
        <v>Rapid seasonal adaptation of an alien bruchid after introduction: geographic variation in life cycle synchronization and critical photoperiod for diapause induction</v>
      </c>
      <c r="G1694" t="str">
        <f>VLOOKUP($D1694,metadata!$B$2:$S$451,4,0)</f>
        <v>10.1111/j.1570-7458.2011.01136.x</v>
      </c>
      <c r="H1694" t="str">
        <f>VLOOKUP($D1694,metadata!$B$2:$S$451,5,0)</f>
        <v>y</v>
      </c>
      <c r="I1694" t="str">
        <f>VLOOKUP($D1694,metadata!$B$2:$S$451,6,0)</f>
        <v>a</v>
      </c>
      <c r="J1694" t="str">
        <f>VLOOKUP($D1694,metadata!$B$2:$S$451,7,0)</f>
        <v>i</v>
      </c>
      <c r="K1694">
        <f>VLOOKUP($D1694,metadata!$B$2:$S$451,8,0)</f>
        <v>3</v>
      </c>
      <c r="L1694">
        <f>VLOOKUP($D1694,metadata!$B$2:$S$451,9,0)</f>
        <v>4</v>
      </c>
      <c r="M1694" t="str">
        <f>VLOOKUP($D1694,metadata!$B$2:$S$451,10,0)</f>
        <v/>
      </c>
      <c r="N1694" t="str">
        <f>VLOOKUP($D1694,metadata!$B$2:$S$451,11,0)</f>
        <v>Acanthoscelides pallidipennis</v>
      </c>
      <c r="O1694" t="str">
        <f>VLOOKUP($D1694,metadata!$B$2:$S$451,12,0)</f>
        <v>coleoptera</v>
      </c>
      <c r="P1694" t="str">
        <f>VLOOKUP($D1694,metadata!$B$2:$S$451,13,0)</f>
        <v>Itakura</v>
      </c>
      <c r="Q1694">
        <f>VLOOKUP($D1694,metadata!$B$2:$S$451,14,0)</f>
        <v>36.21</v>
      </c>
      <c r="R1694">
        <f>VLOOKUP($D1694,metadata!$B$2:$S$451,15,0)</f>
        <v>139.66</v>
      </c>
      <c r="S1694" t="str">
        <f>VLOOKUP($D1694,metadata!$B$2:$S$451,16,0)</f>
        <v/>
      </c>
      <c r="T1694">
        <f>VLOOKUP($D1694,metadata!$B$2:$S$451,17,0)</f>
        <v>15</v>
      </c>
      <c r="U1694" t="str">
        <f>VLOOKUP($D1694,metadata!$B$2:$S$451,18,0)</f>
        <v/>
      </c>
      <c r="V1694">
        <f>VLOOKUP($D1694,metadata!$B$2:$Z$451,19,0)</f>
        <v>99</v>
      </c>
      <c r="W1694" t="str">
        <f>VLOOKUP($D1694,metadata!$B$2:$Z$451,20,0)</f>
        <v>global average</v>
      </c>
      <c r="X1694" t="str">
        <f>VLOOKUP($D1694,metadata!$B$2:$Z$451,21,0)</f>
        <v/>
      </c>
      <c r="Y1694">
        <f>VLOOKUP($D1694,metadata!$B$2:$Z$451,22,0)</f>
        <v>43</v>
      </c>
      <c r="Z1694" t="str">
        <f>VLOOKUP($D1694,metadata!$B$2:$Z$451,23,0)</f>
        <v/>
      </c>
      <c r="AA1694" t="str">
        <f>VLOOKUP($D1694,metadata!$B$2:$Z$451,24,0)</f>
        <v/>
      </c>
      <c r="AB1694" t="str">
        <f>VLOOKUP($D1694,metadata!$B$2:$Z$451,25,0)</f>
        <v/>
      </c>
      <c r="AC1694">
        <v>14.0188532615615</v>
      </c>
      <c r="AD1694">
        <v>98.953718623632795</v>
      </c>
      <c r="AF1694">
        <f>IF(AE1694="",V1694,AE1694)</f>
        <v>99</v>
      </c>
      <c r="AG1694">
        <f>ROUND(AC1694,1)</f>
        <v>14</v>
      </c>
      <c r="AH1694">
        <v>2011</v>
      </c>
      <c r="AI1694" t="s">
        <v>38</v>
      </c>
      <c r="AJ1694" t="s">
        <v>38</v>
      </c>
    </row>
    <row r="1695" spans="3:36" x14ac:dyDescent="0.3">
      <c r="C1695">
        <v>1695</v>
      </c>
      <c r="D1695" t="str">
        <f t="shared" si="59"/>
        <v>43-Itakura</v>
      </c>
      <c r="E1695" t="str">
        <f>VLOOKUP($D1695,metadata!$B$2:$S$451,2,0)</f>
        <v>Sadakiyo, S; Ishihara, M</v>
      </c>
      <c r="F1695" t="str">
        <f>VLOOKUP($D1695,metadata!$B$2:$S$451,3,0)</f>
        <v>Rapid seasonal adaptation of an alien bruchid after introduction: geographic variation in life cycle synchronization and critical photoperiod for diapause induction</v>
      </c>
      <c r="G1695" t="str">
        <f>VLOOKUP($D1695,metadata!$B$2:$S$451,4,0)</f>
        <v>10.1111/j.1570-7458.2011.01136.x</v>
      </c>
      <c r="H1695" t="str">
        <f>VLOOKUP($D1695,metadata!$B$2:$S$451,5,0)</f>
        <v>y</v>
      </c>
      <c r="I1695" t="str">
        <f>VLOOKUP($D1695,metadata!$B$2:$S$451,6,0)</f>
        <v>a</v>
      </c>
      <c r="J1695" t="str">
        <f>VLOOKUP($D1695,metadata!$B$2:$S$451,7,0)</f>
        <v>i</v>
      </c>
      <c r="K1695">
        <f>VLOOKUP($D1695,metadata!$B$2:$S$451,8,0)</f>
        <v>3</v>
      </c>
      <c r="L1695">
        <f>VLOOKUP($D1695,metadata!$B$2:$S$451,9,0)</f>
        <v>4</v>
      </c>
      <c r="M1695" t="str">
        <f>VLOOKUP($D1695,metadata!$B$2:$S$451,10,0)</f>
        <v/>
      </c>
      <c r="N1695" t="str">
        <f>VLOOKUP($D1695,metadata!$B$2:$S$451,11,0)</f>
        <v>Acanthoscelides pallidipennis</v>
      </c>
      <c r="O1695" t="str">
        <f>VLOOKUP($D1695,metadata!$B$2:$S$451,12,0)</f>
        <v>coleoptera</v>
      </c>
      <c r="P1695" t="str">
        <f>VLOOKUP($D1695,metadata!$B$2:$S$451,13,0)</f>
        <v>Itakura</v>
      </c>
      <c r="Q1695">
        <f>VLOOKUP($D1695,metadata!$B$2:$S$451,14,0)</f>
        <v>36.21</v>
      </c>
      <c r="R1695">
        <f>VLOOKUP($D1695,metadata!$B$2:$S$451,15,0)</f>
        <v>139.66</v>
      </c>
      <c r="S1695" t="str">
        <f>VLOOKUP($D1695,metadata!$B$2:$S$451,16,0)</f>
        <v/>
      </c>
      <c r="T1695">
        <f>VLOOKUP($D1695,metadata!$B$2:$S$451,17,0)</f>
        <v>15</v>
      </c>
      <c r="U1695" t="str">
        <f>VLOOKUP($D1695,metadata!$B$2:$S$451,18,0)</f>
        <v/>
      </c>
      <c r="V1695">
        <f>VLOOKUP($D1695,metadata!$B$2:$Z$451,19,0)</f>
        <v>99</v>
      </c>
      <c r="W1695" t="str">
        <f>VLOOKUP($D1695,metadata!$B$2:$Z$451,20,0)</f>
        <v>global average</v>
      </c>
      <c r="X1695" t="str">
        <f>VLOOKUP($D1695,metadata!$B$2:$Z$451,21,0)</f>
        <v/>
      </c>
      <c r="Y1695">
        <f>VLOOKUP($D1695,metadata!$B$2:$Z$451,22,0)</f>
        <v>43</v>
      </c>
      <c r="Z1695" t="str">
        <f>VLOOKUP($D1695,metadata!$B$2:$Z$451,23,0)</f>
        <v/>
      </c>
      <c r="AA1695" t="str">
        <f>VLOOKUP($D1695,metadata!$B$2:$Z$451,24,0)</f>
        <v/>
      </c>
      <c r="AB1695" t="str">
        <f>VLOOKUP($D1695,metadata!$B$2:$Z$451,25,0)</f>
        <v/>
      </c>
      <c r="AC1695">
        <v>14.996689483181701</v>
      </c>
      <c r="AD1695">
        <v>10.104540325519499</v>
      </c>
      <c r="AF1695">
        <f>IF(AE1695="",V1695,AE1695)</f>
        <v>99</v>
      </c>
      <c r="AG1695">
        <f>ROUND(AC1695,1)</f>
        <v>15</v>
      </c>
      <c r="AH1695">
        <v>2011</v>
      </c>
      <c r="AI1695" t="s">
        <v>38</v>
      </c>
      <c r="AJ1695" t="s">
        <v>38</v>
      </c>
    </row>
    <row r="1696" spans="3:36" x14ac:dyDescent="0.3">
      <c r="C1696">
        <v>1696</v>
      </c>
      <c r="D1696" t="str">
        <f t="shared" si="59"/>
        <v>43-Itakura</v>
      </c>
      <c r="E1696" t="str">
        <f>VLOOKUP($D1696,metadata!$B$2:$S$451,2,0)</f>
        <v>Sadakiyo, S; Ishihara, M</v>
      </c>
      <c r="F1696" t="str">
        <f>VLOOKUP($D1696,metadata!$B$2:$S$451,3,0)</f>
        <v>Rapid seasonal adaptation of an alien bruchid after introduction: geographic variation in life cycle synchronization and critical photoperiod for diapause induction</v>
      </c>
      <c r="G1696" t="str">
        <f>VLOOKUP($D1696,metadata!$B$2:$S$451,4,0)</f>
        <v>10.1111/j.1570-7458.2011.01136.x</v>
      </c>
      <c r="H1696" t="str">
        <f>VLOOKUP($D1696,metadata!$B$2:$S$451,5,0)</f>
        <v>y</v>
      </c>
      <c r="I1696" t="str">
        <f>VLOOKUP($D1696,metadata!$B$2:$S$451,6,0)</f>
        <v>a</v>
      </c>
      <c r="J1696" t="str">
        <f>VLOOKUP($D1696,metadata!$B$2:$S$451,7,0)</f>
        <v>i</v>
      </c>
      <c r="K1696">
        <f>VLOOKUP($D1696,metadata!$B$2:$S$451,8,0)</f>
        <v>3</v>
      </c>
      <c r="L1696">
        <f>VLOOKUP($D1696,metadata!$B$2:$S$451,9,0)</f>
        <v>4</v>
      </c>
      <c r="M1696" t="str">
        <f>VLOOKUP($D1696,metadata!$B$2:$S$451,10,0)</f>
        <v/>
      </c>
      <c r="N1696" t="str">
        <f>VLOOKUP($D1696,metadata!$B$2:$S$451,11,0)</f>
        <v>Acanthoscelides pallidipennis</v>
      </c>
      <c r="O1696" t="str">
        <f>VLOOKUP($D1696,metadata!$B$2:$S$451,12,0)</f>
        <v>coleoptera</v>
      </c>
      <c r="P1696" t="str">
        <f>VLOOKUP($D1696,metadata!$B$2:$S$451,13,0)</f>
        <v>Itakura</v>
      </c>
      <c r="Q1696">
        <f>VLOOKUP($D1696,metadata!$B$2:$S$451,14,0)</f>
        <v>36.21</v>
      </c>
      <c r="R1696">
        <f>VLOOKUP($D1696,metadata!$B$2:$S$451,15,0)</f>
        <v>139.66</v>
      </c>
      <c r="S1696" t="str">
        <f>VLOOKUP($D1696,metadata!$B$2:$S$451,16,0)</f>
        <v/>
      </c>
      <c r="T1696">
        <f>VLOOKUP($D1696,metadata!$B$2:$S$451,17,0)</f>
        <v>15</v>
      </c>
      <c r="U1696" t="str">
        <f>VLOOKUP($D1696,metadata!$B$2:$S$451,18,0)</f>
        <v/>
      </c>
      <c r="V1696">
        <f>VLOOKUP($D1696,metadata!$B$2:$Z$451,19,0)</f>
        <v>99</v>
      </c>
      <c r="W1696" t="str">
        <f>VLOOKUP($D1696,metadata!$B$2:$Z$451,20,0)</f>
        <v>global average</v>
      </c>
      <c r="X1696" t="str">
        <f>VLOOKUP($D1696,metadata!$B$2:$Z$451,21,0)</f>
        <v/>
      </c>
      <c r="Y1696">
        <f>VLOOKUP($D1696,metadata!$B$2:$Z$451,22,0)</f>
        <v>43</v>
      </c>
      <c r="Z1696" t="str">
        <f>VLOOKUP($D1696,metadata!$B$2:$Z$451,23,0)</f>
        <v/>
      </c>
      <c r="AA1696" t="str">
        <f>VLOOKUP($D1696,metadata!$B$2:$Z$451,24,0)</f>
        <v/>
      </c>
      <c r="AB1696" t="str">
        <f>VLOOKUP($D1696,metadata!$B$2:$Z$451,25,0)</f>
        <v/>
      </c>
      <c r="AC1696">
        <v>16.000605903608601</v>
      </c>
      <c r="AD1696">
        <v>4.2514236539500203</v>
      </c>
      <c r="AF1696">
        <f>IF(AE1696="",V1696,AE1696)</f>
        <v>99</v>
      </c>
      <c r="AG1696">
        <f>ROUND(AC1696,1)</f>
        <v>16</v>
      </c>
      <c r="AH1696">
        <v>2011</v>
      </c>
      <c r="AI1696" t="s">
        <v>38</v>
      </c>
      <c r="AJ1696" t="s">
        <v>38</v>
      </c>
    </row>
    <row r="1697" spans="3:36" x14ac:dyDescent="0.3">
      <c r="C1697">
        <v>1697</v>
      </c>
      <c r="D1697" t="str">
        <f t="shared" si="59"/>
        <v>43-Kobe</v>
      </c>
      <c r="E1697" t="str">
        <f>VLOOKUP($D1697,metadata!$B$2:$S$451,2,0)</f>
        <v>Sadakiyo, S; Ishihara, M</v>
      </c>
      <c r="F1697" t="str">
        <f>VLOOKUP($D1697,metadata!$B$2:$S$451,3,0)</f>
        <v>Rapid seasonal adaptation of an alien bruchid after introduction: geographic variation in life cycle synchronization and critical photoperiod for diapause induction</v>
      </c>
      <c r="G1697" t="str">
        <f>VLOOKUP($D1697,metadata!$B$2:$S$451,4,0)</f>
        <v>10.1111/j.1570-7458.2011.01136.x</v>
      </c>
      <c r="H1697" t="str">
        <f>VLOOKUP($D1697,metadata!$B$2:$S$451,5,0)</f>
        <v>y</v>
      </c>
      <c r="I1697" t="str">
        <f>VLOOKUP($D1697,metadata!$B$2:$S$451,6,0)</f>
        <v>a</v>
      </c>
      <c r="J1697" t="str">
        <f>VLOOKUP($D1697,metadata!$B$2:$S$451,7,0)</f>
        <v>i</v>
      </c>
      <c r="K1697">
        <f>VLOOKUP($D1697,metadata!$B$2:$S$451,8,0)</f>
        <v>3</v>
      </c>
      <c r="L1697">
        <f>VLOOKUP($D1697,metadata!$B$2:$S$451,9,0)</f>
        <v>4</v>
      </c>
      <c r="M1697" t="str">
        <f>VLOOKUP($D1697,metadata!$B$2:$S$451,10,0)</f>
        <v/>
      </c>
      <c r="N1697" t="str">
        <f>VLOOKUP($D1697,metadata!$B$2:$S$451,11,0)</f>
        <v>Acanthoscelides pallidipennis</v>
      </c>
      <c r="O1697" t="str">
        <f>VLOOKUP($D1697,metadata!$B$2:$S$451,12,0)</f>
        <v>coleoptera</v>
      </c>
      <c r="P1697" t="str">
        <f>VLOOKUP($D1697,metadata!$B$2:$S$451,13,0)</f>
        <v>Kobe</v>
      </c>
      <c r="Q1697">
        <f>VLOOKUP($D1697,metadata!$B$2:$S$451,14,0)</f>
        <v>34.75</v>
      </c>
      <c r="R1697">
        <f>VLOOKUP($D1697,metadata!$B$2:$S$451,15,0)</f>
        <v>135.13</v>
      </c>
      <c r="S1697" t="str">
        <f>VLOOKUP($D1697,metadata!$B$2:$S$451,16,0)</f>
        <v/>
      </c>
      <c r="T1697">
        <f>VLOOKUP($D1697,metadata!$B$2:$S$451,17,0)</f>
        <v>280</v>
      </c>
      <c r="U1697" t="str">
        <f>VLOOKUP($D1697,metadata!$B$2:$S$451,18,0)</f>
        <v/>
      </c>
      <c r="V1697">
        <f>VLOOKUP($D1697,metadata!$B$2:$Z$451,19,0)</f>
        <v>99</v>
      </c>
      <c r="W1697" t="str">
        <f>VLOOKUP($D1697,metadata!$B$2:$Z$451,20,0)</f>
        <v>global average</v>
      </c>
      <c r="X1697" t="str">
        <f>VLOOKUP($D1697,metadata!$B$2:$Z$451,21,0)</f>
        <v/>
      </c>
      <c r="Y1697">
        <f>VLOOKUP($D1697,metadata!$B$2:$Z$451,22,0)</f>
        <v>43</v>
      </c>
      <c r="Z1697" t="str">
        <f>VLOOKUP($D1697,metadata!$B$2:$Z$451,23,0)</f>
        <v/>
      </c>
      <c r="AA1697" t="str">
        <f>VLOOKUP($D1697,metadata!$B$2:$Z$451,24,0)</f>
        <v/>
      </c>
      <c r="AB1697" t="str">
        <f>VLOOKUP($D1697,metadata!$B$2:$Z$451,25,0)</f>
        <v/>
      </c>
      <c r="AC1697">
        <v>13.0142255629854</v>
      </c>
      <c r="AD1697">
        <v>99.8160336144784</v>
      </c>
      <c r="AF1697">
        <f>IF(AE1697="",V1697,AE1697)</f>
        <v>99</v>
      </c>
      <c r="AG1697">
        <f>ROUND(AC1697,1)</f>
        <v>13</v>
      </c>
      <c r="AH1697">
        <v>2011</v>
      </c>
      <c r="AI1697" t="s">
        <v>38</v>
      </c>
      <c r="AJ1697" t="s">
        <v>38</v>
      </c>
    </row>
    <row r="1698" spans="3:36" x14ac:dyDescent="0.3">
      <c r="C1698">
        <v>1698</v>
      </c>
      <c r="D1698" t="str">
        <f t="shared" si="59"/>
        <v>43-Kobe</v>
      </c>
      <c r="E1698" t="str">
        <f>VLOOKUP($D1698,metadata!$B$2:$S$451,2,0)</f>
        <v>Sadakiyo, S; Ishihara, M</v>
      </c>
      <c r="F1698" t="str">
        <f>VLOOKUP($D1698,metadata!$B$2:$S$451,3,0)</f>
        <v>Rapid seasonal adaptation of an alien bruchid after introduction: geographic variation in life cycle synchronization and critical photoperiod for diapause induction</v>
      </c>
      <c r="G1698" t="str">
        <f>VLOOKUP($D1698,metadata!$B$2:$S$451,4,0)</f>
        <v>10.1111/j.1570-7458.2011.01136.x</v>
      </c>
      <c r="H1698" t="str">
        <f>VLOOKUP($D1698,metadata!$B$2:$S$451,5,0)</f>
        <v>y</v>
      </c>
      <c r="I1698" t="str">
        <f>VLOOKUP($D1698,metadata!$B$2:$S$451,6,0)</f>
        <v>a</v>
      </c>
      <c r="J1698" t="str">
        <f>VLOOKUP($D1698,metadata!$B$2:$S$451,7,0)</f>
        <v>i</v>
      </c>
      <c r="K1698">
        <f>VLOOKUP($D1698,metadata!$B$2:$S$451,8,0)</f>
        <v>3</v>
      </c>
      <c r="L1698">
        <f>VLOOKUP($D1698,metadata!$B$2:$S$451,9,0)</f>
        <v>4</v>
      </c>
      <c r="M1698" t="str">
        <f>VLOOKUP($D1698,metadata!$B$2:$S$451,10,0)</f>
        <v/>
      </c>
      <c r="N1698" t="str">
        <f>VLOOKUP($D1698,metadata!$B$2:$S$451,11,0)</f>
        <v>Acanthoscelides pallidipennis</v>
      </c>
      <c r="O1698" t="str">
        <f>VLOOKUP($D1698,metadata!$B$2:$S$451,12,0)</f>
        <v>coleoptera</v>
      </c>
      <c r="P1698" t="str">
        <f>VLOOKUP($D1698,metadata!$B$2:$S$451,13,0)</f>
        <v>Kobe</v>
      </c>
      <c r="Q1698">
        <f>VLOOKUP($D1698,metadata!$B$2:$S$451,14,0)</f>
        <v>34.75</v>
      </c>
      <c r="R1698">
        <f>VLOOKUP($D1698,metadata!$B$2:$S$451,15,0)</f>
        <v>135.13</v>
      </c>
      <c r="S1698" t="str">
        <f>VLOOKUP($D1698,metadata!$B$2:$S$451,16,0)</f>
        <v/>
      </c>
      <c r="T1698">
        <f>VLOOKUP($D1698,metadata!$B$2:$S$451,17,0)</f>
        <v>280</v>
      </c>
      <c r="U1698" t="str">
        <f>VLOOKUP($D1698,metadata!$B$2:$S$451,18,0)</f>
        <v/>
      </c>
      <c r="V1698">
        <f>VLOOKUP($D1698,metadata!$B$2:$Z$451,19,0)</f>
        <v>99</v>
      </c>
      <c r="W1698" t="str">
        <f>VLOOKUP($D1698,metadata!$B$2:$Z$451,20,0)</f>
        <v>global average</v>
      </c>
      <c r="X1698" t="str">
        <f>VLOOKUP($D1698,metadata!$B$2:$Z$451,21,0)</f>
        <v/>
      </c>
      <c r="Y1698">
        <f>VLOOKUP($D1698,metadata!$B$2:$Z$451,22,0)</f>
        <v>43</v>
      </c>
      <c r="Z1698" t="str">
        <f>VLOOKUP($D1698,metadata!$B$2:$Z$451,23,0)</f>
        <v/>
      </c>
      <c r="AA1698" t="str">
        <f>VLOOKUP($D1698,metadata!$B$2:$Z$451,24,0)</f>
        <v/>
      </c>
      <c r="AB1698" t="str">
        <f>VLOOKUP($D1698,metadata!$B$2:$Z$451,25,0)</f>
        <v/>
      </c>
      <c r="AC1698">
        <v>14.018668856115401</v>
      </c>
      <c r="AD1698">
        <v>97.659807076778506</v>
      </c>
      <c r="AF1698">
        <f>IF(AE1698="",V1698,AE1698)</f>
        <v>99</v>
      </c>
      <c r="AG1698">
        <f>ROUND(AC1698,1)</f>
        <v>14</v>
      </c>
      <c r="AH1698">
        <v>2011</v>
      </c>
      <c r="AI1698" t="s">
        <v>38</v>
      </c>
      <c r="AJ1698" t="s">
        <v>38</v>
      </c>
    </row>
    <row r="1699" spans="3:36" x14ac:dyDescent="0.3">
      <c r="C1699">
        <v>1699</v>
      </c>
      <c r="D1699" t="str">
        <f t="shared" si="59"/>
        <v>43-Kobe</v>
      </c>
      <c r="E1699" t="str">
        <f>VLOOKUP($D1699,metadata!$B$2:$S$451,2,0)</f>
        <v>Sadakiyo, S; Ishihara, M</v>
      </c>
      <c r="F1699" t="str">
        <f>VLOOKUP($D1699,metadata!$B$2:$S$451,3,0)</f>
        <v>Rapid seasonal adaptation of an alien bruchid after introduction: geographic variation in life cycle synchronization and critical photoperiod for diapause induction</v>
      </c>
      <c r="G1699" t="str">
        <f>VLOOKUP($D1699,metadata!$B$2:$S$451,4,0)</f>
        <v>10.1111/j.1570-7458.2011.01136.x</v>
      </c>
      <c r="H1699" t="str">
        <f>VLOOKUP($D1699,metadata!$B$2:$S$451,5,0)</f>
        <v>y</v>
      </c>
      <c r="I1699" t="str">
        <f>VLOOKUP($D1699,metadata!$B$2:$S$451,6,0)</f>
        <v>a</v>
      </c>
      <c r="J1699" t="str">
        <f>VLOOKUP($D1699,metadata!$B$2:$S$451,7,0)</f>
        <v>i</v>
      </c>
      <c r="K1699">
        <f>VLOOKUP($D1699,metadata!$B$2:$S$451,8,0)</f>
        <v>3</v>
      </c>
      <c r="L1699">
        <f>VLOOKUP($D1699,metadata!$B$2:$S$451,9,0)</f>
        <v>4</v>
      </c>
      <c r="M1699" t="str">
        <f>VLOOKUP($D1699,metadata!$B$2:$S$451,10,0)</f>
        <v/>
      </c>
      <c r="N1699" t="str">
        <f>VLOOKUP($D1699,metadata!$B$2:$S$451,11,0)</f>
        <v>Acanthoscelides pallidipennis</v>
      </c>
      <c r="O1699" t="str">
        <f>VLOOKUP($D1699,metadata!$B$2:$S$451,12,0)</f>
        <v>coleoptera</v>
      </c>
      <c r="P1699" t="str">
        <f>VLOOKUP($D1699,metadata!$B$2:$S$451,13,0)</f>
        <v>Kobe</v>
      </c>
      <c r="Q1699">
        <f>VLOOKUP($D1699,metadata!$B$2:$S$451,14,0)</f>
        <v>34.75</v>
      </c>
      <c r="R1699">
        <f>VLOOKUP($D1699,metadata!$B$2:$S$451,15,0)</f>
        <v>135.13</v>
      </c>
      <c r="S1699" t="str">
        <f>VLOOKUP($D1699,metadata!$B$2:$S$451,16,0)</f>
        <v/>
      </c>
      <c r="T1699">
        <f>VLOOKUP($D1699,metadata!$B$2:$S$451,17,0)</f>
        <v>280</v>
      </c>
      <c r="U1699" t="str">
        <f>VLOOKUP($D1699,metadata!$B$2:$S$451,18,0)</f>
        <v/>
      </c>
      <c r="V1699">
        <f>VLOOKUP($D1699,metadata!$B$2:$Z$451,19,0)</f>
        <v>99</v>
      </c>
      <c r="W1699" t="str">
        <f>VLOOKUP($D1699,metadata!$B$2:$Z$451,20,0)</f>
        <v>global average</v>
      </c>
      <c r="X1699" t="str">
        <f>VLOOKUP($D1699,metadata!$B$2:$Z$451,21,0)</f>
        <v/>
      </c>
      <c r="Y1699">
        <f>VLOOKUP($D1699,metadata!$B$2:$Z$451,22,0)</f>
        <v>43</v>
      </c>
      <c r="Z1699" t="str">
        <f>VLOOKUP($D1699,metadata!$B$2:$Z$451,23,0)</f>
        <v/>
      </c>
      <c r="AA1699" t="str">
        <f>VLOOKUP($D1699,metadata!$B$2:$Z$451,24,0)</f>
        <v/>
      </c>
      <c r="AB1699" t="str">
        <f>VLOOKUP($D1699,metadata!$B$2:$Z$451,25,0)</f>
        <v/>
      </c>
      <c r="AC1699">
        <v>15.002946096531799</v>
      </c>
      <c r="AD1699">
        <v>4.0051106652207098</v>
      </c>
      <c r="AF1699">
        <f>IF(AE1699="",V1699,AE1699)</f>
        <v>99</v>
      </c>
      <c r="AG1699">
        <f>ROUND(AC1699,1)</f>
        <v>15</v>
      </c>
      <c r="AH1699">
        <v>2011</v>
      </c>
      <c r="AI1699" t="s">
        <v>38</v>
      </c>
      <c r="AJ1699" t="s">
        <v>38</v>
      </c>
    </row>
    <row r="1700" spans="3:36" x14ac:dyDescent="0.3">
      <c r="C1700">
        <v>1700</v>
      </c>
      <c r="D1700" t="str">
        <f t="shared" si="59"/>
        <v>43-Kobe</v>
      </c>
      <c r="E1700" t="str">
        <f>VLOOKUP($D1700,metadata!$B$2:$S$451,2,0)</f>
        <v>Sadakiyo, S; Ishihara, M</v>
      </c>
      <c r="F1700" t="str">
        <f>VLOOKUP($D1700,metadata!$B$2:$S$451,3,0)</f>
        <v>Rapid seasonal adaptation of an alien bruchid after introduction: geographic variation in life cycle synchronization and critical photoperiod for diapause induction</v>
      </c>
      <c r="G1700" t="str">
        <f>VLOOKUP($D1700,metadata!$B$2:$S$451,4,0)</f>
        <v>10.1111/j.1570-7458.2011.01136.x</v>
      </c>
      <c r="H1700" t="str">
        <f>VLOOKUP($D1700,metadata!$B$2:$S$451,5,0)</f>
        <v>y</v>
      </c>
      <c r="I1700" t="str">
        <f>VLOOKUP($D1700,metadata!$B$2:$S$451,6,0)</f>
        <v>a</v>
      </c>
      <c r="J1700" t="str">
        <f>VLOOKUP($D1700,metadata!$B$2:$S$451,7,0)</f>
        <v>i</v>
      </c>
      <c r="K1700">
        <f>VLOOKUP($D1700,metadata!$B$2:$S$451,8,0)</f>
        <v>3</v>
      </c>
      <c r="L1700">
        <f>VLOOKUP($D1700,metadata!$B$2:$S$451,9,0)</f>
        <v>4</v>
      </c>
      <c r="M1700" t="str">
        <f>VLOOKUP($D1700,metadata!$B$2:$S$451,10,0)</f>
        <v/>
      </c>
      <c r="N1700" t="str">
        <f>VLOOKUP($D1700,metadata!$B$2:$S$451,11,0)</f>
        <v>Acanthoscelides pallidipennis</v>
      </c>
      <c r="O1700" t="str">
        <f>VLOOKUP($D1700,metadata!$B$2:$S$451,12,0)</f>
        <v>coleoptera</v>
      </c>
      <c r="P1700" t="str">
        <f>VLOOKUP($D1700,metadata!$B$2:$S$451,13,0)</f>
        <v>Kobe</v>
      </c>
      <c r="Q1700">
        <f>VLOOKUP($D1700,metadata!$B$2:$S$451,14,0)</f>
        <v>34.75</v>
      </c>
      <c r="R1700">
        <f>VLOOKUP($D1700,metadata!$B$2:$S$451,15,0)</f>
        <v>135.13</v>
      </c>
      <c r="S1700" t="str">
        <f>VLOOKUP($D1700,metadata!$B$2:$S$451,16,0)</f>
        <v/>
      </c>
      <c r="T1700">
        <f>VLOOKUP($D1700,metadata!$B$2:$S$451,17,0)</f>
        <v>280</v>
      </c>
      <c r="U1700" t="str">
        <f>VLOOKUP($D1700,metadata!$B$2:$S$451,18,0)</f>
        <v/>
      </c>
      <c r="V1700">
        <f>VLOOKUP($D1700,metadata!$B$2:$Z$451,19,0)</f>
        <v>99</v>
      </c>
      <c r="W1700" t="str">
        <f>VLOOKUP($D1700,metadata!$B$2:$Z$451,20,0)</f>
        <v>global average</v>
      </c>
      <c r="X1700" t="str">
        <f>VLOOKUP($D1700,metadata!$B$2:$Z$451,21,0)</f>
        <v/>
      </c>
      <c r="Y1700">
        <f>VLOOKUP($D1700,metadata!$B$2:$Z$451,22,0)</f>
        <v>43</v>
      </c>
      <c r="Z1700" t="str">
        <f>VLOOKUP($D1700,metadata!$B$2:$Z$451,23,0)</f>
        <v/>
      </c>
      <c r="AA1700" t="str">
        <f>VLOOKUP($D1700,metadata!$B$2:$Z$451,24,0)</f>
        <v/>
      </c>
      <c r="AB1700" t="str">
        <f>VLOOKUP($D1700,metadata!$B$2:$Z$451,25,0)</f>
        <v/>
      </c>
      <c r="AC1700">
        <v>16.000605903608601</v>
      </c>
      <c r="AD1700">
        <v>4.2514236539500203</v>
      </c>
      <c r="AF1700">
        <f>IF(AE1700="",V1700,AE1700)</f>
        <v>99</v>
      </c>
      <c r="AG1700">
        <f>ROUND(AC1700,1)</f>
        <v>16</v>
      </c>
      <c r="AH1700">
        <v>2011</v>
      </c>
      <c r="AI1700" t="s">
        <v>38</v>
      </c>
      <c r="AJ1700" t="s">
        <v>38</v>
      </c>
    </row>
    <row r="1701" spans="3:36" x14ac:dyDescent="0.3">
      <c r="C1701">
        <v>1701</v>
      </c>
      <c r="D1701" t="str">
        <f t="shared" si="59"/>
        <v>44-Asa</v>
      </c>
      <c r="E1701" t="str">
        <f>VLOOKUP($D1701,metadata!$B$2:$S$451,2,0)</f>
        <v>Schroeder, M; Dalin, P</v>
      </c>
      <c r="F1701" t="str">
        <f>VLOOKUP($D1701,metadata!$B$2:$S$451,3,0)</f>
        <v>Differences in photoperiod-induced diapause plasticity among different populations of the bark beetle Ips typographus and its predator Thanasimus formicarius</v>
      </c>
      <c r="G1701" t="str">
        <f>VLOOKUP($D1701,metadata!$B$2:$S$451,4,0)</f>
        <v>10.1111/afe.12189</v>
      </c>
      <c r="H1701" t="str">
        <f>VLOOKUP($D1701,metadata!$B$2:$S$451,5,0)</f>
        <v>y</v>
      </c>
      <c r="I1701" t="str">
        <f>VLOOKUP($D1701,metadata!$B$2:$S$451,6,0)</f>
        <v>a</v>
      </c>
      <c r="J1701" t="str">
        <f>VLOOKUP($D1701,metadata!$B$2:$S$451,7,0)</f>
        <v>i</v>
      </c>
      <c r="K1701">
        <f>VLOOKUP($D1701,metadata!$B$2:$S$451,8,0)</f>
        <v>4</v>
      </c>
      <c r="L1701">
        <f>VLOOKUP($D1701,metadata!$B$2:$S$451,9,0)</f>
        <v>5</v>
      </c>
      <c r="M1701" t="str">
        <f>VLOOKUP($D1701,metadata!$B$2:$S$451,10,0)</f>
        <v/>
      </c>
      <c r="N1701" t="str">
        <f>VLOOKUP($D1701,metadata!$B$2:$S$451,11,0)</f>
        <v>Ips typographus</v>
      </c>
      <c r="O1701" t="str">
        <f>VLOOKUP($D1701,metadata!$B$2:$S$451,12,0)</f>
        <v>coleoptera</v>
      </c>
      <c r="P1701" t="str">
        <f>VLOOKUP($D1701,metadata!$B$2:$S$451,13,0)</f>
        <v>Asa</v>
      </c>
      <c r="Q1701">
        <f>VLOOKUP($D1701,metadata!$B$2:$S$451,14,0)</f>
        <v>57.1666666666667</v>
      </c>
      <c r="R1701">
        <f>VLOOKUP($D1701,metadata!$B$2:$S$451,15,0)</f>
        <v>14.783333333333299</v>
      </c>
      <c r="S1701" t="str">
        <f>VLOOKUP($D1701,metadata!$B$2:$S$451,16,0)</f>
        <v>1'</v>
      </c>
      <c r="T1701">
        <f>VLOOKUP($D1701,metadata!$B$2:$S$451,17,0)</f>
        <v>200</v>
      </c>
      <c r="U1701" t="str">
        <f>VLOOKUP($D1701,metadata!$B$2:$S$451,18,0)</f>
        <v/>
      </c>
      <c r="V1701">
        <f>VLOOKUP($D1701,metadata!$B$2:$Z$451,19,0)</f>
        <v>50.8</v>
      </c>
      <c r="W1701" t="str">
        <f>VLOOKUP($D1701,metadata!$B$2:$Z$451,20,0)</f>
        <v>acc</v>
      </c>
      <c r="X1701" t="str">
        <f>VLOOKUP($D1701,metadata!$B$2:$Z$451,21,0)</f>
        <v/>
      </c>
      <c r="Y1701">
        <f>VLOOKUP($D1701,metadata!$B$2:$Z$451,22,0)</f>
        <v>44</v>
      </c>
      <c r="Z1701" t="str">
        <f>VLOOKUP($D1701,metadata!$B$2:$Z$451,23,0)</f>
        <v/>
      </c>
      <c r="AA1701" t="str">
        <f>VLOOKUP($D1701,metadata!$B$2:$Z$451,24,0)</f>
        <v/>
      </c>
      <c r="AB1701" t="str">
        <f>VLOOKUP($D1701,metadata!$B$2:$Z$451,25,0)</f>
        <v/>
      </c>
      <c r="AC1701">
        <v>16.985705217722401</v>
      </c>
      <c r="AD1701">
        <v>20.088019973763199</v>
      </c>
      <c r="AF1701">
        <f>IF(AE1701="",V1701,AE1701)</f>
        <v>50.8</v>
      </c>
      <c r="AG1701">
        <f>ROUND(AC1701,1)</f>
        <v>17</v>
      </c>
      <c r="AH1701">
        <v>2016</v>
      </c>
      <c r="AI1701" t="s">
        <v>38</v>
      </c>
      <c r="AJ1701" t="s">
        <v>38</v>
      </c>
    </row>
    <row r="1702" spans="3:36" x14ac:dyDescent="0.3">
      <c r="C1702">
        <v>1702</v>
      </c>
      <c r="D1702" t="str">
        <f t="shared" si="59"/>
        <v>44-Asa</v>
      </c>
      <c r="E1702" t="str">
        <f>VLOOKUP($D1702,metadata!$B$2:$S$451,2,0)</f>
        <v>Schroeder, M; Dalin, P</v>
      </c>
      <c r="F1702" t="str">
        <f>VLOOKUP($D1702,metadata!$B$2:$S$451,3,0)</f>
        <v>Differences in photoperiod-induced diapause plasticity among different populations of the bark beetle Ips typographus and its predator Thanasimus formicarius</v>
      </c>
      <c r="G1702" t="str">
        <f>VLOOKUP($D1702,metadata!$B$2:$S$451,4,0)</f>
        <v>10.1111/afe.12189</v>
      </c>
      <c r="H1702" t="str">
        <f>VLOOKUP($D1702,metadata!$B$2:$S$451,5,0)</f>
        <v>y</v>
      </c>
      <c r="I1702" t="str">
        <f>VLOOKUP($D1702,metadata!$B$2:$S$451,6,0)</f>
        <v>a</v>
      </c>
      <c r="J1702" t="str">
        <f>VLOOKUP($D1702,metadata!$B$2:$S$451,7,0)</f>
        <v>i</v>
      </c>
      <c r="K1702">
        <f>VLOOKUP($D1702,metadata!$B$2:$S$451,8,0)</f>
        <v>4</v>
      </c>
      <c r="L1702">
        <f>VLOOKUP($D1702,metadata!$B$2:$S$451,9,0)</f>
        <v>5</v>
      </c>
      <c r="M1702" t="str">
        <f>VLOOKUP($D1702,metadata!$B$2:$S$451,10,0)</f>
        <v/>
      </c>
      <c r="N1702" t="str">
        <f>VLOOKUP($D1702,metadata!$B$2:$S$451,11,0)</f>
        <v>Ips typographus</v>
      </c>
      <c r="O1702" t="str">
        <f>VLOOKUP($D1702,metadata!$B$2:$S$451,12,0)</f>
        <v>coleoptera</v>
      </c>
      <c r="P1702" t="str">
        <f>VLOOKUP($D1702,metadata!$B$2:$S$451,13,0)</f>
        <v>Asa</v>
      </c>
      <c r="Q1702">
        <f>VLOOKUP($D1702,metadata!$B$2:$S$451,14,0)</f>
        <v>57.1666666666667</v>
      </c>
      <c r="R1702">
        <f>VLOOKUP($D1702,metadata!$B$2:$S$451,15,0)</f>
        <v>14.783333333333299</v>
      </c>
      <c r="S1702" t="str">
        <f>VLOOKUP($D1702,metadata!$B$2:$S$451,16,0)</f>
        <v>1'</v>
      </c>
      <c r="T1702">
        <f>VLOOKUP($D1702,metadata!$B$2:$S$451,17,0)</f>
        <v>200</v>
      </c>
      <c r="U1702" t="str">
        <f>VLOOKUP($D1702,metadata!$B$2:$S$451,18,0)</f>
        <v/>
      </c>
      <c r="V1702">
        <f>VLOOKUP($D1702,metadata!$B$2:$Z$451,19,0)</f>
        <v>50.8</v>
      </c>
      <c r="W1702" t="str">
        <f>VLOOKUP($D1702,metadata!$B$2:$Z$451,20,0)</f>
        <v>acc</v>
      </c>
      <c r="X1702" t="str">
        <f>VLOOKUP($D1702,metadata!$B$2:$Z$451,21,0)</f>
        <v/>
      </c>
      <c r="Y1702">
        <f>VLOOKUP($D1702,metadata!$B$2:$Z$451,22,0)</f>
        <v>44</v>
      </c>
      <c r="Z1702" t="str">
        <f>VLOOKUP($D1702,metadata!$B$2:$Z$451,23,0)</f>
        <v/>
      </c>
      <c r="AA1702" t="str">
        <f>VLOOKUP($D1702,metadata!$B$2:$Z$451,24,0)</f>
        <v/>
      </c>
      <c r="AB1702" t="str">
        <f>VLOOKUP($D1702,metadata!$B$2:$Z$451,25,0)</f>
        <v/>
      </c>
      <c r="AC1702">
        <v>17.997511743049301</v>
      </c>
      <c r="AD1702">
        <v>0.21052854301552701</v>
      </c>
      <c r="AF1702">
        <f>IF(AE1702="",V1702,AE1702)</f>
        <v>50.8</v>
      </c>
      <c r="AG1702">
        <f>ROUND(AC1702,1)</f>
        <v>18</v>
      </c>
      <c r="AH1702">
        <v>2016</v>
      </c>
      <c r="AI1702" t="s">
        <v>38</v>
      </c>
      <c r="AJ1702" t="s">
        <v>38</v>
      </c>
    </row>
    <row r="1703" spans="3:36" x14ac:dyDescent="0.3">
      <c r="C1703">
        <v>1703</v>
      </c>
      <c r="D1703" t="str">
        <f t="shared" si="59"/>
        <v>44-Asa</v>
      </c>
      <c r="E1703" t="str">
        <f>VLOOKUP($D1703,metadata!$B$2:$S$451,2,0)</f>
        <v>Schroeder, M; Dalin, P</v>
      </c>
      <c r="F1703" t="str">
        <f>VLOOKUP($D1703,metadata!$B$2:$S$451,3,0)</f>
        <v>Differences in photoperiod-induced diapause plasticity among different populations of the bark beetle Ips typographus and its predator Thanasimus formicarius</v>
      </c>
      <c r="G1703" t="str">
        <f>VLOOKUP($D1703,metadata!$B$2:$S$451,4,0)</f>
        <v>10.1111/afe.12189</v>
      </c>
      <c r="H1703" t="str">
        <f>VLOOKUP($D1703,metadata!$B$2:$S$451,5,0)</f>
        <v>y</v>
      </c>
      <c r="I1703" t="str">
        <f>VLOOKUP($D1703,metadata!$B$2:$S$451,6,0)</f>
        <v>a</v>
      </c>
      <c r="J1703" t="str">
        <f>VLOOKUP($D1703,metadata!$B$2:$S$451,7,0)</f>
        <v>i</v>
      </c>
      <c r="K1703">
        <f>VLOOKUP($D1703,metadata!$B$2:$S$451,8,0)</f>
        <v>4</v>
      </c>
      <c r="L1703">
        <f>VLOOKUP($D1703,metadata!$B$2:$S$451,9,0)</f>
        <v>5</v>
      </c>
      <c r="M1703" t="str">
        <f>VLOOKUP($D1703,metadata!$B$2:$S$451,10,0)</f>
        <v/>
      </c>
      <c r="N1703" t="str">
        <f>VLOOKUP($D1703,metadata!$B$2:$S$451,11,0)</f>
        <v>Ips typographus</v>
      </c>
      <c r="O1703" t="str">
        <f>VLOOKUP($D1703,metadata!$B$2:$S$451,12,0)</f>
        <v>coleoptera</v>
      </c>
      <c r="P1703" t="str">
        <f>VLOOKUP($D1703,metadata!$B$2:$S$451,13,0)</f>
        <v>Asa</v>
      </c>
      <c r="Q1703">
        <f>VLOOKUP($D1703,metadata!$B$2:$S$451,14,0)</f>
        <v>57.1666666666667</v>
      </c>
      <c r="R1703">
        <f>VLOOKUP($D1703,metadata!$B$2:$S$451,15,0)</f>
        <v>14.783333333333299</v>
      </c>
      <c r="S1703" t="str">
        <f>VLOOKUP($D1703,metadata!$B$2:$S$451,16,0)</f>
        <v>1'</v>
      </c>
      <c r="T1703">
        <f>VLOOKUP($D1703,metadata!$B$2:$S$451,17,0)</f>
        <v>200</v>
      </c>
      <c r="U1703" t="str">
        <f>VLOOKUP($D1703,metadata!$B$2:$S$451,18,0)</f>
        <v/>
      </c>
      <c r="V1703">
        <f>VLOOKUP($D1703,metadata!$B$2:$Z$451,19,0)</f>
        <v>50.8</v>
      </c>
      <c r="W1703" t="str">
        <f>VLOOKUP($D1703,metadata!$B$2:$Z$451,20,0)</f>
        <v>acc</v>
      </c>
      <c r="X1703" t="str">
        <f>VLOOKUP($D1703,metadata!$B$2:$Z$451,21,0)</f>
        <v/>
      </c>
      <c r="Y1703">
        <f>VLOOKUP($D1703,metadata!$B$2:$Z$451,22,0)</f>
        <v>44</v>
      </c>
      <c r="Z1703" t="str">
        <f>VLOOKUP($D1703,metadata!$B$2:$Z$451,23,0)</f>
        <v/>
      </c>
      <c r="AA1703" t="str">
        <f>VLOOKUP($D1703,metadata!$B$2:$Z$451,24,0)</f>
        <v/>
      </c>
      <c r="AB1703" t="str">
        <f>VLOOKUP($D1703,metadata!$B$2:$Z$451,25,0)</f>
        <v/>
      </c>
      <c r="AC1703">
        <v>19.995023486098699</v>
      </c>
      <c r="AD1703">
        <v>0.421268672506457</v>
      </c>
      <c r="AF1703">
        <f>IF(AE1703="",V1703,AE1703)</f>
        <v>50.8</v>
      </c>
      <c r="AG1703">
        <f>ROUND(AC1703,1)</f>
        <v>20</v>
      </c>
      <c r="AH1703">
        <v>2016</v>
      </c>
      <c r="AI1703" t="s">
        <v>38</v>
      </c>
      <c r="AJ1703" t="s">
        <v>38</v>
      </c>
    </row>
    <row r="1704" spans="3:36" x14ac:dyDescent="0.3">
      <c r="C1704">
        <v>1704</v>
      </c>
      <c r="D1704" t="str">
        <f t="shared" si="59"/>
        <v>44-Asa</v>
      </c>
      <c r="E1704" t="str">
        <f>VLOOKUP($D1704,metadata!$B$2:$S$451,2,0)</f>
        <v>Schroeder, M; Dalin, P</v>
      </c>
      <c r="F1704" t="str">
        <f>VLOOKUP($D1704,metadata!$B$2:$S$451,3,0)</f>
        <v>Differences in photoperiod-induced diapause plasticity among different populations of the bark beetle Ips typographus and its predator Thanasimus formicarius</v>
      </c>
      <c r="G1704" t="str">
        <f>VLOOKUP($D1704,metadata!$B$2:$S$451,4,0)</f>
        <v>10.1111/afe.12189</v>
      </c>
      <c r="H1704" t="str">
        <f>VLOOKUP($D1704,metadata!$B$2:$S$451,5,0)</f>
        <v>y</v>
      </c>
      <c r="I1704" t="str">
        <f>VLOOKUP($D1704,metadata!$B$2:$S$451,6,0)</f>
        <v>a</v>
      </c>
      <c r="J1704" t="str">
        <f>VLOOKUP($D1704,metadata!$B$2:$S$451,7,0)</f>
        <v>i</v>
      </c>
      <c r="K1704">
        <f>VLOOKUP($D1704,metadata!$B$2:$S$451,8,0)</f>
        <v>4</v>
      </c>
      <c r="L1704">
        <f>VLOOKUP($D1704,metadata!$B$2:$S$451,9,0)</f>
        <v>5</v>
      </c>
      <c r="M1704" t="str">
        <f>VLOOKUP($D1704,metadata!$B$2:$S$451,10,0)</f>
        <v/>
      </c>
      <c r="N1704" t="str">
        <f>VLOOKUP($D1704,metadata!$B$2:$S$451,11,0)</f>
        <v>Ips typographus</v>
      </c>
      <c r="O1704" t="str">
        <f>VLOOKUP($D1704,metadata!$B$2:$S$451,12,0)</f>
        <v>coleoptera</v>
      </c>
      <c r="P1704" t="str">
        <f>VLOOKUP($D1704,metadata!$B$2:$S$451,13,0)</f>
        <v>Asa</v>
      </c>
      <c r="Q1704">
        <f>VLOOKUP($D1704,metadata!$B$2:$S$451,14,0)</f>
        <v>57.1666666666667</v>
      </c>
      <c r="R1704">
        <f>VLOOKUP($D1704,metadata!$B$2:$S$451,15,0)</f>
        <v>14.783333333333299</v>
      </c>
      <c r="S1704" t="str">
        <f>VLOOKUP($D1704,metadata!$B$2:$S$451,16,0)</f>
        <v>1'</v>
      </c>
      <c r="T1704">
        <f>VLOOKUP($D1704,metadata!$B$2:$S$451,17,0)</f>
        <v>200</v>
      </c>
      <c r="U1704" t="str">
        <f>VLOOKUP($D1704,metadata!$B$2:$S$451,18,0)</f>
        <v/>
      </c>
      <c r="V1704">
        <f>VLOOKUP($D1704,metadata!$B$2:$Z$451,19,0)</f>
        <v>50.8</v>
      </c>
      <c r="W1704" t="str">
        <f>VLOOKUP($D1704,metadata!$B$2:$Z$451,20,0)</f>
        <v>acc</v>
      </c>
      <c r="X1704" t="str">
        <f>VLOOKUP($D1704,metadata!$B$2:$Z$451,21,0)</f>
        <v/>
      </c>
      <c r="Y1704">
        <f>VLOOKUP($D1704,metadata!$B$2:$Z$451,22,0)</f>
        <v>44</v>
      </c>
      <c r="Z1704" t="str">
        <f>VLOOKUP($D1704,metadata!$B$2:$Z$451,23,0)</f>
        <v/>
      </c>
      <c r="AA1704" t="str">
        <f>VLOOKUP($D1704,metadata!$B$2:$Z$451,24,0)</f>
        <v/>
      </c>
      <c r="AB1704" t="str">
        <f>VLOOKUP($D1704,metadata!$B$2:$Z$451,25,0)</f>
        <v/>
      </c>
      <c r="AC1704">
        <v>22.012966019212001</v>
      </c>
      <c r="AD1704">
        <v>4.1737548135923097</v>
      </c>
      <c r="AF1704">
        <f>IF(AE1704="",V1704,AE1704)</f>
        <v>50.8</v>
      </c>
      <c r="AG1704">
        <f>ROUND(AC1704,1)</f>
        <v>22</v>
      </c>
      <c r="AH1704">
        <v>2016</v>
      </c>
      <c r="AI1704" t="s">
        <v>38</v>
      </c>
      <c r="AJ1704" t="s">
        <v>38</v>
      </c>
    </row>
    <row r="1705" spans="3:36" x14ac:dyDescent="0.3">
      <c r="C1705">
        <v>1705</v>
      </c>
      <c r="D1705" t="str">
        <f t="shared" si="59"/>
        <v>44-Asa</v>
      </c>
      <c r="E1705" t="str">
        <f>VLOOKUP($D1705,metadata!$B$2:$S$451,2,0)</f>
        <v>Schroeder, M; Dalin, P</v>
      </c>
      <c r="F1705" t="str">
        <f>VLOOKUP($D1705,metadata!$B$2:$S$451,3,0)</f>
        <v>Differences in photoperiod-induced diapause plasticity among different populations of the bark beetle Ips typographus and its predator Thanasimus formicarius</v>
      </c>
      <c r="G1705" t="str">
        <f>VLOOKUP($D1705,metadata!$B$2:$S$451,4,0)</f>
        <v>10.1111/afe.12189</v>
      </c>
      <c r="H1705" t="str">
        <f>VLOOKUP($D1705,metadata!$B$2:$S$451,5,0)</f>
        <v>y</v>
      </c>
      <c r="I1705" t="str">
        <f>VLOOKUP($D1705,metadata!$B$2:$S$451,6,0)</f>
        <v>a</v>
      </c>
      <c r="J1705" t="str">
        <f>VLOOKUP($D1705,metadata!$B$2:$S$451,7,0)</f>
        <v>i</v>
      </c>
      <c r="K1705">
        <f>VLOOKUP($D1705,metadata!$B$2:$S$451,8,0)</f>
        <v>4</v>
      </c>
      <c r="L1705">
        <f>VLOOKUP($D1705,metadata!$B$2:$S$451,9,0)</f>
        <v>5</v>
      </c>
      <c r="M1705" t="str">
        <f>VLOOKUP($D1705,metadata!$B$2:$S$451,10,0)</f>
        <v/>
      </c>
      <c r="N1705" t="str">
        <f>VLOOKUP($D1705,metadata!$B$2:$S$451,11,0)</f>
        <v>Ips typographus</v>
      </c>
      <c r="O1705" t="str">
        <f>VLOOKUP($D1705,metadata!$B$2:$S$451,12,0)</f>
        <v>coleoptera</v>
      </c>
      <c r="P1705" t="str">
        <f>VLOOKUP($D1705,metadata!$B$2:$S$451,13,0)</f>
        <v>Asa</v>
      </c>
      <c r="Q1705">
        <f>VLOOKUP($D1705,metadata!$B$2:$S$451,14,0)</f>
        <v>57.1666666666667</v>
      </c>
      <c r="R1705">
        <f>VLOOKUP($D1705,metadata!$B$2:$S$451,15,0)</f>
        <v>14.783333333333299</v>
      </c>
      <c r="S1705" t="str">
        <f>VLOOKUP($D1705,metadata!$B$2:$S$451,16,0)</f>
        <v>1'</v>
      </c>
      <c r="T1705">
        <f>VLOOKUP($D1705,metadata!$B$2:$S$451,17,0)</f>
        <v>200</v>
      </c>
      <c r="U1705" t="str">
        <f>VLOOKUP($D1705,metadata!$B$2:$S$451,18,0)</f>
        <v/>
      </c>
      <c r="V1705">
        <f>VLOOKUP($D1705,metadata!$B$2:$Z$451,19,0)</f>
        <v>50.8</v>
      </c>
      <c r="W1705" t="str">
        <f>VLOOKUP($D1705,metadata!$B$2:$Z$451,20,0)</f>
        <v>acc</v>
      </c>
      <c r="X1705" t="str">
        <f>VLOOKUP($D1705,metadata!$B$2:$Z$451,21,0)</f>
        <v/>
      </c>
      <c r="Y1705">
        <f>VLOOKUP($D1705,metadata!$B$2:$Z$451,22,0)</f>
        <v>44</v>
      </c>
      <c r="Z1705" t="str">
        <f>VLOOKUP($D1705,metadata!$B$2:$Z$451,23,0)</f>
        <v/>
      </c>
      <c r="AA1705" t="str">
        <f>VLOOKUP($D1705,metadata!$B$2:$Z$451,24,0)</f>
        <v/>
      </c>
      <c r="AB1705" t="str">
        <f>VLOOKUP($D1705,metadata!$B$2:$Z$451,25,0)</f>
        <v/>
      </c>
      <c r="AC1705">
        <v>23.510355042105701</v>
      </c>
      <c r="AD1705">
        <v>21.9118953916465</v>
      </c>
      <c r="AF1705">
        <f>IF(AE1705="",V1705,AE1705)</f>
        <v>50.8</v>
      </c>
      <c r="AG1705">
        <f>ROUND(AC1705,1)</f>
        <v>23.5</v>
      </c>
      <c r="AH1705">
        <v>2016</v>
      </c>
      <c r="AI1705" t="s">
        <v>38</v>
      </c>
      <c r="AJ1705" t="s">
        <v>38</v>
      </c>
    </row>
    <row r="1706" spans="3:36" x14ac:dyDescent="0.3">
      <c r="C1706">
        <v>1706</v>
      </c>
      <c r="D1706" t="str">
        <f t="shared" si="59"/>
        <v>44-Uppland</v>
      </c>
      <c r="E1706" t="str">
        <f>VLOOKUP($D1706,metadata!$B$2:$S$451,2,0)</f>
        <v>Schroeder, M; Dalin, P</v>
      </c>
      <c r="F1706" t="str">
        <f>VLOOKUP($D1706,metadata!$B$2:$S$451,3,0)</f>
        <v>Differences in photoperiod-induced diapause plasticity among different populations of the bark beetle Ips typographus and its predator Thanasimus formicarius</v>
      </c>
      <c r="G1706" t="str">
        <f>VLOOKUP($D1706,metadata!$B$2:$S$451,4,0)</f>
        <v>10.1111/afe.12189</v>
      </c>
      <c r="H1706" t="str">
        <f>VLOOKUP($D1706,metadata!$B$2:$S$451,5,0)</f>
        <v>y</v>
      </c>
      <c r="I1706" t="str">
        <f>VLOOKUP($D1706,metadata!$B$2:$S$451,6,0)</f>
        <v>a</v>
      </c>
      <c r="J1706" t="str">
        <f>VLOOKUP($D1706,metadata!$B$2:$S$451,7,0)</f>
        <v>i</v>
      </c>
      <c r="K1706">
        <f>VLOOKUP($D1706,metadata!$B$2:$S$451,8,0)</f>
        <v>4</v>
      </c>
      <c r="L1706">
        <f>VLOOKUP($D1706,metadata!$B$2:$S$451,9,0)</f>
        <v>5</v>
      </c>
      <c r="M1706" t="str">
        <f>VLOOKUP($D1706,metadata!$B$2:$S$451,10,0)</f>
        <v/>
      </c>
      <c r="N1706" t="str">
        <f>VLOOKUP($D1706,metadata!$B$2:$S$451,11,0)</f>
        <v>Ips typographus</v>
      </c>
      <c r="O1706" t="str">
        <f>VLOOKUP($D1706,metadata!$B$2:$S$451,12,0)</f>
        <v>coleoptera</v>
      </c>
      <c r="P1706" t="str">
        <f>VLOOKUP($D1706,metadata!$B$2:$S$451,13,0)</f>
        <v>Uppland</v>
      </c>
      <c r="Q1706">
        <f>VLOOKUP($D1706,metadata!$B$2:$S$451,14,0)</f>
        <v>60.25</v>
      </c>
      <c r="R1706">
        <f>VLOOKUP($D1706,metadata!$B$2:$S$451,15,0)</f>
        <v>18.533333333333299</v>
      </c>
      <c r="S1706" t="str">
        <f>VLOOKUP($D1706,metadata!$B$2:$S$451,16,0)</f>
        <v>1'</v>
      </c>
      <c r="T1706">
        <f>VLOOKUP($D1706,metadata!$B$2:$S$451,17,0)</f>
        <v>50</v>
      </c>
      <c r="U1706" t="str">
        <f>VLOOKUP($D1706,metadata!$B$2:$S$451,18,0)</f>
        <v/>
      </c>
      <c r="V1706">
        <f>VLOOKUP($D1706,metadata!$B$2:$Z$451,19,0)</f>
        <v>46.4</v>
      </c>
      <c r="W1706" t="str">
        <f>VLOOKUP($D1706,metadata!$B$2:$Z$451,20,0)</f>
        <v>acc</v>
      </c>
      <c r="X1706" t="str">
        <f>VLOOKUP($D1706,metadata!$B$2:$Z$451,21,0)</f>
        <v/>
      </c>
      <c r="Y1706">
        <f>VLOOKUP($D1706,metadata!$B$2:$Z$451,22,0)</f>
        <v>44</v>
      </c>
      <c r="Z1706" t="str">
        <f>VLOOKUP($D1706,metadata!$B$2:$Z$451,23,0)</f>
        <v/>
      </c>
      <c r="AA1706" t="str">
        <f>VLOOKUP($D1706,metadata!$B$2:$Z$451,24,0)</f>
        <v/>
      </c>
      <c r="AB1706" t="str">
        <f>VLOOKUP($D1706,metadata!$B$2:$Z$451,25,0)</f>
        <v/>
      </c>
      <c r="AC1706">
        <v>16.987821082476401</v>
      </c>
      <c r="AD1706">
        <v>41.167322584740297</v>
      </c>
      <c r="AF1706">
        <f>IF(AE1706="",V1706,AE1706)</f>
        <v>46.4</v>
      </c>
      <c r="AG1706">
        <f>ROUND(AC1706,1)</f>
        <v>17</v>
      </c>
      <c r="AH1706">
        <v>2016</v>
      </c>
      <c r="AI1706" t="s">
        <v>38</v>
      </c>
      <c r="AJ1706" t="s">
        <v>38</v>
      </c>
    </row>
    <row r="1707" spans="3:36" x14ac:dyDescent="0.3">
      <c r="C1707">
        <v>1707</v>
      </c>
      <c r="D1707" t="str">
        <f t="shared" si="59"/>
        <v>44-Uppland</v>
      </c>
      <c r="E1707" t="str">
        <f>VLOOKUP($D1707,metadata!$B$2:$S$451,2,0)</f>
        <v>Schroeder, M; Dalin, P</v>
      </c>
      <c r="F1707" t="str">
        <f>VLOOKUP($D1707,metadata!$B$2:$S$451,3,0)</f>
        <v>Differences in photoperiod-induced diapause plasticity among different populations of the bark beetle Ips typographus and its predator Thanasimus formicarius</v>
      </c>
      <c r="G1707" t="str">
        <f>VLOOKUP($D1707,metadata!$B$2:$S$451,4,0)</f>
        <v>10.1111/afe.12189</v>
      </c>
      <c r="H1707" t="str">
        <f>VLOOKUP($D1707,metadata!$B$2:$S$451,5,0)</f>
        <v>y</v>
      </c>
      <c r="I1707" t="str">
        <f>VLOOKUP($D1707,metadata!$B$2:$S$451,6,0)</f>
        <v>a</v>
      </c>
      <c r="J1707" t="str">
        <f>VLOOKUP($D1707,metadata!$B$2:$S$451,7,0)</f>
        <v>i</v>
      </c>
      <c r="K1707">
        <f>VLOOKUP($D1707,metadata!$B$2:$S$451,8,0)</f>
        <v>4</v>
      </c>
      <c r="L1707">
        <f>VLOOKUP($D1707,metadata!$B$2:$S$451,9,0)</f>
        <v>5</v>
      </c>
      <c r="M1707" t="str">
        <f>VLOOKUP($D1707,metadata!$B$2:$S$451,10,0)</f>
        <v/>
      </c>
      <c r="N1707" t="str">
        <f>VLOOKUP($D1707,metadata!$B$2:$S$451,11,0)</f>
        <v>Ips typographus</v>
      </c>
      <c r="O1707" t="str">
        <f>VLOOKUP($D1707,metadata!$B$2:$S$451,12,0)</f>
        <v>coleoptera</v>
      </c>
      <c r="P1707" t="str">
        <f>VLOOKUP($D1707,metadata!$B$2:$S$451,13,0)</f>
        <v>Uppland</v>
      </c>
      <c r="Q1707">
        <f>VLOOKUP($D1707,metadata!$B$2:$S$451,14,0)</f>
        <v>60.25</v>
      </c>
      <c r="R1707">
        <f>VLOOKUP($D1707,metadata!$B$2:$S$451,15,0)</f>
        <v>18.533333333333299</v>
      </c>
      <c r="S1707" t="str">
        <f>VLOOKUP($D1707,metadata!$B$2:$S$451,16,0)</f>
        <v>1'</v>
      </c>
      <c r="T1707">
        <f>VLOOKUP($D1707,metadata!$B$2:$S$451,17,0)</f>
        <v>50</v>
      </c>
      <c r="U1707" t="str">
        <f>VLOOKUP($D1707,metadata!$B$2:$S$451,18,0)</f>
        <v/>
      </c>
      <c r="V1707">
        <f>VLOOKUP($D1707,metadata!$B$2:$Z$451,19,0)</f>
        <v>46.4</v>
      </c>
      <c r="W1707" t="str">
        <f>VLOOKUP($D1707,metadata!$B$2:$Z$451,20,0)</f>
        <v>acc</v>
      </c>
      <c r="X1707" t="str">
        <f>VLOOKUP($D1707,metadata!$B$2:$Z$451,21,0)</f>
        <v/>
      </c>
      <c r="Y1707">
        <f>VLOOKUP($D1707,metadata!$B$2:$Z$451,22,0)</f>
        <v>44</v>
      </c>
      <c r="Z1707" t="str">
        <f>VLOOKUP($D1707,metadata!$B$2:$Z$451,23,0)</f>
        <v/>
      </c>
      <c r="AA1707" t="str">
        <f>VLOOKUP($D1707,metadata!$B$2:$Z$451,24,0)</f>
        <v/>
      </c>
      <c r="AB1707" t="str">
        <f>VLOOKUP($D1707,metadata!$B$2:$Z$451,25,0)</f>
        <v/>
      </c>
      <c r="AC1707">
        <v>17.990402437476099</v>
      </c>
      <c r="AD1707">
        <v>29.384071770132401</v>
      </c>
      <c r="AF1707">
        <f>IF(AE1707="",V1707,AE1707)</f>
        <v>46.4</v>
      </c>
      <c r="AG1707">
        <f>ROUND(AC1707,1)</f>
        <v>18</v>
      </c>
      <c r="AH1707">
        <v>2016</v>
      </c>
      <c r="AI1707" t="s">
        <v>38</v>
      </c>
      <c r="AJ1707" t="s">
        <v>38</v>
      </c>
    </row>
    <row r="1708" spans="3:36" x14ac:dyDescent="0.3">
      <c r="C1708">
        <v>1708</v>
      </c>
      <c r="D1708" t="str">
        <f t="shared" si="59"/>
        <v>44-Uppland</v>
      </c>
      <c r="E1708" t="str">
        <f>VLOOKUP($D1708,metadata!$B$2:$S$451,2,0)</f>
        <v>Schroeder, M; Dalin, P</v>
      </c>
      <c r="F1708" t="str">
        <f>VLOOKUP($D1708,metadata!$B$2:$S$451,3,0)</f>
        <v>Differences in photoperiod-induced diapause plasticity among different populations of the bark beetle Ips typographus and its predator Thanasimus formicarius</v>
      </c>
      <c r="G1708" t="str">
        <f>VLOOKUP($D1708,metadata!$B$2:$S$451,4,0)</f>
        <v>10.1111/afe.12189</v>
      </c>
      <c r="H1708" t="str">
        <f>VLOOKUP($D1708,metadata!$B$2:$S$451,5,0)</f>
        <v>y</v>
      </c>
      <c r="I1708" t="str">
        <f>VLOOKUP($D1708,metadata!$B$2:$S$451,6,0)</f>
        <v>a</v>
      </c>
      <c r="J1708" t="str">
        <f>VLOOKUP($D1708,metadata!$B$2:$S$451,7,0)</f>
        <v>i</v>
      </c>
      <c r="K1708">
        <f>VLOOKUP($D1708,metadata!$B$2:$S$451,8,0)</f>
        <v>4</v>
      </c>
      <c r="L1708">
        <f>VLOOKUP($D1708,metadata!$B$2:$S$451,9,0)</f>
        <v>5</v>
      </c>
      <c r="M1708" t="str">
        <f>VLOOKUP($D1708,metadata!$B$2:$S$451,10,0)</f>
        <v/>
      </c>
      <c r="N1708" t="str">
        <f>VLOOKUP($D1708,metadata!$B$2:$S$451,11,0)</f>
        <v>Ips typographus</v>
      </c>
      <c r="O1708" t="str">
        <f>VLOOKUP($D1708,metadata!$B$2:$S$451,12,0)</f>
        <v>coleoptera</v>
      </c>
      <c r="P1708" t="str">
        <f>VLOOKUP($D1708,metadata!$B$2:$S$451,13,0)</f>
        <v>Uppland</v>
      </c>
      <c r="Q1708">
        <f>VLOOKUP($D1708,metadata!$B$2:$S$451,14,0)</f>
        <v>60.25</v>
      </c>
      <c r="R1708">
        <f>VLOOKUP($D1708,metadata!$B$2:$S$451,15,0)</f>
        <v>18.533333333333299</v>
      </c>
      <c r="S1708" t="str">
        <f>VLOOKUP($D1708,metadata!$B$2:$S$451,16,0)</f>
        <v>1'</v>
      </c>
      <c r="T1708">
        <f>VLOOKUP($D1708,metadata!$B$2:$S$451,17,0)</f>
        <v>50</v>
      </c>
      <c r="U1708" t="str">
        <f>VLOOKUP($D1708,metadata!$B$2:$S$451,18,0)</f>
        <v/>
      </c>
      <c r="V1708">
        <f>VLOOKUP($D1708,metadata!$B$2:$Z$451,19,0)</f>
        <v>46.4</v>
      </c>
      <c r="W1708" t="str">
        <f>VLOOKUP($D1708,metadata!$B$2:$Z$451,20,0)</f>
        <v>acc</v>
      </c>
      <c r="X1708" t="str">
        <f>VLOOKUP($D1708,metadata!$B$2:$Z$451,21,0)</f>
        <v/>
      </c>
      <c r="Y1708">
        <f>VLOOKUP($D1708,metadata!$B$2:$Z$451,22,0)</f>
        <v>44</v>
      </c>
      <c r="Z1708" t="str">
        <f>VLOOKUP($D1708,metadata!$B$2:$Z$451,23,0)</f>
        <v/>
      </c>
      <c r="AA1708" t="str">
        <f>VLOOKUP($D1708,metadata!$B$2:$Z$451,24,0)</f>
        <v/>
      </c>
      <c r="AB1708" t="str">
        <f>VLOOKUP($D1708,metadata!$B$2:$Z$451,25,0)</f>
        <v/>
      </c>
      <c r="AC1708">
        <v>19.994888070754499</v>
      </c>
      <c r="AD1708">
        <v>-0.927806694596085</v>
      </c>
      <c r="AF1708">
        <f>IF(AE1708="",V1708,AE1708)</f>
        <v>46.4</v>
      </c>
      <c r="AG1708">
        <f>ROUND(AC1708,1)</f>
        <v>20</v>
      </c>
      <c r="AH1708">
        <v>2016</v>
      </c>
      <c r="AI1708" t="s">
        <v>38</v>
      </c>
      <c r="AJ1708" t="s">
        <v>38</v>
      </c>
    </row>
    <row r="1709" spans="3:36" x14ac:dyDescent="0.3">
      <c r="C1709">
        <v>1709</v>
      </c>
      <c r="D1709" t="str">
        <f t="shared" si="59"/>
        <v>44-Uppland</v>
      </c>
      <c r="E1709" t="str">
        <f>VLOOKUP($D1709,metadata!$B$2:$S$451,2,0)</f>
        <v>Schroeder, M; Dalin, P</v>
      </c>
      <c r="F1709" t="str">
        <f>VLOOKUP($D1709,metadata!$B$2:$S$451,3,0)</f>
        <v>Differences in photoperiod-induced diapause plasticity among different populations of the bark beetle Ips typographus and its predator Thanasimus formicarius</v>
      </c>
      <c r="G1709" t="str">
        <f>VLOOKUP($D1709,metadata!$B$2:$S$451,4,0)</f>
        <v>10.1111/afe.12189</v>
      </c>
      <c r="H1709" t="str">
        <f>VLOOKUP($D1709,metadata!$B$2:$S$451,5,0)</f>
        <v>y</v>
      </c>
      <c r="I1709" t="str">
        <f>VLOOKUP($D1709,metadata!$B$2:$S$451,6,0)</f>
        <v>a</v>
      </c>
      <c r="J1709" t="str">
        <f>VLOOKUP($D1709,metadata!$B$2:$S$451,7,0)</f>
        <v>i</v>
      </c>
      <c r="K1709">
        <f>VLOOKUP($D1709,metadata!$B$2:$S$451,8,0)</f>
        <v>4</v>
      </c>
      <c r="L1709">
        <f>VLOOKUP($D1709,metadata!$B$2:$S$451,9,0)</f>
        <v>5</v>
      </c>
      <c r="M1709" t="str">
        <f>VLOOKUP($D1709,metadata!$B$2:$S$451,10,0)</f>
        <v/>
      </c>
      <c r="N1709" t="str">
        <f>VLOOKUP($D1709,metadata!$B$2:$S$451,11,0)</f>
        <v>Ips typographus</v>
      </c>
      <c r="O1709" t="str">
        <f>VLOOKUP($D1709,metadata!$B$2:$S$451,12,0)</f>
        <v>coleoptera</v>
      </c>
      <c r="P1709" t="str">
        <f>VLOOKUP($D1709,metadata!$B$2:$S$451,13,0)</f>
        <v>Uppland</v>
      </c>
      <c r="Q1709">
        <f>VLOOKUP($D1709,metadata!$B$2:$S$451,14,0)</f>
        <v>60.25</v>
      </c>
      <c r="R1709">
        <f>VLOOKUP($D1709,metadata!$B$2:$S$451,15,0)</f>
        <v>18.533333333333299</v>
      </c>
      <c r="S1709" t="str">
        <f>VLOOKUP($D1709,metadata!$B$2:$S$451,16,0)</f>
        <v>1'</v>
      </c>
      <c r="T1709">
        <f>VLOOKUP($D1709,metadata!$B$2:$S$451,17,0)</f>
        <v>50</v>
      </c>
      <c r="U1709" t="str">
        <f>VLOOKUP($D1709,metadata!$B$2:$S$451,18,0)</f>
        <v/>
      </c>
      <c r="V1709">
        <f>VLOOKUP($D1709,metadata!$B$2:$Z$451,19,0)</f>
        <v>46.4</v>
      </c>
      <c r="W1709" t="str">
        <f>VLOOKUP($D1709,metadata!$B$2:$Z$451,20,0)</f>
        <v>acc</v>
      </c>
      <c r="X1709" t="str">
        <f>VLOOKUP($D1709,metadata!$B$2:$Z$451,21,0)</f>
        <v/>
      </c>
      <c r="Y1709">
        <f>VLOOKUP($D1709,metadata!$B$2:$Z$451,22,0)</f>
        <v>44</v>
      </c>
      <c r="Z1709" t="str">
        <f>VLOOKUP($D1709,metadata!$B$2:$Z$451,23,0)</f>
        <v/>
      </c>
      <c r="AA1709" t="str">
        <f>VLOOKUP($D1709,metadata!$B$2:$Z$451,24,0)</f>
        <v/>
      </c>
      <c r="AB1709" t="str">
        <f>VLOOKUP($D1709,metadata!$B$2:$Z$451,25,0)</f>
        <v/>
      </c>
      <c r="AC1709">
        <v>22.0138969997037</v>
      </c>
      <c r="AD1709">
        <v>13.4486479624222</v>
      </c>
      <c r="AF1709">
        <f>IF(AE1709="",V1709,AE1709)</f>
        <v>46.4</v>
      </c>
      <c r="AG1709">
        <f>ROUND(AC1709,1)</f>
        <v>22</v>
      </c>
      <c r="AH1709">
        <v>2016</v>
      </c>
      <c r="AI1709" t="s">
        <v>38</v>
      </c>
      <c r="AJ1709" t="s">
        <v>38</v>
      </c>
    </row>
    <row r="1710" spans="3:36" x14ac:dyDescent="0.3">
      <c r="C1710">
        <v>1710</v>
      </c>
      <c r="D1710" t="str">
        <f t="shared" si="59"/>
        <v>44-Uppland</v>
      </c>
      <c r="E1710" t="str">
        <f>VLOOKUP($D1710,metadata!$B$2:$S$451,2,0)</f>
        <v>Schroeder, M; Dalin, P</v>
      </c>
      <c r="F1710" t="str">
        <f>VLOOKUP($D1710,metadata!$B$2:$S$451,3,0)</f>
        <v>Differences in photoperiod-induced diapause plasticity among different populations of the bark beetle Ips typographus and its predator Thanasimus formicarius</v>
      </c>
      <c r="G1710" t="str">
        <f>VLOOKUP($D1710,metadata!$B$2:$S$451,4,0)</f>
        <v>10.1111/afe.12189</v>
      </c>
      <c r="H1710" t="str">
        <f>VLOOKUP($D1710,metadata!$B$2:$S$451,5,0)</f>
        <v>y</v>
      </c>
      <c r="I1710" t="str">
        <f>VLOOKUP($D1710,metadata!$B$2:$S$451,6,0)</f>
        <v>a</v>
      </c>
      <c r="J1710" t="str">
        <f>VLOOKUP($D1710,metadata!$B$2:$S$451,7,0)</f>
        <v>i</v>
      </c>
      <c r="K1710">
        <f>VLOOKUP($D1710,metadata!$B$2:$S$451,8,0)</f>
        <v>4</v>
      </c>
      <c r="L1710">
        <f>VLOOKUP($D1710,metadata!$B$2:$S$451,9,0)</f>
        <v>5</v>
      </c>
      <c r="M1710" t="str">
        <f>VLOOKUP($D1710,metadata!$B$2:$S$451,10,0)</f>
        <v/>
      </c>
      <c r="N1710" t="str">
        <f>VLOOKUP($D1710,metadata!$B$2:$S$451,11,0)</f>
        <v>Ips typographus</v>
      </c>
      <c r="O1710" t="str">
        <f>VLOOKUP($D1710,metadata!$B$2:$S$451,12,0)</f>
        <v>coleoptera</v>
      </c>
      <c r="P1710" t="str">
        <f>VLOOKUP($D1710,metadata!$B$2:$S$451,13,0)</f>
        <v>Uppland</v>
      </c>
      <c r="Q1710">
        <f>VLOOKUP($D1710,metadata!$B$2:$S$451,14,0)</f>
        <v>60.25</v>
      </c>
      <c r="R1710">
        <f>VLOOKUP($D1710,metadata!$B$2:$S$451,15,0)</f>
        <v>18.533333333333299</v>
      </c>
      <c r="S1710" t="str">
        <f>VLOOKUP($D1710,metadata!$B$2:$S$451,16,0)</f>
        <v>1'</v>
      </c>
      <c r="T1710">
        <f>VLOOKUP($D1710,metadata!$B$2:$S$451,17,0)</f>
        <v>50</v>
      </c>
      <c r="U1710" t="str">
        <f>VLOOKUP($D1710,metadata!$B$2:$S$451,18,0)</f>
        <v/>
      </c>
      <c r="V1710">
        <f>VLOOKUP($D1710,metadata!$B$2:$Z$451,19,0)</f>
        <v>46.4</v>
      </c>
      <c r="W1710" t="str">
        <f>VLOOKUP($D1710,metadata!$B$2:$Z$451,20,0)</f>
        <v>acc</v>
      </c>
      <c r="X1710" t="str">
        <f>VLOOKUP($D1710,metadata!$B$2:$Z$451,21,0)</f>
        <v/>
      </c>
      <c r="Y1710">
        <f>VLOOKUP($D1710,metadata!$B$2:$Z$451,22,0)</f>
        <v>44</v>
      </c>
      <c r="Z1710" t="str">
        <f>VLOOKUP($D1710,metadata!$B$2:$Z$451,23,0)</f>
        <v/>
      </c>
      <c r="AA1710" t="str">
        <f>VLOOKUP($D1710,metadata!$B$2:$Z$451,24,0)</f>
        <v/>
      </c>
      <c r="AB1710" t="str">
        <f>VLOOKUP($D1710,metadata!$B$2:$Z$451,25,0)</f>
        <v/>
      </c>
      <c r="AC1710">
        <v>23.499454106893399</v>
      </c>
      <c r="AD1710">
        <v>13.3113283398924</v>
      </c>
      <c r="AF1710">
        <f>IF(AE1710="",V1710,AE1710)</f>
        <v>46.4</v>
      </c>
      <c r="AG1710">
        <f>ROUND(AC1710,1)</f>
        <v>23.5</v>
      </c>
      <c r="AH1710">
        <v>2016</v>
      </c>
      <c r="AI1710" t="s">
        <v>38</v>
      </c>
      <c r="AJ1710" t="s">
        <v>38</v>
      </c>
    </row>
    <row r="1711" spans="3:36" x14ac:dyDescent="0.3">
      <c r="C1711">
        <v>1711</v>
      </c>
      <c r="D1711" t="str">
        <f t="shared" si="59"/>
        <v>44-Vindeln</v>
      </c>
      <c r="E1711" t="str">
        <f>VLOOKUP($D1711,metadata!$B$2:$S$451,2,0)</f>
        <v>Schroeder, M; Dalin, P</v>
      </c>
      <c r="F1711" t="str">
        <f>VLOOKUP($D1711,metadata!$B$2:$S$451,3,0)</f>
        <v>Differences in photoperiod-induced diapause plasticity among different populations of the bark beetle Ips typographus and its predator Thanasimus formicarius</v>
      </c>
      <c r="G1711" t="str">
        <f>VLOOKUP($D1711,metadata!$B$2:$S$451,4,0)</f>
        <v>10.1111/afe.12189</v>
      </c>
      <c r="H1711" t="str">
        <f>VLOOKUP($D1711,metadata!$B$2:$S$451,5,0)</f>
        <v>y</v>
      </c>
      <c r="I1711" t="str">
        <f>VLOOKUP($D1711,metadata!$B$2:$S$451,6,0)</f>
        <v>a</v>
      </c>
      <c r="J1711" t="str">
        <f>VLOOKUP($D1711,metadata!$B$2:$S$451,7,0)</f>
        <v>i</v>
      </c>
      <c r="K1711">
        <f>VLOOKUP($D1711,metadata!$B$2:$S$451,8,0)</f>
        <v>4</v>
      </c>
      <c r="L1711">
        <f>VLOOKUP($D1711,metadata!$B$2:$S$451,9,0)</f>
        <v>5</v>
      </c>
      <c r="M1711" t="str">
        <f>VLOOKUP($D1711,metadata!$B$2:$S$451,10,0)</f>
        <v/>
      </c>
      <c r="N1711" t="str">
        <f>VLOOKUP($D1711,metadata!$B$2:$S$451,11,0)</f>
        <v>Ips typographus</v>
      </c>
      <c r="O1711" t="str">
        <f>VLOOKUP($D1711,metadata!$B$2:$S$451,12,0)</f>
        <v>coleoptera</v>
      </c>
      <c r="P1711" t="str">
        <f>VLOOKUP($D1711,metadata!$B$2:$S$451,13,0)</f>
        <v>Vindeln</v>
      </c>
      <c r="Q1711">
        <f>VLOOKUP($D1711,metadata!$B$2:$S$451,14,0)</f>
        <v>64.1666666666667</v>
      </c>
      <c r="R1711">
        <f>VLOOKUP($D1711,metadata!$B$2:$S$451,15,0)</f>
        <v>19.75</v>
      </c>
      <c r="S1711" t="str">
        <f>VLOOKUP($D1711,metadata!$B$2:$S$451,16,0)</f>
        <v>1'</v>
      </c>
      <c r="T1711">
        <f>VLOOKUP($D1711,metadata!$B$2:$S$451,17,0)</f>
        <v>200</v>
      </c>
      <c r="U1711" t="str">
        <f>VLOOKUP($D1711,metadata!$B$2:$S$451,18,0)</f>
        <v/>
      </c>
      <c r="V1711">
        <f>VLOOKUP($D1711,metadata!$B$2:$Z$451,19,0)</f>
        <v>50.6</v>
      </c>
      <c r="W1711" t="str">
        <f>VLOOKUP($D1711,metadata!$B$2:$Z$451,20,0)</f>
        <v>acc</v>
      </c>
      <c r="X1711" t="str">
        <f>VLOOKUP($D1711,metadata!$B$2:$Z$451,21,0)</f>
        <v/>
      </c>
      <c r="Y1711">
        <f>VLOOKUP($D1711,metadata!$B$2:$Z$451,22,0)</f>
        <v>44</v>
      </c>
      <c r="Z1711" t="str">
        <f>VLOOKUP($D1711,metadata!$B$2:$Z$451,23,0)</f>
        <v/>
      </c>
      <c r="AA1711" t="str">
        <f>VLOOKUP($D1711,metadata!$B$2:$Z$451,24,0)</f>
        <v/>
      </c>
      <c r="AB1711" t="str">
        <f>VLOOKUP($D1711,metadata!$B$2:$Z$451,25,0)</f>
        <v/>
      </c>
      <c r="AC1711">
        <v>17.012195844441599</v>
      </c>
      <c r="AD1711">
        <v>84.000888663196605</v>
      </c>
      <c r="AF1711">
        <f>IF(AE1711="",V1711,AE1711)</f>
        <v>50.6</v>
      </c>
      <c r="AG1711">
        <f>ROUND(AC1711,1)</f>
        <v>17</v>
      </c>
      <c r="AH1711">
        <v>2016</v>
      </c>
      <c r="AI1711" t="s">
        <v>38</v>
      </c>
      <c r="AJ1711" t="s">
        <v>38</v>
      </c>
    </row>
    <row r="1712" spans="3:36" x14ac:dyDescent="0.3">
      <c r="C1712">
        <v>1712</v>
      </c>
      <c r="D1712" t="str">
        <f t="shared" si="59"/>
        <v>44-Vindeln</v>
      </c>
      <c r="E1712" t="str">
        <f>VLOOKUP($D1712,metadata!$B$2:$S$451,2,0)</f>
        <v>Schroeder, M; Dalin, P</v>
      </c>
      <c r="F1712" t="str">
        <f>VLOOKUP($D1712,metadata!$B$2:$S$451,3,0)</f>
        <v>Differences in photoperiod-induced diapause plasticity among different populations of the bark beetle Ips typographus and its predator Thanasimus formicarius</v>
      </c>
      <c r="G1712" t="str">
        <f>VLOOKUP($D1712,metadata!$B$2:$S$451,4,0)</f>
        <v>10.1111/afe.12189</v>
      </c>
      <c r="H1712" t="str">
        <f>VLOOKUP($D1712,metadata!$B$2:$S$451,5,0)</f>
        <v>y</v>
      </c>
      <c r="I1712" t="str">
        <f>VLOOKUP($D1712,metadata!$B$2:$S$451,6,0)</f>
        <v>a</v>
      </c>
      <c r="J1712" t="str">
        <f>VLOOKUP($D1712,metadata!$B$2:$S$451,7,0)</f>
        <v>i</v>
      </c>
      <c r="K1712">
        <f>VLOOKUP($D1712,metadata!$B$2:$S$451,8,0)</f>
        <v>4</v>
      </c>
      <c r="L1712">
        <f>VLOOKUP($D1712,metadata!$B$2:$S$451,9,0)</f>
        <v>5</v>
      </c>
      <c r="M1712" t="str">
        <f>VLOOKUP($D1712,metadata!$B$2:$S$451,10,0)</f>
        <v/>
      </c>
      <c r="N1712" t="str">
        <f>VLOOKUP($D1712,metadata!$B$2:$S$451,11,0)</f>
        <v>Ips typographus</v>
      </c>
      <c r="O1712" t="str">
        <f>VLOOKUP($D1712,metadata!$B$2:$S$451,12,0)</f>
        <v>coleoptera</v>
      </c>
      <c r="P1712" t="str">
        <f>VLOOKUP($D1712,metadata!$B$2:$S$451,13,0)</f>
        <v>Vindeln</v>
      </c>
      <c r="Q1712">
        <f>VLOOKUP($D1712,metadata!$B$2:$S$451,14,0)</f>
        <v>64.1666666666667</v>
      </c>
      <c r="R1712">
        <f>VLOOKUP($D1712,metadata!$B$2:$S$451,15,0)</f>
        <v>19.75</v>
      </c>
      <c r="S1712" t="str">
        <f>VLOOKUP($D1712,metadata!$B$2:$S$451,16,0)</f>
        <v>1'</v>
      </c>
      <c r="T1712">
        <f>VLOOKUP($D1712,metadata!$B$2:$S$451,17,0)</f>
        <v>200</v>
      </c>
      <c r="U1712" t="str">
        <f>VLOOKUP($D1712,metadata!$B$2:$S$451,18,0)</f>
        <v/>
      </c>
      <c r="V1712">
        <f>VLOOKUP($D1712,metadata!$B$2:$Z$451,19,0)</f>
        <v>50.6</v>
      </c>
      <c r="W1712" t="str">
        <f>VLOOKUP($D1712,metadata!$B$2:$Z$451,20,0)</f>
        <v>acc</v>
      </c>
      <c r="X1712" t="str">
        <f>VLOOKUP($D1712,metadata!$B$2:$Z$451,21,0)</f>
        <v/>
      </c>
      <c r="Y1712">
        <f>VLOOKUP($D1712,metadata!$B$2:$Z$451,22,0)</f>
        <v>44</v>
      </c>
      <c r="Z1712" t="str">
        <f>VLOOKUP($D1712,metadata!$B$2:$Z$451,23,0)</f>
        <v/>
      </c>
      <c r="AA1712" t="str">
        <f>VLOOKUP($D1712,metadata!$B$2:$Z$451,24,0)</f>
        <v/>
      </c>
      <c r="AB1712" t="str">
        <f>VLOOKUP($D1712,metadata!$B$2:$Z$451,25,0)</f>
        <v/>
      </c>
      <c r="AC1712">
        <v>18.0033515297702</v>
      </c>
      <c r="AD1712">
        <v>58.389403749312301</v>
      </c>
      <c r="AF1712">
        <f>IF(AE1712="",V1712,AE1712)</f>
        <v>50.6</v>
      </c>
      <c r="AG1712">
        <f>ROUND(AC1712,1)</f>
        <v>18</v>
      </c>
      <c r="AH1712">
        <v>2016</v>
      </c>
      <c r="AI1712" t="s">
        <v>38</v>
      </c>
      <c r="AJ1712" t="s">
        <v>38</v>
      </c>
    </row>
    <row r="1713" spans="3:36" x14ac:dyDescent="0.3">
      <c r="C1713">
        <v>1713</v>
      </c>
      <c r="D1713" t="str">
        <f t="shared" si="59"/>
        <v>44-Vindeln</v>
      </c>
      <c r="E1713" t="str">
        <f>VLOOKUP($D1713,metadata!$B$2:$S$451,2,0)</f>
        <v>Schroeder, M; Dalin, P</v>
      </c>
      <c r="F1713" t="str">
        <f>VLOOKUP($D1713,metadata!$B$2:$S$451,3,0)</f>
        <v>Differences in photoperiod-induced diapause plasticity among different populations of the bark beetle Ips typographus and its predator Thanasimus formicarius</v>
      </c>
      <c r="G1713" t="str">
        <f>VLOOKUP($D1713,metadata!$B$2:$S$451,4,0)</f>
        <v>10.1111/afe.12189</v>
      </c>
      <c r="H1713" t="str">
        <f>VLOOKUP($D1713,metadata!$B$2:$S$451,5,0)</f>
        <v>y</v>
      </c>
      <c r="I1713" t="str">
        <f>VLOOKUP($D1713,metadata!$B$2:$S$451,6,0)</f>
        <v>a</v>
      </c>
      <c r="J1713" t="str">
        <f>VLOOKUP($D1713,metadata!$B$2:$S$451,7,0)</f>
        <v>i</v>
      </c>
      <c r="K1713">
        <f>VLOOKUP($D1713,metadata!$B$2:$S$451,8,0)</f>
        <v>4</v>
      </c>
      <c r="L1713">
        <f>VLOOKUP($D1713,metadata!$B$2:$S$451,9,0)</f>
        <v>5</v>
      </c>
      <c r="M1713" t="str">
        <f>VLOOKUP($D1713,metadata!$B$2:$S$451,10,0)</f>
        <v/>
      </c>
      <c r="N1713" t="str">
        <f>VLOOKUP($D1713,metadata!$B$2:$S$451,11,0)</f>
        <v>Ips typographus</v>
      </c>
      <c r="O1713" t="str">
        <f>VLOOKUP($D1713,metadata!$B$2:$S$451,12,0)</f>
        <v>coleoptera</v>
      </c>
      <c r="P1713" t="str">
        <f>VLOOKUP($D1713,metadata!$B$2:$S$451,13,0)</f>
        <v>Vindeln</v>
      </c>
      <c r="Q1713">
        <f>VLOOKUP($D1713,metadata!$B$2:$S$451,14,0)</f>
        <v>64.1666666666667</v>
      </c>
      <c r="R1713">
        <f>VLOOKUP($D1713,metadata!$B$2:$S$451,15,0)</f>
        <v>19.75</v>
      </c>
      <c r="S1713" t="str">
        <f>VLOOKUP($D1713,metadata!$B$2:$S$451,16,0)</f>
        <v>1'</v>
      </c>
      <c r="T1713">
        <f>VLOOKUP($D1713,metadata!$B$2:$S$451,17,0)</f>
        <v>200</v>
      </c>
      <c r="U1713" t="str">
        <f>VLOOKUP($D1713,metadata!$B$2:$S$451,18,0)</f>
        <v/>
      </c>
      <c r="V1713">
        <f>VLOOKUP($D1713,metadata!$B$2:$Z$451,19,0)</f>
        <v>50.6</v>
      </c>
      <c r="W1713" t="str">
        <f>VLOOKUP($D1713,metadata!$B$2:$Z$451,20,0)</f>
        <v>acc</v>
      </c>
      <c r="X1713" t="str">
        <f>VLOOKUP($D1713,metadata!$B$2:$Z$451,21,0)</f>
        <v/>
      </c>
      <c r="Y1713">
        <f>VLOOKUP($D1713,metadata!$B$2:$Z$451,22,0)</f>
        <v>44</v>
      </c>
      <c r="Z1713" t="str">
        <f>VLOOKUP($D1713,metadata!$B$2:$Z$451,23,0)</f>
        <v/>
      </c>
      <c r="AA1713" t="str">
        <f>VLOOKUP($D1713,metadata!$B$2:$Z$451,24,0)</f>
        <v/>
      </c>
      <c r="AB1713" t="str">
        <f>VLOOKUP($D1713,metadata!$B$2:$Z$451,25,0)</f>
        <v/>
      </c>
      <c r="AC1713">
        <v>19.9976302314756</v>
      </c>
      <c r="AD1713">
        <v>26.390969489230201</v>
      </c>
      <c r="AF1713">
        <f>IF(AE1713="",V1713,AE1713)</f>
        <v>50.6</v>
      </c>
      <c r="AG1713">
        <f>ROUND(AC1713,1)</f>
        <v>20</v>
      </c>
      <c r="AH1713">
        <v>2016</v>
      </c>
      <c r="AI1713" t="s">
        <v>38</v>
      </c>
      <c r="AJ1713" t="s">
        <v>38</v>
      </c>
    </row>
    <row r="1714" spans="3:36" x14ac:dyDescent="0.3">
      <c r="C1714">
        <v>1714</v>
      </c>
      <c r="D1714" t="str">
        <f t="shared" si="59"/>
        <v>44-Vindeln</v>
      </c>
      <c r="E1714" t="str">
        <f>VLOOKUP($D1714,metadata!$B$2:$S$451,2,0)</f>
        <v>Schroeder, M; Dalin, P</v>
      </c>
      <c r="F1714" t="str">
        <f>VLOOKUP($D1714,metadata!$B$2:$S$451,3,0)</f>
        <v>Differences in photoperiod-induced diapause plasticity among different populations of the bark beetle Ips typographus and its predator Thanasimus formicarius</v>
      </c>
      <c r="G1714" t="str">
        <f>VLOOKUP($D1714,metadata!$B$2:$S$451,4,0)</f>
        <v>10.1111/afe.12189</v>
      </c>
      <c r="H1714" t="str">
        <f>VLOOKUP($D1714,metadata!$B$2:$S$451,5,0)</f>
        <v>y</v>
      </c>
      <c r="I1714" t="str">
        <f>VLOOKUP($D1714,metadata!$B$2:$S$451,6,0)</f>
        <v>a</v>
      </c>
      <c r="J1714" t="str">
        <f>VLOOKUP($D1714,metadata!$B$2:$S$451,7,0)</f>
        <v>i</v>
      </c>
      <c r="K1714">
        <f>VLOOKUP($D1714,metadata!$B$2:$S$451,8,0)</f>
        <v>4</v>
      </c>
      <c r="L1714">
        <f>VLOOKUP($D1714,metadata!$B$2:$S$451,9,0)</f>
        <v>5</v>
      </c>
      <c r="M1714" t="str">
        <f>VLOOKUP($D1714,metadata!$B$2:$S$451,10,0)</f>
        <v/>
      </c>
      <c r="N1714" t="str">
        <f>VLOOKUP($D1714,metadata!$B$2:$S$451,11,0)</f>
        <v>Ips typographus</v>
      </c>
      <c r="O1714" t="str">
        <f>VLOOKUP($D1714,metadata!$B$2:$S$451,12,0)</f>
        <v>coleoptera</v>
      </c>
      <c r="P1714" t="str">
        <f>VLOOKUP($D1714,metadata!$B$2:$S$451,13,0)</f>
        <v>Vindeln</v>
      </c>
      <c r="Q1714">
        <f>VLOOKUP($D1714,metadata!$B$2:$S$451,14,0)</f>
        <v>64.1666666666667</v>
      </c>
      <c r="R1714">
        <f>VLOOKUP($D1714,metadata!$B$2:$S$451,15,0)</f>
        <v>19.75</v>
      </c>
      <c r="S1714" t="str">
        <f>VLOOKUP($D1714,metadata!$B$2:$S$451,16,0)</f>
        <v>1'</v>
      </c>
      <c r="T1714">
        <f>VLOOKUP($D1714,metadata!$B$2:$S$451,17,0)</f>
        <v>200</v>
      </c>
      <c r="U1714" t="str">
        <f>VLOOKUP($D1714,metadata!$B$2:$S$451,18,0)</f>
        <v/>
      </c>
      <c r="V1714">
        <f>VLOOKUP($D1714,metadata!$B$2:$Z$451,19,0)</f>
        <v>50.6</v>
      </c>
      <c r="W1714" t="str">
        <f>VLOOKUP($D1714,metadata!$B$2:$Z$451,20,0)</f>
        <v>acc</v>
      </c>
      <c r="X1714" t="str">
        <f>VLOOKUP($D1714,metadata!$B$2:$Z$451,21,0)</f>
        <v/>
      </c>
      <c r="Y1714">
        <f>VLOOKUP($D1714,metadata!$B$2:$Z$451,22,0)</f>
        <v>44</v>
      </c>
      <c r="Z1714" t="str">
        <f>VLOOKUP($D1714,metadata!$B$2:$Z$451,23,0)</f>
        <v/>
      </c>
      <c r="AA1714" t="str">
        <f>VLOOKUP($D1714,metadata!$B$2:$Z$451,24,0)</f>
        <v/>
      </c>
      <c r="AB1714" t="str">
        <f>VLOOKUP($D1714,metadata!$B$2:$Z$451,25,0)</f>
        <v/>
      </c>
      <c r="AC1714">
        <v>22.0144386610807</v>
      </c>
      <c r="AD1714">
        <v>18.844949430832301</v>
      </c>
      <c r="AF1714">
        <f>IF(AE1714="",V1714,AE1714)</f>
        <v>50.6</v>
      </c>
      <c r="AG1714">
        <f>ROUND(AC1714,1)</f>
        <v>22</v>
      </c>
      <c r="AH1714">
        <v>2016</v>
      </c>
      <c r="AI1714" t="s">
        <v>38</v>
      </c>
      <c r="AJ1714" t="s">
        <v>38</v>
      </c>
    </row>
    <row r="1715" spans="3:36" x14ac:dyDescent="0.3">
      <c r="C1715">
        <v>1715</v>
      </c>
      <c r="D1715" t="str">
        <f t="shared" si="59"/>
        <v>44-Vindeln</v>
      </c>
      <c r="E1715" t="str">
        <f>VLOOKUP($D1715,metadata!$B$2:$S$451,2,0)</f>
        <v>Schroeder, M; Dalin, P</v>
      </c>
      <c r="F1715" t="str">
        <f>VLOOKUP($D1715,metadata!$B$2:$S$451,3,0)</f>
        <v>Differences in photoperiod-induced diapause plasticity among different populations of the bark beetle Ips typographus and its predator Thanasimus formicarius</v>
      </c>
      <c r="G1715" t="str">
        <f>VLOOKUP($D1715,metadata!$B$2:$S$451,4,0)</f>
        <v>10.1111/afe.12189</v>
      </c>
      <c r="H1715" t="str">
        <f>VLOOKUP($D1715,metadata!$B$2:$S$451,5,0)</f>
        <v>y</v>
      </c>
      <c r="I1715" t="str">
        <f>VLOOKUP($D1715,metadata!$B$2:$S$451,6,0)</f>
        <v>a</v>
      </c>
      <c r="J1715" t="str">
        <f>VLOOKUP($D1715,metadata!$B$2:$S$451,7,0)</f>
        <v>i</v>
      </c>
      <c r="K1715">
        <f>VLOOKUP($D1715,metadata!$B$2:$S$451,8,0)</f>
        <v>4</v>
      </c>
      <c r="L1715">
        <f>VLOOKUP($D1715,metadata!$B$2:$S$451,9,0)</f>
        <v>5</v>
      </c>
      <c r="M1715" t="str">
        <f>VLOOKUP($D1715,metadata!$B$2:$S$451,10,0)</f>
        <v/>
      </c>
      <c r="N1715" t="str">
        <f>VLOOKUP($D1715,metadata!$B$2:$S$451,11,0)</f>
        <v>Ips typographus</v>
      </c>
      <c r="O1715" t="str">
        <f>VLOOKUP($D1715,metadata!$B$2:$S$451,12,0)</f>
        <v>coleoptera</v>
      </c>
      <c r="P1715" t="str">
        <f>VLOOKUP($D1715,metadata!$B$2:$S$451,13,0)</f>
        <v>Vindeln</v>
      </c>
      <c r="Q1715">
        <f>VLOOKUP($D1715,metadata!$B$2:$S$451,14,0)</f>
        <v>64.1666666666667</v>
      </c>
      <c r="R1715">
        <f>VLOOKUP($D1715,metadata!$B$2:$S$451,15,0)</f>
        <v>19.75</v>
      </c>
      <c r="S1715" t="str">
        <f>VLOOKUP($D1715,metadata!$B$2:$S$451,16,0)</f>
        <v>1'</v>
      </c>
      <c r="T1715">
        <f>VLOOKUP($D1715,metadata!$B$2:$S$451,17,0)</f>
        <v>200</v>
      </c>
      <c r="U1715" t="str">
        <f>VLOOKUP($D1715,metadata!$B$2:$S$451,18,0)</f>
        <v/>
      </c>
      <c r="V1715">
        <f>VLOOKUP($D1715,metadata!$B$2:$Z$451,19,0)</f>
        <v>50.6</v>
      </c>
      <c r="W1715" t="str">
        <f>VLOOKUP($D1715,metadata!$B$2:$Z$451,20,0)</f>
        <v>acc</v>
      </c>
      <c r="X1715" t="str">
        <f>VLOOKUP($D1715,metadata!$B$2:$Z$451,21,0)</f>
        <v/>
      </c>
      <c r="Y1715">
        <f>VLOOKUP($D1715,metadata!$B$2:$Z$451,22,0)</f>
        <v>44</v>
      </c>
      <c r="Z1715" t="str">
        <f>VLOOKUP($D1715,metadata!$B$2:$Z$451,23,0)</f>
        <v/>
      </c>
      <c r="AA1715" t="str">
        <f>VLOOKUP($D1715,metadata!$B$2:$Z$451,24,0)</f>
        <v/>
      </c>
      <c r="AB1715" t="str">
        <f>VLOOKUP($D1715,metadata!$B$2:$Z$451,25,0)</f>
        <v/>
      </c>
      <c r="AC1715">
        <v>23.520629681350702</v>
      </c>
      <c r="AD1715">
        <v>24.272988870551298</v>
      </c>
      <c r="AF1715">
        <f>IF(AE1715="",V1715,AE1715)</f>
        <v>50.6</v>
      </c>
      <c r="AG1715">
        <f>ROUND(AC1715,1)</f>
        <v>23.5</v>
      </c>
      <c r="AH1715">
        <v>2016</v>
      </c>
      <c r="AI1715" t="s">
        <v>38</v>
      </c>
      <c r="AJ1715" t="s">
        <v>38</v>
      </c>
    </row>
    <row r="1716" spans="3:36" x14ac:dyDescent="0.3">
      <c r="C1716">
        <v>1716</v>
      </c>
      <c r="D1716" t="str">
        <f t="shared" si="59"/>
        <v>44-Kalix</v>
      </c>
      <c r="E1716" t="str">
        <f>VLOOKUP($D1716,metadata!$B$2:$S$451,2,0)</f>
        <v>Schroeder, M; Dalin, P</v>
      </c>
      <c r="F1716" t="str">
        <f>VLOOKUP($D1716,metadata!$B$2:$S$451,3,0)</f>
        <v>Differences in photoperiod-induced diapause plasticity among different populations of the bark beetle Ips typographus and its predator Thanasimus formicarius</v>
      </c>
      <c r="G1716" t="str">
        <f>VLOOKUP($D1716,metadata!$B$2:$S$451,4,0)</f>
        <v>10.1111/afe.12189</v>
      </c>
      <c r="H1716" t="str">
        <f>VLOOKUP($D1716,metadata!$B$2:$S$451,5,0)</f>
        <v>y</v>
      </c>
      <c r="I1716" t="str">
        <f>VLOOKUP($D1716,metadata!$B$2:$S$451,6,0)</f>
        <v>a</v>
      </c>
      <c r="J1716" t="str">
        <f>VLOOKUP($D1716,metadata!$B$2:$S$451,7,0)</f>
        <v>i</v>
      </c>
      <c r="K1716">
        <f>VLOOKUP($D1716,metadata!$B$2:$S$451,8,0)</f>
        <v>4</v>
      </c>
      <c r="L1716">
        <f>VLOOKUP($D1716,metadata!$B$2:$S$451,9,0)</f>
        <v>5</v>
      </c>
      <c r="M1716" t="str">
        <f>VLOOKUP($D1716,metadata!$B$2:$S$451,10,0)</f>
        <v/>
      </c>
      <c r="N1716" t="str">
        <f>VLOOKUP($D1716,metadata!$B$2:$S$451,11,0)</f>
        <v>Ips typographus</v>
      </c>
      <c r="O1716" t="str">
        <f>VLOOKUP($D1716,metadata!$B$2:$S$451,12,0)</f>
        <v>coleoptera</v>
      </c>
      <c r="P1716" t="str">
        <f>VLOOKUP($D1716,metadata!$B$2:$S$451,13,0)</f>
        <v>Kalix</v>
      </c>
      <c r="Q1716">
        <f>VLOOKUP($D1716,metadata!$B$2:$S$451,14,0)</f>
        <v>65.9166666666667</v>
      </c>
      <c r="R1716">
        <f>VLOOKUP($D1716,metadata!$B$2:$S$451,15,0)</f>
        <v>23.25</v>
      </c>
      <c r="S1716" t="str">
        <f>VLOOKUP($D1716,metadata!$B$2:$S$451,16,0)</f>
        <v>1'</v>
      </c>
      <c r="T1716">
        <f>VLOOKUP($D1716,metadata!$B$2:$S$451,17,0)</f>
        <v>100</v>
      </c>
      <c r="U1716" t="str">
        <f>VLOOKUP($D1716,metadata!$B$2:$S$451,18,0)</f>
        <v/>
      </c>
      <c r="V1716">
        <f>VLOOKUP($D1716,metadata!$B$2:$Z$451,19,0)</f>
        <v>51.2</v>
      </c>
      <c r="W1716" t="str">
        <f>VLOOKUP($D1716,metadata!$B$2:$Z$451,20,0)</f>
        <v>acc</v>
      </c>
      <c r="X1716" t="str">
        <f>VLOOKUP($D1716,metadata!$B$2:$Z$451,21,0)</f>
        <v/>
      </c>
      <c r="Y1716">
        <f>VLOOKUP($D1716,metadata!$B$2:$Z$451,22,0)</f>
        <v>44</v>
      </c>
      <c r="Z1716" t="str">
        <f>VLOOKUP($D1716,metadata!$B$2:$Z$451,23,0)</f>
        <v/>
      </c>
      <c r="AA1716" t="str">
        <f>VLOOKUP($D1716,metadata!$B$2:$Z$451,24,0)</f>
        <v/>
      </c>
      <c r="AB1716" t="str">
        <f>VLOOKUP($D1716,metadata!$B$2:$Z$451,25,0)</f>
        <v/>
      </c>
      <c r="AC1716">
        <v>17.0029368202784</v>
      </c>
      <c r="AD1716">
        <v>91.757860437560794</v>
      </c>
      <c r="AF1716">
        <f>IF(AE1716="",V1716,AE1716)</f>
        <v>51.2</v>
      </c>
      <c r="AG1716">
        <f>ROUND(AC1716,1)</f>
        <v>17</v>
      </c>
      <c r="AH1716">
        <v>2016</v>
      </c>
      <c r="AI1716" t="s">
        <v>38</v>
      </c>
      <c r="AJ1716" t="s">
        <v>38</v>
      </c>
    </row>
    <row r="1717" spans="3:36" x14ac:dyDescent="0.3">
      <c r="C1717">
        <v>1717</v>
      </c>
      <c r="D1717" t="str">
        <f t="shared" si="59"/>
        <v>44-Kalix</v>
      </c>
      <c r="E1717" t="str">
        <f>VLOOKUP($D1717,metadata!$B$2:$S$451,2,0)</f>
        <v>Schroeder, M; Dalin, P</v>
      </c>
      <c r="F1717" t="str">
        <f>VLOOKUP($D1717,metadata!$B$2:$S$451,3,0)</f>
        <v>Differences in photoperiod-induced diapause plasticity among different populations of the bark beetle Ips typographus and its predator Thanasimus formicarius</v>
      </c>
      <c r="G1717" t="str">
        <f>VLOOKUP($D1717,metadata!$B$2:$S$451,4,0)</f>
        <v>10.1111/afe.12189</v>
      </c>
      <c r="H1717" t="str">
        <f>VLOOKUP($D1717,metadata!$B$2:$S$451,5,0)</f>
        <v>y</v>
      </c>
      <c r="I1717" t="str">
        <f>VLOOKUP($D1717,metadata!$B$2:$S$451,6,0)</f>
        <v>a</v>
      </c>
      <c r="J1717" t="str">
        <f>VLOOKUP($D1717,metadata!$B$2:$S$451,7,0)</f>
        <v>i</v>
      </c>
      <c r="K1717">
        <f>VLOOKUP($D1717,metadata!$B$2:$S$451,8,0)</f>
        <v>4</v>
      </c>
      <c r="L1717">
        <f>VLOOKUP($D1717,metadata!$B$2:$S$451,9,0)</f>
        <v>5</v>
      </c>
      <c r="M1717" t="str">
        <f>VLOOKUP($D1717,metadata!$B$2:$S$451,10,0)</f>
        <v/>
      </c>
      <c r="N1717" t="str">
        <f>VLOOKUP($D1717,metadata!$B$2:$S$451,11,0)</f>
        <v>Ips typographus</v>
      </c>
      <c r="O1717" t="str">
        <f>VLOOKUP($D1717,metadata!$B$2:$S$451,12,0)</f>
        <v>coleoptera</v>
      </c>
      <c r="P1717" t="str">
        <f>VLOOKUP($D1717,metadata!$B$2:$S$451,13,0)</f>
        <v>Kalix</v>
      </c>
      <c r="Q1717">
        <f>VLOOKUP($D1717,metadata!$B$2:$S$451,14,0)</f>
        <v>65.9166666666667</v>
      </c>
      <c r="R1717">
        <f>VLOOKUP($D1717,metadata!$B$2:$S$451,15,0)</f>
        <v>23.25</v>
      </c>
      <c r="S1717" t="str">
        <f>VLOOKUP($D1717,metadata!$B$2:$S$451,16,0)</f>
        <v>1'</v>
      </c>
      <c r="T1717">
        <f>VLOOKUP($D1717,metadata!$B$2:$S$451,17,0)</f>
        <v>100</v>
      </c>
      <c r="U1717" t="str">
        <f>VLOOKUP($D1717,metadata!$B$2:$S$451,18,0)</f>
        <v/>
      </c>
      <c r="V1717">
        <f>VLOOKUP($D1717,metadata!$B$2:$Z$451,19,0)</f>
        <v>51.2</v>
      </c>
      <c r="W1717" t="str">
        <f>VLOOKUP($D1717,metadata!$B$2:$Z$451,20,0)</f>
        <v>acc</v>
      </c>
      <c r="X1717" t="str">
        <f>VLOOKUP($D1717,metadata!$B$2:$Z$451,21,0)</f>
        <v/>
      </c>
      <c r="Y1717">
        <f>VLOOKUP($D1717,metadata!$B$2:$Z$451,22,0)</f>
        <v>44</v>
      </c>
      <c r="Z1717" t="str">
        <f>VLOOKUP($D1717,metadata!$B$2:$Z$451,23,0)</f>
        <v/>
      </c>
      <c r="AA1717" t="str">
        <f>VLOOKUP($D1717,metadata!$B$2:$Z$451,24,0)</f>
        <v/>
      </c>
      <c r="AB1717" t="str">
        <f>VLOOKUP($D1717,metadata!$B$2:$Z$451,25,0)</f>
        <v/>
      </c>
      <c r="AC1717">
        <v>18.007329355507501</v>
      </c>
      <c r="AD1717">
        <v>98.018492657949196</v>
      </c>
      <c r="AF1717">
        <f>IF(AE1717="",V1717,AE1717)</f>
        <v>51.2</v>
      </c>
      <c r="AG1717">
        <f>ROUND(AC1717,1)</f>
        <v>18</v>
      </c>
      <c r="AH1717">
        <v>2016</v>
      </c>
      <c r="AI1717" t="s">
        <v>38</v>
      </c>
      <c r="AJ1717" t="s">
        <v>38</v>
      </c>
    </row>
    <row r="1718" spans="3:36" x14ac:dyDescent="0.3">
      <c r="C1718">
        <v>1718</v>
      </c>
      <c r="D1718" t="str">
        <f t="shared" si="59"/>
        <v>44-Kalix</v>
      </c>
      <c r="E1718" t="str">
        <f>VLOOKUP($D1718,metadata!$B$2:$S$451,2,0)</f>
        <v>Schroeder, M; Dalin, P</v>
      </c>
      <c r="F1718" t="str">
        <f>VLOOKUP($D1718,metadata!$B$2:$S$451,3,0)</f>
        <v>Differences in photoperiod-induced diapause plasticity among different populations of the bark beetle Ips typographus and its predator Thanasimus formicarius</v>
      </c>
      <c r="G1718" t="str">
        <f>VLOOKUP($D1718,metadata!$B$2:$S$451,4,0)</f>
        <v>10.1111/afe.12189</v>
      </c>
      <c r="H1718" t="str">
        <f>VLOOKUP($D1718,metadata!$B$2:$S$451,5,0)</f>
        <v>y</v>
      </c>
      <c r="I1718" t="str">
        <f>VLOOKUP($D1718,metadata!$B$2:$S$451,6,0)</f>
        <v>a</v>
      </c>
      <c r="J1718" t="str">
        <f>VLOOKUP($D1718,metadata!$B$2:$S$451,7,0)</f>
        <v>i</v>
      </c>
      <c r="K1718">
        <f>VLOOKUP($D1718,metadata!$B$2:$S$451,8,0)</f>
        <v>4</v>
      </c>
      <c r="L1718">
        <f>VLOOKUP($D1718,metadata!$B$2:$S$451,9,0)</f>
        <v>5</v>
      </c>
      <c r="M1718" t="str">
        <f>VLOOKUP($D1718,metadata!$B$2:$S$451,10,0)</f>
        <v/>
      </c>
      <c r="N1718" t="str">
        <f>VLOOKUP($D1718,metadata!$B$2:$S$451,11,0)</f>
        <v>Ips typographus</v>
      </c>
      <c r="O1718" t="str">
        <f>VLOOKUP($D1718,metadata!$B$2:$S$451,12,0)</f>
        <v>coleoptera</v>
      </c>
      <c r="P1718" t="str">
        <f>VLOOKUP($D1718,metadata!$B$2:$S$451,13,0)</f>
        <v>Kalix</v>
      </c>
      <c r="Q1718">
        <f>VLOOKUP($D1718,metadata!$B$2:$S$451,14,0)</f>
        <v>65.9166666666667</v>
      </c>
      <c r="R1718">
        <f>VLOOKUP($D1718,metadata!$B$2:$S$451,15,0)</f>
        <v>23.25</v>
      </c>
      <c r="S1718" t="str">
        <f>VLOOKUP($D1718,metadata!$B$2:$S$451,16,0)</f>
        <v>1'</v>
      </c>
      <c r="T1718">
        <f>VLOOKUP($D1718,metadata!$B$2:$S$451,17,0)</f>
        <v>100</v>
      </c>
      <c r="U1718" t="str">
        <f>VLOOKUP($D1718,metadata!$B$2:$S$451,18,0)</f>
        <v/>
      </c>
      <c r="V1718">
        <f>VLOOKUP($D1718,metadata!$B$2:$Z$451,19,0)</f>
        <v>51.2</v>
      </c>
      <c r="W1718" t="str">
        <f>VLOOKUP($D1718,metadata!$B$2:$Z$451,20,0)</f>
        <v>acc</v>
      </c>
      <c r="X1718" t="str">
        <f>VLOOKUP($D1718,metadata!$B$2:$Z$451,21,0)</f>
        <v/>
      </c>
      <c r="Y1718">
        <f>VLOOKUP($D1718,metadata!$B$2:$Z$451,22,0)</f>
        <v>44</v>
      </c>
      <c r="Z1718" t="str">
        <f>VLOOKUP($D1718,metadata!$B$2:$Z$451,23,0)</f>
        <v/>
      </c>
      <c r="AA1718" t="str">
        <f>VLOOKUP($D1718,metadata!$B$2:$Z$451,24,0)</f>
        <v/>
      </c>
      <c r="AB1718" t="str">
        <f>VLOOKUP($D1718,metadata!$B$2:$Z$451,25,0)</f>
        <v/>
      </c>
      <c r="AC1718">
        <v>20.011442596589202</v>
      </c>
      <c r="AD1718">
        <v>63.996656933688698</v>
      </c>
      <c r="AF1718">
        <f>IF(AE1718="",V1718,AE1718)</f>
        <v>51.2</v>
      </c>
      <c r="AG1718">
        <f>ROUND(AC1718,1)</f>
        <v>20</v>
      </c>
      <c r="AH1718">
        <v>2016</v>
      </c>
      <c r="AI1718" t="s">
        <v>38</v>
      </c>
      <c r="AJ1718" t="s">
        <v>38</v>
      </c>
    </row>
    <row r="1719" spans="3:36" x14ac:dyDescent="0.3">
      <c r="C1719">
        <v>1719</v>
      </c>
      <c r="D1719" t="str">
        <f t="shared" si="59"/>
        <v>44-Kalix</v>
      </c>
      <c r="E1719" t="str">
        <f>VLOOKUP($D1719,metadata!$B$2:$S$451,2,0)</f>
        <v>Schroeder, M; Dalin, P</v>
      </c>
      <c r="F1719" t="str">
        <f>VLOOKUP($D1719,metadata!$B$2:$S$451,3,0)</f>
        <v>Differences in photoperiod-induced diapause plasticity among different populations of the bark beetle Ips typographus and its predator Thanasimus formicarius</v>
      </c>
      <c r="G1719" t="str">
        <f>VLOOKUP($D1719,metadata!$B$2:$S$451,4,0)</f>
        <v>10.1111/afe.12189</v>
      </c>
      <c r="H1719" t="str">
        <f>VLOOKUP($D1719,metadata!$B$2:$S$451,5,0)</f>
        <v>y</v>
      </c>
      <c r="I1719" t="str">
        <f>VLOOKUP($D1719,metadata!$B$2:$S$451,6,0)</f>
        <v>a</v>
      </c>
      <c r="J1719" t="str">
        <f>VLOOKUP($D1719,metadata!$B$2:$S$451,7,0)</f>
        <v>i</v>
      </c>
      <c r="K1719">
        <f>VLOOKUP($D1719,metadata!$B$2:$S$451,8,0)</f>
        <v>4</v>
      </c>
      <c r="L1719">
        <f>VLOOKUP($D1719,metadata!$B$2:$S$451,9,0)</f>
        <v>5</v>
      </c>
      <c r="M1719" t="str">
        <f>VLOOKUP($D1719,metadata!$B$2:$S$451,10,0)</f>
        <v/>
      </c>
      <c r="N1719" t="str">
        <f>VLOOKUP($D1719,metadata!$B$2:$S$451,11,0)</f>
        <v>Ips typographus</v>
      </c>
      <c r="O1719" t="str">
        <f>VLOOKUP($D1719,metadata!$B$2:$S$451,12,0)</f>
        <v>coleoptera</v>
      </c>
      <c r="P1719" t="str">
        <f>VLOOKUP($D1719,metadata!$B$2:$S$451,13,0)</f>
        <v>Kalix</v>
      </c>
      <c r="Q1719">
        <f>VLOOKUP($D1719,metadata!$B$2:$S$451,14,0)</f>
        <v>65.9166666666667</v>
      </c>
      <c r="R1719">
        <f>VLOOKUP($D1719,metadata!$B$2:$S$451,15,0)</f>
        <v>23.25</v>
      </c>
      <c r="S1719" t="str">
        <f>VLOOKUP($D1719,metadata!$B$2:$S$451,16,0)</f>
        <v>1'</v>
      </c>
      <c r="T1719">
        <f>VLOOKUP($D1719,metadata!$B$2:$S$451,17,0)</f>
        <v>100</v>
      </c>
      <c r="U1719" t="str">
        <f>VLOOKUP($D1719,metadata!$B$2:$S$451,18,0)</f>
        <v/>
      </c>
      <c r="V1719">
        <f>VLOOKUP($D1719,metadata!$B$2:$Z$451,19,0)</f>
        <v>51.2</v>
      </c>
      <c r="W1719" t="str">
        <f>VLOOKUP($D1719,metadata!$B$2:$Z$451,20,0)</f>
        <v>acc</v>
      </c>
      <c r="X1719" t="str">
        <f>VLOOKUP($D1719,metadata!$B$2:$Z$451,21,0)</f>
        <v/>
      </c>
      <c r="Y1719">
        <f>VLOOKUP($D1719,metadata!$B$2:$Z$451,22,0)</f>
        <v>44</v>
      </c>
      <c r="Z1719" t="str">
        <f>VLOOKUP($D1719,metadata!$B$2:$Z$451,23,0)</f>
        <v/>
      </c>
      <c r="AA1719" t="str">
        <f>VLOOKUP($D1719,metadata!$B$2:$Z$451,24,0)</f>
        <v/>
      </c>
      <c r="AB1719" t="str">
        <f>VLOOKUP($D1719,metadata!$B$2:$Z$451,25,0)</f>
        <v/>
      </c>
      <c r="AC1719">
        <v>22.0081418475731</v>
      </c>
      <c r="AD1719">
        <v>56.112944860564397</v>
      </c>
      <c r="AF1719">
        <f>IF(AE1719="",V1719,AE1719)</f>
        <v>51.2</v>
      </c>
      <c r="AG1719">
        <f>ROUND(AC1719,1)</f>
        <v>22</v>
      </c>
      <c r="AH1719">
        <v>2016</v>
      </c>
      <c r="AI1719" t="s">
        <v>38</v>
      </c>
      <c r="AJ1719" t="s">
        <v>38</v>
      </c>
    </row>
    <row r="1720" spans="3:36" x14ac:dyDescent="0.3">
      <c r="C1720">
        <v>1720</v>
      </c>
      <c r="D1720" t="str">
        <f t="shared" si="59"/>
        <v>44-Kalix</v>
      </c>
      <c r="E1720" t="str">
        <f>VLOOKUP($D1720,metadata!$B$2:$S$451,2,0)</f>
        <v>Schroeder, M; Dalin, P</v>
      </c>
      <c r="F1720" t="str">
        <f>VLOOKUP($D1720,metadata!$B$2:$S$451,3,0)</f>
        <v>Differences in photoperiod-induced diapause plasticity among different populations of the bark beetle Ips typographus and its predator Thanasimus formicarius</v>
      </c>
      <c r="G1720" t="str">
        <f>VLOOKUP($D1720,metadata!$B$2:$S$451,4,0)</f>
        <v>10.1111/afe.12189</v>
      </c>
      <c r="H1720" t="str">
        <f>VLOOKUP($D1720,metadata!$B$2:$S$451,5,0)</f>
        <v>y</v>
      </c>
      <c r="I1720" t="str">
        <f>VLOOKUP($D1720,metadata!$B$2:$S$451,6,0)</f>
        <v>a</v>
      </c>
      <c r="J1720" t="str">
        <f>VLOOKUP($D1720,metadata!$B$2:$S$451,7,0)</f>
        <v>i</v>
      </c>
      <c r="K1720">
        <f>VLOOKUP($D1720,metadata!$B$2:$S$451,8,0)</f>
        <v>4</v>
      </c>
      <c r="L1720">
        <f>VLOOKUP($D1720,metadata!$B$2:$S$451,9,0)</f>
        <v>5</v>
      </c>
      <c r="M1720" t="str">
        <f>VLOOKUP($D1720,metadata!$B$2:$S$451,10,0)</f>
        <v/>
      </c>
      <c r="N1720" t="str">
        <f>VLOOKUP($D1720,metadata!$B$2:$S$451,11,0)</f>
        <v>Ips typographus</v>
      </c>
      <c r="O1720" t="str">
        <f>VLOOKUP($D1720,metadata!$B$2:$S$451,12,0)</f>
        <v>coleoptera</v>
      </c>
      <c r="P1720" t="str">
        <f>VLOOKUP($D1720,metadata!$B$2:$S$451,13,0)</f>
        <v>Kalix</v>
      </c>
      <c r="Q1720">
        <f>VLOOKUP($D1720,metadata!$B$2:$S$451,14,0)</f>
        <v>65.9166666666667</v>
      </c>
      <c r="R1720">
        <f>VLOOKUP($D1720,metadata!$B$2:$S$451,15,0)</f>
        <v>23.25</v>
      </c>
      <c r="S1720" t="str">
        <f>VLOOKUP($D1720,metadata!$B$2:$S$451,16,0)</f>
        <v>1'</v>
      </c>
      <c r="T1720">
        <f>VLOOKUP($D1720,metadata!$B$2:$S$451,17,0)</f>
        <v>100</v>
      </c>
      <c r="U1720" t="str">
        <f>VLOOKUP($D1720,metadata!$B$2:$S$451,18,0)</f>
        <v/>
      </c>
      <c r="V1720">
        <f>VLOOKUP($D1720,metadata!$B$2:$Z$451,19,0)</f>
        <v>51.2</v>
      </c>
      <c r="W1720" t="str">
        <f>VLOOKUP($D1720,metadata!$B$2:$Z$451,20,0)</f>
        <v>acc</v>
      </c>
      <c r="X1720" t="str">
        <f>VLOOKUP($D1720,metadata!$B$2:$Z$451,21,0)</f>
        <v/>
      </c>
      <c r="Y1720">
        <f>VLOOKUP($D1720,metadata!$B$2:$Z$451,22,0)</f>
        <v>44</v>
      </c>
      <c r="Z1720" t="str">
        <f>VLOOKUP($D1720,metadata!$B$2:$Z$451,23,0)</f>
        <v/>
      </c>
      <c r="AA1720" t="str">
        <f>VLOOKUP($D1720,metadata!$B$2:$Z$451,24,0)</f>
        <v/>
      </c>
      <c r="AB1720" t="str">
        <f>VLOOKUP($D1720,metadata!$B$2:$Z$451,25,0)</f>
        <v/>
      </c>
      <c r="AC1720">
        <v>23.5344759003004</v>
      </c>
      <c r="AD1720">
        <v>62.215945156785502</v>
      </c>
      <c r="AF1720">
        <f>IF(AE1720="",V1720,AE1720)</f>
        <v>51.2</v>
      </c>
      <c r="AG1720">
        <f>ROUND(AC1720,1)</f>
        <v>23.5</v>
      </c>
      <c r="AH1720">
        <v>2016</v>
      </c>
      <c r="AI1720" t="s">
        <v>38</v>
      </c>
      <c r="AJ1720" t="s">
        <v>38</v>
      </c>
    </row>
    <row r="1721" spans="3:36" x14ac:dyDescent="0.3">
      <c r="C1721">
        <v>1721</v>
      </c>
      <c r="D1721" t="str">
        <f t="shared" si="59"/>
        <v>45-OBH</v>
      </c>
      <c r="E1721" t="str">
        <f>VLOOKUP($D1721,metadata!$B$2:$S$451,2,0)</f>
        <v>Shimizu, T; Kawasaki, K</v>
      </c>
      <c r="F1721" t="str">
        <f>VLOOKUP($D1721,metadata!$B$2:$S$451,3,0)</f>
        <v>Geographic variability in diapause response of Japanese Orius species</v>
      </c>
      <c r="G1721" t="str">
        <f>VLOOKUP($D1721,metadata!$B$2:$S$451,4,0)</f>
        <v>10.1046/j.1570-7458.2001.00787.x</v>
      </c>
      <c r="H1721" t="str">
        <f>VLOOKUP($D1721,metadata!$B$2:$S$451,5,0)</f>
        <v>y</v>
      </c>
      <c r="I1721" t="str">
        <f>VLOOKUP($D1721,metadata!$B$2:$S$451,6,0)</f>
        <v>a</v>
      </c>
      <c r="J1721" t="str">
        <f>VLOOKUP($D1721,metadata!$B$2:$S$451,7,0)</f>
        <v>i</v>
      </c>
      <c r="K1721">
        <f>VLOOKUP($D1721,metadata!$B$2:$S$451,8,0)</f>
        <v>5</v>
      </c>
      <c r="L1721">
        <f>VLOOKUP($D1721,metadata!$B$2:$S$451,9,0)</f>
        <v>7</v>
      </c>
      <c r="M1721" t="str">
        <f>VLOOKUP($D1721,metadata!$B$2:$S$451,10,0)</f>
        <v/>
      </c>
      <c r="N1721" t="str">
        <f>VLOOKUP($D1721,metadata!$B$2:$S$451,11,0)</f>
        <v>Orius Sauteri</v>
      </c>
      <c r="O1721" t="str">
        <f>VLOOKUP($D1721,metadata!$B$2:$S$451,12,0)</f>
        <v>hemiptera</v>
      </c>
      <c r="P1721" t="str">
        <f>VLOOKUP($D1721,metadata!$B$2:$S$451,13,0)</f>
        <v>OBH</v>
      </c>
      <c r="Q1721">
        <f>VLOOKUP($D1721,metadata!$B$2:$S$451,14,0)</f>
        <v>42.923960999999998</v>
      </c>
      <c r="R1721">
        <f>VLOOKUP($D1721,metadata!$B$2:$S$451,15,0)</f>
        <v>143.196156</v>
      </c>
      <c r="S1721" t="str">
        <f>VLOOKUP($D1721,metadata!$B$2:$S$451,16,0)</f>
        <v/>
      </c>
      <c r="T1721" t="str">
        <f>VLOOKUP($D1721,metadata!$B$2:$S$451,17,0)</f>
        <v>&lt;50</v>
      </c>
      <c r="U1721" t="str">
        <f>VLOOKUP($D1721,metadata!$B$2:$S$451,18,0)</f>
        <v/>
      </c>
      <c r="V1721">
        <f>VLOOKUP($D1721,metadata!$B$2:$Z$451,19,0)</f>
        <v>75</v>
      </c>
      <c r="W1721" t="str">
        <f>VLOOKUP($D1721,metadata!$B$2:$Z$451,20,0)</f>
        <v>global average</v>
      </c>
      <c r="X1721" t="str">
        <f>VLOOKUP($D1721,metadata!$B$2:$Z$451,21,0)</f>
        <v/>
      </c>
      <c r="Y1721" t="str">
        <f>VLOOKUP($D1721,metadata!$B$2:$Z$451,22,0)</f>
        <v>54_1</v>
      </c>
      <c r="Z1721" t="str">
        <f>VLOOKUP($D1721,metadata!$B$2:$Z$451,23,0)</f>
        <v/>
      </c>
      <c r="AA1721" t="str">
        <f>VLOOKUP($D1721,metadata!$B$2:$Z$451,24,0)</f>
        <v/>
      </c>
      <c r="AB1721" t="str">
        <f>VLOOKUP($D1721,metadata!$B$2:$Z$451,25,0)</f>
        <v/>
      </c>
      <c r="AC1721">
        <v>10.016329157795701</v>
      </c>
      <c r="AD1721">
        <v>67.715007179284001</v>
      </c>
      <c r="AF1721">
        <f>IF(AE1721="",V1721,AE1721)</f>
        <v>75</v>
      </c>
      <c r="AG1721">
        <f>ROUND(AC1721,1)</f>
        <v>10</v>
      </c>
      <c r="AH1721">
        <v>2003</v>
      </c>
      <c r="AI1721" t="s">
        <v>37</v>
      </c>
      <c r="AJ1721" t="s">
        <v>37</v>
      </c>
    </row>
    <row r="1722" spans="3:36" x14ac:dyDescent="0.3">
      <c r="C1722">
        <v>1722</v>
      </c>
      <c r="D1722" t="str">
        <f t="shared" si="59"/>
        <v>45-OBH</v>
      </c>
      <c r="E1722" t="str">
        <f>VLOOKUP($D1722,metadata!$B$2:$S$451,2,0)</f>
        <v>Shimizu, T; Kawasaki, K</v>
      </c>
      <c r="F1722" t="str">
        <f>VLOOKUP($D1722,metadata!$B$2:$S$451,3,0)</f>
        <v>Geographic variability in diapause response of Japanese Orius species</v>
      </c>
      <c r="G1722" t="str">
        <f>VLOOKUP($D1722,metadata!$B$2:$S$451,4,0)</f>
        <v>10.1046/j.1570-7458.2001.00787.x</v>
      </c>
      <c r="H1722" t="str">
        <f>VLOOKUP($D1722,metadata!$B$2:$S$451,5,0)</f>
        <v>y</v>
      </c>
      <c r="I1722" t="str">
        <f>VLOOKUP($D1722,metadata!$B$2:$S$451,6,0)</f>
        <v>a</v>
      </c>
      <c r="J1722" t="str">
        <f>VLOOKUP($D1722,metadata!$B$2:$S$451,7,0)</f>
        <v>i</v>
      </c>
      <c r="K1722">
        <f>VLOOKUP($D1722,metadata!$B$2:$S$451,8,0)</f>
        <v>5</v>
      </c>
      <c r="L1722">
        <f>VLOOKUP($D1722,metadata!$B$2:$S$451,9,0)</f>
        <v>7</v>
      </c>
      <c r="M1722" t="str">
        <f>VLOOKUP($D1722,metadata!$B$2:$S$451,10,0)</f>
        <v/>
      </c>
      <c r="N1722" t="str">
        <f>VLOOKUP($D1722,metadata!$B$2:$S$451,11,0)</f>
        <v>Orius Sauteri</v>
      </c>
      <c r="O1722" t="str">
        <f>VLOOKUP($D1722,metadata!$B$2:$S$451,12,0)</f>
        <v>hemiptera</v>
      </c>
      <c r="P1722" t="str">
        <f>VLOOKUP($D1722,metadata!$B$2:$S$451,13,0)</f>
        <v>OBH</v>
      </c>
      <c r="Q1722">
        <f>VLOOKUP($D1722,metadata!$B$2:$S$451,14,0)</f>
        <v>42.923960999999998</v>
      </c>
      <c r="R1722">
        <f>VLOOKUP($D1722,metadata!$B$2:$S$451,15,0)</f>
        <v>143.196156</v>
      </c>
      <c r="S1722" t="str">
        <f>VLOOKUP($D1722,metadata!$B$2:$S$451,16,0)</f>
        <v/>
      </c>
      <c r="T1722" t="str">
        <f>VLOOKUP($D1722,metadata!$B$2:$S$451,17,0)</f>
        <v>&lt;50</v>
      </c>
      <c r="U1722" t="str">
        <f>VLOOKUP($D1722,metadata!$B$2:$S$451,18,0)</f>
        <v/>
      </c>
      <c r="V1722">
        <f>VLOOKUP($D1722,metadata!$B$2:$Z$451,19,0)</f>
        <v>75</v>
      </c>
      <c r="W1722" t="str">
        <f>VLOOKUP($D1722,metadata!$B$2:$Z$451,20,0)</f>
        <v>global average</v>
      </c>
      <c r="X1722" t="str">
        <f>VLOOKUP($D1722,metadata!$B$2:$Z$451,21,0)</f>
        <v/>
      </c>
      <c r="Y1722" t="str">
        <f>VLOOKUP($D1722,metadata!$B$2:$Z$451,22,0)</f>
        <v>54_1</v>
      </c>
      <c r="Z1722" t="str">
        <f>VLOOKUP($D1722,metadata!$B$2:$Z$451,23,0)</f>
        <v/>
      </c>
      <c r="AA1722" t="str">
        <f>VLOOKUP($D1722,metadata!$B$2:$Z$451,24,0)</f>
        <v/>
      </c>
      <c r="AB1722" t="str">
        <f>VLOOKUP($D1722,metadata!$B$2:$Z$451,25,0)</f>
        <v/>
      </c>
      <c r="AC1722">
        <v>11.008154676437</v>
      </c>
      <c r="AD1722">
        <v>69.621725998910705</v>
      </c>
      <c r="AF1722">
        <f>IF(AE1722="",V1722,AE1722)</f>
        <v>75</v>
      </c>
      <c r="AG1722">
        <f>ROUND(AC1722,1)</f>
        <v>11</v>
      </c>
      <c r="AH1722">
        <v>2003</v>
      </c>
      <c r="AI1722" t="s">
        <v>37</v>
      </c>
      <c r="AJ1722" t="s">
        <v>37</v>
      </c>
    </row>
    <row r="1723" spans="3:36" x14ac:dyDescent="0.3">
      <c r="C1723">
        <v>1723</v>
      </c>
      <c r="D1723" t="str">
        <f t="shared" si="59"/>
        <v>45-OBH</v>
      </c>
      <c r="E1723" t="str">
        <f>VLOOKUP($D1723,metadata!$B$2:$S$451,2,0)</f>
        <v>Shimizu, T; Kawasaki, K</v>
      </c>
      <c r="F1723" t="str">
        <f>VLOOKUP($D1723,metadata!$B$2:$S$451,3,0)</f>
        <v>Geographic variability in diapause response of Japanese Orius species</v>
      </c>
      <c r="G1723" t="str">
        <f>VLOOKUP($D1723,metadata!$B$2:$S$451,4,0)</f>
        <v>10.1046/j.1570-7458.2001.00787.x</v>
      </c>
      <c r="H1723" t="str">
        <f>VLOOKUP($D1723,metadata!$B$2:$S$451,5,0)</f>
        <v>y</v>
      </c>
      <c r="I1723" t="str">
        <f>VLOOKUP($D1723,metadata!$B$2:$S$451,6,0)</f>
        <v>a</v>
      </c>
      <c r="J1723" t="str">
        <f>VLOOKUP($D1723,metadata!$B$2:$S$451,7,0)</f>
        <v>i</v>
      </c>
      <c r="K1723">
        <f>VLOOKUP($D1723,metadata!$B$2:$S$451,8,0)</f>
        <v>5</v>
      </c>
      <c r="L1723">
        <f>VLOOKUP($D1723,metadata!$B$2:$S$451,9,0)</f>
        <v>7</v>
      </c>
      <c r="M1723" t="str">
        <f>VLOOKUP($D1723,metadata!$B$2:$S$451,10,0)</f>
        <v/>
      </c>
      <c r="N1723" t="str">
        <f>VLOOKUP($D1723,metadata!$B$2:$S$451,11,0)</f>
        <v>Orius Sauteri</v>
      </c>
      <c r="O1723" t="str">
        <f>VLOOKUP($D1723,metadata!$B$2:$S$451,12,0)</f>
        <v>hemiptera</v>
      </c>
      <c r="P1723" t="str">
        <f>VLOOKUP($D1723,metadata!$B$2:$S$451,13,0)</f>
        <v>OBH</v>
      </c>
      <c r="Q1723">
        <f>VLOOKUP($D1723,metadata!$B$2:$S$451,14,0)</f>
        <v>42.923960999999998</v>
      </c>
      <c r="R1723">
        <f>VLOOKUP($D1723,metadata!$B$2:$S$451,15,0)</f>
        <v>143.196156</v>
      </c>
      <c r="S1723" t="str">
        <f>VLOOKUP($D1723,metadata!$B$2:$S$451,16,0)</f>
        <v/>
      </c>
      <c r="T1723" t="str">
        <f>VLOOKUP($D1723,metadata!$B$2:$S$451,17,0)</f>
        <v>&lt;50</v>
      </c>
      <c r="U1723" t="str">
        <f>VLOOKUP($D1723,metadata!$B$2:$S$451,18,0)</f>
        <v/>
      </c>
      <c r="V1723">
        <f>VLOOKUP($D1723,metadata!$B$2:$Z$451,19,0)</f>
        <v>75</v>
      </c>
      <c r="W1723" t="str">
        <f>VLOOKUP($D1723,metadata!$B$2:$Z$451,20,0)</f>
        <v>global average</v>
      </c>
      <c r="X1723" t="str">
        <f>VLOOKUP($D1723,metadata!$B$2:$Z$451,21,0)</f>
        <v/>
      </c>
      <c r="Y1723" t="str">
        <f>VLOOKUP($D1723,metadata!$B$2:$Z$451,22,0)</f>
        <v>54_1</v>
      </c>
      <c r="Z1723" t="str">
        <f>VLOOKUP($D1723,metadata!$B$2:$Z$451,23,0)</f>
        <v/>
      </c>
      <c r="AA1723" t="str">
        <f>VLOOKUP($D1723,metadata!$B$2:$Z$451,24,0)</f>
        <v/>
      </c>
      <c r="AB1723" t="str">
        <f>VLOOKUP($D1723,metadata!$B$2:$Z$451,25,0)</f>
        <v/>
      </c>
      <c r="AC1723">
        <v>12.0287468435906</v>
      </c>
      <c r="AD1723">
        <v>65.908798336386496</v>
      </c>
      <c r="AF1723">
        <f>IF(AE1723="",V1723,AE1723)</f>
        <v>75</v>
      </c>
      <c r="AG1723">
        <f>ROUND(AC1723,1)</f>
        <v>12</v>
      </c>
      <c r="AH1723">
        <v>2003</v>
      </c>
      <c r="AI1723" t="s">
        <v>37</v>
      </c>
      <c r="AJ1723" t="s">
        <v>37</v>
      </c>
    </row>
    <row r="1724" spans="3:36" x14ac:dyDescent="0.3">
      <c r="C1724">
        <v>1724</v>
      </c>
      <c r="D1724" t="str">
        <f t="shared" si="59"/>
        <v>45-OBH</v>
      </c>
      <c r="E1724" t="str">
        <f>VLOOKUP($D1724,metadata!$B$2:$S$451,2,0)</f>
        <v>Shimizu, T; Kawasaki, K</v>
      </c>
      <c r="F1724" t="str">
        <f>VLOOKUP($D1724,metadata!$B$2:$S$451,3,0)</f>
        <v>Geographic variability in diapause response of Japanese Orius species</v>
      </c>
      <c r="G1724" t="str">
        <f>VLOOKUP($D1724,metadata!$B$2:$S$451,4,0)</f>
        <v>10.1046/j.1570-7458.2001.00787.x</v>
      </c>
      <c r="H1724" t="str">
        <f>VLOOKUP($D1724,metadata!$B$2:$S$451,5,0)</f>
        <v>y</v>
      </c>
      <c r="I1724" t="str">
        <f>VLOOKUP($D1724,metadata!$B$2:$S$451,6,0)</f>
        <v>a</v>
      </c>
      <c r="J1724" t="str">
        <f>VLOOKUP($D1724,metadata!$B$2:$S$451,7,0)</f>
        <v>i</v>
      </c>
      <c r="K1724">
        <f>VLOOKUP($D1724,metadata!$B$2:$S$451,8,0)</f>
        <v>5</v>
      </c>
      <c r="L1724">
        <f>VLOOKUP($D1724,metadata!$B$2:$S$451,9,0)</f>
        <v>7</v>
      </c>
      <c r="M1724" t="str">
        <f>VLOOKUP($D1724,metadata!$B$2:$S$451,10,0)</f>
        <v/>
      </c>
      <c r="N1724" t="str">
        <f>VLOOKUP($D1724,metadata!$B$2:$S$451,11,0)</f>
        <v>Orius Sauteri</v>
      </c>
      <c r="O1724" t="str">
        <f>VLOOKUP($D1724,metadata!$B$2:$S$451,12,0)</f>
        <v>hemiptera</v>
      </c>
      <c r="P1724" t="str">
        <f>VLOOKUP($D1724,metadata!$B$2:$S$451,13,0)</f>
        <v>OBH</v>
      </c>
      <c r="Q1724">
        <f>VLOOKUP($D1724,metadata!$B$2:$S$451,14,0)</f>
        <v>42.923960999999998</v>
      </c>
      <c r="R1724">
        <f>VLOOKUP($D1724,metadata!$B$2:$S$451,15,0)</f>
        <v>143.196156</v>
      </c>
      <c r="S1724" t="str">
        <f>VLOOKUP($D1724,metadata!$B$2:$S$451,16,0)</f>
        <v/>
      </c>
      <c r="T1724" t="str">
        <f>VLOOKUP($D1724,metadata!$B$2:$S$451,17,0)</f>
        <v>&lt;50</v>
      </c>
      <c r="U1724" t="str">
        <f>VLOOKUP($D1724,metadata!$B$2:$S$451,18,0)</f>
        <v/>
      </c>
      <c r="V1724">
        <f>VLOOKUP($D1724,metadata!$B$2:$Z$451,19,0)</f>
        <v>75</v>
      </c>
      <c r="W1724" t="str">
        <f>VLOOKUP($D1724,metadata!$B$2:$Z$451,20,0)</f>
        <v>global average</v>
      </c>
      <c r="X1724" t="str">
        <f>VLOOKUP($D1724,metadata!$B$2:$Z$451,21,0)</f>
        <v/>
      </c>
      <c r="Y1724" t="str">
        <f>VLOOKUP($D1724,metadata!$B$2:$Z$451,22,0)</f>
        <v>54_1</v>
      </c>
      <c r="Z1724" t="str">
        <f>VLOOKUP($D1724,metadata!$B$2:$Z$451,23,0)</f>
        <v/>
      </c>
      <c r="AA1724" t="str">
        <f>VLOOKUP($D1724,metadata!$B$2:$Z$451,24,0)</f>
        <v/>
      </c>
      <c r="AB1724" t="str">
        <f>VLOOKUP($D1724,metadata!$B$2:$Z$451,25,0)</f>
        <v/>
      </c>
      <c r="AC1724">
        <v>13.0185275040847</v>
      </c>
      <c r="AD1724">
        <v>53.998118532455301</v>
      </c>
      <c r="AF1724">
        <f>IF(AE1724="",V1724,AE1724)</f>
        <v>75</v>
      </c>
      <c r="AG1724">
        <f>ROUND(AC1724,1)</f>
        <v>13</v>
      </c>
      <c r="AH1724">
        <v>2003</v>
      </c>
      <c r="AI1724" t="s">
        <v>37</v>
      </c>
      <c r="AJ1724" t="s">
        <v>37</v>
      </c>
    </row>
    <row r="1725" spans="3:36" x14ac:dyDescent="0.3">
      <c r="C1725">
        <v>1725</v>
      </c>
      <c r="D1725" t="str">
        <f t="shared" si="59"/>
        <v>45-OBH</v>
      </c>
      <c r="E1725" t="str">
        <f>VLOOKUP($D1725,metadata!$B$2:$S$451,2,0)</f>
        <v>Shimizu, T; Kawasaki, K</v>
      </c>
      <c r="F1725" t="str">
        <f>VLOOKUP($D1725,metadata!$B$2:$S$451,3,0)</f>
        <v>Geographic variability in diapause response of Japanese Orius species</v>
      </c>
      <c r="G1725" t="str">
        <f>VLOOKUP($D1725,metadata!$B$2:$S$451,4,0)</f>
        <v>10.1046/j.1570-7458.2001.00787.x</v>
      </c>
      <c r="H1725" t="str">
        <f>VLOOKUP($D1725,metadata!$B$2:$S$451,5,0)</f>
        <v>y</v>
      </c>
      <c r="I1725" t="str">
        <f>VLOOKUP($D1725,metadata!$B$2:$S$451,6,0)</f>
        <v>a</v>
      </c>
      <c r="J1725" t="str">
        <f>VLOOKUP($D1725,metadata!$B$2:$S$451,7,0)</f>
        <v>i</v>
      </c>
      <c r="K1725">
        <f>VLOOKUP($D1725,metadata!$B$2:$S$451,8,0)</f>
        <v>5</v>
      </c>
      <c r="L1725">
        <f>VLOOKUP($D1725,metadata!$B$2:$S$451,9,0)</f>
        <v>7</v>
      </c>
      <c r="M1725" t="str">
        <f>VLOOKUP($D1725,metadata!$B$2:$S$451,10,0)</f>
        <v/>
      </c>
      <c r="N1725" t="str">
        <f>VLOOKUP($D1725,metadata!$B$2:$S$451,11,0)</f>
        <v>Orius Sauteri</v>
      </c>
      <c r="O1725" t="str">
        <f>VLOOKUP($D1725,metadata!$B$2:$S$451,12,0)</f>
        <v>hemiptera</v>
      </c>
      <c r="P1725" t="str">
        <f>VLOOKUP($D1725,metadata!$B$2:$S$451,13,0)</f>
        <v>OBH</v>
      </c>
      <c r="Q1725">
        <f>VLOOKUP($D1725,metadata!$B$2:$S$451,14,0)</f>
        <v>42.923960999999998</v>
      </c>
      <c r="R1725">
        <f>VLOOKUP($D1725,metadata!$B$2:$S$451,15,0)</f>
        <v>143.196156</v>
      </c>
      <c r="S1725" t="str">
        <f>VLOOKUP($D1725,metadata!$B$2:$S$451,16,0)</f>
        <v/>
      </c>
      <c r="T1725" t="str">
        <f>VLOOKUP($D1725,metadata!$B$2:$S$451,17,0)</f>
        <v>&lt;50</v>
      </c>
      <c r="U1725" t="str">
        <f>VLOOKUP($D1725,metadata!$B$2:$S$451,18,0)</f>
        <v/>
      </c>
      <c r="V1725">
        <f>VLOOKUP($D1725,metadata!$B$2:$Z$451,19,0)</f>
        <v>75</v>
      </c>
      <c r="W1725" t="str">
        <f>VLOOKUP($D1725,metadata!$B$2:$Z$451,20,0)</f>
        <v>global average</v>
      </c>
      <c r="X1725" t="str">
        <f>VLOOKUP($D1725,metadata!$B$2:$Z$451,21,0)</f>
        <v/>
      </c>
      <c r="Y1725" t="str">
        <f>VLOOKUP($D1725,metadata!$B$2:$Z$451,22,0)</f>
        <v>54_1</v>
      </c>
      <c r="Z1725" t="str">
        <f>VLOOKUP($D1725,metadata!$B$2:$Z$451,23,0)</f>
        <v/>
      </c>
      <c r="AA1725" t="str">
        <f>VLOOKUP($D1725,metadata!$B$2:$Z$451,24,0)</f>
        <v/>
      </c>
      <c r="AB1725" t="str">
        <f>VLOOKUP($D1725,metadata!$B$2:$Z$451,25,0)</f>
        <v/>
      </c>
      <c r="AC1725">
        <v>13.9907709065702</v>
      </c>
      <c r="AD1725">
        <v>23.585681041738798</v>
      </c>
      <c r="AF1725">
        <f>IF(AE1725="",V1725,AE1725)</f>
        <v>75</v>
      </c>
      <c r="AG1725">
        <f>ROUND(AC1725,1)</f>
        <v>14</v>
      </c>
      <c r="AH1725">
        <v>2003</v>
      </c>
      <c r="AI1725" t="s">
        <v>37</v>
      </c>
      <c r="AJ1725" t="s">
        <v>37</v>
      </c>
    </row>
    <row r="1726" spans="3:36" x14ac:dyDescent="0.3">
      <c r="C1726">
        <v>1726</v>
      </c>
      <c r="D1726" t="str">
        <f t="shared" si="59"/>
        <v>45-OBH</v>
      </c>
      <c r="E1726" t="str">
        <f>VLOOKUP($D1726,metadata!$B$2:$S$451,2,0)</f>
        <v>Shimizu, T; Kawasaki, K</v>
      </c>
      <c r="F1726" t="str">
        <f>VLOOKUP($D1726,metadata!$B$2:$S$451,3,0)</f>
        <v>Geographic variability in diapause response of Japanese Orius species</v>
      </c>
      <c r="G1726" t="str">
        <f>VLOOKUP($D1726,metadata!$B$2:$S$451,4,0)</f>
        <v>10.1046/j.1570-7458.2001.00787.x</v>
      </c>
      <c r="H1726" t="str">
        <f>VLOOKUP($D1726,metadata!$B$2:$S$451,5,0)</f>
        <v>y</v>
      </c>
      <c r="I1726" t="str">
        <f>VLOOKUP($D1726,metadata!$B$2:$S$451,6,0)</f>
        <v>a</v>
      </c>
      <c r="J1726" t="str">
        <f>VLOOKUP($D1726,metadata!$B$2:$S$451,7,0)</f>
        <v>i</v>
      </c>
      <c r="K1726">
        <f>VLOOKUP($D1726,metadata!$B$2:$S$451,8,0)</f>
        <v>5</v>
      </c>
      <c r="L1726">
        <f>VLOOKUP($D1726,metadata!$B$2:$S$451,9,0)</f>
        <v>7</v>
      </c>
      <c r="M1726" t="str">
        <f>VLOOKUP($D1726,metadata!$B$2:$S$451,10,0)</f>
        <v/>
      </c>
      <c r="N1726" t="str">
        <f>VLOOKUP($D1726,metadata!$B$2:$S$451,11,0)</f>
        <v>Orius Sauteri</v>
      </c>
      <c r="O1726" t="str">
        <f>VLOOKUP($D1726,metadata!$B$2:$S$451,12,0)</f>
        <v>hemiptera</v>
      </c>
      <c r="P1726" t="str">
        <f>VLOOKUP($D1726,metadata!$B$2:$S$451,13,0)</f>
        <v>OBH</v>
      </c>
      <c r="Q1726">
        <f>VLOOKUP($D1726,metadata!$B$2:$S$451,14,0)</f>
        <v>42.923960999999998</v>
      </c>
      <c r="R1726">
        <f>VLOOKUP($D1726,metadata!$B$2:$S$451,15,0)</f>
        <v>143.196156</v>
      </c>
      <c r="S1726" t="str">
        <f>VLOOKUP($D1726,metadata!$B$2:$S$451,16,0)</f>
        <v/>
      </c>
      <c r="T1726" t="str">
        <f>VLOOKUP($D1726,metadata!$B$2:$S$451,17,0)</f>
        <v>&lt;50</v>
      </c>
      <c r="U1726" t="str">
        <f>VLOOKUP($D1726,metadata!$B$2:$S$451,18,0)</f>
        <v/>
      </c>
      <c r="V1726">
        <f>VLOOKUP($D1726,metadata!$B$2:$Z$451,19,0)</f>
        <v>75</v>
      </c>
      <c r="W1726" t="str">
        <f>VLOOKUP($D1726,metadata!$B$2:$Z$451,20,0)</f>
        <v>global average</v>
      </c>
      <c r="X1726" t="str">
        <f>VLOOKUP($D1726,metadata!$B$2:$Z$451,21,0)</f>
        <v/>
      </c>
      <c r="Y1726" t="str">
        <f>VLOOKUP($D1726,metadata!$B$2:$Z$451,22,0)</f>
        <v>54_1</v>
      </c>
      <c r="Z1726" t="str">
        <f>VLOOKUP($D1726,metadata!$B$2:$Z$451,23,0)</f>
        <v/>
      </c>
      <c r="AA1726" t="str">
        <f>VLOOKUP($D1726,metadata!$B$2:$Z$451,24,0)</f>
        <v/>
      </c>
      <c r="AB1726" t="str">
        <f>VLOOKUP($D1726,metadata!$B$2:$Z$451,25,0)</f>
        <v/>
      </c>
      <c r="AC1726">
        <v>15.009006288062499</v>
      </c>
      <c r="AD1726">
        <v>3.9476159825716599</v>
      </c>
      <c r="AF1726">
        <f>IF(AE1726="",V1726,AE1726)</f>
        <v>75</v>
      </c>
      <c r="AG1726">
        <f>ROUND(AC1726,1)</f>
        <v>15</v>
      </c>
      <c r="AH1726">
        <v>2003</v>
      </c>
      <c r="AI1726" t="s">
        <v>37</v>
      </c>
      <c r="AJ1726" t="s">
        <v>37</v>
      </c>
    </row>
    <row r="1727" spans="3:36" x14ac:dyDescent="0.3">
      <c r="C1727">
        <v>1727</v>
      </c>
      <c r="D1727" t="str">
        <f t="shared" si="59"/>
        <v>45-OBH</v>
      </c>
      <c r="E1727" t="str">
        <f>VLOOKUP($D1727,metadata!$B$2:$S$451,2,0)</f>
        <v>Shimizu, T; Kawasaki, K</v>
      </c>
      <c r="F1727" t="str">
        <f>VLOOKUP($D1727,metadata!$B$2:$S$451,3,0)</f>
        <v>Geographic variability in diapause response of Japanese Orius species</v>
      </c>
      <c r="G1727" t="str">
        <f>VLOOKUP($D1727,metadata!$B$2:$S$451,4,0)</f>
        <v>10.1046/j.1570-7458.2001.00787.x</v>
      </c>
      <c r="H1727" t="str">
        <f>VLOOKUP($D1727,metadata!$B$2:$S$451,5,0)</f>
        <v>y</v>
      </c>
      <c r="I1727" t="str">
        <f>VLOOKUP($D1727,metadata!$B$2:$S$451,6,0)</f>
        <v>a</v>
      </c>
      <c r="J1727" t="str">
        <f>VLOOKUP($D1727,metadata!$B$2:$S$451,7,0)</f>
        <v>i</v>
      </c>
      <c r="K1727">
        <f>VLOOKUP($D1727,metadata!$B$2:$S$451,8,0)</f>
        <v>5</v>
      </c>
      <c r="L1727">
        <f>VLOOKUP($D1727,metadata!$B$2:$S$451,9,0)</f>
        <v>7</v>
      </c>
      <c r="M1727" t="str">
        <f>VLOOKUP($D1727,metadata!$B$2:$S$451,10,0)</f>
        <v/>
      </c>
      <c r="N1727" t="str">
        <f>VLOOKUP($D1727,metadata!$B$2:$S$451,11,0)</f>
        <v>Orius Sauteri</v>
      </c>
      <c r="O1727" t="str">
        <f>VLOOKUP($D1727,metadata!$B$2:$S$451,12,0)</f>
        <v>hemiptera</v>
      </c>
      <c r="P1727" t="str">
        <f>VLOOKUP($D1727,metadata!$B$2:$S$451,13,0)</f>
        <v>OBH</v>
      </c>
      <c r="Q1727">
        <f>VLOOKUP($D1727,metadata!$B$2:$S$451,14,0)</f>
        <v>42.923960999999998</v>
      </c>
      <c r="R1727">
        <f>VLOOKUP($D1727,metadata!$B$2:$S$451,15,0)</f>
        <v>143.196156</v>
      </c>
      <c r="S1727" t="str">
        <f>VLOOKUP($D1727,metadata!$B$2:$S$451,16,0)</f>
        <v/>
      </c>
      <c r="T1727" t="str">
        <f>VLOOKUP($D1727,metadata!$B$2:$S$451,17,0)</f>
        <v>&lt;50</v>
      </c>
      <c r="U1727" t="str">
        <f>VLOOKUP($D1727,metadata!$B$2:$S$451,18,0)</f>
        <v/>
      </c>
      <c r="V1727">
        <f>VLOOKUP($D1727,metadata!$B$2:$Z$451,19,0)</f>
        <v>75</v>
      </c>
      <c r="W1727" t="str">
        <f>VLOOKUP($D1727,metadata!$B$2:$Z$451,20,0)</f>
        <v>global average</v>
      </c>
      <c r="X1727" t="str">
        <f>VLOOKUP($D1727,metadata!$B$2:$Z$451,21,0)</f>
        <v/>
      </c>
      <c r="Y1727" t="str">
        <f>VLOOKUP($D1727,metadata!$B$2:$Z$451,22,0)</f>
        <v>54_1</v>
      </c>
      <c r="Z1727" t="str">
        <f>VLOOKUP($D1727,metadata!$B$2:$Z$451,23,0)</f>
        <v/>
      </c>
      <c r="AA1727" t="str">
        <f>VLOOKUP($D1727,metadata!$B$2:$Z$451,24,0)</f>
        <v/>
      </c>
      <c r="AB1727" t="str">
        <f>VLOOKUP($D1727,metadata!$B$2:$Z$451,25,0)</f>
        <v/>
      </c>
      <c r="AC1727">
        <v>16.030915482497399</v>
      </c>
      <c r="AD1727">
        <v>9.1340298064068808</v>
      </c>
      <c r="AF1727">
        <f>IF(AE1727="",V1727,AE1727)</f>
        <v>75</v>
      </c>
      <c r="AG1727">
        <f>ROUND(AC1727,1)</f>
        <v>16</v>
      </c>
      <c r="AH1727">
        <v>2003</v>
      </c>
      <c r="AI1727" t="s">
        <v>37</v>
      </c>
      <c r="AJ1727" t="s">
        <v>37</v>
      </c>
    </row>
    <row r="1728" spans="3:36" x14ac:dyDescent="0.3">
      <c r="C1728">
        <v>1728</v>
      </c>
      <c r="D1728" t="str">
        <f t="shared" si="59"/>
        <v>45-SPR</v>
      </c>
      <c r="E1728" t="str">
        <f>VLOOKUP($D1728,metadata!$B$2:$S$451,2,0)</f>
        <v>Shimizu, T; Kawasaki, K</v>
      </c>
      <c r="F1728" t="str">
        <f>VLOOKUP($D1728,metadata!$B$2:$S$451,3,0)</f>
        <v>Geographic variability in diapause response of Japanese Orius species</v>
      </c>
      <c r="G1728" t="str">
        <f>VLOOKUP($D1728,metadata!$B$2:$S$451,4,0)</f>
        <v>10.1046/j.1570-7458.2001.00787.x</v>
      </c>
      <c r="H1728" t="str">
        <f>VLOOKUP($D1728,metadata!$B$2:$S$451,5,0)</f>
        <v>y</v>
      </c>
      <c r="I1728" t="str">
        <f>VLOOKUP($D1728,metadata!$B$2:$S$451,6,0)</f>
        <v>a</v>
      </c>
      <c r="J1728" t="str">
        <f>VLOOKUP($D1728,metadata!$B$2:$S$451,7,0)</f>
        <v>i</v>
      </c>
      <c r="K1728">
        <f>VLOOKUP($D1728,metadata!$B$2:$S$451,8,0)</f>
        <v>5</v>
      </c>
      <c r="L1728">
        <f>VLOOKUP($D1728,metadata!$B$2:$S$451,9,0)</f>
        <v>6</v>
      </c>
      <c r="M1728" t="str">
        <f>VLOOKUP($D1728,metadata!$B$2:$S$451,10,0)</f>
        <v/>
      </c>
      <c r="N1728" t="str">
        <f>VLOOKUP($D1728,metadata!$B$2:$S$451,11,0)</f>
        <v>Orius Sauteri</v>
      </c>
      <c r="O1728" t="str">
        <f>VLOOKUP($D1728,metadata!$B$2:$S$451,12,0)</f>
        <v>hemiptera</v>
      </c>
      <c r="P1728" t="str">
        <f>VLOOKUP($D1728,metadata!$B$2:$S$451,13,0)</f>
        <v>SPR</v>
      </c>
      <c r="Q1728">
        <f>VLOOKUP($D1728,metadata!$B$2:$S$451,14,0)</f>
        <v>43.061943999999997</v>
      </c>
      <c r="R1728">
        <f>VLOOKUP($D1728,metadata!$B$2:$S$451,15,0)</f>
        <v>141.35416699999999</v>
      </c>
      <c r="S1728" t="str">
        <f>VLOOKUP($D1728,metadata!$B$2:$S$451,16,0)</f>
        <v/>
      </c>
      <c r="T1728" t="str">
        <f>VLOOKUP($D1728,metadata!$B$2:$S$451,17,0)</f>
        <v>&lt;50</v>
      </c>
      <c r="U1728" t="str">
        <f>VLOOKUP($D1728,metadata!$B$2:$S$451,18,0)</f>
        <v/>
      </c>
      <c r="V1728">
        <f>VLOOKUP($D1728,metadata!$B$2:$Z$451,19,0)</f>
        <v>75</v>
      </c>
      <c r="W1728" t="str">
        <f>VLOOKUP($D1728,metadata!$B$2:$Z$451,20,0)</f>
        <v>global average</v>
      </c>
      <c r="X1728" t="str">
        <f>VLOOKUP($D1728,metadata!$B$2:$Z$451,21,0)</f>
        <v/>
      </c>
      <c r="Y1728" t="str">
        <f>VLOOKUP($D1728,metadata!$B$2:$Z$451,22,0)</f>
        <v>54_1</v>
      </c>
      <c r="Z1728" t="str">
        <f>VLOOKUP($D1728,metadata!$B$2:$Z$451,23,0)</f>
        <v/>
      </c>
      <c r="AA1728" t="str">
        <f>VLOOKUP($D1728,metadata!$B$2:$Z$451,24,0)</f>
        <v/>
      </c>
      <c r="AB1728" t="str">
        <f>VLOOKUP($D1728,metadata!$B$2:$Z$451,25,0)</f>
        <v/>
      </c>
      <c r="AC1728">
        <v>10.049428132891</v>
      </c>
      <c r="AD1728">
        <v>91.369510323315296</v>
      </c>
      <c r="AF1728">
        <f>IF(AE1728="",V1728,AE1728)</f>
        <v>75</v>
      </c>
      <c r="AG1728">
        <f>ROUND(AC1728,1)</f>
        <v>10</v>
      </c>
      <c r="AH1728">
        <v>2003</v>
      </c>
      <c r="AI1728" t="s">
        <v>37</v>
      </c>
      <c r="AJ1728" t="s">
        <v>37</v>
      </c>
    </row>
    <row r="1729" spans="3:36" x14ac:dyDescent="0.3">
      <c r="C1729">
        <v>1729</v>
      </c>
      <c r="D1729" t="str">
        <f t="shared" si="59"/>
        <v>45-SPR</v>
      </c>
      <c r="E1729" t="str">
        <f>VLOOKUP($D1729,metadata!$B$2:$S$451,2,0)</f>
        <v>Shimizu, T; Kawasaki, K</v>
      </c>
      <c r="F1729" t="str">
        <f>VLOOKUP($D1729,metadata!$B$2:$S$451,3,0)</f>
        <v>Geographic variability in diapause response of Japanese Orius species</v>
      </c>
      <c r="G1729" t="str">
        <f>VLOOKUP($D1729,metadata!$B$2:$S$451,4,0)</f>
        <v>10.1046/j.1570-7458.2001.00787.x</v>
      </c>
      <c r="H1729" t="str">
        <f>VLOOKUP($D1729,metadata!$B$2:$S$451,5,0)</f>
        <v>y</v>
      </c>
      <c r="I1729" t="str">
        <f>VLOOKUP($D1729,metadata!$B$2:$S$451,6,0)</f>
        <v>a</v>
      </c>
      <c r="J1729" t="str">
        <f>VLOOKUP($D1729,metadata!$B$2:$S$451,7,0)</f>
        <v>i</v>
      </c>
      <c r="K1729">
        <f>VLOOKUP($D1729,metadata!$B$2:$S$451,8,0)</f>
        <v>5</v>
      </c>
      <c r="L1729">
        <f>VLOOKUP($D1729,metadata!$B$2:$S$451,9,0)</f>
        <v>6</v>
      </c>
      <c r="M1729" t="str">
        <f>VLOOKUP($D1729,metadata!$B$2:$S$451,10,0)</f>
        <v/>
      </c>
      <c r="N1729" t="str">
        <f>VLOOKUP($D1729,metadata!$B$2:$S$451,11,0)</f>
        <v>Orius Sauteri</v>
      </c>
      <c r="O1729" t="str">
        <f>VLOOKUP($D1729,metadata!$B$2:$S$451,12,0)</f>
        <v>hemiptera</v>
      </c>
      <c r="P1729" t="str">
        <f>VLOOKUP($D1729,metadata!$B$2:$S$451,13,0)</f>
        <v>SPR</v>
      </c>
      <c r="Q1729">
        <f>VLOOKUP($D1729,metadata!$B$2:$S$451,14,0)</f>
        <v>43.061943999999997</v>
      </c>
      <c r="R1729">
        <f>VLOOKUP($D1729,metadata!$B$2:$S$451,15,0)</f>
        <v>141.35416699999999</v>
      </c>
      <c r="S1729" t="str">
        <f>VLOOKUP($D1729,metadata!$B$2:$S$451,16,0)</f>
        <v/>
      </c>
      <c r="T1729" t="str">
        <f>VLOOKUP($D1729,metadata!$B$2:$S$451,17,0)</f>
        <v>&lt;50</v>
      </c>
      <c r="U1729" t="str">
        <f>VLOOKUP($D1729,metadata!$B$2:$S$451,18,0)</f>
        <v/>
      </c>
      <c r="V1729">
        <f>VLOOKUP($D1729,metadata!$B$2:$Z$451,19,0)</f>
        <v>75</v>
      </c>
      <c r="W1729" t="str">
        <f>VLOOKUP($D1729,metadata!$B$2:$Z$451,20,0)</f>
        <v>global average</v>
      </c>
      <c r="X1729" t="str">
        <f>VLOOKUP($D1729,metadata!$B$2:$Z$451,21,0)</f>
        <v/>
      </c>
      <c r="Y1729" t="str">
        <f>VLOOKUP($D1729,metadata!$B$2:$Z$451,22,0)</f>
        <v>54_1</v>
      </c>
      <c r="Z1729" t="str">
        <f>VLOOKUP($D1729,metadata!$B$2:$Z$451,23,0)</f>
        <v/>
      </c>
      <c r="AA1729" t="str">
        <f>VLOOKUP($D1729,metadata!$B$2:$Z$451,24,0)</f>
        <v/>
      </c>
      <c r="AB1729" t="str">
        <f>VLOOKUP($D1729,metadata!$B$2:$Z$451,25,0)</f>
        <v/>
      </c>
      <c r="AC1729">
        <v>11.0390355003218</v>
      </c>
      <c r="AD1729">
        <v>78.287864534336705</v>
      </c>
      <c r="AF1729">
        <f>IF(AE1729="",V1729,AE1729)</f>
        <v>75</v>
      </c>
      <c r="AG1729">
        <f>ROUND(AC1729,1)</f>
        <v>11</v>
      </c>
      <c r="AH1729">
        <v>2003</v>
      </c>
      <c r="AI1729" t="s">
        <v>37</v>
      </c>
      <c r="AJ1729" t="s">
        <v>37</v>
      </c>
    </row>
    <row r="1730" spans="3:36" x14ac:dyDescent="0.3">
      <c r="C1730">
        <v>1730</v>
      </c>
      <c r="D1730" t="str">
        <f t="shared" ref="D1730:D1793" si="60">VLOOKUP(C1730,$A$1:$B$451,2)</f>
        <v>45-SPR</v>
      </c>
      <c r="E1730" t="str">
        <f>VLOOKUP($D1730,metadata!$B$2:$S$451,2,0)</f>
        <v>Shimizu, T; Kawasaki, K</v>
      </c>
      <c r="F1730" t="str">
        <f>VLOOKUP($D1730,metadata!$B$2:$S$451,3,0)</f>
        <v>Geographic variability in diapause response of Japanese Orius species</v>
      </c>
      <c r="G1730" t="str">
        <f>VLOOKUP($D1730,metadata!$B$2:$S$451,4,0)</f>
        <v>10.1046/j.1570-7458.2001.00787.x</v>
      </c>
      <c r="H1730" t="str">
        <f>VLOOKUP($D1730,metadata!$B$2:$S$451,5,0)</f>
        <v>y</v>
      </c>
      <c r="I1730" t="str">
        <f>VLOOKUP($D1730,metadata!$B$2:$S$451,6,0)</f>
        <v>a</v>
      </c>
      <c r="J1730" t="str">
        <f>VLOOKUP($D1730,metadata!$B$2:$S$451,7,0)</f>
        <v>i</v>
      </c>
      <c r="K1730">
        <f>VLOOKUP($D1730,metadata!$B$2:$S$451,8,0)</f>
        <v>5</v>
      </c>
      <c r="L1730">
        <f>VLOOKUP($D1730,metadata!$B$2:$S$451,9,0)</f>
        <v>6</v>
      </c>
      <c r="M1730" t="str">
        <f>VLOOKUP($D1730,metadata!$B$2:$S$451,10,0)</f>
        <v/>
      </c>
      <c r="N1730" t="str">
        <f>VLOOKUP($D1730,metadata!$B$2:$S$451,11,0)</f>
        <v>Orius Sauteri</v>
      </c>
      <c r="O1730" t="str">
        <f>VLOOKUP($D1730,metadata!$B$2:$S$451,12,0)</f>
        <v>hemiptera</v>
      </c>
      <c r="P1730" t="str">
        <f>VLOOKUP($D1730,metadata!$B$2:$S$451,13,0)</f>
        <v>SPR</v>
      </c>
      <c r="Q1730">
        <f>VLOOKUP($D1730,metadata!$B$2:$S$451,14,0)</f>
        <v>43.061943999999997</v>
      </c>
      <c r="R1730">
        <f>VLOOKUP($D1730,metadata!$B$2:$S$451,15,0)</f>
        <v>141.35416699999999</v>
      </c>
      <c r="S1730" t="str">
        <f>VLOOKUP($D1730,metadata!$B$2:$S$451,16,0)</f>
        <v/>
      </c>
      <c r="T1730" t="str">
        <f>VLOOKUP($D1730,metadata!$B$2:$S$451,17,0)</f>
        <v>&lt;50</v>
      </c>
      <c r="U1730" t="str">
        <f>VLOOKUP($D1730,metadata!$B$2:$S$451,18,0)</f>
        <v/>
      </c>
      <c r="V1730">
        <f>VLOOKUP($D1730,metadata!$B$2:$Z$451,19,0)</f>
        <v>75</v>
      </c>
      <c r="W1730" t="str">
        <f>VLOOKUP($D1730,metadata!$B$2:$Z$451,20,0)</f>
        <v>global average</v>
      </c>
      <c r="X1730" t="str">
        <f>VLOOKUP($D1730,metadata!$B$2:$Z$451,21,0)</f>
        <v/>
      </c>
      <c r="Y1730" t="str">
        <f>VLOOKUP($D1730,metadata!$B$2:$Z$451,22,0)</f>
        <v>54_1</v>
      </c>
      <c r="Z1730" t="str">
        <f>VLOOKUP($D1730,metadata!$B$2:$Z$451,23,0)</f>
        <v/>
      </c>
      <c r="AA1730" t="str">
        <f>VLOOKUP($D1730,metadata!$B$2:$Z$451,24,0)</f>
        <v/>
      </c>
      <c r="AB1730" t="str">
        <f>VLOOKUP($D1730,metadata!$B$2:$Z$451,25,0)</f>
        <v/>
      </c>
      <c r="AC1730">
        <v>12.0287468435906</v>
      </c>
      <c r="AD1730">
        <v>65.908798336386496</v>
      </c>
      <c r="AF1730">
        <f>IF(AE1730="",V1730,AE1730)</f>
        <v>75</v>
      </c>
      <c r="AG1730">
        <f>ROUND(AC1730,1)</f>
        <v>12</v>
      </c>
      <c r="AH1730">
        <v>2003</v>
      </c>
      <c r="AI1730" t="s">
        <v>37</v>
      </c>
      <c r="AJ1730" t="s">
        <v>37</v>
      </c>
    </row>
    <row r="1731" spans="3:36" x14ac:dyDescent="0.3">
      <c r="C1731">
        <v>1731</v>
      </c>
      <c r="D1731" t="str">
        <f t="shared" si="60"/>
        <v>45-SPR</v>
      </c>
      <c r="E1731" t="str">
        <f>VLOOKUP($D1731,metadata!$B$2:$S$451,2,0)</f>
        <v>Shimizu, T; Kawasaki, K</v>
      </c>
      <c r="F1731" t="str">
        <f>VLOOKUP($D1731,metadata!$B$2:$S$451,3,0)</f>
        <v>Geographic variability in diapause response of Japanese Orius species</v>
      </c>
      <c r="G1731" t="str">
        <f>VLOOKUP($D1731,metadata!$B$2:$S$451,4,0)</f>
        <v>10.1046/j.1570-7458.2001.00787.x</v>
      </c>
      <c r="H1731" t="str">
        <f>VLOOKUP($D1731,metadata!$B$2:$S$451,5,0)</f>
        <v>y</v>
      </c>
      <c r="I1731" t="str">
        <f>VLOOKUP($D1731,metadata!$B$2:$S$451,6,0)</f>
        <v>a</v>
      </c>
      <c r="J1731" t="str">
        <f>VLOOKUP($D1731,metadata!$B$2:$S$451,7,0)</f>
        <v>i</v>
      </c>
      <c r="K1731">
        <f>VLOOKUP($D1731,metadata!$B$2:$S$451,8,0)</f>
        <v>5</v>
      </c>
      <c r="L1731">
        <f>VLOOKUP($D1731,metadata!$B$2:$S$451,9,0)</f>
        <v>6</v>
      </c>
      <c r="M1731" t="str">
        <f>VLOOKUP($D1731,metadata!$B$2:$S$451,10,0)</f>
        <v/>
      </c>
      <c r="N1731" t="str">
        <f>VLOOKUP($D1731,metadata!$B$2:$S$451,11,0)</f>
        <v>Orius Sauteri</v>
      </c>
      <c r="O1731" t="str">
        <f>VLOOKUP($D1731,metadata!$B$2:$S$451,12,0)</f>
        <v>hemiptera</v>
      </c>
      <c r="P1731" t="str">
        <f>VLOOKUP($D1731,metadata!$B$2:$S$451,13,0)</f>
        <v>SPR</v>
      </c>
      <c r="Q1731">
        <f>VLOOKUP($D1731,metadata!$B$2:$S$451,14,0)</f>
        <v>43.061943999999997</v>
      </c>
      <c r="R1731">
        <f>VLOOKUP($D1731,metadata!$B$2:$S$451,15,0)</f>
        <v>141.35416699999999</v>
      </c>
      <c r="S1731" t="str">
        <f>VLOOKUP($D1731,metadata!$B$2:$S$451,16,0)</f>
        <v/>
      </c>
      <c r="T1731" t="str">
        <f>VLOOKUP($D1731,metadata!$B$2:$S$451,17,0)</f>
        <v>&lt;50</v>
      </c>
      <c r="U1731" t="str">
        <f>VLOOKUP($D1731,metadata!$B$2:$S$451,18,0)</f>
        <v/>
      </c>
      <c r="V1731">
        <f>VLOOKUP($D1731,metadata!$B$2:$Z$451,19,0)</f>
        <v>75</v>
      </c>
      <c r="W1731" t="str">
        <f>VLOOKUP($D1731,metadata!$B$2:$Z$451,20,0)</f>
        <v>global average</v>
      </c>
      <c r="X1731" t="str">
        <f>VLOOKUP($D1731,metadata!$B$2:$Z$451,21,0)</f>
        <v/>
      </c>
      <c r="Y1731" t="str">
        <f>VLOOKUP($D1731,metadata!$B$2:$Z$451,22,0)</f>
        <v>54_1</v>
      </c>
      <c r="Z1731" t="str">
        <f>VLOOKUP($D1731,metadata!$B$2:$Z$451,23,0)</f>
        <v/>
      </c>
      <c r="AA1731" t="str">
        <f>VLOOKUP($D1731,metadata!$B$2:$Z$451,24,0)</f>
        <v/>
      </c>
      <c r="AB1731" t="str">
        <f>VLOOKUP($D1731,metadata!$B$2:$Z$451,25,0)</f>
        <v/>
      </c>
      <c r="AC1731">
        <v>14.0180125761251</v>
      </c>
      <c r="AD1731">
        <v>7.6615338911719499</v>
      </c>
      <c r="AF1731">
        <f>IF(AE1731="",V1731,AE1731)</f>
        <v>75</v>
      </c>
      <c r="AG1731">
        <f>ROUND(AC1731,1)</f>
        <v>14</v>
      </c>
      <c r="AH1731">
        <v>2003</v>
      </c>
      <c r="AI1731" t="s">
        <v>37</v>
      </c>
      <c r="AJ1731" t="s">
        <v>37</v>
      </c>
    </row>
    <row r="1732" spans="3:36" x14ac:dyDescent="0.3">
      <c r="C1732">
        <v>1732</v>
      </c>
      <c r="D1732" t="str">
        <f t="shared" si="60"/>
        <v>45-SPR</v>
      </c>
      <c r="E1732" t="str">
        <f>VLOOKUP($D1732,metadata!$B$2:$S$451,2,0)</f>
        <v>Shimizu, T; Kawasaki, K</v>
      </c>
      <c r="F1732" t="str">
        <f>VLOOKUP($D1732,metadata!$B$2:$S$451,3,0)</f>
        <v>Geographic variability in diapause response of Japanese Orius species</v>
      </c>
      <c r="G1732" t="str">
        <f>VLOOKUP($D1732,metadata!$B$2:$S$451,4,0)</f>
        <v>10.1046/j.1570-7458.2001.00787.x</v>
      </c>
      <c r="H1732" t="str">
        <f>VLOOKUP($D1732,metadata!$B$2:$S$451,5,0)</f>
        <v>y</v>
      </c>
      <c r="I1732" t="str">
        <f>VLOOKUP($D1732,metadata!$B$2:$S$451,6,0)</f>
        <v>a</v>
      </c>
      <c r="J1732" t="str">
        <f>VLOOKUP($D1732,metadata!$B$2:$S$451,7,0)</f>
        <v>i</v>
      </c>
      <c r="K1732">
        <f>VLOOKUP($D1732,metadata!$B$2:$S$451,8,0)</f>
        <v>5</v>
      </c>
      <c r="L1732">
        <f>VLOOKUP($D1732,metadata!$B$2:$S$451,9,0)</f>
        <v>6</v>
      </c>
      <c r="M1732" t="str">
        <f>VLOOKUP($D1732,metadata!$B$2:$S$451,10,0)</f>
        <v/>
      </c>
      <c r="N1732" t="str">
        <f>VLOOKUP($D1732,metadata!$B$2:$S$451,11,0)</f>
        <v>Orius Sauteri</v>
      </c>
      <c r="O1732" t="str">
        <f>VLOOKUP($D1732,metadata!$B$2:$S$451,12,0)</f>
        <v>hemiptera</v>
      </c>
      <c r="P1732" t="str">
        <f>VLOOKUP($D1732,metadata!$B$2:$S$451,13,0)</f>
        <v>SPR</v>
      </c>
      <c r="Q1732">
        <f>VLOOKUP($D1732,metadata!$B$2:$S$451,14,0)</f>
        <v>43.061943999999997</v>
      </c>
      <c r="R1732">
        <f>VLOOKUP($D1732,metadata!$B$2:$S$451,15,0)</f>
        <v>141.35416699999999</v>
      </c>
      <c r="S1732" t="str">
        <f>VLOOKUP($D1732,metadata!$B$2:$S$451,16,0)</f>
        <v/>
      </c>
      <c r="T1732" t="str">
        <f>VLOOKUP($D1732,metadata!$B$2:$S$451,17,0)</f>
        <v>&lt;50</v>
      </c>
      <c r="U1732" t="str">
        <f>VLOOKUP($D1732,metadata!$B$2:$S$451,18,0)</f>
        <v/>
      </c>
      <c r="V1732">
        <f>VLOOKUP($D1732,metadata!$B$2:$Z$451,19,0)</f>
        <v>75</v>
      </c>
      <c r="W1732" t="str">
        <f>VLOOKUP($D1732,metadata!$B$2:$Z$451,20,0)</f>
        <v>global average</v>
      </c>
      <c r="X1732" t="str">
        <f>VLOOKUP($D1732,metadata!$B$2:$Z$451,21,0)</f>
        <v/>
      </c>
      <c r="Y1732" t="str">
        <f>VLOOKUP($D1732,metadata!$B$2:$Z$451,22,0)</f>
        <v>54_1</v>
      </c>
      <c r="Z1732" t="str">
        <f>VLOOKUP($D1732,metadata!$B$2:$Z$451,23,0)</f>
        <v/>
      </c>
      <c r="AA1732" t="str">
        <f>VLOOKUP($D1732,metadata!$B$2:$Z$451,24,0)</f>
        <v/>
      </c>
      <c r="AB1732" t="str">
        <f>VLOOKUP($D1732,metadata!$B$2:$Z$451,25,0)</f>
        <v/>
      </c>
      <c r="AC1732">
        <v>15.008971629449899</v>
      </c>
      <c r="AD1732">
        <v>3.7134227855621802</v>
      </c>
      <c r="AF1732">
        <f>IF(AE1732="",V1732,AE1732)</f>
        <v>75</v>
      </c>
      <c r="AG1732">
        <f>ROUND(AC1732,1)</f>
        <v>15</v>
      </c>
      <c r="AH1732">
        <v>2003</v>
      </c>
      <c r="AI1732" t="s">
        <v>37</v>
      </c>
      <c r="AJ1732" t="s">
        <v>37</v>
      </c>
    </row>
    <row r="1733" spans="3:36" x14ac:dyDescent="0.3">
      <c r="C1733">
        <v>1733</v>
      </c>
      <c r="D1733" t="str">
        <f t="shared" si="60"/>
        <v>45-SPR</v>
      </c>
      <c r="E1733" t="str">
        <f>VLOOKUP($D1733,metadata!$B$2:$S$451,2,0)</f>
        <v>Shimizu, T; Kawasaki, K</v>
      </c>
      <c r="F1733" t="str">
        <f>VLOOKUP($D1733,metadata!$B$2:$S$451,3,0)</f>
        <v>Geographic variability in diapause response of Japanese Orius species</v>
      </c>
      <c r="G1733" t="str">
        <f>VLOOKUP($D1733,metadata!$B$2:$S$451,4,0)</f>
        <v>10.1046/j.1570-7458.2001.00787.x</v>
      </c>
      <c r="H1733" t="str">
        <f>VLOOKUP($D1733,metadata!$B$2:$S$451,5,0)</f>
        <v>y</v>
      </c>
      <c r="I1733" t="str">
        <f>VLOOKUP($D1733,metadata!$B$2:$S$451,6,0)</f>
        <v>a</v>
      </c>
      <c r="J1733" t="str">
        <f>VLOOKUP($D1733,metadata!$B$2:$S$451,7,0)</f>
        <v>i</v>
      </c>
      <c r="K1733">
        <f>VLOOKUP($D1733,metadata!$B$2:$S$451,8,0)</f>
        <v>5</v>
      </c>
      <c r="L1733">
        <f>VLOOKUP($D1733,metadata!$B$2:$S$451,9,0)</f>
        <v>6</v>
      </c>
      <c r="M1733" t="str">
        <f>VLOOKUP($D1733,metadata!$B$2:$S$451,10,0)</f>
        <v/>
      </c>
      <c r="N1733" t="str">
        <f>VLOOKUP($D1733,metadata!$B$2:$S$451,11,0)</f>
        <v>Orius Sauteri</v>
      </c>
      <c r="O1733" t="str">
        <f>VLOOKUP($D1733,metadata!$B$2:$S$451,12,0)</f>
        <v>hemiptera</v>
      </c>
      <c r="P1733" t="str">
        <f>VLOOKUP($D1733,metadata!$B$2:$S$451,13,0)</f>
        <v>SPR</v>
      </c>
      <c r="Q1733">
        <f>VLOOKUP($D1733,metadata!$B$2:$S$451,14,0)</f>
        <v>43.061943999999997</v>
      </c>
      <c r="R1733">
        <f>VLOOKUP($D1733,metadata!$B$2:$S$451,15,0)</f>
        <v>141.35416699999999</v>
      </c>
      <c r="S1733" t="str">
        <f>VLOOKUP($D1733,metadata!$B$2:$S$451,16,0)</f>
        <v/>
      </c>
      <c r="T1733" t="str">
        <f>VLOOKUP($D1733,metadata!$B$2:$S$451,17,0)</f>
        <v>&lt;50</v>
      </c>
      <c r="U1733" t="str">
        <f>VLOOKUP($D1733,metadata!$B$2:$S$451,18,0)</f>
        <v/>
      </c>
      <c r="V1733">
        <f>VLOOKUP($D1733,metadata!$B$2:$Z$451,19,0)</f>
        <v>75</v>
      </c>
      <c r="W1733" t="str">
        <f>VLOOKUP($D1733,metadata!$B$2:$Z$451,20,0)</f>
        <v>global average</v>
      </c>
      <c r="X1733" t="str">
        <f>VLOOKUP($D1733,metadata!$B$2:$Z$451,21,0)</f>
        <v/>
      </c>
      <c r="Y1733" t="str">
        <f>VLOOKUP($D1733,metadata!$B$2:$Z$451,22,0)</f>
        <v>54_1</v>
      </c>
      <c r="Z1733" t="str">
        <f>VLOOKUP($D1733,metadata!$B$2:$Z$451,23,0)</f>
        <v/>
      </c>
      <c r="AA1733" t="str">
        <f>VLOOKUP($D1733,metadata!$B$2:$Z$451,24,0)</f>
        <v/>
      </c>
      <c r="AB1733" t="str">
        <f>VLOOKUP($D1733,metadata!$B$2:$Z$451,25,0)</f>
        <v/>
      </c>
      <c r="AC1733">
        <v>16.017398623557899</v>
      </c>
      <c r="AD1733">
        <v>17.798682972718701</v>
      </c>
      <c r="AF1733">
        <f>IF(AE1733="",V1733,AE1733)</f>
        <v>75</v>
      </c>
      <c r="AG1733">
        <f>ROUND(AC1733,1)</f>
        <v>16</v>
      </c>
      <c r="AH1733">
        <v>2003</v>
      </c>
      <c r="AI1733" t="s">
        <v>37</v>
      </c>
      <c r="AJ1733" t="s">
        <v>37</v>
      </c>
    </row>
    <row r="1734" spans="3:36" x14ac:dyDescent="0.3">
      <c r="C1734">
        <v>1734</v>
      </c>
      <c r="D1734" t="str">
        <f t="shared" si="60"/>
        <v>45-HRS</v>
      </c>
      <c r="E1734" t="str">
        <f>VLOOKUP($D1734,metadata!$B$2:$S$451,2,0)</f>
        <v>Shimizu, T; Kawasaki, K</v>
      </c>
      <c r="F1734" t="str">
        <f>VLOOKUP($D1734,metadata!$B$2:$S$451,3,0)</f>
        <v>Geographic variability in diapause response of Japanese Orius species</v>
      </c>
      <c r="G1734" t="str">
        <f>VLOOKUP($D1734,metadata!$B$2:$S$451,4,0)</f>
        <v>10.1046/j.1570-7458.2001.00787.x</v>
      </c>
      <c r="H1734" t="str">
        <f>VLOOKUP($D1734,metadata!$B$2:$S$451,5,0)</f>
        <v>y</v>
      </c>
      <c r="I1734" t="str">
        <f>VLOOKUP($D1734,metadata!$B$2:$S$451,6,0)</f>
        <v>a</v>
      </c>
      <c r="J1734" t="str">
        <f>VLOOKUP($D1734,metadata!$B$2:$S$451,7,0)</f>
        <v>i</v>
      </c>
      <c r="K1734">
        <f>VLOOKUP($D1734,metadata!$B$2:$S$451,8,0)</f>
        <v>5</v>
      </c>
      <c r="L1734">
        <f>VLOOKUP($D1734,metadata!$B$2:$S$451,9,0)</f>
        <v>7</v>
      </c>
      <c r="M1734" t="str">
        <f>VLOOKUP($D1734,metadata!$B$2:$S$451,10,0)</f>
        <v/>
      </c>
      <c r="N1734" t="str">
        <f>VLOOKUP($D1734,metadata!$B$2:$S$451,11,0)</f>
        <v>Orius Sauteri</v>
      </c>
      <c r="O1734" t="str">
        <f>VLOOKUP($D1734,metadata!$B$2:$S$451,12,0)</f>
        <v>hemiptera</v>
      </c>
      <c r="P1734" t="str">
        <f>VLOOKUP($D1734,metadata!$B$2:$S$451,13,0)</f>
        <v>HRS</v>
      </c>
      <c r="Q1734">
        <f>VLOOKUP($D1734,metadata!$B$2:$S$451,14,0)</f>
        <v>40.603152999999999</v>
      </c>
      <c r="R1734">
        <f>VLOOKUP($D1734,metadata!$B$2:$S$451,15,0)</f>
        <v>140.46378899999999</v>
      </c>
      <c r="S1734" t="str">
        <f>VLOOKUP($D1734,metadata!$B$2:$S$451,16,0)</f>
        <v/>
      </c>
      <c r="T1734" t="str">
        <f>VLOOKUP($D1734,metadata!$B$2:$S$451,17,0)</f>
        <v>&lt;50</v>
      </c>
      <c r="U1734" t="str">
        <f>VLOOKUP($D1734,metadata!$B$2:$S$451,18,0)</f>
        <v/>
      </c>
      <c r="V1734">
        <f>VLOOKUP($D1734,metadata!$B$2:$Z$451,19,0)</f>
        <v>75</v>
      </c>
      <c r="W1734" t="str">
        <f>VLOOKUP($D1734,metadata!$B$2:$Z$451,20,0)</f>
        <v>global average</v>
      </c>
      <c r="X1734" t="str">
        <f>VLOOKUP($D1734,metadata!$B$2:$Z$451,21,0)</f>
        <v/>
      </c>
      <c r="Y1734" t="str">
        <f>VLOOKUP($D1734,metadata!$B$2:$Z$451,22,0)</f>
        <v>54_1</v>
      </c>
      <c r="Z1734" t="str">
        <f>VLOOKUP($D1734,metadata!$B$2:$Z$451,23,0)</f>
        <v/>
      </c>
      <c r="AA1734" t="str">
        <f>VLOOKUP($D1734,metadata!$B$2:$Z$451,24,0)</f>
        <v/>
      </c>
      <c r="AB1734" t="str">
        <f>VLOOKUP($D1734,metadata!$B$2:$Z$451,25,0)</f>
        <v/>
      </c>
      <c r="AC1734">
        <v>10.020176263801501</v>
      </c>
      <c r="AD1734">
        <v>93.710452047333703</v>
      </c>
      <c r="AF1734">
        <f>IF(AE1734="",V1734,AE1734)</f>
        <v>75</v>
      </c>
      <c r="AG1734">
        <f>ROUND(AC1734,1)</f>
        <v>10</v>
      </c>
      <c r="AH1734">
        <v>2003</v>
      </c>
      <c r="AI1734" t="s">
        <v>37</v>
      </c>
      <c r="AJ1734" t="s">
        <v>37</v>
      </c>
    </row>
    <row r="1735" spans="3:36" x14ac:dyDescent="0.3">
      <c r="C1735">
        <v>1735</v>
      </c>
      <c r="D1735" t="str">
        <f t="shared" si="60"/>
        <v>45-HRS</v>
      </c>
      <c r="E1735" t="str">
        <f>VLOOKUP($D1735,metadata!$B$2:$S$451,2,0)</f>
        <v>Shimizu, T; Kawasaki, K</v>
      </c>
      <c r="F1735" t="str">
        <f>VLOOKUP($D1735,metadata!$B$2:$S$451,3,0)</f>
        <v>Geographic variability in diapause response of Japanese Orius species</v>
      </c>
      <c r="G1735" t="str">
        <f>VLOOKUP($D1735,metadata!$B$2:$S$451,4,0)</f>
        <v>10.1046/j.1570-7458.2001.00787.x</v>
      </c>
      <c r="H1735" t="str">
        <f>VLOOKUP($D1735,metadata!$B$2:$S$451,5,0)</f>
        <v>y</v>
      </c>
      <c r="I1735" t="str">
        <f>VLOOKUP($D1735,metadata!$B$2:$S$451,6,0)</f>
        <v>a</v>
      </c>
      <c r="J1735" t="str">
        <f>VLOOKUP($D1735,metadata!$B$2:$S$451,7,0)</f>
        <v>i</v>
      </c>
      <c r="K1735">
        <f>VLOOKUP($D1735,metadata!$B$2:$S$451,8,0)</f>
        <v>5</v>
      </c>
      <c r="L1735">
        <f>VLOOKUP($D1735,metadata!$B$2:$S$451,9,0)</f>
        <v>7</v>
      </c>
      <c r="M1735" t="str">
        <f>VLOOKUP($D1735,metadata!$B$2:$S$451,10,0)</f>
        <v/>
      </c>
      <c r="N1735" t="str">
        <f>VLOOKUP($D1735,metadata!$B$2:$S$451,11,0)</f>
        <v>Orius Sauteri</v>
      </c>
      <c r="O1735" t="str">
        <f>VLOOKUP($D1735,metadata!$B$2:$S$451,12,0)</f>
        <v>hemiptera</v>
      </c>
      <c r="P1735" t="str">
        <f>VLOOKUP($D1735,metadata!$B$2:$S$451,13,0)</f>
        <v>HRS</v>
      </c>
      <c r="Q1735">
        <f>VLOOKUP($D1735,metadata!$B$2:$S$451,14,0)</f>
        <v>40.603152999999999</v>
      </c>
      <c r="R1735">
        <f>VLOOKUP($D1735,metadata!$B$2:$S$451,15,0)</f>
        <v>140.46378899999999</v>
      </c>
      <c r="S1735" t="str">
        <f>VLOOKUP($D1735,metadata!$B$2:$S$451,16,0)</f>
        <v/>
      </c>
      <c r="T1735" t="str">
        <f>VLOOKUP($D1735,metadata!$B$2:$S$451,17,0)</f>
        <v>&lt;50</v>
      </c>
      <c r="U1735" t="str">
        <f>VLOOKUP($D1735,metadata!$B$2:$S$451,18,0)</f>
        <v/>
      </c>
      <c r="V1735">
        <f>VLOOKUP($D1735,metadata!$B$2:$Z$451,19,0)</f>
        <v>75</v>
      </c>
      <c r="W1735" t="str">
        <f>VLOOKUP($D1735,metadata!$B$2:$Z$451,20,0)</f>
        <v>global average</v>
      </c>
      <c r="X1735" t="str">
        <f>VLOOKUP($D1735,metadata!$B$2:$Z$451,21,0)</f>
        <v/>
      </c>
      <c r="Y1735" t="str">
        <f>VLOOKUP($D1735,metadata!$B$2:$Z$451,22,0)</f>
        <v>54_1</v>
      </c>
      <c r="Z1735" t="str">
        <f>VLOOKUP($D1735,metadata!$B$2:$Z$451,23,0)</f>
        <v/>
      </c>
      <c r="AA1735" t="str">
        <f>VLOOKUP($D1735,metadata!$B$2:$Z$451,24,0)</f>
        <v/>
      </c>
      <c r="AB1735" t="str">
        <f>VLOOKUP($D1735,metadata!$B$2:$Z$451,25,0)</f>
        <v/>
      </c>
      <c r="AC1735">
        <v>11.0259345447343</v>
      </c>
      <c r="AD1735">
        <v>89.762836064761999</v>
      </c>
      <c r="AF1735">
        <f>IF(AE1735="",V1735,AE1735)</f>
        <v>75</v>
      </c>
      <c r="AG1735">
        <f>ROUND(AC1735,1)</f>
        <v>11</v>
      </c>
      <c r="AH1735">
        <v>2003</v>
      </c>
      <c r="AI1735" t="s">
        <v>37</v>
      </c>
      <c r="AJ1735" t="s">
        <v>37</v>
      </c>
    </row>
    <row r="1736" spans="3:36" x14ac:dyDescent="0.3">
      <c r="C1736">
        <v>1736</v>
      </c>
      <c r="D1736" t="str">
        <f t="shared" si="60"/>
        <v>45-HRS</v>
      </c>
      <c r="E1736" t="str">
        <f>VLOOKUP($D1736,metadata!$B$2:$S$451,2,0)</f>
        <v>Shimizu, T; Kawasaki, K</v>
      </c>
      <c r="F1736" t="str">
        <f>VLOOKUP($D1736,metadata!$B$2:$S$451,3,0)</f>
        <v>Geographic variability in diapause response of Japanese Orius species</v>
      </c>
      <c r="G1736" t="str">
        <f>VLOOKUP($D1736,metadata!$B$2:$S$451,4,0)</f>
        <v>10.1046/j.1570-7458.2001.00787.x</v>
      </c>
      <c r="H1736" t="str">
        <f>VLOOKUP($D1736,metadata!$B$2:$S$451,5,0)</f>
        <v>y</v>
      </c>
      <c r="I1736" t="str">
        <f>VLOOKUP($D1736,metadata!$B$2:$S$451,6,0)</f>
        <v>a</v>
      </c>
      <c r="J1736" t="str">
        <f>VLOOKUP($D1736,metadata!$B$2:$S$451,7,0)</f>
        <v>i</v>
      </c>
      <c r="K1736">
        <f>VLOOKUP($D1736,metadata!$B$2:$S$451,8,0)</f>
        <v>5</v>
      </c>
      <c r="L1736">
        <f>VLOOKUP($D1736,metadata!$B$2:$S$451,9,0)</f>
        <v>7</v>
      </c>
      <c r="M1736" t="str">
        <f>VLOOKUP($D1736,metadata!$B$2:$S$451,10,0)</f>
        <v/>
      </c>
      <c r="N1736" t="str">
        <f>VLOOKUP($D1736,metadata!$B$2:$S$451,11,0)</f>
        <v>Orius Sauteri</v>
      </c>
      <c r="O1736" t="str">
        <f>VLOOKUP($D1736,metadata!$B$2:$S$451,12,0)</f>
        <v>hemiptera</v>
      </c>
      <c r="P1736" t="str">
        <f>VLOOKUP($D1736,metadata!$B$2:$S$451,13,0)</f>
        <v>HRS</v>
      </c>
      <c r="Q1736">
        <f>VLOOKUP($D1736,metadata!$B$2:$S$451,14,0)</f>
        <v>40.603152999999999</v>
      </c>
      <c r="R1736">
        <f>VLOOKUP($D1736,metadata!$B$2:$S$451,15,0)</f>
        <v>140.46378899999999</v>
      </c>
      <c r="S1736" t="str">
        <f>VLOOKUP($D1736,metadata!$B$2:$S$451,16,0)</f>
        <v/>
      </c>
      <c r="T1736" t="str">
        <f>VLOOKUP($D1736,metadata!$B$2:$S$451,17,0)</f>
        <v>&lt;50</v>
      </c>
      <c r="U1736" t="str">
        <f>VLOOKUP($D1736,metadata!$B$2:$S$451,18,0)</f>
        <v/>
      </c>
      <c r="V1736">
        <f>VLOOKUP($D1736,metadata!$B$2:$Z$451,19,0)</f>
        <v>75</v>
      </c>
      <c r="W1736" t="str">
        <f>VLOOKUP($D1736,metadata!$B$2:$Z$451,20,0)</f>
        <v>global average</v>
      </c>
      <c r="X1736" t="str">
        <f>VLOOKUP($D1736,metadata!$B$2:$Z$451,21,0)</f>
        <v/>
      </c>
      <c r="Y1736" t="str">
        <f>VLOOKUP($D1736,metadata!$B$2:$Z$451,22,0)</f>
        <v>54_1</v>
      </c>
      <c r="Z1736" t="str">
        <f>VLOOKUP($D1736,metadata!$B$2:$Z$451,23,0)</f>
        <v/>
      </c>
      <c r="AA1736" t="str">
        <f>VLOOKUP($D1736,metadata!$B$2:$Z$451,24,0)</f>
        <v/>
      </c>
      <c r="AB1736" t="str">
        <f>VLOOKUP($D1736,metadata!$B$2:$Z$451,25,0)</f>
        <v/>
      </c>
      <c r="AC1736">
        <v>12.0145714710105</v>
      </c>
      <c r="AD1736">
        <v>70.123780759518695</v>
      </c>
      <c r="AF1736">
        <f>IF(AE1736="",V1736,AE1736)</f>
        <v>75</v>
      </c>
      <c r="AG1736">
        <f>ROUND(AC1736,1)</f>
        <v>12</v>
      </c>
      <c r="AH1736">
        <v>2003</v>
      </c>
      <c r="AI1736" t="s">
        <v>37</v>
      </c>
      <c r="AJ1736" t="s">
        <v>37</v>
      </c>
    </row>
    <row r="1737" spans="3:36" x14ac:dyDescent="0.3">
      <c r="C1737">
        <v>1737</v>
      </c>
      <c r="D1737" t="str">
        <f t="shared" si="60"/>
        <v>45-HRS</v>
      </c>
      <c r="E1737" t="str">
        <f>VLOOKUP($D1737,metadata!$B$2:$S$451,2,0)</f>
        <v>Shimizu, T; Kawasaki, K</v>
      </c>
      <c r="F1737" t="str">
        <f>VLOOKUP($D1737,metadata!$B$2:$S$451,3,0)</f>
        <v>Geographic variability in diapause response of Japanese Orius species</v>
      </c>
      <c r="G1737" t="str">
        <f>VLOOKUP($D1737,metadata!$B$2:$S$451,4,0)</f>
        <v>10.1046/j.1570-7458.2001.00787.x</v>
      </c>
      <c r="H1737" t="str">
        <f>VLOOKUP($D1737,metadata!$B$2:$S$451,5,0)</f>
        <v>y</v>
      </c>
      <c r="I1737" t="str">
        <f>VLOOKUP($D1737,metadata!$B$2:$S$451,6,0)</f>
        <v>a</v>
      </c>
      <c r="J1737" t="str">
        <f>VLOOKUP($D1737,metadata!$B$2:$S$451,7,0)</f>
        <v>i</v>
      </c>
      <c r="K1737">
        <f>VLOOKUP($D1737,metadata!$B$2:$S$451,8,0)</f>
        <v>5</v>
      </c>
      <c r="L1737">
        <f>VLOOKUP($D1737,metadata!$B$2:$S$451,9,0)</f>
        <v>7</v>
      </c>
      <c r="M1737" t="str">
        <f>VLOOKUP($D1737,metadata!$B$2:$S$451,10,0)</f>
        <v/>
      </c>
      <c r="N1737" t="str">
        <f>VLOOKUP($D1737,metadata!$B$2:$S$451,11,0)</f>
        <v>Orius Sauteri</v>
      </c>
      <c r="O1737" t="str">
        <f>VLOOKUP($D1737,metadata!$B$2:$S$451,12,0)</f>
        <v>hemiptera</v>
      </c>
      <c r="P1737" t="str">
        <f>VLOOKUP($D1737,metadata!$B$2:$S$451,13,0)</f>
        <v>HRS</v>
      </c>
      <c r="Q1737">
        <f>VLOOKUP($D1737,metadata!$B$2:$S$451,14,0)</f>
        <v>40.603152999999999</v>
      </c>
      <c r="R1737">
        <f>VLOOKUP($D1737,metadata!$B$2:$S$451,15,0)</f>
        <v>140.46378899999999</v>
      </c>
      <c r="S1737" t="str">
        <f>VLOOKUP($D1737,metadata!$B$2:$S$451,16,0)</f>
        <v/>
      </c>
      <c r="T1737" t="str">
        <f>VLOOKUP($D1737,metadata!$B$2:$S$451,17,0)</f>
        <v>&lt;50</v>
      </c>
      <c r="U1737" t="str">
        <f>VLOOKUP($D1737,metadata!$B$2:$S$451,18,0)</f>
        <v/>
      </c>
      <c r="V1737">
        <f>VLOOKUP($D1737,metadata!$B$2:$Z$451,19,0)</f>
        <v>75</v>
      </c>
      <c r="W1737" t="str">
        <f>VLOOKUP($D1737,metadata!$B$2:$Z$451,20,0)</f>
        <v>global average</v>
      </c>
      <c r="X1737" t="str">
        <f>VLOOKUP($D1737,metadata!$B$2:$Z$451,21,0)</f>
        <v/>
      </c>
      <c r="Y1737" t="str">
        <f>VLOOKUP($D1737,metadata!$B$2:$Z$451,22,0)</f>
        <v>54_1</v>
      </c>
      <c r="Z1737" t="str">
        <f>VLOOKUP($D1737,metadata!$B$2:$Z$451,23,0)</f>
        <v/>
      </c>
      <c r="AA1737" t="str">
        <f>VLOOKUP($D1737,metadata!$B$2:$Z$451,24,0)</f>
        <v/>
      </c>
      <c r="AB1737" t="str">
        <f>VLOOKUP($D1737,metadata!$B$2:$Z$451,25,0)</f>
        <v/>
      </c>
      <c r="AC1737">
        <v>13.003277714512</v>
      </c>
      <c r="AD1737">
        <v>50.953111848294199</v>
      </c>
      <c r="AF1737">
        <f>IF(AE1737="",V1737,AE1737)</f>
        <v>75</v>
      </c>
      <c r="AG1737">
        <f>ROUND(AC1737,1)</f>
        <v>13</v>
      </c>
      <c r="AH1737">
        <v>2003</v>
      </c>
      <c r="AI1737" t="s">
        <v>37</v>
      </c>
      <c r="AJ1737" t="s">
        <v>37</v>
      </c>
    </row>
    <row r="1738" spans="3:36" x14ac:dyDescent="0.3">
      <c r="C1738">
        <v>1738</v>
      </c>
      <c r="D1738" t="str">
        <f t="shared" si="60"/>
        <v>45-HRS</v>
      </c>
      <c r="E1738" t="str">
        <f>VLOOKUP($D1738,metadata!$B$2:$S$451,2,0)</f>
        <v>Shimizu, T; Kawasaki, K</v>
      </c>
      <c r="F1738" t="str">
        <f>VLOOKUP($D1738,metadata!$B$2:$S$451,3,0)</f>
        <v>Geographic variability in diapause response of Japanese Orius species</v>
      </c>
      <c r="G1738" t="str">
        <f>VLOOKUP($D1738,metadata!$B$2:$S$451,4,0)</f>
        <v>10.1046/j.1570-7458.2001.00787.x</v>
      </c>
      <c r="H1738" t="str">
        <f>VLOOKUP($D1738,metadata!$B$2:$S$451,5,0)</f>
        <v>y</v>
      </c>
      <c r="I1738" t="str">
        <f>VLOOKUP($D1738,metadata!$B$2:$S$451,6,0)</f>
        <v>a</v>
      </c>
      <c r="J1738" t="str">
        <f>VLOOKUP($D1738,metadata!$B$2:$S$451,7,0)</f>
        <v>i</v>
      </c>
      <c r="K1738">
        <f>VLOOKUP($D1738,metadata!$B$2:$S$451,8,0)</f>
        <v>5</v>
      </c>
      <c r="L1738">
        <f>VLOOKUP($D1738,metadata!$B$2:$S$451,9,0)</f>
        <v>7</v>
      </c>
      <c r="M1738" t="str">
        <f>VLOOKUP($D1738,metadata!$B$2:$S$451,10,0)</f>
        <v/>
      </c>
      <c r="N1738" t="str">
        <f>VLOOKUP($D1738,metadata!$B$2:$S$451,11,0)</f>
        <v>Orius Sauteri</v>
      </c>
      <c r="O1738" t="str">
        <f>VLOOKUP($D1738,metadata!$B$2:$S$451,12,0)</f>
        <v>hemiptera</v>
      </c>
      <c r="P1738" t="str">
        <f>VLOOKUP($D1738,metadata!$B$2:$S$451,13,0)</f>
        <v>HRS</v>
      </c>
      <c r="Q1738">
        <f>VLOOKUP($D1738,metadata!$B$2:$S$451,14,0)</f>
        <v>40.603152999999999</v>
      </c>
      <c r="R1738">
        <f>VLOOKUP($D1738,metadata!$B$2:$S$451,15,0)</f>
        <v>140.46378899999999</v>
      </c>
      <c r="S1738" t="str">
        <f>VLOOKUP($D1738,metadata!$B$2:$S$451,16,0)</f>
        <v/>
      </c>
      <c r="T1738" t="str">
        <f>VLOOKUP($D1738,metadata!$B$2:$S$451,17,0)</f>
        <v>&lt;50</v>
      </c>
      <c r="U1738" t="str">
        <f>VLOOKUP($D1738,metadata!$B$2:$S$451,18,0)</f>
        <v/>
      </c>
      <c r="V1738">
        <f>VLOOKUP($D1738,metadata!$B$2:$Z$451,19,0)</f>
        <v>75</v>
      </c>
      <c r="W1738" t="str">
        <f>VLOOKUP($D1738,metadata!$B$2:$Z$451,20,0)</f>
        <v>global average</v>
      </c>
      <c r="X1738" t="str">
        <f>VLOOKUP($D1738,metadata!$B$2:$Z$451,21,0)</f>
        <v/>
      </c>
      <c r="Y1738" t="str">
        <f>VLOOKUP($D1738,metadata!$B$2:$Z$451,22,0)</f>
        <v>54_1</v>
      </c>
      <c r="Z1738" t="str">
        <f>VLOOKUP($D1738,metadata!$B$2:$Z$451,23,0)</f>
        <v/>
      </c>
      <c r="AA1738" t="str">
        <f>VLOOKUP($D1738,metadata!$B$2:$Z$451,24,0)</f>
        <v/>
      </c>
      <c r="AB1738" t="str">
        <f>VLOOKUP($D1738,metadata!$B$2:$Z$451,25,0)</f>
        <v/>
      </c>
      <c r="AC1738">
        <v>13.987894241718999</v>
      </c>
      <c r="AD1738">
        <v>4.14764568995394</v>
      </c>
      <c r="AF1738">
        <f>IF(AE1738="",V1738,AE1738)</f>
        <v>75</v>
      </c>
      <c r="AG1738">
        <f>ROUND(AC1738,1)</f>
        <v>14</v>
      </c>
      <c r="AH1738">
        <v>2003</v>
      </c>
      <c r="AI1738" t="s">
        <v>37</v>
      </c>
      <c r="AJ1738" t="s">
        <v>37</v>
      </c>
    </row>
    <row r="1739" spans="3:36" x14ac:dyDescent="0.3">
      <c r="C1739">
        <v>1739</v>
      </c>
      <c r="D1739" t="str">
        <f t="shared" si="60"/>
        <v>45-HRS</v>
      </c>
      <c r="E1739" t="str">
        <f>VLOOKUP($D1739,metadata!$B$2:$S$451,2,0)</f>
        <v>Shimizu, T; Kawasaki, K</v>
      </c>
      <c r="F1739" t="str">
        <f>VLOOKUP($D1739,metadata!$B$2:$S$451,3,0)</f>
        <v>Geographic variability in diapause response of Japanese Orius species</v>
      </c>
      <c r="G1739" t="str">
        <f>VLOOKUP($D1739,metadata!$B$2:$S$451,4,0)</f>
        <v>10.1046/j.1570-7458.2001.00787.x</v>
      </c>
      <c r="H1739" t="str">
        <f>VLOOKUP($D1739,metadata!$B$2:$S$451,5,0)</f>
        <v>y</v>
      </c>
      <c r="I1739" t="str">
        <f>VLOOKUP($D1739,metadata!$B$2:$S$451,6,0)</f>
        <v>a</v>
      </c>
      <c r="J1739" t="str">
        <f>VLOOKUP($D1739,metadata!$B$2:$S$451,7,0)</f>
        <v>i</v>
      </c>
      <c r="K1739">
        <f>VLOOKUP($D1739,metadata!$B$2:$S$451,8,0)</f>
        <v>5</v>
      </c>
      <c r="L1739">
        <f>VLOOKUP($D1739,metadata!$B$2:$S$451,9,0)</f>
        <v>7</v>
      </c>
      <c r="M1739" t="str">
        <f>VLOOKUP($D1739,metadata!$B$2:$S$451,10,0)</f>
        <v/>
      </c>
      <c r="N1739" t="str">
        <f>VLOOKUP($D1739,metadata!$B$2:$S$451,11,0)</f>
        <v>Orius Sauteri</v>
      </c>
      <c r="O1739" t="str">
        <f>VLOOKUP($D1739,metadata!$B$2:$S$451,12,0)</f>
        <v>hemiptera</v>
      </c>
      <c r="P1739" t="str">
        <f>VLOOKUP($D1739,metadata!$B$2:$S$451,13,0)</f>
        <v>HRS</v>
      </c>
      <c r="Q1739">
        <f>VLOOKUP($D1739,metadata!$B$2:$S$451,14,0)</f>
        <v>40.603152999999999</v>
      </c>
      <c r="R1739">
        <f>VLOOKUP($D1739,metadata!$B$2:$S$451,15,0)</f>
        <v>140.46378899999999</v>
      </c>
      <c r="S1739" t="str">
        <f>VLOOKUP($D1739,metadata!$B$2:$S$451,16,0)</f>
        <v/>
      </c>
      <c r="T1739" t="str">
        <f>VLOOKUP($D1739,metadata!$B$2:$S$451,17,0)</f>
        <v>&lt;50</v>
      </c>
      <c r="U1739" t="str">
        <f>VLOOKUP($D1739,metadata!$B$2:$S$451,18,0)</f>
        <v/>
      </c>
      <c r="V1739">
        <f>VLOOKUP($D1739,metadata!$B$2:$Z$451,19,0)</f>
        <v>75</v>
      </c>
      <c r="W1739" t="str">
        <f>VLOOKUP($D1739,metadata!$B$2:$Z$451,20,0)</f>
        <v>global average</v>
      </c>
      <c r="X1739" t="str">
        <f>VLOOKUP($D1739,metadata!$B$2:$Z$451,21,0)</f>
        <v/>
      </c>
      <c r="Y1739" t="str">
        <f>VLOOKUP($D1739,metadata!$B$2:$Z$451,22,0)</f>
        <v>54_1</v>
      </c>
      <c r="Z1739" t="str">
        <f>VLOOKUP($D1739,metadata!$B$2:$Z$451,23,0)</f>
        <v/>
      </c>
      <c r="AA1739" t="str">
        <f>VLOOKUP($D1739,metadata!$B$2:$Z$451,24,0)</f>
        <v/>
      </c>
      <c r="AB1739" t="str">
        <f>VLOOKUP($D1739,metadata!$B$2:$Z$451,25,0)</f>
        <v/>
      </c>
      <c r="AC1739">
        <v>15.009560825865201</v>
      </c>
      <c r="AD1739">
        <v>7.6947071347229699</v>
      </c>
      <c r="AF1739">
        <f>IF(AE1739="",V1739,AE1739)</f>
        <v>75</v>
      </c>
      <c r="AG1739">
        <f>ROUND(AC1739,1)</f>
        <v>15</v>
      </c>
      <c r="AH1739">
        <v>2003</v>
      </c>
      <c r="AI1739" t="s">
        <v>37</v>
      </c>
      <c r="AJ1739" t="s">
        <v>37</v>
      </c>
    </row>
    <row r="1740" spans="3:36" x14ac:dyDescent="0.3">
      <c r="C1740">
        <v>1740</v>
      </c>
      <c r="D1740" t="str">
        <f t="shared" si="60"/>
        <v>45-HRS</v>
      </c>
      <c r="E1740" t="str">
        <f>VLOOKUP($D1740,metadata!$B$2:$S$451,2,0)</f>
        <v>Shimizu, T; Kawasaki, K</v>
      </c>
      <c r="F1740" t="str">
        <f>VLOOKUP($D1740,metadata!$B$2:$S$451,3,0)</f>
        <v>Geographic variability in diapause response of Japanese Orius species</v>
      </c>
      <c r="G1740" t="str">
        <f>VLOOKUP($D1740,metadata!$B$2:$S$451,4,0)</f>
        <v>10.1046/j.1570-7458.2001.00787.x</v>
      </c>
      <c r="H1740" t="str">
        <f>VLOOKUP($D1740,metadata!$B$2:$S$451,5,0)</f>
        <v>y</v>
      </c>
      <c r="I1740" t="str">
        <f>VLOOKUP($D1740,metadata!$B$2:$S$451,6,0)</f>
        <v>a</v>
      </c>
      <c r="J1740" t="str">
        <f>VLOOKUP($D1740,metadata!$B$2:$S$451,7,0)</f>
        <v>i</v>
      </c>
      <c r="K1740">
        <f>VLOOKUP($D1740,metadata!$B$2:$S$451,8,0)</f>
        <v>5</v>
      </c>
      <c r="L1740">
        <f>VLOOKUP($D1740,metadata!$B$2:$S$451,9,0)</f>
        <v>7</v>
      </c>
      <c r="M1740" t="str">
        <f>VLOOKUP($D1740,metadata!$B$2:$S$451,10,0)</f>
        <v/>
      </c>
      <c r="N1740" t="str">
        <f>VLOOKUP($D1740,metadata!$B$2:$S$451,11,0)</f>
        <v>Orius Sauteri</v>
      </c>
      <c r="O1740" t="str">
        <f>VLOOKUP($D1740,metadata!$B$2:$S$451,12,0)</f>
        <v>hemiptera</v>
      </c>
      <c r="P1740" t="str">
        <f>VLOOKUP($D1740,metadata!$B$2:$S$451,13,0)</f>
        <v>HRS</v>
      </c>
      <c r="Q1740">
        <f>VLOOKUP($D1740,metadata!$B$2:$S$451,14,0)</f>
        <v>40.603152999999999</v>
      </c>
      <c r="R1740">
        <f>VLOOKUP($D1740,metadata!$B$2:$S$451,15,0)</f>
        <v>140.46378899999999</v>
      </c>
      <c r="S1740" t="str">
        <f>VLOOKUP($D1740,metadata!$B$2:$S$451,16,0)</f>
        <v/>
      </c>
      <c r="T1740" t="str">
        <f>VLOOKUP($D1740,metadata!$B$2:$S$451,17,0)</f>
        <v>&lt;50</v>
      </c>
      <c r="U1740" t="str">
        <f>VLOOKUP($D1740,metadata!$B$2:$S$451,18,0)</f>
        <v/>
      </c>
      <c r="V1740">
        <f>VLOOKUP($D1740,metadata!$B$2:$Z$451,19,0)</f>
        <v>75</v>
      </c>
      <c r="W1740" t="str">
        <f>VLOOKUP($D1740,metadata!$B$2:$Z$451,20,0)</f>
        <v>global average</v>
      </c>
      <c r="X1740" t="str">
        <f>VLOOKUP($D1740,metadata!$B$2:$Z$451,21,0)</f>
        <v/>
      </c>
      <c r="Y1740" t="str">
        <f>VLOOKUP($D1740,metadata!$B$2:$Z$451,22,0)</f>
        <v>54_1</v>
      </c>
      <c r="Z1740" t="str">
        <f>VLOOKUP($D1740,metadata!$B$2:$Z$451,23,0)</f>
        <v/>
      </c>
      <c r="AA1740" t="str">
        <f>VLOOKUP($D1740,metadata!$B$2:$Z$451,24,0)</f>
        <v/>
      </c>
      <c r="AB1740" t="str">
        <f>VLOOKUP($D1740,metadata!$B$2:$Z$451,25,0)</f>
        <v/>
      </c>
      <c r="AC1740">
        <v>16.018369064712498</v>
      </c>
      <c r="AD1740">
        <v>24.356092488983499</v>
      </c>
      <c r="AF1740">
        <f>IF(AE1740="",V1740,AE1740)</f>
        <v>75</v>
      </c>
      <c r="AG1740">
        <f>ROUND(AC1740,1)</f>
        <v>16</v>
      </c>
      <c r="AH1740">
        <v>2003</v>
      </c>
      <c r="AI1740" t="s">
        <v>37</v>
      </c>
      <c r="AJ1740" t="s">
        <v>37</v>
      </c>
    </row>
    <row r="1741" spans="3:36" x14ac:dyDescent="0.3">
      <c r="C1741">
        <v>1741</v>
      </c>
      <c r="D1741" t="str">
        <f t="shared" si="60"/>
        <v>45-TKB</v>
      </c>
      <c r="E1741" t="str">
        <f>VLOOKUP($D1741,metadata!$B$2:$S$451,2,0)</f>
        <v>Shimizu, T; Kawasaki, K</v>
      </c>
      <c r="F1741" t="str">
        <f>VLOOKUP($D1741,metadata!$B$2:$S$451,3,0)</f>
        <v>Geographic variability in diapause response of Japanese Orius species</v>
      </c>
      <c r="G1741" t="str">
        <f>VLOOKUP($D1741,metadata!$B$2:$S$451,4,0)</f>
        <v>10.1046/j.1570-7458.2001.00787.x</v>
      </c>
      <c r="H1741" t="str">
        <f>VLOOKUP($D1741,metadata!$B$2:$S$451,5,0)</f>
        <v>y</v>
      </c>
      <c r="I1741" t="str">
        <f>VLOOKUP($D1741,metadata!$B$2:$S$451,6,0)</f>
        <v>a</v>
      </c>
      <c r="J1741" t="str">
        <f>VLOOKUP($D1741,metadata!$B$2:$S$451,7,0)</f>
        <v>i</v>
      </c>
      <c r="K1741">
        <f>VLOOKUP($D1741,metadata!$B$2:$S$451,8,0)</f>
        <v>5</v>
      </c>
      <c r="L1741">
        <f>VLOOKUP($D1741,metadata!$B$2:$S$451,9,0)</f>
        <v>7</v>
      </c>
      <c r="M1741" t="str">
        <f>VLOOKUP($D1741,metadata!$B$2:$S$451,10,0)</f>
        <v/>
      </c>
      <c r="N1741" t="str">
        <f>VLOOKUP($D1741,metadata!$B$2:$S$451,11,0)</f>
        <v>Orius Sauteri</v>
      </c>
      <c r="O1741" t="str">
        <f>VLOOKUP($D1741,metadata!$B$2:$S$451,12,0)</f>
        <v>hemiptera</v>
      </c>
      <c r="P1741" t="str">
        <f>VLOOKUP($D1741,metadata!$B$2:$S$451,13,0)</f>
        <v>TKB</v>
      </c>
      <c r="Q1741">
        <f>VLOOKUP($D1741,metadata!$B$2:$S$451,14,0)</f>
        <v>36.080556000000001</v>
      </c>
      <c r="R1741">
        <f>VLOOKUP($D1741,metadata!$B$2:$S$451,15,0)</f>
        <v>140.114722</v>
      </c>
      <c r="S1741" t="str">
        <f>VLOOKUP($D1741,metadata!$B$2:$S$451,16,0)</f>
        <v/>
      </c>
      <c r="T1741" t="str">
        <f>VLOOKUP($D1741,metadata!$B$2:$S$451,17,0)</f>
        <v>&lt;50</v>
      </c>
      <c r="U1741" t="str">
        <f>VLOOKUP($D1741,metadata!$B$2:$S$451,18,0)</f>
        <v/>
      </c>
      <c r="V1741">
        <f>VLOOKUP($D1741,metadata!$B$2:$Z$451,19,0)</f>
        <v>75</v>
      </c>
      <c r="W1741" t="str">
        <f>VLOOKUP($D1741,metadata!$B$2:$Z$451,20,0)</f>
        <v>global average</v>
      </c>
      <c r="X1741" t="str">
        <f>VLOOKUP($D1741,metadata!$B$2:$Z$451,21,0)</f>
        <v/>
      </c>
      <c r="Y1741" t="str">
        <f>VLOOKUP($D1741,metadata!$B$2:$Z$451,22,0)</f>
        <v>54_1</v>
      </c>
      <c r="Z1741" t="str">
        <f>VLOOKUP($D1741,metadata!$B$2:$Z$451,23,0)</f>
        <v/>
      </c>
      <c r="AA1741" t="str">
        <f>VLOOKUP($D1741,metadata!$B$2:$Z$451,24,0)</f>
        <v/>
      </c>
      <c r="AB1741" t="str">
        <f>VLOOKUP($D1741,metadata!$B$2:$Z$451,25,0)</f>
        <v/>
      </c>
      <c r="AC1741">
        <v>9.0147679324894501</v>
      </c>
      <c r="AD1741">
        <v>39.671361502347402</v>
      </c>
      <c r="AF1741">
        <f>IF(AE1741="",V1741,AE1741)</f>
        <v>75</v>
      </c>
      <c r="AG1741">
        <f>ROUND(AC1741,1)</f>
        <v>9</v>
      </c>
      <c r="AH1741">
        <v>2003</v>
      </c>
      <c r="AI1741" t="s">
        <v>37</v>
      </c>
      <c r="AJ1741" t="s">
        <v>37</v>
      </c>
    </row>
    <row r="1742" spans="3:36" x14ac:dyDescent="0.3">
      <c r="C1742">
        <v>1742</v>
      </c>
      <c r="D1742" t="str">
        <f t="shared" si="60"/>
        <v>45-TKB</v>
      </c>
      <c r="E1742" t="str">
        <f>VLOOKUP($D1742,metadata!$B$2:$S$451,2,0)</f>
        <v>Shimizu, T; Kawasaki, K</v>
      </c>
      <c r="F1742" t="str">
        <f>VLOOKUP($D1742,metadata!$B$2:$S$451,3,0)</f>
        <v>Geographic variability in diapause response of Japanese Orius species</v>
      </c>
      <c r="G1742" t="str">
        <f>VLOOKUP($D1742,metadata!$B$2:$S$451,4,0)</f>
        <v>10.1046/j.1570-7458.2001.00787.x</v>
      </c>
      <c r="H1742" t="str">
        <f>VLOOKUP($D1742,metadata!$B$2:$S$451,5,0)</f>
        <v>y</v>
      </c>
      <c r="I1742" t="str">
        <f>VLOOKUP($D1742,metadata!$B$2:$S$451,6,0)</f>
        <v>a</v>
      </c>
      <c r="J1742" t="str">
        <f>VLOOKUP($D1742,metadata!$B$2:$S$451,7,0)</f>
        <v>i</v>
      </c>
      <c r="K1742">
        <f>VLOOKUP($D1742,metadata!$B$2:$S$451,8,0)</f>
        <v>5</v>
      </c>
      <c r="L1742">
        <f>VLOOKUP($D1742,metadata!$B$2:$S$451,9,0)</f>
        <v>7</v>
      </c>
      <c r="M1742" t="str">
        <f>VLOOKUP($D1742,metadata!$B$2:$S$451,10,0)</f>
        <v/>
      </c>
      <c r="N1742" t="str">
        <f>VLOOKUP($D1742,metadata!$B$2:$S$451,11,0)</f>
        <v>Orius Sauteri</v>
      </c>
      <c r="O1742" t="str">
        <f>VLOOKUP($D1742,metadata!$B$2:$S$451,12,0)</f>
        <v>hemiptera</v>
      </c>
      <c r="P1742" t="str">
        <f>VLOOKUP($D1742,metadata!$B$2:$S$451,13,0)</f>
        <v>TKB</v>
      </c>
      <c r="Q1742">
        <f>VLOOKUP($D1742,metadata!$B$2:$S$451,14,0)</f>
        <v>36.080556000000001</v>
      </c>
      <c r="R1742">
        <f>VLOOKUP($D1742,metadata!$B$2:$S$451,15,0)</f>
        <v>140.114722</v>
      </c>
      <c r="S1742" t="str">
        <f>VLOOKUP($D1742,metadata!$B$2:$S$451,16,0)</f>
        <v/>
      </c>
      <c r="T1742" t="str">
        <f>VLOOKUP($D1742,metadata!$B$2:$S$451,17,0)</f>
        <v>&lt;50</v>
      </c>
      <c r="U1742" t="str">
        <f>VLOOKUP($D1742,metadata!$B$2:$S$451,18,0)</f>
        <v/>
      </c>
      <c r="V1742">
        <f>VLOOKUP($D1742,metadata!$B$2:$Z$451,19,0)</f>
        <v>75</v>
      </c>
      <c r="W1742" t="str">
        <f>VLOOKUP($D1742,metadata!$B$2:$Z$451,20,0)</f>
        <v>global average</v>
      </c>
      <c r="X1742" t="str">
        <f>VLOOKUP($D1742,metadata!$B$2:$Z$451,21,0)</f>
        <v/>
      </c>
      <c r="Y1742" t="str">
        <f>VLOOKUP($D1742,metadata!$B$2:$Z$451,22,0)</f>
        <v>54_1</v>
      </c>
      <c r="Z1742" t="str">
        <f>VLOOKUP($D1742,metadata!$B$2:$Z$451,23,0)</f>
        <v/>
      </c>
      <c r="AA1742" t="str">
        <f>VLOOKUP($D1742,metadata!$B$2:$Z$451,24,0)</f>
        <v/>
      </c>
      <c r="AB1742" t="str">
        <f>VLOOKUP($D1742,metadata!$B$2:$Z$451,25,0)</f>
        <v/>
      </c>
      <c r="AC1742">
        <v>10.004219409282699</v>
      </c>
      <c r="AD1742">
        <v>69.014084507042199</v>
      </c>
      <c r="AF1742">
        <f>IF(AE1742="",V1742,AE1742)</f>
        <v>75</v>
      </c>
      <c r="AG1742">
        <f>ROUND(AC1742,1)</f>
        <v>10</v>
      </c>
      <c r="AH1742">
        <v>2003</v>
      </c>
      <c r="AI1742" t="s">
        <v>37</v>
      </c>
      <c r="AJ1742" t="s">
        <v>37</v>
      </c>
    </row>
    <row r="1743" spans="3:36" x14ac:dyDescent="0.3">
      <c r="C1743">
        <v>1743</v>
      </c>
      <c r="D1743" t="str">
        <f t="shared" si="60"/>
        <v>45-TKB</v>
      </c>
      <c r="E1743" t="str">
        <f>VLOOKUP($D1743,metadata!$B$2:$S$451,2,0)</f>
        <v>Shimizu, T; Kawasaki, K</v>
      </c>
      <c r="F1743" t="str">
        <f>VLOOKUP($D1743,metadata!$B$2:$S$451,3,0)</f>
        <v>Geographic variability in diapause response of Japanese Orius species</v>
      </c>
      <c r="G1743" t="str">
        <f>VLOOKUP($D1743,metadata!$B$2:$S$451,4,0)</f>
        <v>10.1046/j.1570-7458.2001.00787.x</v>
      </c>
      <c r="H1743" t="str">
        <f>VLOOKUP($D1743,metadata!$B$2:$S$451,5,0)</f>
        <v>y</v>
      </c>
      <c r="I1743" t="str">
        <f>VLOOKUP($D1743,metadata!$B$2:$S$451,6,0)</f>
        <v>a</v>
      </c>
      <c r="J1743" t="str">
        <f>VLOOKUP($D1743,metadata!$B$2:$S$451,7,0)</f>
        <v>i</v>
      </c>
      <c r="K1743">
        <f>VLOOKUP($D1743,metadata!$B$2:$S$451,8,0)</f>
        <v>5</v>
      </c>
      <c r="L1743">
        <f>VLOOKUP($D1743,metadata!$B$2:$S$451,9,0)</f>
        <v>7</v>
      </c>
      <c r="M1743" t="str">
        <f>VLOOKUP($D1743,metadata!$B$2:$S$451,10,0)</f>
        <v/>
      </c>
      <c r="N1743" t="str">
        <f>VLOOKUP($D1743,metadata!$B$2:$S$451,11,0)</f>
        <v>Orius Sauteri</v>
      </c>
      <c r="O1743" t="str">
        <f>VLOOKUP($D1743,metadata!$B$2:$S$451,12,0)</f>
        <v>hemiptera</v>
      </c>
      <c r="P1743" t="str">
        <f>VLOOKUP($D1743,metadata!$B$2:$S$451,13,0)</f>
        <v>TKB</v>
      </c>
      <c r="Q1743">
        <f>VLOOKUP($D1743,metadata!$B$2:$S$451,14,0)</f>
        <v>36.080556000000001</v>
      </c>
      <c r="R1743">
        <f>VLOOKUP($D1743,metadata!$B$2:$S$451,15,0)</f>
        <v>140.114722</v>
      </c>
      <c r="S1743" t="str">
        <f>VLOOKUP($D1743,metadata!$B$2:$S$451,16,0)</f>
        <v/>
      </c>
      <c r="T1743" t="str">
        <f>VLOOKUP($D1743,metadata!$B$2:$S$451,17,0)</f>
        <v>&lt;50</v>
      </c>
      <c r="U1743" t="str">
        <f>VLOOKUP($D1743,metadata!$B$2:$S$451,18,0)</f>
        <v/>
      </c>
      <c r="V1743">
        <f>VLOOKUP($D1743,metadata!$B$2:$Z$451,19,0)</f>
        <v>75</v>
      </c>
      <c r="W1743" t="str">
        <f>VLOOKUP($D1743,metadata!$B$2:$Z$451,20,0)</f>
        <v>global average</v>
      </c>
      <c r="X1743" t="str">
        <f>VLOOKUP($D1743,metadata!$B$2:$Z$451,21,0)</f>
        <v/>
      </c>
      <c r="Y1743" t="str">
        <f>VLOOKUP($D1743,metadata!$B$2:$Z$451,22,0)</f>
        <v>54_1</v>
      </c>
      <c r="Z1743" t="str">
        <f>VLOOKUP($D1743,metadata!$B$2:$Z$451,23,0)</f>
        <v/>
      </c>
      <c r="AA1743" t="str">
        <f>VLOOKUP($D1743,metadata!$B$2:$Z$451,24,0)</f>
        <v/>
      </c>
      <c r="AB1743" t="str">
        <f>VLOOKUP($D1743,metadata!$B$2:$Z$451,25,0)</f>
        <v/>
      </c>
      <c r="AC1743">
        <v>11.0084388185654</v>
      </c>
      <c r="AD1743">
        <v>39.671361502347402</v>
      </c>
      <c r="AF1743">
        <f>IF(AE1743="",V1743,AE1743)</f>
        <v>75</v>
      </c>
      <c r="AG1743">
        <f>ROUND(AC1743,1)</f>
        <v>11</v>
      </c>
      <c r="AH1743">
        <v>2003</v>
      </c>
      <c r="AI1743" t="s">
        <v>37</v>
      </c>
      <c r="AJ1743" t="s">
        <v>37</v>
      </c>
    </row>
    <row r="1744" spans="3:36" x14ac:dyDescent="0.3">
      <c r="C1744">
        <v>1744</v>
      </c>
      <c r="D1744" t="str">
        <f t="shared" si="60"/>
        <v>45-TKB</v>
      </c>
      <c r="E1744" t="str">
        <f>VLOOKUP($D1744,metadata!$B$2:$S$451,2,0)</f>
        <v>Shimizu, T; Kawasaki, K</v>
      </c>
      <c r="F1744" t="str">
        <f>VLOOKUP($D1744,metadata!$B$2:$S$451,3,0)</f>
        <v>Geographic variability in diapause response of Japanese Orius species</v>
      </c>
      <c r="G1744" t="str">
        <f>VLOOKUP($D1744,metadata!$B$2:$S$451,4,0)</f>
        <v>10.1046/j.1570-7458.2001.00787.x</v>
      </c>
      <c r="H1744" t="str">
        <f>VLOOKUP($D1744,metadata!$B$2:$S$451,5,0)</f>
        <v>y</v>
      </c>
      <c r="I1744" t="str">
        <f>VLOOKUP($D1744,metadata!$B$2:$S$451,6,0)</f>
        <v>a</v>
      </c>
      <c r="J1744" t="str">
        <f>VLOOKUP($D1744,metadata!$B$2:$S$451,7,0)</f>
        <v>i</v>
      </c>
      <c r="K1744">
        <f>VLOOKUP($D1744,metadata!$B$2:$S$451,8,0)</f>
        <v>5</v>
      </c>
      <c r="L1744">
        <f>VLOOKUP($D1744,metadata!$B$2:$S$451,9,0)</f>
        <v>7</v>
      </c>
      <c r="M1744" t="str">
        <f>VLOOKUP($D1744,metadata!$B$2:$S$451,10,0)</f>
        <v/>
      </c>
      <c r="N1744" t="str">
        <f>VLOOKUP($D1744,metadata!$B$2:$S$451,11,0)</f>
        <v>Orius Sauteri</v>
      </c>
      <c r="O1744" t="str">
        <f>VLOOKUP($D1744,metadata!$B$2:$S$451,12,0)</f>
        <v>hemiptera</v>
      </c>
      <c r="P1744" t="str">
        <f>VLOOKUP($D1744,metadata!$B$2:$S$451,13,0)</f>
        <v>TKB</v>
      </c>
      <c r="Q1744">
        <f>VLOOKUP($D1744,metadata!$B$2:$S$451,14,0)</f>
        <v>36.080556000000001</v>
      </c>
      <c r="R1744">
        <f>VLOOKUP($D1744,metadata!$B$2:$S$451,15,0)</f>
        <v>140.114722</v>
      </c>
      <c r="S1744" t="str">
        <f>VLOOKUP($D1744,metadata!$B$2:$S$451,16,0)</f>
        <v/>
      </c>
      <c r="T1744" t="str">
        <f>VLOOKUP($D1744,metadata!$B$2:$S$451,17,0)</f>
        <v>&lt;50</v>
      </c>
      <c r="U1744" t="str">
        <f>VLOOKUP($D1744,metadata!$B$2:$S$451,18,0)</f>
        <v/>
      </c>
      <c r="V1744">
        <f>VLOOKUP($D1744,metadata!$B$2:$Z$451,19,0)</f>
        <v>75</v>
      </c>
      <c r="W1744" t="str">
        <f>VLOOKUP($D1744,metadata!$B$2:$Z$451,20,0)</f>
        <v>global average</v>
      </c>
      <c r="X1744" t="str">
        <f>VLOOKUP($D1744,metadata!$B$2:$Z$451,21,0)</f>
        <v/>
      </c>
      <c r="Y1744" t="str">
        <f>VLOOKUP($D1744,metadata!$B$2:$Z$451,22,0)</f>
        <v>54_1</v>
      </c>
      <c r="Z1744" t="str">
        <f>VLOOKUP($D1744,metadata!$B$2:$Z$451,23,0)</f>
        <v/>
      </c>
      <c r="AA1744" t="str">
        <f>VLOOKUP($D1744,metadata!$B$2:$Z$451,24,0)</f>
        <v/>
      </c>
      <c r="AB1744" t="str">
        <f>VLOOKUP($D1744,metadata!$B$2:$Z$451,25,0)</f>
        <v/>
      </c>
      <c r="AC1744">
        <v>11.9831223628691</v>
      </c>
      <c r="AD1744">
        <v>15.7276995305164</v>
      </c>
      <c r="AF1744">
        <f>IF(AE1744="",V1744,AE1744)</f>
        <v>75</v>
      </c>
      <c r="AG1744">
        <f>ROUND(AC1744,1)</f>
        <v>12</v>
      </c>
      <c r="AH1744">
        <v>2003</v>
      </c>
      <c r="AI1744" t="s">
        <v>37</v>
      </c>
      <c r="AJ1744" t="s">
        <v>37</v>
      </c>
    </row>
    <row r="1745" spans="3:36" x14ac:dyDescent="0.3">
      <c r="C1745">
        <v>1745</v>
      </c>
      <c r="D1745" t="str">
        <f t="shared" si="60"/>
        <v>45-TKB</v>
      </c>
      <c r="E1745" t="str">
        <f>VLOOKUP($D1745,metadata!$B$2:$S$451,2,0)</f>
        <v>Shimizu, T; Kawasaki, K</v>
      </c>
      <c r="F1745" t="str">
        <f>VLOOKUP($D1745,metadata!$B$2:$S$451,3,0)</f>
        <v>Geographic variability in diapause response of Japanese Orius species</v>
      </c>
      <c r="G1745" t="str">
        <f>VLOOKUP($D1745,metadata!$B$2:$S$451,4,0)</f>
        <v>10.1046/j.1570-7458.2001.00787.x</v>
      </c>
      <c r="H1745" t="str">
        <f>VLOOKUP($D1745,metadata!$B$2:$S$451,5,0)</f>
        <v>y</v>
      </c>
      <c r="I1745" t="str">
        <f>VLOOKUP($D1745,metadata!$B$2:$S$451,6,0)</f>
        <v>a</v>
      </c>
      <c r="J1745" t="str">
        <f>VLOOKUP($D1745,metadata!$B$2:$S$451,7,0)</f>
        <v>i</v>
      </c>
      <c r="K1745">
        <f>VLOOKUP($D1745,metadata!$B$2:$S$451,8,0)</f>
        <v>5</v>
      </c>
      <c r="L1745">
        <f>VLOOKUP($D1745,metadata!$B$2:$S$451,9,0)</f>
        <v>7</v>
      </c>
      <c r="M1745" t="str">
        <f>VLOOKUP($D1745,metadata!$B$2:$S$451,10,0)</f>
        <v/>
      </c>
      <c r="N1745" t="str">
        <f>VLOOKUP($D1745,metadata!$B$2:$S$451,11,0)</f>
        <v>Orius Sauteri</v>
      </c>
      <c r="O1745" t="str">
        <f>VLOOKUP($D1745,metadata!$B$2:$S$451,12,0)</f>
        <v>hemiptera</v>
      </c>
      <c r="P1745" t="str">
        <f>VLOOKUP($D1745,metadata!$B$2:$S$451,13,0)</f>
        <v>TKB</v>
      </c>
      <c r="Q1745">
        <f>VLOOKUP($D1745,metadata!$B$2:$S$451,14,0)</f>
        <v>36.080556000000001</v>
      </c>
      <c r="R1745">
        <f>VLOOKUP($D1745,metadata!$B$2:$S$451,15,0)</f>
        <v>140.114722</v>
      </c>
      <c r="S1745" t="str">
        <f>VLOOKUP($D1745,metadata!$B$2:$S$451,16,0)</f>
        <v/>
      </c>
      <c r="T1745" t="str">
        <f>VLOOKUP($D1745,metadata!$B$2:$S$451,17,0)</f>
        <v>&lt;50</v>
      </c>
      <c r="U1745" t="str">
        <f>VLOOKUP($D1745,metadata!$B$2:$S$451,18,0)</f>
        <v/>
      </c>
      <c r="V1745">
        <f>VLOOKUP($D1745,metadata!$B$2:$Z$451,19,0)</f>
        <v>75</v>
      </c>
      <c r="W1745" t="str">
        <f>VLOOKUP($D1745,metadata!$B$2:$Z$451,20,0)</f>
        <v>global average</v>
      </c>
      <c r="X1745" t="str">
        <f>VLOOKUP($D1745,metadata!$B$2:$Z$451,21,0)</f>
        <v/>
      </c>
      <c r="Y1745" t="str">
        <f>VLOOKUP($D1745,metadata!$B$2:$Z$451,22,0)</f>
        <v>54_1</v>
      </c>
      <c r="Z1745" t="str">
        <f>VLOOKUP($D1745,metadata!$B$2:$Z$451,23,0)</f>
        <v/>
      </c>
      <c r="AA1745" t="str">
        <f>VLOOKUP($D1745,metadata!$B$2:$Z$451,24,0)</f>
        <v/>
      </c>
      <c r="AB1745" t="str">
        <f>VLOOKUP($D1745,metadata!$B$2:$Z$451,25,0)</f>
        <v/>
      </c>
      <c r="AC1745">
        <v>12.972573839662401</v>
      </c>
      <c r="AD1745">
        <v>15.7276995305164</v>
      </c>
      <c r="AF1745">
        <f>IF(AE1745="",V1745,AE1745)</f>
        <v>75</v>
      </c>
      <c r="AG1745">
        <f>ROUND(AC1745,1)</f>
        <v>13</v>
      </c>
      <c r="AH1745">
        <v>2003</v>
      </c>
      <c r="AI1745" t="s">
        <v>37</v>
      </c>
      <c r="AJ1745" t="s">
        <v>37</v>
      </c>
    </row>
    <row r="1746" spans="3:36" x14ac:dyDescent="0.3">
      <c r="C1746">
        <v>1746</v>
      </c>
      <c r="D1746" t="str">
        <f t="shared" si="60"/>
        <v>45-TKB</v>
      </c>
      <c r="E1746" t="str">
        <f>VLOOKUP($D1746,metadata!$B$2:$S$451,2,0)</f>
        <v>Shimizu, T; Kawasaki, K</v>
      </c>
      <c r="F1746" t="str">
        <f>VLOOKUP($D1746,metadata!$B$2:$S$451,3,0)</f>
        <v>Geographic variability in diapause response of Japanese Orius species</v>
      </c>
      <c r="G1746" t="str">
        <f>VLOOKUP($D1746,metadata!$B$2:$S$451,4,0)</f>
        <v>10.1046/j.1570-7458.2001.00787.x</v>
      </c>
      <c r="H1746" t="str">
        <f>VLOOKUP($D1746,metadata!$B$2:$S$451,5,0)</f>
        <v>y</v>
      </c>
      <c r="I1746" t="str">
        <f>VLOOKUP($D1746,metadata!$B$2:$S$451,6,0)</f>
        <v>a</v>
      </c>
      <c r="J1746" t="str">
        <f>VLOOKUP($D1746,metadata!$B$2:$S$451,7,0)</f>
        <v>i</v>
      </c>
      <c r="K1746">
        <f>VLOOKUP($D1746,metadata!$B$2:$S$451,8,0)</f>
        <v>5</v>
      </c>
      <c r="L1746">
        <f>VLOOKUP($D1746,metadata!$B$2:$S$451,9,0)</f>
        <v>7</v>
      </c>
      <c r="M1746" t="str">
        <f>VLOOKUP($D1746,metadata!$B$2:$S$451,10,0)</f>
        <v/>
      </c>
      <c r="N1746" t="str">
        <f>VLOOKUP($D1746,metadata!$B$2:$S$451,11,0)</f>
        <v>Orius Sauteri</v>
      </c>
      <c r="O1746" t="str">
        <f>VLOOKUP($D1746,metadata!$B$2:$S$451,12,0)</f>
        <v>hemiptera</v>
      </c>
      <c r="P1746" t="str">
        <f>VLOOKUP($D1746,metadata!$B$2:$S$451,13,0)</f>
        <v>TKB</v>
      </c>
      <c r="Q1746">
        <f>VLOOKUP($D1746,metadata!$B$2:$S$451,14,0)</f>
        <v>36.080556000000001</v>
      </c>
      <c r="R1746">
        <f>VLOOKUP($D1746,metadata!$B$2:$S$451,15,0)</f>
        <v>140.114722</v>
      </c>
      <c r="S1746" t="str">
        <f>VLOOKUP($D1746,metadata!$B$2:$S$451,16,0)</f>
        <v/>
      </c>
      <c r="T1746" t="str">
        <f>VLOOKUP($D1746,metadata!$B$2:$S$451,17,0)</f>
        <v>&lt;50</v>
      </c>
      <c r="U1746" t="str">
        <f>VLOOKUP($D1746,metadata!$B$2:$S$451,18,0)</f>
        <v/>
      </c>
      <c r="V1746">
        <f>VLOOKUP($D1746,metadata!$B$2:$Z$451,19,0)</f>
        <v>75</v>
      </c>
      <c r="W1746" t="str">
        <f>VLOOKUP($D1746,metadata!$B$2:$Z$451,20,0)</f>
        <v>global average</v>
      </c>
      <c r="X1746" t="str">
        <f>VLOOKUP($D1746,metadata!$B$2:$Z$451,21,0)</f>
        <v/>
      </c>
      <c r="Y1746" t="str">
        <f>VLOOKUP($D1746,metadata!$B$2:$Z$451,22,0)</f>
        <v>54_1</v>
      </c>
      <c r="Z1746" t="str">
        <f>VLOOKUP($D1746,metadata!$B$2:$Z$451,23,0)</f>
        <v/>
      </c>
      <c r="AA1746" t="str">
        <f>VLOOKUP($D1746,metadata!$B$2:$Z$451,24,0)</f>
        <v/>
      </c>
      <c r="AB1746" t="str">
        <f>VLOOKUP($D1746,metadata!$B$2:$Z$451,25,0)</f>
        <v/>
      </c>
      <c r="AC1746">
        <v>14.006329113924</v>
      </c>
      <c r="AD1746">
        <v>5.6338028169014001</v>
      </c>
      <c r="AF1746">
        <f>IF(AE1746="",V1746,AE1746)</f>
        <v>75</v>
      </c>
      <c r="AG1746">
        <f>ROUND(AC1746,1)</f>
        <v>14</v>
      </c>
      <c r="AH1746">
        <v>2003</v>
      </c>
      <c r="AI1746" t="s">
        <v>37</v>
      </c>
      <c r="AJ1746" t="s">
        <v>37</v>
      </c>
    </row>
    <row r="1747" spans="3:36" x14ac:dyDescent="0.3">
      <c r="C1747">
        <v>1747</v>
      </c>
      <c r="D1747" t="str">
        <f t="shared" si="60"/>
        <v>45-TKB</v>
      </c>
      <c r="E1747" t="str">
        <f>VLOOKUP($D1747,metadata!$B$2:$S$451,2,0)</f>
        <v>Shimizu, T; Kawasaki, K</v>
      </c>
      <c r="F1747" t="str">
        <f>VLOOKUP($D1747,metadata!$B$2:$S$451,3,0)</f>
        <v>Geographic variability in diapause response of Japanese Orius species</v>
      </c>
      <c r="G1747" t="str">
        <f>VLOOKUP($D1747,metadata!$B$2:$S$451,4,0)</f>
        <v>10.1046/j.1570-7458.2001.00787.x</v>
      </c>
      <c r="H1747" t="str">
        <f>VLOOKUP($D1747,metadata!$B$2:$S$451,5,0)</f>
        <v>y</v>
      </c>
      <c r="I1747" t="str">
        <f>VLOOKUP($D1747,metadata!$B$2:$S$451,6,0)</f>
        <v>a</v>
      </c>
      <c r="J1747" t="str">
        <f>VLOOKUP($D1747,metadata!$B$2:$S$451,7,0)</f>
        <v>i</v>
      </c>
      <c r="K1747">
        <f>VLOOKUP($D1747,metadata!$B$2:$S$451,8,0)</f>
        <v>5</v>
      </c>
      <c r="L1747">
        <f>VLOOKUP($D1747,metadata!$B$2:$S$451,9,0)</f>
        <v>7</v>
      </c>
      <c r="M1747" t="str">
        <f>VLOOKUP($D1747,metadata!$B$2:$S$451,10,0)</f>
        <v/>
      </c>
      <c r="N1747" t="str">
        <f>VLOOKUP($D1747,metadata!$B$2:$S$451,11,0)</f>
        <v>Orius Sauteri</v>
      </c>
      <c r="O1747" t="str">
        <f>VLOOKUP($D1747,metadata!$B$2:$S$451,12,0)</f>
        <v>hemiptera</v>
      </c>
      <c r="P1747" t="str">
        <f>VLOOKUP($D1747,metadata!$B$2:$S$451,13,0)</f>
        <v>TKB</v>
      </c>
      <c r="Q1747">
        <f>VLOOKUP($D1747,metadata!$B$2:$S$451,14,0)</f>
        <v>36.080556000000001</v>
      </c>
      <c r="R1747">
        <f>VLOOKUP($D1747,metadata!$B$2:$S$451,15,0)</f>
        <v>140.114722</v>
      </c>
      <c r="S1747" t="str">
        <f>VLOOKUP($D1747,metadata!$B$2:$S$451,16,0)</f>
        <v/>
      </c>
      <c r="T1747" t="str">
        <f>VLOOKUP($D1747,metadata!$B$2:$S$451,17,0)</f>
        <v>&lt;50</v>
      </c>
      <c r="U1747" t="str">
        <f>VLOOKUP($D1747,metadata!$B$2:$S$451,18,0)</f>
        <v/>
      </c>
      <c r="V1747">
        <f>VLOOKUP($D1747,metadata!$B$2:$Z$451,19,0)</f>
        <v>75</v>
      </c>
      <c r="W1747" t="str">
        <f>VLOOKUP($D1747,metadata!$B$2:$Z$451,20,0)</f>
        <v>global average</v>
      </c>
      <c r="X1747" t="str">
        <f>VLOOKUP($D1747,metadata!$B$2:$Z$451,21,0)</f>
        <v/>
      </c>
      <c r="Y1747" t="str">
        <f>VLOOKUP($D1747,metadata!$B$2:$Z$451,22,0)</f>
        <v>54_1</v>
      </c>
      <c r="Z1747" t="str">
        <f>VLOOKUP($D1747,metadata!$B$2:$Z$451,23,0)</f>
        <v/>
      </c>
      <c r="AA1747" t="str">
        <f>VLOOKUP($D1747,metadata!$B$2:$Z$451,24,0)</f>
        <v/>
      </c>
      <c r="AB1747" t="str">
        <f>VLOOKUP($D1747,metadata!$B$2:$Z$451,25,0)</f>
        <v/>
      </c>
      <c r="AC1747">
        <v>14.995780590717199</v>
      </c>
      <c r="AD1747">
        <v>6.80751173708921</v>
      </c>
      <c r="AF1747">
        <f>IF(AE1747="",V1747,AE1747)</f>
        <v>75</v>
      </c>
      <c r="AG1747">
        <f>ROUND(AC1747,1)</f>
        <v>15</v>
      </c>
      <c r="AH1747">
        <v>2003</v>
      </c>
      <c r="AI1747" t="s">
        <v>37</v>
      </c>
      <c r="AJ1747" t="s">
        <v>37</v>
      </c>
    </row>
    <row r="1748" spans="3:36" x14ac:dyDescent="0.3">
      <c r="C1748">
        <v>1748</v>
      </c>
      <c r="D1748" t="str">
        <f t="shared" si="60"/>
        <v>45-KCH</v>
      </c>
      <c r="E1748" t="str">
        <f>VLOOKUP($D1748,metadata!$B$2:$S$451,2,0)</f>
        <v>Shimizu, T; Kawasaki, K</v>
      </c>
      <c r="F1748" t="str">
        <f>VLOOKUP($D1748,metadata!$B$2:$S$451,3,0)</f>
        <v>Geographic variability in diapause response of Japanese Orius species</v>
      </c>
      <c r="G1748" t="str">
        <f>VLOOKUP($D1748,metadata!$B$2:$S$451,4,0)</f>
        <v>10.1046/j.1570-7458.2001.00787.x</v>
      </c>
      <c r="H1748" t="str">
        <f>VLOOKUP($D1748,metadata!$B$2:$S$451,5,0)</f>
        <v>y</v>
      </c>
      <c r="I1748" t="str">
        <f>VLOOKUP($D1748,metadata!$B$2:$S$451,6,0)</f>
        <v>a</v>
      </c>
      <c r="J1748" t="str">
        <f>VLOOKUP($D1748,metadata!$B$2:$S$451,7,0)</f>
        <v>i</v>
      </c>
      <c r="K1748">
        <f>VLOOKUP($D1748,metadata!$B$2:$S$451,8,0)</f>
        <v>5</v>
      </c>
      <c r="L1748">
        <f>VLOOKUP($D1748,metadata!$B$2:$S$451,9,0)</f>
        <v>8</v>
      </c>
      <c r="M1748" t="str">
        <f>VLOOKUP($D1748,metadata!$B$2:$S$451,10,0)</f>
        <v/>
      </c>
      <c r="N1748" t="str">
        <f>VLOOKUP($D1748,metadata!$B$2:$S$451,11,0)</f>
        <v>Orius Sauteri</v>
      </c>
      <c r="O1748" t="str">
        <f>VLOOKUP($D1748,metadata!$B$2:$S$451,12,0)</f>
        <v>hemiptera</v>
      </c>
      <c r="P1748" t="str">
        <f>VLOOKUP($D1748,metadata!$B$2:$S$451,13,0)</f>
        <v>KCH</v>
      </c>
      <c r="Q1748">
        <f>VLOOKUP($D1748,metadata!$B$2:$S$451,14,0)</f>
        <v>33.558889000000001</v>
      </c>
      <c r="R1748">
        <f>VLOOKUP($D1748,metadata!$B$2:$S$451,15,0)</f>
        <v>133.53111100000001</v>
      </c>
      <c r="S1748" t="str">
        <f>VLOOKUP($D1748,metadata!$B$2:$S$451,16,0)</f>
        <v/>
      </c>
      <c r="T1748" t="str">
        <f>VLOOKUP($D1748,metadata!$B$2:$S$451,17,0)</f>
        <v>&lt;50</v>
      </c>
      <c r="U1748" t="str">
        <f>VLOOKUP($D1748,metadata!$B$2:$S$451,18,0)</f>
        <v/>
      </c>
      <c r="V1748">
        <f>VLOOKUP($D1748,metadata!$B$2:$Z$451,19,0)</f>
        <v>75</v>
      </c>
      <c r="W1748" t="str">
        <f>VLOOKUP($D1748,metadata!$B$2:$Z$451,20,0)</f>
        <v>global average</v>
      </c>
      <c r="X1748" t="str">
        <f>VLOOKUP($D1748,metadata!$B$2:$Z$451,21,0)</f>
        <v/>
      </c>
      <c r="Y1748" t="str">
        <f>VLOOKUP($D1748,metadata!$B$2:$Z$451,22,0)</f>
        <v>45_2</v>
      </c>
      <c r="Z1748" t="str">
        <f>VLOOKUP($D1748,metadata!$B$2:$Z$451,23,0)</f>
        <v/>
      </c>
      <c r="AA1748" t="str">
        <f>VLOOKUP($D1748,metadata!$B$2:$Z$451,24,0)</f>
        <v/>
      </c>
      <c r="AB1748" t="str">
        <f>VLOOKUP($D1748,metadata!$B$2:$Z$451,25,0)</f>
        <v/>
      </c>
      <c r="AC1748">
        <v>9.0036300174520001</v>
      </c>
      <c r="AD1748">
        <v>12.499626028421799</v>
      </c>
      <c r="AF1748">
        <f>IF(AE1748="",V1748,AE1748)</f>
        <v>75</v>
      </c>
      <c r="AG1748">
        <f>ROUND(AC1748,1)</f>
        <v>9</v>
      </c>
      <c r="AH1748">
        <v>2003</v>
      </c>
      <c r="AI1748" t="s">
        <v>38</v>
      </c>
      <c r="AJ1748" t="s">
        <v>38</v>
      </c>
    </row>
    <row r="1749" spans="3:36" x14ac:dyDescent="0.3">
      <c r="C1749">
        <v>1749</v>
      </c>
      <c r="D1749" t="str">
        <f t="shared" si="60"/>
        <v>45-KCH</v>
      </c>
      <c r="E1749" t="str">
        <f>VLOOKUP($D1749,metadata!$B$2:$S$451,2,0)</f>
        <v>Shimizu, T; Kawasaki, K</v>
      </c>
      <c r="F1749" t="str">
        <f>VLOOKUP($D1749,metadata!$B$2:$S$451,3,0)</f>
        <v>Geographic variability in diapause response of Japanese Orius species</v>
      </c>
      <c r="G1749" t="str">
        <f>VLOOKUP($D1749,metadata!$B$2:$S$451,4,0)</f>
        <v>10.1046/j.1570-7458.2001.00787.x</v>
      </c>
      <c r="H1749" t="str">
        <f>VLOOKUP($D1749,metadata!$B$2:$S$451,5,0)</f>
        <v>y</v>
      </c>
      <c r="I1749" t="str">
        <f>VLOOKUP($D1749,metadata!$B$2:$S$451,6,0)</f>
        <v>a</v>
      </c>
      <c r="J1749" t="str">
        <f>VLOOKUP($D1749,metadata!$B$2:$S$451,7,0)</f>
        <v>i</v>
      </c>
      <c r="K1749">
        <f>VLOOKUP($D1749,metadata!$B$2:$S$451,8,0)</f>
        <v>5</v>
      </c>
      <c r="L1749">
        <f>VLOOKUP($D1749,metadata!$B$2:$S$451,9,0)</f>
        <v>8</v>
      </c>
      <c r="M1749" t="str">
        <f>VLOOKUP($D1749,metadata!$B$2:$S$451,10,0)</f>
        <v/>
      </c>
      <c r="N1749" t="str">
        <f>VLOOKUP($D1749,metadata!$B$2:$S$451,11,0)</f>
        <v>Orius Sauteri</v>
      </c>
      <c r="O1749" t="str">
        <f>VLOOKUP($D1749,metadata!$B$2:$S$451,12,0)</f>
        <v>hemiptera</v>
      </c>
      <c r="P1749" t="str">
        <f>VLOOKUP($D1749,metadata!$B$2:$S$451,13,0)</f>
        <v>KCH</v>
      </c>
      <c r="Q1749">
        <f>VLOOKUP($D1749,metadata!$B$2:$S$451,14,0)</f>
        <v>33.558889000000001</v>
      </c>
      <c r="R1749">
        <f>VLOOKUP($D1749,metadata!$B$2:$S$451,15,0)</f>
        <v>133.53111100000001</v>
      </c>
      <c r="S1749" t="str">
        <f>VLOOKUP($D1749,metadata!$B$2:$S$451,16,0)</f>
        <v/>
      </c>
      <c r="T1749" t="str">
        <f>VLOOKUP($D1749,metadata!$B$2:$S$451,17,0)</f>
        <v>&lt;50</v>
      </c>
      <c r="U1749" t="str">
        <f>VLOOKUP($D1749,metadata!$B$2:$S$451,18,0)</f>
        <v/>
      </c>
      <c r="V1749">
        <f>VLOOKUP($D1749,metadata!$B$2:$Z$451,19,0)</f>
        <v>75</v>
      </c>
      <c r="W1749" t="str">
        <f>VLOOKUP($D1749,metadata!$B$2:$Z$451,20,0)</f>
        <v>global average</v>
      </c>
      <c r="X1749" t="str">
        <f>VLOOKUP($D1749,metadata!$B$2:$Z$451,21,0)</f>
        <v/>
      </c>
      <c r="Y1749" t="str">
        <f>VLOOKUP($D1749,metadata!$B$2:$Z$451,22,0)</f>
        <v>45_2</v>
      </c>
      <c r="Z1749" t="str">
        <f>VLOOKUP($D1749,metadata!$B$2:$Z$451,23,0)</f>
        <v/>
      </c>
      <c r="AA1749" t="str">
        <f>VLOOKUP($D1749,metadata!$B$2:$Z$451,24,0)</f>
        <v/>
      </c>
      <c r="AB1749" t="str">
        <f>VLOOKUP($D1749,metadata!$B$2:$Z$451,25,0)</f>
        <v/>
      </c>
      <c r="AC1749">
        <v>10.023246073298401</v>
      </c>
      <c r="AD1749">
        <v>7.3453004238344501</v>
      </c>
      <c r="AF1749">
        <f>IF(AE1749="",V1749,AE1749)</f>
        <v>75</v>
      </c>
      <c r="AG1749">
        <f>ROUND(AC1749,1)</f>
        <v>10</v>
      </c>
      <c r="AH1749">
        <v>2003</v>
      </c>
      <c r="AI1749" t="s">
        <v>38</v>
      </c>
      <c r="AJ1749" t="s">
        <v>38</v>
      </c>
    </row>
    <row r="1750" spans="3:36" x14ac:dyDescent="0.3">
      <c r="C1750">
        <v>1750</v>
      </c>
      <c r="D1750" t="str">
        <f t="shared" si="60"/>
        <v>45-KCH</v>
      </c>
      <c r="E1750" t="str">
        <f>VLOOKUP($D1750,metadata!$B$2:$S$451,2,0)</f>
        <v>Shimizu, T; Kawasaki, K</v>
      </c>
      <c r="F1750" t="str">
        <f>VLOOKUP($D1750,metadata!$B$2:$S$451,3,0)</f>
        <v>Geographic variability in diapause response of Japanese Orius species</v>
      </c>
      <c r="G1750" t="str">
        <f>VLOOKUP($D1750,metadata!$B$2:$S$451,4,0)</f>
        <v>10.1046/j.1570-7458.2001.00787.x</v>
      </c>
      <c r="H1750" t="str">
        <f>VLOOKUP($D1750,metadata!$B$2:$S$451,5,0)</f>
        <v>y</v>
      </c>
      <c r="I1750" t="str">
        <f>VLOOKUP($D1750,metadata!$B$2:$S$451,6,0)</f>
        <v>a</v>
      </c>
      <c r="J1750" t="str">
        <f>VLOOKUP($D1750,metadata!$B$2:$S$451,7,0)</f>
        <v>i</v>
      </c>
      <c r="K1750">
        <f>VLOOKUP($D1750,metadata!$B$2:$S$451,8,0)</f>
        <v>5</v>
      </c>
      <c r="L1750">
        <f>VLOOKUP($D1750,metadata!$B$2:$S$451,9,0)</f>
        <v>8</v>
      </c>
      <c r="M1750" t="str">
        <f>VLOOKUP($D1750,metadata!$B$2:$S$451,10,0)</f>
        <v/>
      </c>
      <c r="N1750" t="str">
        <f>VLOOKUP($D1750,metadata!$B$2:$S$451,11,0)</f>
        <v>Orius Sauteri</v>
      </c>
      <c r="O1750" t="str">
        <f>VLOOKUP($D1750,metadata!$B$2:$S$451,12,0)</f>
        <v>hemiptera</v>
      </c>
      <c r="P1750" t="str">
        <f>VLOOKUP($D1750,metadata!$B$2:$S$451,13,0)</f>
        <v>KCH</v>
      </c>
      <c r="Q1750">
        <f>VLOOKUP($D1750,metadata!$B$2:$S$451,14,0)</f>
        <v>33.558889000000001</v>
      </c>
      <c r="R1750">
        <f>VLOOKUP($D1750,metadata!$B$2:$S$451,15,0)</f>
        <v>133.53111100000001</v>
      </c>
      <c r="S1750" t="str">
        <f>VLOOKUP($D1750,metadata!$B$2:$S$451,16,0)</f>
        <v/>
      </c>
      <c r="T1750" t="str">
        <f>VLOOKUP($D1750,metadata!$B$2:$S$451,17,0)</f>
        <v>&lt;50</v>
      </c>
      <c r="U1750" t="str">
        <f>VLOOKUP($D1750,metadata!$B$2:$S$451,18,0)</f>
        <v/>
      </c>
      <c r="V1750">
        <f>VLOOKUP($D1750,metadata!$B$2:$Z$451,19,0)</f>
        <v>75</v>
      </c>
      <c r="W1750" t="str">
        <f>VLOOKUP($D1750,metadata!$B$2:$Z$451,20,0)</f>
        <v>global average</v>
      </c>
      <c r="X1750" t="str">
        <f>VLOOKUP($D1750,metadata!$B$2:$Z$451,21,0)</f>
        <v/>
      </c>
      <c r="Y1750" t="str">
        <f>VLOOKUP($D1750,metadata!$B$2:$Z$451,22,0)</f>
        <v>45_2</v>
      </c>
      <c r="Z1750" t="str">
        <f>VLOOKUP($D1750,metadata!$B$2:$Z$451,23,0)</f>
        <v/>
      </c>
      <c r="AA1750" t="str">
        <f>VLOOKUP($D1750,metadata!$B$2:$Z$451,24,0)</f>
        <v/>
      </c>
      <c r="AB1750" t="str">
        <f>VLOOKUP($D1750,metadata!$B$2:$Z$451,25,0)</f>
        <v/>
      </c>
      <c r="AC1750">
        <v>10.984921465968499</v>
      </c>
      <c r="AD1750">
        <v>6.4343056594365597</v>
      </c>
      <c r="AF1750">
        <f>IF(AE1750="",V1750,AE1750)</f>
        <v>75</v>
      </c>
      <c r="AG1750">
        <f>ROUND(AC1750,1)</f>
        <v>11</v>
      </c>
      <c r="AH1750">
        <v>2003</v>
      </c>
      <c r="AI1750" t="s">
        <v>38</v>
      </c>
      <c r="AJ1750" t="s">
        <v>38</v>
      </c>
    </row>
    <row r="1751" spans="3:36" x14ac:dyDescent="0.3">
      <c r="C1751">
        <v>1751</v>
      </c>
      <c r="D1751" t="str">
        <f t="shared" si="60"/>
        <v>45-KCH</v>
      </c>
      <c r="E1751" t="str">
        <f>VLOOKUP($D1751,metadata!$B$2:$S$451,2,0)</f>
        <v>Shimizu, T; Kawasaki, K</v>
      </c>
      <c r="F1751" t="str">
        <f>VLOOKUP($D1751,metadata!$B$2:$S$451,3,0)</f>
        <v>Geographic variability in diapause response of Japanese Orius species</v>
      </c>
      <c r="G1751" t="str">
        <f>VLOOKUP($D1751,metadata!$B$2:$S$451,4,0)</f>
        <v>10.1046/j.1570-7458.2001.00787.x</v>
      </c>
      <c r="H1751" t="str">
        <f>VLOOKUP($D1751,metadata!$B$2:$S$451,5,0)</f>
        <v>y</v>
      </c>
      <c r="I1751" t="str">
        <f>VLOOKUP($D1751,metadata!$B$2:$S$451,6,0)</f>
        <v>a</v>
      </c>
      <c r="J1751" t="str">
        <f>VLOOKUP($D1751,metadata!$B$2:$S$451,7,0)</f>
        <v>i</v>
      </c>
      <c r="K1751">
        <f>VLOOKUP($D1751,metadata!$B$2:$S$451,8,0)</f>
        <v>5</v>
      </c>
      <c r="L1751">
        <f>VLOOKUP($D1751,metadata!$B$2:$S$451,9,0)</f>
        <v>8</v>
      </c>
      <c r="M1751" t="str">
        <f>VLOOKUP($D1751,metadata!$B$2:$S$451,10,0)</f>
        <v/>
      </c>
      <c r="N1751" t="str">
        <f>VLOOKUP($D1751,metadata!$B$2:$S$451,11,0)</f>
        <v>Orius Sauteri</v>
      </c>
      <c r="O1751" t="str">
        <f>VLOOKUP($D1751,metadata!$B$2:$S$451,12,0)</f>
        <v>hemiptera</v>
      </c>
      <c r="P1751" t="str">
        <f>VLOOKUP($D1751,metadata!$B$2:$S$451,13,0)</f>
        <v>KCH</v>
      </c>
      <c r="Q1751">
        <f>VLOOKUP($D1751,metadata!$B$2:$S$451,14,0)</f>
        <v>33.558889000000001</v>
      </c>
      <c r="R1751">
        <f>VLOOKUP($D1751,metadata!$B$2:$S$451,15,0)</f>
        <v>133.53111100000001</v>
      </c>
      <c r="S1751" t="str">
        <f>VLOOKUP($D1751,metadata!$B$2:$S$451,16,0)</f>
        <v/>
      </c>
      <c r="T1751" t="str">
        <f>VLOOKUP($D1751,metadata!$B$2:$S$451,17,0)</f>
        <v>&lt;50</v>
      </c>
      <c r="U1751" t="str">
        <f>VLOOKUP($D1751,metadata!$B$2:$S$451,18,0)</f>
        <v/>
      </c>
      <c r="V1751">
        <f>VLOOKUP($D1751,metadata!$B$2:$Z$451,19,0)</f>
        <v>75</v>
      </c>
      <c r="W1751" t="str">
        <f>VLOOKUP($D1751,metadata!$B$2:$Z$451,20,0)</f>
        <v>global average</v>
      </c>
      <c r="X1751" t="str">
        <f>VLOOKUP($D1751,metadata!$B$2:$Z$451,21,0)</f>
        <v/>
      </c>
      <c r="Y1751" t="str">
        <f>VLOOKUP($D1751,metadata!$B$2:$Z$451,22,0)</f>
        <v>45_2</v>
      </c>
      <c r="Z1751" t="str">
        <f>VLOOKUP($D1751,metadata!$B$2:$Z$451,23,0)</f>
        <v/>
      </c>
      <c r="AA1751" t="str">
        <f>VLOOKUP($D1751,metadata!$B$2:$Z$451,24,0)</f>
        <v/>
      </c>
      <c r="AB1751" t="str">
        <f>VLOOKUP($D1751,metadata!$B$2:$Z$451,25,0)</f>
        <v/>
      </c>
      <c r="AC1751">
        <v>11.993228621291401</v>
      </c>
      <c r="AD1751">
        <v>13.072051857392101</v>
      </c>
      <c r="AF1751">
        <f>IF(AE1751="",V1751,AE1751)</f>
        <v>75</v>
      </c>
      <c r="AG1751">
        <f>ROUND(AC1751,1)</f>
        <v>12</v>
      </c>
      <c r="AH1751">
        <v>2003</v>
      </c>
      <c r="AI1751" t="s">
        <v>38</v>
      </c>
      <c r="AJ1751" t="s">
        <v>38</v>
      </c>
    </row>
    <row r="1752" spans="3:36" x14ac:dyDescent="0.3">
      <c r="C1752">
        <v>1752</v>
      </c>
      <c r="D1752" t="str">
        <f t="shared" si="60"/>
        <v>45-KCH</v>
      </c>
      <c r="E1752" t="str">
        <f>VLOOKUP($D1752,metadata!$B$2:$S$451,2,0)</f>
        <v>Shimizu, T; Kawasaki, K</v>
      </c>
      <c r="F1752" t="str">
        <f>VLOOKUP($D1752,metadata!$B$2:$S$451,3,0)</f>
        <v>Geographic variability in diapause response of Japanese Orius species</v>
      </c>
      <c r="G1752" t="str">
        <f>VLOOKUP($D1752,metadata!$B$2:$S$451,4,0)</f>
        <v>10.1046/j.1570-7458.2001.00787.x</v>
      </c>
      <c r="H1752" t="str">
        <f>VLOOKUP($D1752,metadata!$B$2:$S$451,5,0)</f>
        <v>y</v>
      </c>
      <c r="I1752" t="str">
        <f>VLOOKUP($D1752,metadata!$B$2:$S$451,6,0)</f>
        <v>a</v>
      </c>
      <c r="J1752" t="str">
        <f>VLOOKUP($D1752,metadata!$B$2:$S$451,7,0)</f>
        <v>i</v>
      </c>
      <c r="K1752">
        <f>VLOOKUP($D1752,metadata!$B$2:$S$451,8,0)</f>
        <v>5</v>
      </c>
      <c r="L1752">
        <f>VLOOKUP($D1752,metadata!$B$2:$S$451,9,0)</f>
        <v>8</v>
      </c>
      <c r="M1752" t="str">
        <f>VLOOKUP($D1752,metadata!$B$2:$S$451,10,0)</f>
        <v/>
      </c>
      <c r="N1752" t="str">
        <f>VLOOKUP($D1752,metadata!$B$2:$S$451,11,0)</f>
        <v>Orius Sauteri</v>
      </c>
      <c r="O1752" t="str">
        <f>VLOOKUP($D1752,metadata!$B$2:$S$451,12,0)</f>
        <v>hemiptera</v>
      </c>
      <c r="P1752" t="str">
        <f>VLOOKUP($D1752,metadata!$B$2:$S$451,13,0)</f>
        <v>KCH</v>
      </c>
      <c r="Q1752">
        <f>VLOOKUP($D1752,metadata!$B$2:$S$451,14,0)</f>
        <v>33.558889000000001</v>
      </c>
      <c r="R1752">
        <f>VLOOKUP($D1752,metadata!$B$2:$S$451,15,0)</f>
        <v>133.53111100000001</v>
      </c>
      <c r="S1752" t="str">
        <f>VLOOKUP($D1752,metadata!$B$2:$S$451,16,0)</f>
        <v/>
      </c>
      <c r="T1752" t="str">
        <f>VLOOKUP($D1752,metadata!$B$2:$S$451,17,0)</f>
        <v>&lt;50</v>
      </c>
      <c r="U1752" t="str">
        <f>VLOOKUP($D1752,metadata!$B$2:$S$451,18,0)</f>
        <v/>
      </c>
      <c r="V1752">
        <f>VLOOKUP($D1752,metadata!$B$2:$Z$451,19,0)</f>
        <v>75</v>
      </c>
      <c r="W1752" t="str">
        <f>VLOOKUP($D1752,metadata!$B$2:$Z$451,20,0)</f>
        <v>global average</v>
      </c>
      <c r="X1752" t="str">
        <f>VLOOKUP($D1752,metadata!$B$2:$Z$451,21,0)</f>
        <v/>
      </c>
      <c r="Y1752" t="str">
        <f>VLOOKUP($D1752,metadata!$B$2:$Z$451,22,0)</f>
        <v>45_2</v>
      </c>
      <c r="Z1752" t="str">
        <f>VLOOKUP($D1752,metadata!$B$2:$Z$451,23,0)</f>
        <v/>
      </c>
      <c r="AA1752" t="str">
        <f>VLOOKUP($D1752,metadata!$B$2:$Z$451,24,0)</f>
        <v/>
      </c>
      <c r="AB1752" t="str">
        <f>VLOOKUP($D1752,metadata!$B$2:$Z$451,25,0)</f>
        <v/>
      </c>
      <c r="AC1752">
        <v>12.984851657940601</v>
      </c>
      <c r="AD1752">
        <v>13.3413113936674</v>
      </c>
      <c r="AF1752">
        <f>IF(AE1752="",V1752,AE1752)</f>
        <v>75</v>
      </c>
      <c r="AG1752">
        <f>ROUND(AC1752,1)</f>
        <v>13</v>
      </c>
      <c r="AH1752">
        <v>2003</v>
      </c>
      <c r="AI1752" t="s">
        <v>38</v>
      </c>
      <c r="AJ1752" t="s">
        <v>38</v>
      </c>
    </row>
    <row r="1753" spans="3:36" x14ac:dyDescent="0.3">
      <c r="C1753">
        <v>1753</v>
      </c>
      <c r="D1753" t="str">
        <f t="shared" si="60"/>
        <v>45-KCH</v>
      </c>
      <c r="E1753" t="str">
        <f>VLOOKUP($D1753,metadata!$B$2:$S$451,2,0)</f>
        <v>Shimizu, T; Kawasaki, K</v>
      </c>
      <c r="F1753" t="str">
        <f>VLOOKUP($D1753,metadata!$B$2:$S$451,3,0)</f>
        <v>Geographic variability in diapause response of Japanese Orius species</v>
      </c>
      <c r="G1753" t="str">
        <f>VLOOKUP($D1753,metadata!$B$2:$S$451,4,0)</f>
        <v>10.1046/j.1570-7458.2001.00787.x</v>
      </c>
      <c r="H1753" t="str">
        <f>VLOOKUP($D1753,metadata!$B$2:$S$451,5,0)</f>
        <v>y</v>
      </c>
      <c r="I1753" t="str">
        <f>VLOOKUP($D1753,metadata!$B$2:$S$451,6,0)</f>
        <v>a</v>
      </c>
      <c r="J1753" t="str">
        <f>VLOOKUP($D1753,metadata!$B$2:$S$451,7,0)</f>
        <v>i</v>
      </c>
      <c r="K1753">
        <f>VLOOKUP($D1753,metadata!$B$2:$S$451,8,0)</f>
        <v>5</v>
      </c>
      <c r="L1753">
        <f>VLOOKUP($D1753,metadata!$B$2:$S$451,9,0)</f>
        <v>8</v>
      </c>
      <c r="M1753" t="str">
        <f>VLOOKUP($D1753,metadata!$B$2:$S$451,10,0)</f>
        <v/>
      </c>
      <c r="N1753" t="str">
        <f>VLOOKUP($D1753,metadata!$B$2:$S$451,11,0)</f>
        <v>Orius Sauteri</v>
      </c>
      <c r="O1753" t="str">
        <f>VLOOKUP($D1753,metadata!$B$2:$S$451,12,0)</f>
        <v>hemiptera</v>
      </c>
      <c r="P1753" t="str">
        <f>VLOOKUP($D1753,metadata!$B$2:$S$451,13,0)</f>
        <v>KCH</v>
      </c>
      <c r="Q1753">
        <f>VLOOKUP($D1753,metadata!$B$2:$S$451,14,0)</f>
        <v>33.558889000000001</v>
      </c>
      <c r="R1753">
        <f>VLOOKUP($D1753,metadata!$B$2:$S$451,15,0)</f>
        <v>133.53111100000001</v>
      </c>
      <c r="S1753" t="str">
        <f>VLOOKUP($D1753,metadata!$B$2:$S$451,16,0)</f>
        <v/>
      </c>
      <c r="T1753" t="str">
        <f>VLOOKUP($D1753,metadata!$B$2:$S$451,17,0)</f>
        <v>&lt;50</v>
      </c>
      <c r="U1753" t="str">
        <f>VLOOKUP($D1753,metadata!$B$2:$S$451,18,0)</f>
        <v/>
      </c>
      <c r="V1753">
        <f>VLOOKUP($D1753,metadata!$B$2:$Z$451,19,0)</f>
        <v>75</v>
      </c>
      <c r="W1753" t="str">
        <f>VLOOKUP($D1753,metadata!$B$2:$Z$451,20,0)</f>
        <v>global average</v>
      </c>
      <c r="X1753" t="str">
        <f>VLOOKUP($D1753,metadata!$B$2:$Z$451,21,0)</f>
        <v/>
      </c>
      <c r="Y1753" t="str">
        <f>VLOOKUP($D1753,metadata!$B$2:$Z$451,22,0)</f>
        <v>45_2</v>
      </c>
      <c r="Z1753" t="str">
        <f>VLOOKUP($D1753,metadata!$B$2:$Z$451,23,0)</f>
        <v/>
      </c>
      <c r="AA1753" t="str">
        <f>VLOOKUP($D1753,metadata!$B$2:$Z$451,24,0)</f>
        <v/>
      </c>
      <c r="AB1753" t="str">
        <f>VLOOKUP($D1753,metadata!$B$2:$Z$451,25,0)</f>
        <v/>
      </c>
      <c r="AC1753">
        <v>14.0064921465968</v>
      </c>
      <c r="AD1753">
        <v>15.026676639242</v>
      </c>
      <c r="AF1753">
        <f>IF(AE1753="",V1753,AE1753)</f>
        <v>75</v>
      </c>
      <c r="AG1753">
        <f>ROUND(AC1753,1)</f>
        <v>14</v>
      </c>
      <c r="AH1753">
        <v>2003</v>
      </c>
      <c r="AI1753" t="s">
        <v>38</v>
      </c>
      <c r="AJ1753" t="s">
        <v>38</v>
      </c>
    </row>
    <row r="1754" spans="3:36" x14ac:dyDescent="0.3">
      <c r="C1754">
        <v>1754</v>
      </c>
      <c r="D1754" t="str">
        <f t="shared" si="60"/>
        <v>45-KCH</v>
      </c>
      <c r="E1754" t="str">
        <f>VLOOKUP($D1754,metadata!$B$2:$S$451,2,0)</f>
        <v>Shimizu, T; Kawasaki, K</v>
      </c>
      <c r="F1754" t="str">
        <f>VLOOKUP($D1754,metadata!$B$2:$S$451,3,0)</f>
        <v>Geographic variability in diapause response of Japanese Orius species</v>
      </c>
      <c r="G1754" t="str">
        <f>VLOOKUP($D1754,metadata!$B$2:$S$451,4,0)</f>
        <v>10.1046/j.1570-7458.2001.00787.x</v>
      </c>
      <c r="H1754" t="str">
        <f>VLOOKUP($D1754,metadata!$B$2:$S$451,5,0)</f>
        <v>y</v>
      </c>
      <c r="I1754" t="str">
        <f>VLOOKUP($D1754,metadata!$B$2:$S$451,6,0)</f>
        <v>a</v>
      </c>
      <c r="J1754" t="str">
        <f>VLOOKUP($D1754,metadata!$B$2:$S$451,7,0)</f>
        <v>i</v>
      </c>
      <c r="K1754">
        <f>VLOOKUP($D1754,metadata!$B$2:$S$451,8,0)</f>
        <v>5</v>
      </c>
      <c r="L1754">
        <f>VLOOKUP($D1754,metadata!$B$2:$S$451,9,0)</f>
        <v>8</v>
      </c>
      <c r="M1754" t="str">
        <f>VLOOKUP($D1754,metadata!$B$2:$S$451,10,0)</f>
        <v/>
      </c>
      <c r="N1754" t="str">
        <f>VLOOKUP($D1754,metadata!$B$2:$S$451,11,0)</f>
        <v>Orius Sauteri</v>
      </c>
      <c r="O1754" t="str">
        <f>VLOOKUP($D1754,metadata!$B$2:$S$451,12,0)</f>
        <v>hemiptera</v>
      </c>
      <c r="P1754" t="str">
        <f>VLOOKUP($D1754,metadata!$B$2:$S$451,13,0)</f>
        <v>KCH</v>
      </c>
      <c r="Q1754">
        <f>VLOOKUP($D1754,metadata!$B$2:$S$451,14,0)</f>
        <v>33.558889000000001</v>
      </c>
      <c r="R1754">
        <f>VLOOKUP($D1754,metadata!$B$2:$S$451,15,0)</f>
        <v>133.53111100000001</v>
      </c>
      <c r="S1754" t="str">
        <f>VLOOKUP($D1754,metadata!$B$2:$S$451,16,0)</f>
        <v/>
      </c>
      <c r="T1754" t="str">
        <f>VLOOKUP($D1754,metadata!$B$2:$S$451,17,0)</f>
        <v>&lt;50</v>
      </c>
      <c r="U1754" t="str">
        <f>VLOOKUP($D1754,metadata!$B$2:$S$451,18,0)</f>
        <v/>
      </c>
      <c r="V1754">
        <f>VLOOKUP($D1754,metadata!$B$2:$Z$451,19,0)</f>
        <v>75</v>
      </c>
      <c r="W1754" t="str">
        <f>VLOOKUP($D1754,metadata!$B$2:$Z$451,20,0)</f>
        <v>global average</v>
      </c>
      <c r="X1754" t="str">
        <f>VLOOKUP($D1754,metadata!$B$2:$Z$451,21,0)</f>
        <v/>
      </c>
      <c r="Y1754" t="str">
        <f>VLOOKUP($D1754,metadata!$B$2:$Z$451,22,0)</f>
        <v>45_2</v>
      </c>
      <c r="Z1754" t="str">
        <f>VLOOKUP($D1754,metadata!$B$2:$Z$451,23,0)</f>
        <v/>
      </c>
      <c r="AA1754" t="str">
        <f>VLOOKUP($D1754,metadata!$B$2:$Z$451,24,0)</f>
        <v/>
      </c>
      <c r="AB1754" t="str">
        <f>VLOOKUP($D1754,metadata!$B$2:$Z$451,25,0)</f>
        <v/>
      </c>
      <c r="AC1754">
        <v>15.0097731239092</v>
      </c>
      <c r="AD1754">
        <v>4.6831214161057204</v>
      </c>
      <c r="AF1754">
        <f>IF(AE1754="",V1754,AE1754)</f>
        <v>75</v>
      </c>
      <c r="AG1754">
        <f>ROUND(AC1754,1)</f>
        <v>15</v>
      </c>
      <c r="AH1754">
        <v>2003</v>
      </c>
      <c r="AI1754" t="s">
        <v>38</v>
      </c>
      <c r="AJ1754" t="s">
        <v>38</v>
      </c>
    </row>
    <row r="1755" spans="3:36" x14ac:dyDescent="0.3">
      <c r="C1755">
        <v>1755</v>
      </c>
      <c r="D1755" t="str">
        <f t="shared" si="60"/>
        <v>45-KCH</v>
      </c>
      <c r="E1755" t="str">
        <f>VLOOKUP($D1755,metadata!$B$2:$S$451,2,0)</f>
        <v>Shimizu, T; Kawasaki, K</v>
      </c>
      <c r="F1755" t="str">
        <f>VLOOKUP($D1755,metadata!$B$2:$S$451,3,0)</f>
        <v>Geographic variability in diapause response of Japanese Orius species</v>
      </c>
      <c r="G1755" t="str">
        <f>VLOOKUP($D1755,metadata!$B$2:$S$451,4,0)</f>
        <v>10.1046/j.1570-7458.2001.00787.x</v>
      </c>
      <c r="H1755" t="str">
        <f>VLOOKUP($D1755,metadata!$B$2:$S$451,5,0)</f>
        <v>y</v>
      </c>
      <c r="I1755" t="str">
        <f>VLOOKUP($D1755,metadata!$B$2:$S$451,6,0)</f>
        <v>a</v>
      </c>
      <c r="J1755" t="str">
        <f>VLOOKUP($D1755,metadata!$B$2:$S$451,7,0)</f>
        <v>i</v>
      </c>
      <c r="K1755">
        <f>VLOOKUP($D1755,metadata!$B$2:$S$451,8,0)</f>
        <v>5</v>
      </c>
      <c r="L1755">
        <f>VLOOKUP($D1755,metadata!$B$2:$S$451,9,0)</f>
        <v>8</v>
      </c>
      <c r="M1755" t="str">
        <f>VLOOKUP($D1755,metadata!$B$2:$S$451,10,0)</f>
        <v/>
      </c>
      <c r="N1755" t="str">
        <f>VLOOKUP($D1755,metadata!$B$2:$S$451,11,0)</f>
        <v>Orius Sauteri</v>
      </c>
      <c r="O1755" t="str">
        <f>VLOOKUP($D1755,metadata!$B$2:$S$451,12,0)</f>
        <v>hemiptera</v>
      </c>
      <c r="P1755" t="str">
        <f>VLOOKUP($D1755,metadata!$B$2:$S$451,13,0)</f>
        <v>KCH</v>
      </c>
      <c r="Q1755">
        <f>VLOOKUP($D1755,metadata!$B$2:$S$451,14,0)</f>
        <v>33.558889000000001</v>
      </c>
      <c r="R1755">
        <f>VLOOKUP($D1755,metadata!$B$2:$S$451,15,0)</f>
        <v>133.53111100000001</v>
      </c>
      <c r="S1755" t="str">
        <f>VLOOKUP($D1755,metadata!$B$2:$S$451,16,0)</f>
        <v/>
      </c>
      <c r="T1755" t="str">
        <f>VLOOKUP($D1755,metadata!$B$2:$S$451,17,0)</f>
        <v>&lt;50</v>
      </c>
      <c r="U1755" t="str">
        <f>VLOOKUP($D1755,metadata!$B$2:$S$451,18,0)</f>
        <v/>
      </c>
      <c r="V1755">
        <f>VLOOKUP($D1755,metadata!$B$2:$Z$451,19,0)</f>
        <v>75</v>
      </c>
      <c r="W1755" t="str">
        <f>VLOOKUP($D1755,metadata!$B$2:$Z$451,20,0)</f>
        <v>global average</v>
      </c>
      <c r="X1755" t="str">
        <f>VLOOKUP($D1755,metadata!$B$2:$Z$451,21,0)</f>
        <v/>
      </c>
      <c r="Y1755" t="str">
        <f>VLOOKUP($D1755,metadata!$B$2:$Z$451,22,0)</f>
        <v>45_2</v>
      </c>
      <c r="Z1755" t="str">
        <f>VLOOKUP($D1755,metadata!$B$2:$Z$451,23,0)</f>
        <v/>
      </c>
      <c r="AA1755" t="str">
        <f>VLOOKUP($D1755,metadata!$B$2:$Z$451,24,0)</f>
        <v/>
      </c>
      <c r="AB1755" t="str">
        <f>VLOOKUP($D1755,metadata!$B$2:$Z$451,25,0)</f>
        <v/>
      </c>
      <c r="AC1755">
        <v>16.0162652705061</v>
      </c>
      <c r="AD1755">
        <v>5.1887309897781204</v>
      </c>
      <c r="AF1755">
        <f>IF(AE1755="",V1755,AE1755)</f>
        <v>75</v>
      </c>
      <c r="AG1755">
        <f>ROUND(AC1755,1)</f>
        <v>16</v>
      </c>
      <c r="AH1755">
        <v>2003</v>
      </c>
      <c r="AI1755" t="s">
        <v>38</v>
      </c>
      <c r="AJ1755" t="s">
        <v>38</v>
      </c>
    </row>
    <row r="1756" spans="3:36" x14ac:dyDescent="0.3">
      <c r="C1756">
        <v>1756</v>
      </c>
      <c r="D1756" t="str">
        <f t="shared" si="60"/>
        <v>46-Tsunan</v>
      </c>
      <c r="E1756" t="str">
        <f>VLOOKUP($D1756,metadata!$B$2:$S$451,2,0)</f>
        <v>Shintani, Y; Ishikawa, Y</v>
      </c>
      <c r="F1756" t="str">
        <f>VLOOKUP($D1756,metadata!$B$2:$S$451,3,0)</f>
        <v>Transition of diapause attributes in the hybrid zone of the two morphological types of Psacothea hilaris (Coleoptera : Cerambycidae)</v>
      </c>
      <c r="G1756" t="str">
        <f>VLOOKUP($D1756,metadata!$B$2:$S$451,4,0)</f>
        <v>10.1093/ee/28.4.690</v>
      </c>
      <c r="H1756" t="str">
        <f>VLOOKUP($D1756,metadata!$B$2:$S$451,5,0)</f>
        <v>y</v>
      </c>
      <c r="I1756" t="str">
        <f>VLOOKUP($D1756,metadata!$B$2:$S$451,6,0)</f>
        <v>a</v>
      </c>
      <c r="J1756" t="str">
        <f>VLOOKUP($D1756,metadata!$B$2:$S$451,7,0)</f>
        <v>i</v>
      </c>
      <c r="K1756">
        <f>VLOOKUP($D1756,metadata!$B$2:$S$451,8,0)</f>
        <v>11</v>
      </c>
      <c r="L1756">
        <f>VLOOKUP($D1756,metadata!$B$2:$S$451,9,0)</f>
        <v>4</v>
      </c>
      <c r="M1756" t="str">
        <f>VLOOKUP($D1756,metadata!$B$2:$S$451,10,0)</f>
        <v>n</v>
      </c>
      <c r="N1756" t="str">
        <f>VLOOKUP($D1756,metadata!$B$2:$S$451,11,0)</f>
        <v>Psacothea hilaris</v>
      </c>
      <c r="O1756" t="str">
        <f>VLOOKUP($D1756,metadata!$B$2:$S$451,12,0)</f>
        <v>coleoptera</v>
      </c>
      <c r="P1756" t="str">
        <f>VLOOKUP($D1756,metadata!$B$2:$S$451,13,0)</f>
        <v>Tsunan</v>
      </c>
      <c r="Q1756">
        <f>VLOOKUP($D1756,metadata!$B$2:$S$451,14,0)</f>
        <v>37.014277999999997</v>
      </c>
      <c r="R1756">
        <f>VLOOKUP($D1756,metadata!$B$2:$S$451,15,0)</f>
        <v>138.65252799999999</v>
      </c>
      <c r="S1756" t="str">
        <f>VLOOKUP($D1756,metadata!$B$2:$S$451,16,0)</f>
        <v/>
      </c>
      <c r="T1756" t="str">
        <f>VLOOKUP($D1756,metadata!$B$2:$S$451,17,0)</f>
        <v/>
      </c>
      <c r="U1756" t="str">
        <f>VLOOKUP($D1756,metadata!$B$2:$S$451,18,0)</f>
        <v/>
      </c>
      <c r="V1756">
        <f>VLOOKUP($D1756,metadata!$B$2:$Z$451,19,0)</f>
        <v>25</v>
      </c>
      <c r="W1756" t="str">
        <f>VLOOKUP($D1756,metadata!$B$2:$Z$451,20,0)</f>
        <v>global average</v>
      </c>
      <c r="X1756" t="str">
        <f>VLOOKUP($D1756,metadata!$B$2:$Z$451,21,0)</f>
        <v/>
      </c>
      <c r="Y1756">
        <f>VLOOKUP($D1756,metadata!$B$2:$Z$451,22,0)</f>
        <v>46</v>
      </c>
      <c r="Z1756" t="str">
        <f>VLOOKUP($D1756,metadata!$B$2:$Z$451,23,0)</f>
        <v/>
      </c>
      <c r="AA1756" t="str">
        <f>VLOOKUP($D1756,metadata!$B$2:$Z$451,24,0)</f>
        <v>larval</v>
      </c>
      <c r="AB1756" t="str">
        <f>VLOOKUP($D1756,metadata!$B$2:$Z$451,25,0)</f>
        <v/>
      </c>
      <c r="AC1756">
        <v>12</v>
      </c>
      <c r="AD1756">
        <v>99.999999999999901</v>
      </c>
      <c r="AF1756">
        <f>IF(AE1756="",V1756,AE1756)</f>
        <v>25</v>
      </c>
      <c r="AG1756">
        <f>ROUND(AC1756,1)</f>
        <v>12</v>
      </c>
      <c r="AH1756">
        <v>1999</v>
      </c>
      <c r="AI1756" t="s">
        <v>38</v>
      </c>
      <c r="AJ1756" t="s">
        <v>38</v>
      </c>
    </row>
    <row r="1757" spans="3:36" x14ac:dyDescent="0.3">
      <c r="C1757">
        <v>1757</v>
      </c>
      <c r="D1757" t="str">
        <f t="shared" si="60"/>
        <v>46-Tsunan</v>
      </c>
      <c r="E1757" t="str">
        <f>VLOOKUP($D1757,metadata!$B$2:$S$451,2,0)</f>
        <v>Shintani, Y; Ishikawa, Y</v>
      </c>
      <c r="F1757" t="str">
        <f>VLOOKUP($D1757,metadata!$B$2:$S$451,3,0)</f>
        <v>Transition of diapause attributes in the hybrid zone of the two morphological types of Psacothea hilaris (Coleoptera : Cerambycidae)</v>
      </c>
      <c r="G1757" t="str">
        <f>VLOOKUP($D1757,metadata!$B$2:$S$451,4,0)</f>
        <v>10.1093/ee/28.4.690</v>
      </c>
      <c r="H1757" t="str">
        <f>VLOOKUP($D1757,metadata!$B$2:$S$451,5,0)</f>
        <v>y</v>
      </c>
      <c r="I1757" t="str">
        <f>VLOOKUP($D1757,metadata!$B$2:$S$451,6,0)</f>
        <v>a</v>
      </c>
      <c r="J1757" t="str">
        <f>VLOOKUP($D1757,metadata!$B$2:$S$451,7,0)</f>
        <v>i</v>
      </c>
      <c r="K1757">
        <f>VLOOKUP($D1757,metadata!$B$2:$S$451,8,0)</f>
        <v>11</v>
      </c>
      <c r="L1757">
        <f>VLOOKUP($D1757,metadata!$B$2:$S$451,9,0)</f>
        <v>4</v>
      </c>
      <c r="M1757" t="str">
        <f>VLOOKUP($D1757,metadata!$B$2:$S$451,10,0)</f>
        <v>n</v>
      </c>
      <c r="N1757" t="str">
        <f>VLOOKUP($D1757,metadata!$B$2:$S$451,11,0)</f>
        <v>Psacothea hilaris</v>
      </c>
      <c r="O1757" t="str">
        <f>VLOOKUP($D1757,metadata!$B$2:$S$451,12,0)</f>
        <v>coleoptera</v>
      </c>
      <c r="P1757" t="str">
        <f>VLOOKUP($D1757,metadata!$B$2:$S$451,13,0)</f>
        <v>Tsunan</v>
      </c>
      <c r="Q1757">
        <f>VLOOKUP($D1757,metadata!$B$2:$S$451,14,0)</f>
        <v>37.014277999999997</v>
      </c>
      <c r="R1757">
        <f>VLOOKUP($D1757,metadata!$B$2:$S$451,15,0)</f>
        <v>138.65252799999999</v>
      </c>
      <c r="S1757" t="str">
        <f>VLOOKUP($D1757,metadata!$B$2:$S$451,16,0)</f>
        <v/>
      </c>
      <c r="T1757" t="str">
        <f>VLOOKUP($D1757,metadata!$B$2:$S$451,17,0)</f>
        <v/>
      </c>
      <c r="U1757" t="str">
        <f>VLOOKUP($D1757,metadata!$B$2:$S$451,18,0)</f>
        <v/>
      </c>
      <c r="V1757">
        <f>VLOOKUP($D1757,metadata!$B$2:$Z$451,19,0)</f>
        <v>25</v>
      </c>
      <c r="W1757" t="str">
        <f>VLOOKUP($D1757,metadata!$B$2:$Z$451,20,0)</f>
        <v>global average</v>
      </c>
      <c r="X1757" t="str">
        <f>VLOOKUP($D1757,metadata!$B$2:$Z$451,21,0)</f>
        <v/>
      </c>
      <c r="Y1757">
        <f>VLOOKUP($D1757,metadata!$B$2:$Z$451,22,0)</f>
        <v>46</v>
      </c>
      <c r="Z1757" t="str">
        <f>VLOOKUP($D1757,metadata!$B$2:$Z$451,23,0)</f>
        <v/>
      </c>
      <c r="AA1757" t="str">
        <f>VLOOKUP($D1757,metadata!$B$2:$Z$451,24,0)</f>
        <v>larval</v>
      </c>
      <c r="AB1757" t="str">
        <f>VLOOKUP($D1757,metadata!$B$2:$Z$451,25,0)</f>
        <v/>
      </c>
      <c r="AC1757">
        <v>12.981818181818101</v>
      </c>
      <c r="AD1757">
        <v>99.999999999999901</v>
      </c>
      <c r="AF1757">
        <f>IF(AE1757="",V1757,AE1757)</f>
        <v>25</v>
      </c>
      <c r="AG1757">
        <f>ROUND(AC1757,1)</f>
        <v>13</v>
      </c>
      <c r="AH1757">
        <v>1999</v>
      </c>
      <c r="AI1757" t="s">
        <v>38</v>
      </c>
      <c r="AJ1757" t="s">
        <v>38</v>
      </c>
    </row>
    <row r="1758" spans="3:36" x14ac:dyDescent="0.3">
      <c r="C1758">
        <v>1758</v>
      </c>
      <c r="D1758" t="str">
        <f t="shared" si="60"/>
        <v>46-Tsunan</v>
      </c>
      <c r="E1758" t="str">
        <f>VLOOKUP($D1758,metadata!$B$2:$S$451,2,0)</f>
        <v>Shintani, Y; Ishikawa, Y</v>
      </c>
      <c r="F1758" t="str">
        <f>VLOOKUP($D1758,metadata!$B$2:$S$451,3,0)</f>
        <v>Transition of diapause attributes in the hybrid zone of the two morphological types of Psacothea hilaris (Coleoptera : Cerambycidae)</v>
      </c>
      <c r="G1758" t="str">
        <f>VLOOKUP($D1758,metadata!$B$2:$S$451,4,0)</f>
        <v>10.1093/ee/28.4.690</v>
      </c>
      <c r="H1758" t="str">
        <f>VLOOKUP($D1758,metadata!$B$2:$S$451,5,0)</f>
        <v>y</v>
      </c>
      <c r="I1758" t="str">
        <f>VLOOKUP($D1758,metadata!$B$2:$S$451,6,0)</f>
        <v>a</v>
      </c>
      <c r="J1758" t="str">
        <f>VLOOKUP($D1758,metadata!$B$2:$S$451,7,0)</f>
        <v>i</v>
      </c>
      <c r="K1758">
        <f>VLOOKUP($D1758,metadata!$B$2:$S$451,8,0)</f>
        <v>11</v>
      </c>
      <c r="L1758">
        <f>VLOOKUP($D1758,metadata!$B$2:$S$451,9,0)</f>
        <v>4</v>
      </c>
      <c r="M1758" t="str">
        <f>VLOOKUP($D1758,metadata!$B$2:$S$451,10,0)</f>
        <v>n</v>
      </c>
      <c r="N1758" t="str">
        <f>VLOOKUP($D1758,metadata!$B$2:$S$451,11,0)</f>
        <v>Psacothea hilaris</v>
      </c>
      <c r="O1758" t="str">
        <f>VLOOKUP($D1758,metadata!$B$2:$S$451,12,0)</f>
        <v>coleoptera</v>
      </c>
      <c r="P1758" t="str">
        <f>VLOOKUP($D1758,metadata!$B$2:$S$451,13,0)</f>
        <v>Tsunan</v>
      </c>
      <c r="Q1758">
        <f>VLOOKUP($D1758,metadata!$B$2:$S$451,14,0)</f>
        <v>37.014277999999997</v>
      </c>
      <c r="R1758">
        <f>VLOOKUP($D1758,metadata!$B$2:$S$451,15,0)</f>
        <v>138.65252799999999</v>
      </c>
      <c r="S1758" t="str">
        <f>VLOOKUP($D1758,metadata!$B$2:$S$451,16,0)</f>
        <v/>
      </c>
      <c r="T1758" t="str">
        <f>VLOOKUP($D1758,metadata!$B$2:$S$451,17,0)</f>
        <v/>
      </c>
      <c r="U1758" t="str">
        <f>VLOOKUP($D1758,metadata!$B$2:$S$451,18,0)</f>
        <v/>
      </c>
      <c r="V1758">
        <f>VLOOKUP($D1758,metadata!$B$2:$Z$451,19,0)</f>
        <v>25</v>
      </c>
      <c r="W1758" t="str">
        <f>VLOOKUP($D1758,metadata!$B$2:$Z$451,20,0)</f>
        <v>global average</v>
      </c>
      <c r="X1758" t="str">
        <f>VLOOKUP($D1758,metadata!$B$2:$Z$451,21,0)</f>
        <v/>
      </c>
      <c r="Y1758">
        <f>VLOOKUP($D1758,metadata!$B$2:$Z$451,22,0)</f>
        <v>46</v>
      </c>
      <c r="Z1758" t="str">
        <f>VLOOKUP($D1758,metadata!$B$2:$Z$451,23,0)</f>
        <v/>
      </c>
      <c r="AA1758" t="str">
        <f>VLOOKUP($D1758,metadata!$B$2:$Z$451,24,0)</f>
        <v>larval</v>
      </c>
      <c r="AB1758" t="str">
        <f>VLOOKUP($D1758,metadata!$B$2:$Z$451,25,0)</f>
        <v/>
      </c>
      <c r="AC1758">
        <v>14.0181818181818</v>
      </c>
      <c r="AD1758">
        <v>1.3698630136986101</v>
      </c>
      <c r="AF1758">
        <f>IF(AE1758="",V1758,AE1758)</f>
        <v>25</v>
      </c>
      <c r="AG1758">
        <f>ROUND(AC1758,1)</f>
        <v>14</v>
      </c>
      <c r="AH1758">
        <v>1999</v>
      </c>
      <c r="AI1758" t="s">
        <v>38</v>
      </c>
      <c r="AJ1758" t="s">
        <v>38</v>
      </c>
    </row>
    <row r="1759" spans="3:36" x14ac:dyDescent="0.3">
      <c r="C1759">
        <v>1759</v>
      </c>
      <c r="D1759" t="str">
        <f t="shared" si="60"/>
        <v>46-Tsunan</v>
      </c>
      <c r="E1759" t="str">
        <f>VLOOKUP($D1759,metadata!$B$2:$S$451,2,0)</f>
        <v>Shintani, Y; Ishikawa, Y</v>
      </c>
      <c r="F1759" t="str">
        <f>VLOOKUP($D1759,metadata!$B$2:$S$451,3,0)</f>
        <v>Transition of diapause attributes in the hybrid zone of the two morphological types of Psacothea hilaris (Coleoptera : Cerambycidae)</v>
      </c>
      <c r="G1759" t="str">
        <f>VLOOKUP($D1759,metadata!$B$2:$S$451,4,0)</f>
        <v>10.1093/ee/28.4.690</v>
      </c>
      <c r="H1759" t="str">
        <f>VLOOKUP($D1759,metadata!$B$2:$S$451,5,0)</f>
        <v>y</v>
      </c>
      <c r="I1759" t="str">
        <f>VLOOKUP($D1759,metadata!$B$2:$S$451,6,0)</f>
        <v>a</v>
      </c>
      <c r="J1759" t="str">
        <f>VLOOKUP($D1759,metadata!$B$2:$S$451,7,0)</f>
        <v>i</v>
      </c>
      <c r="K1759">
        <f>VLOOKUP($D1759,metadata!$B$2:$S$451,8,0)</f>
        <v>11</v>
      </c>
      <c r="L1759">
        <f>VLOOKUP($D1759,metadata!$B$2:$S$451,9,0)</f>
        <v>4</v>
      </c>
      <c r="M1759" t="str">
        <f>VLOOKUP($D1759,metadata!$B$2:$S$451,10,0)</f>
        <v>n</v>
      </c>
      <c r="N1759" t="str">
        <f>VLOOKUP($D1759,metadata!$B$2:$S$451,11,0)</f>
        <v>Psacothea hilaris</v>
      </c>
      <c r="O1759" t="str">
        <f>VLOOKUP($D1759,metadata!$B$2:$S$451,12,0)</f>
        <v>coleoptera</v>
      </c>
      <c r="P1759" t="str">
        <f>VLOOKUP($D1759,metadata!$B$2:$S$451,13,0)</f>
        <v>Tsunan</v>
      </c>
      <c r="Q1759">
        <f>VLOOKUP($D1759,metadata!$B$2:$S$451,14,0)</f>
        <v>37.014277999999997</v>
      </c>
      <c r="R1759">
        <f>VLOOKUP($D1759,metadata!$B$2:$S$451,15,0)</f>
        <v>138.65252799999999</v>
      </c>
      <c r="S1759" t="str">
        <f>VLOOKUP($D1759,metadata!$B$2:$S$451,16,0)</f>
        <v/>
      </c>
      <c r="T1759" t="str">
        <f>VLOOKUP($D1759,metadata!$B$2:$S$451,17,0)</f>
        <v/>
      </c>
      <c r="U1759" t="str">
        <f>VLOOKUP($D1759,metadata!$B$2:$S$451,18,0)</f>
        <v/>
      </c>
      <c r="V1759">
        <f>VLOOKUP($D1759,metadata!$B$2:$Z$451,19,0)</f>
        <v>25</v>
      </c>
      <c r="W1759" t="str">
        <f>VLOOKUP($D1759,metadata!$B$2:$Z$451,20,0)</f>
        <v>global average</v>
      </c>
      <c r="X1759" t="str">
        <f>VLOOKUP($D1759,metadata!$B$2:$Z$451,21,0)</f>
        <v/>
      </c>
      <c r="Y1759">
        <f>VLOOKUP($D1759,metadata!$B$2:$Z$451,22,0)</f>
        <v>46</v>
      </c>
      <c r="Z1759" t="str">
        <f>VLOOKUP($D1759,metadata!$B$2:$Z$451,23,0)</f>
        <v/>
      </c>
      <c r="AA1759" t="str">
        <f>VLOOKUP($D1759,metadata!$B$2:$Z$451,24,0)</f>
        <v>larval</v>
      </c>
      <c r="AB1759" t="str">
        <f>VLOOKUP($D1759,metadata!$B$2:$Z$451,25,0)</f>
        <v/>
      </c>
      <c r="AC1759">
        <v>15</v>
      </c>
      <c r="AD1759">
        <v>1.3698630136986101</v>
      </c>
      <c r="AF1759">
        <f>IF(AE1759="",V1759,AE1759)</f>
        <v>25</v>
      </c>
      <c r="AG1759">
        <f>ROUND(AC1759,1)</f>
        <v>15</v>
      </c>
      <c r="AH1759">
        <v>1999</v>
      </c>
      <c r="AI1759" t="s">
        <v>38</v>
      </c>
      <c r="AJ1759" t="s">
        <v>38</v>
      </c>
    </row>
    <row r="1760" spans="3:36" x14ac:dyDescent="0.3">
      <c r="C1760">
        <v>1760</v>
      </c>
      <c r="D1760" t="str">
        <f t="shared" si="60"/>
        <v>46-Minakami</v>
      </c>
      <c r="E1760" t="str">
        <f>VLOOKUP($D1760,metadata!$B$2:$S$451,2,0)</f>
        <v>Shintani, Y; Ishikawa, Y</v>
      </c>
      <c r="F1760" t="str">
        <f>VLOOKUP($D1760,metadata!$B$2:$S$451,3,0)</f>
        <v>Transition of diapause attributes in the hybrid zone of the two morphological types of Psacothea hilaris (Coleoptera : Cerambycidae)</v>
      </c>
      <c r="G1760" t="str">
        <f>VLOOKUP($D1760,metadata!$B$2:$S$451,4,0)</f>
        <v>10.1093/ee/28.4.690</v>
      </c>
      <c r="H1760" t="str">
        <f>VLOOKUP($D1760,metadata!$B$2:$S$451,5,0)</f>
        <v>y</v>
      </c>
      <c r="I1760" t="str">
        <f>VLOOKUP($D1760,metadata!$B$2:$S$451,6,0)</f>
        <v>a</v>
      </c>
      <c r="J1760" t="str">
        <f>VLOOKUP($D1760,metadata!$B$2:$S$451,7,0)</f>
        <v>i</v>
      </c>
      <c r="K1760">
        <f>VLOOKUP($D1760,metadata!$B$2:$S$451,8,0)</f>
        <v>11</v>
      </c>
      <c r="L1760">
        <f>VLOOKUP($D1760,metadata!$B$2:$S$451,9,0)</f>
        <v>4</v>
      </c>
      <c r="M1760" t="str">
        <f>VLOOKUP($D1760,metadata!$B$2:$S$451,10,0)</f>
        <v>n</v>
      </c>
      <c r="N1760" t="str">
        <f>VLOOKUP($D1760,metadata!$B$2:$S$451,11,0)</f>
        <v>Psacothea hilaris</v>
      </c>
      <c r="O1760" t="str">
        <f>VLOOKUP($D1760,metadata!$B$2:$S$451,12,0)</f>
        <v>coleoptera</v>
      </c>
      <c r="P1760" t="str">
        <f>VLOOKUP($D1760,metadata!$B$2:$S$451,13,0)</f>
        <v>Minakami</v>
      </c>
      <c r="Q1760">
        <f>VLOOKUP($D1760,metadata!$B$2:$S$451,14,0)</f>
        <v>36.678556</v>
      </c>
      <c r="R1760">
        <f>VLOOKUP($D1760,metadata!$B$2:$S$451,15,0)</f>
        <v>138.99913900000001</v>
      </c>
      <c r="S1760" t="str">
        <f>VLOOKUP($D1760,metadata!$B$2:$S$451,16,0)</f>
        <v/>
      </c>
      <c r="T1760" t="str">
        <f>VLOOKUP($D1760,metadata!$B$2:$S$451,17,0)</f>
        <v/>
      </c>
      <c r="U1760" t="str">
        <f>VLOOKUP($D1760,metadata!$B$2:$S$451,18,0)</f>
        <v/>
      </c>
      <c r="V1760">
        <f>VLOOKUP($D1760,metadata!$B$2:$Z$451,19,0)</f>
        <v>25</v>
      </c>
      <c r="W1760" t="str">
        <f>VLOOKUP($D1760,metadata!$B$2:$Z$451,20,0)</f>
        <v>global average</v>
      </c>
      <c r="X1760" t="str">
        <f>VLOOKUP($D1760,metadata!$B$2:$Z$451,21,0)</f>
        <v/>
      </c>
      <c r="Y1760">
        <f>VLOOKUP($D1760,metadata!$B$2:$Z$451,22,0)</f>
        <v>46</v>
      </c>
      <c r="Z1760" t="str">
        <f>VLOOKUP($D1760,metadata!$B$2:$Z$451,23,0)</f>
        <v/>
      </c>
      <c r="AA1760" t="str">
        <f>VLOOKUP($D1760,metadata!$B$2:$Z$451,24,0)</f>
        <v>larval</v>
      </c>
      <c r="AB1760" t="str">
        <f>VLOOKUP($D1760,metadata!$B$2:$Z$451,25,0)</f>
        <v/>
      </c>
      <c r="AC1760">
        <v>11.999252615844499</v>
      </c>
      <c r="AD1760">
        <v>100</v>
      </c>
      <c r="AF1760">
        <f>IF(AE1760="",V1760,AE1760)</f>
        <v>25</v>
      </c>
      <c r="AG1760">
        <f>ROUND(AC1760,1)</f>
        <v>12</v>
      </c>
      <c r="AH1760">
        <v>1999</v>
      </c>
      <c r="AI1760" t="s">
        <v>37</v>
      </c>
      <c r="AJ1760" t="s">
        <v>37</v>
      </c>
    </row>
    <row r="1761" spans="3:36" x14ac:dyDescent="0.3">
      <c r="C1761">
        <v>1761</v>
      </c>
      <c r="D1761" t="str">
        <f t="shared" si="60"/>
        <v>46-Minakami</v>
      </c>
      <c r="E1761" t="str">
        <f>VLOOKUP($D1761,metadata!$B$2:$S$451,2,0)</f>
        <v>Shintani, Y; Ishikawa, Y</v>
      </c>
      <c r="F1761" t="str">
        <f>VLOOKUP($D1761,metadata!$B$2:$S$451,3,0)</f>
        <v>Transition of diapause attributes in the hybrid zone of the two morphological types of Psacothea hilaris (Coleoptera : Cerambycidae)</v>
      </c>
      <c r="G1761" t="str">
        <f>VLOOKUP($D1761,metadata!$B$2:$S$451,4,0)</f>
        <v>10.1093/ee/28.4.690</v>
      </c>
      <c r="H1761" t="str">
        <f>VLOOKUP($D1761,metadata!$B$2:$S$451,5,0)</f>
        <v>y</v>
      </c>
      <c r="I1761" t="str">
        <f>VLOOKUP($D1761,metadata!$B$2:$S$451,6,0)</f>
        <v>a</v>
      </c>
      <c r="J1761" t="str">
        <f>VLOOKUP($D1761,metadata!$B$2:$S$451,7,0)</f>
        <v>i</v>
      </c>
      <c r="K1761">
        <f>VLOOKUP($D1761,metadata!$B$2:$S$451,8,0)</f>
        <v>11</v>
      </c>
      <c r="L1761">
        <f>VLOOKUP($D1761,metadata!$B$2:$S$451,9,0)</f>
        <v>4</v>
      </c>
      <c r="M1761" t="str">
        <f>VLOOKUP($D1761,metadata!$B$2:$S$451,10,0)</f>
        <v>n</v>
      </c>
      <c r="N1761" t="str">
        <f>VLOOKUP($D1761,metadata!$B$2:$S$451,11,0)</f>
        <v>Psacothea hilaris</v>
      </c>
      <c r="O1761" t="str">
        <f>VLOOKUP($D1761,metadata!$B$2:$S$451,12,0)</f>
        <v>coleoptera</v>
      </c>
      <c r="P1761" t="str">
        <f>VLOOKUP($D1761,metadata!$B$2:$S$451,13,0)</f>
        <v>Minakami</v>
      </c>
      <c r="Q1761">
        <f>VLOOKUP($D1761,metadata!$B$2:$S$451,14,0)</f>
        <v>36.678556</v>
      </c>
      <c r="R1761">
        <f>VLOOKUP($D1761,metadata!$B$2:$S$451,15,0)</f>
        <v>138.99913900000001</v>
      </c>
      <c r="S1761" t="str">
        <f>VLOOKUP($D1761,metadata!$B$2:$S$451,16,0)</f>
        <v/>
      </c>
      <c r="T1761" t="str">
        <f>VLOOKUP($D1761,metadata!$B$2:$S$451,17,0)</f>
        <v/>
      </c>
      <c r="U1761" t="str">
        <f>VLOOKUP($D1761,metadata!$B$2:$S$451,18,0)</f>
        <v/>
      </c>
      <c r="V1761">
        <f>VLOOKUP($D1761,metadata!$B$2:$Z$451,19,0)</f>
        <v>25</v>
      </c>
      <c r="W1761" t="str">
        <f>VLOOKUP($D1761,metadata!$B$2:$Z$451,20,0)</f>
        <v>global average</v>
      </c>
      <c r="X1761" t="str">
        <f>VLOOKUP($D1761,metadata!$B$2:$Z$451,21,0)</f>
        <v/>
      </c>
      <c r="Y1761">
        <f>VLOOKUP($D1761,metadata!$B$2:$Z$451,22,0)</f>
        <v>46</v>
      </c>
      <c r="Z1761" t="str">
        <f>VLOOKUP($D1761,metadata!$B$2:$Z$451,23,0)</f>
        <v/>
      </c>
      <c r="AA1761" t="str">
        <f>VLOOKUP($D1761,metadata!$B$2:$Z$451,24,0)</f>
        <v>larval</v>
      </c>
      <c r="AB1761" t="str">
        <f>VLOOKUP($D1761,metadata!$B$2:$Z$451,25,0)</f>
        <v/>
      </c>
      <c r="AC1761">
        <v>12.9790732436472</v>
      </c>
      <c r="AD1761">
        <v>96.337817638266003</v>
      </c>
      <c r="AF1761">
        <f>IF(AE1761="",V1761,AE1761)</f>
        <v>25</v>
      </c>
      <c r="AG1761">
        <f>ROUND(AC1761,1)</f>
        <v>13</v>
      </c>
      <c r="AH1761">
        <v>1999</v>
      </c>
      <c r="AI1761" t="s">
        <v>37</v>
      </c>
      <c r="AJ1761" t="s">
        <v>37</v>
      </c>
    </row>
    <row r="1762" spans="3:36" x14ac:dyDescent="0.3">
      <c r="C1762">
        <v>1762</v>
      </c>
      <c r="D1762" t="str">
        <f t="shared" si="60"/>
        <v>46-Minakami</v>
      </c>
      <c r="E1762" t="str">
        <f>VLOOKUP($D1762,metadata!$B$2:$S$451,2,0)</f>
        <v>Shintani, Y; Ishikawa, Y</v>
      </c>
      <c r="F1762" t="str">
        <f>VLOOKUP($D1762,metadata!$B$2:$S$451,3,0)</f>
        <v>Transition of diapause attributes in the hybrid zone of the two morphological types of Psacothea hilaris (Coleoptera : Cerambycidae)</v>
      </c>
      <c r="G1762" t="str">
        <f>VLOOKUP($D1762,metadata!$B$2:$S$451,4,0)</f>
        <v>10.1093/ee/28.4.690</v>
      </c>
      <c r="H1762" t="str">
        <f>VLOOKUP($D1762,metadata!$B$2:$S$451,5,0)</f>
        <v>y</v>
      </c>
      <c r="I1762" t="str">
        <f>VLOOKUP($D1762,metadata!$B$2:$S$451,6,0)</f>
        <v>a</v>
      </c>
      <c r="J1762" t="str">
        <f>VLOOKUP($D1762,metadata!$B$2:$S$451,7,0)</f>
        <v>i</v>
      </c>
      <c r="K1762">
        <f>VLOOKUP($D1762,metadata!$B$2:$S$451,8,0)</f>
        <v>11</v>
      </c>
      <c r="L1762">
        <f>VLOOKUP($D1762,metadata!$B$2:$S$451,9,0)</f>
        <v>4</v>
      </c>
      <c r="M1762" t="str">
        <f>VLOOKUP($D1762,metadata!$B$2:$S$451,10,0)</f>
        <v>n</v>
      </c>
      <c r="N1762" t="str">
        <f>VLOOKUP($D1762,metadata!$B$2:$S$451,11,0)</f>
        <v>Psacothea hilaris</v>
      </c>
      <c r="O1762" t="str">
        <f>VLOOKUP($D1762,metadata!$B$2:$S$451,12,0)</f>
        <v>coleoptera</v>
      </c>
      <c r="P1762" t="str">
        <f>VLOOKUP($D1762,metadata!$B$2:$S$451,13,0)</f>
        <v>Minakami</v>
      </c>
      <c r="Q1762">
        <f>VLOOKUP($D1762,metadata!$B$2:$S$451,14,0)</f>
        <v>36.678556</v>
      </c>
      <c r="R1762">
        <f>VLOOKUP($D1762,metadata!$B$2:$S$451,15,0)</f>
        <v>138.99913900000001</v>
      </c>
      <c r="S1762" t="str">
        <f>VLOOKUP($D1762,metadata!$B$2:$S$451,16,0)</f>
        <v/>
      </c>
      <c r="T1762" t="str">
        <f>VLOOKUP($D1762,metadata!$B$2:$S$451,17,0)</f>
        <v/>
      </c>
      <c r="U1762" t="str">
        <f>VLOOKUP($D1762,metadata!$B$2:$S$451,18,0)</f>
        <v/>
      </c>
      <c r="V1762">
        <f>VLOOKUP($D1762,metadata!$B$2:$Z$451,19,0)</f>
        <v>25</v>
      </c>
      <c r="W1762" t="str">
        <f>VLOOKUP($D1762,metadata!$B$2:$Z$451,20,0)</f>
        <v>global average</v>
      </c>
      <c r="X1762" t="str">
        <f>VLOOKUP($D1762,metadata!$B$2:$Z$451,21,0)</f>
        <v/>
      </c>
      <c r="Y1762">
        <f>VLOOKUP($D1762,metadata!$B$2:$Z$451,22,0)</f>
        <v>46</v>
      </c>
      <c r="Z1762" t="str">
        <f>VLOOKUP($D1762,metadata!$B$2:$Z$451,23,0)</f>
        <v/>
      </c>
      <c r="AA1762" t="str">
        <f>VLOOKUP($D1762,metadata!$B$2:$Z$451,24,0)</f>
        <v>larval</v>
      </c>
      <c r="AB1762" t="str">
        <f>VLOOKUP($D1762,metadata!$B$2:$Z$451,25,0)</f>
        <v/>
      </c>
      <c r="AC1762">
        <v>13.9648729446935</v>
      </c>
      <c r="AD1762">
        <v>3.6372695565520701</v>
      </c>
      <c r="AF1762">
        <f>IF(AE1762="",V1762,AE1762)</f>
        <v>25</v>
      </c>
      <c r="AG1762">
        <f>ROUND(AC1762,1)</f>
        <v>14</v>
      </c>
      <c r="AH1762">
        <v>1999</v>
      </c>
      <c r="AI1762" t="s">
        <v>37</v>
      </c>
      <c r="AJ1762" t="s">
        <v>37</v>
      </c>
    </row>
    <row r="1763" spans="3:36" x14ac:dyDescent="0.3">
      <c r="C1763">
        <v>1763</v>
      </c>
      <c r="D1763" t="str">
        <f t="shared" si="60"/>
        <v>46-Minakami</v>
      </c>
      <c r="E1763" t="str">
        <f>VLOOKUP($D1763,metadata!$B$2:$S$451,2,0)</f>
        <v>Shintani, Y; Ishikawa, Y</v>
      </c>
      <c r="F1763" t="str">
        <f>VLOOKUP($D1763,metadata!$B$2:$S$451,3,0)</f>
        <v>Transition of diapause attributes in the hybrid zone of the two morphological types of Psacothea hilaris (Coleoptera : Cerambycidae)</v>
      </c>
      <c r="G1763" t="str">
        <f>VLOOKUP($D1763,metadata!$B$2:$S$451,4,0)</f>
        <v>10.1093/ee/28.4.690</v>
      </c>
      <c r="H1763" t="str">
        <f>VLOOKUP($D1763,metadata!$B$2:$S$451,5,0)</f>
        <v>y</v>
      </c>
      <c r="I1763" t="str">
        <f>VLOOKUP($D1763,metadata!$B$2:$S$451,6,0)</f>
        <v>a</v>
      </c>
      <c r="J1763" t="str">
        <f>VLOOKUP($D1763,metadata!$B$2:$S$451,7,0)</f>
        <v>i</v>
      </c>
      <c r="K1763">
        <f>VLOOKUP($D1763,metadata!$B$2:$S$451,8,0)</f>
        <v>11</v>
      </c>
      <c r="L1763">
        <f>VLOOKUP($D1763,metadata!$B$2:$S$451,9,0)</f>
        <v>4</v>
      </c>
      <c r="M1763" t="str">
        <f>VLOOKUP($D1763,metadata!$B$2:$S$451,10,0)</f>
        <v>n</v>
      </c>
      <c r="N1763" t="str">
        <f>VLOOKUP($D1763,metadata!$B$2:$S$451,11,0)</f>
        <v>Psacothea hilaris</v>
      </c>
      <c r="O1763" t="str">
        <f>VLOOKUP($D1763,metadata!$B$2:$S$451,12,0)</f>
        <v>coleoptera</v>
      </c>
      <c r="P1763" t="str">
        <f>VLOOKUP($D1763,metadata!$B$2:$S$451,13,0)</f>
        <v>Minakami</v>
      </c>
      <c r="Q1763">
        <f>VLOOKUP($D1763,metadata!$B$2:$S$451,14,0)</f>
        <v>36.678556</v>
      </c>
      <c r="R1763">
        <f>VLOOKUP($D1763,metadata!$B$2:$S$451,15,0)</f>
        <v>138.99913900000001</v>
      </c>
      <c r="S1763" t="str">
        <f>VLOOKUP($D1763,metadata!$B$2:$S$451,16,0)</f>
        <v/>
      </c>
      <c r="T1763" t="str">
        <f>VLOOKUP($D1763,metadata!$B$2:$S$451,17,0)</f>
        <v/>
      </c>
      <c r="U1763" t="str">
        <f>VLOOKUP($D1763,metadata!$B$2:$S$451,18,0)</f>
        <v/>
      </c>
      <c r="V1763">
        <f>VLOOKUP($D1763,metadata!$B$2:$Z$451,19,0)</f>
        <v>25</v>
      </c>
      <c r="W1763" t="str">
        <f>VLOOKUP($D1763,metadata!$B$2:$Z$451,20,0)</f>
        <v>global average</v>
      </c>
      <c r="X1763" t="str">
        <f>VLOOKUP($D1763,metadata!$B$2:$Z$451,21,0)</f>
        <v/>
      </c>
      <c r="Y1763">
        <f>VLOOKUP($D1763,metadata!$B$2:$Z$451,22,0)</f>
        <v>46</v>
      </c>
      <c r="Z1763" t="str">
        <f>VLOOKUP($D1763,metadata!$B$2:$Z$451,23,0)</f>
        <v/>
      </c>
      <c r="AA1763" t="str">
        <f>VLOOKUP($D1763,metadata!$B$2:$Z$451,24,0)</f>
        <v>larval</v>
      </c>
      <c r="AB1763" t="str">
        <f>VLOOKUP($D1763,metadata!$B$2:$Z$451,25,0)</f>
        <v/>
      </c>
      <c r="AC1763">
        <v>15.0007473841554</v>
      </c>
      <c r="AD1763">
        <v>2.740408570005</v>
      </c>
      <c r="AF1763">
        <f>IF(AE1763="",V1763,AE1763)</f>
        <v>25</v>
      </c>
      <c r="AG1763">
        <f>ROUND(AC1763,1)</f>
        <v>15</v>
      </c>
      <c r="AH1763">
        <v>1999</v>
      </c>
      <c r="AI1763" t="s">
        <v>37</v>
      </c>
      <c r="AJ1763" t="s">
        <v>37</v>
      </c>
    </row>
    <row r="1764" spans="3:36" x14ac:dyDescent="0.3">
      <c r="C1764">
        <v>1764</v>
      </c>
      <c r="D1764" t="str">
        <f t="shared" si="60"/>
        <v>46-Matsumoto</v>
      </c>
      <c r="E1764" t="str">
        <f>VLOOKUP($D1764,metadata!$B$2:$S$451,2,0)</f>
        <v>Shintani, Y; Ishikawa, Y</v>
      </c>
      <c r="F1764" t="str">
        <f>VLOOKUP($D1764,metadata!$B$2:$S$451,3,0)</f>
        <v>Transition of diapause attributes in the hybrid zone of the two morphological types of Psacothea hilaris (Coleoptera : Cerambycidae)</v>
      </c>
      <c r="G1764" t="str">
        <f>VLOOKUP($D1764,metadata!$B$2:$S$451,4,0)</f>
        <v>10.1093/ee/28.4.690</v>
      </c>
      <c r="H1764" t="str">
        <f>VLOOKUP($D1764,metadata!$B$2:$S$451,5,0)</f>
        <v>y</v>
      </c>
      <c r="I1764" t="str">
        <f>VLOOKUP($D1764,metadata!$B$2:$S$451,6,0)</f>
        <v>a</v>
      </c>
      <c r="J1764" t="str">
        <f>VLOOKUP($D1764,metadata!$B$2:$S$451,7,0)</f>
        <v>i</v>
      </c>
      <c r="K1764">
        <f>VLOOKUP($D1764,metadata!$B$2:$S$451,8,0)</f>
        <v>11</v>
      </c>
      <c r="L1764">
        <f>VLOOKUP($D1764,metadata!$B$2:$S$451,9,0)</f>
        <v>4</v>
      </c>
      <c r="M1764" t="str">
        <f>VLOOKUP($D1764,metadata!$B$2:$S$451,10,0)</f>
        <v>n</v>
      </c>
      <c r="N1764" t="str">
        <f>VLOOKUP($D1764,metadata!$B$2:$S$451,11,0)</f>
        <v>Psacothea hilaris</v>
      </c>
      <c r="O1764" t="str">
        <f>VLOOKUP($D1764,metadata!$B$2:$S$451,12,0)</f>
        <v>coleoptera</v>
      </c>
      <c r="P1764" t="str">
        <f>VLOOKUP($D1764,metadata!$B$2:$S$451,13,0)</f>
        <v>Matsumoto</v>
      </c>
      <c r="Q1764">
        <f>VLOOKUP($D1764,metadata!$B$2:$S$451,14,0)</f>
        <v>36.238047000000002</v>
      </c>
      <c r="R1764">
        <f>VLOOKUP($D1764,metadata!$B$2:$S$451,15,0)</f>
        <v>137.97198299999999</v>
      </c>
      <c r="S1764" t="str">
        <f>VLOOKUP($D1764,metadata!$B$2:$S$451,16,0)</f>
        <v/>
      </c>
      <c r="T1764" t="str">
        <f>VLOOKUP($D1764,metadata!$B$2:$S$451,17,0)</f>
        <v/>
      </c>
      <c r="U1764" t="str">
        <f>VLOOKUP($D1764,metadata!$B$2:$S$451,18,0)</f>
        <v/>
      </c>
      <c r="V1764">
        <f>VLOOKUP($D1764,metadata!$B$2:$Z$451,19,0)</f>
        <v>25</v>
      </c>
      <c r="W1764" t="str">
        <f>VLOOKUP($D1764,metadata!$B$2:$Z$451,20,0)</f>
        <v>global average</v>
      </c>
      <c r="X1764" t="str">
        <f>VLOOKUP($D1764,metadata!$B$2:$Z$451,21,0)</f>
        <v/>
      </c>
      <c r="Y1764">
        <f>VLOOKUP($D1764,metadata!$B$2:$Z$451,22,0)</f>
        <v>46</v>
      </c>
      <c r="Z1764" t="str">
        <f>VLOOKUP($D1764,metadata!$B$2:$Z$451,23,0)</f>
        <v/>
      </c>
      <c r="AA1764" t="str">
        <f>VLOOKUP($D1764,metadata!$B$2:$Z$451,24,0)</f>
        <v>larval</v>
      </c>
      <c r="AB1764" t="str">
        <f>VLOOKUP($D1764,metadata!$B$2:$Z$451,25,0)</f>
        <v/>
      </c>
      <c r="AC1764">
        <v>12</v>
      </c>
      <c r="AD1764">
        <v>100</v>
      </c>
      <c r="AF1764">
        <f>IF(AE1764="",V1764,AE1764)</f>
        <v>25</v>
      </c>
      <c r="AG1764">
        <f>ROUND(AC1764,1)</f>
        <v>12</v>
      </c>
      <c r="AH1764">
        <v>1999</v>
      </c>
      <c r="AI1764" t="s">
        <v>38</v>
      </c>
      <c r="AJ1764" t="s">
        <v>38</v>
      </c>
    </row>
    <row r="1765" spans="3:36" x14ac:dyDescent="0.3">
      <c r="C1765">
        <v>1765</v>
      </c>
      <c r="D1765" t="str">
        <f t="shared" si="60"/>
        <v>46-Matsumoto</v>
      </c>
      <c r="E1765" t="str">
        <f>VLOOKUP($D1765,metadata!$B$2:$S$451,2,0)</f>
        <v>Shintani, Y; Ishikawa, Y</v>
      </c>
      <c r="F1765" t="str">
        <f>VLOOKUP($D1765,metadata!$B$2:$S$451,3,0)</f>
        <v>Transition of diapause attributes in the hybrid zone of the two morphological types of Psacothea hilaris (Coleoptera : Cerambycidae)</v>
      </c>
      <c r="G1765" t="str">
        <f>VLOOKUP($D1765,metadata!$B$2:$S$451,4,0)</f>
        <v>10.1093/ee/28.4.690</v>
      </c>
      <c r="H1765" t="str">
        <f>VLOOKUP($D1765,metadata!$B$2:$S$451,5,0)</f>
        <v>y</v>
      </c>
      <c r="I1765" t="str">
        <f>VLOOKUP($D1765,metadata!$B$2:$S$451,6,0)</f>
        <v>a</v>
      </c>
      <c r="J1765" t="str">
        <f>VLOOKUP($D1765,metadata!$B$2:$S$451,7,0)</f>
        <v>i</v>
      </c>
      <c r="K1765">
        <f>VLOOKUP($D1765,metadata!$B$2:$S$451,8,0)</f>
        <v>11</v>
      </c>
      <c r="L1765">
        <f>VLOOKUP($D1765,metadata!$B$2:$S$451,9,0)</f>
        <v>4</v>
      </c>
      <c r="M1765" t="str">
        <f>VLOOKUP($D1765,metadata!$B$2:$S$451,10,0)</f>
        <v>n</v>
      </c>
      <c r="N1765" t="str">
        <f>VLOOKUP($D1765,metadata!$B$2:$S$451,11,0)</f>
        <v>Psacothea hilaris</v>
      </c>
      <c r="O1765" t="str">
        <f>VLOOKUP($D1765,metadata!$B$2:$S$451,12,0)</f>
        <v>coleoptera</v>
      </c>
      <c r="P1765" t="str">
        <f>VLOOKUP($D1765,metadata!$B$2:$S$451,13,0)</f>
        <v>Matsumoto</v>
      </c>
      <c r="Q1765">
        <f>VLOOKUP($D1765,metadata!$B$2:$S$451,14,0)</f>
        <v>36.238047000000002</v>
      </c>
      <c r="R1765">
        <f>VLOOKUP($D1765,metadata!$B$2:$S$451,15,0)</f>
        <v>137.97198299999999</v>
      </c>
      <c r="S1765" t="str">
        <f>VLOOKUP($D1765,metadata!$B$2:$S$451,16,0)</f>
        <v/>
      </c>
      <c r="T1765" t="str">
        <f>VLOOKUP($D1765,metadata!$B$2:$S$451,17,0)</f>
        <v/>
      </c>
      <c r="U1765" t="str">
        <f>VLOOKUP($D1765,metadata!$B$2:$S$451,18,0)</f>
        <v/>
      </c>
      <c r="V1765">
        <f>VLOOKUP($D1765,metadata!$B$2:$Z$451,19,0)</f>
        <v>25</v>
      </c>
      <c r="W1765" t="str">
        <f>VLOOKUP($D1765,metadata!$B$2:$Z$451,20,0)</f>
        <v>global average</v>
      </c>
      <c r="X1765" t="str">
        <f>VLOOKUP($D1765,metadata!$B$2:$Z$451,21,0)</f>
        <v/>
      </c>
      <c r="Y1765">
        <f>VLOOKUP($D1765,metadata!$B$2:$Z$451,22,0)</f>
        <v>46</v>
      </c>
      <c r="Z1765" t="str">
        <f>VLOOKUP($D1765,metadata!$B$2:$Z$451,23,0)</f>
        <v/>
      </c>
      <c r="AA1765" t="str">
        <f>VLOOKUP($D1765,metadata!$B$2:$Z$451,24,0)</f>
        <v>larval</v>
      </c>
      <c r="AB1765" t="str">
        <f>VLOOKUP($D1765,metadata!$B$2:$Z$451,25,0)</f>
        <v/>
      </c>
      <c r="AC1765">
        <v>13.0714285714285</v>
      </c>
      <c r="AD1765">
        <v>89.041095890410901</v>
      </c>
      <c r="AF1765">
        <f>IF(AE1765="",V1765,AE1765)</f>
        <v>25</v>
      </c>
      <c r="AG1765">
        <v>13</v>
      </c>
      <c r="AH1765">
        <v>1999</v>
      </c>
      <c r="AI1765" t="s">
        <v>38</v>
      </c>
      <c r="AJ1765" t="s">
        <v>38</v>
      </c>
    </row>
    <row r="1766" spans="3:36" x14ac:dyDescent="0.3">
      <c r="C1766">
        <v>1766</v>
      </c>
      <c r="D1766" t="str">
        <f t="shared" si="60"/>
        <v>46-Matsumoto</v>
      </c>
      <c r="E1766" t="str">
        <f>VLOOKUP($D1766,metadata!$B$2:$S$451,2,0)</f>
        <v>Shintani, Y; Ishikawa, Y</v>
      </c>
      <c r="F1766" t="str">
        <f>VLOOKUP($D1766,metadata!$B$2:$S$451,3,0)</f>
        <v>Transition of diapause attributes in the hybrid zone of the two morphological types of Psacothea hilaris (Coleoptera : Cerambycidae)</v>
      </c>
      <c r="G1766" t="str">
        <f>VLOOKUP($D1766,metadata!$B$2:$S$451,4,0)</f>
        <v>10.1093/ee/28.4.690</v>
      </c>
      <c r="H1766" t="str">
        <f>VLOOKUP($D1766,metadata!$B$2:$S$451,5,0)</f>
        <v>y</v>
      </c>
      <c r="I1766" t="str">
        <f>VLOOKUP($D1766,metadata!$B$2:$S$451,6,0)</f>
        <v>a</v>
      </c>
      <c r="J1766" t="str">
        <f>VLOOKUP($D1766,metadata!$B$2:$S$451,7,0)</f>
        <v>i</v>
      </c>
      <c r="K1766">
        <f>VLOOKUP($D1766,metadata!$B$2:$S$451,8,0)</f>
        <v>11</v>
      </c>
      <c r="L1766">
        <f>VLOOKUP($D1766,metadata!$B$2:$S$451,9,0)</f>
        <v>4</v>
      </c>
      <c r="M1766" t="str">
        <f>VLOOKUP($D1766,metadata!$B$2:$S$451,10,0)</f>
        <v>n</v>
      </c>
      <c r="N1766" t="str">
        <f>VLOOKUP($D1766,metadata!$B$2:$S$451,11,0)</f>
        <v>Psacothea hilaris</v>
      </c>
      <c r="O1766" t="str">
        <f>VLOOKUP($D1766,metadata!$B$2:$S$451,12,0)</f>
        <v>coleoptera</v>
      </c>
      <c r="P1766" t="str">
        <f>VLOOKUP($D1766,metadata!$B$2:$S$451,13,0)</f>
        <v>Matsumoto</v>
      </c>
      <c r="Q1766">
        <f>VLOOKUP($D1766,metadata!$B$2:$S$451,14,0)</f>
        <v>36.238047000000002</v>
      </c>
      <c r="R1766">
        <f>VLOOKUP($D1766,metadata!$B$2:$S$451,15,0)</f>
        <v>137.97198299999999</v>
      </c>
      <c r="S1766" t="str">
        <f>VLOOKUP($D1766,metadata!$B$2:$S$451,16,0)</f>
        <v/>
      </c>
      <c r="T1766" t="str">
        <f>VLOOKUP($D1766,metadata!$B$2:$S$451,17,0)</f>
        <v/>
      </c>
      <c r="U1766" t="str">
        <f>VLOOKUP($D1766,metadata!$B$2:$S$451,18,0)</f>
        <v/>
      </c>
      <c r="V1766">
        <f>VLOOKUP($D1766,metadata!$B$2:$Z$451,19,0)</f>
        <v>25</v>
      </c>
      <c r="W1766" t="str">
        <f>VLOOKUP($D1766,metadata!$B$2:$Z$451,20,0)</f>
        <v>global average</v>
      </c>
      <c r="X1766" t="str">
        <f>VLOOKUP($D1766,metadata!$B$2:$Z$451,21,0)</f>
        <v/>
      </c>
      <c r="Y1766">
        <f>VLOOKUP($D1766,metadata!$B$2:$Z$451,22,0)</f>
        <v>46</v>
      </c>
      <c r="Z1766" t="str">
        <f>VLOOKUP($D1766,metadata!$B$2:$Z$451,23,0)</f>
        <v/>
      </c>
      <c r="AA1766" t="str">
        <f>VLOOKUP($D1766,metadata!$B$2:$Z$451,24,0)</f>
        <v>larval</v>
      </c>
      <c r="AB1766" t="str">
        <f>VLOOKUP($D1766,metadata!$B$2:$Z$451,25,0)</f>
        <v/>
      </c>
      <c r="AC1766">
        <v>13.982142857142801</v>
      </c>
      <c r="AD1766">
        <v>1.3698630136987</v>
      </c>
      <c r="AF1766">
        <f>IF(AE1766="",V1766,AE1766)</f>
        <v>25</v>
      </c>
      <c r="AG1766">
        <f>ROUND(AC1766,1)</f>
        <v>14</v>
      </c>
      <c r="AH1766">
        <v>1999</v>
      </c>
      <c r="AI1766" t="s">
        <v>38</v>
      </c>
      <c r="AJ1766" t="s">
        <v>38</v>
      </c>
    </row>
    <row r="1767" spans="3:36" x14ac:dyDescent="0.3">
      <c r="C1767">
        <v>1767</v>
      </c>
      <c r="D1767" t="str">
        <f t="shared" si="60"/>
        <v>46-Matsumoto</v>
      </c>
      <c r="E1767" t="str">
        <f>VLOOKUP($D1767,metadata!$B$2:$S$451,2,0)</f>
        <v>Shintani, Y; Ishikawa, Y</v>
      </c>
      <c r="F1767" t="str">
        <f>VLOOKUP($D1767,metadata!$B$2:$S$451,3,0)</f>
        <v>Transition of diapause attributes in the hybrid zone of the two morphological types of Psacothea hilaris (Coleoptera : Cerambycidae)</v>
      </c>
      <c r="G1767" t="str">
        <f>VLOOKUP($D1767,metadata!$B$2:$S$451,4,0)</f>
        <v>10.1093/ee/28.4.690</v>
      </c>
      <c r="H1767" t="str">
        <f>VLOOKUP($D1767,metadata!$B$2:$S$451,5,0)</f>
        <v>y</v>
      </c>
      <c r="I1767" t="str">
        <f>VLOOKUP($D1767,metadata!$B$2:$S$451,6,0)</f>
        <v>a</v>
      </c>
      <c r="J1767" t="str">
        <f>VLOOKUP($D1767,metadata!$B$2:$S$451,7,0)</f>
        <v>i</v>
      </c>
      <c r="K1767">
        <f>VLOOKUP($D1767,metadata!$B$2:$S$451,8,0)</f>
        <v>11</v>
      </c>
      <c r="L1767">
        <f>VLOOKUP($D1767,metadata!$B$2:$S$451,9,0)</f>
        <v>4</v>
      </c>
      <c r="M1767" t="str">
        <f>VLOOKUP($D1767,metadata!$B$2:$S$451,10,0)</f>
        <v>n</v>
      </c>
      <c r="N1767" t="str">
        <f>VLOOKUP($D1767,metadata!$B$2:$S$451,11,0)</f>
        <v>Psacothea hilaris</v>
      </c>
      <c r="O1767" t="str">
        <f>VLOOKUP($D1767,metadata!$B$2:$S$451,12,0)</f>
        <v>coleoptera</v>
      </c>
      <c r="P1767" t="str">
        <f>VLOOKUP($D1767,metadata!$B$2:$S$451,13,0)</f>
        <v>Matsumoto</v>
      </c>
      <c r="Q1767">
        <f>VLOOKUP($D1767,metadata!$B$2:$S$451,14,0)</f>
        <v>36.238047000000002</v>
      </c>
      <c r="R1767">
        <f>VLOOKUP($D1767,metadata!$B$2:$S$451,15,0)</f>
        <v>137.97198299999999</v>
      </c>
      <c r="S1767" t="str">
        <f>VLOOKUP($D1767,metadata!$B$2:$S$451,16,0)</f>
        <v/>
      </c>
      <c r="T1767" t="str">
        <f>VLOOKUP($D1767,metadata!$B$2:$S$451,17,0)</f>
        <v/>
      </c>
      <c r="U1767" t="str">
        <f>VLOOKUP($D1767,metadata!$B$2:$S$451,18,0)</f>
        <v/>
      </c>
      <c r="V1767">
        <f>VLOOKUP($D1767,metadata!$B$2:$Z$451,19,0)</f>
        <v>25</v>
      </c>
      <c r="W1767" t="str">
        <f>VLOOKUP($D1767,metadata!$B$2:$Z$451,20,0)</f>
        <v>global average</v>
      </c>
      <c r="X1767" t="str">
        <f>VLOOKUP($D1767,metadata!$B$2:$Z$451,21,0)</f>
        <v/>
      </c>
      <c r="Y1767">
        <f>VLOOKUP($D1767,metadata!$B$2:$Z$451,22,0)</f>
        <v>46</v>
      </c>
      <c r="Z1767" t="str">
        <f>VLOOKUP($D1767,metadata!$B$2:$Z$451,23,0)</f>
        <v/>
      </c>
      <c r="AA1767" t="str">
        <f>VLOOKUP($D1767,metadata!$B$2:$Z$451,24,0)</f>
        <v>larval</v>
      </c>
      <c r="AB1767" t="str">
        <f>VLOOKUP($D1767,metadata!$B$2:$Z$451,25,0)</f>
        <v/>
      </c>
      <c r="AC1767">
        <v>15</v>
      </c>
      <c r="AD1767">
        <v>1.3698630136987</v>
      </c>
      <c r="AF1767">
        <f>IF(AE1767="",V1767,AE1767)</f>
        <v>25</v>
      </c>
      <c r="AG1767">
        <f>ROUND(AC1767,1)</f>
        <v>15</v>
      </c>
      <c r="AH1767">
        <v>1999</v>
      </c>
      <c r="AI1767" t="s">
        <v>38</v>
      </c>
      <c r="AJ1767" t="s">
        <v>38</v>
      </c>
    </row>
    <row r="1768" spans="3:36" x14ac:dyDescent="0.3">
      <c r="C1768">
        <v>1768</v>
      </c>
      <c r="D1768" t="str">
        <f t="shared" si="60"/>
        <v>46-Komoro</v>
      </c>
      <c r="E1768" t="str">
        <f>VLOOKUP($D1768,metadata!$B$2:$S$451,2,0)</f>
        <v>Shintani, Y; Ishikawa, Y</v>
      </c>
      <c r="F1768" t="str">
        <f>VLOOKUP($D1768,metadata!$B$2:$S$451,3,0)</f>
        <v>Transition of diapause attributes in the hybrid zone of the two morphological types of Psacothea hilaris (Coleoptera : Cerambycidae)</v>
      </c>
      <c r="G1768" t="str">
        <f>VLOOKUP($D1768,metadata!$B$2:$S$451,4,0)</f>
        <v>10.1093/ee/28.4.690</v>
      </c>
      <c r="H1768" t="str">
        <f>VLOOKUP($D1768,metadata!$B$2:$S$451,5,0)</f>
        <v>y</v>
      </c>
      <c r="I1768" t="str">
        <f>VLOOKUP($D1768,metadata!$B$2:$S$451,6,0)</f>
        <v>a</v>
      </c>
      <c r="J1768" t="str">
        <f>VLOOKUP($D1768,metadata!$B$2:$S$451,7,0)</f>
        <v>i</v>
      </c>
      <c r="K1768">
        <f>VLOOKUP($D1768,metadata!$B$2:$S$451,8,0)</f>
        <v>11</v>
      </c>
      <c r="L1768">
        <f>VLOOKUP($D1768,metadata!$B$2:$S$451,9,0)</f>
        <v>4</v>
      </c>
      <c r="M1768" t="str">
        <f>VLOOKUP($D1768,metadata!$B$2:$S$451,10,0)</f>
        <v>n</v>
      </c>
      <c r="N1768" t="str">
        <f>VLOOKUP($D1768,metadata!$B$2:$S$451,11,0)</f>
        <v>Psacothea hilaris</v>
      </c>
      <c r="O1768" t="str">
        <f>VLOOKUP($D1768,metadata!$B$2:$S$451,12,0)</f>
        <v>coleoptera</v>
      </c>
      <c r="P1768" t="str">
        <f>VLOOKUP($D1768,metadata!$B$2:$S$451,13,0)</f>
        <v>Komoro</v>
      </c>
      <c r="Q1768">
        <f>VLOOKUP($D1768,metadata!$B$2:$S$451,14,0)</f>
        <v>36.323889000000001</v>
      </c>
      <c r="R1768">
        <f>VLOOKUP($D1768,metadata!$B$2:$S$451,15,0)</f>
        <v>138.42916700000001</v>
      </c>
      <c r="S1768" t="str">
        <f>VLOOKUP($D1768,metadata!$B$2:$S$451,16,0)</f>
        <v/>
      </c>
      <c r="T1768" t="str">
        <f>VLOOKUP($D1768,metadata!$B$2:$S$451,17,0)</f>
        <v/>
      </c>
      <c r="U1768" t="str">
        <f>VLOOKUP($D1768,metadata!$B$2:$S$451,18,0)</f>
        <v/>
      </c>
      <c r="V1768">
        <f>VLOOKUP($D1768,metadata!$B$2:$Z$451,19,0)</f>
        <v>25</v>
      </c>
      <c r="W1768" t="str">
        <f>VLOOKUP($D1768,metadata!$B$2:$Z$451,20,0)</f>
        <v>global average</v>
      </c>
      <c r="X1768" t="str">
        <f>VLOOKUP($D1768,metadata!$B$2:$Z$451,21,0)</f>
        <v/>
      </c>
      <c r="Y1768">
        <f>VLOOKUP($D1768,metadata!$B$2:$Z$451,22,0)</f>
        <v>46</v>
      </c>
      <c r="Z1768" t="str">
        <f>VLOOKUP($D1768,metadata!$B$2:$Z$451,23,0)</f>
        <v/>
      </c>
      <c r="AA1768" t="str">
        <f>VLOOKUP($D1768,metadata!$B$2:$Z$451,24,0)</f>
        <v>larval</v>
      </c>
      <c r="AB1768" t="str">
        <f>VLOOKUP($D1768,metadata!$B$2:$Z$451,25,0)</f>
        <v/>
      </c>
      <c r="AC1768">
        <v>12.051369863013599</v>
      </c>
      <c r="AD1768">
        <v>95.890410958903999</v>
      </c>
      <c r="AF1768">
        <f>IF(AE1768="",V1768,AE1768)</f>
        <v>25</v>
      </c>
      <c r="AG1768">
        <v>12</v>
      </c>
      <c r="AH1768">
        <v>1999</v>
      </c>
      <c r="AI1768" t="s">
        <v>38</v>
      </c>
      <c r="AJ1768" t="s">
        <v>38</v>
      </c>
    </row>
    <row r="1769" spans="3:36" x14ac:dyDescent="0.3">
      <c r="C1769">
        <v>1769</v>
      </c>
      <c r="D1769" t="str">
        <f t="shared" si="60"/>
        <v>46-Komoro</v>
      </c>
      <c r="E1769" t="str">
        <f>VLOOKUP($D1769,metadata!$B$2:$S$451,2,0)</f>
        <v>Shintani, Y; Ishikawa, Y</v>
      </c>
      <c r="F1769" t="str">
        <f>VLOOKUP($D1769,metadata!$B$2:$S$451,3,0)</f>
        <v>Transition of diapause attributes in the hybrid zone of the two morphological types of Psacothea hilaris (Coleoptera : Cerambycidae)</v>
      </c>
      <c r="G1769" t="str">
        <f>VLOOKUP($D1769,metadata!$B$2:$S$451,4,0)</f>
        <v>10.1093/ee/28.4.690</v>
      </c>
      <c r="H1769" t="str">
        <f>VLOOKUP($D1769,metadata!$B$2:$S$451,5,0)</f>
        <v>y</v>
      </c>
      <c r="I1769" t="str">
        <f>VLOOKUP($D1769,metadata!$B$2:$S$451,6,0)</f>
        <v>a</v>
      </c>
      <c r="J1769" t="str">
        <f>VLOOKUP($D1769,metadata!$B$2:$S$451,7,0)</f>
        <v>i</v>
      </c>
      <c r="K1769">
        <f>VLOOKUP($D1769,metadata!$B$2:$S$451,8,0)</f>
        <v>11</v>
      </c>
      <c r="L1769">
        <f>VLOOKUP($D1769,metadata!$B$2:$S$451,9,0)</f>
        <v>4</v>
      </c>
      <c r="M1769" t="str">
        <f>VLOOKUP($D1769,metadata!$B$2:$S$451,10,0)</f>
        <v>n</v>
      </c>
      <c r="N1769" t="str">
        <f>VLOOKUP($D1769,metadata!$B$2:$S$451,11,0)</f>
        <v>Psacothea hilaris</v>
      </c>
      <c r="O1769" t="str">
        <f>VLOOKUP($D1769,metadata!$B$2:$S$451,12,0)</f>
        <v>coleoptera</v>
      </c>
      <c r="P1769" t="str">
        <f>VLOOKUP($D1769,metadata!$B$2:$S$451,13,0)</f>
        <v>Komoro</v>
      </c>
      <c r="Q1769">
        <f>VLOOKUP($D1769,metadata!$B$2:$S$451,14,0)</f>
        <v>36.323889000000001</v>
      </c>
      <c r="R1769">
        <f>VLOOKUP($D1769,metadata!$B$2:$S$451,15,0)</f>
        <v>138.42916700000001</v>
      </c>
      <c r="S1769" t="str">
        <f>VLOOKUP($D1769,metadata!$B$2:$S$451,16,0)</f>
        <v/>
      </c>
      <c r="T1769" t="str">
        <f>VLOOKUP($D1769,metadata!$B$2:$S$451,17,0)</f>
        <v/>
      </c>
      <c r="U1769" t="str">
        <f>VLOOKUP($D1769,metadata!$B$2:$S$451,18,0)</f>
        <v/>
      </c>
      <c r="V1769">
        <f>VLOOKUP($D1769,metadata!$B$2:$Z$451,19,0)</f>
        <v>25</v>
      </c>
      <c r="W1769" t="str">
        <f>VLOOKUP($D1769,metadata!$B$2:$Z$451,20,0)</f>
        <v>global average</v>
      </c>
      <c r="X1769" t="str">
        <f>VLOOKUP($D1769,metadata!$B$2:$Z$451,21,0)</f>
        <v/>
      </c>
      <c r="Y1769">
        <f>VLOOKUP($D1769,metadata!$B$2:$Z$451,22,0)</f>
        <v>46</v>
      </c>
      <c r="Z1769" t="str">
        <f>VLOOKUP($D1769,metadata!$B$2:$Z$451,23,0)</f>
        <v/>
      </c>
      <c r="AA1769" t="str">
        <f>VLOOKUP($D1769,metadata!$B$2:$Z$451,24,0)</f>
        <v>larval</v>
      </c>
      <c r="AB1769" t="str">
        <f>VLOOKUP($D1769,metadata!$B$2:$Z$451,25,0)</f>
        <v/>
      </c>
      <c r="AC1769">
        <v>13.0178571428571</v>
      </c>
      <c r="AD1769">
        <v>100</v>
      </c>
      <c r="AF1769">
        <f>IF(AE1769="",V1769,AE1769)</f>
        <v>25</v>
      </c>
      <c r="AG1769">
        <f>ROUND(AC1769,1)</f>
        <v>13</v>
      </c>
      <c r="AH1769">
        <v>1999</v>
      </c>
      <c r="AI1769" t="s">
        <v>38</v>
      </c>
      <c r="AJ1769" t="s">
        <v>38</v>
      </c>
    </row>
    <row r="1770" spans="3:36" x14ac:dyDescent="0.3">
      <c r="C1770">
        <v>1770</v>
      </c>
      <c r="D1770" t="str">
        <f t="shared" si="60"/>
        <v>46-Komoro</v>
      </c>
      <c r="E1770" t="str">
        <f>VLOOKUP($D1770,metadata!$B$2:$S$451,2,0)</f>
        <v>Shintani, Y; Ishikawa, Y</v>
      </c>
      <c r="F1770" t="str">
        <f>VLOOKUP($D1770,metadata!$B$2:$S$451,3,0)</f>
        <v>Transition of diapause attributes in the hybrid zone of the two morphological types of Psacothea hilaris (Coleoptera : Cerambycidae)</v>
      </c>
      <c r="G1770" t="str">
        <f>VLOOKUP($D1770,metadata!$B$2:$S$451,4,0)</f>
        <v>10.1093/ee/28.4.690</v>
      </c>
      <c r="H1770" t="str">
        <f>VLOOKUP($D1770,metadata!$B$2:$S$451,5,0)</f>
        <v>y</v>
      </c>
      <c r="I1770" t="str">
        <f>VLOOKUP($D1770,metadata!$B$2:$S$451,6,0)</f>
        <v>a</v>
      </c>
      <c r="J1770" t="str">
        <f>VLOOKUP($D1770,metadata!$B$2:$S$451,7,0)</f>
        <v>i</v>
      </c>
      <c r="K1770">
        <f>VLOOKUP($D1770,metadata!$B$2:$S$451,8,0)</f>
        <v>11</v>
      </c>
      <c r="L1770">
        <f>VLOOKUP($D1770,metadata!$B$2:$S$451,9,0)</f>
        <v>4</v>
      </c>
      <c r="M1770" t="str">
        <f>VLOOKUP($D1770,metadata!$B$2:$S$451,10,0)</f>
        <v>n</v>
      </c>
      <c r="N1770" t="str">
        <f>VLOOKUP($D1770,metadata!$B$2:$S$451,11,0)</f>
        <v>Psacothea hilaris</v>
      </c>
      <c r="O1770" t="str">
        <f>VLOOKUP($D1770,metadata!$B$2:$S$451,12,0)</f>
        <v>coleoptera</v>
      </c>
      <c r="P1770" t="str">
        <f>VLOOKUP($D1770,metadata!$B$2:$S$451,13,0)</f>
        <v>Komoro</v>
      </c>
      <c r="Q1770">
        <f>VLOOKUP($D1770,metadata!$B$2:$S$451,14,0)</f>
        <v>36.323889000000001</v>
      </c>
      <c r="R1770">
        <f>VLOOKUP($D1770,metadata!$B$2:$S$451,15,0)</f>
        <v>138.42916700000001</v>
      </c>
      <c r="S1770" t="str">
        <f>VLOOKUP($D1770,metadata!$B$2:$S$451,16,0)</f>
        <v/>
      </c>
      <c r="T1770" t="str">
        <f>VLOOKUP($D1770,metadata!$B$2:$S$451,17,0)</f>
        <v/>
      </c>
      <c r="U1770" t="str">
        <f>VLOOKUP($D1770,metadata!$B$2:$S$451,18,0)</f>
        <v/>
      </c>
      <c r="V1770">
        <f>VLOOKUP($D1770,metadata!$B$2:$Z$451,19,0)</f>
        <v>25</v>
      </c>
      <c r="W1770" t="str">
        <f>VLOOKUP($D1770,metadata!$B$2:$Z$451,20,0)</f>
        <v>global average</v>
      </c>
      <c r="X1770" t="str">
        <f>VLOOKUP($D1770,metadata!$B$2:$Z$451,21,0)</f>
        <v/>
      </c>
      <c r="Y1770">
        <f>VLOOKUP($D1770,metadata!$B$2:$Z$451,22,0)</f>
        <v>46</v>
      </c>
      <c r="Z1770" t="str">
        <f>VLOOKUP($D1770,metadata!$B$2:$Z$451,23,0)</f>
        <v/>
      </c>
      <c r="AA1770" t="str">
        <f>VLOOKUP($D1770,metadata!$B$2:$Z$451,24,0)</f>
        <v>larval</v>
      </c>
      <c r="AB1770" t="str">
        <f>VLOOKUP($D1770,metadata!$B$2:$Z$451,25,0)</f>
        <v/>
      </c>
      <c r="AC1770">
        <v>13.9850782778864</v>
      </c>
      <c r="AD1770">
        <v>5.47945205479453</v>
      </c>
      <c r="AF1770">
        <f>IF(AE1770="",V1770,AE1770)</f>
        <v>25</v>
      </c>
      <c r="AG1770">
        <f>ROUND(AC1770,1)</f>
        <v>14</v>
      </c>
      <c r="AH1770">
        <v>1999</v>
      </c>
      <c r="AI1770" t="s">
        <v>38</v>
      </c>
      <c r="AJ1770" t="s">
        <v>38</v>
      </c>
    </row>
    <row r="1771" spans="3:36" x14ac:dyDescent="0.3">
      <c r="C1771">
        <v>1771</v>
      </c>
      <c r="D1771" t="str">
        <f t="shared" si="60"/>
        <v>46-Komoro</v>
      </c>
      <c r="E1771" t="str">
        <f>VLOOKUP($D1771,metadata!$B$2:$S$451,2,0)</f>
        <v>Shintani, Y; Ishikawa, Y</v>
      </c>
      <c r="F1771" t="str">
        <f>VLOOKUP($D1771,metadata!$B$2:$S$451,3,0)</f>
        <v>Transition of diapause attributes in the hybrid zone of the two morphological types of Psacothea hilaris (Coleoptera : Cerambycidae)</v>
      </c>
      <c r="G1771" t="str">
        <f>VLOOKUP($D1771,metadata!$B$2:$S$451,4,0)</f>
        <v>10.1093/ee/28.4.690</v>
      </c>
      <c r="H1771" t="str">
        <f>VLOOKUP($D1771,metadata!$B$2:$S$451,5,0)</f>
        <v>y</v>
      </c>
      <c r="I1771" t="str">
        <f>VLOOKUP($D1771,metadata!$B$2:$S$451,6,0)</f>
        <v>a</v>
      </c>
      <c r="J1771" t="str">
        <f>VLOOKUP($D1771,metadata!$B$2:$S$451,7,0)</f>
        <v>i</v>
      </c>
      <c r="K1771">
        <f>VLOOKUP($D1771,metadata!$B$2:$S$451,8,0)</f>
        <v>11</v>
      </c>
      <c r="L1771">
        <f>VLOOKUP($D1771,metadata!$B$2:$S$451,9,0)</f>
        <v>4</v>
      </c>
      <c r="M1771" t="str">
        <f>VLOOKUP($D1771,metadata!$B$2:$S$451,10,0)</f>
        <v>n</v>
      </c>
      <c r="N1771" t="str">
        <f>VLOOKUP($D1771,metadata!$B$2:$S$451,11,0)</f>
        <v>Psacothea hilaris</v>
      </c>
      <c r="O1771" t="str">
        <f>VLOOKUP($D1771,metadata!$B$2:$S$451,12,0)</f>
        <v>coleoptera</v>
      </c>
      <c r="P1771" t="str">
        <f>VLOOKUP($D1771,metadata!$B$2:$S$451,13,0)</f>
        <v>Komoro</v>
      </c>
      <c r="Q1771">
        <f>VLOOKUP($D1771,metadata!$B$2:$S$451,14,0)</f>
        <v>36.323889000000001</v>
      </c>
      <c r="R1771">
        <f>VLOOKUP($D1771,metadata!$B$2:$S$451,15,0)</f>
        <v>138.42916700000001</v>
      </c>
      <c r="S1771" t="str">
        <f>VLOOKUP($D1771,metadata!$B$2:$S$451,16,0)</f>
        <v/>
      </c>
      <c r="T1771" t="str">
        <f>VLOOKUP($D1771,metadata!$B$2:$S$451,17,0)</f>
        <v/>
      </c>
      <c r="U1771" t="str">
        <f>VLOOKUP($D1771,metadata!$B$2:$S$451,18,0)</f>
        <v/>
      </c>
      <c r="V1771">
        <f>VLOOKUP($D1771,metadata!$B$2:$Z$451,19,0)</f>
        <v>25</v>
      </c>
      <c r="W1771" t="str">
        <f>VLOOKUP($D1771,metadata!$B$2:$Z$451,20,0)</f>
        <v>global average</v>
      </c>
      <c r="X1771" t="str">
        <f>VLOOKUP($D1771,metadata!$B$2:$Z$451,21,0)</f>
        <v/>
      </c>
      <c r="Y1771">
        <f>VLOOKUP($D1771,metadata!$B$2:$Z$451,22,0)</f>
        <v>46</v>
      </c>
      <c r="Z1771" t="str">
        <f>VLOOKUP($D1771,metadata!$B$2:$Z$451,23,0)</f>
        <v/>
      </c>
      <c r="AA1771" t="str">
        <f>VLOOKUP($D1771,metadata!$B$2:$Z$451,24,0)</f>
        <v>larval</v>
      </c>
      <c r="AB1771" t="str">
        <f>VLOOKUP($D1771,metadata!$B$2:$Z$451,25,0)</f>
        <v/>
      </c>
      <c r="AC1771">
        <v>14.947162426614399</v>
      </c>
      <c r="AD1771">
        <v>1.3698630136986401</v>
      </c>
      <c r="AF1771">
        <f>IF(AE1771="",V1771,AE1771)</f>
        <v>25</v>
      </c>
      <c r="AG1771">
        <v>15</v>
      </c>
      <c r="AH1771">
        <v>1999</v>
      </c>
      <c r="AI1771" t="s">
        <v>38</v>
      </c>
      <c r="AJ1771" t="s">
        <v>38</v>
      </c>
    </row>
    <row r="1772" spans="3:36" x14ac:dyDescent="0.3">
      <c r="C1772">
        <v>1772</v>
      </c>
      <c r="D1772" t="str">
        <f t="shared" si="60"/>
        <v>46-Yokokawa</v>
      </c>
      <c r="E1772" t="str">
        <f>VLOOKUP($D1772,metadata!$B$2:$S$451,2,0)</f>
        <v>Shintani, Y; Ishikawa, Y</v>
      </c>
      <c r="F1772" t="str">
        <f>VLOOKUP($D1772,metadata!$B$2:$S$451,3,0)</f>
        <v>Transition of diapause attributes in the hybrid zone of the two morphological types of Psacothea hilaris (Coleoptera : Cerambycidae)</v>
      </c>
      <c r="G1772" t="str">
        <f>VLOOKUP($D1772,metadata!$B$2:$S$451,4,0)</f>
        <v>10.1093/ee/28.4.690</v>
      </c>
      <c r="H1772" t="str">
        <f>VLOOKUP($D1772,metadata!$B$2:$S$451,5,0)</f>
        <v>y</v>
      </c>
      <c r="I1772" t="str">
        <f>VLOOKUP($D1772,metadata!$B$2:$S$451,6,0)</f>
        <v>a</v>
      </c>
      <c r="J1772" t="str">
        <f>VLOOKUP($D1772,metadata!$B$2:$S$451,7,0)</f>
        <v>i</v>
      </c>
      <c r="K1772">
        <f>VLOOKUP($D1772,metadata!$B$2:$S$451,8,0)</f>
        <v>11</v>
      </c>
      <c r="L1772">
        <f>VLOOKUP($D1772,metadata!$B$2:$S$451,9,0)</f>
        <v>4</v>
      </c>
      <c r="M1772" t="str">
        <f>VLOOKUP($D1772,metadata!$B$2:$S$451,10,0)</f>
        <v>n</v>
      </c>
      <c r="N1772" t="str">
        <f>VLOOKUP($D1772,metadata!$B$2:$S$451,11,0)</f>
        <v>Psacothea hilaris</v>
      </c>
      <c r="O1772" t="str">
        <f>VLOOKUP($D1772,metadata!$B$2:$S$451,12,0)</f>
        <v>coleoptera</v>
      </c>
      <c r="P1772" t="str">
        <f>VLOOKUP($D1772,metadata!$B$2:$S$451,13,0)</f>
        <v>Yokokawa</v>
      </c>
      <c r="Q1772">
        <f>VLOOKUP($D1772,metadata!$B$2:$S$451,14,0)</f>
        <v>36.323999999999998</v>
      </c>
      <c r="R1772">
        <f>VLOOKUP($D1772,metadata!$B$2:$S$451,15,0)</f>
        <v>138.7236</v>
      </c>
      <c r="S1772" t="str">
        <f>VLOOKUP($D1772,metadata!$B$2:$S$451,16,0)</f>
        <v/>
      </c>
      <c r="T1772" t="str">
        <f>VLOOKUP($D1772,metadata!$B$2:$S$451,17,0)</f>
        <v/>
      </c>
      <c r="U1772" t="str">
        <f>VLOOKUP($D1772,metadata!$B$2:$S$451,18,0)</f>
        <v/>
      </c>
      <c r="V1772">
        <f>VLOOKUP($D1772,metadata!$B$2:$Z$451,19,0)</f>
        <v>25</v>
      </c>
      <c r="W1772" t="str">
        <f>VLOOKUP($D1772,metadata!$B$2:$Z$451,20,0)</f>
        <v>global average</v>
      </c>
      <c r="X1772" t="str">
        <f>VLOOKUP($D1772,metadata!$B$2:$Z$451,21,0)</f>
        <v/>
      </c>
      <c r="Y1772">
        <f>VLOOKUP($D1772,metadata!$B$2:$Z$451,22,0)</f>
        <v>46</v>
      </c>
      <c r="Z1772" t="str">
        <f>VLOOKUP($D1772,metadata!$B$2:$Z$451,23,0)</f>
        <v/>
      </c>
      <c r="AA1772" t="str">
        <f>VLOOKUP($D1772,metadata!$B$2:$Z$451,24,0)</f>
        <v>larval</v>
      </c>
      <c r="AB1772" t="str">
        <f>VLOOKUP($D1772,metadata!$B$2:$Z$451,25,0)</f>
        <v/>
      </c>
      <c r="AC1772">
        <v>12.0228310502283</v>
      </c>
      <c r="AD1772">
        <v>58.904109589041099</v>
      </c>
      <c r="AF1772">
        <f>IF(AE1772="",V1772,AE1772)</f>
        <v>25</v>
      </c>
      <c r="AG1772">
        <f>ROUND(AC1772,1)</f>
        <v>12</v>
      </c>
      <c r="AH1772">
        <v>1999</v>
      </c>
      <c r="AI1772" t="s">
        <v>37</v>
      </c>
      <c r="AJ1772" t="s">
        <v>37</v>
      </c>
    </row>
    <row r="1773" spans="3:36" x14ac:dyDescent="0.3">
      <c r="C1773">
        <v>1773</v>
      </c>
      <c r="D1773" t="str">
        <f t="shared" si="60"/>
        <v>46-Yokokawa</v>
      </c>
      <c r="E1773" t="str">
        <f>VLOOKUP($D1773,metadata!$B$2:$S$451,2,0)</f>
        <v>Shintani, Y; Ishikawa, Y</v>
      </c>
      <c r="F1773" t="str">
        <f>VLOOKUP($D1773,metadata!$B$2:$S$451,3,0)</f>
        <v>Transition of diapause attributes in the hybrid zone of the two morphological types of Psacothea hilaris (Coleoptera : Cerambycidae)</v>
      </c>
      <c r="G1773" t="str">
        <f>VLOOKUP($D1773,metadata!$B$2:$S$451,4,0)</f>
        <v>10.1093/ee/28.4.690</v>
      </c>
      <c r="H1773" t="str">
        <f>VLOOKUP($D1773,metadata!$B$2:$S$451,5,0)</f>
        <v>y</v>
      </c>
      <c r="I1773" t="str">
        <f>VLOOKUP($D1773,metadata!$B$2:$S$451,6,0)</f>
        <v>a</v>
      </c>
      <c r="J1773" t="str">
        <f>VLOOKUP($D1773,metadata!$B$2:$S$451,7,0)</f>
        <v>i</v>
      </c>
      <c r="K1773">
        <f>VLOOKUP($D1773,metadata!$B$2:$S$451,8,0)</f>
        <v>11</v>
      </c>
      <c r="L1773">
        <f>VLOOKUP($D1773,metadata!$B$2:$S$451,9,0)</f>
        <v>4</v>
      </c>
      <c r="M1773" t="str">
        <f>VLOOKUP($D1773,metadata!$B$2:$S$451,10,0)</f>
        <v>n</v>
      </c>
      <c r="N1773" t="str">
        <f>VLOOKUP($D1773,metadata!$B$2:$S$451,11,0)</f>
        <v>Psacothea hilaris</v>
      </c>
      <c r="O1773" t="str">
        <f>VLOOKUP($D1773,metadata!$B$2:$S$451,12,0)</f>
        <v>coleoptera</v>
      </c>
      <c r="P1773" t="str">
        <f>VLOOKUP($D1773,metadata!$B$2:$S$451,13,0)</f>
        <v>Yokokawa</v>
      </c>
      <c r="Q1773">
        <f>VLOOKUP($D1773,metadata!$B$2:$S$451,14,0)</f>
        <v>36.323999999999998</v>
      </c>
      <c r="R1773">
        <f>VLOOKUP($D1773,metadata!$B$2:$S$451,15,0)</f>
        <v>138.7236</v>
      </c>
      <c r="S1773" t="str">
        <f>VLOOKUP($D1773,metadata!$B$2:$S$451,16,0)</f>
        <v/>
      </c>
      <c r="T1773" t="str">
        <f>VLOOKUP($D1773,metadata!$B$2:$S$451,17,0)</f>
        <v/>
      </c>
      <c r="U1773" t="str">
        <f>VLOOKUP($D1773,metadata!$B$2:$S$451,18,0)</f>
        <v/>
      </c>
      <c r="V1773">
        <f>VLOOKUP($D1773,metadata!$B$2:$Z$451,19,0)</f>
        <v>25</v>
      </c>
      <c r="W1773" t="str">
        <f>VLOOKUP($D1773,metadata!$B$2:$Z$451,20,0)</f>
        <v>global average</v>
      </c>
      <c r="X1773" t="str">
        <f>VLOOKUP($D1773,metadata!$B$2:$Z$451,21,0)</f>
        <v/>
      </c>
      <c r="Y1773">
        <f>VLOOKUP($D1773,metadata!$B$2:$Z$451,22,0)</f>
        <v>46</v>
      </c>
      <c r="Z1773" t="str">
        <f>VLOOKUP($D1773,metadata!$B$2:$Z$451,23,0)</f>
        <v/>
      </c>
      <c r="AA1773" t="str">
        <f>VLOOKUP($D1773,metadata!$B$2:$Z$451,24,0)</f>
        <v>larval</v>
      </c>
      <c r="AB1773" t="str">
        <f>VLOOKUP($D1773,metadata!$B$2:$Z$451,25,0)</f>
        <v/>
      </c>
      <c r="AC1773">
        <v>12.990106544901</v>
      </c>
      <c r="AD1773">
        <v>17.808219178082101</v>
      </c>
      <c r="AF1773">
        <f>IF(AE1773="",V1773,AE1773)</f>
        <v>25</v>
      </c>
      <c r="AG1773">
        <f>ROUND(AC1773,1)</f>
        <v>13</v>
      </c>
      <c r="AH1773">
        <v>1999</v>
      </c>
      <c r="AI1773" t="s">
        <v>37</v>
      </c>
      <c r="AJ1773" t="s">
        <v>37</v>
      </c>
    </row>
    <row r="1774" spans="3:36" x14ac:dyDescent="0.3">
      <c r="C1774">
        <v>1774</v>
      </c>
      <c r="D1774" t="str">
        <f t="shared" si="60"/>
        <v>46-Yokokawa</v>
      </c>
      <c r="E1774" t="str">
        <f>VLOOKUP($D1774,metadata!$B$2:$S$451,2,0)</f>
        <v>Shintani, Y; Ishikawa, Y</v>
      </c>
      <c r="F1774" t="str">
        <f>VLOOKUP($D1774,metadata!$B$2:$S$451,3,0)</f>
        <v>Transition of diapause attributes in the hybrid zone of the two morphological types of Psacothea hilaris (Coleoptera : Cerambycidae)</v>
      </c>
      <c r="G1774" t="str">
        <f>VLOOKUP($D1774,metadata!$B$2:$S$451,4,0)</f>
        <v>10.1093/ee/28.4.690</v>
      </c>
      <c r="H1774" t="str">
        <f>VLOOKUP($D1774,metadata!$B$2:$S$451,5,0)</f>
        <v>y</v>
      </c>
      <c r="I1774" t="str">
        <f>VLOOKUP($D1774,metadata!$B$2:$S$451,6,0)</f>
        <v>a</v>
      </c>
      <c r="J1774" t="str">
        <f>VLOOKUP($D1774,metadata!$B$2:$S$451,7,0)</f>
        <v>i</v>
      </c>
      <c r="K1774">
        <f>VLOOKUP($D1774,metadata!$B$2:$S$451,8,0)</f>
        <v>11</v>
      </c>
      <c r="L1774">
        <f>VLOOKUP($D1774,metadata!$B$2:$S$451,9,0)</f>
        <v>4</v>
      </c>
      <c r="M1774" t="str">
        <f>VLOOKUP($D1774,metadata!$B$2:$S$451,10,0)</f>
        <v>n</v>
      </c>
      <c r="N1774" t="str">
        <f>VLOOKUP($D1774,metadata!$B$2:$S$451,11,0)</f>
        <v>Psacothea hilaris</v>
      </c>
      <c r="O1774" t="str">
        <f>VLOOKUP($D1774,metadata!$B$2:$S$451,12,0)</f>
        <v>coleoptera</v>
      </c>
      <c r="P1774" t="str">
        <f>VLOOKUP($D1774,metadata!$B$2:$S$451,13,0)</f>
        <v>Yokokawa</v>
      </c>
      <c r="Q1774">
        <f>VLOOKUP($D1774,metadata!$B$2:$S$451,14,0)</f>
        <v>36.323999999999998</v>
      </c>
      <c r="R1774">
        <f>VLOOKUP($D1774,metadata!$B$2:$S$451,15,0)</f>
        <v>138.7236</v>
      </c>
      <c r="S1774" t="str">
        <f>VLOOKUP($D1774,metadata!$B$2:$S$451,16,0)</f>
        <v/>
      </c>
      <c r="T1774" t="str">
        <f>VLOOKUP($D1774,metadata!$B$2:$S$451,17,0)</f>
        <v/>
      </c>
      <c r="U1774" t="str">
        <f>VLOOKUP($D1774,metadata!$B$2:$S$451,18,0)</f>
        <v/>
      </c>
      <c r="V1774">
        <f>VLOOKUP($D1774,metadata!$B$2:$Z$451,19,0)</f>
        <v>25</v>
      </c>
      <c r="W1774" t="str">
        <f>VLOOKUP($D1774,metadata!$B$2:$Z$451,20,0)</f>
        <v>global average</v>
      </c>
      <c r="X1774" t="str">
        <f>VLOOKUP($D1774,metadata!$B$2:$Z$451,21,0)</f>
        <v/>
      </c>
      <c r="Y1774">
        <f>VLOOKUP($D1774,metadata!$B$2:$Z$451,22,0)</f>
        <v>46</v>
      </c>
      <c r="Z1774" t="str">
        <f>VLOOKUP($D1774,metadata!$B$2:$Z$451,23,0)</f>
        <v/>
      </c>
      <c r="AA1774" t="str">
        <f>VLOOKUP($D1774,metadata!$B$2:$Z$451,24,0)</f>
        <v>larval</v>
      </c>
      <c r="AB1774" t="str">
        <f>VLOOKUP($D1774,metadata!$B$2:$Z$451,25,0)</f>
        <v/>
      </c>
      <c r="AC1774">
        <v>14.053272450532701</v>
      </c>
      <c r="AD1774">
        <v>4.1095890410958802</v>
      </c>
      <c r="AF1774">
        <f>IF(AE1774="",V1774,AE1774)</f>
        <v>25</v>
      </c>
      <c r="AG1774">
        <v>14</v>
      </c>
      <c r="AH1774">
        <v>1999</v>
      </c>
      <c r="AI1774" t="s">
        <v>37</v>
      </c>
      <c r="AJ1774" t="s">
        <v>37</v>
      </c>
    </row>
    <row r="1775" spans="3:36" x14ac:dyDescent="0.3">
      <c r="C1775">
        <v>1775</v>
      </c>
      <c r="D1775" t="str">
        <f t="shared" si="60"/>
        <v>46-Yokokawa</v>
      </c>
      <c r="E1775" t="str">
        <f>VLOOKUP($D1775,metadata!$B$2:$S$451,2,0)</f>
        <v>Shintani, Y; Ishikawa, Y</v>
      </c>
      <c r="F1775" t="str">
        <f>VLOOKUP($D1775,metadata!$B$2:$S$451,3,0)</f>
        <v>Transition of diapause attributes in the hybrid zone of the two morphological types of Psacothea hilaris (Coleoptera : Cerambycidae)</v>
      </c>
      <c r="G1775" t="str">
        <f>VLOOKUP($D1775,metadata!$B$2:$S$451,4,0)</f>
        <v>10.1093/ee/28.4.690</v>
      </c>
      <c r="H1775" t="str">
        <f>VLOOKUP($D1775,metadata!$B$2:$S$451,5,0)</f>
        <v>y</v>
      </c>
      <c r="I1775" t="str">
        <f>VLOOKUP($D1775,metadata!$B$2:$S$451,6,0)</f>
        <v>a</v>
      </c>
      <c r="J1775" t="str">
        <f>VLOOKUP($D1775,metadata!$B$2:$S$451,7,0)</f>
        <v>i</v>
      </c>
      <c r="K1775">
        <f>VLOOKUP($D1775,metadata!$B$2:$S$451,8,0)</f>
        <v>11</v>
      </c>
      <c r="L1775">
        <f>VLOOKUP($D1775,metadata!$B$2:$S$451,9,0)</f>
        <v>4</v>
      </c>
      <c r="M1775" t="str">
        <f>VLOOKUP($D1775,metadata!$B$2:$S$451,10,0)</f>
        <v>n</v>
      </c>
      <c r="N1775" t="str">
        <f>VLOOKUP($D1775,metadata!$B$2:$S$451,11,0)</f>
        <v>Psacothea hilaris</v>
      </c>
      <c r="O1775" t="str">
        <f>VLOOKUP($D1775,metadata!$B$2:$S$451,12,0)</f>
        <v>coleoptera</v>
      </c>
      <c r="P1775" t="str">
        <f>VLOOKUP($D1775,metadata!$B$2:$S$451,13,0)</f>
        <v>Yokokawa</v>
      </c>
      <c r="Q1775">
        <f>VLOOKUP($D1775,metadata!$B$2:$S$451,14,0)</f>
        <v>36.323999999999998</v>
      </c>
      <c r="R1775">
        <f>VLOOKUP($D1775,metadata!$B$2:$S$451,15,0)</f>
        <v>138.7236</v>
      </c>
      <c r="S1775" t="str">
        <f>VLOOKUP($D1775,metadata!$B$2:$S$451,16,0)</f>
        <v/>
      </c>
      <c r="T1775" t="str">
        <f>VLOOKUP($D1775,metadata!$B$2:$S$451,17,0)</f>
        <v/>
      </c>
      <c r="U1775" t="str">
        <f>VLOOKUP($D1775,metadata!$B$2:$S$451,18,0)</f>
        <v/>
      </c>
      <c r="V1775">
        <f>VLOOKUP($D1775,metadata!$B$2:$Z$451,19,0)</f>
        <v>25</v>
      </c>
      <c r="W1775" t="str">
        <f>VLOOKUP($D1775,metadata!$B$2:$Z$451,20,0)</f>
        <v>global average</v>
      </c>
      <c r="X1775" t="str">
        <f>VLOOKUP($D1775,metadata!$B$2:$Z$451,21,0)</f>
        <v/>
      </c>
      <c r="Y1775">
        <f>VLOOKUP($D1775,metadata!$B$2:$Z$451,22,0)</f>
        <v>46</v>
      </c>
      <c r="Z1775" t="str">
        <f>VLOOKUP($D1775,metadata!$B$2:$Z$451,23,0)</f>
        <v/>
      </c>
      <c r="AA1775" t="str">
        <f>VLOOKUP($D1775,metadata!$B$2:$Z$451,24,0)</f>
        <v>larval</v>
      </c>
      <c r="AB1775" t="str">
        <f>VLOOKUP($D1775,metadata!$B$2:$Z$451,25,0)</f>
        <v/>
      </c>
      <c r="AC1775">
        <v>15.054794520547899</v>
      </c>
      <c r="AD1775">
        <v>1.3698630136986401</v>
      </c>
      <c r="AF1775">
        <f>IF(AE1775="",V1775,AE1775)</f>
        <v>25</v>
      </c>
      <c r="AG1775">
        <v>15</v>
      </c>
      <c r="AH1775">
        <v>1999</v>
      </c>
      <c r="AI1775" t="s">
        <v>37</v>
      </c>
      <c r="AJ1775" t="s">
        <v>37</v>
      </c>
    </row>
    <row r="1776" spans="3:36" x14ac:dyDescent="0.3">
      <c r="C1776">
        <v>1776</v>
      </c>
      <c r="D1776" t="str">
        <f t="shared" si="60"/>
        <v>46-Nirasaki</v>
      </c>
      <c r="E1776" t="str">
        <f>VLOOKUP($D1776,metadata!$B$2:$S$451,2,0)</f>
        <v>Shintani, Y; Ishikawa, Y</v>
      </c>
      <c r="F1776" t="str">
        <f>VLOOKUP($D1776,metadata!$B$2:$S$451,3,0)</f>
        <v>Transition of diapause attributes in the hybrid zone of the two morphological types of Psacothea hilaris (Coleoptera : Cerambycidae)</v>
      </c>
      <c r="G1776" t="str">
        <f>VLOOKUP($D1776,metadata!$B$2:$S$451,4,0)</f>
        <v>10.1093/ee/28.4.690</v>
      </c>
      <c r="H1776" t="str">
        <f>VLOOKUP($D1776,metadata!$B$2:$S$451,5,0)</f>
        <v>y</v>
      </c>
      <c r="I1776" t="str">
        <f>VLOOKUP($D1776,metadata!$B$2:$S$451,6,0)</f>
        <v>a</v>
      </c>
      <c r="J1776" t="str">
        <f>VLOOKUP($D1776,metadata!$B$2:$S$451,7,0)</f>
        <v>i</v>
      </c>
      <c r="K1776">
        <f>VLOOKUP($D1776,metadata!$B$2:$S$451,8,0)</f>
        <v>11</v>
      </c>
      <c r="L1776">
        <f>VLOOKUP($D1776,metadata!$B$2:$S$451,9,0)</f>
        <v>4</v>
      </c>
      <c r="M1776" t="str">
        <f>VLOOKUP($D1776,metadata!$B$2:$S$451,10,0)</f>
        <v>n</v>
      </c>
      <c r="N1776" t="str">
        <f>VLOOKUP($D1776,metadata!$B$2:$S$451,11,0)</f>
        <v>Psacothea hilaris</v>
      </c>
      <c r="O1776" t="str">
        <f>VLOOKUP($D1776,metadata!$B$2:$S$451,12,0)</f>
        <v>coleoptera</v>
      </c>
      <c r="P1776" t="str">
        <f>VLOOKUP($D1776,metadata!$B$2:$S$451,13,0)</f>
        <v>Nirasaki</v>
      </c>
      <c r="Q1776">
        <f>VLOOKUP($D1776,metadata!$B$2:$S$451,14,0)</f>
        <v>35.708888999999999</v>
      </c>
      <c r="R1776">
        <f>VLOOKUP($D1776,metadata!$B$2:$S$451,15,0)</f>
        <v>138.446111</v>
      </c>
      <c r="S1776" t="str">
        <f>VLOOKUP($D1776,metadata!$B$2:$S$451,16,0)</f>
        <v/>
      </c>
      <c r="T1776" t="str">
        <f>VLOOKUP($D1776,metadata!$B$2:$S$451,17,0)</f>
        <v/>
      </c>
      <c r="U1776" t="str">
        <f>VLOOKUP($D1776,metadata!$B$2:$S$451,18,0)</f>
        <v/>
      </c>
      <c r="V1776">
        <f>VLOOKUP($D1776,metadata!$B$2:$Z$451,19,0)</f>
        <v>25</v>
      </c>
      <c r="W1776" t="str">
        <f>VLOOKUP($D1776,metadata!$B$2:$Z$451,20,0)</f>
        <v>global average</v>
      </c>
      <c r="X1776" t="str">
        <f>VLOOKUP($D1776,metadata!$B$2:$Z$451,21,0)</f>
        <v/>
      </c>
      <c r="Y1776">
        <f>VLOOKUP($D1776,metadata!$B$2:$Z$451,22,0)</f>
        <v>46</v>
      </c>
      <c r="Z1776" t="str">
        <f>VLOOKUP($D1776,metadata!$B$2:$Z$451,23,0)</f>
        <v/>
      </c>
      <c r="AA1776" t="str">
        <f>VLOOKUP($D1776,metadata!$B$2:$Z$451,24,0)</f>
        <v>larval</v>
      </c>
      <c r="AB1776" t="str">
        <f>VLOOKUP($D1776,metadata!$B$2:$Z$451,25,0)</f>
        <v/>
      </c>
      <c r="AC1776">
        <v>12</v>
      </c>
      <c r="AD1776">
        <v>100</v>
      </c>
      <c r="AF1776">
        <f>IF(AE1776="",V1776,AE1776)</f>
        <v>25</v>
      </c>
      <c r="AG1776">
        <f>ROUND(AC1776,1)</f>
        <v>12</v>
      </c>
      <c r="AH1776">
        <v>1999</v>
      </c>
      <c r="AI1776" t="s">
        <v>38</v>
      </c>
      <c r="AJ1776" t="s">
        <v>38</v>
      </c>
    </row>
    <row r="1777" spans="3:36" x14ac:dyDescent="0.3">
      <c r="C1777">
        <v>1777</v>
      </c>
      <c r="D1777" t="str">
        <f t="shared" si="60"/>
        <v>46-Nirasaki</v>
      </c>
      <c r="E1777" t="str">
        <f>VLOOKUP($D1777,metadata!$B$2:$S$451,2,0)</f>
        <v>Shintani, Y; Ishikawa, Y</v>
      </c>
      <c r="F1777" t="str">
        <f>VLOOKUP($D1777,metadata!$B$2:$S$451,3,0)</f>
        <v>Transition of diapause attributes in the hybrid zone of the two morphological types of Psacothea hilaris (Coleoptera : Cerambycidae)</v>
      </c>
      <c r="G1777" t="str">
        <f>VLOOKUP($D1777,metadata!$B$2:$S$451,4,0)</f>
        <v>10.1093/ee/28.4.690</v>
      </c>
      <c r="H1777" t="str">
        <f>VLOOKUP($D1777,metadata!$B$2:$S$451,5,0)</f>
        <v>y</v>
      </c>
      <c r="I1777" t="str">
        <f>VLOOKUP($D1777,metadata!$B$2:$S$451,6,0)</f>
        <v>a</v>
      </c>
      <c r="J1777" t="str">
        <f>VLOOKUP($D1777,metadata!$B$2:$S$451,7,0)</f>
        <v>i</v>
      </c>
      <c r="K1777">
        <f>VLOOKUP($D1777,metadata!$B$2:$S$451,8,0)</f>
        <v>11</v>
      </c>
      <c r="L1777">
        <f>VLOOKUP($D1777,metadata!$B$2:$S$451,9,0)</f>
        <v>4</v>
      </c>
      <c r="M1777" t="str">
        <f>VLOOKUP($D1777,metadata!$B$2:$S$451,10,0)</f>
        <v>n</v>
      </c>
      <c r="N1777" t="str">
        <f>VLOOKUP($D1777,metadata!$B$2:$S$451,11,0)</f>
        <v>Psacothea hilaris</v>
      </c>
      <c r="O1777" t="str">
        <f>VLOOKUP($D1777,metadata!$B$2:$S$451,12,0)</f>
        <v>coleoptera</v>
      </c>
      <c r="P1777" t="str">
        <f>VLOOKUP($D1777,metadata!$B$2:$S$451,13,0)</f>
        <v>Nirasaki</v>
      </c>
      <c r="Q1777">
        <f>VLOOKUP($D1777,metadata!$B$2:$S$451,14,0)</f>
        <v>35.708888999999999</v>
      </c>
      <c r="R1777">
        <f>VLOOKUP($D1777,metadata!$B$2:$S$451,15,0)</f>
        <v>138.446111</v>
      </c>
      <c r="S1777" t="str">
        <f>VLOOKUP($D1777,metadata!$B$2:$S$451,16,0)</f>
        <v/>
      </c>
      <c r="T1777" t="str">
        <f>VLOOKUP($D1777,metadata!$B$2:$S$451,17,0)</f>
        <v/>
      </c>
      <c r="U1777" t="str">
        <f>VLOOKUP($D1777,metadata!$B$2:$S$451,18,0)</f>
        <v/>
      </c>
      <c r="V1777">
        <f>VLOOKUP($D1777,metadata!$B$2:$Z$451,19,0)</f>
        <v>25</v>
      </c>
      <c r="W1777" t="str">
        <f>VLOOKUP($D1777,metadata!$B$2:$Z$451,20,0)</f>
        <v>global average</v>
      </c>
      <c r="X1777" t="str">
        <f>VLOOKUP($D1777,metadata!$B$2:$Z$451,21,0)</f>
        <v/>
      </c>
      <c r="Y1777">
        <f>VLOOKUP($D1777,metadata!$B$2:$Z$451,22,0)</f>
        <v>46</v>
      </c>
      <c r="Z1777" t="str">
        <f>VLOOKUP($D1777,metadata!$B$2:$Z$451,23,0)</f>
        <v/>
      </c>
      <c r="AA1777" t="str">
        <f>VLOOKUP($D1777,metadata!$B$2:$Z$451,24,0)</f>
        <v>larval</v>
      </c>
      <c r="AB1777" t="str">
        <f>VLOOKUP($D1777,metadata!$B$2:$Z$451,25,0)</f>
        <v/>
      </c>
      <c r="AC1777">
        <v>12.981818181818101</v>
      </c>
      <c r="AD1777">
        <v>75.342465753424605</v>
      </c>
      <c r="AF1777">
        <f>IF(AE1777="",V1777,AE1777)</f>
        <v>25</v>
      </c>
      <c r="AG1777">
        <f>ROUND(AC1777,1)</f>
        <v>13</v>
      </c>
      <c r="AH1777">
        <v>1999</v>
      </c>
      <c r="AI1777" t="s">
        <v>38</v>
      </c>
      <c r="AJ1777" t="s">
        <v>38</v>
      </c>
    </row>
    <row r="1778" spans="3:36" x14ac:dyDescent="0.3">
      <c r="C1778">
        <v>1778</v>
      </c>
      <c r="D1778" t="str">
        <f t="shared" si="60"/>
        <v>46-Nirasaki</v>
      </c>
      <c r="E1778" t="str">
        <f>VLOOKUP($D1778,metadata!$B$2:$S$451,2,0)</f>
        <v>Shintani, Y; Ishikawa, Y</v>
      </c>
      <c r="F1778" t="str">
        <f>VLOOKUP($D1778,metadata!$B$2:$S$451,3,0)</f>
        <v>Transition of diapause attributes in the hybrid zone of the two morphological types of Psacothea hilaris (Coleoptera : Cerambycidae)</v>
      </c>
      <c r="G1778" t="str">
        <f>VLOOKUP($D1778,metadata!$B$2:$S$451,4,0)</f>
        <v>10.1093/ee/28.4.690</v>
      </c>
      <c r="H1778" t="str">
        <f>VLOOKUP($D1778,metadata!$B$2:$S$451,5,0)</f>
        <v>y</v>
      </c>
      <c r="I1778" t="str">
        <f>VLOOKUP($D1778,metadata!$B$2:$S$451,6,0)</f>
        <v>a</v>
      </c>
      <c r="J1778" t="str">
        <f>VLOOKUP($D1778,metadata!$B$2:$S$451,7,0)</f>
        <v>i</v>
      </c>
      <c r="K1778">
        <f>VLOOKUP($D1778,metadata!$B$2:$S$451,8,0)</f>
        <v>11</v>
      </c>
      <c r="L1778">
        <f>VLOOKUP($D1778,metadata!$B$2:$S$451,9,0)</f>
        <v>4</v>
      </c>
      <c r="M1778" t="str">
        <f>VLOOKUP($D1778,metadata!$B$2:$S$451,10,0)</f>
        <v>n</v>
      </c>
      <c r="N1778" t="str">
        <f>VLOOKUP($D1778,metadata!$B$2:$S$451,11,0)</f>
        <v>Psacothea hilaris</v>
      </c>
      <c r="O1778" t="str">
        <f>VLOOKUP($D1778,metadata!$B$2:$S$451,12,0)</f>
        <v>coleoptera</v>
      </c>
      <c r="P1778" t="str">
        <f>VLOOKUP($D1778,metadata!$B$2:$S$451,13,0)</f>
        <v>Nirasaki</v>
      </c>
      <c r="Q1778">
        <f>VLOOKUP($D1778,metadata!$B$2:$S$451,14,0)</f>
        <v>35.708888999999999</v>
      </c>
      <c r="R1778">
        <f>VLOOKUP($D1778,metadata!$B$2:$S$451,15,0)</f>
        <v>138.446111</v>
      </c>
      <c r="S1778" t="str">
        <f>VLOOKUP($D1778,metadata!$B$2:$S$451,16,0)</f>
        <v/>
      </c>
      <c r="T1778" t="str">
        <f>VLOOKUP($D1778,metadata!$B$2:$S$451,17,0)</f>
        <v/>
      </c>
      <c r="U1778" t="str">
        <f>VLOOKUP($D1778,metadata!$B$2:$S$451,18,0)</f>
        <v/>
      </c>
      <c r="V1778">
        <f>VLOOKUP($D1778,metadata!$B$2:$Z$451,19,0)</f>
        <v>25</v>
      </c>
      <c r="W1778" t="str">
        <f>VLOOKUP($D1778,metadata!$B$2:$Z$451,20,0)</f>
        <v>global average</v>
      </c>
      <c r="X1778" t="str">
        <f>VLOOKUP($D1778,metadata!$B$2:$Z$451,21,0)</f>
        <v/>
      </c>
      <c r="Y1778">
        <f>VLOOKUP($D1778,metadata!$B$2:$Z$451,22,0)</f>
        <v>46</v>
      </c>
      <c r="Z1778" t="str">
        <f>VLOOKUP($D1778,metadata!$B$2:$Z$451,23,0)</f>
        <v/>
      </c>
      <c r="AA1778" t="str">
        <f>VLOOKUP($D1778,metadata!$B$2:$Z$451,24,0)</f>
        <v>larval</v>
      </c>
      <c r="AB1778" t="str">
        <f>VLOOKUP($D1778,metadata!$B$2:$Z$451,25,0)</f>
        <v/>
      </c>
      <c r="AC1778">
        <v>14.0181818181818</v>
      </c>
      <c r="AD1778">
        <v>5.4794520547944696</v>
      </c>
      <c r="AF1778">
        <f>IF(AE1778="",V1778,AE1778)</f>
        <v>25</v>
      </c>
      <c r="AG1778">
        <f>ROUND(AC1778,1)</f>
        <v>14</v>
      </c>
      <c r="AH1778">
        <v>1999</v>
      </c>
      <c r="AI1778" t="s">
        <v>38</v>
      </c>
      <c r="AJ1778" t="s">
        <v>38</v>
      </c>
    </row>
    <row r="1779" spans="3:36" x14ac:dyDescent="0.3">
      <c r="C1779">
        <v>1779</v>
      </c>
      <c r="D1779" t="str">
        <f t="shared" si="60"/>
        <v>46-Nirasaki</v>
      </c>
      <c r="E1779" t="str">
        <f>VLOOKUP($D1779,metadata!$B$2:$S$451,2,0)</f>
        <v>Shintani, Y; Ishikawa, Y</v>
      </c>
      <c r="F1779" t="str">
        <f>VLOOKUP($D1779,metadata!$B$2:$S$451,3,0)</f>
        <v>Transition of diapause attributes in the hybrid zone of the two morphological types of Psacothea hilaris (Coleoptera : Cerambycidae)</v>
      </c>
      <c r="G1779" t="str">
        <f>VLOOKUP($D1779,metadata!$B$2:$S$451,4,0)</f>
        <v>10.1093/ee/28.4.690</v>
      </c>
      <c r="H1779" t="str">
        <f>VLOOKUP($D1779,metadata!$B$2:$S$451,5,0)</f>
        <v>y</v>
      </c>
      <c r="I1779" t="str">
        <f>VLOOKUP($D1779,metadata!$B$2:$S$451,6,0)</f>
        <v>a</v>
      </c>
      <c r="J1779" t="str">
        <f>VLOOKUP($D1779,metadata!$B$2:$S$451,7,0)</f>
        <v>i</v>
      </c>
      <c r="K1779">
        <f>VLOOKUP($D1779,metadata!$B$2:$S$451,8,0)</f>
        <v>11</v>
      </c>
      <c r="L1779">
        <f>VLOOKUP($D1779,metadata!$B$2:$S$451,9,0)</f>
        <v>4</v>
      </c>
      <c r="M1779" t="str">
        <f>VLOOKUP($D1779,metadata!$B$2:$S$451,10,0)</f>
        <v>n</v>
      </c>
      <c r="N1779" t="str">
        <f>VLOOKUP($D1779,metadata!$B$2:$S$451,11,0)</f>
        <v>Psacothea hilaris</v>
      </c>
      <c r="O1779" t="str">
        <f>VLOOKUP($D1779,metadata!$B$2:$S$451,12,0)</f>
        <v>coleoptera</v>
      </c>
      <c r="P1779" t="str">
        <f>VLOOKUP($D1779,metadata!$B$2:$S$451,13,0)</f>
        <v>Nirasaki</v>
      </c>
      <c r="Q1779">
        <f>VLOOKUP($D1779,metadata!$B$2:$S$451,14,0)</f>
        <v>35.708888999999999</v>
      </c>
      <c r="R1779">
        <f>VLOOKUP($D1779,metadata!$B$2:$S$451,15,0)</f>
        <v>138.446111</v>
      </c>
      <c r="S1779" t="str">
        <f>VLOOKUP($D1779,metadata!$B$2:$S$451,16,0)</f>
        <v/>
      </c>
      <c r="T1779" t="str">
        <f>VLOOKUP($D1779,metadata!$B$2:$S$451,17,0)</f>
        <v/>
      </c>
      <c r="U1779" t="str">
        <f>VLOOKUP($D1779,metadata!$B$2:$S$451,18,0)</f>
        <v/>
      </c>
      <c r="V1779">
        <f>VLOOKUP($D1779,metadata!$B$2:$Z$451,19,0)</f>
        <v>25</v>
      </c>
      <c r="W1779" t="str">
        <f>VLOOKUP($D1779,metadata!$B$2:$Z$451,20,0)</f>
        <v>global average</v>
      </c>
      <c r="X1779" t="str">
        <f>VLOOKUP($D1779,metadata!$B$2:$Z$451,21,0)</f>
        <v/>
      </c>
      <c r="Y1779">
        <f>VLOOKUP($D1779,metadata!$B$2:$Z$451,22,0)</f>
        <v>46</v>
      </c>
      <c r="Z1779" t="str">
        <f>VLOOKUP($D1779,metadata!$B$2:$Z$451,23,0)</f>
        <v/>
      </c>
      <c r="AA1779" t="str">
        <f>VLOOKUP($D1779,metadata!$B$2:$Z$451,24,0)</f>
        <v>larval</v>
      </c>
      <c r="AB1779" t="str">
        <f>VLOOKUP($D1779,metadata!$B$2:$Z$451,25,0)</f>
        <v/>
      </c>
      <c r="AC1779">
        <v>15</v>
      </c>
      <c r="AD1779">
        <v>6.8493150684931798</v>
      </c>
      <c r="AF1779">
        <f>IF(AE1779="",V1779,AE1779)</f>
        <v>25</v>
      </c>
      <c r="AG1779">
        <f>ROUND(AC1779,1)</f>
        <v>15</v>
      </c>
      <c r="AH1779">
        <v>1999</v>
      </c>
      <c r="AI1779" t="s">
        <v>38</v>
      </c>
      <c r="AJ1779" t="s">
        <v>38</v>
      </c>
    </row>
    <row r="1780" spans="3:36" x14ac:dyDescent="0.3">
      <c r="C1780">
        <v>1780</v>
      </c>
      <c r="D1780" t="str">
        <f t="shared" si="60"/>
        <v>46-Nirasaki2</v>
      </c>
      <c r="E1780" t="str">
        <f>VLOOKUP($D1780,metadata!$B$2:$S$451,2,0)</f>
        <v>Shintani, Y; Ishikawa, Y</v>
      </c>
      <c r="F1780" t="str">
        <f>VLOOKUP($D1780,metadata!$B$2:$S$451,3,0)</f>
        <v>Transition of diapause attributes in the hybrid zone of the two morphological types of Psacothea hilaris (Coleoptera : Cerambycidae)</v>
      </c>
      <c r="G1780" t="str">
        <f>VLOOKUP($D1780,metadata!$B$2:$S$451,4,0)</f>
        <v>10.1093/ee/28.4.690</v>
      </c>
      <c r="H1780" t="str">
        <f>VLOOKUP($D1780,metadata!$B$2:$S$451,5,0)</f>
        <v>y</v>
      </c>
      <c r="I1780" t="str">
        <f>VLOOKUP($D1780,metadata!$B$2:$S$451,6,0)</f>
        <v>a</v>
      </c>
      <c r="J1780" t="str">
        <f>VLOOKUP($D1780,metadata!$B$2:$S$451,7,0)</f>
        <v>i</v>
      </c>
      <c r="K1780">
        <f>VLOOKUP($D1780,metadata!$B$2:$S$451,8,0)</f>
        <v>11</v>
      </c>
      <c r="L1780">
        <f>VLOOKUP($D1780,metadata!$B$2:$S$451,9,0)</f>
        <v>4</v>
      </c>
      <c r="M1780" t="str">
        <f>VLOOKUP($D1780,metadata!$B$2:$S$451,10,0)</f>
        <v>n</v>
      </c>
      <c r="N1780" t="str">
        <f>VLOOKUP($D1780,metadata!$B$2:$S$451,11,0)</f>
        <v>Psacothea hilaris</v>
      </c>
      <c r="O1780" t="str">
        <f>VLOOKUP($D1780,metadata!$B$2:$S$451,12,0)</f>
        <v>coleoptera</v>
      </c>
      <c r="P1780" t="str">
        <f>VLOOKUP($D1780,metadata!$B$2:$S$451,13,0)</f>
        <v>Nirasaki2</v>
      </c>
      <c r="Q1780">
        <f>VLOOKUP($D1780,metadata!$B$2:$S$451,14,0)</f>
        <v>35.708888999999999</v>
      </c>
      <c r="R1780">
        <f>VLOOKUP($D1780,metadata!$B$2:$S$451,15,0)</f>
        <v>138.446111</v>
      </c>
      <c r="S1780" t="str">
        <f>VLOOKUP($D1780,metadata!$B$2:$S$451,16,0)</f>
        <v/>
      </c>
      <c r="T1780" t="str">
        <f>VLOOKUP($D1780,metadata!$B$2:$S$451,17,0)</f>
        <v/>
      </c>
      <c r="U1780" t="str">
        <f>VLOOKUP($D1780,metadata!$B$2:$S$451,18,0)</f>
        <v/>
      </c>
      <c r="V1780">
        <f>VLOOKUP($D1780,metadata!$B$2:$Z$451,19,0)</f>
        <v>25</v>
      </c>
      <c r="W1780" t="str">
        <f>VLOOKUP($D1780,metadata!$B$2:$Z$451,20,0)</f>
        <v>global average</v>
      </c>
      <c r="X1780" t="str">
        <f>VLOOKUP($D1780,metadata!$B$2:$Z$451,21,0)</f>
        <v/>
      </c>
      <c r="Y1780">
        <f>VLOOKUP($D1780,metadata!$B$2:$Z$451,22,0)</f>
        <v>46</v>
      </c>
      <c r="Z1780" t="str">
        <f>VLOOKUP($D1780,metadata!$B$2:$Z$451,23,0)</f>
        <v/>
      </c>
      <c r="AA1780" t="str">
        <f>VLOOKUP($D1780,metadata!$B$2:$Z$451,24,0)</f>
        <v>larval</v>
      </c>
      <c r="AB1780" t="str">
        <f>VLOOKUP($D1780,metadata!$B$2:$Z$451,25,0)</f>
        <v/>
      </c>
      <c r="AC1780">
        <v>11.945454545454499</v>
      </c>
      <c r="AD1780">
        <v>100</v>
      </c>
      <c r="AF1780">
        <f>IF(AE1780="",V1780,AE1780)</f>
        <v>25</v>
      </c>
      <c r="AG1780">
        <v>12</v>
      </c>
      <c r="AH1780">
        <v>1999</v>
      </c>
      <c r="AI1780" t="s">
        <v>38</v>
      </c>
      <c r="AJ1780" t="s">
        <v>38</v>
      </c>
    </row>
    <row r="1781" spans="3:36" x14ac:dyDescent="0.3">
      <c r="C1781">
        <v>1781</v>
      </c>
      <c r="D1781" t="str">
        <f t="shared" si="60"/>
        <v>46-Nirasaki2</v>
      </c>
      <c r="E1781" t="str">
        <f>VLOOKUP($D1781,metadata!$B$2:$S$451,2,0)</f>
        <v>Shintani, Y; Ishikawa, Y</v>
      </c>
      <c r="F1781" t="str">
        <f>VLOOKUP($D1781,metadata!$B$2:$S$451,3,0)</f>
        <v>Transition of diapause attributes in the hybrid zone of the two morphological types of Psacothea hilaris (Coleoptera : Cerambycidae)</v>
      </c>
      <c r="G1781" t="str">
        <f>VLOOKUP($D1781,metadata!$B$2:$S$451,4,0)</f>
        <v>10.1093/ee/28.4.690</v>
      </c>
      <c r="H1781" t="str">
        <f>VLOOKUP($D1781,metadata!$B$2:$S$451,5,0)</f>
        <v>y</v>
      </c>
      <c r="I1781" t="str">
        <f>VLOOKUP($D1781,metadata!$B$2:$S$451,6,0)</f>
        <v>a</v>
      </c>
      <c r="J1781" t="str">
        <f>VLOOKUP($D1781,metadata!$B$2:$S$451,7,0)</f>
        <v>i</v>
      </c>
      <c r="K1781">
        <f>VLOOKUP($D1781,metadata!$B$2:$S$451,8,0)</f>
        <v>11</v>
      </c>
      <c r="L1781">
        <f>VLOOKUP($D1781,metadata!$B$2:$S$451,9,0)</f>
        <v>4</v>
      </c>
      <c r="M1781" t="str">
        <f>VLOOKUP($D1781,metadata!$B$2:$S$451,10,0)</f>
        <v>n</v>
      </c>
      <c r="N1781" t="str">
        <f>VLOOKUP($D1781,metadata!$B$2:$S$451,11,0)</f>
        <v>Psacothea hilaris</v>
      </c>
      <c r="O1781" t="str">
        <f>VLOOKUP($D1781,metadata!$B$2:$S$451,12,0)</f>
        <v>coleoptera</v>
      </c>
      <c r="P1781" t="str">
        <f>VLOOKUP($D1781,metadata!$B$2:$S$451,13,0)</f>
        <v>Nirasaki2</v>
      </c>
      <c r="Q1781">
        <f>VLOOKUP($D1781,metadata!$B$2:$S$451,14,0)</f>
        <v>35.708888999999999</v>
      </c>
      <c r="R1781">
        <f>VLOOKUP($D1781,metadata!$B$2:$S$451,15,0)</f>
        <v>138.446111</v>
      </c>
      <c r="S1781" t="str">
        <f>VLOOKUP($D1781,metadata!$B$2:$S$451,16,0)</f>
        <v/>
      </c>
      <c r="T1781" t="str">
        <f>VLOOKUP($D1781,metadata!$B$2:$S$451,17,0)</f>
        <v/>
      </c>
      <c r="U1781" t="str">
        <f>VLOOKUP($D1781,metadata!$B$2:$S$451,18,0)</f>
        <v/>
      </c>
      <c r="V1781">
        <f>VLOOKUP($D1781,metadata!$B$2:$Z$451,19,0)</f>
        <v>25</v>
      </c>
      <c r="W1781" t="str">
        <f>VLOOKUP($D1781,metadata!$B$2:$Z$451,20,0)</f>
        <v>global average</v>
      </c>
      <c r="X1781" t="str">
        <f>VLOOKUP($D1781,metadata!$B$2:$Z$451,21,0)</f>
        <v/>
      </c>
      <c r="Y1781">
        <f>VLOOKUP($D1781,metadata!$B$2:$Z$451,22,0)</f>
        <v>46</v>
      </c>
      <c r="Z1781" t="str">
        <f>VLOOKUP($D1781,metadata!$B$2:$Z$451,23,0)</f>
        <v/>
      </c>
      <c r="AA1781" t="str">
        <f>VLOOKUP($D1781,metadata!$B$2:$Z$451,24,0)</f>
        <v>larval</v>
      </c>
      <c r="AB1781" t="str">
        <f>VLOOKUP($D1781,metadata!$B$2:$Z$451,25,0)</f>
        <v/>
      </c>
      <c r="AC1781">
        <v>13.0363636363636</v>
      </c>
      <c r="AD1781">
        <v>90.410958904109606</v>
      </c>
      <c r="AF1781">
        <f>IF(AE1781="",V1781,AE1781)</f>
        <v>25</v>
      </c>
      <c r="AG1781">
        <f>ROUND(AC1781,1)</f>
        <v>13</v>
      </c>
      <c r="AH1781">
        <v>1999</v>
      </c>
      <c r="AI1781" t="s">
        <v>38</v>
      </c>
      <c r="AJ1781" t="s">
        <v>38</v>
      </c>
    </row>
    <row r="1782" spans="3:36" x14ac:dyDescent="0.3">
      <c r="C1782">
        <v>1782</v>
      </c>
      <c r="D1782" t="str">
        <f t="shared" si="60"/>
        <v>46-Nirasaki2</v>
      </c>
      <c r="E1782" t="str">
        <f>VLOOKUP($D1782,metadata!$B$2:$S$451,2,0)</f>
        <v>Shintani, Y; Ishikawa, Y</v>
      </c>
      <c r="F1782" t="str">
        <f>VLOOKUP($D1782,metadata!$B$2:$S$451,3,0)</f>
        <v>Transition of diapause attributes in the hybrid zone of the two morphological types of Psacothea hilaris (Coleoptera : Cerambycidae)</v>
      </c>
      <c r="G1782" t="str">
        <f>VLOOKUP($D1782,metadata!$B$2:$S$451,4,0)</f>
        <v>10.1093/ee/28.4.690</v>
      </c>
      <c r="H1782" t="str">
        <f>VLOOKUP($D1782,metadata!$B$2:$S$451,5,0)</f>
        <v>y</v>
      </c>
      <c r="I1782" t="str">
        <f>VLOOKUP($D1782,metadata!$B$2:$S$451,6,0)</f>
        <v>a</v>
      </c>
      <c r="J1782" t="str">
        <f>VLOOKUP($D1782,metadata!$B$2:$S$451,7,0)</f>
        <v>i</v>
      </c>
      <c r="K1782">
        <f>VLOOKUP($D1782,metadata!$B$2:$S$451,8,0)</f>
        <v>11</v>
      </c>
      <c r="L1782">
        <f>VLOOKUP($D1782,metadata!$B$2:$S$451,9,0)</f>
        <v>4</v>
      </c>
      <c r="M1782" t="str">
        <f>VLOOKUP($D1782,metadata!$B$2:$S$451,10,0)</f>
        <v>n</v>
      </c>
      <c r="N1782" t="str">
        <f>VLOOKUP($D1782,metadata!$B$2:$S$451,11,0)</f>
        <v>Psacothea hilaris</v>
      </c>
      <c r="O1782" t="str">
        <f>VLOOKUP($D1782,metadata!$B$2:$S$451,12,0)</f>
        <v>coleoptera</v>
      </c>
      <c r="P1782" t="str">
        <f>VLOOKUP($D1782,metadata!$B$2:$S$451,13,0)</f>
        <v>Nirasaki2</v>
      </c>
      <c r="Q1782">
        <f>VLOOKUP($D1782,metadata!$B$2:$S$451,14,0)</f>
        <v>35.708888999999999</v>
      </c>
      <c r="R1782">
        <f>VLOOKUP($D1782,metadata!$B$2:$S$451,15,0)</f>
        <v>138.446111</v>
      </c>
      <c r="S1782" t="str">
        <f>VLOOKUP($D1782,metadata!$B$2:$S$451,16,0)</f>
        <v/>
      </c>
      <c r="T1782" t="str">
        <f>VLOOKUP($D1782,metadata!$B$2:$S$451,17,0)</f>
        <v/>
      </c>
      <c r="U1782" t="str">
        <f>VLOOKUP($D1782,metadata!$B$2:$S$451,18,0)</f>
        <v/>
      </c>
      <c r="V1782">
        <f>VLOOKUP($D1782,metadata!$B$2:$Z$451,19,0)</f>
        <v>25</v>
      </c>
      <c r="W1782" t="str">
        <f>VLOOKUP($D1782,metadata!$B$2:$Z$451,20,0)</f>
        <v>global average</v>
      </c>
      <c r="X1782" t="str">
        <f>VLOOKUP($D1782,metadata!$B$2:$Z$451,21,0)</f>
        <v/>
      </c>
      <c r="Y1782">
        <f>VLOOKUP($D1782,metadata!$B$2:$Z$451,22,0)</f>
        <v>46</v>
      </c>
      <c r="Z1782" t="str">
        <f>VLOOKUP($D1782,metadata!$B$2:$Z$451,23,0)</f>
        <v/>
      </c>
      <c r="AA1782" t="str">
        <f>VLOOKUP($D1782,metadata!$B$2:$Z$451,24,0)</f>
        <v>larval</v>
      </c>
      <c r="AB1782" t="str">
        <f>VLOOKUP($D1782,metadata!$B$2:$Z$451,25,0)</f>
        <v/>
      </c>
      <c r="AC1782">
        <v>14.0181818181818</v>
      </c>
      <c r="AD1782">
        <v>-1.3698630136987</v>
      </c>
      <c r="AF1782">
        <f>IF(AE1782="",V1782,AE1782)</f>
        <v>25</v>
      </c>
      <c r="AG1782">
        <f>ROUND(AC1782,1)</f>
        <v>14</v>
      </c>
      <c r="AH1782">
        <v>1999</v>
      </c>
      <c r="AI1782" t="s">
        <v>38</v>
      </c>
      <c r="AJ1782" t="s">
        <v>38</v>
      </c>
    </row>
    <row r="1783" spans="3:36" x14ac:dyDescent="0.3">
      <c r="C1783">
        <v>1783</v>
      </c>
      <c r="D1783" t="str">
        <f t="shared" si="60"/>
        <v>46-Nirasaki2</v>
      </c>
      <c r="E1783" t="str">
        <f>VLOOKUP($D1783,metadata!$B$2:$S$451,2,0)</f>
        <v>Shintani, Y; Ishikawa, Y</v>
      </c>
      <c r="F1783" t="str">
        <f>VLOOKUP($D1783,metadata!$B$2:$S$451,3,0)</f>
        <v>Transition of diapause attributes in the hybrid zone of the two morphological types of Psacothea hilaris (Coleoptera : Cerambycidae)</v>
      </c>
      <c r="G1783" t="str">
        <f>VLOOKUP($D1783,metadata!$B$2:$S$451,4,0)</f>
        <v>10.1093/ee/28.4.690</v>
      </c>
      <c r="H1783" t="str">
        <f>VLOOKUP($D1783,metadata!$B$2:$S$451,5,0)</f>
        <v>y</v>
      </c>
      <c r="I1783" t="str">
        <f>VLOOKUP($D1783,metadata!$B$2:$S$451,6,0)</f>
        <v>a</v>
      </c>
      <c r="J1783" t="str">
        <f>VLOOKUP($D1783,metadata!$B$2:$S$451,7,0)</f>
        <v>i</v>
      </c>
      <c r="K1783">
        <f>VLOOKUP($D1783,metadata!$B$2:$S$451,8,0)</f>
        <v>11</v>
      </c>
      <c r="L1783">
        <f>VLOOKUP($D1783,metadata!$B$2:$S$451,9,0)</f>
        <v>4</v>
      </c>
      <c r="M1783" t="str">
        <f>VLOOKUP($D1783,metadata!$B$2:$S$451,10,0)</f>
        <v>n</v>
      </c>
      <c r="N1783" t="str">
        <f>VLOOKUP($D1783,metadata!$B$2:$S$451,11,0)</f>
        <v>Psacothea hilaris</v>
      </c>
      <c r="O1783" t="str">
        <f>VLOOKUP($D1783,metadata!$B$2:$S$451,12,0)</f>
        <v>coleoptera</v>
      </c>
      <c r="P1783" t="str">
        <f>VLOOKUP($D1783,metadata!$B$2:$S$451,13,0)</f>
        <v>Nirasaki2</v>
      </c>
      <c r="Q1783">
        <f>VLOOKUP($D1783,metadata!$B$2:$S$451,14,0)</f>
        <v>35.708888999999999</v>
      </c>
      <c r="R1783">
        <f>VLOOKUP($D1783,metadata!$B$2:$S$451,15,0)</f>
        <v>138.446111</v>
      </c>
      <c r="S1783" t="str">
        <f>VLOOKUP($D1783,metadata!$B$2:$S$451,16,0)</f>
        <v/>
      </c>
      <c r="T1783" t="str">
        <f>VLOOKUP($D1783,metadata!$B$2:$S$451,17,0)</f>
        <v/>
      </c>
      <c r="U1783" t="str">
        <f>VLOOKUP($D1783,metadata!$B$2:$S$451,18,0)</f>
        <v/>
      </c>
      <c r="V1783">
        <f>VLOOKUP($D1783,metadata!$B$2:$Z$451,19,0)</f>
        <v>25</v>
      </c>
      <c r="W1783" t="str">
        <f>VLOOKUP($D1783,metadata!$B$2:$Z$451,20,0)</f>
        <v>global average</v>
      </c>
      <c r="X1783" t="str">
        <f>VLOOKUP($D1783,metadata!$B$2:$Z$451,21,0)</f>
        <v/>
      </c>
      <c r="Y1783">
        <f>VLOOKUP($D1783,metadata!$B$2:$Z$451,22,0)</f>
        <v>46</v>
      </c>
      <c r="Z1783" t="str">
        <f>VLOOKUP($D1783,metadata!$B$2:$Z$451,23,0)</f>
        <v/>
      </c>
      <c r="AA1783" t="str">
        <f>VLOOKUP($D1783,metadata!$B$2:$Z$451,24,0)</f>
        <v>larval</v>
      </c>
      <c r="AB1783" t="str">
        <f>VLOOKUP($D1783,metadata!$B$2:$Z$451,25,0)</f>
        <v/>
      </c>
      <c r="AC1783">
        <v>15</v>
      </c>
      <c r="AD1783">
        <v>1.3698630136987</v>
      </c>
      <c r="AF1783">
        <f>IF(AE1783="",V1783,AE1783)</f>
        <v>25</v>
      </c>
      <c r="AG1783">
        <f>ROUND(AC1783,1)</f>
        <v>15</v>
      </c>
      <c r="AH1783">
        <v>1999</v>
      </c>
      <c r="AI1783" t="s">
        <v>38</v>
      </c>
      <c r="AJ1783" t="s">
        <v>38</v>
      </c>
    </row>
    <row r="1784" spans="3:36" x14ac:dyDescent="0.3">
      <c r="C1784">
        <v>1784</v>
      </c>
      <c r="D1784" t="str">
        <f t="shared" si="60"/>
        <v>46-Nirasaki3</v>
      </c>
      <c r="E1784" t="str">
        <f>VLOOKUP($D1784,metadata!$B$2:$S$451,2,0)</f>
        <v>Shintani, Y; Ishikawa, Y</v>
      </c>
      <c r="F1784" t="str">
        <f>VLOOKUP($D1784,metadata!$B$2:$S$451,3,0)</f>
        <v>Transition of diapause attributes in the hybrid zone of the two morphological types of Psacothea hilaris (Coleoptera : Cerambycidae)</v>
      </c>
      <c r="G1784" t="str">
        <f>VLOOKUP($D1784,metadata!$B$2:$S$451,4,0)</f>
        <v>10.1093/ee/28.4.690</v>
      </c>
      <c r="H1784" t="str">
        <f>VLOOKUP($D1784,metadata!$B$2:$S$451,5,0)</f>
        <v>y</v>
      </c>
      <c r="I1784" t="str">
        <f>VLOOKUP($D1784,metadata!$B$2:$S$451,6,0)</f>
        <v>a</v>
      </c>
      <c r="J1784" t="str">
        <f>VLOOKUP($D1784,metadata!$B$2:$S$451,7,0)</f>
        <v>i</v>
      </c>
      <c r="K1784">
        <f>VLOOKUP($D1784,metadata!$B$2:$S$451,8,0)</f>
        <v>11</v>
      </c>
      <c r="L1784">
        <f>VLOOKUP($D1784,metadata!$B$2:$S$451,9,0)</f>
        <v>4</v>
      </c>
      <c r="M1784" t="str">
        <f>VLOOKUP($D1784,metadata!$B$2:$S$451,10,0)</f>
        <v>n</v>
      </c>
      <c r="N1784" t="str">
        <f>VLOOKUP($D1784,metadata!$B$2:$S$451,11,0)</f>
        <v>Psacothea hilaris</v>
      </c>
      <c r="O1784" t="str">
        <f>VLOOKUP($D1784,metadata!$B$2:$S$451,12,0)</f>
        <v>coleoptera</v>
      </c>
      <c r="P1784" t="str">
        <f>VLOOKUP($D1784,metadata!$B$2:$S$451,13,0)</f>
        <v>Nirasaki3</v>
      </c>
      <c r="Q1784">
        <f>VLOOKUP($D1784,metadata!$B$2:$S$451,14,0)</f>
        <v>35.708888999999999</v>
      </c>
      <c r="R1784">
        <f>VLOOKUP($D1784,metadata!$B$2:$S$451,15,0)</f>
        <v>138.446111</v>
      </c>
      <c r="S1784" t="str">
        <f>VLOOKUP($D1784,metadata!$B$2:$S$451,16,0)</f>
        <v/>
      </c>
      <c r="T1784" t="str">
        <f>VLOOKUP($D1784,metadata!$B$2:$S$451,17,0)</f>
        <v/>
      </c>
      <c r="U1784" t="str">
        <f>VLOOKUP($D1784,metadata!$B$2:$S$451,18,0)</f>
        <v/>
      </c>
      <c r="V1784">
        <f>VLOOKUP($D1784,metadata!$B$2:$Z$451,19,0)</f>
        <v>25</v>
      </c>
      <c r="W1784" t="str">
        <f>VLOOKUP($D1784,metadata!$B$2:$Z$451,20,0)</f>
        <v>global average</v>
      </c>
      <c r="X1784" t="str">
        <f>VLOOKUP($D1784,metadata!$B$2:$Z$451,21,0)</f>
        <v/>
      </c>
      <c r="Y1784">
        <f>VLOOKUP($D1784,metadata!$B$2:$Z$451,22,0)</f>
        <v>46</v>
      </c>
      <c r="Z1784" t="str">
        <f>VLOOKUP($D1784,metadata!$B$2:$Z$451,23,0)</f>
        <v/>
      </c>
      <c r="AA1784" t="str">
        <f>VLOOKUP($D1784,metadata!$B$2:$Z$451,24,0)</f>
        <v>larval</v>
      </c>
      <c r="AB1784" t="str">
        <f>VLOOKUP($D1784,metadata!$B$2:$Z$451,25,0)</f>
        <v/>
      </c>
      <c r="AC1784">
        <v>12</v>
      </c>
      <c r="AD1784">
        <v>79.452054794520606</v>
      </c>
      <c r="AF1784">
        <f>IF(AE1784="",V1784,AE1784)</f>
        <v>25</v>
      </c>
      <c r="AG1784">
        <f>ROUND(AC1784,1)</f>
        <v>12</v>
      </c>
      <c r="AH1784">
        <v>1999</v>
      </c>
      <c r="AI1784" t="s">
        <v>37</v>
      </c>
      <c r="AJ1784" t="s">
        <v>37</v>
      </c>
    </row>
    <row r="1785" spans="3:36" x14ac:dyDescent="0.3">
      <c r="C1785">
        <v>1785</v>
      </c>
      <c r="D1785" t="str">
        <f t="shared" si="60"/>
        <v>46-Nirasaki3</v>
      </c>
      <c r="E1785" t="str">
        <f>VLOOKUP($D1785,metadata!$B$2:$S$451,2,0)</f>
        <v>Shintani, Y; Ishikawa, Y</v>
      </c>
      <c r="F1785" t="str">
        <f>VLOOKUP($D1785,metadata!$B$2:$S$451,3,0)</f>
        <v>Transition of diapause attributes in the hybrid zone of the two morphological types of Psacothea hilaris (Coleoptera : Cerambycidae)</v>
      </c>
      <c r="G1785" t="str">
        <f>VLOOKUP($D1785,metadata!$B$2:$S$451,4,0)</f>
        <v>10.1093/ee/28.4.690</v>
      </c>
      <c r="H1785" t="str">
        <f>VLOOKUP($D1785,metadata!$B$2:$S$451,5,0)</f>
        <v>y</v>
      </c>
      <c r="I1785" t="str">
        <f>VLOOKUP($D1785,metadata!$B$2:$S$451,6,0)</f>
        <v>a</v>
      </c>
      <c r="J1785" t="str">
        <f>VLOOKUP($D1785,metadata!$B$2:$S$451,7,0)</f>
        <v>i</v>
      </c>
      <c r="K1785">
        <f>VLOOKUP($D1785,metadata!$B$2:$S$451,8,0)</f>
        <v>11</v>
      </c>
      <c r="L1785">
        <f>VLOOKUP($D1785,metadata!$B$2:$S$451,9,0)</f>
        <v>4</v>
      </c>
      <c r="M1785" t="str">
        <f>VLOOKUP($D1785,metadata!$B$2:$S$451,10,0)</f>
        <v>n</v>
      </c>
      <c r="N1785" t="str">
        <f>VLOOKUP($D1785,metadata!$B$2:$S$451,11,0)</f>
        <v>Psacothea hilaris</v>
      </c>
      <c r="O1785" t="str">
        <f>VLOOKUP($D1785,metadata!$B$2:$S$451,12,0)</f>
        <v>coleoptera</v>
      </c>
      <c r="P1785" t="str">
        <f>VLOOKUP($D1785,metadata!$B$2:$S$451,13,0)</f>
        <v>Nirasaki3</v>
      </c>
      <c r="Q1785">
        <f>VLOOKUP($D1785,metadata!$B$2:$S$451,14,0)</f>
        <v>35.708888999999999</v>
      </c>
      <c r="R1785">
        <f>VLOOKUP($D1785,metadata!$B$2:$S$451,15,0)</f>
        <v>138.446111</v>
      </c>
      <c r="S1785" t="str">
        <f>VLOOKUP($D1785,metadata!$B$2:$S$451,16,0)</f>
        <v/>
      </c>
      <c r="T1785" t="str">
        <f>VLOOKUP($D1785,metadata!$B$2:$S$451,17,0)</f>
        <v/>
      </c>
      <c r="U1785" t="str">
        <f>VLOOKUP($D1785,metadata!$B$2:$S$451,18,0)</f>
        <v/>
      </c>
      <c r="V1785">
        <f>VLOOKUP($D1785,metadata!$B$2:$Z$451,19,0)</f>
        <v>25</v>
      </c>
      <c r="W1785" t="str">
        <f>VLOOKUP($D1785,metadata!$B$2:$Z$451,20,0)</f>
        <v>global average</v>
      </c>
      <c r="X1785" t="str">
        <f>VLOOKUP($D1785,metadata!$B$2:$Z$451,21,0)</f>
        <v/>
      </c>
      <c r="Y1785">
        <f>VLOOKUP($D1785,metadata!$B$2:$Z$451,22,0)</f>
        <v>46</v>
      </c>
      <c r="Z1785" t="str">
        <f>VLOOKUP($D1785,metadata!$B$2:$Z$451,23,0)</f>
        <v/>
      </c>
      <c r="AA1785" t="str">
        <f>VLOOKUP($D1785,metadata!$B$2:$Z$451,24,0)</f>
        <v>larval</v>
      </c>
      <c r="AB1785" t="str">
        <f>VLOOKUP($D1785,metadata!$B$2:$Z$451,25,0)</f>
        <v/>
      </c>
      <c r="AC1785">
        <v>12.964285714285699</v>
      </c>
      <c r="AD1785">
        <v>67.123287671232902</v>
      </c>
      <c r="AF1785">
        <f>IF(AE1785="",V1785,AE1785)</f>
        <v>25</v>
      </c>
      <c r="AG1785">
        <f>ROUND(AC1785,1)</f>
        <v>13</v>
      </c>
      <c r="AH1785">
        <v>1999</v>
      </c>
      <c r="AI1785" t="s">
        <v>37</v>
      </c>
      <c r="AJ1785" t="s">
        <v>37</v>
      </c>
    </row>
    <row r="1786" spans="3:36" x14ac:dyDescent="0.3">
      <c r="C1786">
        <v>1786</v>
      </c>
      <c r="D1786" t="str">
        <f t="shared" si="60"/>
        <v>46-Nirasaki3</v>
      </c>
      <c r="E1786" t="str">
        <f>VLOOKUP($D1786,metadata!$B$2:$S$451,2,0)</f>
        <v>Shintani, Y; Ishikawa, Y</v>
      </c>
      <c r="F1786" t="str">
        <f>VLOOKUP($D1786,metadata!$B$2:$S$451,3,0)</f>
        <v>Transition of diapause attributes in the hybrid zone of the two morphological types of Psacothea hilaris (Coleoptera : Cerambycidae)</v>
      </c>
      <c r="G1786" t="str">
        <f>VLOOKUP($D1786,metadata!$B$2:$S$451,4,0)</f>
        <v>10.1093/ee/28.4.690</v>
      </c>
      <c r="H1786" t="str">
        <f>VLOOKUP($D1786,metadata!$B$2:$S$451,5,0)</f>
        <v>y</v>
      </c>
      <c r="I1786" t="str">
        <f>VLOOKUP($D1786,metadata!$B$2:$S$451,6,0)</f>
        <v>a</v>
      </c>
      <c r="J1786" t="str">
        <f>VLOOKUP($D1786,metadata!$B$2:$S$451,7,0)</f>
        <v>i</v>
      </c>
      <c r="K1786">
        <f>VLOOKUP($D1786,metadata!$B$2:$S$451,8,0)</f>
        <v>11</v>
      </c>
      <c r="L1786">
        <f>VLOOKUP($D1786,metadata!$B$2:$S$451,9,0)</f>
        <v>4</v>
      </c>
      <c r="M1786" t="str">
        <f>VLOOKUP($D1786,metadata!$B$2:$S$451,10,0)</f>
        <v>n</v>
      </c>
      <c r="N1786" t="str">
        <f>VLOOKUP($D1786,metadata!$B$2:$S$451,11,0)</f>
        <v>Psacothea hilaris</v>
      </c>
      <c r="O1786" t="str">
        <f>VLOOKUP($D1786,metadata!$B$2:$S$451,12,0)</f>
        <v>coleoptera</v>
      </c>
      <c r="P1786" t="str">
        <f>VLOOKUP($D1786,metadata!$B$2:$S$451,13,0)</f>
        <v>Nirasaki3</v>
      </c>
      <c r="Q1786">
        <f>VLOOKUP($D1786,metadata!$B$2:$S$451,14,0)</f>
        <v>35.708888999999999</v>
      </c>
      <c r="R1786">
        <f>VLOOKUP($D1786,metadata!$B$2:$S$451,15,0)</f>
        <v>138.446111</v>
      </c>
      <c r="S1786" t="str">
        <f>VLOOKUP($D1786,metadata!$B$2:$S$451,16,0)</f>
        <v/>
      </c>
      <c r="T1786" t="str">
        <f>VLOOKUP($D1786,metadata!$B$2:$S$451,17,0)</f>
        <v/>
      </c>
      <c r="U1786" t="str">
        <f>VLOOKUP($D1786,metadata!$B$2:$S$451,18,0)</f>
        <v/>
      </c>
      <c r="V1786">
        <f>VLOOKUP($D1786,metadata!$B$2:$Z$451,19,0)</f>
        <v>25</v>
      </c>
      <c r="W1786" t="str">
        <f>VLOOKUP($D1786,metadata!$B$2:$Z$451,20,0)</f>
        <v>global average</v>
      </c>
      <c r="X1786" t="str">
        <f>VLOOKUP($D1786,metadata!$B$2:$Z$451,21,0)</f>
        <v/>
      </c>
      <c r="Y1786">
        <f>VLOOKUP($D1786,metadata!$B$2:$Z$451,22,0)</f>
        <v>46</v>
      </c>
      <c r="Z1786" t="str">
        <f>VLOOKUP($D1786,metadata!$B$2:$Z$451,23,0)</f>
        <v/>
      </c>
      <c r="AA1786" t="str">
        <f>VLOOKUP($D1786,metadata!$B$2:$Z$451,24,0)</f>
        <v>larval</v>
      </c>
      <c r="AB1786" t="str">
        <f>VLOOKUP($D1786,metadata!$B$2:$Z$451,25,0)</f>
        <v/>
      </c>
      <c r="AC1786">
        <v>13.982142857142801</v>
      </c>
      <c r="AD1786">
        <v>5.4794520547945904</v>
      </c>
      <c r="AF1786">
        <f>IF(AE1786="",V1786,AE1786)</f>
        <v>25</v>
      </c>
      <c r="AG1786">
        <f>ROUND(AC1786,1)</f>
        <v>14</v>
      </c>
      <c r="AH1786">
        <v>1999</v>
      </c>
      <c r="AI1786" t="s">
        <v>37</v>
      </c>
      <c r="AJ1786" t="s">
        <v>37</v>
      </c>
    </row>
    <row r="1787" spans="3:36" x14ac:dyDescent="0.3">
      <c r="C1787">
        <v>1787</v>
      </c>
      <c r="D1787" t="str">
        <f t="shared" si="60"/>
        <v>46-Nirasaki3</v>
      </c>
      <c r="E1787" t="str">
        <f>VLOOKUP($D1787,metadata!$B$2:$S$451,2,0)</f>
        <v>Shintani, Y; Ishikawa, Y</v>
      </c>
      <c r="F1787" t="str">
        <f>VLOOKUP($D1787,metadata!$B$2:$S$451,3,0)</f>
        <v>Transition of diapause attributes in the hybrid zone of the two morphological types of Psacothea hilaris (Coleoptera : Cerambycidae)</v>
      </c>
      <c r="G1787" t="str">
        <f>VLOOKUP($D1787,metadata!$B$2:$S$451,4,0)</f>
        <v>10.1093/ee/28.4.690</v>
      </c>
      <c r="H1787" t="str">
        <f>VLOOKUP($D1787,metadata!$B$2:$S$451,5,0)</f>
        <v>y</v>
      </c>
      <c r="I1787" t="str">
        <f>VLOOKUP($D1787,metadata!$B$2:$S$451,6,0)</f>
        <v>a</v>
      </c>
      <c r="J1787" t="str">
        <f>VLOOKUP($D1787,metadata!$B$2:$S$451,7,0)</f>
        <v>i</v>
      </c>
      <c r="K1787">
        <f>VLOOKUP($D1787,metadata!$B$2:$S$451,8,0)</f>
        <v>11</v>
      </c>
      <c r="L1787">
        <f>VLOOKUP($D1787,metadata!$B$2:$S$451,9,0)</f>
        <v>4</v>
      </c>
      <c r="M1787" t="str">
        <f>VLOOKUP($D1787,metadata!$B$2:$S$451,10,0)</f>
        <v>n</v>
      </c>
      <c r="N1787" t="str">
        <f>VLOOKUP($D1787,metadata!$B$2:$S$451,11,0)</f>
        <v>Psacothea hilaris</v>
      </c>
      <c r="O1787" t="str">
        <f>VLOOKUP($D1787,metadata!$B$2:$S$451,12,0)</f>
        <v>coleoptera</v>
      </c>
      <c r="P1787" t="str">
        <f>VLOOKUP($D1787,metadata!$B$2:$S$451,13,0)</f>
        <v>Nirasaki3</v>
      </c>
      <c r="Q1787">
        <f>VLOOKUP($D1787,metadata!$B$2:$S$451,14,0)</f>
        <v>35.708888999999999</v>
      </c>
      <c r="R1787">
        <f>VLOOKUP($D1787,metadata!$B$2:$S$451,15,0)</f>
        <v>138.446111</v>
      </c>
      <c r="S1787" t="str">
        <f>VLOOKUP($D1787,metadata!$B$2:$S$451,16,0)</f>
        <v/>
      </c>
      <c r="T1787" t="str">
        <f>VLOOKUP($D1787,metadata!$B$2:$S$451,17,0)</f>
        <v/>
      </c>
      <c r="U1787" t="str">
        <f>VLOOKUP($D1787,metadata!$B$2:$S$451,18,0)</f>
        <v/>
      </c>
      <c r="V1787">
        <f>VLOOKUP($D1787,metadata!$B$2:$Z$451,19,0)</f>
        <v>25</v>
      </c>
      <c r="W1787" t="str">
        <f>VLOOKUP($D1787,metadata!$B$2:$Z$451,20,0)</f>
        <v>global average</v>
      </c>
      <c r="X1787" t="str">
        <f>VLOOKUP($D1787,metadata!$B$2:$Z$451,21,0)</f>
        <v/>
      </c>
      <c r="Y1787">
        <f>VLOOKUP($D1787,metadata!$B$2:$Z$451,22,0)</f>
        <v>46</v>
      </c>
      <c r="Z1787" t="str">
        <f>VLOOKUP($D1787,metadata!$B$2:$Z$451,23,0)</f>
        <v/>
      </c>
      <c r="AA1787" t="str">
        <f>VLOOKUP($D1787,metadata!$B$2:$Z$451,24,0)</f>
        <v>larval</v>
      </c>
      <c r="AB1787" t="str">
        <f>VLOOKUP($D1787,metadata!$B$2:$Z$451,25,0)</f>
        <v/>
      </c>
      <c r="AC1787">
        <v>15</v>
      </c>
      <c r="AD1787">
        <v>1.3698630136987</v>
      </c>
      <c r="AF1787">
        <f>IF(AE1787="",V1787,AE1787)</f>
        <v>25</v>
      </c>
      <c r="AG1787">
        <f>ROUND(AC1787,1)</f>
        <v>15</v>
      </c>
      <c r="AH1787">
        <v>1999</v>
      </c>
      <c r="AI1787" t="s">
        <v>37</v>
      </c>
      <c r="AJ1787" t="s">
        <v>37</v>
      </c>
    </row>
    <row r="1788" spans="3:36" x14ac:dyDescent="0.3">
      <c r="C1788">
        <v>1788</v>
      </c>
      <c r="D1788" t="str">
        <f t="shared" si="60"/>
        <v>46-Hatsukari</v>
      </c>
      <c r="E1788" t="str">
        <f>VLOOKUP($D1788,metadata!$B$2:$S$451,2,0)</f>
        <v>Shintani, Y; Ishikawa, Y</v>
      </c>
      <c r="F1788" t="str">
        <f>VLOOKUP($D1788,metadata!$B$2:$S$451,3,0)</f>
        <v>Transition of diapause attributes in the hybrid zone of the two morphological types of Psacothea hilaris (Coleoptera : Cerambycidae)</v>
      </c>
      <c r="G1788" t="str">
        <f>VLOOKUP($D1788,metadata!$B$2:$S$451,4,0)</f>
        <v>10.1093/ee/28.4.690</v>
      </c>
      <c r="H1788" t="str">
        <f>VLOOKUP($D1788,metadata!$B$2:$S$451,5,0)</f>
        <v>y</v>
      </c>
      <c r="I1788" t="str">
        <f>VLOOKUP($D1788,metadata!$B$2:$S$451,6,0)</f>
        <v>a</v>
      </c>
      <c r="J1788" t="str">
        <f>VLOOKUP($D1788,metadata!$B$2:$S$451,7,0)</f>
        <v>i</v>
      </c>
      <c r="K1788">
        <f>VLOOKUP($D1788,metadata!$B$2:$S$451,8,0)</f>
        <v>11</v>
      </c>
      <c r="L1788">
        <f>VLOOKUP($D1788,metadata!$B$2:$S$451,9,0)</f>
        <v>4</v>
      </c>
      <c r="M1788" t="str">
        <f>VLOOKUP($D1788,metadata!$B$2:$S$451,10,0)</f>
        <v>n</v>
      </c>
      <c r="N1788" t="str">
        <f>VLOOKUP($D1788,metadata!$B$2:$S$451,11,0)</f>
        <v>Psacothea hilaris</v>
      </c>
      <c r="O1788" t="str">
        <f>VLOOKUP($D1788,metadata!$B$2:$S$451,12,0)</f>
        <v>coleoptera</v>
      </c>
      <c r="P1788" t="str">
        <f>VLOOKUP($D1788,metadata!$B$2:$S$451,13,0)</f>
        <v>Hatsukari</v>
      </c>
      <c r="Q1788">
        <f>VLOOKUP($D1788,metadata!$B$2:$S$451,14,0)</f>
        <v>35.610556000000003</v>
      </c>
      <c r="R1788">
        <f>VLOOKUP($D1788,metadata!$B$2:$S$451,15,0)</f>
        <v>138.94</v>
      </c>
      <c r="S1788" t="str">
        <f>VLOOKUP($D1788,metadata!$B$2:$S$451,16,0)</f>
        <v/>
      </c>
      <c r="T1788" t="str">
        <f>VLOOKUP($D1788,metadata!$B$2:$S$451,17,0)</f>
        <v/>
      </c>
      <c r="U1788" t="str">
        <f>VLOOKUP($D1788,metadata!$B$2:$S$451,18,0)</f>
        <v/>
      </c>
      <c r="V1788">
        <f>VLOOKUP($D1788,metadata!$B$2:$Z$451,19,0)</f>
        <v>25</v>
      </c>
      <c r="W1788" t="str">
        <f>VLOOKUP($D1788,metadata!$B$2:$Z$451,20,0)</f>
        <v>global average</v>
      </c>
      <c r="X1788" t="str">
        <f>VLOOKUP($D1788,metadata!$B$2:$Z$451,21,0)</f>
        <v/>
      </c>
      <c r="Y1788">
        <f>VLOOKUP($D1788,metadata!$B$2:$Z$451,22,0)</f>
        <v>46</v>
      </c>
      <c r="Z1788" t="str">
        <f>VLOOKUP($D1788,metadata!$B$2:$Z$451,23,0)</f>
        <v/>
      </c>
      <c r="AA1788" t="str">
        <f>VLOOKUP($D1788,metadata!$B$2:$Z$451,24,0)</f>
        <v>larval</v>
      </c>
      <c r="AB1788" t="str">
        <f>VLOOKUP($D1788,metadata!$B$2:$Z$451,25,0)</f>
        <v/>
      </c>
      <c r="AC1788">
        <v>12</v>
      </c>
      <c r="AD1788">
        <v>40.277777777777601</v>
      </c>
      <c r="AF1788">
        <f>IF(AE1788="",V1788,AE1788)</f>
        <v>25</v>
      </c>
      <c r="AG1788">
        <f>ROUND(AC1788,1)</f>
        <v>12</v>
      </c>
      <c r="AH1788">
        <v>1999</v>
      </c>
      <c r="AI1788" t="s">
        <v>37</v>
      </c>
      <c r="AJ1788" t="s">
        <v>37</v>
      </c>
    </row>
    <row r="1789" spans="3:36" x14ac:dyDescent="0.3">
      <c r="C1789">
        <v>1789</v>
      </c>
      <c r="D1789" t="str">
        <f t="shared" si="60"/>
        <v>46-Hatsukari</v>
      </c>
      <c r="E1789" t="str">
        <f>VLOOKUP($D1789,metadata!$B$2:$S$451,2,0)</f>
        <v>Shintani, Y; Ishikawa, Y</v>
      </c>
      <c r="F1789" t="str">
        <f>VLOOKUP($D1789,metadata!$B$2:$S$451,3,0)</f>
        <v>Transition of diapause attributes in the hybrid zone of the two morphological types of Psacothea hilaris (Coleoptera : Cerambycidae)</v>
      </c>
      <c r="G1789" t="str">
        <f>VLOOKUP($D1789,metadata!$B$2:$S$451,4,0)</f>
        <v>10.1093/ee/28.4.690</v>
      </c>
      <c r="H1789" t="str">
        <f>VLOOKUP($D1789,metadata!$B$2:$S$451,5,0)</f>
        <v>y</v>
      </c>
      <c r="I1789" t="str">
        <f>VLOOKUP($D1789,metadata!$B$2:$S$451,6,0)</f>
        <v>a</v>
      </c>
      <c r="J1789" t="str">
        <f>VLOOKUP($D1789,metadata!$B$2:$S$451,7,0)</f>
        <v>i</v>
      </c>
      <c r="K1789">
        <f>VLOOKUP($D1789,metadata!$B$2:$S$451,8,0)</f>
        <v>11</v>
      </c>
      <c r="L1789">
        <f>VLOOKUP($D1789,metadata!$B$2:$S$451,9,0)</f>
        <v>4</v>
      </c>
      <c r="M1789" t="str">
        <f>VLOOKUP($D1789,metadata!$B$2:$S$451,10,0)</f>
        <v>n</v>
      </c>
      <c r="N1789" t="str">
        <f>VLOOKUP($D1789,metadata!$B$2:$S$451,11,0)</f>
        <v>Psacothea hilaris</v>
      </c>
      <c r="O1789" t="str">
        <f>VLOOKUP($D1789,metadata!$B$2:$S$451,12,0)</f>
        <v>coleoptera</v>
      </c>
      <c r="P1789" t="str">
        <f>VLOOKUP($D1789,metadata!$B$2:$S$451,13,0)</f>
        <v>Hatsukari</v>
      </c>
      <c r="Q1789">
        <f>VLOOKUP($D1789,metadata!$B$2:$S$451,14,0)</f>
        <v>35.610556000000003</v>
      </c>
      <c r="R1789">
        <f>VLOOKUP($D1789,metadata!$B$2:$S$451,15,0)</f>
        <v>138.94</v>
      </c>
      <c r="S1789" t="str">
        <f>VLOOKUP($D1789,metadata!$B$2:$S$451,16,0)</f>
        <v/>
      </c>
      <c r="T1789" t="str">
        <f>VLOOKUP($D1789,metadata!$B$2:$S$451,17,0)</f>
        <v/>
      </c>
      <c r="U1789" t="str">
        <f>VLOOKUP($D1789,metadata!$B$2:$S$451,18,0)</f>
        <v/>
      </c>
      <c r="V1789">
        <f>VLOOKUP($D1789,metadata!$B$2:$Z$451,19,0)</f>
        <v>25</v>
      </c>
      <c r="W1789" t="str">
        <f>VLOOKUP($D1789,metadata!$B$2:$Z$451,20,0)</f>
        <v>global average</v>
      </c>
      <c r="X1789" t="str">
        <f>VLOOKUP($D1789,metadata!$B$2:$Z$451,21,0)</f>
        <v/>
      </c>
      <c r="Y1789">
        <f>VLOOKUP($D1789,metadata!$B$2:$Z$451,22,0)</f>
        <v>46</v>
      </c>
      <c r="Z1789" t="str">
        <f>VLOOKUP($D1789,metadata!$B$2:$Z$451,23,0)</f>
        <v/>
      </c>
      <c r="AA1789" t="str">
        <f>VLOOKUP($D1789,metadata!$B$2:$Z$451,24,0)</f>
        <v>larval</v>
      </c>
      <c r="AB1789" t="str">
        <f>VLOOKUP($D1789,metadata!$B$2:$Z$451,25,0)</f>
        <v/>
      </c>
      <c r="AC1789">
        <v>13.0178571428571</v>
      </c>
      <c r="AD1789">
        <v>15.2777777777777</v>
      </c>
      <c r="AF1789">
        <f>IF(AE1789="",V1789,AE1789)</f>
        <v>25</v>
      </c>
      <c r="AG1789">
        <f>ROUND(AC1789,1)</f>
        <v>13</v>
      </c>
      <c r="AH1789">
        <v>1999</v>
      </c>
      <c r="AI1789" t="s">
        <v>37</v>
      </c>
      <c r="AJ1789" t="s">
        <v>37</v>
      </c>
    </row>
    <row r="1790" spans="3:36" x14ac:dyDescent="0.3">
      <c r="C1790">
        <v>1790</v>
      </c>
      <c r="D1790" t="str">
        <f t="shared" si="60"/>
        <v>46-Hatsukari</v>
      </c>
      <c r="E1790" t="str">
        <f>VLOOKUP($D1790,metadata!$B$2:$S$451,2,0)</f>
        <v>Shintani, Y; Ishikawa, Y</v>
      </c>
      <c r="F1790" t="str">
        <f>VLOOKUP($D1790,metadata!$B$2:$S$451,3,0)</f>
        <v>Transition of diapause attributes in the hybrid zone of the two morphological types of Psacothea hilaris (Coleoptera : Cerambycidae)</v>
      </c>
      <c r="G1790" t="str">
        <f>VLOOKUP($D1790,metadata!$B$2:$S$451,4,0)</f>
        <v>10.1093/ee/28.4.690</v>
      </c>
      <c r="H1790" t="str">
        <f>VLOOKUP($D1790,metadata!$B$2:$S$451,5,0)</f>
        <v>y</v>
      </c>
      <c r="I1790" t="str">
        <f>VLOOKUP($D1790,metadata!$B$2:$S$451,6,0)</f>
        <v>a</v>
      </c>
      <c r="J1790" t="str">
        <f>VLOOKUP($D1790,metadata!$B$2:$S$451,7,0)</f>
        <v>i</v>
      </c>
      <c r="K1790">
        <f>VLOOKUP($D1790,metadata!$B$2:$S$451,8,0)</f>
        <v>11</v>
      </c>
      <c r="L1790">
        <f>VLOOKUP($D1790,metadata!$B$2:$S$451,9,0)</f>
        <v>4</v>
      </c>
      <c r="M1790" t="str">
        <f>VLOOKUP($D1790,metadata!$B$2:$S$451,10,0)</f>
        <v>n</v>
      </c>
      <c r="N1790" t="str">
        <f>VLOOKUP($D1790,metadata!$B$2:$S$451,11,0)</f>
        <v>Psacothea hilaris</v>
      </c>
      <c r="O1790" t="str">
        <f>VLOOKUP($D1790,metadata!$B$2:$S$451,12,0)</f>
        <v>coleoptera</v>
      </c>
      <c r="P1790" t="str">
        <f>VLOOKUP($D1790,metadata!$B$2:$S$451,13,0)</f>
        <v>Hatsukari</v>
      </c>
      <c r="Q1790">
        <f>VLOOKUP($D1790,metadata!$B$2:$S$451,14,0)</f>
        <v>35.610556000000003</v>
      </c>
      <c r="R1790">
        <f>VLOOKUP($D1790,metadata!$B$2:$S$451,15,0)</f>
        <v>138.94</v>
      </c>
      <c r="S1790" t="str">
        <f>VLOOKUP($D1790,metadata!$B$2:$S$451,16,0)</f>
        <v/>
      </c>
      <c r="T1790" t="str">
        <f>VLOOKUP($D1790,metadata!$B$2:$S$451,17,0)</f>
        <v/>
      </c>
      <c r="U1790" t="str">
        <f>VLOOKUP($D1790,metadata!$B$2:$S$451,18,0)</f>
        <v/>
      </c>
      <c r="V1790">
        <f>VLOOKUP($D1790,metadata!$B$2:$Z$451,19,0)</f>
        <v>25</v>
      </c>
      <c r="W1790" t="str">
        <f>VLOOKUP($D1790,metadata!$B$2:$Z$451,20,0)</f>
        <v>global average</v>
      </c>
      <c r="X1790" t="str">
        <f>VLOOKUP($D1790,metadata!$B$2:$Z$451,21,0)</f>
        <v/>
      </c>
      <c r="Y1790">
        <f>VLOOKUP($D1790,metadata!$B$2:$Z$451,22,0)</f>
        <v>46</v>
      </c>
      <c r="Z1790" t="str">
        <f>VLOOKUP($D1790,metadata!$B$2:$Z$451,23,0)</f>
        <v/>
      </c>
      <c r="AA1790" t="str">
        <f>VLOOKUP($D1790,metadata!$B$2:$Z$451,24,0)</f>
        <v>larval</v>
      </c>
      <c r="AB1790" t="str">
        <f>VLOOKUP($D1790,metadata!$B$2:$Z$451,25,0)</f>
        <v/>
      </c>
      <c r="AC1790">
        <v>14.035714285714199</v>
      </c>
      <c r="AD1790">
        <v>0</v>
      </c>
      <c r="AF1790">
        <f>IF(AE1790="",V1790,AE1790)</f>
        <v>25</v>
      </c>
      <c r="AG1790">
        <f>ROUND(AC1790,1)</f>
        <v>14</v>
      </c>
      <c r="AH1790">
        <v>1999</v>
      </c>
      <c r="AI1790" t="s">
        <v>37</v>
      </c>
      <c r="AJ1790" t="s">
        <v>37</v>
      </c>
    </row>
    <row r="1791" spans="3:36" x14ac:dyDescent="0.3">
      <c r="C1791">
        <v>1791</v>
      </c>
      <c r="D1791" t="str">
        <f t="shared" si="60"/>
        <v>46-Hatsukari</v>
      </c>
      <c r="E1791" t="str">
        <f>VLOOKUP($D1791,metadata!$B$2:$S$451,2,0)</f>
        <v>Shintani, Y; Ishikawa, Y</v>
      </c>
      <c r="F1791" t="str">
        <f>VLOOKUP($D1791,metadata!$B$2:$S$451,3,0)</f>
        <v>Transition of diapause attributes in the hybrid zone of the two morphological types of Psacothea hilaris (Coleoptera : Cerambycidae)</v>
      </c>
      <c r="G1791" t="str">
        <f>VLOOKUP($D1791,metadata!$B$2:$S$451,4,0)</f>
        <v>10.1093/ee/28.4.690</v>
      </c>
      <c r="H1791" t="str">
        <f>VLOOKUP($D1791,metadata!$B$2:$S$451,5,0)</f>
        <v>y</v>
      </c>
      <c r="I1791" t="str">
        <f>VLOOKUP($D1791,metadata!$B$2:$S$451,6,0)</f>
        <v>a</v>
      </c>
      <c r="J1791" t="str">
        <f>VLOOKUP($D1791,metadata!$B$2:$S$451,7,0)</f>
        <v>i</v>
      </c>
      <c r="K1791">
        <f>VLOOKUP($D1791,metadata!$B$2:$S$451,8,0)</f>
        <v>11</v>
      </c>
      <c r="L1791">
        <f>VLOOKUP($D1791,metadata!$B$2:$S$451,9,0)</f>
        <v>4</v>
      </c>
      <c r="M1791" t="str">
        <f>VLOOKUP($D1791,metadata!$B$2:$S$451,10,0)</f>
        <v>n</v>
      </c>
      <c r="N1791" t="str">
        <f>VLOOKUP($D1791,metadata!$B$2:$S$451,11,0)</f>
        <v>Psacothea hilaris</v>
      </c>
      <c r="O1791" t="str">
        <f>VLOOKUP($D1791,metadata!$B$2:$S$451,12,0)</f>
        <v>coleoptera</v>
      </c>
      <c r="P1791" t="str">
        <f>VLOOKUP($D1791,metadata!$B$2:$S$451,13,0)</f>
        <v>Hatsukari</v>
      </c>
      <c r="Q1791">
        <f>VLOOKUP($D1791,metadata!$B$2:$S$451,14,0)</f>
        <v>35.610556000000003</v>
      </c>
      <c r="R1791">
        <f>VLOOKUP($D1791,metadata!$B$2:$S$451,15,0)</f>
        <v>138.94</v>
      </c>
      <c r="S1791" t="str">
        <f>VLOOKUP($D1791,metadata!$B$2:$S$451,16,0)</f>
        <v/>
      </c>
      <c r="T1791" t="str">
        <f>VLOOKUP($D1791,metadata!$B$2:$S$451,17,0)</f>
        <v/>
      </c>
      <c r="U1791" t="str">
        <f>VLOOKUP($D1791,metadata!$B$2:$S$451,18,0)</f>
        <v/>
      </c>
      <c r="V1791">
        <f>VLOOKUP($D1791,metadata!$B$2:$Z$451,19,0)</f>
        <v>25</v>
      </c>
      <c r="W1791" t="str">
        <f>VLOOKUP($D1791,metadata!$B$2:$Z$451,20,0)</f>
        <v>global average</v>
      </c>
      <c r="X1791" t="str">
        <f>VLOOKUP($D1791,metadata!$B$2:$Z$451,21,0)</f>
        <v/>
      </c>
      <c r="Y1791">
        <f>VLOOKUP($D1791,metadata!$B$2:$Z$451,22,0)</f>
        <v>46</v>
      </c>
      <c r="Z1791" t="str">
        <f>VLOOKUP($D1791,metadata!$B$2:$Z$451,23,0)</f>
        <v/>
      </c>
      <c r="AA1791" t="str">
        <f>VLOOKUP($D1791,metadata!$B$2:$Z$451,24,0)</f>
        <v>larval</v>
      </c>
      <c r="AB1791" t="str">
        <f>VLOOKUP($D1791,metadata!$B$2:$Z$451,25,0)</f>
        <v/>
      </c>
      <c r="AC1791">
        <v>15</v>
      </c>
      <c r="AD1791">
        <v>1.3888888888886799</v>
      </c>
      <c r="AF1791">
        <f>IF(AE1791="",V1791,AE1791)</f>
        <v>25</v>
      </c>
      <c r="AG1791">
        <f>ROUND(AC1791,1)</f>
        <v>15</v>
      </c>
      <c r="AH1791">
        <v>1999</v>
      </c>
      <c r="AI1791" t="s">
        <v>37</v>
      </c>
      <c r="AJ1791" t="s">
        <v>37</v>
      </c>
    </row>
    <row r="1792" spans="3:36" x14ac:dyDescent="0.3">
      <c r="C1792">
        <v>1792</v>
      </c>
      <c r="D1792" t="str">
        <f t="shared" si="60"/>
        <v>46-Hatsukari2</v>
      </c>
      <c r="E1792" t="str">
        <f>VLOOKUP($D1792,metadata!$B$2:$S$451,2,0)</f>
        <v>Shintani, Y; Ishikawa, Y</v>
      </c>
      <c r="F1792" t="str">
        <f>VLOOKUP($D1792,metadata!$B$2:$S$451,3,0)</f>
        <v>Transition of diapause attributes in the hybrid zone of the two morphological types of Psacothea hilaris (Coleoptera : Cerambycidae)</v>
      </c>
      <c r="G1792" t="str">
        <f>VLOOKUP($D1792,metadata!$B$2:$S$451,4,0)</f>
        <v>10.1093/ee/28.4.690</v>
      </c>
      <c r="H1792" t="str">
        <f>VLOOKUP($D1792,metadata!$B$2:$S$451,5,0)</f>
        <v>y</v>
      </c>
      <c r="I1792" t="str">
        <f>VLOOKUP($D1792,metadata!$B$2:$S$451,6,0)</f>
        <v>a</v>
      </c>
      <c r="J1792" t="str">
        <f>VLOOKUP($D1792,metadata!$B$2:$S$451,7,0)</f>
        <v>i</v>
      </c>
      <c r="K1792">
        <f>VLOOKUP($D1792,metadata!$B$2:$S$451,8,0)</f>
        <v>11</v>
      </c>
      <c r="L1792">
        <f>VLOOKUP($D1792,metadata!$B$2:$S$451,9,0)</f>
        <v>4</v>
      </c>
      <c r="M1792" t="str">
        <f>VLOOKUP($D1792,metadata!$B$2:$S$451,10,0)</f>
        <v>n</v>
      </c>
      <c r="N1792" t="str">
        <f>VLOOKUP($D1792,metadata!$B$2:$S$451,11,0)</f>
        <v>Psacothea hilaris</v>
      </c>
      <c r="O1792" t="str">
        <f>VLOOKUP($D1792,metadata!$B$2:$S$451,12,0)</f>
        <v>coleoptera</v>
      </c>
      <c r="P1792" t="str">
        <f>VLOOKUP($D1792,metadata!$B$2:$S$451,13,0)</f>
        <v>Hatsukari2</v>
      </c>
      <c r="Q1792">
        <f>VLOOKUP($D1792,metadata!$B$2:$S$451,14,0)</f>
        <v>35.610556000000003</v>
      </c>
      <c r="R1792">
        <f>VLOOKUP($D1792,metadata!$B$2:$S$451,15,0)</f>
        <v>138.94</v>
      </c>
      <c r="S1792" t="str">
        <f>VLOOKUP($D1792,metadata!$B$2:$S$451,16,0)</f>
        <v/>
      </c>
      <c r="T1792" t="str">
        <f>VLOOKUP($D1792,metadata!$B$2:$S$451,17,0)</f>
        <v/>
      </c>
      <c r="U1792" t="str">
        <f>VLOOKUP($D1792,metadata!$B$2:$S$451,18,0)</f>
        <v/>
      </c>
      <c r="V1792">
        <f>VLOOKUP($D1792,metadata!$B$2:$Z$451,19,0)</f>
        <v>25</v>
      </c>
      <c r="W1792" t="str">
        <f>VLOOKUP($D1792,metadata!$B$2:$Z$451,20,0)</f>
        <v>global average</v>
      </c>
      <c r="X1792" t="str">
        <f>VLOOKUP($D1792,metadata!$B$2:$Z$451,21,0)</f>
        <v/>
      </c>
      <c r="Y1792">
        <f>VLOOKUP($D1792,metadata!$B$2:$Z$451,22,0)</f>
        <v>46</v>
      </c>
      <c r="Z1792" t="str">
        <f>VLOOKUP($D1792,metadata!$B$2:$Z$451,23,0)</f>
        <v/>
      </c>
      <c r="AA1792" t="str">
        <f>VLOOKUP($D1792,metadata!$B$2:$Z$451,24,0)</f>
        <v>larval</v>
      </c>
      <c r="AB1792" t="str">
        <f>VLOOKUP($D1792,metadata!$B$2:$Z$451,25,0)</f>
        <v/>
      </c>
      <c r="AC1792">
        <v>12.0855654761904</v>
      </c>
      <c r="AD1792">
        <v>59.722222222222101</v>
      </c>
      <c r="AF1792">
        <f>IF(AE1792="",V1792,AE1792)</f>
        <v>25</v>
      </c>
      <c r="AG1792">
        <v>12</v>
      </c>
      <c r="AH1792">
        <v>1999</v>
      </c>
      <c r="AI1792" t="s">
        <v>37</v>
      </c>
      <c r="AJ1792" t="s">
        <v>37</v>
      </c>
    </row>
    <row r="1793" spans="3:36" x14ac:dyDescent="0.3">
      <c r="C1793">
        <v>1793</v>
      </c>
      <c r="D1793" t="str">
        <f t="shared" si="60"/>
        <v>46-Hatsukari2</v>
      </c>
      <c r="E1793" t="str">
        <f>VLOOKUP($D1793,metadata!$B$2:$S$451,2,0)</f>
        <v>Shintani, Y; Ishikawa, Y</v>
      </c>
      <c r="F1793" t="str">
        <f>VLOOKUP($D1793,metadata!$B$2:$S$451,3,0)</f>
        <v>Transition of diapause attributes in the hybrid zone of the two morphological types of Psacothea hilaris (Coleoptera : Cerambycidae)</v>
      </c>
      <c r="G1793" t="str">
        <f>VLOOKUP($D1793,metadata!$B$2:$S$451,4,0)</f>
        <v>10.1093/ee/28.4.690</v>
      </c>
      <c r="H1793" t="str">
        <f>VLOOKUP($D1793,metadata!$B$2:$S$451,5,0)</f>
        <v>y</v>
      </c>
      <c r="I1793" t="str">
        <f>VLOOKUP($D1793,metadata!$B$2:$S$451,6,0)</f>
        <v>a</v>
      </c>
      <c r="J1793" t="str">
        <f>VLOOKUP($D1793,metadata!$B$2:$S$451,7,0)</f>
        <v>i</v>
      </c>
      <c r="K1793">
        <f>VLOOKUP($D1793,metadata!$B$2:$S$451,8,0)</f>
        <v>11</v>
      </c>
      <c r="L1793">
        <f>VLOOKUP($D1793,metadata!$B$2:$S$451,9,0)</f>
        <v>4</v>
      </c>
      <c r="M1793" t="str">
        <f>VLOOKUP($D1793,metadata!$B$2:$S$451,10,0)</f>
        <v>n</v>
      </c>
      <c r="N1793" t="str">
        <f>VLOOKUP($D1793,metadata!$B$2:$S$451,11,0)</f>
        <v>Psacothea hilaris</v>
      </c>
      <c r="O1793" t="str">
        <f>VLOOKUP($D1793,metadata!$B$2:$S$451,12,0)</f>
        <v>coleoptera</v>
      </c>
      <c r="P1793" t="str">
        <f>VLOOKUP($D1793,metadata!$B$2:$S$451,13,0)</f>
        <v>Hatsukari2</v>
      </c>
      <c r="Q1793">
        <f>VLOOKUP($D1793,metadata!$B$2:$S$451,14,0)</f>
        <v>35.610556000000003</v>
      </c>
      <c r="R1793">
        <f>VLOOKUP($D1793,metadata!$B$2:$S$451,15,0)</f>
        <v>138.94</v>
      </c>
      <c r="S1793" t="str">
        <f>VLOOKUP($D1793,metadata!$B$2:$S$451,16,0)</f>
        <v/>
      </c>
      <c r="T1793" t="str">
        <f>VLOOKUP($D1793,metadata!$B$2:$S$451,17,0)</f>
        <v/>
      </c>
      <c r="U1793" t="str">
        <f>VLOOKUP($D1793,metadata!$B$2:$S$451,18,0)</f>
        <v/>
      </c>
      <c r="V1793">
        <f>VLOOKUP($D1793,metadata!$B$2:$Z$451,19,0)</f>
        <v>25</v>
      </c>
      <c r="W1793" t="str">
        <f>VLOOKUP($D1793,metadata!$B$2:$Z$451,20,0)</f>
        <v>global average</v>
      </c>
      <c r="X1793" t="str">
        <f>VLOOKUP($D1793,metadata!$B$2:$Z$451,21,0)</f>
        <v/>
      </c>
      <c r="Y1793">
        <f>VLOOKUP($D1793,metadata!$B$2:$Z$451,22,0)</f>
        <v>46</v>
      </c>
      <c r="Z1793" t="str">
        <f>VLOOKUP($D1793,metadata!$B$2:$Z$451,23,0)</f>
        <v/>
      </c>
      <c r="AA1793" t="str">
        <f>VLOOKUP($D1793,metadata!$B$2:$Z$451,24,0)</f>
        <v>larval</v>
      </c>
      <c r="AB1793" t="str">
        <f>VLOOKUP($D1793,metadata!$B$2:$Z$451,25,0)</f>
        <v/>
      </c>
      <c r="AC1793">
        <v>13.0372023809523</v>
      </c>
      <c r="AD1793">
        <v>36.111111111111001</v>
      </c>
      <c r="AF1793">
        <f>IF(AE1793="",V1793,AE1793)</f>
        <v>25</v>
      </c>
      <c r="AG1793">
        <f>ROUND(AC1793,1)</f>
        <v>13</v>
      </c>
      <c r="AH1793">
        <v>1999</v>
      </c>
      <c r="AI1793" t="s">
        <v>37</v>
      </c>
      <c r="AJ1793" t="s">
        <v>37</v>
      </c>
    </row>
    <row r="1794" spans="3:36" x14ac:dyDescent="0.3">
      <c r="C1794">
        <v>1794</v>
      </c>
      <c r="D1794" t="str">
        <f t="shared" ref="D1794:D1857" si="61">VLOOKUP(C1794,$A$1:$B$451,2)</f>
        <v>46-Hatsukari2</v>
      </c>
      <c r="E1794" t="str">
        <f>VLOOKUP($D1794,metadata!$B$2:$S$451,2,0)</f>
        <v>Shintani, Y; Ishikawa, Y</v>
      </c>
      <c r="F1794" t="str">
        <f>VLOOKUP($D1794,metadata!$B$2:$S$451,3,0)</f>
        <v>Transition of diapause attributes in the hybrid zone of the two morphological types of Psacothea hilaris (Coleoptera : Cerambycidae)</v>
      </c>
      <c r="G1794" t="str">
        <f>VLOOKUP($D1794,metadata!$B$2:$S$451,4,0)</f>
        <v>10.1093/ee/28.4.690</v>
      </c>
      <c r="H1794" t="str">
        <f>VLOOKUP($D1794,metadata!$B$2:$S$451,5,0)</f>
        <v>y</v>
      </c>
      <c r="I1794" t="str">
        <f>VLOOKUP($D1794,metadata!$B$2:$S$451,6,0)</f>
        <v>a</v>
      </c>
      <c r="J1794" t="str">
        <f>VLOOKUP($D1794,metadata!$B$2:$S$451,7,0)</f>
        <v>i</v>
      </c>
      <c r="K1794">
        <f>VLOOKUP($D1794,metadata!$B$2:$S$451,8,0)</f>
        <v>11</v>
      </c>
      <c r="L1794">
        <f>VLOOKUP($D1794,metadata!$B$2:$S$451,9,0)</f>
        <v>4</v>
      </c>
      <c r="M1794" t="str">
        <f>VLOOKUP($D1794,metadata!$B$2:$S$451,10,0)</f>
        <v>n</v>
      </c>
      <c r="N1794" t="str">
        <f>VLOOKUP($D1794,metadata!$B$2:$S$451,11,0)</f>
        <v>Psacothea hilaris</v>
      </c>
      <c r="O1794" t="str">
        <f>VLOOKUP($D1794,metadata!$B$2:$S$451,12,0)</f>
        <v>coleoptera</v>
      </c>
      <c r="P1794" t="str">
        <f>VLOOKUP($D1794,metadata!$B$2:$S$451,13,0)</f>
        <v>Hatsukari2</v>
      </c>
      <c r="Q1794">
        <f>VLOOKUP($D1794,metadata!$B$2:$S$451,14,0)</f>
        <v>35.610556000000003</v>
      </c>
      <c r="R1794">
        <f>VLOOKUP($D1794,metadata!$B$2:$S$451,15,0)</f>
        <v>138.94</v>
      </c>
      <c r="S1794" t="str">
        <f>VLOOKUP($D1794,metadata!$B$2:$S$451,16,0)</f>
        <v/>
      </c>
      <c r="T1794" t="str">
        <f>VLOOKUP($D1794,metadata!$B$2:$S$451,17,0)</f>
        <v/>
      </c>
      <c r="U1794" t="str">
        <f>VLOOKUP($D1794,metadata!$B$2:$S$451,18,0)</f>
        <v/>
      </c>
      <c r="V1794">
        <f>VLOOKUP($D1794,metadata!$B$2:$Z$451,19,0)</f>
        <v>25</v>
      </c>
      <c r="W1794" t="str">
        <f>VLOOKUP($D1794,metadata!$B$2:$Z$451,20,0)</f>
        <v>global average</v>
      </c>
      <c r="X1794" t="str">
        <f>VLOOKUP($D1794,metadata!$B$2:$Z$451,21,0)</f>
        <v/>
      </c>
      <c r="Y1794">
        <f>VLOOKUP($D1794,metadata!$B$2:$Z$451,22,0)</f>
        <v>46</v>
      </c>
      <c r="Z1794" t="str">
        <f>VLOOKUP($D1794,metadata!$B$2:$Z$451,23,0)</f>
        <v/>
      </c>
      <c r="AA1794" t="str">
        <f>VLOOKUP($D1794,metadata!$B$2:$Z$451,24,0)</f>
        <v>larval</v>
      </c>
      <c r="AB1794" t="str">
        <f>VLOOKUP($D1794,metadata!$B$2:$Z$451,25,0)</f>
        <v/>
      </c>
      <c r="AC1794">
        <v>14.039434523809501</v>
      </c>
      <c r="AD1794">
        <v>6.9444444444443398</v>
      </c>
      <c r="AF1794">
        <f>IF(AE1794="",V1794,AE1794)</f>
        <v>25</v>
      </c>
      <c r="AG1794">
        <f>ROUND(AC1794,1)</f>
        <v>14</v>
      </c>
      <c r="AH1794">
        <v>1999</v>
      </c>
      <c r="AI1794" t="s">
        <v>37</v>
      </c>
      <c r="AJ1794" t="s">
        <v>37</v>
      </c>
    </row>
    <row r="1795" spans="3:36" x14ac:dyDescent="0.3">
      <c r="C1795">
        <v>1795</v>
      </c>
      <c r="D1795" t="str">
        <f t="shared" si="61"/>
        <v>46-Hatsukari2</v>
      </c>
      <c r="E1795" t="str">
        <f>VLOOKUP($D1795,metadata!$B$2:$S$451,2,0)</f>
        <v>Shintani, Y; Ishikawa, Y</v>
      </c>
      <c r="F1795" t="str">
        <f>VLOOKUP($D1795,metadata!$B$2:$S$451,3,0)</f>
        <v>Transition of diapause attributes in the hybrid zone of the two morphological types of Psacothea hilaris (Coleoptera : Cerambycidae)</v>
      </c>
      <c r="G1795" t="str">
        <f>VLOOKUP($D1795,metadata!$B$2:$S$451,4,0)</f>
        <v>10.1093/ee/28.4.690</v>
      </c>
      <c r="H1795" t="str">
        <f>VLOOKUP($D1795,metadata!$B$2:$S$451,5,0)</f>
        <v>y</v>
      </c>
      <c r="I1795" t="str">
        <f>VLOOKUP($D1795,metadata!$B$2:$S$451,6,0)</f>
        <v>a</v>
      </c>
      <c r="J1795" t="str">
        <f>VLOOKUP($D1795,metadata!$B$2:$S$451,7,0)</f>
        <v>i</v>
      </c>
      <c r="K1795">
        <f>VLOOKUP($D1795,metadata!$B$2:$S$451,8,0)</f>
        <v>11</v>
      </c>
      <c r="L1795">
        <f>VLOOKUP($D1795,metadata!$B$2:$S$451,9,0)</f>
        <v>4</v>
      </c>
      <c r="M1795" t="str">
        <f>VLOOKUP($D1795,metadata!$B$2:$S$451,10,0)</f>
        <v>n</v>
      </c>
      <c r="N1795" t="str">
        <f>VLOOKUP($D1795,metadata!$B$2:$S$451,11,0)</f>
        <v>Psacothea hilaris</v>
      </c>
      <c r="O1795" t="str">
        <f>VLOOKUP($D1795,metadata!$B$2:$S$451,12,0)</f>
        <v>coleoptera</v>
      </c>
      <c r="P1795" t="str">
        <f>VLOOKUP($D1795,metadata!$B$2:$S$451,13,0)</f>
        <v>Hatsukari2</v>
      </c>
      <c r="Q1795">
        <f>VLOOKUP($D1795,metadata!$B$2:$S$451,14,0)</f>
        <v>35.610556000000003</v>
      </c>
      <c r="R1795">
        <f>VLOOKUP($D1795,metadata!$B$2:$S$451,15,0)</f>
        <v>138.94</v>
      </c>
      <c r="S1795" t="str">
        <f>VLOOKUP($D1795,metadata!$B$2:$S$451,16,0)</f>
        <v/>
      </c>
      <c r="T1795" t="str">
        <f>VLOOKUP($D1795,metadata!$B$2:$S$451,17,0)</f>
        <v/>
      </c>
      <c r="U1795" t="str">
        <f>VLOOKUP($D1795,metadata!$B$2:$S$451,18,0)</f>
        <v/>
      </c>
      <c r="V1795">
        <f>VLOOKUP($D1795,metadata!$B$2:$Z$451,19,0)</f>
        <v>25</v>
      </c>
      <c r="W1795" t="str">
        <f>VLOOKUP($D1795,metadata!$B$2:$Z$451,20,0)</f>
        <v>global average</v>
      </c>
      <c r="X1795" t="str">
        <f>VLOOKUP($D1795,metadata!$B$2:$Z$451,21,0)</f>
        <v/>
      </c>
      <c r="Y1795">
        <f>VLOOKUP($D1795,metadata!$B$2:$Z$451,22,0)</f>
        <v>46</v>
      </c>
      <c r="Z1795" t="str">
        <f>VLOOKUP($D1795,metadata!$B$2:$Z$451,23,0)</f>
        <v/>
      </c>
      <c r="AA1795" t="str">
        <f>VLOOKUP($D1795,metadata!$B$2:$Z$451,24,0)</f>
        <v>larval</v>
      </c>
      <c r="AB1795" t="str">
        <f>VLOOKUP($D1795,metadata!$B$2:$Z$451,25,0)</f>
        <v/>
      </c>
      <c r="AC1795">
        <v>15</v>
      </c>
      <c r="AD1795">
        <v>0</v>
      </c>
      <c r="AF1795">
        <f>IF(AE1795="",V1795,AE1795)</f>
        <v>25</v>
      </c>
      <c r="AG1795">
        <f>ROUND(AC1795,1)</f>
        <v>15</v>
      </c>
      <c r="AH1795">
        <v>1999</v>
      </c>
      <c r="AI1795" t="s">
        <v>37</v>
      </c>
      <c r="AJ1795" t="s">
        <v>37</v>
      </c>
    </row>
    <row r="1796" spans="3:36" x14ac:dyDescent="0.3">
      <c r="C1796">
        <v>1796</v>
      </c>
      <c r="D1796" t="str">
        <f t="shared" si="61"/>
        <v>46-Sagamihara</v>
      </c>
      <c r="E1796" t="str">
        <f>VLOOKUP($D1796,metadata!$B$2:$S$451,2,0)</f>
        <v>Shintani, Y; Ishikawa, Y</v>
      </c>
      <c r="F1796" t="str">
        <f>VLOOKUP($D1796,metadata!$B$2:$S$451,3,0)</f>
        <v>Transition of diapause attributes in the hybrid zone of the two morphological types of Psacothea hilaris (Coleoptera : Cerambycidae)</v>
      </c>
      <c r="G1796" t="str">
        <f>VLOOKUP($D1796,metadata!$B$2:$S$451,4,0)</f>
        <v>10.1093/ee/28.4.690</v>
      </c>
      <c r="H1796" t="str">
        <f>VLOOKUP($D1796,metadata!$B$2:$S$451,5,0)</f>
        <v>y</v>
      </c>
      <c r="I1796" t="str">
        <f>VLOOKUP($D1796,metadata!$B$2:$S$451,6,0)</f>
        <v>a</v>
      </c>
      <c r="J1796" t="str">
        <f>VLOOKUP($D1796,metadata!$B$2:$S$451,7,0)</f>
        <v>i</v>
      </c>
      <c r="K1796">
        <f>VLOOKUP($D1796,metadata!$B$2:$S$451,8,0)</f>
        <v>11</v>
      </c>
      <c r="L1796">
        <f>VLOOKUP($D1796,metadata!$B$2:$S$451,9,0)</f>
        <v>4</v>
      </c>
      <c r="M1796" t="str">
        <f>VLOOKUP($D1796,metadata!$B$2:$S$451,10,0)</f>
        <v>n</v>
      </c>
      <c r="N1796" t="str">
        <f>VLOOKUP($D1796,metadata!$B$2:$S$451,11,0)</f>
        <v>Psacothea hilaris</v>
      </c>
      <c r="O1796" t="str">
        <f>VLOOKUP($D1796,metadata!$B$2:$S$451,12,0)</f>
        <v>coleoptera</v>
      </c>
      <c r="P1796" t="str">
        <f>VLOOKUP($D1796,metadata!$B$2:$S$451,13,0)</f>
        <v>Sagamihara</v>
      </c>
      <c r="Q1796">
        <f>VLOOKUP($D1796,metadata!$B$2:$S$451,14,0)</f>
        <v>35.571389000000003</v>
      </c>
      <c r="R1796">
        <f>VLOOKUP($D1796,metadata!$B$2:$S$451,15,0)</f>
        <v>139.373333</v>
      </c>
      <c r="S1796" t="str">
        <f>VLOOKUP($D1796,metadata!$B$2:$S$451,16,0)</f>
        <v/>
      </c>
      <c r="T1796" t="str">
        <f>VLOOKUP($D1796,metadata!$B$2:$S$451,17,0)</f>
        <v/>
      </c>
      <c r="U1796" t="str">
        <f>VLOOKUP($D1796,metadata!$B$2:$S$451,18,0)</f>
        <v/>
      </c>
      <c r="V1796">
        <f>VLOOKUP($D1796,metadata!$B$2:$Z$451,19,0)</f>
        <v>25</v>
      </c>
      <c r="W1796" t="str">
        <f>VLOOKUP($D1796,metadata!$B$2:$Z$451,20,0)</f>
        <v>global average</v>
      </c>
      <c r="X1796" t="str">
        <f>VLOOKUP($D1796,metadata!$B$2:$Z$451,21,0)</f>
        <v/>
      </c>
      <c r="Y1796">
        <f>VLOOKUP($D1796,metadata!$B$2:$Z$451,22,0)</f>
        <v>46</v>
      </c>
      <c r="Z1796" t="str">
        <f>VLOOKUP($D1796,metadata!$B$2:$Z$451,23,0)</f>
        <v/>
      </c>
      <c r="AA1796" t="str">
        <f>VLOOKUP($D1796,metadata!$B$2:$Z$451,24,0)</f>
        <v>larval</v>
      </c>
      <c r="AB1796" t="str">
        <f>VLOOKUP($D1796,metadata!$B$2:$Z$451,25,0)</f>
        <v/>
      </c>
      <c r="AC1796">
        <v>12.0535714285714</v>
      </c>
      <c r="AD1796">
        <v>80.821917808219098</v>
      </c>
      <c r="AF1796">
        <f>IF(AE1796="",V1796,AE1796)</f>
        <v>25</v>
      </c>
      <c r="AG1796">
        <v>12</v>
      </c>
      <c r="AH1796">
        <v>1999</v>
      </c>
      <c r="AI1796" t="s">
        <v>38</v>
      </c>
      <c r="AJ1796" t="s">
        <v>38</v>
      </c>
    </row>
    <row r="1797" spans="3:36" x14ac:dyDescent="0.3">
      <c r="C1797">
        <v>1797</v>
      </c>
      <c r="D1797" t="str">
        <f t="shared" si="61"/>
        <v>46-Sagamihara</v>
      </c>
      <c r="E1797" t="str">
        <f>VLOOKUP($D1797,metadata!$B$2:$S$451,2,0)</f>
        <v>Shintani, Y; Ishikawa, Y</v>
      </c>
      <c r="F1797" t="str">
        <f>VLOOKUP($D1797,metadata!$B$2:$S$451,3,0)</f>
        <v>Transition of diapause attributes in the hybrid zone of the two morphological types of Psacothea hilaris (Coleoptera : Cerambycidae)</v>
      </c>
      <c r="G1797" t="str">
        <f>VLOOKUP($D1797,metadata!$B$2:$S$451,4,0)</f>
        <v>10.1093/ee/28.4.690</v>
      </c>
      <c r="H1797" t="str">
        <f>VLOOKUP($D1797,metadata!$B$2:$S$451,5,0)</f>
        <v>y</v>
      </c>
      <c r="I1797" t="str">
        <f>VLOOKUP($D1797,metadata!$B$2:$S$451,6,0)</f>
        <v>a</v>
      </c>
      <c r="J1797" t="str">
        <f>VLOOKUP($D1797,metadata!$B$2:$S$451,7,0)</f>
        <v>i</v>
      </c>
      <c r="K1797">
        <f>VLOOKUP($D1797,metadata!$B$2:$S$451,8,0)</f>
        <v>11</v>
      </c>
      <c r="L1797">
        <f>VLOOKUP($D1797,metadata!$B$2:$S$451,9,0)</f>
        <v>4</v>
      </c>
      <c r="M1797" t="str">
        <f>VLOOKUP($D1797,metadata!$B$2:$S$451,10,0)</f>
        <v>n</v>
      </c>
      <c r="N1797" t="str">
        <f>VLOOKUP($D1797,metadata!$B$2:$S$451,11,0)</f>
        <v>Psacothea hilaris</v>
      </c>
      <c r="O1797" t="str">
        <f>VLOOKUP($D1797,metadata!$B$2:$S$451,12,0)</f>
        <v>coleoptera</v>
      </c>
      <c r="P1797" t="str">
        <f>VLOOKUP($D1797,metadata!$B$2:$S$451,13,0)</f>
        <v>Sagamihara</v>
      </c>
      <c r="Q1797">
        <f>VLOOKUP($D1797,metadata!$B$2:$S$451,14,0)</f>
        <v>35.571389000000003</v>
      </c>
      <c r="R1797">
        <f>VLOOKUP($D1797,metadata!$B$2:$S$451,15,0)</f>
        <v>139.373333</v>
      </c>
      <c r="S1797" t="str">
        <f>VLOOKUP($D1797,metadata!$B$2:$S$451,16,0)</f>
        <v/>
      </c>
      <c r="T1797" t="str">
        <f>VLOOKUP($D1797,metadata!$B$2:$S$451,17,0)</f>
        <v/>
      </c>
      <c r="U1797" t="str">
        <f>VLOOKUP($D1797,metadata!$B$2:$S$451,18,0)</f>
        <v/>
      </c>
      <c r="V1797">
        <f>VLOOKUP($D1797,metadata!$B$2:$Z$451,19,0)</f>
        <v>25</v>
      </c>
      <c r="W1797" t="str">
        <f>VLOOKUP($D1797,metadata!$B$2:$Z$451,20,0)</f>
        <v>global average</v>
      </c>
      <c r="X1797" t="str">
        <f>VLOOKUP($D1797,metadata!$B$2:$Z$451,21,0)</f>
        <v/>
      </c>
      <c r="Y1797">
        <f>VLOOKUP($D1797,metadata!$B$2:$Z$451,22,0)</f>
        <v>46</v>
      </c>
      <c r="Z1797" t="str">
        <f>VLOOKUP($D1797,metadata!$B$2:$Z$451,23,0)</f>
        <v/>
      </c>
      <c r="AA1797" t="str">
        <f>VLOOKUP($D1797,metadata!$B$2:$Z$451,24,0)</f>
        <v>larval</v>
      </c>
      <c r="AB1797" t="str">
        <f>VLOOKUP($D1797,metadata!$B$2:$Z$451,25,0)</f>
        <v/>
      </c>
      <c r="AC1797">
        <v>13.0178571428571</v>
      </c>
      <c r="AD1797">
        <v>63.502935420743398</v>
      </c>
      <c r="AF1797">
        <f>IF(AE1797="",V1797,AE1797)</f>
        <v>25</v>
      </c>
      <c r="AG1797">
        <f>ROUND(AC1797,1)</f>
        <v>13</v>
      </c>
      <c r="AH1797">
        <v>1999</v>
      </c>
      <c r="AI1797" t="s">
        <v>38</v>
      </c>
      <c r="AJ1797" t="s">
        <v>38</v>
      </c>
    </row>
    <row r="1798" spans="3:36" x14ac:dyDescent="0.3">
      <c r="C1798">
        <v>1798</v>
      </c>
      <c r="D1798" t="str">
        <f t="shared" si="61"/>
        <v>46-Sagamihara</v>
      </c>
      <c r="E1798" t="str">
        <f>VLOOKUP($D1798,metadata!$B$2:$S$451,2,0)</f>
        <v>Shintani, Y; Ishikawa, Y</v>
      </c>
      <c r="F1798" t="str">
        <f>VLOOKUP($D1798,metadata!$B$2:$S$451,3,0)</f>
        <v>Transition of diapause attributes in the hybrid zone of the two morphological types of Psacothea hilaris (Coleoptera : Cerambycidae)</v>
      </c>
      <c r="G1798" t="str">
        <f>VLOOKUP($D1798,metadata!$B$2:$S$451,4,0)</f>
        <v>10.1093/ee/28.4.690</v>
      </c>
      <c r="H1798" t="str">
        <f>VLOOKUP($D1798,metadata!$B$2:$S$451,5,0)</f>
        <v>y</v>
      </c>
      <c r="I1798" t="str">
        <f>VLOOKUP($D1798,metadata!$B$2:$S$451,6,0)</f>
        <v>a</v>
      </c>
      <c r="J1798" t="str">
        <f>VLOOKUP($D1798,metadata!$B$2:$S$451,7,0)</f>
        <v>i</v>
      </c>
      <c r="K1798">
        <f>VLOOKUP($D1798,metadata!$B$2:$S$451,8,0)</f>
        <v>11</v>
      </c>
      <c r="L1798">
        <f>VLOOKUP($D1798,metadata!$B$2:$S$451,9,0)</f>
        <v>4</v>
      </c>
      <c r="M1798" t="str">
        <f>VLOOKUP($D1798,metadata!$B$2:$S$451,10,0)</f>
        <v>n</v>
      </c>
      <c r="N1798" t="str">
        <f>VLOOKUP($D1798,metadata!$B$2:$S$451,11,0)</f>
        <v>Psacothea hilaris</v>
      </c>
      <c r="O1798" t="str">
        <f>VLOOKUP($D1798,metadata!$B$2:$S$451,12,0)</f>
        <v>coleoptera</v>
      </c>
      <c r="P1798" t="str">
        <f>VLOOKUP($D1798,metadata!$B$2:$S$451,13,0)</f>
        <v>Sagamihara</v>
      </c>
      <c r="Q1798">
        <f>VLOOKUP($D1798,metadata!$B$2:$S$451,14,0)</f>
        <v>35.571389000000003</v>
      </c>
      <c r="R1798">
        <f>VLOOKUP($D1798,metadata!$B$2:$S$451,15,0)</f>
        <v>139.373333</v>
      </c>
      <c r="S1798" t="str">
        <f>VLOOKUP($D1798,metadata!$B$2:$S$451,16,0)</f>
        <v/>
      </c>
      <c r="T1798" t="str">
        <f>VLOOKUP($D1798,metadata!$B$2:$S$451,17,0)</f>
        <v/>
      </c>
      <c r="U1798" t="str">
        <f>VLOOKUP($D1798,metadata!$B$2:$S$451,18,0)</f>
        <v/>
      </c>
      <c r="V1798">
        <f>VLOOKUP($D1798,metadata!$B$2:$Z$451,19,0)</f>
        <v>25</v>
      </c>
      <c r="W1798" t="str">
        <f>VLOOKUP($D1798,metadata!$B$2:$Z$451,20,0)</f>
        <v>global average</v>
      </c>
      <c r="X1798" t="str">
        <f>VLOOKUP($D1798,metadata!$B$2:$Z$451,21,0)</f>
        <v/>
      </c>
      <c r="Y1798">
        <f>VLOOKUP($D1798,metadata!$B$2:$Z$451,22,0)</f>
        <v>46</v>
      </c>
      <c r="Z1798" t="str">
        <f>VLOOKUP($D1798,metadata!$B$2:$Z$451,23,0)</f>
        <v/>
      </c>
      <c r="AA1798" t="str">
        <f>VLOOKUP($D1798,metadata!$B$2:$Z$451,24,0)</f>
        <v>larval</v>
      </c>
      <c r="AB1798" t="str">
        <f>VLOOKUP($D1798,metadata!$B$2:$Z$451,25,0)</f>
        <v/>
      </c>
      <c r="AC1798">
        <v>13.982142857142801</v>
      </c>
      <c r="AD1798">
        <v>-3.1311154598825999</v>
      </c>
      <c r="AF1798">
        <f>IF(AE1798="",V1798,AE1798)</f>
        <v>25</v>
      </c>
      <c r="AG1798">
        <f>ROUND(AC1798,1)</f>
        <v>14</v>
      </c>
      <c r="AH1798">
        <v>1999</v>
      </c>
      <c r="AI1798" t="s">
        <v>38</v>
      </c>
      <c r="AJ1798" t="s">
        <v>38</v>
      </c>
    </row>
    <row r="1799" spans="3:36" x14ac:dyDescent="0.3">
      <c r="C1799">
        <v>1799</v>
      </c>
      <c r="D1799" t="str">
        <f t="shared" si="61"/>
        <v>46-Sagamihara</v>
      </c>
      <c r="E1799" t="str">
        <f>VLOOKUP($D1799,metadata!$B$2:$S$451,2,0)</f>
        <v>Shintani, Y; Ishikawa, Y</v>
      </c>
      <c r="F1799" t="str">
        <f>VLOOKUP($D1799,metadata!$B$2:$S$451,3,0)</f>
        <v>Transition of diapause attributes in the hybrid zone of the two morphological types of Psacothea hilaris (Coleoptera : Cerambycidae)</v>
      </c>
      <c r="G1799" t="str">
        <f>VLOOKUP($D1799,metadata!$B$2:$S$451,4,0)</f>
        <v>10.1093/ee/28.4.690</v>
      </c>
      <c r="H1799" t="str">
        <f>VLOOKUP($D1799,metadata!$B$2:$S$451,5,0)</f>
        <v>y</v>
      </c>
      <c r="I1799" t="str">
        <f>VLOOKUP($D1799,metadata!$B$2:$S$451,6,0)</f>
        <v>a</v>
      </c>
      <c r="J1799" t="str">
        <f>VLOOKUP($D1799,metadata!$B$2:$S$451,7,0)</f>
        <v>i</v>
      </c>
      <c r="K1799">
        <f>VLOOKUP($D1799,metadata!$B$2:$S$451,8,0)</f>
        <v>11</v>
      </c>
      <c r="L1799">
        <f>VLOOKUP($D1799,metadata!$B$2:$S$451,9,0)</f>
        <v>4</v>
      </c>
      <c r="M1799" t="str">
        <f>VLOOKUP($D1799,metadata!$B$2:$S$451,10,0)</f>
        <v>n</v>
      </c>
      <c r="N1799" t="str">
        <f>VLOOKUP($D1799,metadata!$B$2:$S$451,11,0)</f>
        <v>Psacothea hilaris</v>
      </c>
      <c r="O1799" t="str">
        <f>VLOOKUP($D1799,metadata!$B$2:$S$451,12,0)</f>
        <v>coleoptera</v>
      </c>
      <c r="P1799" t="str">
        <f>VLOOKUP($D1799,metadata!$B$2:$S$451,13,0)</f>
        <v>Sagamihara</v>
      </c>
      <c r="Q1799">
        <f>VLOOKUP($D1799,metadata!$B$2:$S$451,14,0)</f>
        <v>35.571389000000003</v>
      </c>
      <c r="R1799">
        <f>VLOOKUP($D1799,metadata!$B$2:$S$451,15,0)</f>
        <v>139.373333</v>
      </c>
      <c r="S1799" t="str">
        <f>VLOOKUP($D1799,metadata!$B$2:$S$451,16,0)</f>
        <v/>
      </c>
      <c r="T1799" t="str">
        <f>VLOOKUP($D1799,metadata!$B$2:$S$451,17,0)</f>
        <v/>
      </c>
      <c r="U1799" t="str">
        <f>VLOOKUP($D1799,metadata!$B$2:$S$451,18,0)</f>
        <v/>
      </c>
      <c r="V1799">
        <f>VLOOKUP($D1799,metadata!$B$2:$Z$451,19,0)</f>
        <v>25</v>
      </c>
      <c r="W1799" t="str">
        <f>VLOOKUP($D1799,metadata!$B$2:$Z$451,20,0)</f>
        <v>global average</v>
      </c>
      <c r="X1799" t="str">
        <f>VLOOKUP($D1799,metadata!$B$2:$Z$451,21,0)</f>
        <v/>
      </c>
      <c r="Y1799">
        <f>VLOOKUP($D1799,metadata!$B$2:$Z$451,22,0)</f>
        <v>46</v>
      </c>
      <c r="Z1799" t="str">
        <f>VLOOKUP($D1799,metadata!$B$2:$Z$451,23,0)</f>
        <v/>
      </c>
      <c r="AA1799" t="str">
        <f>VLOOKUP($D1799,metadata!$B$2:$Z$451,24,0)</f>
        <v>larval</v>
      </c>
      <c r="AB1799" t="str">
        <f>VLOOKUP($D1799,metadata!$B$2:$Z$451,25,0)</f>
        <v/>
      </c>
      <c r="AC1799">
        <v>15</v>
      </c>
      <c r="AD1799">
        <v>-1.3209393346379501</v>
      </c>
      <c r="AF1799">
        <f>IF(AE1799="",V1799,AE1799)</f>
        <v>25</v>
      </c>
      <c r="AG1799">
        <f>ROUND(AC1799,1)</f>
        <v>15</v>
      </c>
      <c r="AH1799">
        <v>1999</v>
      </c>
      <c r="AI1799" t="s">
        <v>38</v>
      </c>
      <c r="AJ1799" t="s">
        <v>38</v>
      </c>
    </row>
    <row r="1800" spans="3:36" x14ac:dyDescent="0.3">
      <c r="C1800">
        <v>1800</v>
      </c>
      <c r="D1800" t="str">
        <f t="shared" si="61"/>
        <v>47-Akita</v>
      </c>
      <c r="E1800" t="str">
        <f>VLOOKUP($D1800,metadata!$B$2:$S$451,2,0)</f>
        <v>Shintani, Y; Tatsuki, S; Ishikawa, Y</v>
      </c>
      <c r="F1800" t="str">
        <f>VLOOKUP($D1800,metadata!$B$2:$S$451,3,0)</f>
        <v>Geographic variation of photoperiodic response in larval development of the yellow-spotted longicorn beetle, Psacothea hilaris (PASCOE) (Coleoptera: Cerambycidae)</v>
      </c>
      <c r="G1800" t="str">
        <f>VLOOKUP($D1800,metadata!$B$2:$S$451,4,0)</f>
        <v>10.1303/aez.31.495</v>
      </c>
      <c r="H1800" t="str">
        <f>VLOOKUP($D1800,metadata!$B$2:$S$451,5,0)</f>
        <v>y</v>
      </c>
      <c r="I1800" t="str">
        <f>VLOOKUP($D1800,metadata!$B$2:$S$451,6,0)</f>
        <v>a</v>
      </c>
      <c r="J1800" t="str">
        <f>VLOOKUP($D1800,metadata!$B$2:$S$451,7,0)</f>
        <v>i</v>
      </c>
      <c r="K1800">
        <f>VLOOKUP($D1800,metadata!$B$2:$S$451,8,0)</f>
        <v>4</v>
      </c>
      <c r="L1800">
        <f>VLOOKUP($D1800,metadata!$B$2:$S$451,9,0)</f>
        <v>5</v>
      </c>
      <c r="M1800" t="str">
        <f>VLOOKUP($D1800,metadata!$B$2:$S$451,10,0)</f>
        <v/>
      </c>
      <c r="N1800" t="str">
        <f>VLOOKUP($D1800,metadata!$B$2:$S$451,11,0)</f>
        <v>Psacothea hilaris</v>
      </c>
      <c r="O1800" t="str">
        <f>VLOOKUP($D1800,metadata!$B$2:$S$451,12,0)</f>
        <v>coleoptera</v>
      </c>
      <c r="P1800" t="str">
        <f>VLOOKUP($D1800,metadata!$B$2:$S$451,13,0)</f>
        <v>Akita</v>
      </c>
      <c r="Q1800">
        <f>VLOOKUP($D1800,metadata!$B$2:$S$451,14,0)</f>
        <v>39.72</v>
      </c>
      <c r="R1800">
        <f>VLOOKUP($D1800,metadata!$B$2:$S$451,15,0)</f>
        <v>140.10249999999999</v>
      </c>
      <c r="S1800" t="str">
        <f>VLOOKUP($D1800,metadata!$B$2:$S$451,16,0)</f>
        <v/>
      </c>
      <c r="T1800" t="str">
        <f>VLOOKUP($D1800,metadata!$B$2:$S$451,17,0)</f>
        <v/>
      </c>
      <c r="U1800" t="str">
        <f>VLOOKUP($D1800,metadata!$B$2:$S$451,18,0)</f>
        <v/>
      </c>
      <c r="V1800">
        <f>VLOOKUP($D1800,metadata!$B$2:$Z$451,19,0)</f>
        <v>20</v>
      </c>
      <c r="W1800" t="str">
        <f>VLOOKUP($D1800,metadata!$B$2:$Z$451,20,0)</f>
        <v>global average</v>
      </c>
      <c r="X1800" t="str">
        <f>VLOOKUP($D1800,metadata!$B$2:$Z$451,21,0)</f>
        <v/>
      </c>
      <c r="Y1800">
        <f>VLOOKUP($D1800,metadata!$B$2:$Z$451,22,0)</f>
        <v>47</v>
      </c>
      <c r="Z1800" t="str">
        <f>VLOOKUP($D1800,metadata!$B$2:$Z$451,23,0)</f>
        <v/>
      </c>
      <c r="AA1800" t="str">
        <f>VLOOKUP($D1800,metadata!$B$2:$Z$451,24,0)</f>
        <v>larval</v>
      </c>
      <c r="AB1800" t="str">
        <f>VLOOKUP($D1800,metadata!$B$2:$Z$451,25,0)</f>
        <v/>
      </c>
      <c r="AC1800">
        <v>10.9949650214228</v>
      </c>
      <c r="AD1800">
        <v>12.7447895233714</v>
      </c>
      <c r="AF1800">
        <f>IF(AE1800="",V1800,AE1800)</f>
        <v>20</v>
      </c>
      <c r="AG1800">
        <f>ROUND(AC1800,1)</f>
        <v>11</v>
      </c>
      <c r="AH1800">
        <v>1996</v>
      </c>
      <c r="AI1800" t="s">
        <v>38</v>
      </c>
      <c r="AJ1800" t="s">
        <v>38</v>
      </c>
    </row>
    <row r="1801" spans="3:36" x14ac:dyDescent="0.3">
      <c r="C1801">
        <v>1801</v>
      </c>
      <c r="D1801" t="str">
        <f t="shared" si="61"/>
        <v>47-Akita</v>
      </c>
      <c r="E1801" t="str">
        <f>VLOOKUP($D1801,metadata!$B$2:$S$451,2,0)</f>
        <v>Shintani, Y; Tatsuki, S; Ishikawa, Y</v>
      </c>
      <c r="F1801" t="str">
        <f>VLOOKUP($D1801,metadata!$B$2:$S$451,3,0)</f>
        <v>Geographic variation of photoperiodic response in larval development of the yellow-spotted longicorn beetle, Psacothea hilaris (PASCOE) (Coleoptera: Cerambycidae)</v>
      </c>
      <c r="G1801" t="str">
        <f>VLOOKUP($D1801,metadata!$B$2:$S$451,4,0)</f>
        <v>10.1303/aez.31.495</v>
      </c>
      <c r="H1801" t="str">
        <f>VLOOKUP($D1801,metadata!$B$2:$S$451,5,0)</f>
        <v>y</v>
      </c>
      <c r="I1801" t="str">
        <f>VLOOKUP($D1801,metadata!$B$2:$S$451,6,0)</f>
        <v>a</v>
      </c>
      <c r="J1801" t="str">
        <f>VLOOKUP($D1801,metadata!$B$2:$S$451,7,0)</f>
        <v>i</v>
      </c>
      <c r="K1801">
        <f>VLOOKUP($D1801,metadata!$B$2:$S$451,8,0)</f>
        <v>4</v>
      </c>
      <c r="L1801">
        <f>VLOOKUP($D1801,metadata!$B$2:$S$451,9,0)</f>
        <v>5</v>
      </c>
      <c r="M1801" t="str">
        <f>VLOOKUP($D1801,metadata!$B$2:$S$451,10,0)</f>
        <v/>
      </c>
      <c r="N1801" t="str">
        <f>VLOOKUP($D1801,metadata!$B$2:$S$451,11,0)</f>
        <v>Psacothea hilaris</v>
      </c>
      <c r="O1801" t="str">
        <f>VLOOKUP($D1801,metadata!$B$2:$S$451,12,0)</f>
        <v>coleoptera</v>
      </c>
      <c r="P1801" t="str">
        <f>VLOOKUP($D1801,metadata!$B$2:$S$451,13,0)</f>
        <v>Akita</v>
      </c>
      <c r="Q1801">
        <f>VLOOKUP($D1801,metadata!$B$2:$S$451,14,0)</f>
        <v>39.72</v>
      </c>
      <c r="R1801">
        <f>VLOOKUP($D1801,metadata!$B$2:$S$451,15,0)</f>
        <v>140.10249999999999</v>
      </c>
      <c r="S1801" t="str">
        <f>VLOOKUP($D1801,metadata!$B$2:$S$451,16,0)</f>
        <v/>
      </c>
      <c r="T1801" t="str">
        <f>VLOOKUP($D1801,metadata!$B$2:$S$451,17,0)</f>
        <v/>
      </c>
      <c r="U1801" t="str">
        <f>VLOOKUP($D1801,metadata!$B$2:$S$451,18,0)</f>
        <v/>
      </c>
      <c r="V1801">
        <f>VLOOKUP($D1801,metadata!$B$2:$Z$451,19,0)</f>
        <v>20</v>
      </c>
      <c r="W1801" t="str">
        <f>VLOOKUP($D1801,metadata!$B$2:$Z$451,20,0)</f>
        <v>global average</v>
      </c>
      <c r="X1801" t="str">
        <f>VLOOKUP($D1801,metadata!$B$2:$Z$451,21,0)</f>
        <v/>
      </c>
      <c r="Y1801">
        <f>VLOOKUP($D1801,metadata!$B$2:$Z$451,22,0)</f>
        <v>47</v>
      </c>
      <c r="Z1801" t="str">
        <f>VLOOKUP($D1801,metadata!$B$2:$Z$451,23,0)</f>
        <v/>
      </c>
      <c r="AA1801" t="str">
        <f>VLOOKUP($D1801,metadata!$B$2:$Z$451,24,0)</f>
        <v>larval</v>
      </c>
      <c r="AB1801" t="str">
        <f>VLOOKUP($D1801,metadata!$B$2:$Z$451,25,0)</f>
        <v/>
      </c>
      <c r="AC1801">
        <v>12.0163878870034</v>
      </c>
      <c r="AD1801">
        <v>27.268161022487899</v>
      </c>
      <c r="AF1801">
        <f>IF(AE1801="",V1801,AE1801)</f>
        <v>20</v>
      </c>
      <c r="AG1801">
        <f>ROUND(AC1801,1)</f>
        <v>12</v>
      </c>
      <c r="AH1801">
        <v>1996</v>
      </c>
      <c r="AI1801" t="s">
        <v>38</v>
      </c>
      <c r="AJ1801" t="s">
        <v>38</v>
      </c>
    </row>
    <row r="1802" spans="3:36" x14ac:dyDescent="0.3">
      <c r="C1802">
        <v>1802</v>
      </c>
      <c r="D1802" t="str">
        <f t="shared" si="61"/>
        <v>47-Akita</v>
      </c>
      <c r="E1802" t="str">
        <f>VLOOKUP($D1802,metadata!$B$2:$S$451,2,0)</f>
        <v>Shintani, Y; Tatsuki, S; Ishikawa, Y</v>
      </c>
      <c r="F1802" t="str">
        <f>VLOOKUP($D1802,metadata!$B$2:$S$451,3,0)</f>
        <v>Geographic variation of photoperiodic response in larval development of the yellow-spotted longicorn beetle, Psacothea hilaris (PASCOE) (Coleoptera: Cerambycidae)</v>
      </c>
      <c r="G1802" t="str">
        <f>VLOOKUP($D1802,metadata!$B$2:$S$451,4,0)</f>
        <v>10.1303/aez.31.495</v>
      </c>
      <c r="H1802" t="str">
        <f>VLOOKUP($D1802,metadata!$B$2:$S$451,5,0)</f>
        <v>y</v>
      </c>
      <c r="I1802" t="str">
        <f>VLOOKUP($D1802,metadata!$B$2:$S$451,6,0)</f>
        <v>a</v>
      </c>
      <c r="J1802" t="str">
        <f>VLOOKUP($D1802,metadata!$B$2:$S$451,7,0)</f>
        <v>i</v>
      </c>
      <c r="K1802">
        <f>VLOOKUP($D1802,metadata!$B$2:$S$451,8,0)</f>
        <v>4</v>
      </c>
      <c r="L1802">
        <f>VLOOKUP($D1802,metadata!$B$2:$S$451,9,0)</f>
        <v>5</v>
      </c>
      <c r="M1802" t="str">
        <f>VLOOKUP($D1802,metadata!$B$2:$S$451,10,0)</f>
        <v/>
      </c>
      <c r="N1802" t="str">
        <f>VLOOKUP($D1802,metadata!$B$2:$S$451,11,0)</f>
        <v>Psacothea hilaris</v>
      </c>
      <c r="O1802" t="str">
        <f>VLOOKUP($D1802,metadata!$B$2:$S$451,12,0)</f>
        <v>coleoptera</v>
      </c>
      <c r="P1802" t="str">
        <f>VLOOKUP($D1802,metadata!$B$2:$S$451,13,0)</f>
        <v>Akita</v>
      </c>
      <c r="Q1802">
        <f>VLOOKUP($D1802,metadata!$B$2:$S$451,14,0)</f>
        <v>39.72</v>
      </c>
      <c r="R1802">
        <f>VLOOKUP($D1802,metadata!$B$2:$S$451,15,0)</f>
        <v>140.10249999999999</v>
      </c>
      <c r="S1802" t="str">
        <f>VLOOKUP($D1802,metadata!$B$2:$S$451,16,0)</f>
        <v/>
      </c>
      <c r="T1802" t="str">
        <f>VLOOKUP($D1802,metadata!$B$2:$S$451,17,0)</f>
        <v/>
      </c>
      <c r="U1802" t="str">
        <f>VLOOKUP($D1802,metadata!$B$2:$S$451,18,0)</f>
        <v/>
      </c>
      <c r="V1802">
        <f>VLOOKUP($D1802,metadata!$B$2:$Z$451,19,0)</f>
        <v>20</v>
      </c>
      <c r="W1802" t="str">
        <f>VLOOKUP($D1802,metadata!$B$2:$Z$451,20,0)</f>
        <v>global average</v>
      </c>
      <c r="X1802" t="str">
        <f>VLOOKUP($D1802,metadata!$B$2:$Z$451,21,0)</f>
        <v/>
      </c>
      <c r="Y1802">
        <f>VLOOKUP($D1802,metadata!$B$2:$Z$451,22,0)</f>
        <v>47</v>
      </c>
      <c r="Z1802" t="str">
        <f>VLOOKUP($D1802,metadata!$B$2:$Z$451,23,0)</f>
        <v/>
      </c>
      <c r="AA1802" t="str">
        <f>VLOOKUP($D1802,metadata!$B$2:$Z$451,24,0)</f>
        <v>larval</v>
      </c>
      <c r="AB1802" t="str">
        <f>VLOOKUP($D1802,metadata!$B$2:$Z$451,25,0)</f>
        <v/>
      </c>
      <c r="AC1802">
        <v>13.0149596959647</v>
      </c>
      <c r="AD1802">
        <v>-0.366730410786473</v>
      </c>
      <c r="AF1802">
        <f>IF(AE1802="",V1802,AE1802)</f>
        <v>20</v>
      </c>
      <c r="AG1802">
        <f>ROUND(AC1802,1)</f>
        <v>13</v>
      </c>
      <c r="AH1802">
        <v>1996</v>
      </c>
      <c r="AI1802" t="s">
        <v>38</v>
      </c>
      <c r="AJ1802" t="s">
        <v>38</v>
      </c>
    </row>
    <row r="1803" spans="3:36" x14ac:dyDescent="0.3">
      <c r="C1803">
        <v>1803</v>
      </c>
      <c r="D1803" t="str">
        <f t="shared" si="61"/>
        <v>47-Akita</v>
      </c>
      <c r="E1803" t="str">
        <f>VLOOKUP($D1803,metadata!$B$2:$S$451,2,0)</f>
        <v>Shintani, Y; Tatsuki, S; Ishikawa, Y</v>
      </c>
      <c r="F1803" t="str">
        <f>VLOOKUP($D1803,metadata!$B$2:$S$451,3,0)</f>
        <v>Geographic variation of photoperiodic response in larval development of the yellow-spotted longicorn beetle, Psacothea hilaris (PASCOE) (Coleoptera: Cerambycidae)</v>
      </c>
      <c r="G1803" t="str">
        <f>VLOOKUP($D1803,metadata!$B$2:$S$451,4,0)</f>
        <v>10.1303/aez.31.495</v>
      </c>
      <c r="H1803" t="str">
        <f>VLOOKUP($D1803,metadata!$B$2:$S$451,5,0)</f>
        <v>y</v>
      </c>
      <c r="I1803" t="str">
        <f>VLOOKUP($D1803,metadata!$B$2:$S$451,6,0)</f>
        <v>a</v>
      </c>
      <c r="J1803" t="str">
        <f>VLOOKUP($D1803,metadata!$B$2:$S$451,7,0)</f>
        <v>i</v>
      </c>
      <c r="K1803">
        <f>VLOOKUP($D1803,metadata!$B$2:$S$451,8,0)</f>
        <v>4</v>
      </c>
      <c r="L1803">
        <f>VLOOKUP($D1803,metadata!$B$2:$S$451,9,0)</f>
        <v>5</v>
      </c>
      <c r="M1803" t="str">
        <f>VLOOKUP($D1803,metadata!$B$2:$S$451,10,0)</f>
        <v/>
      </c>
      <c r="N1803" t="str">
        <f>VLOOKUP($D1803,metadata!$B$2:$S$451,11,0)</f>
        <v>Psacothea hilaris</v>
      </c>
      <c r="O1803" t="str">
        <f>VLOOKUP($D1803,metadata!$B$2:$S$451,12,0)</f>
        <v>coleoptera</v>
      </c>
      <c r="P1803" t="str">
        <f>VLOOKUP($D1803,metadata!$B$2:$S$451,13,0)</f>
        <v>Akita</v>
      </c>
      <c r="Q1803">
        <f>VLOOKUP($D1803,metadata!$B$2:$S$451,14,0)</f>
        <v>39.72</v>
      </c>
      <c r="R1803">
        <f>VLOOKUP($D1803,metadata!$B$2:$S$451,15,0)</f>
        <v>140.10249999999999</v>
      </c>
      <c r="S1803" t="str">
        <f>VLOOKUP($D1803,metadata!$B$2:$S$451,16,0)</f>
        <v/>
      </c>
      <c r="T1803" t="str">
        <f>VLOOKUP($D1803,metadata!$B$2:$S$451,17,0)</f>
        <v/>
      </c>
      <c r="U1803" t="str">
        <f>VLOOKUP($D1803,metadata!$B$2:$S$451,18,0)</f>
        <v/>
      </c>
      <c r="V1803">
        <f>VLOOKUP($D1803,metadata!$B$2:$Z$451,19,0)</f>
        <v>20</v>
      </c>
      <c r="W1803" t="str">
        <f>VLOOKUP($D1803,metadata!$B$2:$Z$451,20,0)</f>
        <v>global average</v>
      </c>
      <c r="X1803" t="str">
        <f>VLOOKUP($D1803,metadata!$B$2:$Z$451,21,0)</f>
        <v/>
      </c>
      <c r="Y1803">
        <f>VLOOKUP($D1803,metadata!$B$2:$Z$451,22,0)</f>
        <v>47</v>
      </c>
      <c r="Z1803" t="str">
        <f>VLOOKUP($D1803,metadata!$B$2:$Z$451,23,0)</f>
        <v/>
      </c>
      <c r="AA1803" t="str">
        <f>VLOOKUP($D1803,metadata!$B$2:$Z$451,24,0)</f>
        <v>larval</v>
      </c>
      <c r="AB1803" t="str">
        <f>VLOOKUP($D1803,metadata!$B$2:$Z$451,25,0)</f>
        <v/>
      </c>
      <c r="AC1803">
        <v>14.0025901091718</v>
      </c>
      <c r="AD1803">
        <v>-0.30621384134975899</v>
      </c>
      <c r="AF1803">
        <f>IF(AE1803="",V1803,AE1803)</f>
        <v>20</v>
      </c>
      <c r="AG1803">
        <f>ROUND(AC1803,1)</f>
        <v>14</v>
      </c>
      <c r="AH1803">
        <v>1996</v>
      </c>
      <c r="AI1803" t="s">
        <v>38</v>
      </c>
      <c r="AJ1803" t="s">
        <v>38</v>
      </c>
    </row>
    <row r="1804" spans="3:36" x14ac:dyDescent="0.3">
      <c r="C1804">
        <v>1804</v>
      </c>
      <c r="D1804" t="str">
        <f t="shared" si="61"/>
        <v>47-Akita</v>
      </c>
      <c r="E1804" t="str">
        <f>VLOOKUP($D1804,metadata!$B$2:$S$451,2,0)</f>
        <v>Shintani, Y; Tatsuki, S; Ishikawa, Y</v>
      </c>
      <c r="F1804" t="str">
        <f>VLOOKUP($D1804,metadata!$B$2:$S$451,3,0)</f>
        <v>Geographic variation of photoperiodic response in larval development of the yellow-spotted longicorn beetle, Psacothea hilaris (PASCOE) (Coleoptera: Cerambycidae)</v>
      </c>
      <c r="G1804" t="str">
        <f>VLOOKUP($D1804,metadata!$B$2:$S$451,4,0)</f>
        <v>10.1303/aez.31.495</v>
      </c>
      <c r="H1804" t="str">
        <f>VLOOKUP($D1804,metadata!$B$2:$S$451,5,0)</f>
        <v>y</v>
      </c>
      <c r="I1804" t="str">
        <f>VLOOKUP($D1804,metadata!$B$2:$S$451,6,0)</f>
        <v>a</v>
      </c>
      <c r="J1804" t="str">
        <f>VLOOKUP($D1804,metadata!$B$2:$S$451,7,0)</f>
        <v>i</v>
      </c>
      <c r="K1804">
        <f>VLOOKUP($D1804,metadata!$B$2:$S$451,8,0)</f>
        <v>4</v>
      </c>
      <c r="L1804">
        <f>VLOOKUP($D1804,metadata!$B$2:$S$451,9,0)</f>
        <v>5</v>
      </c>
      <c r="M1804" t="str">
        <f>VLOOKUP($D1804,metadata!$B$2:$S$451,10,0)</f>
        <v/>
      </c>
      <c r="N1804" t="str">
        <f>VLOOKUP($D1804,metadata!$B$2:$S$451,11,0)</f>
        <v>Psacothea hilaris</v>
      </c>
      <c r="O1804" t="str">
        <f>VLOOKUP($D1804,metadata!$B$2:$S$451,12,0)</f>
        <v>coleoptera</v>
      </c>
      <c r="P1804" t="str">
        <f>VLOOKUP($D1804,metadata!$B$2:$S$451,13,0)</f>
        <v>Akita</v>
      </c>
      <c r="Q1804">
        <f>VLOOKUP($D1804,metadata!$B$2:$S$451,14,0)</f>
        <v>39.72</v>
      </c>
      <c r="R1804">
        <f>VLOOKUP($D1804,metadata!$B$2:$S$451,15,0)</f>
        <v>140.10249999999999</v>
      </c>
      <c r="S1804" t="str">
        <f>VLOOKUP($D1804,metadata!$B$2:$S$451,16,0)</f>
        <v/>
      </c>
      <c r="T1804" t="str">
        <f>VLOOKUP($D1804,metadata!$B$2:$S$451,17,0)</f>
        <v/>
      </c>
      <c r="U1804" t="str">
        <f>VLOOKUP($D1804,metadata!$B$2:$S$451,18,0)</f>
        <v/>
      </c>
      <c r="V1804">
        <f>VLOOKUP($D1804,metadata!$B$2:$Z$451,19,0)</f>
        <v>20</v>
      </c>
      <c r="W1804" t="str">
        <f>VLOOKUP($D1804,metadata!$B$2:$Z$451,20,0)</f>
        <v>global average</v>
      </c>
      <c r="X1804" t="str">
        <f>VLOOKUP($D1804,metadata!$B$2:$Z$451,21,0)</f>
        <v/>
      </c>
      <c r="Y1804">
        <f>VLOOKUP($D1804,metadata!$B$2:$Z$451,22,0)</f>
        <v>47</v>
      </c>
      <c r="Z1804" t="str">
        <f>VLOOKUP($D1804,metadata!$B$2:$Z$451,23,0)</f>
        <v/>
      </c>
      <c r="AA1804" t="str">
        <f>VLOOKUP($D1804,metadata!$B$2:$Z$451,24,0)</f>
        <v>larval</v>
      </c>
      <c r="AB1804" t="str">
        <f>VLOOKUP($D1804,metadata!$B$2:$Z$451,25,0)</f>
        <v/>
      </c>
      <c r="AC1804">
        <v>15.0002904795332</v>
      </c>
      <c r="AD1804">
        <v>-0.73527631865603305</v>
      </c>
      <c r="AF1804">
        <f>IF(AE1804="",V1804,AE1804)</f>
        <v>20</v>
      </c>
      <c r="AG1804">
        <f>ROUND(AC1804,1)</f>
        <v>15</v>
      </c>
      <c r="AH1804">
        <v>1996</v>
      </c>
      <c r="AI1804" t="s">
        <v>38</v>
      </c>
      <c r="AJ1804" t="s">
        <v>38</v>
      </c>
    </row>
    <row r="1805" spans="3:36" x14ac:dyDescent="0.3">
      <c r="C1805">
        <v>1805</v>
      </c>
      <c r="D1805" t="str">
        <f t="shared" si="61"/>
        <v>47-Ayabe</v>
      </c>
      <c r="E1805" t="str">
        <f>VLOOKUP($D1805,metadata!$B$2:$S$451,2,0)</f>
        <v>Shintani, Y; Tatsuki, S; Ishikawa, Y</v>
      </c>
      <c r="F1805" t="str">
        <f>VLOOKUP($D1805,metadata!$B$2:$S$451,3,0)</f>
        <v>Geographic variation of photoperiodic response in larval development of the yellow-spotted longicorn beetle, Psacothea hilaris (PASCOE) (Coleoptera: Cerambycidae)</v>
      </c>
      <c r="G1805" t="str">
        <f>VLOOKUP($D1805,metadata!$B$2:$S$451,4,0)</f>
        <v>10.1303/aez.31.495</v>
      </c>
      <c r="H1805" t="str">
        <f>VLOOKUP($D1805,metadata!$B$2:$S$451,5,0)</f>
        <v>y</v>
      </c>
      <c r="I1805" t="str">
        <f>VLOOKUP($D1805,metadata!$B$2:$S$451,6,0)</f>
        <v>a</v>
      </c>
      <c r="J1805" t="str">
        <f>VLOOKUP($D1805,metadata!$B$2:$S$451,7,0)</f>
        <v>i</v>
      </c>
      <c r="K1805">
        <f>VLOOKUP($D1805,metadata!$B$2:$S$451,8,0)</f>
        <v>4</v>
      </c>
      <c r="L1805">
        <f>VLOOKUP($D1805,metadata!$B$2:$S$451,9,0)</f>
        <v>5</v>
      </c>
      <c r="M1805" t="str">
        <f>VLOOKUP($D1805,metadata!$B$2:$S$451,10,0)</f>
        <v/>
      </c>
      <c r="N1805" t="str">
        <f>VLOOKUP($D1805,metadata!$B$2:$S$451,11,0)</f>
        <v>Psacothea hilaris</v>
      </c>
      <c r="O1805" t="str">
        <f>VLOOKUP($D1805,metadata!$B$2:$S$451,12,0)</f>
        <v>coleoptera</v>
      </c>
      <c r="P1805" t="str">
        <f>VLOOKUP($D1805,metadata!$B$2:$S$451,13,0)</f>
        <v>Ayabe</v>
      </c>
      <c r="Q1805">
        <f>VLOOKUP($D1805,metadata!$B$2:$S$451,14,0)</f>
        <v>35.299999999999997</v>
      </c>
      <c r="R1805">
        <f>VLOOKUP($D1805,metadata!$B$2:$S$451,15,0)</f>
        <v>135.26666700000001</v>
      </c>
      <c r="S1805" t="str">
        <f>VLOOKUP($D1805,metadata!$B$2:$S$451,16,0)</f>
        <v/>
      </c>
      <c r="T1805" t="str">
        <f>VLOOKUP($D1805,metadata!$B$2:$S$451,17,0)</f>
        <v/>
      </c>
      <c r="U1805" t="str">
        <f>VLOOKUP($D1805,metadata!$B$2:$S$451,18,0)</f>
        <v/>
      </c>
      <c r="V1805">
        <f>VLOOKUP($D1805,metadata!$B$2:$Z$451,19,0)</f>
        <v>20</v>
      </c>
      <c r="W1805" t="str">
        <f>VLOOKUP($D1805,metadata!$B$2:$Z$451,20,0)</f>
        <v>global average</v>
      </c>
      <c r="X1805" t="str">
        <f>VLOOKUP($D1805,metadata!$B$2:$Z$451,21,0)</f>
        <v/>
      </c>
      <c r="Y1805">
        <f>VLOOKUP($D1805,metadata!$B$2:$Z$451,22,0)</f>
        <v>47</v>
      </c>
      <c r="Z1805" t="str">
        <f>VLOOKUP($D1805,metadata!$B$2:$Z$451,23,0)</f>
        <v/>
      </c>
      <c r="AA1805" t="str">
        <f>VLOOKUP($D1805,metadata!$B$2:$Z$451,24,0)</f>
        <v>larval</v>
      </c>
      <c r="AB1805" t="str">
        <f>VLOOKUP($D1805,metadata!$B$2:$Z$451,25,0)</f>
        <v/>
      </c>
      <c r="AC1805">
        <v>11.009779477620899</v>
      </c>
      <c r="AD1805">
        <v>100.245697271913</v>
      </c>
      <c r="AF1805">
        <f>IF(AE1805="",V1805,AE1805)</f>
        <v>20</v>
      </c>
      <c r="AG1805">
        <f>ROUND(AC1805,1)</f>
        <v>11</v>
      </c>
      <c r="AH1805">
        <v>1996</v>
      </c>
      <c r="AI1805" t="s">
        <v>37</v>
      </c>
      <c r="AJ1805" t="s">
        <v>37</v>
      </c>
    </row>
    <row r="1806" spans="3:36" x14ac:dyDescent="0.3">
      <c r="C1806">
        <v>1806</v>
      </c>
      <c r="D1806" t="str">
        <f t="shared" si="61"/>
        <v>47-Ayabe</v>
      </c>
      <c r="E1806" t="str">
        <f>VLOOKUP($D1806,metadata!$B$2:$S$451,2,0)</f>
        <v>Shintani, Y; Tatsuki, S; Ishikawa, Y</v>
      </c>
      <c r="F1806" t="str">
        <f>VLOOKUP($D1806,metadata!$B$2:$S$451,3,0)</f>
        <v>Geographic variation of photoperiodic response in larval development of the yellow-spotted longicorn beetle, Psacothea hilaris (PASCOE) (Coleoptera: Cerambycidae)</v>
      </c>
      <c r="G1806" t="str">
        <f>VLOOKUP($D1806,metadata!$B$2:$S$451,4,0)</f>
        <v>10.1303/aez.31.495</v>
      </c>
      <c r="H1806" t="str">
        <f>VLOOKUP($D1806,metadata!$B$2:$S$451,5,0)</f>
        <v>y</v>
      </c>
      <c r="I1806" t="str">
        <f>VLOOKUP($D1806,metadata!$B$2:$S$451,6,0)</f>
        <v>a</v>
      </c>
      <c r="J1806" t="str">
        <f>VLOOKUP($D1806,metadata!$B$2:$S$451,7,0)</f>
        <v>i</v>
      </c>
      <c r="K1806">
        <f>VLOOKUP($D1806,metadata!$B$2:$S$451,8,0)</f>
        <v>4</v>
      </c>
      <c r="L1806">
        <f>VLOOKUP($D1806,metadata!$B$2:$S$451,9,0)</f>
        <v>5</v>
      </c>
      <c r="M1806" t="str">
        <f>VLOOKUP($D1806,metadata!$B$2:$S$451,10,0)</f>
        <v/>
      </c>
      <c r="N1806" t="str">
        <f>VLOOKUP($D1806,metadata!$B$2:$S$451,11,0)</f>
        <v>Psacothea hilaris</v>
      </c>
      <c r="O1806" t="str">
        <f>VLOOKUP($D1806,metadata!$B$2:$S$451,12,0)</f>
        <v>coleoptera</v>
      </c>
      <c r="P1806" t="str">
        <f>VLOOKUP($D1806,metadata!$B$2:$S$451,13,0)</f>
        <v>Ayabe</v>
      </c>
      <c r="Q1806">
        <f>VLOOKUP($D1806,metadata!$B$2:$S$451,14,0)</f>
        <v>35.299999999999997</v>
      </c>
      <c r="R1806">
        <f>VLOOKUP($D1806,metadata!$B$2:$S$451,15,0)</f>
        <v>135.26666700000001</v>
      </c>
      <c r="S1806" t="str">
        <f>VLOOKUP($D1806,metadata!$B$2:$S$451,16,0)</f>
        <v/>
      </c>
      <c r="T1806" t="str">
        <f>VLOOKUP($D1806,metadata!$B$2:$S$451,17,0)</f>
        <v/>
      </c>
      <c r="U1806" t="str">
        <f>VLOOKUP($D1806,metadata!$B$2:$S$451,18,0)</f>
        <v/>
      </c>
      <c r="V1806">
        <f>VLOOKUP($D1806,metadata!$B$2:$Z$451,19,0)</f>
        <v>20</v>
      </c>
      <c r="W1806" t="str">
        <f>VLOOKUP($D1806,metadata!$B$2:$Z$451,20,0)</f>
        <v>global average</v>
      </c>
      <c r="X1806" t="str">
        <f>VLOOKUP($D1806,metadata!$B$2:$Z$451,21,0)</f>
        <v/>
      </c>
      <c r="Y1806">
        <f>VLOOKUP($D1806,metadata!$B$2:$Z$451,22,0)</f>
        <v>47</v>
      </c>
      <c r="Z1806" t="str">
        <f>VLOOKUP($D1806,metadata!$B$2:$Z$451,23,0)</f>
        <v/>
      </c>
      <c r="AA1806" t="str">
        <f>VLOOKUP($D1806,metadata!$B$2:$Z$451,24,0)</f>
        <v>larval</v>
      </c>
      <c r="AB1806" t="str">
        <f>VLOOKUP($D1806,metadata!$B$2:$Z$451,25,0)</f>
        <v/>
      </c>
      <c r="AC1806">
        <v>12.0074798479823</v>
      </c>
      <c r="AD1806">
        <v>99.816634794606699</v>
      </c>
      <c r="AF1806">
        <f>IF(AE1806="",V1806,AE1806)</f>
        <v>20</v>
      </c>
      <c r="AG1806">
        <f>ROUND(AC1806,1)</f>
        <v>12</v>
      </c>
      <c r="AH1806">
        <v>1996</v>
      </c>
      <c r="AI1806" t="s">
        <v>37</v>
      </c>
      <c r="AJ1806" t="s">
        <v>37</v>
      </c>
    </row>
    <row r="1807" spans="3:36" x14ac:dyDescent="0.3">
      <c r="C1807">
        <v>1807</v>
      </c>
      <c r="D1807" t="str">
        <f t="shared" si="61"/>
        <v>47-Ayabe</v>
      </c>
      <c r="E1807" t="str">
        <f>VLOOKUP($D1807,metadata!$B$2:$S$451,2,0)</f>
        <v>Shintani, Y; Tatsuki, S; Ishikawa, Y</v>
      </c>
      <c r="F1807" t="str">
        <f>VLOOKUP($D1807,metadata!$B$2:$S$451,3,0)</f>
        <v>Geographic variation of photoperiodic response in larval development of the yellow-spotted longicorn beetle, Psacothea hilaris (PASCOE) (Coleoptera: Cerambycidae)</v>
      </c>
      <c r="G1807" t="str">
        <f>VLOOKUP($D1807,metadata!$B$2:$S$451,4,0)</f>
        <v>10.1303/aez.31.495</v>
      </c>
      <c r="H1807" t="str">
        <f>VLOOKUP($D1807,metadata!$B$2:$S$451,5,0)</f>
        <v>y</v>
      </c>
      <c r="I1807" t="str">
        <f>VLOOKUP($D1807,metadata!$B$2:$S$451,6,0)</f>
        <v>a</v>
      </c>
      <c r="J1807" t="str">
        <f>VLOOKUP($D1807,metadata!$B$2:$S$451,7,0)</f>
        <v>i</v>
      </c>
      <c r="K1807">
        <f>VLOOKUP($D1807,metadata!$B$2:$S$451,8,0)</f>
        <v>4</v>
      </c>
      <c r="L1807">
        <f>VLOOKUP($D1807,metadata!$B$2:$S$451,9,0)</f>
        <v>5</v>
      </c>
      <c r="M1807" t="str">
        <f>VLOOKUP($D1807,metadata!$B$2:$S$451,10,0)</f>
        <v/>
      </c>
      <c r="N1807" t="str">
        <f>VLOOKUP($D1807,metadata!$B$2:$S$451,11,0)</f>
        <v>Psacothea hilaris</v>
      </c>
      <c r="O1807" t="str">
        <f>VLOOKUP($D1807,metadata!$B$2:$S$451,12,0)</f>
        <v>coleoptera</v>
      </c>
      <c r="P1807" t="str">
        <f>VLOOKUP($D1807,metadata!$B$2:$S$451,13,0)</f>
        <v>Ayabe</v>
      </c>
      <c r="Q1807">
        <f>VLOOKUP($D1807,metadata!$B$2:$S$451,14,0)</f>
        <v>35.299999999999997</v>
      </c>
      <c r="R1807">
        <f>VLOOKUP($D1807,metadata!$B$2:$S$451,15,0)</f>
        <v>135.26666700000001</v>
      </c>
      <c r="S1807" t="str">
        <f>VLOOKUP($D1807,metadata!$B$2:$S$451,16,0)</f>
        <v/>
      </c>
      <c r="T1807" t="str">
        <f>VLOOKUP($D1807,metadata!$B$2:$S$451,17,0)</f>
        <v/>
      </c>
      <c r="U1807" t="str">
        <f>VLOOKUP($D1807,metadata!$B$2:$S$451,18,0)</f>
        <v/>
      </c>
      <c r="V1807">
        <f>VLOOKUP($D1807,metadata!$B$2:$Z$451,19,0)</f>
        <v>20</v>
      </c>
      <c r="W1807" t="str">
        <f>VLOOKUP($D1807,metadata!$B$2:$Z$451,20,0)</f>
        <v>global average</v>
      </c>
      <c r="X1807" t="str">
        <f>VLOOKUP($D1807,metadata!$B$2:$Z$451,21,0)</f>
        <v/>
      </c>
      <c r="Y1807">
        <f>VLOOKUP($D1807,metadata!$B$2:$Z$451,22,0)</f>
        <v>47</v>
      </c>
      <c r="Z1807" t="str">
        <f>VLOOKUP($D1807,metadata!$B$2:$Z$451,23,0)</f>
        <v/>
      </c>
      <c r="AA1807" t="str">
        <f>VLOOKUP($D1807,metadata!$B$2:$Z$451,24,0)</f>
        <v>larval</v>
      </c>
      <c r="AB1807" t="str">
        <f>VLOOKUP($D1807,metadata!$B$2:$Z$451,25,0)</f>
        <v/>
      </c>
      <c r="AC1807">
        <v>12.9996611072111</v>
      </c>
      <c r="AD1807">
        <v>88.357822371765394</v>
      </c>
      <c r="AF1807">
        <f>IF(AE1807="",V1807,AE1807)</f>
        <v>20</v>
      </c>
      <c r="AG1807">
        <f>ROUND(AC1807,1)</f>
        <v>13</v>
      </c>
      <c r="AH1807">
        <v>1996</v>
      </c>
      <c r="AI1807" t="s">
        <v>37</v>
      </c>
      <c r="AJ1807" t="s">
        <v>37</v>
      </c>
    </row>
    <row r="1808" spans="3:36" x14ac:dyDescent="0.3">
      <c r="C1808">
        <v>1808</v>
      </c>
      <c r="D1808" t="str">
        <f t="shared" si="61"/>
        <v>47-Ayabe</v>
      </c>
      <c r="E1808" t="str">
        <f>VLOOKUP($D1808,metadata!$B$2:$S$451,2,0)</f>
        <v>Shintani, Y; Tatsuki, S; Ishikawa, Y</v>
      </c>
      <c r="F1808" t="str">
        <f>VLOOKUP($D1808,metadata!$B$2:$S$451,3,0)</f>
        <v>Geographic variation of photoperiodic response in larval development of the yellow-spotted longicorn beetle, Psacothea hilaris (PASCOE) (Coleoptera: Cerambycidae)</v>
      </c>
      <c r="G1808" t="str">
        <f>VLOOKUP($D1808,metadata!$B$2:$S$451,4,0)</f>
        <v>10.1303/aez.31.495</v>
      </c>
      <c r="H1808" t="str">
        <f>VLOOKUP($D1808,metadata!$B$2:$S$451,5,0)</f>
        <v>y</v>
      </c>
      <c r="I1808" t="str">
        <f>VLOOKUP($D1808,metadata!$B$2:$S$451,6,0)</f>
        <v>a</v>
      </c>
      <c r="J1808" t="str">
        <f>VLOOKUP($D1808,metadata!$B$2:$S$451,7,0)</f>
        <v>i</v>
      </c>
      <c r="K1808">
        <f>VLOOKUP($D1808,metadata!$B$2:$S$451,8,0)</f>
        <v>4</v>
      </c>
      <c r="L1808">
        <f>VLOOKUP($D1808,metadata!$B$2:$S$451,9,0)</f>
        <v>5</v>
      </c>
      <c r="M1808" t="str">
        <f>VLOOKUP($D1808,metadata!$B$2:$S$451,10,0)</f>
        <v/>
      </c>
      <c r="N1808" t="str">
        <f>VLOOKUP($D1808,metadata!$B$2:$S$451,11,0)</f>
        <v>Psacothea hilaris</v>
      </c>
      <c r="O1808" t="str">
        <f>VLOOKUP($D1808,metadata!$B$2:$S$451,12,0)</f>
        <v>coleoptera</v>
      </c>
      <c r="P1808" t="str">
        <f>VLOOKUP($D1808,metadata!$B$2:$S$451,13,0)</f>
        <v>Ayabe</v>
      </c>
      <c r="Q1808">
        <f>VLOOKUP($D1808,metadata!$B$2:$S$451,14,0)</f>
        <v>35.299999999999997</v>
      </c>
      <c r="R1808">
        <f>VLOOKUP($D1808,metadata!$B$2:$S$451,15,0)</f>
        <v>135.26666700000001</v>
      </c>
      <c r="S1808" t="str">
        <f>VLOOKUP($D1808,metadata!$B$2:$S$451,16,0)</f>
        <v/>
      </c>
      <c r="T1808" t="str">
        <f>VLOOKUP($D1808,metadata!$B$2:$S$451,17,0)</f>
        <v/>
      </c>
      <c r="U1808" t="str">
        <f>VLOOKUP($D1808,metadata!$B$2:$S$451,18,0)</f>
        <v/>
      </c>
      <c r="V1808">
        <f>VLOOKUP($D1808,metadata!$B$2:$Z$451,19,0)</f>
        <v>20</v>
      </c>
      <c r="W1808" t="str">
        <f>VLOOKUP($D1808,metadata!$B$2:$Z$451,20,0)</f>
        <v>global average</v>
      </c>
      <c r="X1808" t="str">
        <f>VLOOKUP($D1808,metadata!$B$2:$Z$451,21,0)</f>
        <v/>
      </c>
      <c r="Y1808">
        <f>VLOOKUP($D1808,metadata!$B$2:$Z$451,22,0)</f>
        <v>47</v>
      </c>
      <c r="Z1808" t="str">
        <f>VLOOKUP($D1808,metadata!$B$2:$Z$451,23,0)</f>
        <v/>
      </c>
      <c r="AA1808" t="str">
        <f>VLOOKUP($D1808,metadata!$B$2:$Z$451,24,0)</f>
        <v>larval</v>
      </c>
      <c r="AB1808" t="str">
        <f>VLOOKUP($D1808,metadata!$B$2:$Z$451,25,0)</f>
        <v/>
      </c>
      <c r="AC1808">
        <v>14.0004599259277</v>
      </c>
      <c r="AD1808">
        <v>5.0858124954612496</v>
      </c>
      <c r="AF1808">
        <f>IF(AE1808="",V1808,AE1808)</f>
        <v>20</v>
      </c>
      <c r="AG1808">
        <f>ROUND(AC1808,1)</f>
        <v>14</v>
      </c>
      <c r="AH1808">
        <v>1996</v>
      </c>
      <c r="AI1808" t="s">
        <v>37</v>
      </c>
      <c r="AJ1808" t="s">
        <v>37</v>
      </c>
    </row>
    <row r="1809" spans="3:36" x14ac:dyDescent="0.3">
      <c r="C1809">
        <v>1809</v>
      </c>
      <c r="D1809" t="str">
        <f t="shared" si="61"/>
        <v>47-Ayabe</v>
      </c>
      <c r="E1809" t="str">
        <f>VLOOKUP($D1809,metadata!$B$2:$S$451,2,0)</f>
        <v>Shintani, Y; Tatsuki, S; Ishikawa, Y</v>
      </c>
      <c r="F1809" t="str">
        <f>VLOOKUP($D1809,metadata!$B$2:$S$451,3,0)</f>
        <v>Geographic variation of photoperiodic response in larval development of the yellow-spotted longicorn beetle, Psacothea hilaris (PASCOE) (Coleoptera: Cerambycidae)</v>
      </c>
      <c r="G1809" t="str">
        <f>VLOOKUP($D1809,metadata!$B$2:$S$451,4,0)</f>
        <v>10.1303/aez.31.495</v>
      </c>
      <c r="H1809" t="str">
        <f>VLOOKUP($D1809,metadata!$B$2:$S$451,5,0)</f>
        <v>y</v>
      </c>
      <c r="I1809" t="str">
        <f>VLOOKUP($D1809,metadata!$B$2:$S$451,6,0)</f>
        <v>a</v>
      </c>
      <c r="J1809" t="str">
        <f>VLOOKUP($D1809,metadata!$B$2:$S$451,7,0)</f>
        <v>i</v>
      </c>
      <c r="K1809">
        <f>VLOOKUP($D1809,metadata!$B$2:$S$451,8,0)</f>
        <v>4</v>
      </c>
      <c r="L1809">
        <f>VLOOKUP($D1809,metadata!$B$2:$S$451,9,0)</f>
        <v>5</v>
      </c>
      <c r="M1809" t="str">
        <f>VLOOKUP($D1809,metadata!$B$2:$S$451,10,0)</f>
        <v/>
      </c>
      <c r="N1809" t="str">
        <f>VLOOKUP($D1809,metadata!$B$2:$S$451,11,0)</f>
        <v>Psacothea hilaris</v>
      </c>
      <c r="O1809" t="str">
        <f>VLOOKUP($D1809,metadata!$B$2:$S$451,12,0)</f>
        <v>coleoptera</v>
      </c>
      <c r="P1809" t="str">
        <f>VLOOKUP($D1809,metadata!$B$2:$S$451,13,0)</f>
        <v>Ayabe</v>
      </c>
      <c r="Q1809">
        <f>VLOOKUP($D1809,metadata!$B$2:$S$451,14,0)</f>
        <v>35.299999999999997</v>
      </c>
      <c r="R1809">
        <f>VLOOKUP($D1809,metadata!$B$2:$S$451,15,0)</f>
        <v>135.26666700000001</v>
      </c>
      <c r="S1809" t="str">
        <f>VLOOKUP($D1809,metadata!$B$2:$S$451,16,0)</f>
        <v/>
      </c>
      <c r="T1809" t="str">
        <f>VLOOKUP($D1809,metadata!$B$2:$S$451,17,0)</f>
        <v/>
      </c>
      <c r="U1809" t="str">
        <f>VLOOKUP($D1809,metadata!$B$2:$S$451,18,0)</f>
        <v/>
      </c>
      <c r="V1809">
        <f>VLOOKUP($D1809,metadata!$B$2:$Z$451,19,0)</f>
        <v>20</v>
      </c>
      <c r="W1809" t="str">
        <f>VLOOKUP($D1809,metadata!$B$2:$Z$451,20,0)</f>
        <v>global average</v>
      </c>
      <c r="X1809" t="str">
        <f>VLOOKUP($D1809,metadata!$B$2:$Z$451,21,0)</f>
        <v/>
      </c>
      <c r="Y1809">
        <f>VLOOKUP($D1809,metadata!$B$2:$Z$451,22,0)</f>
        <v>47</v>
      </c>
      <c r="Z1809" t="str">
        <f>VLOOKUP($D1809,metadata!$B$2:$Z$451,23,0)</f>
        <v/>
      </c>
      <c r="AA1809" t="str">
        <f>VLOOKUP($D1809,metadata!$B$2:$Z$451,24,0)</f>
        <v>larval</v>
      </c>
      <c r="AB1809" t="str">
        <f>VLOOKUP($D1809,metadata!$B$2:$Z$451,25,0)</f>
        <v/>
      </c>
      <c r="AC1809">
        <v>15.000096826510999</v>
      </c>
      <c r="AD1809">
        <v>-0.245092106218677</v>
      </c>
      <c r="AF1809">
        <f>IF(AE1809="",V1809,AE1809)</f>
        <v>20</v>
      </c>
      <c r="AG1809">
        <f>ROUND(AC1809,1)</f>
        <v>15</v>
      </c>
      <c r="AH1809">
        <v>1996</v>
      </c>
      <c r="AI1809" t="s">
        <v>37</v>
      </c>
      <c r="AJ1809" t="s">
        <v>37</v>
      </c>
    </row>
    <row r="1810" spans="3:36" x14ac:dyDescent="0.3">
      <c r="C1810">
        <v>1810</v>
      </c>
      <c r="D1810" t="str">
        <f t="shared" si="61"/>
        <v>47-Ino</v>
      </c>
      <c r="E1810" t="str">
        <f>VLOOKUP($D1810,metadata!$B$2:$S$451,2,0)</f>
        <v>Shintani, Y; Tatsuki, S; Ishikawa, Y</v>
      </c>
      <c r="F1810" t="str">
        <f>VLOOKUP($D1810,metadata!$B$2:$S$451,3,0)</f>
        <v>Geographic variation of photoperiodic response in larval development of the yellow-spotted longicorn beetle, Psacothea hilaris (PASCOE) (Coleoptera: Cerambycidae)</v>
      </c>
      <c r="G1810" t="str">
        <f>VLOOKUP($D1810,metadata!$B$2:$S$451,4,0)</f>
        <v>10.1303/aez.31.495</v>
      </c>
      <c r="H1810" t="str">
        <f>VLOOKUP($D1810,metadata!$B$2:$S$451,5,0)</f>
        <v>y</v>
      </c>
      <c r="I1810" t="str">
        <f>VLOOKUP($D1810,metadata!$B$2:$S$451,6,0)</f>
        <v>a</v>
      </c>
      <c r="J1810" t="str">
        <f>VLOOKUP($D1810,metadata!$B$2:$S$451,7,0)</f>
        <v>i</v>
      </c>
      <c r="K1810">
        <f>VLOOKUP($D1810,metadata!$B$2:$S$451,8,0)</f>
        <v>4</v>
      </c>
      <c r="L1810">
        <f>VLOOKUP($D1810,metadata!$B$2:$S$451,9,0)</f>
        <v>5</v>
      </c>
      <c r="M1810" t="str">
        <f>VLOOKUP($D1810,metadata!$B$2:$S$451,10,0)</f>
        <v/>
      </c>
      <c r="N1810" t="str">
        <f>VLOOKUP($D1810,metadata!$B$2:$S$451,11,0)</f>
        <v>Psacothea hilaris</v>
      </c>
      <c r="O1810" t="str">
        <f>VLOOKUP($D1810,metadata!$B$2:$S$451,12,0)</f>
        <v>coleoptera</v>
      </c>
      <c r="P1810" t="str">
        <f>VLOOKUP($D1810,metadata!$B$2:$S$451,13,0)</f>
        <v>Ino</v>
      </c>
      <c r="Q1810">
        <f>VLOOKUP($D1810,metadata!$B$2:$S$451,14,0)</f>
        <v>33.549999999999997</v>
      </c>
      <c r="R1810">
        <f>VLOOKUP($D1810,metadata!$B$2:$S$451,15,0)</f>
        <v>133.433333</v>
      </c>
      <c r="S1810" t="str">
        <f>VLOOKUP($D1810,metadata!$B$2:$S$451,16,0)</f>
        <v/>
      </c>
      <c r="T1810" t="str">
        <f>VLOOKUP($D1810,metadata!$B$2:$S$451,17,0)</f>
        <v/>
      </c>
      <c r="U1810" t="str">
        <f>VLOOKUP($D1810,metadata!$B$2:$S$451,18,0)</f>
        <v/>
      </c>
      <c r="V1810">
        <f>VLOOKUP($D1810,metadata!$B$2:$Z$451,19,0)</f>
        <v>20</v>
      </c>
      <c r="W1810" t="str">
        <f>VLOOKUP($D1810,metadata!$B$2:$Z$451,20,0)</f>
        <v>global average</v>
      </c>
      <c r="X1810" t="str">
        <f>VLOOKUP($D1810,metadata!$B$2:$Z$451,21,0)</f>
        <v/>
      </c>
      <c r="Y1810">
        <f>VLOOKUP($D1810,metadata!$B$2:$Z$451,22,0)</f>
        <v>47</v>
      </c>
      <c r="Z1810" t="str">
        <f>VLOOKUP($D1810,metadata!$B$2:$Z$451,23,0)</f>
        <v/>
      </c>
      <c r="AA1810" t="str">
        <f>VLOOKUP($D1810,metadata!$B$2:$Z$451,24,0)</f>
        <v>larval</v>
      </c>
      <c r="AB1810" t="str">
        <f>VLOOKUP($D1810,metadata!$B$2:$Z$451,25,0)</f>
        <v/>
      </c>
      <c r="AC1810">
        <v>11.009876304132</v>
      </c>
      <c r="AD1810">
        <v>100.000605165694</v>
      </c>
      <c r="AF1810">
        <f>IF(AE1810="",V1810,AE1810)</f>
        <v>20</v>
      </c>
      <c r="AG1810">
        <f>ROUND(AC1810,1)</f>
        <v>11</v>
      </c>
      <c r="AH1810">
        <v>1996</v>
      </c>
      <c r="AI1810" t="s">
        <v>37</v>
      </c>
      <c r="AJ1810" t="s">
        <v>37</v>
      </c>
    </row>
    <row r="1811" spans="3:36" x14ac:dyDescent="0.3">
      <c r="C1811">
        <v>1811</v>
      </c>
      <c r="D1811" t="str">
        <f t="shared" si="61"/>
        <v>47-Ino</v>
      </c>
      <c r="E1811" t="str">
        <f>VLOOKUP($D1811,metadata!$B$2:$S$451,2,0)</f>
        <v>Shintani, Y; Tatsuki, S; Ishikawa, Y</v>
      </c>
      <c r="F1811" t="str">
        <f>VLOOKUP($D1811,metadata!$B$2:$S$451,3,0)</f>
        <v>Geographic variation of photoperiodic response in larval development of the yellow-spotted longicorn beetle, Psacothea hilaris (PASCOE) (Coleoptera: Cerambycidae)</v>
      </c>
      <c r="G1811" t="str">
        <f>VLOOKUP($D1811,metadata!$B$2:$S$451,4,0)</f>
        <v>10.1303/aez.31.495</v>
      </c>
      <c r="H1811" t="str">
        <f>VLOOKUP($D1811,metadata!$B$2:$S$451,5,0)</f>
        <v>y</v>
      </c>
      <c r="I1811" t="str">
        <f>VLOOKUP($D1811,metadata!$B$2:$S$451,6,0)</f>
        <v>a</v>
      </c>
      <c r="J1811" t="str">
        <f>VLOOKUP($D1811,metadata!$B$2:$S$451,7,0)</f>
        <v>i</v>
      </c>
      <c r="K1811">
        <f>VLOOKUP($D1811,metadata!$B$2:$S$451,8,0)</f>
        <v>4</v>
      </c>
      <c r="L1811">
        <f>VLOOKUP($D1811,metadata!$B$2:$S$451,9,0)</f>
        <v>5</v>
      </c>
      <c r="M1811" t="str">
        <f>VLOOKUP($D1811,metadata!$B$2:$S$451,10,0)</f>
        <v/>
      </c>
      <c r="N1811" t="str">
        <f>VLOOKUP($D1811,metadata!$B$2:$S$451,11,0)</f>
        <v>Psacothea hilaris</v>
      </c>
      <c r="O1811" t="str">
        <f>VLOOKUP($D1811,metadata!$B$2:$S$451,12,0)</f>
        <v>coleoptera</v>
      </c>
      <c r="P1811" t="str">
        <f>VLOOKUP($D1811,metadata!$B$2:$S$451,13,0)</f>
        <v>Ino</v>
      </c>
      <c r="Q1811">
        <f>VLOOKUP($D1811,metadata!$B$2:$S$451,14,0)</f>
        <v>33.549999999999997</v>
      </c>
      <c r="R1811">
        <f>VLOOKUP($D1811,metadata!$B$2:$S$451,15,0)</f>
        <v>133.433333</v>
      </c>
      <c r="S1811" t="str">
        <f>VLOOKUP($D1811,metadata!$B$2:$S$451,16,0)</f>
        <v/>
      </c>
      <c r="T1811" t="str">
        <f>VLOOKUP($D1811,metadata!$B$2:$S$451,17,0)</f>
        <v/>
      </c>
      <c r="U1811" t="str">
        <f>VLOOKUP($D1811,metadata!$B$2:$S$451,18,0)</f>
        <v/>
      </c>
      <c r="V1811">
        <f>VLOOKUP($D1811,metadata!$B$2:$Z$451,19,0)</f>
        <v>20</v>
      </c>
      <c r="W1811" t="str">
        <f>VLOOKUP($D1811,metadata!$B$2:$Z$451,20,0)</f>
        <v>global average</v>
      </c>
      <c r="X1811" t="str">
        <f>VLOOKUP($D1811,metadata!$B$2:$Z$451,21,0)</f>
        <v/>
      </c>
      <c r="Y1811">
        <f>VLOOKUP($D1811,metadata!$B$2:$Z$451,22,0)</f>
        <v>47</v>
      </c>
      <c r="Z1811" t="str">
        <f>VLOOKUP($D1811,metadata!$B$2:$Z$451,23,0)</f>
        <v/>
      </c>
      <c r="AA1811" t="str">
        <f>VLOOKUP($D1811,metadata!$B$2:$Z$451,24,0)</f>
        <v>larval</v>
      </c>
      <c r="AB1811" t="str">
        <f>VLOOKUP($D1811,metadata!$B$2:$Z$451,25,0)</f>
        <v/>
      </c>
      <c r="AC1811">
        <v>12.0074798479823</v>
      </c>
      <c r="AD1811">
        <v>99.816634794606699</v>
      </c>
      <c r="AF1811">
        <f>IF(AE1811="",V1811,AE1811)</f>
        <v>20</v>
      </c>
      <c r="AG1811">
        <f>ROUND(AC1811,1)</f>
        <v>12</v>
      </c>
      <c r="AH1811">
        <v>1996</v>
      </c>
      <c r="AI1811" t="s">
        <v>37</v>
      </c>
      <c r="AJ1811" t="s">
        <v>37</v>
      </c>
    </row>
    <row r="1812" spans="3:36" x14ac:dyDescent="0.3">
      <c r="C1812">
        <v>1812</v>
      </c>
      <c r="D1812" t="str">
        <f t="shared" si="61"/>
        <v>47-Ino</v>
      </c>
      <c r="E1812" t="str">
        <f>VLOOKUP($D1812,metadata!$B$2:$S$451,2,0)</f>
        <v>Shintani, Y; Tatsuki, S; Ishikawa, Y</v>
      </c>
      <c r="F1812" t="str">
        <f>VLOOKUP($D1812,metadata!$B$2:$S$451,3,0)</f>
        <v>Geographic variation of photoperiodic response in larval development of the yellow-spotted longicorn beetle, Psacothea hilaris (PASCOE) (Coleoptera: Cerambycidae)</v>
      </c>
      <c r="G1812" t="str">
        <f>VLOOKUP($D1812,metadata!$B$2:$S$451,4,0)</f>
        <v>10.1303/aez.31.495</v>
      </c>
      <c r="H1812" t="str">
        <f>VLOOKUP($D1812,metadata!$B$2:$S$451,5,0)</f>
        <v>y</v>
      </c>
      <c r="I1812" t="str">
        <f>VLOOKUP($D1812,metadata!$B$2:$S$451,6,0)</f>
        <v>a</v>
      </c>
      <c r="J1812" t="str">
        <f>VLOOKUP($D1812,metadata!$B$2:$S$451,7,0)</f>
        <v>i</v>
      </c>
      <c r="K1812">
        <f>VLOOKUP($D1812,metadata!$B$2:$S$451,8,0)</f>
        <v>4</v>
      </c>
      <c r="L1812">
        <f>VLOOKUP($D1812,metadata!$B$2:$S$451,9,0)</f>
        <v>5</v>
      </c>
      <c r="M1812" t="str">
        <f>VLOOKUP($D1812,metadata!$B$2:$S$451,10,0)</f>
        <v/>
      </c>
      <c r="N1812" t="str">
        <f>VLOOKUP($D1812,metadata!$B$2:$S$451,11,0)</f>
        <v>Psacothea hilaris</v>
      </c>
      <c r="O1812" t="str">
        <f>VLOOKUP($D1812,metadata!$B$2:$S$451,12,0)</f>
        <v>coleoptera</v>
      </c>
      <c r="P1812" t="str">
        <f>VLOOKUP($D1812,metadata!$B$2:$S$451,13,0)</f>
        <v>Ino</v>
      </c>
      <c r="Q1812">
        <f>VLOOKUP($D1812,metadata!$B$2:$S$451,14,0)</f>
        <v>33.549999999999997</v>
      </c>
      <c r="R1812">
        <f>VLOOKUP($D1812,metadata!$B$2:$S$451,15,0)</f>
        <v>133.433333</v>
      </c>
      <c r="S1812" t="str">
        <f>VLOOKUP($D1812,metadata!$B$2:$S$451,16,0)</f>
        <v/>
      </c>
      <c r="T1812" t="str">
        <f>VLOOKUP($D1812,metadata!$B$2:$S$451,17,0)</f>
        <v/>
      </c>
      <c r="U1812" t="str">
        <f>VLOOKUP($D1812,metadata!$B$2:$S$451,18,0)</f>
        <v/>
      </c>
      <c r="V1812">
        <f>VLOOKUP($D1812,metadata!$B$2:$Z$451,19,0)</f>
        <v>20</v>
      </c>
      <c r="W1812" t="str">
        <f>VLOOKUP($D1812,metadata!$B$2:$Z$451,20,0)</f>
        <v>global average</v>
      </c>
      <c r="X1812" t="str">
        <f>VLOOKUP($D1812,metadata!$B$2:$Z$451,21,0)</f>
        <v/>
      </c>
      <c r="Y1812">
        <f>VLOOKUP($D1812,metadata!$B$2:$Z$451,22,0)</f>
        <v>47</v>
      </c>
      <c r="Z1812" t="str">
        <f>VLOOKUP($D1812,metadata!$B$2:$Z$451,23,0)</f>
        <v/>
      </c>
      <c r="AA1812" t="str">
        <f>VLOOKUP($D1812,metadata!$B$2:$Z$451,24,0)</f>
        <v>larval</v>
      </c>
      <c r="AB1812" t="str">
        <f>VLOOKUP($D1812,metadata!$B$2:$Z$451,25,0)</f>
        <v/>
      </c>
      <c r="AC1812">
        <v>13.0067294425213</v>
      </c>
      <c r="AD1812">
        <v>95.466098617801507</v>
      </c>
      <c r="AF1812">
        <f>IF(AE1812="",V1812,AE1812)</f>
        <v>20</v>
      </c>
      <c r="AG1812">
        <f>ROUND(AC1812,1)</f>
        <v>13</v>
      </c>
      <c r="AH1812">
        <v>1996</v>
      </c>
      <c r="AI1812" t="s">
        <v>37</v>
      </c>
      <c r="AJ1812" t="s">
        <v>37</v>
      </c>
    </row>
    <row r="1813" spans="3:36" x14ac:dyDescent="0.3">
      <c r="C1813">
        <v>1813</v>
      </c>
      <c r="D1813" t="str">
        <f t="shared" si="61"/>
        <v>47-Ino</v>
      </c>
      <c r="E1813" t="str">
        <f>VLOOKUP($D1813,metadata!$B$2:$S$451,2,0)</f>
        <v>Shintani, Y; Tatsuki, S; Ishikawa, Y</v>
      </c>
      <c r="F1813" t="str">
        <f>VLOOKUP($D1813,metadata!$B$2:$S$451,3,0)</f>
        <v>Geographic variation of photoperiodic response in larval development of the yellow-spotted longicorn beetle, Psacothea hilaris (PASCOE) (Coleoptera: Cerambycidae)</v>
      </c>
      <c r="G1813" t="str">
        <f>VLOOKUP($D1813,metadata!$B$2:$S$451,4,0)</f>
        <v>10.1303/aez.31.495</v>
      </c>
      <c r="H1813" t="str">
        <f>VLOOKUP($D1813,metadata!$B$2:$S$451,5,0)</f>
        <v>y</v>
      </c>
      <c r="I1813" t="str">
        <f>VLOOKUP($D1813,metadata!$B$2:$S$451,6,0)</f>
        <v>a</v>
      </c>
      <c r="J1813" t="str">
        <f>VLOOKUP($D1813,metadata!$B$2:$S$451,7,0)</f>
        <v>i</v>
      </c>
      <c r="K1813">
        <f>VLOOKUP($D1813,metadata!$B$2:$S$451,8,0)</f>
        <v>4</v>
      </c>
      <c r="L1813">
        <f>VLOOKUP($D1813,metadata!$B$2:$S$451,9,0)</f>
        <v>5</v>
      </c>
      <c r="M1813" t="str">
        <f>VLOOKUP($D1813,metadata!$B$2:$S$451,10,0)</f>
        <v/>
      </c>
      <c r="N1813" t="str">
        <f>VLOOKUP($D1813,metadata!$B$2:$S$451,11,0)</f>
        <v>Psacothea hilaris</v>
      </c>
      <c r="O1813" t="str">
        <f>VLOOKUP($D1813,metadata!$B$2:$S$451,12,0)</f>
        <v>coleoptera</v>
      </c>
      <c r="P1813" t="str">
        <f>VLOOKUP($D1813,metadata!$B$2:$S$451,13,0)</f>
        <v>Ino</v>
      </c>
      <c r="Q1813">
        <f>VLOOKUP($D1813,metadata!$B$2:$S$451,14,0)</f>
        <v>33.549999999999997</v>
      </c>
      <c r="R1813">
        <f>VLOOKUP($D1813,metadata!$B$2:$S$451,15,0)</f>
        <v>133.433333</v>
      </c>
      <c r="S1813" t="str">
        <f>VLOOKUP($D1813,metadata!$B$2:$S$451,16,0)</f>
        <v/>
      </c>
      <c r="T1813" t="str">
        <f>VLOOKUP($D1813,metadata!$B$2:$S$451,17,0)</f>
        <v/>
      </c>
      <c r="U1813" t="str">
        <f>VLOOKUP($D1813,metadata!$B$2:$S$451,18,0)</f>
        <v/>
      </c>
      <c r="V1813">
        <f>VLOOKUP($D1813,metadata!$B$2:$Z$451,19,0)</f>
        <v>20</v>
      </c>
      <c r="W1813" t="str">
        <f>VLOOKUP($D1813,metadata!$B$2:$Z$451,20,0)</f>
        <v>global average</v>
      </c>
      <c r="X1813" t="str">
        <f>VLOOKUP($D1813,metadata!$B$2:$Z$451,21,0)</f>
        <v/>
      </c>
      <c r="Y1813">
        <f>VLOOKUP($D1813,metadata!$B$2:$Z$451,22,0)</f>
        <v>47</v>
      </c>
      <c r="Z1813" t="str">
        <f>VLOOKUP($D1813,metadata!$B$2:$Z$451,23,0)</f>
        <v/>
      </c>
      <c r="AA1813" t="str">
        <f>VLOOKUP($D1813,metadata!$B$2:$Z$451,24,0)</f>
        <v>larval</v>
      </c>
      <c r="AB1813" t="str">
        <f>VLOOKUP($D1813,metadata!$B$2:$Z$451,25,0)</f>
        <v/>
      </c>
      <c r="AC1813">
        <v>13.9976519571058</v>
      </c>
      <c r="AD1813">
        <v>12.193483575803</v>
      </c>
      <c r="AF1813">
        <f>IF(AE1813="",V1813,AE1813)</f>
        <v>20</v>
      </c>
      <c r="AG1813">
        <f>ROUND(AC1813,1)</f>
        <v>14</v>
      </c>
      <c r="AH1813">
        <v>1996</v>
      </c>
      <c r="AI1813" t="s">
        <v>37</v>
      </c>
      <c r="AJ1813" t="s">
        <v>37</v>
      </c>
    </row>
    <row r="1814" spans="3:36" x14ac:dyDescent="0.3">
      <c r="C1814">
        <v>1814</v>
      </c>
      <c r="D1814" t="str">
        <f t="shared" si="61"/>
        <v>47-Ino</v>
      </c>
      <c r="E1814" t="str">
        <f>VLOOKUP($D1814,metadata!$B$2:$S$451,2,0)</f>
        <v>Shintani, Y; Tatsuki, S; Ishikawa, Y</v>
      </c>
      <c r="F1814" t="str">
        <f>VLOOKUP($D1814,metadata!$B$2:$S$451,3,0)</f>
        <v>Geographic variation of photoperiodic response in larval development of the yellow-spotted longicorn beetle, Psacothea hilaris (PASCOE) (Coleoptera: Cerambycidae)</v>
      </c>
      <c r="G1814" t="str">
        <f>VLOOKUP($D1814,metadata!$B$2:$S$451,4,0)</f>
        <v>10.1303/aez.31.495</v>
      </c>
      <c r="H1814" t="str">
        <f>VLOOKUP($D1814,metadata!$B$2:$S$451,5,0)</f>
        <v>y</v>
      </c>
      <c r="I1814" t="str">
        <f>VLOOKUP($D1814,metadata!$B$2:$S$451,6,0)</f>
        <v>a</v>
      </c>
      <c r="J1814" t="str">
        <f>VLOOKUP($D1814,metadata!$B$2:$S$451,7,0)</f>
        <v>i</v>
      </c>
      <c r="K1814">
        <f>VLOOKUP($D1814,metadata!$B$2:$S$451,8,0)</f>
        <v>4</v>
      </c>
      <c r="L1814">
        <f>VLOOKUP($D1814,metadata!$B$2:$S$451,9,0)</f>
        <v>5</v>
      </c>
      <c r="M1814" t="str">
        <f>VLOOKUP($D1814,metadata!$B$2:$S$451,10,0)</f>
        <v/>
      </c>
      <c r="N1814" t="str">
        <f>VLOOKUP($D1814,metadata!$B$2:$S$451,11,0)</f>
        <v>Psacothea hilaris</v>
      </c>
      <c r="O1814" t="str">
        <f>VLOOKUP($D1814,metadata!$B$2:$S$451,12,0)</f>
        <v>coleoptera</v>
      </c>
      <c r="P1814" t="str">
        <f>VLOOKUP($D1814,metadata!$B$2:$S$451,13,0)</f>
        <v>Ino</v>
      </c>
      <c r="Q1814">
        <f>VLOOKUP($D1814,metadata!$B$2:$S$451,14,0)</f>
        <v>33.549999999999997</v>
      </c>
      <c r="R1814">
        <f>VLOOKUP($D1814,metadata!$B$2:$S$451,15,0)</f>
        <v>133.433333</v>
      </c>
      <c r="S1814" t="str">
        <f>VLOOKUP($D1814,metadata!$B$2:$S$451,16,0)</f>
        <v/>
      </c>
      <c r="T1814" t="str">
        <f>VLOOKUP($D1814,metadata!$B$2:$S$451,17,0)</f>
        <v/>
      </c>
      <c r="U1814" t="str">
        <f>VLOOKUP($D1814,metadata!$B$2:$S$451,18,0)</f>
        <v/>
      </c>
      <c r="V1814">
        <f>VLOOKUP($D1814,metadata!$B$2:$Z$451,19,0)</f>
        <v>20</v>
      </c>
      <c r="W1814" t="str">
        <f>VLOOKUP($D1814,metadata!$B$2:$Z$451,20,0)</f>
        <v>global average</v>
      </c>
      <c r="X1814" t="str">
        <f>VLOOKUP($D1814,metadata!$B$2:$Z$451,21,0)</f>
        <v/>
      </c>
      <c r="Y1814">
        <f>VLOOKUP($D1814,metadata!$B$2:$Z$451,22,0)</f>
        <v>47</v>
      </c>
      <c r="Z1814" t="str">
        <f>VLOOKUP($D1814,metadata!$B$2:$Z$451,23,0)</f>
        <v/>
      </c>
      <c r="AA1814" t="str">
        <f>VLOOKUP($D1814,metadata!$B$2:$Z$451,24,0)</f>
        <v>larval</v>
      </c>
      <c r="AB1814" t="str">
        <f>VLOOKUP($D1814,metadata!$B$2:$Z$451,25,0)</f>
        <v/>
      </c>
      <c r="AC1814">
        <v>15.006100070199199</v>
      </c>
      <c r="AD1814">
        <v>9.5591973082229895</v>
      </c>
      <c r="AF1814">
        <f>IF(AE1814="",V1814,AE1814)</f>
        <v>20</v>
      </c>
      <c r="AG1814">
        <f>ROUND(AC1814,1)</f>
        <v>15</v>
      </c>
      <c r="AH1814">
        <v>1996</v>
      </c>
      <c r="AI1814" t="s">
        <v>37</v>
      </c>
      <c r="AJ1814" t="s">
        <v>37</v>
      </c>
    </row>
    <row r="1815" spans="3:36" x14ac:dyDescent="0.3">
      <c r="C1815">
        <v>1815</v>
      </c>
      <c r="D1815" t="str">
        <f t="shared" si="61"/>
        <v>47-Naze</v>
      </c>
      <c r="E1815" t="str">
        <f>VLOOKUP($D1815,metadata!$B$2:$S$451,2,0)</f>
        <v>Shintani, Y; Tatsuki, S; Ishikawa, Y</v>
      </c>
      <c r="F1815" t="str">
        <f>VLOOKUP($D1815,metadata!$B$2:$S$451,3,0)</f>
        <v>Geographic variation of photoperiodic response in larval development of the yellow-spotted longicorn beetle, Psacothea hilaris (PASCOE) (Coleoptera: Cerambycidae)</v>
      </c>
      <c r="G1815" t="str">
        <f>VLOOKUP($D1815,metadata!$B$2:$S$451,4,0)</f>
        <v>10.1303/aez.31.495</v>
      </c>
      <c r="H1815" t="str">
        <f>VLOOKUP($D1815,metadata!$B$2:$S$451,5,0)</f>
        <v>y</v>
      </c>
      <c r="I1815" t="str">
        <f>VLOOKUP($D1815,metadata!$B$2:$S$451,6,0)</f>
        <v>a</v>
      </c>
      <c r="J1815" t="str">
        <f>VLOOKUP($D1815,metadata!$B$2:$S$451,7,0)</f>
        <v>i</v>
      </c>
      <c r="K1815">
        <f>VLOOKUP($D1815,metadata!$B$2:$S$451,8,0)</f>
        <v>4</v>
      </c>
      <c r="L1815">
        <f>VLOOKUP($D1815,metadata!$B$2:$S$451,9,0)</f>
        <v>5</v>
      </c>
      <c r="M1815" t="str">
        <f>VLOOKUP($D1815,metadata!$B$2:$S$451,10,0)</f>
        <v/>
      </c>
      <c r="N1815" t="str">
        <f>VLOOKUP($D1815,metadata!$B$2:$S$451,11,0)</f>
        <v>Psacothea hilaris</v>
      </c>
      <c r="O1815" t="str">
        <f>VLOOKUP($D1815,metadata!$B$2:$S$451,12,0)</f>
        <v>coleoptera</v>
      </c>
      <c r="P1815" t="str">
        <f>VLOOKUP($D1815,metadata!$B$2:$S$451,13,0)</f>
        <v>Naze</v>
      </c>
      <c r="Q1815">
        <f>VLOOKUP($D1815,metadata!$B$2:$S$451,14,0)</f>
        <v>28.377247000000001</v>
      </c>
      <c r="R1815">
        <f>VLOOKUP($D1815,metadata!$B$2:$S$451,15,0)</f>
        <v>129.493742</v>
      </c>
      <c r="S1815" t="str">
        <f>VLOOKUP($D1815,metadata!$B$2:$S$451,16,0)</f>
        <v/>
      </c>
      <c r="T1815" t="str">
        <f>VLOOKUP($D1815,metadata!$B$2:$S$451,17,0)</f>
        <v/>
      </c>
      <c r="U1815" t="str">
        <f>VLOOKUP($D1815,metadata!$B$2:$S$451,18,0)</f>
        <v/>
      </c>
      <c r="V1815">
        <f>VLOOKUP($D1815,metadata!$B$2:$Z$451,19,0)</f>
        <v>20</v>
      </c>
      <c r="W1815" t="str">
        <f>VLOOKUP($D1815,metadata!$B$2:$Z$451,20,0)</f>
        <v>global average</v>
      </c>
      <c r="X1815" t="str">
        <f>VLOOKUP($D1815,metadata!$B$2:$Z$451,21,0)</f>
        <v/>
      </c>
      <c r="Y1815">
        <f>VLOOKUP($D1815,metadata!$B$2:$Z$451,22,0)</f>
        <v>47</v>
      </c>
      <c r="Z1815" t="str">
        <f>VLOOKUP($D1815,metadata!$B$2:$Z$451,23,0)</f>
        <v/>
      </c>
      <c r="AA1815" t="str">
        <f>VLOOKUP($D1815,metadata!$B$2:$Z$451,24,0)</f>
        <v>larval</v>
      </c>
      <c r="AB1815" t="str">
        <f>VLOOKUP($D1815,metadata!$B$2:$Z$451,25,0)</f>
        <v/>
      </c>
      <c r="AC1815">
        <v>11.009876304132</v>
      </c>
      <c r="AD1815">
        <v>100.000605165694</v>
      </c>
      <c r="AF1815">
        <f>IF(AE1815="",V1815,AE1815)</f>
        <v>20</v>
      </c>
      <c r="AG1815">
        <f>ROUND(AC1815,1)</f>
        <v>11</v>
      </c>
      <c r="AH1815">
        <v>1996</v>
      </c>
      <c r="AI1815" t="s">
        <v>37</v>
      </c>
      <c r="AJ1815" t="s">
        <v>37</v>
      </c>
    </row>
    <row r="1816" spans="3:36" x14ac:dyDescent="0.3">
      <c r="C1816">
        <v>1816</v>
      </c>
      <c r="D1816" t="str">
        <f t="shared" si="61"/>
        <v>47-Naze</v>
      </c>
      <c r="E1816" t="str">
        <f>VLOOKUP($D1816,metadata!$B$2:$S$451,2,0)</f>
        <v>Shintani, Y; Tatsuki, S; Ishikawa, Y</v>
      </c>
      <c r="F1816" t="str">
        <f>VLOOKUP($D1816,metadata!$B$2:$S$451,3,0)</f>
        <v>Geographic variation of photoperiodic response in larval development of the yellow-spotted longicorn beetle, Psacothea hilaris (PASCOE) (Coleoptera: Cerambycidae)</v>
      </c>
      <c r="G1816" t="str">
        <f>VLOOKUP($D1816,metadata!$B$2:$S$451,4,0)</f>
        <v>10.1303/aez.31.495</v>
      </c>
      <c r="H1816" t="str">
        <f>VLOOKUP($D1816,metadata!$B$2:$S$451,5,0)</f>
        <v>y</v>
      </c>
      <c r="I1816" t="str">
        <f>VLOOKUP($D1816,metadata!$B$2:$S$451,6,0)</f>
        <v>a</v>
      </c>
      <c r="J1816" t="str">
        <f>VLOOKUP($D1816,metadata!$B$2:$S$451,7,0)</f>
        <v>i</v>
      </c>
      <c r="K1816">
        <f>VLOOKUP($D1816,metadata!$B$2:$S$451,8,0)</f>
        <v>4</v>
      </c>
      <c r="L1816">
        <f>VLOOKUP($D1816,metadata!$B$2:$S$451,9,0)</f>
        <v>5</v>
      </c>
      <c r="M1816" t="str">
        <f>VLOOKUP($D1816,metadata!$B$2:$S$451,10,0)</f>
        <v/>
      </c>
      <c r="N1816" t="str">
        <f>VLOOKUP($D1816,metadata!$B$2:$S$451,11,0)</f>
        <v>Psacothea hilaris</v>
      </c>
      <c r="O1816" t="str">
        <f>VLOOKUP($D1816,metadata!$B$2:$S$451,12,0)</f>
        <v>coleoptera</v>
      </c>
      <c r="P1816" t="str">
        <f>VLOOKUP($D1816,metadata!$B$2:$S$451,13,0)</f>
        <v>Naze</v>
      </c>
      <c r="Q1816">
        <f>VLOOKUP($D1816,metadata!$B$2:$S$451,14,0)</f>
        <v>28.377247000000001</v>
      </c>
      <c r="R1816">
        <f>VLOOKUP($D1816,metadata!$B$2:$S$451,15,0)</f>
        <v>129.493742</v>
      </c>
      <c r="S1816" t="str">
        <f>VLOOKUP($D1816,metadata!$B$2:$S$451,16,0)</f>
        <v/>
      </c>
      <c r="T1816" t="str">
        <f>VLOOKUP($D1816,metadata!$B$2:$S$451,17,0)</f>
        <v/>
      </c>
      <c r="U1816" t="str">
        <f>VLOOKUP($D1816,metadata!$B$2:$S$451,18,0)</f>
        <v/>
      </c>
      <c r="V1816">
        <f>VLOOKUP($D1816,metadata!$B$2:$Z$451,19,0)</f>
        <v>20</v>
      </c>
      <c r="W1816" t="str">
        <f>VLOOKUP($D1816,metadata!$B$2:$Z$451,20,0)</f>
        <v>global average</v>
      </c>
      <c r="X1816" t="str">
        <f>VLOOKUP($D1816,metadata!$B$2:$Z$451,21,0)</f>
        <v/>
      </c>
      <c r="Y1816">
        <f>VLOOKUP($D1816,metadata!$B$2:$Z$451,22,0)</f>
        <v>47</v>
      </c>
      <c r="Z1816" t="str">
        <f>VLOOKUP($D1816,metadata!$B$2:$Z$451,23,0)</f>
        <v/>
      </c>
      <c r="AA1816" t="str">
        <f>VLOOKUP($D1816,metadata!$B$2:$Z$451,24,0)</f>
        <v>larval</v>
      </c>
      <c r="AB1816" t="str">
        <f>VLOOKUP($D1816,metadata!$B$2:$Z$451,25,0)</f>
        <v/>
      </c>
      <c r="AC1816">
        <v>12.013579918181501</v>
      </c>
      <c r="AD1816">
        <v>84.375832102829705</v>
      </c>
      <c r="AF1816">
        <f>IF(AE1816="",V1816,AE1816)</f>
        <v>20</v>
      </c>
      <c r="AG1816">
        <f>ROUND(AC1816,1)</f>
        <v>12</v>
      </c>
      <c r="AH1816">
        <v>1996</v>
      </c>
      <c r="AI1816" t="s">
        <v>37</v>
      </c>
      <c r="AJ1816" t="s">
        <v>37</v>
      </c>
    </row>
    <row r="1817" spans="3:36" x14ac:dyDescent="0.3">
      <c r="C1817">
        <v>1817</v>
      </c>
      <c r="D1817" t="str">
        <f t="shared" si="61"/>
        <v>47-Naze</v>
      </c>
      <c r="E1817" t="str">
        <f>VLOOKUP($D1817,metadata!$B$2:$S$451,2,0)</f>
        <v>Shintani, Y; Tatsuki, S; Ishikawa, Y</v>
      </c>
      <c r="F1817" t="str">
        <f>VLOOKUP($D1817,metadata!$B$2:$S$451,3,0)</f>
        <v>Geographic variation of photoperiodic response in larval development of the yellow-spotted longicorn beetle, Psacothea hilaris (PASCOE) (Coleoptera: Cerambycidae)</v>
      </c>
      <c r="G1817" t="str">
        <f>VLOOKUP($D1817,metadata!$B$2:$S$451,4,0)</f>
        <v>10.1303/aez.31.495</v>
      </c>
      <c r="H1817" t="str">
        <f>VLOOKUP($D1817,metadata!$B$2:$S$451,5,0)</f>
        <v>y</v>
      </c>
      <c r="I1817" t="str">
        <f>VLOOKUP($D1817,metadata!$B$2:$S$451,6,0)</f>
        <v>a</v>
      </c>
      <c r="J1817" t="str">
        <f>VLOOKUP($D1817,metadata!$B$2:$S$451,7,0)</f>
        <v>i</v>
      </c>
      <c r="K1817">
        <f>VLOOKUP($D1817,metadata!$B$2:$S$451,8,0)</f>
        <v>4</v>
      </c>
      <c r="L1817">
        <f>VLOOKUP($D1817,metadata!$B$2:$S$451,9,0)</f>
        <v>5</v>
      </c>
      <c r="M1817" t="str">
        <f>VLOOKUP($D1817,metadata!$B$2:$S$451,10,0)</f>
        <v/>
      </c>
      <c r="N1817" t="str">
        <f>VLOOKUP($D1817,metadata!$B$2:$S$451,11,0)</f>
        <v>Psacothea hilaris</v>
      </c>
      <c r="O1817" t="str">
        <f>VLOOKUP($D1817,metadata!$B$2:$S$451,12,0)</f>
        <v>coleoptera</v>
      </c>
      <c r="P1817" t="str">
        <f>VLOOKUP($D1817,metadata!$B$2:$S$451,13,0)</f>
        <v>Naze</v>
      </c>
      <c r="Q1817">
        <f>VLOOKUP($D1817,metadata!$B$2:$S$451,14,0)</f>
        <v>28.377247000000001</v>
      </c>
      <c r="R1817">
        <f>VLOOKUP($D1817,metadata!$B$2:$S$451,15,0)</f>
        <v>129.493742</v>
      </c>
      <c r="S1817" t="str">
        <f>VLOOKUP($D1817,metadata!$B$2:$S$451,16,0)</f>
        <v/>
      </c>
      <c r="T1817" t="str">
        <f>VLOOKUP($D1817,metadata!$B$2:$S$451,17,0)</f>
        <v/>
      </c>
      <c r="U1817" t="str">
        <f>VLOOKUP($D1817,metadata!$B$2:$S$451,18,0)</f>
        <v/>
      </c>
      <c r="V1817">
        <f>VLOOKUP($D1817,metadata!$B$2:$Z$451,19,0)</f>
        <v>20</v>
      </c>
      <c r="W1817" t="str">
        <f>VLOOKUP($D1817,metadata!$B$2:$Z$451,20,0)</f>
        <v>global average</v>
      </c>
      <c r="X1817" t="str">
        <f>VLOOKUP($D1817,metadata!$B$2:$Z$451,21,0)</f>
        <v/>
      </c>
      <c r="Y1817">
        <f>VLOOKUP($D1817,metadata!$B$2:$Z$451,22,0)</f>
        <v>47</v>
      </c>
      <c r="Z1817" t="str">
        <f>VLOOKUP($D1817,metadata!$B$2:$Z$451,23,0)</f>
        <v/>
      </c>
      <c r="AA1817" t="str">
        <f>VLOOKUP($D1817,metadata!$B$2:$Z$451,24,0)</f>
        <v>larval</v>
      </c>
      <c r="AB1817" t="str">
        <f>VLOOKUP($D1817,metadata!$B$2:$Z$451,25,0)</f>
        <v/>
      </c>
      <c r="AC1817">
        <v>13.017864491297701</v>
      </c>
      <c r="AD1817">
        <v>42.280506402653003</v>
      </c>
      <c r="AF1817">
        <f>IF(AE1817="",V1817,AE1817)</f>
        <v>20</v>
      </c>
      <c r="AG1817">
        <f>ROUND(AC1817,1)</f>
        <v>13</v>
      </c>
      <c r="AH1817">
        <v>1996</v>
      </c>
      <c r="AI1817" t="s">
        <v>37</v>
      </c>
      <c r="AJ1817" t="s">
        <v>37</v>
      </c>
    </row>
    <row r="1818" spans="3:36" x14ac:dyDescent="0.3">
      <c r="C1818">
        <v>1818</v>
      </c>
      <c r="D1818" t="str">
        <f t="shared" si="61"/>
        <v>47-Naze</v>
      </c>
      <c r="E1818" t="str">
        <f>VLOOKUP($D1818,metadata!$B$2:$S$451,2,0)</f>
        <v>Shintani, Y; Tatsuki, S; Ishikawa, Y</v>
      </c>
      <c r="F1818" t="str">
        <f>VLOOKUP($D1818,metadata!$B$2:$S$451,3,0)</f>
        <v>Geographic variation of photoperiodic response in larval development of the yellow-spotted longicorn beetle, Psacothea hilaris (PASCOE) (Coleoptera: Cerambycidae)</v>
      </c>
      <c r="G1818" t="str">
        <f>VLOOKUP($D1818,metadata!$B$2:$S$451,4,0)</f>
        <v>10.1303/aez.31.495</v>
      </c>
      <c r="H1818" t="str">
        <f>VLOOKUP($D1818,metadata!$B$2:$S$451,5,0)</f>
        <v>y</v>
      </c>
      <c r="I1818" t="str">
        <f>VLOOKUP($D1818,metadata!$B$2:$S$451,6,0)</f>
        <v>a</v>
      </c>
      <c r="J1818" t="str">
        <f>VLOOKUP($D1818,metadata!$B$2:$S$451,7,0)</f>
        <v>i</v>
      </c>
      <c r="K1818">
        <f>VLOOKUP($D1818,metadata!$B$2:$S$451,8,0)</f>
        <v>4</v>
      </c>
      <c r="L1818">
        <f>VLOOKUP($D1818,metadata!$B$2:$S$451,9,0)</f>
        <v>5</v>
      </c>
      <c r="M1818" t="str">
        <f>VLOOKUP($D1818,metadata!$B$2:$S$451,10,0)</f>
        <v/>
      </c>
      <c r="N1818" t="str">
        <f>VLOOKUP($D1818,metadata!$B$2:$S$451,11,0)</f>
        <v>Psacothea hilaris</v>
      </c>
      <c r="O1818" t="str">
        <f>VLOOKUP($D1818,metadata!$B$2:$S$451,12,0)</f>
        <v>coleoptera</v>
      </c>
      <c r="P1818" t="str">
        <f>VLOOKUP($D1818,metadata!$B$2:$S$451,13,0)</f>
        <v>Naze</v>
      </c>
      <c r="Q1818">
        <f>VLOOKUP($D1818,metadata!$B$2:$S$451,14,0)</f>
        <v>28.377247000000001</v>
      </c>
      <c r="R1818">
        <f>VLOOKUP($D1818,metadata!$B$2:$S$451,15,0)</f>
        <v>129.493742</v>
      </c>
      <c r="S1818" t="str">
        <f>VLOOKUP($D1818,metadata!$B$2:$S$451,16,0)</f>
        <v/>
      </c>
      <c r="T1818" t="str">
        <f>VLOOKUP($D1818,metadata!$B$2:$S$451,17,0)</f>
        <v/>
      </c>
      <c r="U1818" t="str">
        <f>VLOOKUP($D1818,metadata!$B$2:$S$451,18,0)</f>
        <v/>
      </c>
      <c r="V1818">
        <f>VLOOKUP($D1818,metadata!$B$2:$Z$451,19,0)</f>
        <v>20</v>
      </c>
      <c r="W1818" t="str">
        <f>VLOOKUP($D1818,metadata!$B$2:$Z$451,20,0)</f>
        <v>global average</v>
      </c>
      <c r="X1818" t="str">
        <f>VLOOKUP($D1818,metadata!$B$2:$Z$451,21,0)</f>
        <v/>
      </c>
      <c r="Y1818">
        <f>VLOOKUP($D1818,metadata!$B$2:$Z$451,22,0)</f>
        <v>47</v>
      </c>
      <c r="Z1818" t="str">
        <f>VLOOKUP($D1818,metadata!$B$2:$Z$451,23,0)</f>
        <v/>
      </c>
      <c r="AA1818" t="str">
        <f>VLOOKUP($D1818,metadata!$B$2:$Z$451,24,0)</f>
        <v>larval</v>
      </c>
      <c r="AB1818" t="str">
        <f>VLOOKUP($D1818,metadata!$B$2:$Z$451,25,0)</f>
        <v/>
      </c>
      <c r="AC1818">
        <v>14.0004599259277</v>
      </c>
      <c r="AD1818">
        <v>5.0858124954612496</v>
      </c>
      <c r="AF1818">
        <f>IF(AE1818="",V1818,AE1818)</f>
        <v>20</v>
      </c>
      <c r="AG1818">
        <f>ROUND(AC1818,1)</f>
        <v>14</v>
      </c>
      <c r="AH1818">
        <v>1996</v>
      </c>
      <c r="AI1818" t="s">
        <v>37</v>
      </c>
      <c r="AJ1818" t="s">
        <v>37</v>
      </c>
    </row>
    <row r="1819" spans="3:36" x14ac:dyDescent="0.3">
      <c r="C1819">
        <v>1819</v>
      </c>
      <c r="D1819" t="str">
        <f t="shared" si="61"/>
        <v>47-Naze</v>
      </c>
      <c r="E1819" t="str">
        <f>VLOOKUP($D1819,metadata!$B$2:$S$451,2,0)</f>
        <v>Shintani, Y; Tatsuki, S; Ishikawa, Y</v>
      </c>
      <c r="F1819" t="str">
        <f>VLOOKUP($D1819,metadata!$B$2:$S$451,3,0)</f>
        <v>Geographic variation of photoperiodic response in larval development of the yellow-spotted longicorn beetle, Psacothea hilaris (PASCOE) (Coleoptera: Cerambycidae)</v>
      </c>
      <c r="G1819" t="str">
        <f>VLOOKUP($D1819,metadata!$B$2:$S$451,4,0)</f>
        <v>10.1303/aez.31.495</v>
      </c>
      <c r="H1819" t="str">
        <f>VLOOKUP($D1819,metadata!$B$2:$S$451,5,0)</f>
        <v>y</v>
      </c>
      <c r="I1819" t="str">
        <f>VLOOKUP($D1819,metadata!$B$2:$S$451,6,0)</f>
        <v>a</v>
      </c>
      <c r="J1819" t="str">
        <f>VLOOKUP($D1819,metadata!$B$2:$S$451,7,0)</f>
        <v>i</v>
      </c>
      <c r="K1819">
        <f>VLOOKUP($D1819,metadata!$B$2:$S$451,8,0)</f>
        <v>4</v>
      </c>
      <c r="L1819">
        <f>VLOOKUP($D1819,metadata!$B$2:$S$451,9,0)</f>
        <v>5</v>
      </c>
      <c r="M1819" t="str">
        <f>VLOOKUP($D1819,metadata!$B$2:$S$451,10,0)</f>
        <v/>
      </c>
      <c r="N1819" t="str">
        <f>VLOOKUP($D1819,metadata!$B$2:$S$451,11,0)</f>
        <v>Psacothea hilaris</v>
      </c>
      <c r="O1819" t="str">
        <f>VLOOKUP($D1819,metadata!$B$2:$S$451,12,0)</f>
        <v>coleoptera</v>
      </c>
      <c r="P1819" t="str">
        <f>VLOOKUP($D1819,metadata!$B$2:$S$451,13,0)</f>
        <v>Naze</v>
      </c>
      <c r="Q1819">
        <f>VLOOKUP($D1819,metadata!$B$2:$S$451,14,0)</f>
        <v>28.377247000000001</v>
      </c>
      <c r="R1819">
        <f>VLOOKUP($D1819,metadata!$B$2:$S$451,15,0)</f>
        <v>129.493742</v>
      </c>
      <c r="S1819" t="str">
        <f>VLOOKUP($D1819,metadata!$B$2:$S$451,16,0)</f>
        <v/>
      </c>
      <c r="T1819" t="str">
        <f>VLOOKUP($D1819,metadata!$B$2:$S$451,17,0)</f>
        <v/>
      </c>
      <c r="U1819" t="str">
        <f>VLOOKUP($D1819,metadata!$B$2:$S$451,18,0)</f>
        <v/>
      </c>
      <c r="V1819">
        <f>VLOOKUP($D1819,metadata!$B$2:$Z$451,19,0)</f>
        <v>20</v>
      </c>
      <c r="W1819" t="str">
        <f>VLOOKUP($D1819,metadata!$B$2:$Z$451,20,0)</f>
        <v>global average</v>
      </c>
      <c r="X1819" t="str">
        <f>VLOOKUP($D1819,metadata!$B$2:$Z$451,21,0)</f>
        <v/>
      </c>
      <c r="Y1819">
        <f>VLOOKUP($D1819,metadata!$B$2:$Z$451,22,0)</f>
        <v>47</v>
      </c>
      <c r="Z1819" t="str">
        <f>VLOOKUP($D1819,metadata!$B$2:$Z$451,23,0)</f>
        <v/>
      </c>
      <c r="AA1819" t="str">
        <f>VLOOKUP($D1819,metadata!$B$2:$Z$451,24,0)</f>
        <v>larval</v>
      </c>
      <c r="AB1819" t="str">
        <f>VLOOKUP($D1819,metadata!$B$2:$Z$451,25,0)</f>
        <v/>
      </c>
      <c r="AC1819">
        <v>15.008230253443299</v>
      </c>
      <c r="AD1819">
        <v>4.1671709714119602</v>
      </c>
      <c r="AF1819">
        <f>IF(AE1819="",V1819,AE1819)</f>
        <v>20</v>
      </c>
      <c r="AG1819">
        <f>ROUND(AC1819,1)</f>
        <v>15</v>
      </c>
      <c r="AH1819">
        <v>1996</v>
      </c>
      <c r="AI1819" t="s">
        <v>37</v>
      </c>
      <c r="AJ1819" t="s">
        <v>37</v>
      </c>
    </row>
    <row r="1820" spans="3:36" x14ac:dyDescent="0.3">
      <c r="C1820">
        <v>1820</v>
      </c>
      <c r="D1820" t="str">
        <f t="shared" si="61"/>
        <v>48-UNDERCIV</v>
      </c>
      <c r="E1820" t="str">
        <f>VLOOKUP($D1820,metadata!$B$2:$S$451,2,0)</f>
        <v>SHROYER, DA; CRAIG, GB</v>
      </c>
      <c r="F1820" t="str">
        <f>VLOOKUP($D1820,metadata!$B$2:$S$451,3,0)</f>
        <v>EGG DIAPAUSE IN AEDES-TRISERIATUS (DIPTERA, CULICIDAE) - GEOGRAPHIC-VARIATION IN PHOTOPERIODIC RESPONSE AND FACTORS INFLUENCING DIAPAUSE TERMINATION</v>
      </c>
      <c r="G1820" t="str">
        <f>VLOOKUP($D1820,metadata!$B$2:$S$451,4,0)</f>
        <v>10.1093/jmedent/20.6.601</v>
      </c>
      <c r="H1820" t="str">
        <f>VLOOKUP($D1820,metadata!$B$2:$S$451,5,0)</f>
        <v>y</v>
      </c>
      <c r="I1820" t="str">
        <f>VLOOKUP($D1820,metadata!$B$2:$S$451,6,0)</f>
        <v>a</v>
      </c>
      <c r="J1820" t="str">
        <f>VLOOKUP($D1820,metadata!$B$2:$S$451,7,0)</f>
        <v>i</v>
      </c>
      <c r="K1820">
        <f>VLOOKUP($D1820,metadata!$B$2:$S$451,8,0)</f>
        <v>9</v>
      </c>
      <c r="L1820">
        <f>VLOOKUP($D1820,metadata!$B$2:$S$451,9,0)</f>
        <v>9</v>
      </c>
      <c r="M1820" t="str">
        <f>VLOOKUP($D1820,metadata!$B$2:$S$451,10,0)</f>
        <v>n</v>
      </c>
      <c r="N1820" t="str">
        <f>VLOOKUP($D1820,metadata!$B$2:$S$451,11,0)</f>
        <v>Aedes triseratius</v>
      </c>
      <c r="O1820" t="str">
        <f>VLOOKUP($D1820,metadata!$B$2:$S$451,12,0)</f>
        <v>diptera</v>
      </c>
      <c r="P1820" t="str">
        <f>VLOOKUP($D1820,metadata!$B$2:$S$451,13,0)</f>
        <v>UNDERCIV</v>
      </c>
      <c r="Q1820">
        <f>VLOOKUP($D1820,metadata!$B$2:$S$451,14,0)</f>
        <v>46.154722</v>
      </c>
      <c r="R1820">
        <f>VLOOKUP($D1820,metadata!$B$2:$S$451,15,0)</f>
        <v>-89.385278</v>
      </c>
      <c r="S1820">
        <f>VLOOKUP($D1820,metadata!$B$2:$S$451,16,0)</f>
        <v>0.01</v>
      </c>
      <c r="T1820" t="str">
        <f>VLOOKUP($D1820,metadata!$B$2:$S$451,17,0)</f>
        <v/>
      </c>
      <c r="U1820" t="str">
        <f>VLOOKUP($D1820,metadata!$B$2:$S$451,18,0)</f>
        <v/>
      </c>
      <c r="V1820">
        <f>VLOOKUP($D1820,metadata!$B$2:$Z$451,19,0)</f>
        <v>90</v>
      </c>
      <c r="W1820" t="str">
        <f>VLOOKUP($D1820,metadata!$B$2:$Z$451,20,0)</f>
        <v>global average</v>
      </c>
      <c r="X1820" t="str">
        <f>VLOOKUP($D1820,metadata!$B$2:$Z$451,21,0)</f>
        <v/>
      </c>
      <c r="Y1820">
        <f>VLOOKUP($D1820,metadata!$B$2:$Z$451,22,0)</f>
        <v>48</v>
      </c>
      <c r="Z1820" t="str">
        <f>VLOOKUP($D1820,metadata!$B$2:$Z$451,23,0)</f>
        <v/>
      </c>
      <c r="AA1820" t="str">
        <f>VLOOKUP($D1820,metadata!$B$2:$Z$451,24,0)</f>
        <v>egg</v>
      </c>
      <c r="AB1820" t="str">
        <f>VLOOKUP($D1820,metadata!$B$2:$Z$451,25,0)</f>
        <v/>
      </c>
      <c r="AC1820">
        <v>12.9818117396952</v>
      </c>
      <c r="AD1820">
        <v>99.099444903743901</v>
      </c>
      <c r="AF1820">
        <f>IF(AE1820="",V1820,AE1820)</f>
        <v>90</v>
      </c>
      <c r="AG1820">
        <f>ROUND(AC1820,1)</f>
        <v>13</v>
      </c>
      <c r="AH1820">
        <v>1983</v>
      </c>
      <c r="AI1820" t="s">
        <v>37</v>
      </c>
      <c r="AJ1820" t="s">
        <v>37</v>
      </c>
    </row>
    <row r="1821" spans="3:36" x14ac:dyDescent="0.3">
      <c r="C1821">
        <v>1821</v>
      </c>
      <c r="D1821" t="str">
        <f t="shared" si="61"/>
        <v>48-UNDERCIV</v>
      </c>
      <c r="E1821" t="str">
        <f>VLOOKUP($D1821,metadata!$B$2:$S$451,2,0)</f>
        <v>SHROYER, DA; CRAIG, GB</v>
      </c>
      <c r="F1821" t="str">
        <f>VLOOKUP($D1821,metadata!$B$2:$S$451,3,0)</f>
        <v>EGG DIAPAUSE IN AEDES-TRISERIATUS (DIPTERA, CULICIDAE) - GEOGRAPHIC-VARIATION IN PHOTOPERIODIC RESPONSE AND FACTORS INFLUENCING DIAPAUSE TERMINATION</v>
      </c>
      <c r="G1821" t="str">
        <f>VLOOKUP($D1821,metadata!$B$2:$S$451,4,0)</f>
        <v>10.1093/jmedent/20.6.601</v>
      </c>
      <c r="H1821" t="str">
        <f>VLOOKUP($D1821,metadata!$B$2:$S$451,5,0)</f>
        <v>y</v>
      </c>
      <c r="I1821" t="str">
        <f>VLOOKUP($D1821,metadata!$B$2:$S$451,6,0)</f>
        <v>a</v>
      </c>
      <c r="J1821" t="str">
        <f>VLOOKUP($D1821,metadata!$B$2:$S$451,7,0)</f>
        <v>i</v>
      </c>
      <c r="K1821">
        <f>VLOOKUP($D1821,metadata!$B$2:$S$451,8,0)</f>
        <v>9</v>
      </c>
      <c r="L1821">
        <f>VLOOKUP($D1821,metadata!$B$2:$S$451,9,0)</f>
        <v>9</v>
      </c>
      <c r="M1821" t="str">
        <f>VLOOKUP($D1821,metadata!$B$2:$S$451,10,0)</f>
        <v>n</v>
      </c>
      <c r="N1821" t="str">
        <f>VLOOKUP($D1821,metadata!$B$2:$S$451,11,0)</f>
        <v>Aedes triseratius</v>
      </c>
      <c r="O1821" t="str">
        <f>VLOOKUP($D1821,metadata!$B$2:$S$451,12,0)</f>
        <v>diptera</v>
      </c>
      <c r="P1821" t="str">
        <f>VLOOKUP($D1821,metadata!$B$2:$S$451,13,0)</f>
        <v>UNDERCIV</v>
      </c>
      <c r="Q1821">
        <f>VLOOKUP($D1821,metadata!$B$2:$S$451,14,0)</f>
        <v>46.154722</v>
      </c>
      <c r="R1821">
        <f>VLOOKUP($D1821,metadata!$B$2:$S$451,15,0)</f>
        <v>-89.385278</v>
      </c>
      <c r="S1821">
        <f>VLOOKUP($D1821,metadata!$B$2:$S$451,16,0)</f>
        <v>0.01</v>
      </c>
      <c r="T1821" t="str">
        <f>VLOOKUP($D1821,metadata!$B$2:$S$451,17,0)</f>
        <v/>
      </c>
      <c r="U1821" t="str">
        <f>VLOOKUP($D1821,metadata!$B$2:$S$451,18,0)</f>
        <v/>
      </c>
      <c r="V1821">
        <f>VLOOKUP($D1821,metadata!$B$2:$Z$451,19,0)</f>
        <v>90</v>
      </c>
      <c r="W1821" t="str">
        <f>VLOOKUP($D1821,metadata!$B$2:$Z$451,20,0)</f>
        <v>global average</v>
      </c>
      <c r="X1821" t="str">
        <f>VLOOKUP($D1821,metadata!$B$2:$Z$451,21,0)</f>
        <v/>
      </c>
      <c r="Y1821">
        <f>VLOOKUP($D1821,metadata!$B$2:$Z$451,22,0)</f>
        <v>48</v>
      </c>
      <c r="Z1821" t="str">
        <f>VLOOKUP($D1821,metadata!$B$2:$Z$451,23,0)</f>
        <v/>
      </c>
      <c r="AA1821" t="str">
        <f>VLOOKUP($D1821,metadata!$B$2:$Z$451,24,0)</f>
        <v>egg</v>
      </c>
      <c r="AB1821" t="str">
        <f>VLOOKUP($D1821,metadata!$B$2:$Z$451,25,0)</f>
        <v/>
      </c>
      <c r="AC1821">
        <v>13.962560529113</v>
      </c>
      <c r="AD1821">
        <v>99.607298925239107</v>
      </c>
      <c r="AF1821">
        <f>IF(AE1821="",V1821,AE1821)</f>
        <v>90</v>
      </c>
      <c r="AG1821">
        <f>ROUND(AC1821,1)</f>
        <v>14</v>
      </c>
      <c r="AH1821">
        <v>1983</v>
      </c>
      <c r="AI1821" t="s">
        <v>37</v>
      </c>
      <c r="AJ1821" t="s">
        <v>37</v>
      </c>
    </row>
    <row r="1822" spans="3:36" x14ac:dyDescent="0.3">
      <c r="C1822">
        <v>1822</v>
      </c>
      <c r="D1822" t="str">
        <f t="shared" si="61"/>
        <v>48-UNDERCIV</v>
      </c>
      <c r="E1822" t="str">
        <f>VLOOKUP($D1822,metadata!$B$2:$S$451,2,0)</f>
        <v>SHROYER, DA; CRAIG, GB</v>
      </c>
      <c r="F1822" t="str">
        <f>VLOOKUP($D1822,metadata!$B$2:$S$451,3,0)</f>
        <v>EGG DIAPAUSE IN AEDES-TRISERIATUS (DIPTERA, CULICIDAE) - GEOGRAPHIC-VARIATION IN PHOTOPERIODIC RESPONSE AND FACTORS INFLUENCING DIAPAUSE TERMINATION</v>
      </c>
      <c r="G1822" t="str">
        <f>VLOOKUP($D1822,metadata!$B$2:$S$451,4,0)</f>
        <v>10.1093/jmedent/20.6.601</v>
      </c>
      <c r="H1822" t="str">
        <f>VLOOKUP($D1822,metadata!$B$2:$S$451,5,0)</f>
        <v>y</v>
      </c>
      <c r="I1822" t="str">
        <f>VLOOKUP($D1822,metadata!$B$2:$S$451,6,0)</f>
        <v>a</v>
      </c>
      <c r="J1822" t="str">
        <f>VLOOKUP($D1822,metadata!$B$2:$S$451,7,0)</f>
        <v>i</v>
      </c>
      <c r="K1822">
        <f>VLOOKUP($D1822,metadata!$B$2:$S$451,8,0)</f>
        <v>9</v>
      </c>
      <c r="L1822">
        <f>VLOOKUP($D1822,metadata!$B$2:$S$451,9,0)</f>
        <v>9</v>
      </c>
      <c r="M1822" t="str">
        <f>VLOOKUP($D1822,metadata!$B$2:$S$451,10,0)</f>
        <v>n</v>
      </c>
      <c r="N1822" t="str">
        <f>VLOOKUP($D1822,metadata!$B$2:$S$451,11,0)</f>
        <v>Aedes triseratius</v>
      </c>
      <c r="O1822" t="str">
        <f>VLOOKUP($D1822,metadata!$B$2:$S$451,12,0)</f>
        <v>diptera</v>
      </c>
      <c r="P1822" t="str">
        <f>VLOOKUP($D1822,metadata!$B$2:$S$451,13,0)</f>
        <v>UNDERCIV</v>
      </c>
      <c r="Q1822">
        <f>VLOOKUP($D1822,metadata!$B$2:$S$451,14,0)</f>
        <v>46.154722</v>
      </c>
      <c r="R1822">
        <f>VLOOKUP($D1822,metadata!$B$2:$S$451,15,0)</f>
        <v>-89.385278</v>
      </c>
      <c r="S1822">
        <f>VLOOKUP($D1822,metadata!$B$2:$S$451,16,0)</f>
        <v>0.01</v>
      </c>
      <c r="T1822" t="str">
        <f>VLOOKUP($D1822,metadata!$B$2:$S$451,17,0)</f>
        <v/>
      </c>
      <c r="U1822" t="str">
        <f>VLOOKUP($D1822,metadata!$B$2:$S$451,18,0)</f>
        <v/>
      </c>
      <c r="V1822">
        <f>VLOOKUP($D1822,metadata!$B$2:$Z$451,19,0)</f>
        <v>90</v>
      </c>
      <c r="W1822" t="str">
        <f>VLOOKUP($D1822,metadata!$B$2:$Z$451,20,0)</f>
        <v>global average</v>
      </c>
      <c r="X1822" t="str">
        <f>VLOOKUP($D1822,metadata!$B$2:$Z$451,21,0)</f>
        <v/>
      </c>
      <c r="Y1822">
        <f>VLOOKUP($D1822,metadata!$B$2:$Z$451,22,0)</f>
        <v>48</v>
      </c>
      <c r="Z1822" t="str">
        <f>VLOOKUP($D1822,metadata!$B$2:$Z$451,23,0)</f>
        <v/>
      </c>
      <c r="AA1822" t="str">
        <f>VLOOKUP($D1822,metadata!$B$2:$Z$451,24,0)</f>
        <v>egg</v>
      </c>
      <c r="AB1822" t="str">
        <f>VLOOKUP($D1822,metadata!$B$2:$Z$451,25,0)</f>
        <v/>
      </c>
      <c r="AC1822">
        <v>15.019133104995801</v>
      </c>
      <c r="AD1822">
        <v>99.648635880477102</v>
      </c>
      <c r="AF1822">
        <f>IF(AE1822="",V1822,AE1822)</f>
        <v>90</v>
      </c>
      <c r="AG1822">
        <f>ROUND(AC1822,1)</f>
        <v>15</v>
      </c>
      <c r="AH1822">
        <v>1983</v>
      </c>
      <c r="AI1822" t="s">
        <v>37</v>
      </c>
      <c r="AJ1822" t="s">
        <v>37</v>
      </c>
    </row>
    <row r="1823" spans="3:36" x14ac:dyDescent="0.3">
      <c r="C1823">
        <v>1823</v>
      </c>
      <c r="D1823" t="str">
        <f t="shared" si="61"/>
        <v>48-UNDERCIV</v>
      </c>
      <c r="E1823" t="str">
        <f>VLOOKUP($D1823,metadata!$B$2:$S$451,2,0)</f>
        <v>SHROYER, DA; CRAIG, GB</v>
      </c>
      <c r="F1823" t="str">
        <f>VLOOKUP($D1823,metadata!$B$2:$S$451,3,0)</f>
        <v>EGG DIAPAUSE IN AEDES-TRISERIATUS (DIPTERA, CULICIDAE) - GEOGRAPHIC-VARIATION IN PHOTOPERIODIC RESPONSE AND FACTORS INFLUENCING DIAPAUSE TERMINATION</v>
      </c>
      <c r="G1823" t="str">
        <f>VLOOKUP($D1823,metadata!$B$2:$S$451,4,0)</f>
        <v>10.1093/jmedent/20.6.601</v>
      </c>
      <c r="H1823" t="str">
        <f>VLOOKUP($D1823,metadata!$B$2:$S$451,5,0)</f>
        <v>y</v>
      </c>
      <c r="I1823" t="str">
        <f>VLOOKUP($D1823,metadata!$B$2:$S$451,6,0)</f>
        <v>a</v>
      </c>
      <c r="J1823" t="str">
        <f>VLOOKUP($D1823,metadata!$B$2:$S$451,7,0)</f>
        <v>i</v>
      </c>
      <c r="K1823">
        <f>VLOOKUP($D1823,metadata!$B$2:$S$451,8,0)</f>
        <v>9</v>
      </c>
      <c r="L1823">
        <f>VLOOKUP($D1823,metadata!$B$2:$S$451,9,0)</f>
        <v>9</v>
      </c>
      <c r="M1823" t="str">
        <f>VLOOKUP($D1823,metadata!$B$2:$S$451,10,0)</f>
        <v>n</v>
      </c>
      <c r="N1823" t="str">
        <f>VLOOKUP($D1823,metadata!$B$2:$S$451,11,0)</f>
        <v>Aedes triseratius</v>
      </c>
      <c r="O1823" t="str">
        <f>VLOOKUP($D1823,metadata!$B$2:$S$451,12,0)</f>
        <v>diptera</v>
      </c>
      <c r="P1823" t="str">
        <f>VLOOKUP($D1823,metadata!$B$2:$S$451,13,0)</f>
        <v>UNDERCIV</v>
      </c>
      <c r="Q1823">
        <f>VLOOKUP($D1823,metadata!$B$2:$S$451,14,0)</f>
        <v>46.154722</v>
      </c>
      <c r="R1823">
        <f>VLOOKUP($D1823,metadata!$B$2:$S$451,15,0)</f>
        <v>-89.385278</v>
      </c>
      <c r="S1823">
        <f>VLOOKUP($D1823,metadata!$B$2:$S$451,16,0)</f>
        <v>0.01</v>
      </c>
      <c r="T1823" t="str">
        <f>VLOOKUP($D1823,metadata!$B$2:$S$451,17,0)</f>
        <v/>
      </c>
      <c r="U1823" t="str">
        <f>VLOOKUP($D1823,metadata!$B$2:$S$451,18,0)</f>
        <v/>
      </c>
      <c r="V1823">
        <f>VLOOKUP($D1823,metadata!$B$2:$Z$451,19,0)</f>
        <v>90</v>
      </c>
      <c r="W1823" t="str">
        <f>VLOOKUP($D1823,metadata!$B$2:$Z$451,20,0)</f>
        <v>global average</v>
      </c>
      <c r="X1823" t="str">
        <f>VLOOKUP($D1823,metadata!$B$2:$Z$451,21,0)</f>
        <v/>
      </c>
      <c r="Y1823">
        <f>VLOOKUP($D1823,metadata!$B$2:$Z$451,22,0)</f>
        <v>48</v>
      </c>
      <c r="Z1823" t="str">
        <f>VLOOKUP($D1823,metadata!$B$2:$Z$451,23,0)</f>
        <v/>
      </c>
      <c r="AA1823" t="str">
        <f>VLOOKUP($D1823,metadata!$B$2:$Z$451,24,0)</f>
        <v>egg</v>
      </c>
      <c r="AB1823" t="str">
        <f>VLOOKUP($D1823,metadata!$B$2:$Z$451,25,0)</f>
        <v/>
      </c>
      <c r="AC1823">
        <v>16.037439470886898</v>
      </c>
      <c r="AD1823">
        <v>50.392701074760801</v>
      </c>
      <c r="AF1823">
        <f>IF(AE1823="",V1823,AE1823)</f>
        <v>90</v>
      </c>
      <c r="AG1823">
        <f>ROUND(AC1823,1)</f>
        <v>16</v>
      </c>
      <c r="AH1823">
        <v>1983</v>
      </c>
      <c r="AI1823" t="s">
        <v>37</v>
      </c>
      <c r="AJ1823" t="s">
        <v>37</v>
      </c>
    </row>
    <row r="1824" spans="3:36" x14ac:dyDescent="0.3">
      <c r="C1824">
        <v>1824</v>
      </c>
      <c r="D1824" t="str">
        <f t="shared" si="61"/>
        <v>48-UNDERCIV</v>
      </c>
      <c r="E1824" t="str">
        <f>VLOOKUP($D1824,metadata!$B$2:$S$451,2,0)</f>
        <v>SHROYER, DA; CRAIG, GB</v>
      </c>
      <c r="F1824" t="str">
        <f>VLOOKUP($D1824,metadata!$B$2:$S$451,3,0)</f>
        <v>EGG DIAPAUSE IN AEDES-TRISERIATUS (DIPTERA, CULICIDAE) - GEOGRAPHIC-VARIATION IN PHOTOPERIODIC RESPONSE AND FACTORS INFLUENCING DIAPAUSE TERMINATION</v>
      </c>
      <c r="G1824" t="str">
        <f>VLOOKUP($D1824,metadata!$B$2:$S$451,4,0)</f>
        <v>10.1093/jmedent/20.6.601</v>
      </c>
      <c r="H1824" t="str">
        <f>VLOOKUP($D1824,metadata!$B$2:$S$451,5,0)</f>
        <v>y</v>
      </c>
      <c r="I1824" t="str">
        <f>VLOOKUP($D1824,metadata!$B$2:$S$451,6,0)</f>
        <v>a</v>
      </c>
      <c r="J1824" t="str">
        <f>VLOOKUP($D1824,metadata!$B$2:$S$451,7,0)</f>
        <v>i</v>
      </c>
      <c r="K1824">
        <f>VLOOKUP($D1824,metadata!$B$2:$S$451,8,0)</f>
        <v>9</v>
      </c>
      <c r="L1824">
        <f>VLOOKUP($D1824,metadata!$B$2:$S$451,9,0)</f>
        <v>9</v>
      </c>
      <c r="M1824" t="str">
        <f>VLOOKUP($D1824,metadata!$B$2:$S$451,10,0)</f>
        <v>n</v>
      </c>
      <c r="N1824" t="str">
        <f>VLOOKUP($D1824,metadata!$B$2:$S$451,11,0)</f>
        <v>Aedes triseratius</v>
      </c>
      <c r="O1824" t="str">
        <f>VLOOKUP($D1824,metadata!$B$2:$S$451,12,0)</f>
        <v>diptera</v>
      </c>
      <c r="P1824" t="str">
        <f>VLOOKUP($D1824,metadata!$B$2:$S$451,13,0)</f>
        <v>UNDERCIV</v>
      </c>
      <c r="Q1824">
        <f>VLOOKUP($D1824,metadata!$B$2:$S$451,14,0)</f>
        <v>46.154722</v>
      </c>
      <c r="R1824">
        <f>VLOOKUP($D1824,metadata!$B$2:$S$451,15,0)</f>
        <v>-89.385278</v>
      </c>
      <c r="S1824">
        <f>VLOOKUP($D1824,metadata!$B$2:$S$451,16,0)</f>
        <v>0.01</v>
      </c>
      <c r="T1824" t="str">
        <f>VLOOKUP($D1824,metadata!$B$2:$S$451,17,0)</f>
        <v/>
      </c>
      <c r="U1824" t="str">
        <f>VLOOKUP($D1824,metadata!$B$2:$S$451,18,0)</f>
        <v/>
      </c>
      <c r="V1824">
        <f>VLOOKUP($D1824,metadata!$B$2:$Z$451,19,0)</f>
        <v>90</v>
      </c>
      <c r="W1824" t="str">
        <f>VLOOKUP($D1824,metadata!$B$2:$Z$451,20,0)</f>
        <v>global average</v>
      </c>
      <c r="X1824" t="str">
        <f>VLOOKUP($D1824,metadata!$B$2:$Z$451,21,0)</f>
        <v/>
      </c>
      <c r="Y1824">
        <f>VLOOKUP($D1824,metadata!$B$2:$Z$451,22,0)</f>
        <v>48</v>
      </c>
      <c r="Z1824" t="str">
        <f>VLOOKUP($D1824,metadata!$B$2:$Z$451,23,0)</f>
        <v/>
      </c>
      <c r="AA1824" t="str">
        <f>VLOOKUP($D1824,metadata!$B$2:$Z$451,24,0)</f>
        <v>egg</v>
      </c>
      <c r="AB1824" t="str">
        <f>VLOOKUP($D1824,metadata!$B$2:$Z$451,25,0)</f>
        <v/>
      </c>
      <c r="AC1824">
        <v>16.9724813983701</v>
      </c>
      <c r="AD1824">
        <v>11.462147159560599</v>
      </c>
      <c r="AF1824">
        <f>IF(AE1824="",V1824,AE1824)</f>
        <v>90</v>
      </c>
      <c r="AG1824">
        <f>ROUND(AC1824,1)</f>
        <v>17</v>
      </c>
      <c r="AH1824">
        <v>1983</v>
      </c>
      <c r="AI1824" t="s">
        <v>37</v>
      </c>
      <c r="AJ1824" t="s">
        <v>37</v>
      </c>
    </row>
    <row r="1825" spans="3:36" x14ac:dyDescent="0.3">
      <c r="C1825">
        <v>1825</v>
      </c>
      <c r="D1825" t="str">
        <f t="shared" si="61"/>
        <v>48-UNDERCIV</v>
      </c>
      <c r="E1825" t="str">
        <f>VLOOKUP($D1825,metadata!$B$2:$S$451,2,0)</f>
        <v>SHROYER, DA; CRAIG, GB</v>
      </c>
      <c r="F1825" t="str">
        <f>VLOOKUP($D1825,metadata!$B$2:$S$451,3,0)</f>
        <v>EGG DIAPAUSE IN AEDES-TRISERIATUS (DIPTERA, CULICIDAE) - GEOGRAPHIC-VARIATION IN PHOTOPERIODIC RESPONSE AND FACTORS INFLUENCING DIAPAUSE TERMINATION</v>
      </c>
      <c r="G1825" t="str">
        <f>VLOOKUP($D1825,metadata!$B$2:$S$451,4,0)</f>
        <v>10.1093/jmedent/20.6.601</v>
      </c>
      <c r="H1825" t="str">
        <f>VLOOKUP($D1825,metadata!$B$2:$S$451,5,0)</f>
        <v>y</v>
      </c>
      <c r="I1825" t="str">
        <f>VLOOKUP($D1825,metadata!$B$2:$S$451,6,0)</f>
        <v>a</v>
      </c>
      <c r="J1825" t="str">
        <f>VLOOKUP($D1825,metadata!$B$2:$S$451,7,0)</f>
        <v>i</v>
      </c>
      <c r="K1825">
        <f>VLOOKUP($D1825,metadata!$B$2:$S$451,8,0)</f>
        <v>9</v>
      </c>
      <c r="L1825">
        <f>VLOOKUP($D1825,metadata!$B$2:$S$451,9,0)</f>
        <v>9</v>
      </c>
      <c r="M1825" t="str">
        <f>VLOOKUP($D1825,metadata!$B$2:$S$451,10,0)</f>
        <v>n</v>
      </c>
      <c r="N1825" t="str">
        <f>VLOOKUP($D1825,metadata!$B$2:$S$451,11,0)</f>
        <v>Aedes triseratius</v>
      </c>
      <c r="O1825" t="str">
        <f>VLOOKUP($D1825,metadata!$B$2:$S$451,12,0)</f>
        <v>diptera</v>
      </c>
      <c r="P1825" t="str">
        <f>VLOOKUP($D1825,metadata!$B$2:$S$451,13,0)</f>
        <v>UNDERCIV</v>
      </c>
      <c r="Q1825">
        <f>VLOOKUP($D1825,metadata!$B$2:$S$451,14,0)</f>
        <v>46.154722</v>
      </c>
      <c r="R1825">
        <f>VLOOKUP($D1825,metadata!$B$2:$S$451,15,0)</f>
        <v>-89.385278</v>
      </c>
      <c r="S1825">
        <f>VLOOKUP($D1825,metadata!$B$2:$S$451,16,0)</f>
        <v>0.01</v>
      </c>
      <c r="T1825" t="str">
        <f>VLOOKUP($D1825,metadata!$B$2:$S$451,17,0)</f>
        <v/>
      </c>
      <c r="U1825" t="str">
        <f>VLOOKUP($D1825,metadata!$B$2:$S$451,18,0)</f>
        <v/>
      </c>
      <c r="V1825">
        <f>VLOOKUP($D1825,metadata!$B$2:$Z$451,19,0)</f>
        <v>90</v>
      </c>
      <c r="W1825" t="str">
        <f>VLOOKUP($D1825,metadata!$B$2:$Z$451,20,0)</f>
        <v>global average</v>
      </c>
      <c r="X1825" t="str">
        <f>VLOOKUP($D1825,metadata!$B$2:$Z$451,21,0)</f>
        <v/>
      </c>
      <c r="Y1825">
        <f>VLOOKUP($D1825,metadata!$B$2:$Z$451,22,0)</f>
        <v>48</v>
      </c>
      <c r="Z1825" t="str">
        <f>VLOOKUP($D1825,metadata!$B$2:$Z$451,23,0)</f>
        <v/>
      </c>
      <c r="AA1825" t="str">
        <f>VLOOKUP($D1825,metadata!$B$2:$Z$451,24,0)</f>
        <v>egg</v>
      </c>
      <c r="AB1825" t="str">
        <f>VLOOKUP($D1825,metadata!$B$2:$Z$451,25,0)</f>
        <v/>
      </c>
      <c r="AC1825">
        <v>18.1062950277548</v>
      </c>
      <c r="AD1825">
        <v>9.1590882248730399</v>
      </c>
      <c r="AF1825">
        <f>IF(AE1825="",V1825,AE1825)</f>
        <v>90</v>
      </c>
      <c r="AG1825">
        <v>18</v>
      </c>
      <c r="AH1825">
        <v>1983</v>
      </c>
      <c r="AI1825" t="s">
        <v>37</v>
      </c>
      <c r="AJ1825" t="s">
        <v>37</v>
      </c>
    </row>
    <row r="1826" spans="3:36" x14ac:dyDescent="0.3">
      <c r="C1826">
        <v>1826</v>
      </c>
      <c r="D1826" t="str">
        <f t="shared" si="61"/>
        <v>48-UNDERCIV</v>
      </c>
      <c r="E1826" t="str">
        <f>VLOOKUP($D1826,metadata!$B$2:$S$451,2,0)</f>
        <v>SHROYER, DA; CRAIG, GB</v>
      </c>
      <c r="F1826" t="str">
        <f>VLOOKUP($D1826,metadata!$B$2:$S$451,3,0)</f>
        <v>EGG DIAPAUSE IN AEDES-TRISERIATUS (DIPTERA, CULICIDAE) - GEOGRAPHIC-VARIATION IN PHOTOPERIODIC RESPONSE AND FACTORS INFLUENCING DIAPAUSE TERMINATION</v>
      </c>
      <c r="G1826" t="str">
        <f>VLOOKUP($D1826,metadata!$B$2:$S$451,4,0)</f>
        <v>10.1093/jmedent/20.6.601</v>
      </c>
      <c r="H1826" t="str">
        <f>VLOOKUP($D1826,metadata!$B$2:$S$451,5,0)</f>
        <v>y</v>
      </c>
      <c r="I1826" t="str">
        <f>VLOOKUP($D1826,metadata!$B$2:$S$451,6,0)</f>
        <v>a</v>
      </c>
      <c r="J1826" t="str">
        <f>VLOOKUP($D1826,metadata!$B$2:$S$451,7,0)</f>
        <v>i</v>
      </c>
      <c r="K1826">
        <f>VLOOKUP($D1826,metadata!$B$2:$S$451,8,0)</f>
        <v>9</v>
      </c>
      <c r="L1826">
        <f>VLOOKUP($D1826,metadata!$B$2:$S$451,9,0)</f>
        <v>9</v>
      </c>
      <c r="M1826" t="str">
        <f>VLOOKUP($D1826,metadata!$B$2:$S$451,10,0)</f>
        <v>n</v>
      </c>
      <c r="N1826" t="str">
        <f>VLOOKUP($D1826,metadata!$B$2:$S$451,11,0)</f>
        <v>Aedes triseratius</v>
      </c>
      <c r="O1826" t="str">
        <f>VLOOKUP($D1826,metadata!$B$2:$S$451,12,0)</f>
        <v>diptera</v>
      </c>
      <c r="P1826" t="str">
        <f>VLOOKUP($D1826,metadata!$B$2:$S$451,13,0)</f>
        <v>UNDERCIV</v>
      </c>
      <c r="Q1826">
        <f>VLOOKUP($D1826,metadata!$B$2:$S$451,14,0)</f>
        <v>46.154722</v>
      </c>
      <c r="R1826">
        <f>VLOOKUP($D1826,metadata!$B$2:$S$451,15,0)</f>
        <v>-89.385278</v>
      </c>
      <c r="S1826">
        <f>VLOOKUP($D1826,metadata!$B$2:$S$451,16,0)</f>
        <v>0.01</v>
      </c>
      <c r="T1826" t="str">
        <f>VLOOKUP($D1826,metadata!$B$2:$S$451,17,0)</f>
        <v/>
      </c>
      <c r="U1826" t="str">
        <f>VLOOKUP($D1826,metadata!$B$2:$S$451,18,0)</f>
        <v/>
      </c>
      <c r="V1826">
        <f>VLOOKUP($D1826,metadata!$B$2:$Z$451,19,0)</f>
        <v>90</v>
      </c>
      <c r="W1826" t="str">
        <f>VLOOKUP($D1826,metadata!$B$2:$Z$451,20,0)</f>
        <v>global average</v>
      </c>
      <c r="X1826" t="str">
        <f>VLOOKUP($D1826,metadata!$B$2:$Z$451,21,0)</f>
        <v/>
      </c>
      <c r="Y1826">
        <f>VLOOKUP($D1826,metadata!$B$2:$Z$451,22,0)</f>
        <v>48</v>
      </c>
      <c r="Z1826" t="str">
        <f>VLOOKUP($D1826,metadata!$B$2:$Z$451,23,0)</f>
        <v/>
      </c>
      <c r="AA1826" t="str">
        <f>VLOOKUP($D1826,metadata!$B$2:$Z$451,24,0)</f>
        <v>egg</v>
      </c>
      <c r="AB1826" t="str">
        <f>VLOOKUP($D1826,metadata!$B$2:$Z$451,25,0)</f>
        <v/>
      </c>
      <c r="AC1826">
        <v>19.012282980984999</v>
      </c>
      <c r="AD1826">
        <v>8.7250501948742194</v>
      </c>
      <c r="AF1826">
        <f>IF(AE1826="",V1826,AE1826)</f>
        <v>90</v>
      </c>
      <c r="AG1826">
        <f>ROUND(AC1826,1)</f>
        <v>19</v>
      </c>
      <c r="AH1826">
        <v>1983</v>
      </c>
      <c r="AI1826" t="s">
        <v>37</v>
      </c>
      <c r="AJ1826" t="s">
        <v>37</v>
      </c>
    </row>
    <row r="1827" spans="3:36" x14ac:dyDescent="0.3">
      <c r="C1827">
        <v>1827</v>
      </c>
      <c r="D1827" t="str">
        <f t="shared" si="61"/>
        <v>48-UNDERCIV</v>
      </c>
      <c r="E1827" t="str">
        <f>VLOOKUP($D1827,metadata!$B$2:$S$451,2,0)</f>
        <v>SHROYER, DA; CRAIG, GB</v>
      </c>
      <c r="F1827" t="str">
        <f>VLOOKUP($D1827,metadata!$B$2:$S$451,3,0)</f>
        <v>EGG DIAPAUSE IN AEDES-TRISERIATUS (DIPTERA, CULICIDAE) - GEOGRAPHIC-VARIATION IN PHOTOPERIODIC RESPONSE AND FACTORS INFLUENCING DIAPAUSE TERMINATION</v>
      </c>
      <c r="G1827" t="str">
        <f>VLOOKUP($D1827,metadata!$B$2:$S$451,4,0)</f>
        <v>10.1093/jmedent/20.6.601</v>
      </c>
      <c r="H1827" t="str">
        <f>VLOOKUP($D1827,metadata!$B$2:$S$451,5,0)</f>
        <v>y</v>
      </c>
      <c r="I1827" t="str">
        <f>VLOOKUP($D1827,metadata!$B$2:$S$451,6,0)</f>
        <v>a</v>
      </c>
      <c r="J1827" t="str">
        <f>VLOOKUP($D1827,metadata!$B$2:$S$451,7,0)</f>
        <v>i</v>
      </c>
      <c r="K1827">
        <f>VLOOKUP($D1827,metadata!$B$2:$S$451,8,0)</f>
        <v>9</v>
      </c>
      <c r="L1827">
        <f>VLOOKUP($D1827,metadata!$B$2:$S$451,9,0)</f>
        <v>9</v>
      </c>
      <c r="M1827" t="str">
        <f>VLOOKUP($D1827,metadata!$B$2:$S$451,10,0)</f>
        <v>n</v>
      </c>
      <c r="N1827" t="str">
        <f>VLOOKUP($D1827,metadata!$B$2:$S$451,11,0)</f>
        <v>Aedes triseratius</v>
      </c>
      <c r="O1827" t="str">
        <f>VLOOKUP($D1827,metadata!$B$2:$S$451,12,0)</f>
        <v>diptera</v>
      </c>
      <c r="P1827" t="str">
        <f>VLOOKUP($D1827,metadata!$B$2:$S$451,13,0)</f>
        <v>UNDERCIV</v>
      </c>
      <c r="Q1827">
        <f>VLOOKUP($D1827,metadata!$B$2:$S$451,14,0)</f>
        <v>46.154722</v>
      </c>
      <c r="R1827">
        <f>VLOOKUP($D1827,metadata!$B$2:$S$451,15,0)</f>
        <v>-89.385278</v>
      </c>
      <c r="S1827">
        <f>VLOOKUP($D1827,metadata!$B$2:$S$451,16,0)</f>
        <v>0.01</v>
      </c>
      <c r="T1827" t="str">
        <f>VLOOKUP($D1827,metadata!$B$2:$S$451,17,0)</f>
        <v/>
      </c>
      <c r="U1827" t="str">
        <f>VLOOKUP($D1827,metadata!$B$2:$S$451,18,0)</f>
        <v/>
      </c>
      <c r="V1827">
        <f>VLOOKUP($D1827,metadata!$B$2:$Z$451,19,0)</f>
        <v>90</v>
      </c>
      <c r="W1827" t="str">
        <f>VLOOKUP($D1827,metadata!$B$2:$Z$451,20,0)</f>
        <v>global average</v>
      </c>
      <c r="X1827" t="str">
        <f>VLOOKUP($D1827,metadata!$B$2:$Z$451,21,0)</f>
        <v/>
      </c>
      <c r="Y1827">
        <f>VLOOKUP($D1827,metadata!$B$2:$Z$451,22,0)</f>
        <v>48</v>
      </c>
      <c r="Z1827" t="str">
        <f>VLOOKUP($D1827,metadata!$B$2:$Z$451,23,0)</f>
        <v/>
      </c>
      <c r="AA1827" t="str">
        <f>VLOOKUP($D1827,metadata!$B$2:$Z$451,24,0)</f>
        <v>egg</v>
      </c>
      <c r="AB1827" t="str">
        <f>VLOOKUP($D1827,metadata!$B$2:$Z$451,25,0)</f>
        <v/>
      </c>
      <c r="AC1827">
        <v>19.987008385496601</v>
      </c>
      <c r="AD1827">
        <v>17.213889216959899</v>
      </c>
      <c r="AF1827">
        <f>IF(AE1827="",V1827,AE1827)</f>
        <v>90</v>
      </c>
      <c r="AG1827">
        <f>ROUND(AC1827,1)</f>
        <v>20</v>
      </c>
      <c r="AH1827">
        <v>1983</v>
      </c>
      <c r="AI1827" t="s">
        <v>38</v>
      </c>
      <c r="AJ1827" t="s">
        <v>38</v>
      </c>
    </row>
    <row r="1828" spans="3:36" x14ac:dyDescent="0.3">
      <c r="C1828">
        <v>1828</v>
      </c>
      <c r="D1828" t="str">
        <f t="shared" si="61"/>
        <v>48-UNDERCIV</v>
      </c>
      <c r="E1828" t="str">
        <f>VLOOKUP($D1828,metadata!$B$2:$S$451,2,0)</f>
        <v>SHROYER, DA; CRAIG, GB</v>
      </c>
      <c r="F1828" t="str">
        <f>VLOOKUP($D1828,metadata!$B$2:$S$451,3,0)</f>
        <v>EGG DIAPAUSE IN AEDES-TRISERIATUS (DIPTERA, CULICIDAE) - GEOGRAPHIC-VARIATION IN PHOTOPERIODIC RESPONSE AND FACTORS INFLUENCING DIAPAUSE TERMINATION</v>
      </c>
      <c r="G1828" t="str">
        <f>VLOOKUP($D1828,metadata!$B$2:$S$451,4,0)</f>
        <v>10.1093/jmedent/20.6.601</v>
      </c>
      <c r="H1828" t="str">
        <f>VLOOKUP($D1828,metadata!$B$2:$S$451,5,0)</f>
        <v>y</v>
      </c>
      <c r="I1828" t="str">
        <f>VLOOKUP($D1828,metadata!$B$2:$S$451,6,0)</f>
        <v>a</v>
      </c>
      <c r="J1828" t="str">
        <f>VLOOKUP($D1828,metadata!$B$2:$S$451,7,0)</f>
        <v>i</v>
      </c>
      <c r="K1828">
        <f>VLOOKUP($D1828,metadata!$B$2:$S$451,8,0)</f>
        <v>9</v>
      </c>
      <c r="L1828">
        <f>VLOOKUP($D1828,metadata!$B$2:$S$451,9,0)</f>
        <v>9</v>
      </c>
      <c r="M1828" t="str">
        <f>VLOOKUP($D1828,metadata!$B$2:$S$451,10,0)</f>
        <v>n</v>
      </c>
      <c r="N1828" t="str">
        <f>VLOOKUP($D1828,metadata!$B$2:$S$451,11,0)</f>
        <v>Aedes triseratius</v>
      </c>
      <c r="O1828" t="str">
        <f>VLOOKUP($D1828,metadata!$B$2:$S$451,12,0)</f>
        <v>diptera</v>
      </c>
      <c r="P1828" t="str">
        <f>VLOOKUP($D1828,metadata!$B$2:$S$451,13,0)</f>
        <v>UNDERCIV</v>
      </c>
      <c r="Q1828">
        <f>VLOOKUP($D1828,metadata!$B$2:$S$451,14,0)</f>
        <v>46.154722</v>
      </c>
      <c r="R1828">
        <f>VLOOKUP($D1828,metadata!$B$2:$S$451,15,0)</f>
        <v>-89.385278</v>
      </c>
      <c r="S1828">
        <f>VLOOKUP($D1828,metadata!$B$2:$S$451,16,0)</f>
        <v>0.01</v>
      </c>
      <c r="T1828" t="str">
        <f>VLOOKUP($D1828,metadata!$B$2:$S$451,17,0)</f>
        <v/>
      </c>
      <c r="U1828" t="str">
        <f>VLOOKUP($D1828,metadata!$B$2:$S$451,18,0)</f>
        <v/>
      </c>
      <c r="V1828">
        <f>VLOOKUP($D1828,metadata!$B$2:$Z$451,19,0)</f>
        <v>90</v>
      </c>
      <c r="W1828" t="str">
        <f>VLOOKUP($D1828,metadata!$B$2:$Z$451,20,0)</f>
        <v>global average</v>
      </c>
      <c r="X1828" t="str">
        <f>VLOOKUP($D1828,metadata!$B$2:$Z$451,21,0)</f>
        <v/>
      </c>
      <c r="Y1828">
        <f>VLOOKUP($D1828,metadata!$B$2:$Z$451,22,0)</f>
        <v>48</v>
      </c>
      <c r="Z1828" t="str">
        <f>VLOOKUP($D1828,metadata!$B$2:$Z$451,23,0)</f>
        <v/>
      </c>
      <c r="AA1828" t="str">
        <f>VLOOKUP($D1828,metadata!$B$2:$Z$451,24,0)</f>
        <v>egg</v>
      </c>
      <c r="AB1828" t="str">
        <f>VLOOKUP($D1828,metadata!$B$2:$Z$451,25,0)</f>
        <v/>
      </c>
      <c r="AC1828">
        <v>24.053856147395699</v>
      </c>
      <c r="AD1828">
        <v>28.640604700602299</v>
      </c>
      <c r="AF1828">
        <f>IF(AE1828="",V1828,AE1828)</f>
        <v>90</v>
      </c>
      <c r="AG1828">
        <v>24</v>
      </c>
      <c r="AH1828">
        <v>1983</v>
      </c>
      <c r="AI1828" t="s">
        <v>38</v>
      </c>
      <c r="AJ1828" t="s">
        <v>38</v>
      </c>
    </row>
    <row r="1829" spans="3:36" x14ac:dyDescent="0.3">
      <c r="C1829">
        <v>1829</v>
      </c>
      <c r="D1829" t="str">
        <f t="shared" si="61"/>
        <v>48-ORONOIII</v>
      </c>
      <c r="E1829" t="str">
        <f>VLOOKUP($D1829,metadata!$B$2:$S$451,2,0)</f>
        <v>SHROYER, DA; CRAIG, GB</v>
      </c>
      <c r="F1829" t="str">
        <f>VLOOKUP($D1829,metadata!$B$2:$S$451,3,0)</f>
        <v>EGG DIAPAUSE IN AEDES-TRISERIATUS (DIPTERA, CULICIDAE) - GEOGRAPHIC-VARIATION IN PHOTOPERIODIC RESPONSE AND FACTORS INFLUENCING DIAPAUSE TERMINATION</v>
      </c>
      <c r="G1829" t="str">
        <f>VLOOKUP($D1829,metadata!$B$2:$S$451,4,0)</f>
        <v>10.1093/jmedent/20.6.601</v>
      </c>
      <c r="H1829" t="str">
        <f>VLOOKUP($D1829,metadata!$B$2:$S$451,5,0)</f>
        <v>y</v>
      </c>
      <c r="I1829" t="str">
        <f>VLOOKUP($D1829,metadata!$B$2:$S$451,6,0)</f>
        <v>a</v>
      </c>
      <c r="J1829" t="str">
        <f>VLOOKUP($D1829,metadata!$B$2:$S$451,7,0)</f>
        <v>i</v>
      </c>
      <c r="K1829">
        <f>VLOOKUP($D1829,metadata!$B$2:$S$451,8,0)</f>
        <v>9</v>
      </c>
      <c r="L1829">
        <f>VLOOKUP($D1829,metadata!$B$2:$S$451,9,0)</f>
        <v>10</v>
      </c>
      <c r="M1829" t="str">
        <f>VLOOKUP($D1829,metadata!$B$2:$S$451,10,0)</f>
        <v/>
      </c>
      <c r="N1829" t="str">
        <f>VLOOKUP($D1829,metadata!$B$2:$S$451,11,0)</f>
        <v>Aedes triseratius</v>
      </c>
      <c r="O1829" t="str">
        <f>VLOOKUP($D1829,metadata!$B$2:$S$451,12,0)</f>
        <v>diptera</v>
      </c>
      <c r="P1829" t="str">
        <f>VLOOKUP($D1829,metadata!$B$2:$S$451,13,0)</f>
        <v>ORONOIII</v>
      </c>
      <c r="Q1829">
        <f>VLOOKUP($D1829,metadata!$B$2:$S$451,14,0)</f>
        <v>44.883000000000003</v>
      </c>
      <c r="R1829">
        <f>VLOOKUP($D1829,metadata!$B$2:$S$451,15,0)</f>
        <v>-68.671999999999997</v>
      </c>
      <c r="S1829">
        <f>VLOOKUP($D1829,metadata!$B$2:$S$451,16,0)</f>
        <v>0.01</v>
      </c>
      <c r="T1829" t="str">
        <f>VLOOKUP($D1829,metadata!$B$2:$S$451,17,0)</f>
        <v/>
      </c>
      <c r="U1829" t="str">
        <f>VLOOKUP($D1829,metadata!$B$2:$S$451,18,0)</f>
        <v/>
      </c>
      <c r="V1829">
        <f>VLOOKUP($D1829,metadata!$B$2:$Z$451,19,0)</f>
        <v>90</v>
      </c>
      <c r="W1829" t="str">
        <f>VLOOKUP($D1829,metadata!$B$2:$Z$451,20,0)</f>
        <v>global average</v>
      </c>
      <c r="X1829" t="str">
        <f>VLOOKUP($D1829,metadata!$B$2:$Z$451,21,0)</f>
        <v/>
      </c>
      <c r="Y1829">
        <f>VLOOKUP($D1829,metadata!$B$2:$Z$451,22,0)</f>
        <v>48</v>
      </c>
      <c r="Z1829" t="str">
        <f>VLOOKUP($D1829,metadata!$B$2:$Z$451,23,0)</f>
        <v/>
      </c>
      <c r="AA1829" t="str">
        <f>VLOOKUP($D1829,metadata!$B$2:$Z$451,24,0)</f>
        <v>egg</v>
      </c>
      <c r="AB1829" t="str">
        <f>VLOOKUP($D1829,metadata!$B$2:$Z$451,25,0)</f>
        <v/>
      </c>
      <c r="AC1829">
        <v>12.981457422936099</v>
      </c>
      <c r="AD1829">
        <v>99.568914609660993</v>
      </c>
      <c r="AF1829">
        <f>IF(AE1829="",V1829,AE1829)</f>
        <v>90</v>
      </c>
      <c r="AG1829">
        <f>ROUND(AC1829,1)</f>
        <v>13</v>
      </c>
      <c r="AH1829">
        <v>1983</v>
      </c>
      <c r="AI1829" t="s">
        <v>37</v>
      </c>
      <c r="AJ1829" t="s">
        <v>37</v>
      </c>
    </row>
    <row r="1830" spans="3:36" x14ac:dyDescent="0.3">
      <c r="C1830">
        <v>1830</v>
      </c>
      <c r="D1830" t="str">
        <f t="shared" si="61"/>
        <v>48-ORONOIII</v>
      </c>
      <c r="E1830" t="str">
        <f>VLOOKUP($D1830,metadata!$B$2:$S$451,2,0)</f>
        <v>SHROYER, DA; CRAIG, GB</v>
      </c>
      <c r="F1830" t="str">
        <f>VLOOKUP($D1830,metadata!$B$2:$S$451,3,0)</f>
        <v>EGG DIAPAUSE IN AEDES-TRISERIATUS (DIPTERA, CULICIDAE) - GEOGRAPHIC-VARIATION IN PHOTOPERIODIC RESPONSE AND FACTORS INFLUENCING DIAPAUSE TERMINATION</v>
      </c>
      <c r="G1830" t="str">
        <f>VLOOKUP($D1830,metadata!$B$2:$S$451,4,0)</f>
        <v>10.1093/jmedent/20.6.601</v>
      </c>
      <c r="H1830" t="str">
        <f>VLOOKUP($D1830,metadata!$B$2:$S$451,5,0)</f>
        <v>y</v>
      </c>
      <c r="I1830" t="str">
        <f>VLOOKUP($D1830,metadata!$B$2:$S$451,6,0)</f>
        <v>a</v>
      </c>
      <c r="J1830" t="str">
        <f>VLOOKUP($D1830,metadata!$B$2:$S$451,7,0)</f>
        <v>i</v>
      </c>
      <c r="K1830">
        <f>VLOOKUP($D1830,metadata!$B$2:$S$451,8,0)</f>
        <v>9</v>
      </c>
      <c r="L1830">
        <f>VLOOKUP($D1830,metadata!$B$2:$S$451,9,0)</f>
        <v>10</v>
      </c>
      <c r="M1830" t="str">
        <f>VLOOKUP($D1830,metadata!$B$2:$S$451,10,0)</f>
        <v/>
      </c>
      <c r="N1830" t="str">
        <f>VLOOKUP($D1830,metadata!$B$2:$S$451,11,0)</f>
        <v>Aedes triseratius</v>
      </c>
      <c r="O1830" t="str">
        <f>VLOOKUP($D1830,metadata!$B$2:$S$451,12,0)</f>
        <v>diptera</v>
      </c>
      <c r="P1830" t="str">
        <f>VLOOKUP($D1830,metadata!$B$2:$S$451,13,0)</f>
        <v>ORONOIII</v>
      </c>
      <c r="Q1830">
        <f>VLOOKUP($D1830,metadata!$B$2:$S$451,14,0)</f>
        <v>44.883000000000003</v>
      </c>
      <c r="R1830">
        <f>VLOOKUP($D1830,metadata!$B$2:$S$451,15,0)</f>
        <v>-68.671999999999997</v>
      </c>
      <c r="S1830">
        <f>VLOOKUP($D1830,metadata!$B$2:$S$451,16,0)</f>
        <v>0.01</v>
      </c>
      <c r="T1830" t="str">
        <f>VLOOKUP($D1830,metadata!$B$2:$S$451,17,0)</f>
        <v/>
      </c>
      <c r="U1830" t="str">
        <f>VLOOKUP($D1830,metadata!$B$2:$S$451,18,0)</f>
        <v/>
      </c>
      <c r="V1830">
        <f>VLOOKUP($D1830,metadata!$B$2:$Z$451,19,0)</f>
        <v>90</v>
      </c>
      <c r="W1830" t="str">
        <f>VLOOKUP($D1830,metadata!$B$2:$Z$451,20,0)</f>
        <v>global average</v>
      </c>
      <c r="X1830" t="str">
        <f>VLOOKUP($D1830,metadata!$B$2:$Z$451,21,0)</f>
        <v/>
      </c>
      <c r="Y1830">
        <f>VLOOKUP($D1830,metadata!$B$2:$Z$451,22,0)</f>
        <v>48</v>
      </c>
      <c r="Z1830" t="str">
        <f>VLOOKUP($D1830,metadata!$B$2:$Z$451,23,0)</f>
        <v/>
      </c>
      <c r="AA1830" t="str">
        <f>VLOOKUP($D1830,metadata!$B$2:$Z$451,24,0)</f>
        <v>egg</v>
      </c>
      <c r="AB1830" t="str">
        <f>VLOOKUP($D1830,metadata!$B$2:$Z$451,25,0)</f>
        <v/>
      </c>
      <c r="AC1830">
        <v>13.962560529113</v>
      </c>
      <c r="AD1830">
        <v>99.607298925239107</v>
      </c>
      <c r="AF1830">
        <f>IF(AE1830="",V1830,AE1830)</f>
        <v>90</v>
      </c>
      <c r="AG1830">
        <f>ROUND(AC1830,1)</f>
        <v>14</v>
      </c>
      <c r="AH1830">
        <v>1983</v>
      </c>
      <c r="AI1830" t="s">
        <v>37</v>
      </c>
      <c r="AJ1830" t="s">
        <v>37</v>
      </c>
    </row>
    <row r="1831" spans="3:36" x14ac:dyDescent="0.3">
      <c r="C1831">
        <v>1831</v>
      </c>
      <c r="D1831" t="str">
        <f t="shared" si="61"/>
        <v>48-ORONOIII</v>
      </c>
      <c r="E1831" t="str">
        <f>VLOOKUP($D1831,metadata!$B$2:$S$451,2,0)</f>
        <v>SHROYER, DA; CRAIG, GB</v>
      </c>
      <c r="F1831" t="str">
        <f>VLOOKUP($D1831,metadata!$B$2:$S$451,3,0)</f>
        <v>EGG DIAPAUSE IN AEDES-TRISERIATUS (DIPTERA, CULICIDAE) - GEOGRAPHIC-VARIATION IN PHOTOPERIODIC RESPONSE AND FACTORS INFLUENCING DIAPAUSE TERMINATION</v>
      </c>
      <c r="G1831" t="str">
        <f>VLOOKUP($D1831,metadata!$B$2:$S$451,4,0)</f>
        <v>10.1093/jmedent/20.6.601</v>
      </c>
      <c r="H1831" t="str">
        <f>VLOOKUP($D1831,metadata!$B$2:$S$451,5,0)</f>
        <v>y</v>
      </c>
      <c r="I1831" t="str">
        <f>VLOOKUP($D1831,metadata!$B$2:$S$451,6,0)</f>
        <v>a</v>
      </c>
      <c r="J1831" t="str">
        <f>VLOOKUP($D1831,metadata!$B$2:$S$451,7,0)</f>
        <v>i</v>
      </c>
      <c r="K1831">
        <f>VLOOKUP($D1831,metadata!$B$2:$S$451,8,0)</f>
        <v>9</v>
      </c>
      <c r="L1831">
        <f>VLOOKUP($D1831,metadata!$B$2:$S$451,9,0)</f>
        <v>10</v>
      </c>
      <c r="M1831" t="str">
        <f>VLOOKUP($D1831,metadata!$B$2:$S$451,10,0)</f>
        <v/>
      </c>
      <c r="N1831" t="str">
        <f>VLOOKUP($D1831,metadata!$B$2:$S$451,11,0)</f>
        <v>Aedes triseratius</v>
      </c>
      <c r="O1831" t="str">
        <f>VLOOKUP($D1831,metadata!$B$2:$S$451,12,0)</f>
        <v>diptera</v>
      </c>
      <c r="P1831" t="str">
        <f>VLOOKUP($D1831,metadata!$B$2:$S$451,13,0)</f>
        <v>ORONOIII</v>
      </c>
      <c r="Q1831">
        <f>VLOOKUP($D1831,metadata!$B$2:$S$451,14,0)</f>
        <v>44.883000000000003</v>
      </c>
      <c r="R1831">
        <f>VLOOKUP($D1831,metadata!$B$2:$S$451,15,0)</f>
        <v>-68.671999999999997</v>
      </c>
      <c r="S1831">
        <f>VLOOKUP($D1831,metadata!$B$2:$S$451,16,0)</f>
        <v>0.01</v>
      </c>
      <c r="T1831" t="str">
        <f>VLOOKUP($D1831,metadata!$B$2:$S$451,17,0)</f>
        <v/>
      </c>
      <c r="U1831" t="str">
        <f>VLOOKUP($D1831,metadata!$B$2:$S$451,18,0)</f>
        <v/>
      </c>
      <c r="V1831">
        <f>VLOOKUP($D1831,metadata!$B$2:$Z$451,19,0)</f>
        <v>90</v>
      </c>
      <c r="W1831" t="str">
        <f>VLOOKUP($D1831,metadata!$B$2:$Z$451,20,0)</f>
        <v>global average</v>
      </c>
      <c r="X1831" t="str">
        <f>VLOOKUP($D1831,metadata!$B$2:$Z$451,21,0)</f>
        <v/>
      </c>
      <c r="Y1831">
        <f>VLOOKUP($D1831,metadata!$B$2:$Z$451,22,0)</f>
        <v>48</v>
      </c>
      <c r="Z1831" t="str">
        <f>VLOOKUP($D1831,metadata!$B$2:$Z$451,23,0)</f>
        <v/>
      </c>
      <c r="AA1831" t="str">
        <f>VLOOKUP($D1831,metadata!$B$2:$Z$451,24,0)</f>
        <v>egg</v>
      </c>
      <c r="AB1831" t="str">
        <f>VLOOKUP($D1831,metadata!$B$2:$Z$451,25,0)</f>
        <v/>
      </c>
      <c r="AC1831">
        <v>14.951812920751101</v>
      </c>
      <c r="AD1831">
        <v>88.847880004724203</v>
      </c>
      <c r="AF1831">
        <f>IF(AE1831="",V1831,AE1831)</f>
        <v>90</v>
      </c>
      <c r="AG1831">
        <f>ROUND(AC1831,1)</f>
        <v>15</v>
      </c>
      <c r="AH1831">
        <v>1983</v>
      </c>
      <c r="AI1831" t="s">
        <v>37</v>
      </c>
      <c r="AJ1831" t="s">
        <v>37</v>
      </c>
    </row>
    <row r="1832" spans="3:36" x14ac:dyDescent="0.3">
      <c r="C1832">
        <v>1832</v>
      </c>
      <c r="D1832" t="str">
        <f t="shared" si="61"/>
        <v>48-ORONOIII</v>
      </c>
      <c r="E1832" t="str">
        <f>VLOOKUP($D1832,metadata!$B$2:$S$451,2,0)</f>
        <v>SHROYER, DA; CRAIG, GB</v>
      </c>
      <c r="F1832" t="str">
        <f>VLOOKUP($D1832,metadata!$B$2:$S$451,3,0)</f>
        <v>EGG DIAPAUSE IN AEDES-TRISERIATUS (DIPTERA, CULICIDAE) - GEOGRAPHIC-VARIATION IN PHOTOPERIODIC RESPONSE AND FACTORS INFLUENCING DIAPAUSE TERMINATION</v>
      </c>
      <c r="G1832" t="str">
        <f>VLOOKUP($D1832,metadata!$B$2:$S$451,4,0)</f>
        <v>10.1093/jmedent/20.6.601</v>
      </c>
      <c r="H1832" t="str">
        <f>VLOOKUP($D1832,metadata!$B$2:$S$451,5,0)</f>
        <v>y</v>
      </c>
      <c r="I1832" t="str">
        <f>VLOOKUP($D1832,metadata!$B$2:$S$451,6,0)</f>
        <v>a</v>
      </c>
      <c r="J1832" t="str">
        <f>VLOOKUP($D1832,metadata!$B$2:$S$451,7,0)</f>
        <v>i</v>
      </c>
      <c r="K1832">
        <f>VLOOKUP($D1832,metadata!$B$2:$S$451,8,0)</f>
        <v>9</v>
      </c>
      <c r="L1832">
        <f>VLOOKUP($D1832,metadata!$B$2:$S$451,9,0)</f>
        <v>10</v>
      </c>
      <c r="M1832" t="str">
        <f>VLOOKUP($D1832,metadata!$B$2:$S$451,10,0)</f>
        <v/>
      </c>
      <c r="N1832" t="str">
        <f>VLOOKUP($D1832,metadata!$B$2:$S$451,11,0)</f>
        <v>Aedes triseratius</v>
      </c>
      <c r="O1832" t="str">
        <f>VLOOKUP($D1832,metadata!$B$2:$S$451,12,0)</f>
        <v>diptera</v>
      </c>
      <c r="P1832" t="str">
        <f>VLOOKUP($D1832,metadata!$B$2:$S$451,13,0)</f>
        <v>ORONOIII</v>
      </c>
      <c r="Q1832">
        <f>VLOOKUP($D1832,metadata!$B$2:$S$451,14,0)</f>
        <v>44.883000000000003</v>
      </c>
      <c r="R1832">
        <f>VLOOKUP($D1832,metadata!$B$2:$S$451,15,0)</f>
        <v>-68.671999999999997</v>
      </c>
      <c r="S1832">
        <f>VLOOKUP($D1832,metadata!$B$2:$S$451,16,0)</f>
        <v>0.01</v>
      </c>
      <c r="T1832" t="str">
        <f>VLOOKUP($D1832,metadata!$B$2:$S$451,17,0)</f>
        <v/>
      </c>
      <c r="U1832" t="str">
        <f>VLOOKUP($D1832,metadata!$B$2:$S$451,18,0)</f>
        <v/>
      </c>
      <c r="V1832">
        <f>VLOOKUP($D1832,metadata!$B$2:$Z$451,19,0)</f>
        <v>90</v>
      </c>
      <c r="W1832" t="str">
        <f>VLOOKUP($D1832,metadata!$B$2:$Z$451,20,0)</f>
        <v>global average</v>
      </c>
      <c r="X1832" t="str">
        <f>VLOOKUP($D1832,metadata!$B$2:$Z$451,21,0)</f>
        <v/>
      </c>
      <c r="Y1832">
        <f>VLOOKUP($D1832,metadata!$B$2:$Z$451,22,0)</f>
        <v>48</v>
      </c>
      <c r="Z1832" t="str">
        <f>VLOOKUP($D1832,metadata!$B$2:$Z$451,23,0)</f>
        <v/>
      </c>
      <c r="AA1832" t="str">
        <f>VLOOKUP($D1832,metadata!$B$2:$Z$451,24,0)</f>
        <v>egg</v>
      </c>
      <c r="AB1832" t="str">
        <f>VLOOKUP($D1832,metadata!$B$2:$Z$451,25,0)</f>
        <v/>
      </c>
      <c r="AC1832">
        <v>15.9874808078422</v>
      </c>
      <c r="AD1832">
        <v>16.5879296090705</v>
      </c>
      <c r="AF1832">
        <f>IF(AE1832="",V1832,AE1832)</f>
        <v>90</v>
      </c>
      <c r="AG1832">
        <f>ROUND(AC1832,1)</f>
        <v>16</v>
      </c>
      <c r="AH1832">
        <v>1983</v>
      </c>
      <c r="AI1832" t="s">
        <v>37</v>
      </c>
      <c r="AJ1832" t="s">
        <v>37</v>
      </c>
    </row>
    <row r="1833" spans="3:36" x14ac:dyDescent="0.3">
      <c r="C1833">
        <v>1833</v>
      </c>
      <c r="D1833" t="str">
        <f t="shared" si="61"/>
        <v>48-ORONOIII</v>
      </c>
      <c r="E1833" t="str">
        <f>VLOOKUP($D1833,metadata!$B$2:$S$451,2,0)</f>
        <v>SHROYER, DA; CRAIG, GB</v>
      </c>
      <c r="F1833" t="str">
        <f>VLOOKUP($D1833,metadata!$B$2:$S$451,3,0)</f>
        <v>EGG DIAPAUSE IN AEDES-TRISERIATUS (DIPTERA, CULICIDAE) - GEOGRAPHIC-VARIATION IN PHOTOPERIODIC RESPONSE AND FACTORS INFLUENCING DIAPAUSE TERMINATION</v>
      </c>
      <c r="G1833" t="str">
        <f>VLOOKUP($D1833,metadata!$B$2:$S$451,4,0)</f>
        <v>10.1093/jmedent/20.6.601</v>
      </c>
      <c r="H1833" t="str">
        <f>VLOOKUP($D1833,metadata!$B$2:$S$451,5,0)</f>
        <v>y</v>
      </c>
      <c r="I1833" t="str">
        <f>VLOOKUP($D1833,metadata!$B$2:$S$451,6,0)</f>
        <v>a</v>
      </c>
      <c r="J1833" t="str">
        <f>VLOOKUP($D1833,metadata!$B$2:$S$451,7,0)</f>
        <v>i</v>
      </c>
      <c r="K1833">
        <f>VLOOKUP($D1833,metadata!$B$2:$S$451,8,0)</f>
        <v>9</v>
      </c>
      <c r="L1833">
        <f>VLOOKUP($D1833,metadata!$B$2:$S$451,9,0)</f>
        <v>10</v>
      </c>
      <c r="M1833" t="str">
        <f>VLOOKUP($D1833,metadata!$B$2:$S$451,10,0)</f>
        <v/>
      </c>
      <c r="N1833" t="str">
        <f>VLOOKUP($D1833,metadata!$B$2:$S$451,11,0)</f>
        <v>Aedes triseratius</v>
      </c>
      <c r="O1833" t="str">
        <f>VLOOKUP($D1833,metadata!$B$2:$S$451,12,0)</f>
        <v>diptera</v>
      </c>
      <c r="P1833" t="str">
        <f>VLOOKUP($D1833,metadata!$B$2:$S$451,13,0)</f>
        <v>ORONOIII</v>
      </c>
      <c r="Q1833">
        <f>VLOOKUP($D1833,metadata!$B$2:$S$451,14,0)</f>
        <v>44.883000000000003</v>
      </c>
      <c r="R1833">
        <f>VLOOKUP($D1833,metadata!$B$2:$S$451,15,0)</f>
        <v>-68.671999999999997</v>
      </c>
      <c r="S1833">
        <f>VLOOKUP($D1833,metadata!$B$2:$S$451,16,0)</f>
        <v>0.01</v>
      </c>
      <c r="T1833" t="str">
        <f>VLOOKUP($D1833,metadata!$B$2:$S$451,17,0)</f>
        <v/>
      </c>
      <c r="U1833" t="str">
        <f>VLOOKUP($D1833,metadata!$B$2:$S$451,18,0)</f>
        <v/>
      </c>
      <c r="V1833">
        <f>VLOOKUP($D1833,metadata!$B$2:$Z$451,19,0)</f>
        <v>90</v>
      </c>
      <c r="W1833" t="str">
        <f>VLOOKUP($D1833,metadata!$B$2:$Z$451,20,0)</f>
        <v>global average</v>
      </c>
      <c r="X1833" t="str">
        <f>VLOOKUP($D1833,metadata!$B$2:$Z$451,21,0)</f>
        <v/>
      </c>
      <c r="Y1833">
        <f>VLOOKUP($D1833,metadata!$B$2:$Z$451,22,0)</f>
        <v>48</v>
      </c>
      <c r="Z1833" t="str">
        <f>VLOOKUP($D1833,metadata!$B$2:$Z$451,23,0)</f>
        <v/>
      </c>
      <c r="AA1833" t="str">
        <f>VLOOKUP($D1833,metadata!$B$2:$Z$451,24,0)</f>
        <v>egg</v>
      </c>
      <c r="AB1833" t="str">
        <f>VLOOKUP($D1833,metadata!$B$2:$Z$451,25,0)</f>
        <v/>
      </c>
      <c r="AC1833">
        <v>17.052556985945401</v>
      </c>
      <c r="AD1833">
        <v>5.36199362229834</v>
      </c>
      <c r="AF1833">
        <f>IF(AE1833="",V1833,AE1833)</f>
        <v>90</v>
      </c>
      <c r="AG1833">
        <v>17</v>
      </c>
      <c r="AH1833">
        <v>1983</v>
      </c>
      <c r="AI1833" t="s">
        <v>37</v>
      </c>
      <c r="AJ1833" t="s">
        <v>37</v>
      </c>
    </row>
    <row r="1834" spans="3:36" x14ac:dyDescent="0.3">
      <c r="C1834">
        <v>1834</v>
      </c>
      <c r="D1834" t="str">
        <f t="shared" si="61"/>
        <v>48-ORONOIII</v>
      </c>
      <c r="E1834" t="str">
        <f>VLOOKUP($D1834,metadata!$B$2:$S$451,2,0)</f>
        <v>SHROYER, DA; CRAIG, GB</v>
      </c>
      <c r="F1834" t="str">
        <f>VLOOKUP($D1834,metadata!$B$2:$S$451,3,0)</f>
        <v>EGG DIAPAUSE IN AEDES-TRISERIATUS (DIPTERA, CULICIDAE) - GEOGRAPHIC-VARIATION IN PHOTOPERIODIC RESPONSE AND FACTORS INFLUENCING DIAPAUSE TERMINATION</v>
      </c>
      <c r="G1834" t="str">
        <f>VLOOKUP($D1834,metadata!$B$2:$S$451,4,0)</f>
        <v>10.1093/jmedent/20.6.601</v>
      </c>
      <c r="H1834" t="str">
        <f>VLOOKUP($D1834,metadata!$B$2:$S$451,5,0)</f>
        <v>y</v>
      </c>
      <c r="I1834" t="str">
        <f>VLOOKUP($D1834,metadata!$B$2:$S$451,6,0)</f>
        <v>a</v>
      </c>
      <c r="J1834" t="str">
        <f>VLOOKUP($D1834,metadata!$B$2:$S$451,7,0)</f>
        <v>i</v>
      </c>
      <c r="K1834">
        <f>VLOOKUP($D1834,metadata!$B$2:$S$451,8,0)</f>
        <v>9</v>
      </c>
      <c r="L1834">
        <f>VLOOKUP($D1834,metadata!$B$2:$S$451,9,0)</f>
        <v>10</v>
      </c>
      <c r="M1834" t="str">
        <f>VLOOKUP($D1834,metadata!$B$2:$S$451,10,0)</f>
        <v/>
      </c>
      <c r="N1834" t="str">
        <f>VLOOKUP($D1834,metadata!$B$2:$S$451,11,0)</f>
        <v>Aedes triseratius</v>
      </c>
      <c r="O1834" t="str">
        <f>VLOOKUP($D1834,metadata!$B$2:$S$451,12,0)</f>
        <v>diptera</v>
      </c>
      <c r="P1834" t="str">
        <f>VLOOKUP($D1834,metadata!$B$2:$S$451,13,0)</f>
        <v>ORONOIII</v>
      </c>
      <c r="Q1834">
        <f>VLOOKUP($D1834,metadata!$B$2:$S$451,14,0)</f>
        <v>44.883000000000003</v>
      </c>
      <c r="R1834">
        <f>VLOOKUP($D1834,metadata!$B$2:$S$451,15,0)</f>
        <v>-68.671999999999997</v>
      </c>
      <c r="S1834">
        <f>VLOOKUP($D1834,metadata!$B$2:$S$451,16,0)</f>
        <v>0.01</v>
      </c>
      <c r="T1834" t="str">
        <f>VLOOKUP($D1834,metadata!$B$2:$S$451,17,0)</f>
        <v/>
      </c>
      <c r="U1834" t="str">
        <f>VLOOKUP($D1834,metadata!$B$2:$S$451,18,0)</f>
        <v/>
      </c>
      <c r="V1834">
        <f>VLOOKUP($D1834,metadata!$B$2:$Z$451,19,0)</f>
        <v>90</v>
      </c>
      <c r="W1834" t="str">
        <f>VLOOKUP($D1834,metadata!$B$2:$Z$451,20,0)</f>
        <v>global average</v>
      </c>
      <c r="X1834" t="str">
        <f>VLOOKUP($D1834,metadata!$B$2:$Z$451,21,0)</f>
        <v/>
      </c>
      <c r="Y1834">
        <f>VLOOKUP($D1834,metadata!$B$2:$Z$451,22,0)</f>
        <v>48</v>
      </c>
      <c r="Z1834" t="str">
        <f>VLOOKUP($D1834,metadata!$B$2:$Z$451,23,0)</f>
        <v/>
      </c>
      <c r="AA1834" t="str">
        <f>VLOOKUP($D1834,metadata!$B$2:$Z$451,24,0)</f>
        <v>egg</v>
      </c>
      <c r="AB1834" t="str">
        <f>VLOOKUP($D1834,metadata!$B$2:$Z$451,25,0)</f>
        <v/>
      </c>
      <c r="AC1834">
        <v>18.0329514586039</v>
      </c>
      <c r="AD1834">
        <v>6.3393173497106501</v>
      </c>
      <c r="AF1834">
        <f>IF(AE1834="",V1834,AE1834)</f>
        <v>90</v>
      </c>
      <c r="AG1834">
        <f>ROUND(AC1834,1)</f>
        <v>18</v>
      </c>
      <c r="AH1834">
        <v>1983</v>
      </c>
      <c r="AI1834" t="s">
        <v>37</v>
      </c>
      <c r="AJ1834" t="s">
        <v>37</v>
      </c>
    </row>
    <row r="1835" spans="3:36" x14ac:dyDescent="0.3">
      <c r="C1835">
        <v>1835</v>
      </c>
      <c r="D1835" t="str">
        <f t="shared" si="61"/>
        <v>48-ORONOIII</v>
      </c>
      <c r="E1835" t="str">
        <f>VLOOKUP($D1835,metadata!$B$2:$S$451,2,0)</f>
        <v>SHROYER, DA; CRAIG, GB</v>
      </c>
      <c r="F1835" t="str">
        <f>VLOOKUP($D1835,metadata!$B$2:$S$451,3,0)</f>
        <v>EGG DIAPAUSE IN AEDES-TRISERIATUS (DIPTERA, CULICIDAE) - GEOGRAPHIC-VARIATION IN PHOTOPERIODIC RESPONSE AND FACTORS INFLUENCING DIAPAUSE TERMINATION</v>
      </c>
      <c r="G1835" t="str">
        <f>VLOOKUP($D1835,metadata!$B$2:$S$451,4,0)</f>
        <v>10.1093/jmedent/20.6.601</v>
      </c>
      <c r="H1835" t="str">
        <f>VLOOKUP($D1835,metadata!$B$2:$S$451,5,0)</f>
        <v>y</v>
      </c>
      <c r="I1835" t="str">
        <f>VLOOKUP($D1835,metadata!$B$2:$S$451,6,0)</f>
        <v>a</v>
      </c>
      <c r="J1835" t="str">
        <f>VLOOKUP($D1835,metadata!$B$2:$S$451,7,0)</f>
        <v>i</v>
      </c>
      <c r="K1835">
        <f>VLOOKUP($D1835,metadata!$B$2:$S$451,8,0)</f>
        <v>9</v>
      </c>
      <c r="L1835">
        <f>VLOOKUP($D1835,metadata!$B$2:$S$451,9,0)</f>
        <v>10</v>
      </c>
      <c r="M1835" t="str">
        <f>VLOOKUP($D1835,metadata!$B$2:$S$451,10,0)</f>
        <v/>
      </c>
      <c r="N1835" t="str">
        <f>VLOOKUP($D1835,metadata!$B$2:$S$451,11,0)</f>
        <v>Aedes triseratius</v>
      </c>
      <c r="O1835" t="str">
        <f>VLOOKUP($D1835,metadata!$B$2:$S$451,12,0)</f>
        <v>diptera</v>
      </c>
      <c r="P1835" t="str">
        <f>VLOOKUP($D1835,metadata!$B$2:$S$451,13,0)</f>
        <v>ORONOIII</v>
      </c>
      <c r="Q1835">
        <f>VLOOKUP($D1835,metadata!$B$2:$S$451,14,0)</f>
        <v>44.883000000000003</v>
      </c>
      <c r="R1835">
        <f>VLOOKUP($D1835,metadata!$B$2:$S$451,15,0)</f>
        <v>-68.671999999999997</v>
      </c>
      <c r="S1835">
        <f>VLOOKUP($D1835,metadata!$B$2:$S$451,16,0)</f>
        <v>0.01</v>
      </c>
      <c r="T1835" t="str">
        <f>VLOOKUP($D1835,metadata!$B$2:$S$451,17,0)</f>
        <v/>
      </c>
      <c r="U1835" t="str">
        <f>VLOOKUP($D1835,metadata!$B$2:$S$451,18,0)</f>
        <v/>
      </c>
      <c r="V1835">
        <f>VLOOKUP($D1835,metadata!$B$2:$Z$451,19,0)</f>
        <v>90</v>
      </c>
      <c r="W1835" t="str">
        <f>VLOOKUP($D1835,metadata!$B$2:$Z$451,20,0)</f>
        <v>global average</v>
      </c>
      <c r="X1835" t="str">
        <f>VLOOKUP($D1835,metadata!$B$2:$Z$451,21,0)</f>
        <v/>
      </c>
      <c r="Y1835">
        <f>VLOOKUP($D1835,metadata!$B$2:$Z$451,22,0)</f>
        <v>48</v>
      </c>
      <c r="Z1835" t="str">
        <f>VLOOKUP($D1835,metadata!$B$2:$Z$451,23,0)</f>
        <v/>
      </c>
      <c r="AA1835" t="str">
        <f>VLOOKUP($D1835,metadata!$B$2:$Z$451,24,0)</f>
        <v>egg</v>
      </c>
      <c r="AB1835" t="str">
        <f>VLOOKUP($D1835,metadata!$B$2:$Z$451,25,0)</f>
        <v/>
      </c>
      <c r="AC1835">
        <v>19.0147631982992</v>
      </c>
      <c r="AD1835">
        <v>5.4387622534545903</v>
      </c>
      <c r="AF1835">
        <f>IF(AE1835="",V1835,AE1835)</f>
        <v>90</v>
      </c>
      <c r="AG1835">
        <f>ROUND(AC1835,1)</f>
        <v>19</v>
      </c>
      <c r="AH1835">
        <v>1983</v>
      </c>
      <c r="AI1835" t="s">
        <v>37</v>
      </c>
      <c r="AJ1835" t="s">
        <v>37</v>
      </c>
    </row>
    <row r="1836" spans="3:36" x14ac:dyDescent="0.3">
      <c r="C1836">
        <v>1836</v>
      </c>
      <c r="D1836" t="str">
        <f t="shared" si="61"/>
        <v>48-ORONOIII</v>
      </c>
      <c r="E1836" t="str">
        <f>VLOOKUP($D1836,metadata!$B$2:$S$451,2,0)</f>
        <v>SHROYER, DA; CRAIG, GB</v>
      </c>
      <c r="F1836" t="str">
        <f>VLOOKUP($D1836,metadata!$B$2:$S$451,3,0)</f>
        <v>EGG DIAPAUSE IN AEDES-TRISERIATUS (DIPTERA, CULICIDAE) - GEOGRAPHIC-VARIATION IN PHOTOPERIODIC RESPONSE AND FACTORS INFLUENCING DIAPAUSE TERMINATION</v>
      </c>
      <c r="G1836" t="str">
        <f>VLOOKUP($D1836,metadata!$B$2:$S$451,4,0)</f>
        <v>10.1093/jmedent/20.6.601</v>
      </c>
      <c r="H1836" t="str">
        <f>VLOOKUP($D1836,metadata!$B$2:$S$451,5,0)</f>
        <v>y</v>
      </c>
      <c r="I1836" t="str">
        <f>VLOOKUP($D1836,metadata!$B$2:$S$451,6,0)</f>
        <v>a</v>
      </c>
      <c r="J1836" t="str">
        <f>VLOOKUP($D1836,metadata!$B$2:$S$451,7,0)</f>
        <v>i</v>
      </c>
      <c r="K1836">
        <f>VLOOKUP($D1836,metadata!$B$2:$S$451,8,0)</f>
        <v>9</v>
      </c>
      <c r="L1836">
        <f>VLOOKUP($D1836,metadata!$B$2:$S$451,9,0)</f>
        <v>10</v>
      </c>
      <c r="M1836" t="str">
        <f>VLOOKUP($D1836,metadata!$B$2:$S$451,10,0)</f>
        <v/>
      </c>
      <c r="N1836" t="str">
        <f>VLOOKUP($D1836,metadata!$B$2:$S$451,11,0)</f>
        <v>Aedes triseratius</v>
      </c>
      <c r="O1836" t="str">
        <f>VLOOKUP($D1836,metadata!$B$2:$S$451,12,0)</f>
        <v>diptera</v>
      </c>
      <c r="P1836" t="str">
        <f>VLOOKUP($D1836,metadata!$B$2:$S$451,13,0)</f>
        <v>ORONOIII</v>
      </c>
      <c r="Q1836">
        <f>VLOOKUP($D1836,metadata!$B$2:$S$451,14,0)</f>
        <v>44.883000000000003</v>
      </c>
      <c r="R1836">
        <f>VLOOKUP($D1836,metadata!$B$2:$S$451,15,0)</f>
        <v>-68.671999999999997</v>
      </c>
      <c r="S1836">
        <f>VLOOKUP($D1836,metadata!$B$2:$S$451,16,0)</f>
        <v>0.01</v>
      </c>
      <c r="T1836" t="str">
        <f>VLOOKUP($D1836,metadata!$B$2:$S$451,17,0)</f>
        <v/>
      </c>
      <c r="U1836" t="str">
        <f>VLOOKUP($D1836,metadata!$B$2:$S$451,18,0)</f>
        <v/>
      </c>
      <c r="V1836">
        <f>VLOOKUP($D1836,metadata!$B$2:$Z$451,19,0)</f>
        <v>90</v>
      </c>
      <c r="W1836" t="str">
        <f>VLOOKUP($D1836,metadata!$B$2:$Z$451,20,0)</f>
        <v>global average</v>
      </c>
      <c r="X1836" t="str">
        <f>VLOOKUP($D1836,metadata!$B$2:$Z$451,21,0)</f>
        <v/>
      </c>
      <c r="Y1836">
        <f>VLOOKUP($D1836,metadata!$B$2:$Z$451,22,0)</f>
        <v>48</v>
      </c>
      <c r="Z1836" t="str">
        <f>VLOOKUP($D1836,metadata!$B$2:$Z$451,23,0)</f>
        <v/>
      </c>
      <c r="AA1836" t="str">
        <f>VLOOKUP($D1836,metadata!$B$2:$Z$451,24,0)</f>
        <v>egg</v>
      </c>
      <c r="AB1836" t="str">
        <f>VLOOKUP($D1836,metadata!$B$2:$Z$451,25,0)</f>
        <v/>
      </c>
      <c r="AC1836">
        <v>19.985236801700701</v>
      </c>
      <c r="AD1836">
        <v>19.561237746545402</v>
      </c>
      <c r="AF1836">
        <f>IF(AE1836="",V1836,AE1836)</f>
        <v>90</v>
      </c>
      <c r="AG1836">
        <f>ROUND(AC1836,1)</f>
        <v>20</v>
      </c>
      <c r="AH1836">
        <v>1983</v>
      </c>
      <c r="AI1836" t="s">
        <v>38</v>
      </c>
      <c r="AJ1836" t="s">
        <v>38</v>
      </c>
    </row>
    <row r="1837" spans="3:36" x14ac:dyDescent="0.3">
      <c r="C1837">
        <v>1837</v>
      </c>
      <c r="D1837" t="str">
        <f t="shared" si="61"/>
        <v>48-ORONOIII</v>
      </c>
      <c r="E1837" t="str">
        <f>VLOOKUP($D1837,metadata!$B$2:$S$451,2,0)</f>
        <v>SHROYER, DA; CRAIG, GB</v>
      </c>
      <c r="F1837" t="str">
        <f>VLOOKUP($D1837,metadata!$B$2:$S$451,3,0)</f>
        <v>EGG DIAPAUSE IN AEDES-TRISERIATUS (DIPTERA, CULICIDAE) - GEOGRAPHIC-VARIATION IN PHOTOPERIODIC RESPONSE AND FACTORS INFLUENCING DIAPAUSE TERMINATION</v>
      </c>
      <c r="G1837" t="str">
        <f>VLOOKUP($D1837,metadata!$B$2:$S$451,4,0)</f>
        <v>10.1093/jmedent/20.6.601</v>
      </c>
      <c r="H1837" t="str">
        <f>VLOOKUP($D1837,metadata!$B$2:$S$451,5,0)</f>
        <v>y</v>
      </c>
      <c r="I1837" t="str">
        <f>VLOOKUP($D1837,metadata!$B$2:$S$451,6,0)</f>
        <v>a</v>
      </c>
      <c r="J1837" t="str">
        <f>VLOOKUP($D1837,metadata!$B$2:$S$451,7,0)</f>
        <v>i</v>
      </c>
      <c r="K1837">
        <f>VLOOKUP($D1837,metadata!$B$2:$S$451,8,0)</f>
        <v>9</v>
      </c>
      <c r="L1837">
        <f>VLOOKUP($D1837,metadata!$B$2:$S$451,9,0)</f>
        <v>10</v>
      </c>
      <c r="M1837" t="str">
        <f>VLOOKUP($D1837,metadata!$B$2:$S$451,10,0)</f>
        <v/>
      </c>
      <c r="N1837" t="str">
        <f>VLOOKUP($D1837,metadata!$B$2:$S$451,11,0)</f>
        <v>Aedes triseratius</v>
      </c>
      <c r="O1837" t="str">
        <f>VLOOKUP($D1837,metadata!$B$2:$S$451,12,0)</f>
        <v>diptera</v>
      </c>
      <c r="P1837" t="str">
        <f>VLOOKUP($D1837,metadata!$B$2:$S$451,13,0)</f>
        <v>ORONOIII</v>
      </c>
      <c r="Q1837">
        <f>VLOOKUP($D1837,metadata!$B$2:$S$451,14,0)</f>
        <v>44.883000000000003</v>
      </c>
      <c r="R1837">
        <f>VLOOKUP($D1837,metadata!$B$2:$S$451,15,0)</f>
        <v>-68.671999999999997</v>
      </c>
      <c r="S1837">
        <f>VLOOKUP($D1837,metadata!$B$2:$S$451,16,0)</f>
        <v>0.01</v>
      </c>
      <c r="T1837" t="str">
        <f>VLOOKUP($D1837,metadata!$B$2:$S$451,17,0)</f>
        <v/>
      </c>
      <c r="U1837" t="str">
        <f>VLOOKUP($D1837,metadata!$B$2:$S$451,18,0)</f>
        <v/>
      </c>
      <c r="V1837">
        <f>VLOOKUP($D1837,metadata!$B$2:$Z$451,19,0)</f>
        <v>90</v>
      </c>
      <c r="W1837" t="str">
        <f>VLOOKUP($D1837,metadata!$B$2:$Z$451,20,0)</f>
        <v>global average</v>
      </c>
      <c r="X1837" t="str">
        <f>VLOOKUP($D1837,metadata!$B$2:$Z$451,21,0)</f>
        <v/>
      </c>
      <c r="Y1837">
        <f>VLOOKUP($D1837,metadata!$B$2:$Z$451,22,0)</f>
        <v>48</v>
      </c>
      <c r="Z1837" t="str">
        <f>VLOOKUP($D1837,metadata!$B$2:$Z$451,23,0)</f>
        <v/>
      </c>
      <c r="AA1837" t="str">
        <f>VLOOKUP($D1837,metadata!$B$2:$Z$451,24,0)</f>
        <v>egg</v>
      </c>
      <c r="AB1837" t="str">
        <f>VLOOKUP($D1837,metadata!$B$2:$Z$451,25,0)</f>
        <v/>
      </c>
      <c r="AC1837">
        <v>22.0183063658911</v>
      </c>
      <c r="AD1837">
        <v>25.7440651942836</v>
      </c>
      <c r="AF1837">
        <f>IF(AE1837="",V1837,AE1837)</f>
        <v>90</v>
      </c>
      <c r="AG1837">
        <f>ROUND(AC1837,1)</f>
        <v>22</v>
      </c>
      <c r="AH1837">
        <v>1983</v>
      </c>
      <c r="AI1837" t="s">
        <v>38</v>
      </c>
      <c r="AJ1837" t="s">
        <v>38</v>
      </c>
    </row>
    <row r="1838" spans="3:36" x14ac:dyDescent="0.3">
      <c r="C1838">
        <v>1838</v>
      </c>
      <c r="D1838" t="str">
        <f t="shared" si="61"/>
        <v>48-ORONOIII</v>
      </c>
      <c r="E1838" t="str">
        <f>VLOOKUP($D1838,metadata!$B$2:$S$451,2,0)</f>
        <v>SHROYER, DA; CRAIG, GB</v>
      </c>
      <c r="F1838" t="str">
        <f>VLOOKUP($D1838,metadata!$B$2:$S$451,3,0)</f>
        <v>EGG DIAPAUSE IN AEDES-TRISERIATUS (DIPTERA, CULICIDAE) - GEOGRAPHIC-VARIATION IN PHOTOPERIODIC RESPONSE AND FACTORS INFLUENCING DIAPAUSE TERMINATION</v>
      </c>
      <c r="G1838" t="str">
        <f>VLOOKUP($D1838,metadata!$B$2:$S$451,4,0)</f>
        <v>10.1093/jmedent/20.6.601</v>
      </c>
      <c r="H1838" t="str">
        <f>VLOOKUP($D1838,metadata!$B$2:$S$451,5,0)</f>
        <v>y</v>
      </c>
      <c r="I1838" t="str">
        <f>VLOOKUP($D1838,metadata!$B$2:$S$451,6,0)</f>
        <v>a</v>
      </c>
      <c r="J1838" t="str">
        <f>VLOOKUP($D1838,metadata!$B$2:$S$451,7,0)</f>
        <v>i</v>
      </c>
      <c r="K1838">
        <f>VLOOKUP($D1838,metadata!$B$2:$S$451,8,0)</f>
        <v>9</v>
      </c>
      <c r="L1838">
        <f>VLOOKUP($D1838,metadata!$B$2:$S$451,9,0)</f>
        <v>10</v>
      </c>
      <c r="M1838" t="str">
        <f>VLOOKUP($D1838,metadata!$B$2:$S$451,10,0)</f>
        <v/>
      </c>
      <c r="N1838" t="str">
        <f>VLOOKUP($D1838,metadata!$B$2:$S$451,11,0)</f>
        <v>Aedes triseratius</v>
      </c>
      <c r="O1838" t="str">
        <f>VLOOKUP($D1838,metadata!$B$2:$S$451,12,0)</f>
        <v>diptera</v>
      </c>
      <c r="P1838" t="str">
        <f>VLOOKUP($D1838,metadata!$B$2:$S$451,13,0)</f>
        <v>ORONOIII</v>
      </c>
      <c r="Q1838">
        <f>VLOOKUP($D1838,metadata!$B$2:$S$451,14,0)</f>
        <v>44.883000000000003</v>
      </c>
      <c r="R1838">
        <f>VLOOKUP($D1838,metadata!$B$2:$S$451,15,0)</f>
        <v>-68.671999999999997</v>
      </c>
      <c r="S1838">
        <f>VLOOKUP($D1838,metadata!$B$2:$S$451,16,0)</f>
        <v>0.01</v>
      </c>
      <c r="T1838" t="str">
        <f>VLOOKUP($D1838,metadata!$B$2:$S$451,17,0)</f>
        <v/>
      </c>
      <c r="U1838" t="str">
        <f>VLOOKUP($D1838,metadata!$B$2:$S$451,18,0)</f>
        <v/>
      </c>
      <c r="V1838">
        <f>VLOOKUP($D1838,metadata!$B$2:$Z$451,19,0)</f>
        <v>90</v>
      </c>
      <c r="W1838" t="str">
        <f>VLOOKUP($D1838,metadata!$B$2:$Z$451,20,0)</f>
        <v>global average</v>
      </c>
      <c r="X1838" t="str">
        <f>VLOOKUP($D1838,metadata!$B$2:$Z$451,21,0)</f>
        <v/>
      </c>
      <c r="Y1838">
        <f>VLOOKUP($D1838,metadata!$B$2:$Z$451,22,0)</f>
        <v>48</v>
      </c>
      <c r="Z1838" t="str">
        <f>VLOOKUP($D1838,metadata!$B$2:$Z$451,23,0)</f>
        <v/>
      </c>
      <c r="AA1838" t="str">
        <f>VLOOKUP($D1838,metadata!$B$2:$Z$451,24,0)</f>
        <v>egg</v>
      </c>
      <c r="AB1838" t="str">
        <f>VLOOKUP($D1838,metadata!$B$2:$Z$451,25,0)</f>
        <v/>
      </c>
      <c r="AC1838">
        <v>23.987953230187699</v>
      </c>
      <c r="AD1838">
        <v>15.961970001180999</v>
      </c>
      <c r="AF1838">
        <f>IF(AE1838="",V1838,AE1838)</f>
        <v>90</v>
      </c>
      <c r="AG1838">
        <f>ROUND(AC1838,1)</f>
        <v>24</v>
      </c>
      <c r="AH1838">
        <v>1983</v>
      </c>
      <c r="AI1838" t="s">
        <v>38</v>
      </c>
      <c r="AJ1838" t="s">
        <v>38</v>
      </c>
    </row>
    <row r="1839" spans="3:36" x14ac:dyDescent="0.3">
      <c r="C1839">
        <v>1839</v>
      </c>
      <c r="D1839" t="str">
        <f t="shared" si="61"/>
        <v>48-KRAMERI</v>
      </c>
      <c r="E1839" t="str">
        <f>VLOOKUP($D1839,metadata!$B$2:$S$451,2,0)</f>
        <v>SHROYER, DA; CRAIG, GB</v>
      </c>
      <c r="F1839" t="str">
        <f>VLOOKUP($D1839,metadata!$B$2:$S$451,3,0)</f>
        <v>EGG DIAPAUSE IN AEDES-TRISERIATUS (DIPTERA, CULICIDAE) - GEOGRAPHIC-VARIATION IN PHOTOPERIODIC RESPONSE AND FACTORS INFLUENCING DIAPAUSE TERMINATION</v>
      </c>
      <c r="G1839" t="str">
        <f>VLOOKUP($D1839,metadata!$B$2:$S$451,4,0)</f>
        <v>10.1093/jmedent/20.6.601</v>
      </c>
      <c r="H1839" t="str">
        <f>VLOOKUP($D1839,metadata!$B$2:$S$451,5,0)</f>
        <v>y</v>
      </c>
      <c r="I1839" t="str">
        <f>VLOOKUP($D1839,metadata!$B$2:$S$451,6,0)</f>
        <v>a</v>
      </c>
      <c r="J1839" t="str">
        <f>VLOOKUP($D1839,metadata!$B$2:$S$451,7,0)</f>
        <v>i</v>
      </c>
      <c r="K1839">
        <f>VLOOKUP($D1839,metadata!$B$2:$S$451,8,0)</f>
        <v>9</v>
      </c>
      <c r="L1839">
        <f>VLOOKUP($D1839,metadata!$B$2:$S$451,9,0)</f>
        <v>10</v>
      </c>
      <c r="M1839" t="str">
        <f>VLOOKUP($D1839,metadata!$B$2:$S$451,10,0)</f>
        <v/>
      </c>
      <c r="N1839" t="str">
        <f>VLOOKUP($D1839,metadata!$B$2:$S$451,11,0)</f>
        <v>Aedes triseratius</v>
      </c>
      <c r="O1839" t="str">
        <f>VLOOKUP($D1839,metadata!$B$2:$S$451,12,0)</f>
        <v>diptera</v>
      </c>
      <c r="P1839" t="str">
        <f>VLOOKUP($D1839,metadata!$B$2:$S$451,13,0)</f>
        <v>KRAMERI</v>
      </c>
      <c r="Q1839">
        <f>VLOOKUP($D1839,metadata!$B$2:$S$451,14,0)</f>
        <v>41.613332999999997</v>
      </c>
      <c r="R1839">
        <f>VLOOKUP($D1839,metadata!$B$2:$S$451,15,0)</f>
        <v>-86.247500000000002</v>
      </c>
      <c r="S1839">
        <f>VLOOKUP($D1839,metadata!$B$2:$S$451,16,0)</f>
        <v>0.2</v>
      </c>
      <c r="T1839" t="str">
        <f>VLOOKUP($D1839,metadata!$B$2:$S$451,17,0)</f>
        <v/>
      </c>
      <c r="U1839" t="str">
        <f>VLOOKUP($D1839,metadata!$B$2:$S$451,18,0)</f>
        <v/>
      </c>
      <c r="V1839">
        <f>VLOOKUP($D1839,metadata!$B$2:$Z$451,19,0)</f>
        <v>90</v>
      </c>
      <c r="W1839" t="str">
        <f>VLOOKUP($D1839,metadata!$B$2:$Z$451,20,0)</f>
        <v>global average</v>
      </c>
      <c r="X1839" t="str">
        <f>VLOOKUP($D1839,metadata!$B$2:$Z$451,21,0)</f>
        <v/>
      </c>
      <c r="Y1839">
        <f>VLOOKUP($D1839,metadata!$B$2:$Z$451,22,0)</f>
        <v>48</v>
      </c>
      <c r="Z1839" t="str">
        <f>VLOOKUP($D1839,metadata!$B$2:$Z$451,23,0)</f>
        <v/>
      </c>
      <c r="AA1839" t="str">
        <f>VLOOKUP($D1839,metadata!$B$2:$Z$451,24,0)</f>
        <v>egg</v>
      </c>
      <c r="AB1839" t="str">
        <f>VLOOKUP($D1839,metadata!$B$2:$Z$451,25,0)</f>
        <v/>
      </c>
      <c r="AC1839">
        <v>9.9626786346994205</v>
      </c>
      <c r="AD1839">
        <v>99.4508090232668</v>
      </c>
      <c r="AF1839">
        <f>IF(AE1839="",V1839,AE1839)</f>
        <v>90</v>
      </c>
      <c r="AG1839">
        <f>ROUND(AC1839,1)</f>
        <v>10</v>
      </c>
      <c r="AH1839">
        <v>1983</v>
      </c>
      <c r="AI1839" t="s">
        <v>37</v>
      </c>
      <c r="AJ1839" t="s">
        <v>37</v>
      </c>
    </row>
    <row r="1840" spans="3:36" x14ac:dyDescent="0.3">
      <c r="C1840">
        <v>1840</v>
      </c>
      <c r="D1840" t="str">
        <f t="shared" si="61"/>
        <v>48-KRAMERI</v>
      </c>
      <c r="E1840" t="str">
        <f>VLOOKUP($D1840,metadata!$B$2:$S$451,2,0)</f>
        <v>SHROYER, DA; CRAIG, GB</v>
      </c>
      <c r="F1840" t="str">
        <f>VLOOKUP($D1840,metadata!$B$2:$S$451,3,0)</f>
        <v>EGG DIAPAUSE IN AEDES-TRISERIATUS (DIPTERA, CULICIDAE) - GEOGRAPHIC-VARIATION IN PHOTOPERIODIC RESPONSE AND FACTORS INFLUENCING DIAPAUSE TERMINATION</v>
      </c>
      <c r="G1840" t="str">
        <f>VLOOKUP($D1840,metadata!$B$2:$S$451,4,0)</f>
        <v>10.1093/jmedent/20.6.601</v>
      </c>
      <c r="H1840" t="str">
        <f>VLOOKUP($D1840,metadata!$B$2:$S$451,5,0)</f>
        <v>y</v>
      </c>
      <c r="I1840" t="str">
        <f>VLOOKUP($D1840,metadata!$B$2:$S$451,6,0)</f>
        <v>a</v>
      </c>
      <c r="J1840" t="str">
        <f>VLOOKUP($D1840,metadata!$B$2:$S$451,7,0)</f>
        <v>i</v>
      </c>
      <c r="K1840">
        <f>VLOOKUP($D1840,metadata!$B$2:$S$451,8,0)</f>
        <v>9</v>
      </c>
      <c r="L1840">
        <f>VLOOKUP($D1840,metadata!$B$2:$S$451,9,0)</f>
        <v>10</v>
      </c>
      <c r="M1840" t="str">
        <f>VLOOKUP($D1840,metadata!$B$2:$S$451,10,0)</f>
        <v/>
      </c>
      <c r="N1840" t="str">
        <f>VLOOKUP($D1840,metadata!$B$2:$S$451,11,0)</f>
        <v>Aedes triseratius</v>
      </c>
      <c r="O1840" t="str">
        <f>VLOOKUP($D1840,metadata!$B$2:$S$451,12,0)</f>
        <v>diptera</v>
      </c>
      <c r="P1840" t="str">
        <f>VLOOKUP($D1840,metadata!$B$2:$S$451,13,0)</f>
        <v>KRAMERI</v>
      </c>
      <c r="Q1840">
        <f>VLOOKUP($D1840,metadata!$B$2:$S$451,14,0)</f>
        <v>41.613332999999997</v>
      </c>
      <c r="R1840">
        <f>VLOOKUP($D1840,metadata!$B$2:$S$451,15,0)</f>
        <v>-86.247500000000002</v>
      </c>
      <c r="S1840">
        <f>VLOOKUP($D1840,metadata!$B$2:$S$451,16,0)</f>
        <v>0.2</v>
      </c>
      <c r="T1840" t="str">
        <f>VLOOKUP($D1840,metadata!$B$2:$S$451,17,0)</f>
        <v/>
      </c>
      <c r="U1840" t="str">
        <f>VLOOKUP($D1840,metadata!$B$2:$S$451,18,0)</f>
        <v/>
      </c>
      <c r="V1840">
        <f>VLOOKUP($D1840,metadata!$B$2:$Z$451,19,0)</f>
        <v>90</v>
      </c>
      <c r="W1840" t="str">
        <f>VLOOKUP($D1840,metadata!$B$2:$Z$451,20,0)</f>
        <v>global average</v>
      </c>
      <c r="X1840" t="str">
        <f>VLOOKUP($D1840,metadata!$B$2:$Z$451,21,0)</f>
        <v/>
      </c>
      <c r="Y1840">
        <f>VLOOKUP($D1840,metadata!$B$2:$Z$451,22,0)</f>
        <v>48</v>
      </c>
      <c r="Z1840" t="str">
        <f>VLOOKUP($D1840,metadata!$B$2:$Z$451,23,0)</f>
        <v/>
      </c>
      <c r="AA1840" t="str">
        <f>VLOOKUP($D1840,metadata!$B$2:$Z$451,24,0)</f>
        <v>egg</v>
      </c>
      <c r="AB1840" t="str">
        <f>VLOOKUP($D1840,metadata!$B$2:$Z$451,25,0)</f>
        <v/>
      </c>
      <c r="AC1840">
        <v>10.9437817408763</v>
      </c>
      <c r="AD1840">
        <v>99.489193338844899</v>
      </c>
      <c r="AF1840">
        <f>IF(AE1840="",V1840,AE1840)</f>
        <v>90</v>
      </c>
      <c r="AG1840">
        <v>11</v>
      </c>
      <c r="AH1840">
        <v>1983</v>
      </c>
      <c r="AI1840" t="s">
        <v>37</v>
      </c>
      <c r="AJ1840" t="s">
        <v>37</v>
      </c>
    </row>
    <row r="1841" spans="3:36" x14ac:dyDescent="0.3">
      <c r="C1841">
        <v>1841</v>
      </c>
      <c r="D1841" t="str">
        <f t="shared" si="61"/>
        <v>48-KRAMERI</v>
      </c>
      <c r="E1841" t="str">
        <f>VLOOKUP($D1841,metadata!$B$2:$S$451,2,0)</f>
        <v>SHROYER, DA; CRAIG, GB</v>
      </c>
      <c r="F1841" t="str">
        <f>VLOOKUP($D1841,metadata!$B$2:$S$451,3,0)</f>
        <v>EGG DIAPAUSE IN AEDES-TRISERIATUS (DIPTERA, CULICIDAE) - GEOGRAPHIC-VARIATION IN PHOTOPERIODIC RESPONSE AND FACTORS INFLUENCING DIAPAUSE TERMINATION</v>
      </c>
      <c r="G1841" t="str">
        <f>VLOOKUP($D1841,metadata!$B$2:$S$451,4,0)</f>
        <v>10.1093/jmedent/20.6.601</v>
      </c>
      <c r="H1841" t="str">
        <f>VLOOKUP($D1841,metadata!$B$2:$S$451,5,0)</f>
        <v>y</v>
      </c>
      <c r="I1841" t="str">
        <f>VLOOKUP($D1841,metadata!$B$2:$S$451,6,0)</f>
        <v>a</v>
      </c>
      <c r="J1841" t="str">
        <f>VLOOKUP($D1841,metadata!$B$2:$S$451,7,0)</f>
        <v>i</v>
      </c>
      <c r="K1841">
        <f>VLOOKUP($D1841,metadata!$B$2:$S$451,8,0)</f>
        <v>9</v>
      </c>
      <c r="L1841">
        <f>VLOOKUP($D1841,metadata!$B$2:$S$451,9,0)</f>
        <v>10</v>
      </c>
      <c r="M1841" t="str">
        <f>VLOOKUP($D1841,metadata!$B$2:$S$451,10,0)</f>
        <v/>
      </c>
      <c r="N1841" t="str">
        <f>VLOOKUP($D1841,metadata!$B$2:$S$451,11,0)</f>
        <v>Aedes triseratius</v>
      </c>
      <c r="O1841" t="str">
        <f>VLOOKUP($D1841,metadata!$B$2:$S$451,12,0)</f>
        <v>diptera</v>
      </c>
      <c r="P1841" t="str">
        <f>VLOOKUP($D1841,metadata!$B$2:$S$451,13,0)</f>
        <v>KRAMERI</v>
      </c>
      <c r="Q1841">
        <f>VLOOKUP($D1841,metadata!$B$2:$S$451,14,0)</f>
        <v>41.613332999999997</v>
      </c>
      <c r="R1841">
        <f>VLOOKUP($D1841,metadata!$B$2:$S$451,15,0)</f>
        <v>-86.247500000000002</v>
      </c>
      <c r="S1841">
        <f>VLOOKUP($D1841,metadata!$B$2:$S$451,16,0)</f>
        <v>0.2</v>
      </c>
      <c r="T1841" t="str">
        <f>VLOOKUP($D1841,metadata!$B$2:$S$451,17,0)</f>
        <v/>
      </c>
      <c r="U1841" t="str">
        <f>VLOOKUP($D1841,metadata!$B$2:$S$451,18,0)</f>
        <v/>
      </c>
      <c r="V1841">
        <f>VLOOKUP($D1841,metadata!$B$2:$Z$451,19,0)</f>
        <v>90</v>
      </c>
      <c r="W1841" t="str">
        <f>VLOOKUP($D1841,metadata!$B$2:$Z$451,20,0)</f>
        <v>global average</v>
      </c>
      <c r="X1841" t="str">
        <f>VLOOKUP($D1841,metadata!$B$2:$Z$451,21,0)</f>
        <v/>
      </c>
      <c r="Y1841">
        <f>VLOOKUP($D1841,metadata!$B$2:$Z$451,22,0)</f>
        <v>48</v>
      </c>
      <c r="Z1841" t="str">
        <f>VLOOKUP($D1841,metadata!$B$2:$Z$451,23,0)</f>
        <v/>
      </c>
      <c r="AA1841" t="str">
        <f>VLOOKUP($D1841,metadata!$B$2:$Z$451,24,0)</f>
        <v>egg</v>
      </c>
      <c r="AB1841" t="str">
        <f>VLOOKUP($D1841,metadata!$B$2:$Z$451,25,0)</f>
        <v/>
      </c>
      <c r="AC1841">
        <v>12.0003543167591</v>
      </c>
      <c r="AD1841">
        <v>99.530530294082894</v>
      </c>
      <c r="AF1841">
        <f>IF(AE1841="",V1841,AE1841)</f>
        <v>90</v>
      </c>
      <c r="AG1841">
        <f>ROUND(AC1841,1)</f>
        <v>12</v>
      </c>
      <c r="AH1841">
        <v>1983</v>
      </c>
      <c r="AI1841" t="s">
        <v>37</v>
      </c>
      <c r="AJ1841" t="s">
        <v>37</v>
      </c>
    </row>
    <row r="1842" spans="3:36" x14ac:dyDescent="0.3">
      <c r="C1842">
        <v>1842</v>
      </c>
      <c r="D1842" t="str">
        <f t="shared" si="61"/>
        <v>48-KRAMERI</v>
      </c>
      <c r="E1842" t="str">
        <f>VLOOKUP($D1842,metadata!$B$2:$S$451,2,0)</f>
        <v>SHROYER, DA; CRAIG, GB</v>
      </c>
      <c r="F1842" t="str">
        <f>VLOOKUP($D1842,metadata!$B$2:$S$451,3,0)</f>
        <v>EGG DIAPAUSE IN AEDES-TRISERIATUS (DIPTERA, CULICIDAE) - GEOGRAPHIC-VARIATION IN PHOTOPERIODIC RESPONSE AND FACTORS INFLUENCING DIAPAUSE TERMINATION</v>
      </c>
      <c r="G1842" t="str">
        <f>VLOOKUP($D1842,metadata!$B$2:$S$451,4,0)</f>
        <v>10.1093/jmedent/20.6.601</v>
      </c>
      <c r="H1842" t="str">
        <f>VLOOKUP($D1842,metadata!$B$2:$S$451,5,0)</f>
        <v>y</v>
      </c>
      <c r="I1842" t="str">
        <f>VLOOKUP($D1842,metadata!$B$2:$S$451,6,0)</f>
        <v>a</v>
      </c>
      <c r="J1842" t="str">
        <f>VLOOKUP($D1842,metadata!$B$2:$S$451,7,0)</f>
        <v>i</v>
      </c>
      <c r="K1842">
        <f>VLOOKUP($D1842,metadata!$B$2:$S$451,8,0)</f>
        <v>9</v>
      </c>
      <c r="L1842">
        <f>VLOOKUP($D1842,metadata!$B$2:$S$451,9,0)</f>
        <v>10</v>
      </c>
      <c r="M1842" t="str">
        <f>VLOOKUP($D1842,metadata!$B$2:$S$451,10,0)</f>
        <v/>
      </c>
      <c r="N1842" t="str">
        <f>VLOOKUP($D1842,metadata!$B$2:$S$451,11,0)</f>
        <v>Aedes triseratius</v>
      </c>
      <c r="O1842" t="str">
        <f>VLOOKUP($D1842,metadata!$B$2:$S$451,12,0)</f>
        <v>diptera</v>
      </c>
      <c r="P1842" t="str">
        <f>VLOOKUP($D1842,metadata!$B$2:$S$451,13,0)</f>
        <v>KRAMERI</v>
      </c>
      <c r="Q1842">
        <f>VLOOKUP($D1842,metadata!$B$2:$S$451,14,0)</f>
        <v>41.613332999999997</v>
      </c>
      <c r="R1842">
        <f>VLOOKUP($D1842,metadata!$B$2:$S$451,15,0)</f>
        <v>-86.247500000000002</v>
      </c>
      <c r="S1842">
        <f>VLOOKUP($D1842,metadata!$B$2:$S$451,16,0)</f>
        <v>0.2</v>
      </c>
      <c r="T1842" t="str">
        <f>VLOOKUP($D1842,metadata!$B$2:$S$451,17,0)</f>
        <v/>
      </c>
      <c r="U1842" t="str">
        <f>VLOOKUP($D1842,metadata!$B$2:$S$451,18,0)</f>
        <v/>
      </c>
      <c r="V1842">
        <f>VLOOKUP($D1842,metadata!$B$2:$Z$451,19,0)</f>
        <v>90</v>
      </c>
      <c r="W1842" t="str">
        <f>VLOOKUP($D1842,metadata!$B$2:$Z$451,20,0)</f>
        <v>global average</v>
      </c>
      <c r="X1842" t="str">
        <f>VLOOKUP($D1842,metadata!$B$2:$Z$451,21,0)</f>
        <v/>
      </c>
      <c r="Y1842">
        <f>VLOOKUP($D1842,metadata!$B$2:$Z$451,22,0)</f>
        <v>48</v>
      </c>
      <c r="Z1842" t="str">
        <f>VLOOKUP($D1842,metadata!$B$2:$Z$451,23,0)</f>
        <v/>
      </c>
      <c r="AA1842" t="str">
        <f>VLOOKUP($D1842,metadata!$B$2:$Z$451,24,0)</f>
        <v>egg</v>
      </c>
      <c r="AB1842" t="str">
        <f>VLOOKUP($D1842,metadata!$B$2:$Z$451,25,0)</f>
        <v/>
      </c>
      <c r="AC1842">
        <v>12.9828746899728</v>
      </c>
      <c r="AD1842">
        <v>97.691035785992696</v>
      </c>
      <c r="AF1842">
        <f>IF(AE1842="",V1842,AE1842)</f>
        <v>90</v>
      </c>
      <c r="AG1842">
        <f>ROUND(AC1842,1)</f>
        <v>13</v>
      </c>
      <c r="AH1842">
        <v>1983</v>
      </c>
      <c r="AI1842" t="s">
        <v>37</v>
      </c>
      <c r="AJ1842" t="s">
        <v>37</v>
      </c>
    </row>
    <row r="1843" spans="3:36" x14ac:dyDescent="0.3">
      <c r="C1843">
        <v>1843</v>
      </c>
      <c r="D1843" t="str">
        <f t="shared" si="61"/>
        <v>48-KRAMERI</v>
      </c>
      <c r="E1843" t="str">
        <f>VLOOKUP($D1843,metadata!$B$2:$S$451,2,0)</f>
        <v>SHROYER, DA; CRAIG, GB</v>
      </c>
      <c r="F1843" t="str">
        <f>VLOOKUP($D1843,metadata!$B$2:$S$451,3,0)</f>
        <v>EGG DIAPAUSE IN AEDES-TRISERIATUS (DIPTERA, CULICIDAE) - GEOGRAPHIC-VARIATION IN PHOTOPERIODIC RESPONSE AND FACTORS INFLUENCING DIAPAUSE TERMINATION</v>
      </c>
      <c r="G1843" t="str">
        <f>VLOOKUP($D1843,metadata!$B$2:$S$451,4,0)</f>
        <v>10.1093/jmedent/20.6.601</v>
      </c>
      <c r="H1843" t="str">
        <f>VLOOKUP($D1843,metadata!$B$2:$S$451,5,0)</f>
        <v>y</v>
      </c>
      <c r="I1843" t="str">
        <f>VLOOKUP($D1843,metadata!$B$2:$S$451,6,0)</f>
        <v>a</v>
      </c>
      <c r="J1843" t="str">
        <f>VLOOKUP($D1843,metadata!$B$2:$S$451,7,0)</f>
        <v>i</v>
      </c>
      <c r="K1843">
        <f>VLOOKUP($D1843,metadata!$B$2:$S$451,8,0)</f>
        <v>9</v>
      </c>
      <c r="L1843">
        <f>VLOOKUP($D1843,metadata!$B$2:$S$451,9,0)</f>
        <v>10</v>
      </c>
      <c r="M1843" t="str">
        <f>VLOOKUP($D1843,metadata!$B$2:$S$451,10,0)</f>
        <v/>
      </c>
      <c r="N1843" t="str">
        <f>VLOOKUP($D1843,metadata!$B$2:$S$451,11,0)</f>
        <v>Aedes triseratius</v>
      </c>
      <c r="O1843" t="str">
        <f>VLOOKUP($D1843,metadata!$B$2:$S$451,12,0)</f>
        <v>diptera</v>
      </c>
      <c r="P1843" t="str">
        <f>VLOOKUP($D1843,metadata!$B$2:$S$451,13,0)</f>
        <v>KRAMERI</v>
      </c>
      <c r="Q1843">
        <f>VLOOKUP($D1843,metadata!$B$2:$S$451,14,0)</f>
        <v>41.613332999999997</v>
      </c>
      <c r="R1843">
        <f>VLOOKUP($D1843,metadata!$B$2:$S$451,15,0)</f>
        <v>-86.247500000000002</v>
      </c>
      <c r="S1843">
        <f>VLOOKUP($D1843,metadata!$B$2:$S$451,16,0)</f>
        <v>0.2</v>
      </c>
      <c r="T1843" t="str">
        <f>VLOOKUP($D1843,metadata!$B$2:$S$451,17,0)</f>
        <v/>
      </c>
      <c r="U1843" t="str">
        <f>VLOOKUP($D1843,metadata!$B$2:$S$451,18,0)</f>
        <v/>
      </c>
      <c r="V1843">
        <f>VLOOKUP($D1843,metadata!$B$2:$Z$451,19,0)</f>
        <v>90</v>
      </c>
      <c r="W1843" t="str">
        <f>VLOOKUP($D1843,metadata!$B$2:$Z$451,20,0)</f>
        <v>global average</v>
      </c>
      <c r="X1843" t="str">
        <f>VLOOKUP($D1843,metadata!$B$2:$Z$451,21,0)</f>
        <v/>
      </c>
      <c r="Y1843">
        <f>VLOOKUP($D1843,metadata!$B$2:$Z$451,22,0)</f>
        <v>48</v>
      </c>
      <c r="Z1843" t="str">
        <f>VLOOKUP($D1843,metadata!$B$2:$Z$451,23,0)</f>
        <v/>
      </c>
      <c r="AA1843" t="str">
        <f>VLOOKUP($D1843,metadata!$B$2:$Z$451,24,0)</f>
        <v>egg</v>
      </c>
      <c r="AB1843" t="str">
        <f>VLOOKUP($D1843,metadata!$B$2:$Z$451,25,0)</f>
        <v/>
      </c>
      <c r="AC1843">
        <v>13.980985000590501</v>
      </c>
      <c r="AD1843">
        <v>75.194874217550506</v>
      </c>
      <c r="AF1843">
        <f>IF(AE1843="",V1843,AE1843)</f>
        <v>90</v>
      </c>
      <c r="AG1843">
        <f>ROUND(AC1843,1)</f>
        <v>14</v>
      </c>
      <c r="AH1843">
        <v>1983</v>
      </c>
      <c r="AI1843" t="s">
        <v>37</v>
      </c>
      <c r="AJ1843" t="s">
        <v>37</v>
      </c>
    </row>
    <row r="1844" spans="3:36" x14ac:dyDescent="0.3">
      <c r="C1844">
        <v>1844</v>
      </c>
      <c r="D1844" t="str">
        <f t="shared" si="61"/>
        <v>48-KRAMERI</v>
      </c>
      <c r="E1844" t="str">
        <f>VLOOKUP($D1844,metadata!$B$2:$S$451,2,0)</f>
        <v>SHROYER, DA; CRAIG, GB</v>
      </c>
      <c r="F1844" t="str">
        <f>VLOOKUP($D1844,metadata!$B$2:$S$451,3,0)</f>
        <v>EGG DIAPAUSE IN AEDES-TRISERIATUS (DIPTERA, CULICIDAE) - GEOGRAPHIC-VARIATION IN PHOTOPERIODIC RESPONSE AND FACTORS INFLUENCING DIAPAUSE TERMINATION</v>
      </c>
      <c r="G1844" t="str">
        <f>VLOOKUP($D1844,metadata!$B$2:$S$451,4,0)</f>
        <v>10.1093/jmedent/20.6.601</v>
      </c>
      <c r="H1844" t="str">
        <f>VLOOKUP($D1844,metadata!$B$2:$S$451,5,0)</f>
        <v>y</v>
      </c>
      <c r="I1844" t="str">
        <f>VLOOKUP($D1844,metadata!$B$2:$S$451,6,0)</f>
        <v>a</v>
      </c>
      <c r="J1844" t="str">
        <f>VLOOKUP($D1844,metadata!$B$2:$S$451,7,0)</f>
        <v>i</v>
      </c>
      <c r="K1844">
        <f>VLOOKUP($D1844,metadata!$B$2:$S$451,8,0)</f>
        <v>9</v>
      </c>
      <c r="L1844">
        <f>VLOOKUP($D1844,metadata!$B$2:$S$451,9,0)</f>
        <v>10</v>
      </c>
      <c r="M1844" t="str">
        <f>VLOOKUP($D1844,metadata!$B$2:$S$451,10,0)</f>
        <v/>
      </c>
      <c r="N1844" t="str">
        <f>VLOOKUP($D1844,metadata!$B$2:$S$451,11,0)</f>
        <v>Aedes triseratius</v>
      </c>
      <c r="O1844" t="str">
        <f>VLOOKUP($D1844,metadata!$B$2:$S$451,12,0)</f>
        <v>diptera</v>
      </c>
      <c r="P1844" t="str">
        <f>VLOOKUP($D1844,metadata!$B$2:$S$451,13,0)</f>
        <v>KRAMERI</v>
      </c>
      <c r="Q1844">
        <f>VLOOKUP($D1844,metadata!$B$2:$S$451,14,0)</f>
        <v>41.613332999999997</v>
      </c>
      <c r="R1844">
        <f>VLOOKUP($D1844,metadata!$B$2:$S$451,15,0)</f>
        <v>-86.247500000000002</v>
      </c>
      <c r="S1844">
        <f>VLOOKUP($D1844,metadata!$B$2:$S$451,16,0)</f>
        <v>0.2</v>
      </c>
      <c r="T1844" t="str">
        <f>VLOOKUP($D1844,metadata!$B$2:$S$451,17,0)</f>
        <v/>
      </c>
      <c r="U1844" t="str">
        <f>VLOOKUP($D1844,metadata!$B$2:$S$451,18,0)</f>
        <v/>
      </c>
      <c r="V1844">
        <f>VLOOKUP($D1844,metadata!$B$2:$Z$451,19,0)</f>
        <v>90</v>
      </c>
      <c r="W1844" t="str">
        <f>VLOOKUP($D1844,metadata!$B$2:$Z$451,20,0)</f>
        <v>global average</v>
      </c>
      <c r="X1844" t="str">
        <f>VLOOKUP($D1844,metadata!$B$2:$Z$451,21,0)</f>
        <v/>
      </c>
      <c r="Y1844">
        <f>VLOOKUP($D1844,metadata!$B$2:$Z$451,22,0)</f>
        <v>48</v>
      </c>
      <c r="Z1844" t="str">
        <f>VLOOKUP($D1844,metadata!$B$2:$Z$451,23,0)</f>
        <v/>
      </c>
      <c r="AA1844" t="str">
        <f>VLOOKUP($D1844,metadata!$B$2:$Z$451,24,0)</f>
        <v>egg</v>
      </c>
      <c r="AB1844" t="str">
        <f>VLOOKUP($D1844,metadata!$B$2:$Z$451,25,0)</f>
        <v/>
      </c>
      <c r="AC1844">
        <v>14.5393882130624</v>
      </c>
      <c r="AD1844">
        <v>35.310617692216802</v>
      </c>
      <c r="AF1844">
        <f>IF(AE1844="",V1844,AE1844)</f>
        <v>90</v>
      </c>
      <c r="AG1844">
        <f>ROUND(AC1844,1)</f>
        <v>14.5</v>
      </c>
      <c r="AH1844">
        <v>1983</v>
      </c>
      <c r="AI1844" t="s">
        <v>37</v>
      </c>
      <c r="AJ1844" t="s">
        <v>37</v>
      </c>
    </row>
    <row r="1845" spans="3:36" x14ac:dyDescent="0.3">
      <c r="C1845">
        <v>1845</v>
      </c>
      <c r="D1845" t="str">
        <f t="shared" si="61"/>
        <v>48-KRAMERI</v>
      </c>
      <c r="E1845" t="str">
        <f>VLOOKUP($D1845,metadata!$B$2:$S$451,2,0)</f>
        <v>SHROYER, DA; CRAIG, GB</v>
      </c>
      <c r="F1845" t="str">
        <f>VLOOKUP($D1845,metadata!$B$2:$S$451,3,0)</f>
        <v>EGG DIAPAUSE IN AEDES-TRISERIATUS (DIPTERA, CULICIDAE) - GEOGRAPHIC-VARIATION IN PHOTOPERIODIC RESPONSE AND FACTORS INFLUENCING DIAPAUSE TERMINATION</v>
      </c>
      <c r="G1845" t="str">
        <f>VLOOKUP($D1845,metadata!$B$2:$S$451,4,0)</f>
        <v>10.1093/jmedent/20.6.601</v>
      </c>
      <c r="H1845" t="str">
        <f>VLOOKUP($D1845,metadata!$B$2:$S$451,5,0)</f>
        <v>y</v>
      </c>
      <c r="I1845" t="str">
        <f>VLOOKUP($D1845,metadata!$B$2:$S$451,6,0)</f>
        <v>a</v>
      </c>
      <c r="J1845" t="str">
        <f>VLOOKUP($D1845,metadata!$B$2:$S$451,7,0)</f>
        <v>i</v>
      </c>
      <c r="K1845">
        <f>VLOOKUP($D1845,metadata!$B$2:$S$451,8,0)</f>
        <v>9</v>
      </c>
      <c r="L1845">
        <f>VLOOKUP($D1845,metadata!$B$2:$S$451,9,0)</f>
        <v>10</v>
      </c>
      <c r="M1845" t="str">
        <f>VLOOKUP($D1845,metadata!$B$2:$S$451,10,0)</f>
        <v/>
      </c>
      <c r="N1845" t="str">
        <f>VLOOKUP($D1845,metadata!$B$2:$S$451,11,0)</f>
        <v>Aedes triseratius</v>
      </c>
      <c r="O1845" t="str">
        <f>VLOOKUP($D1845,metadata!$B$2:$S$451,12,0)</f>
        <v>diptera</v>
      </c>
      <c r="P1845" t="str">
        <f>VLOOKUP($D1845,metadata!$B$2:$S$451,13,0)</f>
        <v>KRAMERI</v>
      </c>
      <c r="Q1845">
        <f>VLOOKUP($D1845,metadata!$B$2:$S$451,14,0)</f>
        <v>41.613332999999997</v>
      </c>
      <c r="R1845">
        <f>VLOOKUP($D1845,metadata!$B$2:$S$451,15,0)</f>
        <v>-86.247500000000002</v>
      </c>
      <c r="S1845">
        <f>VLOOKUP($D1845,metadata!$B$2:$S$451,16,0)</f>
        <v>0.2</v>
      </c>
      <c r="T1845" t="str">
        <f>VLOOKUP($D1845,metadata!$B$2:$S$451,17,0)</f>
        <v/>
      </c>
      <c r="U1845" t="str">
        <f>VLOOKUP($D1845,metadata!$B$2:$S$451,18,0)</f>
        <v/>
      </c>
      <c r="V1845">
        <f>VLOOKUP($D1845,metadata!$B$2:$Z$451,19,0)</f>
        <v>90</v>
      </c>
      <c r="W1845" t="str">
        <f>VLOOKUP($D1845,metadata!$B$2:$Z$451,20,0)</f>
        <v>global average</v>
      </c>
      <c r="X1845" t="str">
        <f>VLOOKUP($D1845,metadata!$B$2:$Z$451,21,0)</f>
        <v/>
      </c>
      <c r="Y1845">
        <f>VLOOKUP($D1845,metadata!$B$2:$Z$451,22,0)</f>
        <v>48</v>
      </c>
      <c r="Z1845" t="str">
        <f>VLOOKUP($D1845,metadata!$B$2:$Z$451,23,0)</f>
        <v/>
      </c>
      <c r="AA1845" t="str">
        <f>VLOOKUP($D1845,metadata!$B$2:$Z$451,24,0)</f>
        <v>egg</v>
      </c>
      <c r="AB1845" t="str">
        <f>VLOOKUP($D1845,metadata!$B$2:$Z$451,25,0)</f>
        <v/>
      </c>
      <c r="AC1845">
        <v>14.936222983347101</v>
      </c>
      <c r="AD1845">
        <v>9.5045470650761796</v>
      </c>
      <c r="AF1845">
        <f>IF(AE1845="",V1845,AE1845)</f>
        <v>90</v>
      </c>
      <c r="AG1845">
        <v>15</v>
      </c>
      <c r="AH1845">
        <v>1983</v>
      </c>
      <c r="AI1845" t="s">
        <v>37</v>
      </c>
      <c r="AJ1845" t="s">
        <v>37</v>
      </c>
    </row>
    <row r="1846" spans="3:36" x14ac:dyDescent="0.3">
      <c r="C1846">
        <v>1846</v>
      </c>
      <c r="D1846" t="str">
        <f t="shared" si="61"/>
        <v>48-KRAMERI</v>
      </c>
      <c r="E1846" t="str">
        <f>VLOOKUP($D1846,metadata!$B$2:$S$451,2,0)</f>
        <v>SHROYER, DA; CRAIG, GB</v>
      </c>
      <c r="F1846" t="str">
        <f>VLOOKUP($D1846,metadata!$B$2:$S$451,3,0)</f>
        <v>EGG DIAPAUSE IN AEDES-TRISERIATUS (DIPTERA, CULICIDAE) - GEOGRAPHIC-VARIATION IN PHOTOPERIODIC RESPONSE AND FACTORS INFLUENCING DIAPAUSE TERMINATION</v>
      </c>
      <c r="G1846" t="str">
        <f>VLOOKUP($D1846,metadata!$B$2:$S$451,4,0)</f>
        <v>10.1093/jmedent/20.6.601</v>
      </c>
      <c r="H1846" t="str">
        <f>VLOOKUP($D1846,metadata!$B$2:$S$451,5,0)</f>
        <v>y</v>
      </c>
      <c r="I1846" t="str">
        <f>VLOOKUP($D1846,metadata!$B$2:$S$451,6,0)</f>
        <v>a</v>
      </c>
      <c r="J1846" t="str">
        <f>VLOOKUP($D1846,metadata!$B$2:$S$451,7,0)</f>
        <v>i</v>
      </c>
      <c r="K1846">
        <f>VLOOKUP($D1846,metadata!$B$2:$S$451,8,0)</f>
        <v>9</v>
      </c>
      <c r="L1846">
        <f>VLOOKUP($D1846,metadata!$B$2:$S$451,9,0)</f>
        <v>10</v>
      </c>
      <c r="M1846" t="str">
        <f>VLOOKUP($D1846,metadata!$B$2:$S$451,10,0)</f>
        <v/>
      </c>
      <c r="N1846" t="str">
        <f>VLOOKUP($D1846,metadata!$B$2:$S$451,11,0)</f>
        <v>Aedes triseratius</v>
      </c>
      <c r="O1846" t="str">
        <f>VLOOKUP($D1846,metadata!$B$2:$S$451,12,0)</f>
        <v>diptera</v>
      </c>
      <c r="P1846" t="str">
        <f>VLOOKUP($D1846,metadata!$B$2:$S$451,13,0)</f>
        <v>KRAMERI</v>
      </c>
      <c r="Q1846">
        <f>VLOOKUP($D1846,metadata!$B$2:$S$451,14,0)</f>
        <v>41.613332999999997</v>
      </c>
      <c r="R1846">
        <f>VLOOKUP($D1846,metadata!$B$2:$S$451,15,0)</f>
        <v>-86.247500000000002</v>
      </c>
      <c r="S1846">
        <f>VLOOKUP($D1846,metadata!$B$2:$S$451,16,0)</f>
        <v>0.2</v>
      </c>
      <c r="T1846" t="str">
        <f>VLOOKUP($D1846,metadata!$B$2:$S$451,17,0)</f>
        <v/>
      </c>
      <c r="U1846" t="str">
        <f>VLOOKUP($D1846,metadata!$B$2:$S$451,18,0)</f>
        <v/>
      </c>
      <c r="V1846">
        <f>VLOOKUP($D1846,metadata!$B$2:$Z$451,19,0)</f>
        <v>90</v>
      </c>
      <c r="W1846" t="str">
        <f>VLOOKUP($D1846,metadata!$B$2:$Z$451,20,0)</f>
        <v>global average</v>
      </c>
      <c r="X1846" t="str">
        <f>VLOOKUP($D1846,metadata!$B$2:$Z$451,21,0)</f>
        <v/>
      </c>
      <c r="Y1846">
        <f>VLOOKUP($D1846,metadata!$B$2:$Z$451,22,0)</f>
        <v>48</v>
      </c>
      <c r="Z1846" t="str">
        <f>VLOOKUP($D1846,metadata!$B$2:$Z$451,23,0)</f>
        <v/>
      </c>
      <c r="AA1846" t="str">
        <f>VLOOKUP($D1846,metadata!$B$2:$Z$451,24,0)</f>
        <v>egg</v>
      </c>
      <c r="AB1846" t="str">
        <f>VLOOKUP($D1846,metadata!$B$2:$Z$451,25,0)</f>
        <v/>
      </c>
      <c r="AC1846">
        <v>15.993149875989101</v>
      </c>
      <c r="AD1846">
        <v>9.0764143143970806</v>
      </c>
      <c r="AF1846">
        <f>IF(AE1846="",V1846,AE1846)</f>
        <v>90</v>
      </c>
      <c r="AG1846">
        <f>ROUND(AC1846,1)</f>
        <v>16</v>
      </c>
      <c r="AH1846">
        <v>1983</v>
      </c>
      <c r="AI1846" t="s">
        <v>37</v>
      </c>
      <c r="AJ1846" t="s">
        <v>37</v>
      </c>
    </row>
    <row r="1847" spans="3:36" x14ac:dyDescent="0.3">
      <c r="C1847">
        <v>1847</v>
      </c>
      <c r="D1847" t="str">
        <f t="shared" si="61"/>
        <v>48-KRAMERI</v>
      </c>
      <c r="E1847" t="str">
        <f>VLOOKUP($D1847,metadata!$B$2:$S$451,2,0)</f>
        <v>SHROYER, DA; CRAIG, GB</v>
      </c>
      <c r="F1847" t="str">
        <f>VLOOKUP($D1847,metadata!$B$2:$S$451,3,0)</f>
        <v>EGG DIAPAUSE IN AEDES-TRISERIATUS (DIPTERA, CULICIDAE) - GEOGRAPHIC-VARIATION IN PHOTOPERIODIC RESPONSE AND FACTORS INFLUENCING DIAPAUSE TERMINATION</v>
      </c>
      <c r="G1847" t="str">
        <f>VLOOKUP($D1847,metadata!$B$2:$S$451,4,0)</f>
        <v>10.1093/jmedent/20.6.601</v>
      </c>
      <c r="H1847" t="str">
        <f>VLOOKUP($D1847,metadata!$B$2:$S$451,5,0)</f>
        <v>y</v>
      </c>
      <c r="I1847" t="str">
        <f>VLOOKUP($D1847,metadata!$B$2:$S$451,6,0)</f>
        <v>a</v>
      </c>
      <c r="J1847" t="str">
        <f>VLOOKUP($D1847,metadata!$B$2:$S$451,7,0)</f>
        <v>i</v>
      </c>
      <c r="K1847">
        <f>VLOOKUP($D1847,metadata!$B$2:$S$451,8,0)</f>
        <v>9</v>
      </c>
      <c r="L1847">
        <f>VLOOKUP($D1847,metadata!$B$2:$S$451,9,0)</f>
        <v>10</v>
      </c>
      <c r="M1847" t="str">
        <f>VLOOKUP($D1847,metadata!$B$2:$S$451,10,0)</f>
        <v/>
      </c>
      <c r="N1847" t="str">
        <f>VLOOKUP($D1847,metadata!$B$2:$S$451,11,0)</f>
        <v>Aedes triseratius</v>
      </c>
      <c r="O1847" t="str">
        <f>VLOOKUP($D1847,metadata!$B$2:$S$451,12,0)</f>
        <v>diptera</v>
      </c>
      <c r="P1847" t="str">
        <f>VLOOKUP($D1847,metadata!$B$2:$S$451,13,0)</f>
        <v>KRAMERI</v>
      </c>
      <c r="Q1847">
        <f>VLOOKUP($D1847,metadata!$B$2:$S$451,14,0)</f>
        <v>41.613332999999997</v>
      </c>
      <c r="R1847">
        <f>VLOOKUP($D1847,metadata!$B$2:$S$451,15,0)</f>
        <v>-86.247500000000002</v>
      </c>
      <c r="S1847">
        <f>VLOOKUP($D1847,metadata!$B$2:$S$451,16,0)</f>
        <v>0.2</v>
      </c>
      <c r="T1847" t="str">
        <f>VLOOKUP($D1847,metadata!$B$2:$S$451,17,0)</f>
        <v/>
      </c>
      <c r="U1847" t="str">
        <f>VLOOKUP($D1847,metadata!$B$2:$S$451,18,0)</f>
        <v/>
      </c>
      <c r="V1847">
        <f>VLOOKUP($D1847,metadata!$B$2:$Z$451,19,0)</f>
        <v>90</v>
      </c>
      <c r="W1847" t="str">
        <f>VLOOKUP($D1847,metadata!$B$2:$Z$451,20,0)</f>
        <v>global average</v>
      </c>
      <c r="X1847" t="str">
        <f>VLOOKUP($D1847,metadata!$B$2:$Z$451,21,0)</f>
        <v/>
      </c>
      <c r="Y1847">
        <f>VLOOKUP($D1847,metadata!$B$2:$Z$451,22,0)</f>
        <v>48</v>
      </c>
      <c r="Z1847" t="str">
        <f>VLOOKUP($D1847,metadata!$B$2:$Z$451,23,0)</f>
        <v/>
      </c>
      <c r="AA1847" t="str">
        <f>VLOOKUP($D1847,metadata!$B$2:$Z$451,24,0)</f>
        <v>egg</v>
      </c>
      <c r="AB1847" t="str">
        <f>VLOOKUP($D1847,metadata!$B$2:$Z$451,25,0)</f>
        <v/>
      </c>
      <c r="AC1847">
        <v>16.968938230778299</v>
      </c>
      <c r="AD1847">
        <v>16.1568442187315</v>
      </c>
      <c r="AF1847">
        <f>IF(AE1847="",V1847,AE1847)</f>
        <v>90</v>
      </c>
      <c r="AG1847">
        <f>ROUND(AC1847,1)</f>
        <v>17</v>
      </c>
      <c r="AH1847">
        <v>1983</v>
      </c>
      <c r="AI1847" t="s">
        <v>37</v>
      </c>
      <c r="AJ1847" t="s">
        <v>37</v>
      </c>
    </row>
    <row r="1848" spans="3:36" x14ac:dyDescent="0.3">
      <c r="C1848">
        <v>1848</v>
      </c>
      <c r="D1848" t="str">
        <f t="shared" si="61"/>
        <v>48-KRAMERI</v>
      </c>
      <c r="E1848" t="str">
        <f>VLOOKUP($D1848,metadata!$B$2:$S$451,2,0)</f>
        <v>SHROYER, DA; CRAIG, GB</v>
      </c>
      <c r="F1848" t="str">
        <f>VLOOKUP($D1848,metadata!$B$2:$S$451,3,0)</f>
        <v>EGG DIAPAUSE IN AEDES-TRISERIATUS (DIPTERA, CULICIDAE) - GEOGRAPHIC-VARIATION IN PHOTOPERIODIC RESPONSE AND FACTORS INFLUENCING DIAPAUSE TERMINATION</v>
      </c>
      <c r="G1848" t="str">
        <f>VLOOKUP($D1848,metadata!$B$2:$S$451,4,0)</f>
        <v>10.1093/jmedent/20.6.601</v>
      </c>
      <c r="H1848" t="str">
        <f>VLOOKUP($D1848,metadata!$B$2:$S$451,5,0)</f>
        <v>y</v>
      </c>
      <c r="I1848" t="str">
        <f>VLOOKUP($D1848,metadata!$B$2:$S$451,6,0)</f>
        <v>a</v>
      </c>
      <c r="J1848" t="str">
        <f>VLOOKUP($D1848,metadata!$B$2:$S$451,7,0)</f>
        <v>i</v>
      </c>
      <c r="K1848">
        <f>VLOOKUP($D1848,metadata!$B$2:$S$451,8,0)</f>
        <v>9</v>
      </c>
      <c r="L1848">
        <f>VLOOKUP($D1848,metadata!$B$2:$S$451,9,0)</f>
        <v>10</v>
      </c>
      <c r="M1848" t="str">
        <f>VLOOKUP($D1848,metadata!$B$2:$S$451,10,0)</f>
        <v/>
      </c>
      <c r="N1848" t="str">
        <f>VLOOKUP($D1848,metadata!$B$2:$S$451,11,0)</f>
        <v>Aedes triseratius</v>
      </c>
      <c r="O1848" t="str">
        <f>VLOOKUP($D1848,metadata!$B$2:$S$451,12,0)</f>
        <v>diptera</v>
      </c>
      <c r="P1848" t="str">
        <f>VLOOKUP($D1848,metadata!$B$2:$S$451,13,0)</f>
        <v>KRAMERI</v>
      </c>
      <c r="Q1848">
        <f>VLOOKUP($D1848,metadata!$B$2:$S$451,14,0)</f>
        <v>41.613332999999997</v>
      </c>
      <c r="R1848">
        <f>VLOOKUP($D1848,metadata!$B$2:$S$451,15,0)</f>
        <v>-86.247500000000002</v>
      </c>
      <c r="S1848">
        <f>VLOOKUP($D1848,metadata!$B$2:$S$451,16,0)</f>
        <v>0.2</v>
      </c>
      <c r="T1848" t="str">
        <f>VLOOKUP($D1848,metadata!$B$2:$S$451,17,0)</f>
        <v/>
      </c>
      <c r="U1848" t="str">
        <f>VLOOKUP($D1848,metadata!$B$2:$S$451,18,0)</f>
        <v/>
      </c>
      <c r="V1848">
        <f>VLOOKUP($D1848,metadata!$B$2:$Z$451,19,0)</f>
        <v>90</v>
      </c>
      <c r="W1848" t="str">
        <f>VLOOKUP($D1848,metadata!$B$2:$Z$451,20,0)</f>
        <v>global average</v>
      </c>
      <c r="X1848" t="str">
        <f>VLOOKUP($D1848,metadata!$B$2:$Z$451,21,0)</f>
        <v/>
      </c>
      <c r="Y1848">
        <f>VLOOKUP($D1848,metadata!$B$2:$Z$451,22,0)</f>
        <v>48</v>
      </c>
      <c r="Z1848" t="str">
        <f>VLOOKUP($D1848,metadata!$B$2:$Z$451,23,0)</f>
        <v/>
      </c>
      <c r="AA1848" t="str">
        <f>VLOOKUP($D1848,metadata!$B$2:$Z$451,24,0)</f>
        <v>egg</v>
      </c>
      <c r="AB1848" t="str">
        <f>VLOOKUP($D1848,metadata!$B$2:$Z$451,25,0)</f>
        <v/>
      </c>
      <c r="AC1848">
        <v>23.989724813983699</v>
      </c>
      <c r="AD1848">
        <v>13.6146214715956</v>
      </c>
      <c r="AF1848">
        <f>IF(AE1848="",V1848,AE1848)</f>
        <v>90</v>
      </c>
      <c r="AG1848">
        <f>ROUND(AC1848,1)</f>
        <v>24</v>
      </c>
      <c r="AH1848">
        <v>1983</v>
      </c>
      <c r="AI1848" t="s">
        <v>38</v>
      </c>
      <c r="AJ1848" t="s">
        <v>38</v>
      </c>
    </row>
    <row r="1849" spans="3:36" x14ac:dyDescent="0.3">
      <c r="C1849">
        <v>1849</v>
      </c>
      <c r="D1849" t="str">
        <f t="shared" si="61"/>
        <v>48-BURDETTE</v>
      </c>
      <c r="E1849" t="str">
        <f>VLOOKUP($D1849,metadata!$B$2:$S$451,2,0)</f>
        <v>SHROYER, DA; CRAIG, GB</v>
      </c>
      <c r="F1849" t="str">
        <f>VLOOKUP($D1849,metadata!$B$2:$S$451,3,0)</f>
        <v>EGG DIAPAUSE IN AEDES-TRISERIATUS (DIPTERA, CULICIDAE) - GEOGRAPHIC-VARIATION IN PHOTOPERIODIC RESPONSE AND FACTORS INFLUENCING DIAPAUSE TERMINATION</v>
      </c>
      <c r="G1849" t="str">
        <f>VLOOKUP($D1849,metadata!$B$2:$S$451,4,0)</f>
        <v>10.1093/jmedent/20.6.601</v>
      </c>
      <c r="H1849" t="str">
        <f>VLOOKUP($D1849,metadata!$B$2:$S$451,5,0)</f>
        <v>y</v>
      </c>
      <c r="I1849" t="str">
        <f>VLOOKUP($D1849,metadata!$B$2:$S$451,6,0)</f>
        <v>a</v>
      </c>
      <c r="J1849" t="str">
        <f>VLOOKUP($D1849,metadata!$B$2:$S$451,7,0)</f>
        <v>i</v>
      </c>
      <c r="K1849">
        <f>VLOOKUP($D1849,metadata!$B$2:$S$451,8,0)</f>
        <v>9</v>
      </c>
      <c r="L1849">
        <f>VLOOKUP($D1849,metadata!$B$2:$S$451,9,0)</f>
        <v>11</v>
      </c>
      <c r="M1849" t="str">
        <f>VLOOKUP($D1849,metadata!$B$2:$S$451,10,0)</f>
        <v/>
      </c>
      <c r="N1849" t="str">
        <f>VLOOKUP($D1849,metadata!$B$2:$S$451,11,0)</f>
        <v>Aedes triseratius</v>
      </c>
      <c r="O1849" t="str">
        <f>VLOOKUP($D1849,metadata!$B$2:$S$451,12,0)</f>
        <v>diptera</v>
      </c>
      <c r="P1849" t="str">
        <f>VLOOKUP($D1849,metadata!$B$2:$S$451,13,0)</f>
        <v>BURDETTE</v>
      </c>
      <c r="Q1849">
        <f>VLOOKUP($D1849,metadata!$B$2:$S$451,14,0)</f>
        <v>41.613332999999997</v>
      </c>
      <c r="R1849">
        <f>VLOOKUP($D1849,metadata!$B$2:$S$451,15,0)</f>
        <v>-86.247500000000002</v>
      </c>
      <c r="S1849">
        <f>VLOOKUP($D1849,metadata!$B$2:$S$451,16,0)</f>
        <v>0.2</v>
      </c>
      <c r="T1849" t="str">
        <f>VLOOKUP($D1849,metadata!$B$2:$S$451,17,0)</f>
        <v/>
      </c>
      <c r="U1849" t="str">
        <f>VLOOKUP($D1849,metadata!$B$2:$S$451,18,0)</f>
        <v/>
      </c>
      <c r="V1849">
        <f>VLOOKUP($D1849,metadata!$B$2:$Z$451,19,0)</f>
        <v>90</v>
      </c>
      <c r="W1849" t="str">
        <f>VLOOKUP($D1849,metadata!$B$2:$Z$451,20,0)</f>
        <v>global average</v>
      </c>
      <c r="X1849" t="str">
        <f>VLOOKUP($D1849,metadata!$B$2:$Z$451,21,0)</f>
        <v/>
      </c>
      <c r="Y1849">
        <f>VLOOKUP($D1849,metadata!$B$2:$Z$451,22,0)</f>
        <v>48</v>
      </c>
      <c r="Z1849" t="str">
        <f>VLOOKUP($D1849,metadata!$B$2:$Z$451,23,0)</f>
        <v/>
      </c>
      <c r="AA1849" t="str">
        <f>VLOOKUP($D1849,metadata!$B$2:$Z$451,24,0)</f>
        <v>egg</v>
      </c>
      <c r="AB1849" t="str">
        <f>VLOOKUP($D1849,metadata!$B$2:$Z$451,25,0)</f>
        <v/>
      </c>
      <c r="AC1849">
        <v>4.9060114085124997</v>
      </c>
      <c r="AD1849">
        <v>99.534883720930196</v>
      </c>
      <c r="AF1849">
        <f>IF(AE1849="",V1849,AE1849)</f>
        <v>90</v>
      </c>
      <c r="AG1849">
        <v>5</v>
      </c>
      <c r="AH1849">
        <v>1983</v>
      </c>
      <c r="AI1849" t="s">
        <v>37</v>
      </c>
      <c r="AJ1849" t="s">
        <v>37</v>
      </c>
    </row>
    <row r="1850" spans="3:36" x14ac:dyDescent="0.3">
      <c r="C1850">
        <v>1850</v>
      </c>
      <c r="D1850" t="str">
        <f t="shared" si="61"/>
        <v>48-BURDETTE</v>
      </c>
      <c r="E1850" t="str">
        <f>VLOOKUP($D1850,metadata!$B$2:$S$451,2,0)</f>
        <v>SHROYER, DA; CRAIG, GB</v>
      </c>
      <c r="F1850" t="str">
        <f>VLOOKUP($D1850,metadata!$B$2:$S$451,3,0)</f>
        <v>EGG DIAPAUSE IN AEDES-TRISERIATUS (DIPTERA, CULICIDAE) - GEOGRAPHIC-VARIATION IN PHOTOPERIODIC RESPONSE AND FACTORS INFLUENCING DIAPAUSE TERMINATION</v>
      </c>
      <c r="G1850" t="str">
        <f>VLOOKUP($D1850,metadata!$B$2:$S$451,4,0)</f>
        <v>10.1093/jmedent/20.6.601</v>
      </c>
      <c r="H1850" t="str">
        <f>VLOOKUP($D1850,metadata!$B$2:$S$451,5,0)</f>
        <v>y</v>
      </c>
      <c r="I1850" t="str">
        <f>VLOOKUP($D1850,metadata!$B$2:$S$451,6,0)</f>
        <v>a</v>
      </c>
      <c r="J1850" t="str">
        <f>VLOOKUP($D1850,metadata!$B$2:$S$451,7,0)</f>
        <v>i</v>
      </c>
      <c r="K1850">
        <f>VLOOKUP($D1850,metadata!$B$2:$S$451,8,0)</f>
        <v>9</v>
      </c>
      <c r="L1850">
        <f>VLOOKUP($D1850,metadata!$B$2:$S$451,9,0)</f>
        <v>11</v>
      </c>
      <c r="M1850" t="str">
        <f>VLOOKUP($D1850,metadata!$B$2:$S$451,10,0)</f>
        <v/>
      </c>
      <c r="N1850" t="str">
        <f>VLOOKUP($D1850,metadata!$B$2:$S$451,11,0)</f>
        <v>Aedes triseratius</v>
      </c>
      <c r="O1850" t="str">
        <f>VLOOKUP($D1850,metadata!$B$2:$S$451,12,0)</f>
        <v>diptera</v>
      </c>
      <c r="P1850" t="str">
        <f>VLOOKUP($D1850,metadata!$B$2:$S$451,13,0)</f>
        <v>BURDETTE</v>
      </c>
      <c r="Q1850">
        <f>VLOOKUP($D1850,metadata!$B$2:$S$451,14,0)</f>
        <v>41.613332999999997</v>
      </c>
      <c r="R1850">
        <f>VLOOKUP($D1850,metadata!$B$2:$S$451,15,0)</f>
        <v>-86.247500000000002</v>
      </c>
      <c r="S1850">
        <f>VLOOKUP($D1850,metadata!$B$2:$S$451,16,0)</f>
        <v>0.2</v>
      </c>
      <c r="T1850" t="str">
        <f>VLOOKUP($D1850,metadata!$B$2:$S$451,17,0)</f>
        <v/>
      </c>
      <c r="U1850" t="str">
        <f>VLOOKUP($D1850,metadata!$B$2:$S$451,18,0)</f>
        <v/>
      </c>
      <c r="V1850">
        <f>VLOOKUP($D1850,metadata!$B$2:$Z$451,19,0)</f>
        <v>90</v>
      </c>
      <c r="W1850" t="str">
        <f>VLOOKUP($D1850,metadata!$B$2:$Z$451,20,0)</f>
        <v>global average</v>
      </c>
      <c r="X1850" t="str">
        <f>VLOOKUP($D1850,metadata!$B$2:$Z$451,21,0)</f>
        <v/>
      </c>
      <c r="Y1850">
        <f>VLOOKUP($D1850,metadata!$B$2:$Z$451,22,0)</f>
        <v>48</v>
      </c>
      <c r="Z1850" t="str">
        <f>VLOOKUP($D1850,metadata!$B$2:$Z$451,23,0)</f>
        <v/>
      </c>
      <c r="AA1850" t="str">
        <f>VLOOKUP($D1850,metadata!$B$2:$Z$451,24,0)</f>
        <v>egg</v>
      </c>
      <c r="AB1850" t="str">
        <f>VLOOKUP($D1850,metadata!$B$2:$Z$451,25,0)</f>
        <v/>
      </c>
      <c r="AC1850">
        <v>9.9622641509433905</v>
      </c>
      <c r="AD1850">
        <v>99.999999999999901</v>
      </c>
      <c r="AF1850">
        <f>IF(AE1850="",V1850,AE1850)</f>
        <v>90</v>
      </c>
      <c r="AG1850">
        <f>ROUND(AC1850,1)</f>
        <v>10</v>
      </c>
      <c r="AH1850">
        <v>1983</v>
      </c>
      <c r="AI1850" t="s">
        <v>37</v>
      </c>
      <c r="AJ1850" t="s">
        <v>37</v>
      </c>
    </row>
    <row r="1851" spans="3:36" x14ac:dyDescent="0.3">
      <c r="C1851">
        <v>1851</v>
      </c>
      <c r="D1851" t="str">
        <f t="shared" si="61"/>
        <v>48-BURDETTE</v>
      </c>
      <c r="E1851" t="str">
        <f>VLOOKUP($D1851,metadata!$B$2:$S$451,2,0)</f>
        <v>SHROYER, DA; CRAIG, GB</v>
      </c>
      <c r="F1851" t="str">
        <f>VLOOKUP($D1851,metadata!$B$2:$S$451,3,0)</f>
        <v>EGG DIAPAUSE IN AEDES-TRISERIATUS (DIPTERA, CULICIDAE) - GEOGRAPHIC-VARIATION IN PHOTOPERIODIC RESPONSE AND FACTORS INFLUENCING DIAPAUSE TERMINATION</v>
      </c>
      <c r="G1851" t="str">
        <f>VLOOKUP($D1851,metadata!$B$2:$S$451,4,0)</f>
        <v>10.1093/jmedent/20.6.601</v>
      </c>
      <c r="H1851" t="str">
        <f>VLOOKUP($D1851,metadata!$B$2:$S$451,5,0)</f>
        <v>y</v>
      </c>
      <c r="I1851" t="str">
        <f>VLOOKUP($D1851,metadata!$B$2:$S$451,6,0)</f>
        <v>a</v>
      </c>
      <c r="J1851" t="str">
        <f>VLOOKUP($D1851,metadata!$B$2:$S$451,7,0)</f>
        <v>i</v>
      </c>
      <c r="K1851">
        <f>VLOOKUP($D1851,metadata!$B$2:$S$451,8,0)</f>
        <v>9</v>
      </c>
      <c r="L1851">
        <f>VLOOKUP($D1851,metadata!$B$2:$S$451,9,0)</f>
        <v>11</v>
      </c>
      <c r="M1851" t="str">
        <f>VLOOKUP($D1851,metadata!$B$2:$S$451,10,0)</f>
        <v/>
      </c>
      <c r="N1851" t="str">
        <f>VLOOKUP($D1851,metadata!$B$2:$S$451,11,0)</f>
        <v>Aedes triseratius</v>
      </c>
      <c r="O1851" t="str">
        <f>VLOOKUP($D1851,metadata!$B$2:$S$451,12,0)</f>
        <v>diptera</v>
      </c>
      <c r="P1851" t="str">
        <f>VLOOKUP($D1851,metadata!$B$2:$S$451,13,0)</f>
        <v>BURDETTE</v>
      </c>
      <c r="Q1851">
        <f>VLOOKUP($D1851,metadata!$B$2:$S$451,14,0)</f>
        <v>41.613332999999997</v>
      </c>
      <c r="R1851">
        <f>VLOOKUP($D1851,metadata!$B$2:$S$451,15,0)</f>
        <v>-86.247500000000002</v>
      </c>
      <c r="S1851">
        <f>VLOOKUP($D1851,metadata!$B$2:$S$451,16,0)</f>
        <v>0.2</v>
      </c>
      <c r="T1851" t="str">
        <f>VLOOKUP($D1851,metadata!$B$2:$S$451,17,0)</f>
        <v/>
      </c>
      <c r="U1851" t="str">
        <f>VLOOKUP($D1851,metadata!$B$2:$S$451,18,0)</f>
        <v/>
      </c>
      <c r="V1851">
        <f>VLOOKUP($D1851,metadata!$B$2:$Z$451,19,0)</f>
        <v>90</v>
      </c>
      <c r="W1851" t="str">
        <f>VLOOKUP($D1851,metadata!$B$2:$Z$451,20,0)</f>
        <v>global average</v>
      </c>
      <c r="X1851" t="str">
        <f>VLOOKUP($D1851,metadata!$B$2:$Z$451,21,0)</f>
        <v/>
      </c>
      <c r="Y1851">
        <f>VLOOKUP($D1851,metadata!$B$2:$Z$451,22,0)</f>
        <v>48</v>
      </c>
      <c r="Z1851" t="str">
        <f>VLOOKUP($D1851,metadata!$B$2:$Z$451,23,0)</f>
        <v/>
      </c>
      <c r="AA1851" t="str">
        <f>VLOOKUP($D1851,metadata!$B$2:$Z$451,24,0)</f>
        <v>egg</v>
      </c>
      <c r="AB1851" t="str">
        <f>VLOOKUP($D1851,metadata!$B$2:$Z$451,25,0)</f>
        <v/>
      </c>
      <c r="AC1851">
        <v>10.868275559455901</v>
      </c>
      <c r="AD1851">
        <v>99.534883720930196</v>
      </c>
      <c r="AF1851">
        <f>IF(AE1851="",V1851,AE1851)</f>
        <v>90</v>
      </c>
      <c r="AG1851">
        <v>11</v>
      </c>
      <c r="AH1851">
        <v>1983</v>
      </c>
      <c r="AI1851" t="s">
        <v>37</v>
      </c>
      <c r="AJ1851" t="s">
        <v>37</v>
      </c>
    </row>
    <row r="1852" spans="3:36" x14ac:dyDescent="0.3">
      <c r="C1852">
        <v>1852</v>
      </c>
      <c r="D1852" t="str">
        <f t="shared" si="61"/>
        <v>48-BURDETTE</v>
      </c>
      <c r="E1852" t="str">
        <f>VLOOKUP($D1852,metadata!$B$2:$S$451,2,0)</f>
        <v>SHROYER, DA; CRAIG, GB</v>
      </c>
      <c r="F1852" t="str">
        <f>VLOOKUP($D1852,metadata!$B$2:$S$451,3,0)</f>
        <v>EGG DIAPAUSE IN AEDES-TRISERIATUS (DIPTERA, CULICIDAE) - GEOGRAPHIC-VARIATION IN PHOTOPERIODIC RESPONSE AND FACTORS INFLUENCING DIAPAUSE TERMINATION</v>
      </c>
      <c r="G1852" t="str">
        <f>VLOOKUP($D1852,metadata!$B$2:$S$451,4,0)</f>
        <v>10.1093/jmedent/20.6.601</v>
      </c>
      <c r="H1852" t="str">
        <f>VLOOKUP($D1852,metadata!$B$2:$S$451,5,0)</f>
        <v>y</v>
      </c>
      <c r="I1852" t="str">
        <f>VLOOKUP($D1852,metadata!$B$2:$S$451,6,0)</f>
        <v>a</v>
      </c>
      <c r="J1852" t="str">
        <f>VLOOKUP($D1852,metadata!$B$2:$S$451,7,0)</f>
        <v>i</v>
      </c>
      <c r="K1852">
        <f>VLOOKUP($D1852,metadata!$B$2:$S$451,8,0)</f>
        <v>9</v>
      </c>
      <c r="L1852">
        <f>VLOOKUP($D1852,metadata!$B$2:$S$451,9,0)</f>
        <v>11</v>
      </c>
      <c r="M1852" t="str">
        <f>VLOOKUP($D1852,metadata!$B$2:$S$451,10,0)</f>
        <v/>
      </c>
      <c r="N1852" t="str">
        <f>VLOOKUP($D1852,metadata!$B$2:$S$451,11,0)</f>
        <v>Aedes triseratius</v>
      </c>
      <c r="O1852" t="str">
        <f>VLOOKUP($D1852,metadata!$B$2:$S$451,12,0)</f>
        <v>diptera</v>
      </c>
      <c r="P1852" t="str">
        <f>VLOOKUP($D1852,metadata!$B$2:$S$451,13,0)</f>
        <v>BURDETTE</v>
      </c>
      <c r="Q1852">
        <f>VLOOKUP($D1852,metadata!$B$2:$S$451,14,0)</f>
        <v>41.613332999999997</v>
      </c>
      <c r="R1852">
        <f>VLOOKUP($D1852,metadata!$B$2:$S$451,15,0)</f>
        <v>-86.247500000000002</v>
      </c>
      <c r="S1852">
        <f>VLOOKUP($D1852,metadata!$B$2:$S$451,16,0)</f>
        <v>0.2</v>
      </c>
      <c r="T1852" t="str">
        <f>VLOOKUP($D1852,metadata!$B$2:$S$451,17,0)</f>
        <v/>
      </c>
      <c r="U1852" t="str">
        <f>VLOOKUP($D1852,metadata!$B$2:$S$451,18,0)</f>
        <v/>
      </c>
      <c r="V1852">
        <f>VLOOKUP($D1852,metadata!$B$2:$Z$451,19,0)</f>
        <v>90</v>
      </c>
      <c r="W1852" t="str">
        <f>VLOOKUP($D1852,metadata!$B$2:$Z$451,20,0)</f>
        <v>global average</v>
      </c>
      <c r="X1852" t="str">
        <f>VLOOKUP($D1852,metadata!$B$2:$Z$451,21,0)</f>
        <v/>
      </c>
      <c r="Y1852">
        <f>VLOOKUP($D1852,metadata!$B$2:$Z$451,22,0)</f>
        <v>48</v>
      </c>
      <c r="Z1852" t="str">
        <f>VLOOKUP($D1852,metadata!$B$2:$Z$451,23,0)</f>
        <v/>
      </c>
      <c r="AA1852" t="str">
        <f>VLOOKUP($D1852,metadata!$B$2:$Z$451,24,0)</f>
        <v>egg</v>
      </c>
      <c r="AB1852" t="str">
        <f>VLOOKUP($D1852,metadata!$B$2:$Z$451,25,0)</f>
        <v/>
      </c>
      <c r="AC1852">
        <v>11.924879333040799</v>
      </c>
      <c r="AD1852">
        <v>99.534883720930196</v>
      </c>
      <c r="AF1852">
        <f>IF(AE1852="",V1852,AE1852)</f>
        <v>90</v>
      </c>
      <c r="AG1852">
        <v>12</v>
      </c>
      <c r="AH1852">
        <v>1983</v>
      </c>
      <c r="AI1852" t="s">
        <v>37</v>
      </c>
      <c r="AJ1852" t="s">
        <v>37</v>
      </c>
    </row>
    <row r="1853" spans="3:36" x14ac:dyDescent="0.3">
      <c r="C1853">
        <v>1853</v>
      </c>
      <c r="D1853" t="str">
        <f t="shared" si="61"/>
        <v>48-BURDETTE</v>
      </c>
      <c r="E1853" t="str">
        <f>VLOOKUP($D1853,metadata!$B$2:$S$451,2,0)</f>
        <v>SHROYER, DA; CRAIG, GB</v>
      </c>
      <c r="F1853" t="str">
        <f>VLOOKUP($D1853,metadata!$B$2:$S$451,3,0)</f>
        <v>EGG DIAPAUSE IN AEDES-TRISERIATUS (DIPTERA, CULICIDAE) - GEOGRAPHIC-VARIATION IN PHOTOPERIODIC RESPONSE AND FACTORS INFLUENCING DIAPAUSE TERMINATION</v>
      </c>
      <c r="G1853" t="str">
        <f>VLOOKUP($D1853,metadata!$B$2:$S$451,4,0)</f>
        <v>10.1093/jmedent/20.6.601</v>
      </c>
      <c r="H1853" t="str">
        <f>VLOOKUP($D1853,metadata!$B$2:$S$451,5,0)</f>
        <v>y</v>
      </c>
      <c r="I1853" t="str">
        <f>VLOOKUP($D1853,metadata!$B$2:$S$451,6,0)</f>
        <v>a</v>
      </c>
      <c r="J1853" t="str">
        <f>VLOOKUP($D1853,metadata!$B$2:$S$451,7,0)</f>
        <v>i</v>
      </c>
      <c r="K1853">
        <f>VLOOKUP($D1853,metadata!$B$2:$S$451,8,0)</f>
        <v>9</v>
      </c>
      <c r="L1853">
        <f>VLOOKUP($D1853,metadata!$B$2:$S$451,9,0)</f>
        <v>11</v>
      </c>
      <c r="M1853" t="str">
        <f>VLOOKUP($D1853,metadata!$B$2:$S$451,10,0)</f>
        <v/>
      </c>
      <c r="N1853" t="str">
        <f>VLOOKUP($D1853,metadata!$B$2:$S$451,11,0)</f>
        <v>Aedes triseratius</v>
      </c>
      <c r="O1853" t="str">
        <f>VLOOKUP($D1853,metadata!$B$2:$S$451,12,0)</f>
        <v>diptera</v>
      </c>
      <c r="P1853" t="str">
        <f>VLOOKUP($D1853,metadata!$B$2:$S$451,13,0)</f>
        <v>BURDETTE</v>
      </c>
      <c r="Q1853">
        <f>VLOOKUP($D1853,metadata!$B$2:$S$451,14,0)</f>
        <v>41.613332999999997</v>
      </c>
      <c r="R1853">
        <f>VLOOKUP($D1853,metadata!$B$2:$S$451,15,0)</f>
        <v>-86.247500000000002</v>
      </c>
      <c r="S1853">
        <f>VLOOKUP($D1853,metadata!$B$2:$S$451,16,0)</f>
        <v>0.2</v>
      </c>
      <c r="T1853" t="str">
        <f>VLOOKUP($D1853,metadata!$B$2:$S$451,17,0)</f>
        <v/>
      </c>
      <c r="U1853" t="str">
        <f>VLOOKUP($D1853,metadata!$B$2:$S$451,18,0)</f>
        <v/>
      </c>
      <c r="V1853">
        <f>VLOOKUP($D1853,metadata!$B$2:$Z$451,19,0)</f>
        <v>90</v>
      </c>
      <c r="W1853" t="str">
        <f>VLOOKUP($D1853,metadata!$B$2:$Z$451,20,0)</f>
        <v>global average</v>
      </c>
      <c r="X1853" t="str">
        <f>VLOOKUP($D1853,metadata!$B$2:$Z$451,21,0)</f>
        <v/>
      </c>
      <c r="Y1853">
        <f>VLOOKUP($D1853,metadata!$B$2:$Z$451,22,0)</f>
        <v>48</v>
      </c>
      <c r="Z1853" t="str">
        <f>VLOOKUP($D1853,metadata!$B$2:$Z$451,23,0)</f>
        <v/>
      </c>
      <c r="AA1853" t="str">
        <f>VLOOKUP($D1853,metadata!$B$2:$Z$451,24,0)</f>
        <v>egg</v>
      </c>
      <c r="AB1853" t="str">
        <f>VLOOKUP($D1853,metadata!$B$2:$Z$451,25,0)</f>
        <v/>
      </c>
      <c r="AC1853">
        <v>12.981483106625699</v>
      </c>
      <c r="AD1853">
        <v>99.534883720930196</v>
      </c>
      <c r="AF1853">
        <f>IF(AE1853="",V1853,AE1853)</f>
        <v>90</v>
      </c>
      <c r="AG1853">
        <f>ROUND(AC1853,1)</f>
        <v>13</v>
      </c>
      <c r="AH1853">
        <v>1983</v>
      </c>
      <c r="AI1853" t="s">
        <v>37</v>
      </c>
      <c r="AJ1853" t="s">
        <v>37</v>
      </c>
    </row>
    <row r="1854" spans="3:36" x14ac:dyDescent="0.3">
      <c r="C1854">
        <v>1854</v>
      </c>
      <c r="D1854" t="str">
        <f t="shared" si="61"/>
        <v>48-BURDETTE</v>
      </c>
      <c r="E1854" t="str">
        <f>VLOOKUP($D1854,metadata!$B$2:$S$451,2,0)</f>
        <v>SHROYER, DA; CRAIG, GB</v>
      </c>
      <c r="F1854" t="str">
        <f>VLOOKUP($D1854,metadata!$B$2:$S$451,3,0)</f>
        <v>EGG DIAPAUSE IN AEDES-TRISERIATUS (DIPTERA, CULICIDAE) - GEOGRAPHIC-VARIATION IN PHOTOPERIODIC RESPONSE AND FACTORS INFLUENCING DIAPAUSE TERMINATION</v>
      </c>
      <c r="G1854" t="str">
        <f>VLOOKUP($D1854,metadata!$B$2:$S$451,4,0)</f>
        <v>10.1093/jmedent/20.6.601</v>
      </c>
      <c r="H1854" t="str">
        <f>VLOOKUP($D1854,metadata!$B$2:$S$451,5,0)</f>
        <v>y</v>
      </c>
      <c r="I1854" t="str">
        <f>VLOOKUP($D1854,metadata!$B$2:$S$451,6,0)</f>
        <v>a</v>
      </c>
      <c r="J1854" t="str">
        <f>VLOOKUP($D1854,metadata!$B$2:$S$451,7,0)</f>
        <v>i</v>
      </c>
      <c r="K1854">
        <f>VLOOKUP($D1854,metadata!$B$2:$S$451,8,0)</f>
        <v>9</v>
      </c>
      <c r="L1854">
        <f>VLOOKUP($D1854,metadata!$B$2:$S$451,9,0)</f>
        <v>11</v>
      </c>
      <c r="M1854" t="str">
        <f>VLOOKUP($D1854,metadata!$B$2:$S$451,10,0)</f>
        <v/>
      </c>
      <c r="N1854" t="str">
        <f>VLOOKUP($D1854,metadata!$B$2:$S$451,11,0)</f>
        <v>Aedes triseratius</v>
      </c>
      <c r="O1854" t="str">
        <f>VLOOKUP($D1854,metadata!$B$2:$S$451,12,0)</f>
        <v>diptera</v>
      </c>
      <c r="P1854" t="str">
        <f>VLOOKUP($D1854,metadata!$B$2:$S$451,13,0)</f>
        <v>BURDETTE</v>
      </c>
      <c r="Q1854">
        <f>VLOOKUP($D1854,metadata!$B$2:$S$451,14,0)</f>
        <v>41.613332999999997</v>
      </c>
      <c r="R1854">
        <f>VLOOKUP($D1854,metadata!$B$2:$S$451,15,0)</f>
        <v>-86.247500000000002</v>
      </c>
      <c r="S1854">
        <f>VLOOKUP($D1854,metadata!$B$2:$S$451,16,0)</f>
        <v>0.2</v>
      </c>
      <c r="T1854" t="str">
        <f>VLOOKUP($D1854,metadata!$B$2:$S$451,17,0)</f>
        <v/>
      </c>
      <c r="U1854" t="str">
        <f>VLOOKUP($D1854,metadata!$B$2:$S$451,18,0)</f>
        <v/>
      </c>
      <c r="V1854">
        <f>VLOOKUP($D1854,metadata!$B$2:$Z$451,19,0)</f>
        <v>90</v>
      </c>
      <c r="W1854" t="str">
        <f>VLOOKUP($D1854,metadata!$B$2:$Z$451,20,0)</f>
        <v>global average</v>
      </c>
      <c r="X1854" t="str">
        <f>VLOOKUP($D1854,metadata!$B$2:$Z$451,21,0)</f>
        <v/>
      </c>
      <c r="Y1854">
        <f>VLOOKUP($D1854,metadata!$B$2:$Z$451,22,0)</f>
        <v>48</v>
      </c>
      <c r="Z1854" t="str">
        <f>VLOOKUP($D1854,metadata!$B$2:$Z$451,23,0)</f>
        <v/>
      </c>
      <c r="AA1854" t="str">
        <f>VLOOKUP($D1854,metadata!$B$2:$Z$451,24,0)</f>
        <v>egg</v>
      </c>
      <c r="AB1854" t="str">
        <f>VLOOKUP($D1854,metadata!$B$2:$Z$451,25,0)</f>
        <v/>
      </c>
      <c r="AC1854">
        <v>13.9720930232558</v>
      </c>
      <c r="AD1854">
        <v>86.976744186046403</v>
      </c>
      <c r="AF1854">
        <f>IF(AE1854="",V1854,AE1854)</f>
        <v>90</v>
      </c>
      <c r="AG1854">
        <f>ROUND(AC1854,1)</f>
        <v>14</v>
      </c>
      <c r="AH1854">
        <v>1983</v>
      </c>
      <c r="AI1854" t="s">
        <v>37</v>
      </c>
      <c r="AJ1854" t="s">
        <v>37</v>
      </c>
    </row>
    <row r="1855" spans="3:36" x14ac:dyDescent="0.3">
      <c r="C1855">
        <v>1855</v>
      </c>
      <c r="D1855" t="str">
        <f t="shared" si="61"/>
        <v>48-BURDETTE</v>
      </c>
      <c r="E1855" t="str">
        <f>VLOOKUP($D1855,metadata!$B$2:$S$451,2,0)</f>
        <v>SHROYER, DA; CRAIG, GB</v>
      </c>
      <c r="F1855" t="str">
        <f>VLOOKUP($D1855,metadata!$B$2:$S$451,3,0)</f>
        <v>EGG DIAPAUSE IN AEDES-TRISERIATUS (DIPTERA, CULICIDAE) - GEOGRAPHIC-VARIATION IN PHOTOPERIODIC RESPONSE AND FACTORS INFLUENCING DIAPAUSE TERMINATION</v>
      </c>
      <c r="G1855" t="str">
        <f>VLOOKUP($D1855,metadata!$B$2:$S$451,4,0)</f>
        <v>10.1093/jmedent/20.6.601</v>
      </c>
      <c r="H1855" t="str">
        <f>VLOOKUP($D1855,metadata!$B$2:$S$451,5,0)</f>
        <v>y</v>
      </c>
      <c r="I1855" t="str">
        <f>VLOOKUP($D1855,metadata!$B$2:$S$451,6,0)</f>
        <v>a</v>
      </c>
      <c r="J1855" t="str">
        <f>VLOOKUP($D1855,metadata!$B$2:$S$451,7,0)</f>
        <v>i</v>
      </c>
      <c r="K1855">
        <f>VLOOKUP($D1855,metadata!$B$2:$S$451,8,0)</f>
        <v>9</v>
      </c>
      <c r="L1855">
        <f>VLOOKUP($D1855,metadata!$B$2:$S$451,9,0)</f>
        <v>11</v>
      </c>
      <c r="M1855" t="str">
        <f>VLOOKUP($D1855,metadata!$B$2:$S$451,10,0)</f>
        <v/>
      </c>
      <c r="N1855" t="str">
        <f>VLOOKUP($D1855,metadata!$B$2:$S$451,11,0)</f>
        <v>Aedes triseratius</v>
      </c>
      <c r="O1855" t="str">
        <f>VLOOKUP($D1855,metadata!$B$2:$S$451,12,0)</f>
        <v>diptera</v>
      </c>
      <c r="P1855" t="str">
        <f>VLOOKUP($D1855,metadata!$B$2:$S$451,13,0)</f>
        <v>BURDETTE</v>
      </c>
      <c r="Q1855">
        <f>VLOOKUP($D1855,metadata!$B$2:$S$451,14,0)</f>
        <v>41.613332999999997</v>
      </c>
      <c r="R1855">
        <f>VLOOKUP($D1855,metadata!$B$2:$S$451,15,0)</f>
        <v>-86.247500000000002</v>
      </c>
      <c r="S1855">
        <f>VLOOKUP($D1855,metadata!$B$2:$S$451,16,0)</f>
        <v>0.2</v>
      </c>
      <c r="T1855" t="str">
        <f>VLOOKUP($D1855,metadata!$B$2:$S$451,17,0)</f>
        <v/>
      </c>
      <c r="U1855" t="str">
        <f>VLOOKUP($D1855,metadata!$B$2:$S$451,18,0)</f>
        <v/>
      </c>
      <c r="V1855">
        <f>VLOOKUP($D1855,metadata!$B$2:$Z$451,19,0)</f>
        <v>90</v>
      </c>
      <c r="W1855" t="str">
        <f>VLOOKUP($D1855,metadata!$B$2:$Z$451,20,0)</f>
        <v>global average</v>
      </c>
      <c r="X1855" t="str">
        <f>VLOOKUP($D1855,metadata!$B$2:$Z$451,21,0)</f>
        <v/>
      </c>
      <c r="Y1855">
        <f>VLOOKUP($D1855,metadata!$B$2:$Z$451,22,0)</f>
        <v>48</v>
      </c>
      <c r="Z1855" t="str">
        <f>VLOOKUP($D1855,metadata!$B$2:$Z$451,23,0)</f>
        <v/>
      </c>
      <c r="AA1855" t="str">
        <f>VLOOKUP($D1855,metadata!$B$2:$Z$451,24,0)</f>
        <v>egg</v>
      </c>
      <c r="AB1855" t="str">
        <f>VLOOKUP($D1855,metadata!$B$2:$Z$451,25,0)</f>
        <v/>
      </c>
      <c r="AC1855">
        <v>15.0143045195261</v>
      </c>
      <c r="AD1855">
        <v>6.0465116279069901</v>
      </c>
      <c r="AF1855">
        <f>IF(AE1855="",V1855,AE1855)</f>
        <v>90</v>
      </c>
      <c r="AG1855">
        <f>ROUND(AC1855,1)</f>
        <v>15</v>
      </c>
      <c r="AH1855">
        <v>1983</v>
      </c>
      <c r="AI1855" t="s">
        <v>37</v>
      </c>
      <c r="AJ1855" t="s">
        <v>37</v>
      </c>
    </row>
    <row r="1856" spans="3:36" x14ac:dyDescent="0.3">
      <c r="C1856">
        <v>1856</v>
      </c>
      <c r="D1856" t="str">
        <f t="shared" si="61"/>
        <v>48-BURDETTE</v>
      </c>
      <c r="E1856" t="str">
        <f>VLOOKUP($D1856,metadata!$B$2:$S$451,2,0)</f>
        <v>SHROYER, DA; CRAIG, GB</v>
      </c>
      <c r="F1856" t="str">
        <f>VLOOKUP($D1856,metadata!$B$2:$S$451,3,0)</f>
        <v>EGG DIAPAUSE IN AEDES-TRISERIATUS (DIPTERA, CULICIDAE) - GEOGRAPHIC-VARIATION IN PHOTOPERIODIC RESPONSE AND FACTORS INFLUENCING DIAPAUSE TERMINATION</v>
      </c>
      <c r="G1856" t="str">
        <f>VLOOKUP($D1856,metadata!$B$2:$S$451,4,0)</f>
        <v>10.1093/jmedent/20.6.601</v>
      </c>
      <c r="H1856" t="str">
        <f>VLOOKUP($D1856,metadata!$B$2:$S$451,5,0)</f>
        <v>y</v>
      </c>
      <c r="I1856" t="str">
        <f>VLOOKUP($D1856,metadata!$B$2:$S$451,6,0)</f>
        <v>a</v>
      </c>
      <c r="J1856" t="str">
        <f>VLOOKUP($D1856,metadata!$B$2:$S$451,7,0)</f>
        <v>i</v>
      </c>
      <c r="K1856">
        <f>VLOOKUP($D1856,metadata!$B$2:$S$451,8,0)</f>
        <v>9</v>
      </c>
      <c r="L1856">
        <f>VLOOKUP($D1856,metadata!$B$2:$S$451,9,0)</f>
        <v>11</v>
      </c>
      <c r="M1856" t="str">
        <f>VLOOKUP($D1856,metadata!$B$2:$S$451,10,0)</f>
        <v/>
      </c>
      <c r="N1856" t="str">
        <f>VLOOKUP($D1856,metadata!$B$2:$S$451,11,0)</f>
        <v>Aedes triseratius</v>
      </c>
      <c r="O1856" t="str">
        <f>VLOOKUP($D1856,metadata!$B$2:$S$451,12,0)</f>
        <v>diptera</v>
      </c>
      <c r="P1856" t="str">
        <f>VLOOKUP($D1856,metadata!$B$2:$S$451,13,0)</f>
        <v>BURDETTE</v>
      </c>
      <c r="Q1856">
        <f>VLOOKUP($D1856,metadata!$B$2:$S$451,14,0)</f>
        <v>41.613332999999997</v>
      </c>
      <c r="R1856">
        <f>VLOOKUP($D1856,metadata!$B$2:$S$451,15,0)</f>
        <v>-86.247500000000002</v>
      </c>
      <c r="S1856">
        <f>VLOOKUP($D1856,metadata!$B$2:$S$451,16,0)</f>
        <v>0.2</v>
      </c>
      <c r="T1856" t="str">
        <f>VLOOKUP($D1856,metadata!$B$2:$S$451,17,0)</f>
        <v/>
      </c>
      <c r="U1856" t="str">
        <f>VLOOKUP($D1856,metadata!$B$2:$S$451,18,0)</f>
        <v/>
      </c>
      <c r="V1856">
        <f>VLOOKUP($D1856,metadata!$B$2:$Z$451,19,0)</f>
        <v>90</v>
      </c>
      <c r="W1856" t="str">
        <f>VLOOKUP($D1856,metadata!$B$2:$Z$451,20,0)</f>
        <v>global average</v>
      </c>
      <c r="X1856" t="str">
        <f>VLOOKUP($D1856,metadata!$B$2:$Z$451,21,0)</f>
        <v/>
      </c>
      <c r="Y1856">
        <f>VLOOKUP($D1856,metadata!$B$2:$Z$451,22,0)</f>
        <v>48</v>
      </c>
      <c r="Z1856" t="str">
        <f>VLOOKUP($D1856,metadata!$B$2:$Z$451,23,0)</f>
        <v/>
      </c>
      <c r="AA1856" t="str">
        <f>VLOOKUP($D1856,metadata!$B$2:$Z$451,24,0)</f>
        <v>egg</v>
      </c>
      <c r="AB1856" t="str">
        <f>VLOOKUP($D1856,metadata!$B$2:$Z$451,25,0)</f>
        <v/>
      </c>
      <c r="AC1856">
        <v>15.9992979376919</v>
      </c>
      <c r="AD1856">
        <v>0.93023255813954997</v>
      </c>
      <c r="AF1856">
        <f>IF(AE1856="",V1856,AE1856)</f>
        <v>90</v>
      </c>
      <c r="AG1856">
        <f>ROUND(AC1856,1)</f>
        <v>16</v>
      </c>
      <c r="AH1856">
        <v>1983</v>
      </c>
      <c r="AI1856" t="s">
        <v>37</v>
      </c>
      <c r="AJ1856" t="s">
        <v>37</v>
      </c>
    </row>
    <row r="1857" spans="3:36" x14ac:dyDescent="0.3">
      <c r="C1857">
        <v>1857</v>
      </c>
      <c r="D1857" t="str">
        <f t="shared" si="61"/>
        <v>48-BURDETTE</v>
      </c>
      <c r="E1857" t="str">
        <f>VLOOKUP($D1857,metadata!$B$2:$S$451,2,0)</f>
        <v>SHROYER, DA; CRAIG, GB</v>
      </c>
      <c r="F1857" t="str">
        <f>VLOOKUP($D1857,metadata!$B$2:$S$451,3,0)</f>
        <v>EGG DIAPAUSE IN AEDES-TRISERIATUS (DIPTERA, CULICIDAE) - GEOGRAPHIC-VARIATION IN PHOTOPERIODIC RESPONSE AND FACTORS INFLUENCING DIAPAUSE TERMINATION</v>
      </c>
      <c r="G1857" t="str">
        <f>VLOOKUP($D1857,metadata!$B$2:$S$451,4,0)</f>
        <v>10.1093/jmedent/20.6.601</v>
      </c>
      <c r="H1857" t="str">
        <f>VLOOKUP($D1857,metadata!$B$2:$S$451,5,0)</f>
        <v>y</v>
      </c>
      <c r="I1857" t="str">
        <f>VLOOKUP($D1857,metadata!$B$2:$S$451,6,0)</f>
        <v>a</v>
      </c>
      <c r="J1857" t="str">
        <f>VLOOKUP($D1857,metadata!$B$2:$S$451,7,0)</f>
        <v>i</v>
      </c>
      <c r="K1857">
        <f>VLOOKUP($D1857,metadata!$B$2:$S$451,8,0)</f>
        <v>9</v>
      </c>
      <c r="L1857">
        <f>VLOOKUP($D1857,metadata!$B$2:$S$451,9,0)</f>
        <v>11</v>
      </c>
      <c r="M1857" t="str">
        <f>VLOOKUP($D1857,metadata!$B$2:$S$451,10,0)</f>
        <v/>
      </c>
      <c r="N1857" t="str">
        <f>VLOOKUP($D1857,metadata!$B$2:$S$451,11,0)</f>
        <v>Aedes triseratius</v>
      </c>
      <c r="O1857" t="str">
        <f>VLOOKUP($D1857,metadata!$B$2:$S$451,12,0)</f>
        <v>diptera</v>
      </c>
      <c r="P1857" t="str">
        <f>VLOOKUP($D1857,metadata!$B$2:$S$451,13,0)</f>
        <v>BURDETTE</v>
      </c>
      <c r="Q1857">
        <f>VLOOKUP($D1857,metadata!$B$2:$S$451,14,0)</f>
        <v>41.613332999999997</v>
      </c>
      <c r="R1857">
        <f>VLOOKUP($D1857,metadata!$B$2:$S$451,15,0)</f>
        <v>-86.247500000000002</v>
      </c>
      <c r="S1857">
        <f>VLOOKUP($D1857,metadata!$B$2:$S$451,16,0)</f>
        <v>0.2</v>
      </c>
      <c r="T1857" t="str">
        <f>VLOOKUP($D1857,metadata!$B$2:$S$451,17,0)</f>
        <v/>
      </c>
      <c r="U1857" t="str">
        <f>VLOOKUP($D1857,metadata!$B$2:$S$451,18,0)</f>
        <v/>
      </c>
      <c r="V1857">
        <f>VLOOKUP($D1857,metadata!$B$2:$Z$451,19,0)</f>
        <v>90</v>
      </c>
      <c r="W1857" t="str">
        <f>VLOOKUP($D1857,metadata!$B$2:$Z$451,20,0)</f>
        <v>global average</v>
      </c>
      <c r="X1857" t="str">
        <f>VLOOKUP($D1857,metadata!$B$2:$Z$451,21,0)</f>
        <v/>
      </c>
      <c r="Y1857">
        <f>VLOOKUP($D1857,metadata!$B$2:$Z$451,22,0)</f>
        <v>48</v>
      </c>
      <c r="Z1857" t="str">
        <f>VLOOKUP($D1857,metadata!$B$2:$Z$451,23,0)</f>
        <v/>
      </c>
      <c r="AA1857" t="str">
        <f>VLOOKUP($D1857,metadata!$B$2:$Z$451,24,0)</f>
        <v>egg</v>
      </c>
      <c r="AB1857" t="str">
        <f>VLOOKUP($D1857,metadata!$B$2:$Z$451,25,0)</f>
        <v/>
      </c>
      <c r="AC1857">
        <v>16.980430013163598</v>
      </c>
      <c r="AD1857">
        <v>0.93023255813954997</v>
      </c>
      <c r="AF1857">
        <f>IF(AE1857="",V1857,AE1857)</f>
        <v>90</v>
      </c>
      <c r="AG1857">
        <f>ROUND(AC1857,1)</f>
        <v>17</v>
      </c>
      <c r="AH1857">
        <v>1983</v>
      </c>
      <c r="AI1857" t="s">
        <v>37</v>
      </c>
      <c r="AJ1857" t="s">
        <v>37</v>
      </c>
    </row>
    <row r="1858" spans="3:36" x14ac:dyDescent="0.3">
      <c r="C1858">
        <v>1858</v>
      </c>
      <c r="D1858" t="str">
        <f t="shared" ref="D1858:D1921" si="62">VLOOKUP(C1858,$A$1:$B$451,2)</f>
        <v>48-BURDETTE</v>
      </c>
      <c r="E1858" t="str">
        <f>VLOOKUP($D1858,metadata!$B$2:$S$451,2,0)</f>
        <v>SHROYER, DA; CRAIG, GB</v>
      </c>
      <c r="F1858" t="str">
        <f>VLOOKUP($D1858,metadata!$B$2:$S$451,3,0)</f>
        <v>EGG DIAPAUSE IN AEDES-TRISERIATUS (DIPTERA, CULICIDAE) - GEOGRAPHIC-VARIATION IN PHOTOPERIODIC RESPONSE AND FACTORS INFLUENCING DIAPAUSE TERMINATION</v>
      </c>
      <c r="G1858" t="str">
        <f>VLOOKUP($D1858,metadata!$B$2:$S$451,4,0)</f>
        <v>10.1093/jmedent/20.6.601</v>
      </c>
      <c r="H1858" t="str">
        <f>VLOOKUP($D1858,metadata!$B$2:$S$451,5,0)</f>
        <v>y</v>
      </c>
      <c r="I1858" t="str">
        <f>VLOOKUP($D1858,metadata!$B$2:$S$451,6,0)</f>
        <v>a</v>
      </c>
      <c r="J1858" t="str">
        <f>VLOOKUP($D1858,metadata!$B$2:$S$451,7,0)</f>
        <v>i</v>
      </c>
      <c r="K1858">
        <f>VLOOKUP($D1858,metadata!$B$2:$S$451,8,0)</f>
        <v>9</v>
      </c>
      <c r="L1858">
        <f>VLOOKUP($D1858,metadata!$B$2:$S$451,9,0)</f>
        <v>11</v>
      </c>
      <c r="M1858" t="str">
        <f>VLOOKUP($D1858,metadata!$B$2:$S$451,10,0)</f>
        <v/>
      </c>
      <c r="N1858" t="str">
        <f>VLOOKUP($D1858,metadata!$B$2:$S$451,11,0)</f>
        <v>Aedes triseratius</v>
      </c>
      <c r="O1858" t="str">
        <f>VLOOKUP($D1858,metadata!$B$2:$S$451,12,0)</f>
        <v>diptera</v>
      </c>
      <c r="P1858" t="str">
        <f>VLOOKUP($D1858,metadata!$B$2:$S$451,13,0)</f>
        <v>BURDETTE</v>
      </c>
      <c r="Q1858">
        <f>VLOOKUP($D1858,metadata!$B$2:$S$451,14,0)</f>
        <v>41.613332999999997</v>
      </c>
      <c r="R1858">
        <f>VLOOKUP($D1858,metadata!$B$2:$S$451,15,0)</f>
        <v>-86.247500000000002</v>
      </c>
      <c r="S1858">
        <f>VLOOKUP($D1858,metadata!$B$2:$S$451,16,0)</f>
        <v>0.2</v>
      </c>
      <c r="T1858" t="str">
        <f>VLOOKUP($D1858,metadata!$B$2:$S$451,17,0)</f>
        <v/>
      </c>
      <c r="U1858" t="str">
        <f>VLOOKUP($D1858,metadata!$B$2:$S$451,18,0)</f>
        <v/>
      </c>
      <c r="V1858">
        <f>VLOOKUP($D1858,metadata!$B$2:$Z$451,19,0)</f>
        <v>90</v>
      </c>
      <c r="W1858" t="str">
        <f>VLOOKUP($D1858,metadata!$B$2:$Z$451,20,0)</f>
        <v>global average</v>
      </c>
      <c r="X1858" t="str">
        <f>VLOOKUP($D1858,metadata!$B$2:$Z$451,21,0)</f>
        <v/>
      </c>
      <c r="Y1858">
        <f>VLOOKUP($D1858,metadata!$B$2:$Z$451,22,0)</f>
        <v>48</v>
      </c>
      <c r="Z1858" t="str">
        <f>VLOOKUP($D1858,metadata!$B$2:$Z$451,23,0)</f>
        <v/>
      </c>
      <c r="AA1858" t="str">
        <f>VLOOKUP($D1858,metadata!$B$2:$Z$451,24,0)</f>
        <v>egg</v>
      </c>
      <c r="AB1858" t="str">
        <f>VLOOKUP($D1858,metadata!$B$2:$Z$451,25,0)</f>
        <v/>
      </c>
      <c r="AC1858">
        <v>18.037033786748498</v>
      </c>
      <c r="AD1858">
        <v>0.93023255813954997</v>
      </c>
      <c r="AF1858">
        <f>IF(AE1858="",V1858,AE1858)</f>
        <v>90</v>
      </c>
      <c r="AG1858">
        <f>ROUND(AC1858,1)</f>
        <v>18</v>
      </c>
      <c r="AH1858">
        <v>1983</v>
      </c>
      <c r="AI1858" t="s">
        <v>37</v>
      </c>
      <c r="AJ1858" t="s">
        <v>37</v>
      </c>
    </row>
    <row r="1859" spans="3:36" x14ac:dyDescent="0.3">
      <c r="C1859">
        <v>1859</v>
      </c>
      <c r="D1859" t="str">
        <f t="shared" si="62"/>
        <v>48-BURDETTE</v>
      </c>
      <c r="E1859" t="str">
        <f>VLOOKUP($D1859,metadata!$B$2:$S$451,2,0)</f>
        <v>SHROYER, DA; CRAIG, GB</v>
      </c>
      <c r="F1859" t="str">
        <f>VLOOKUP($D1859,metadata!$B$2:$S$451,3,0)</f>
        <v>EGG DIAPAUSE IN AEDES-TRISERIATUS (DIPTERA, CULICIDAE) - GEOGRAPHIC-VARIATION IN PHOTOPERIODIC RESPONSE AND FACTORS INFLUENCING DIAPAUSE TERMINATION</v>
      </c>
      <c r="G1859" t="str">
        <f>VLOOKUP($D1859,metadata!$B$2:$S$451,4,0)</f>
        <v>10.1093/jmedent/20.6.601</v>
      </c>
      <c r="H1859" t="str">
        <f>VLOOKUP($D1859,metadata!$B$2:$S$451,5,0)</f>
        <v>y</v>
      </c>
      <c r="I1859" t="str">
        <f>VLOOKUP($D1859,metadata!$B$2:$S$451,6,0)</f>
        <v>a</v>
      </c>
      <c r="J1859" t="str">
        <f>VLOOKUP($D1859,metadata!$B$2:$S$451,7,0)</f>
        <v>i</v>
      </c>
      <c r="K1859">
        <f>VLOOKUP($D1859,metadata!$B$2:$S$451,8,0)</f>
        <v>9</v>
      </c>
      <c r="L1859">
        <f>VLOOKUP($D1859,metadata!$B$2:$S$451,9,0)</f>
        <v>11</v>
      </c>
      <c r="M1859" t="str">
        <f>VLOOKUP($D1859,metadata!$B$2:$S$451,10,0)</f>
        <v/>
      </c>
      <c r="N1859" t="str">
        <f>VLOOKUP($D1859,metadata!$B$2:$S$451,11,0)</f>
        <v>Aedes triseratius</v>
      </c>
      <c r="O1859" t="str">
        <f>VLOOKUP($D1859,metadata!$B$2:$S$451,12,0)</f>
        <v>diptera</v>
      </c>
      <c r="P1859" t="str">
        <f>VLOOKUP($D1859,metadata!$B$2:$S$451,13,0)</f>
        <v>BURDETTE</v>
      </c>
      <c r="Q1859">
        <f>VLOOKUP($D1859,metadata!$B$2:$S$451,14,0)</f>
        <v>41.613332999999997</v>
      </c>
      <c r="R1859">
        <f>VLOOKUP($D1859,metadata!$B$2:$S$451,15,0)</f>
        <v>-86.247500000000002</v>
      </c>
      <c r="S1859">
        <f>VLOOKUP($D1859,metadata!$B$2:$S$451,16,0)</f>
        <v>0.2</v>
      </c>
      <c r="T1859" t="str">
        <f>VLOOKUP($D1859,metadata!$B$2:$S$451,17,0)</f>
        <v/>
      </c>
      <c r="U1859" t="str">
        <f>VLOOKUP($D1859,metadata!$B$2:$S$451,18,0)</f>
        <v/>
      </c>
      <c r="V1859">
        <f>VLOOKUP($D1859,metadata!$B$2:$Z$451,19,0)</f>
        <v>90</v>
      </c>
      <c r="W1859" t="str">
        <f>VLOOKUP($D1859,metadata!$B$2:$Z$451,20,0)</f>
        <v>global average</v>
      </c>
      <c r="X1859" t="str">
        <f>VLOOKUP($D1859,metadata!$B$2:$Z$451,21,0)</f>
        <v/>
      </c>
      <c r="Y1859">
        <f>VLOOKUP($D1859,metadata!$B$2:$Z$451,22,0)</f>
        <v>48</v>
      </c>
      <c r="Z1859" t="str">
        <f>VLOOKUP($D1859,metadata!$B$2:$Z$451,23,0)</f>
        <v/>
      </c>
      <c r="AA1859" t="str">
        <f>VLOOKUP($D1859,metadata!$B$2:$Z$451,24,0)</f>
        <v>egg</v>
      </c>
      <c r="AB1859" t="str">
        <f>VLOOKUP($D1859,metadata!$B$2:$Z$451,25,0)</f>
        <v/>
      </c>
      <c r="AC1859">
        <v>23.998244844229902</v>
      </c>
      <c r="AD1859">
        <v>2.32558139534884</v>
      </c>
      <c r="AF1859">
        <f>IF(AE1859="",V1859,AE1859)</f>
        <v>90</v>
      </c>
      <c r="AG1859">
        <f>ROUND(AC1859,1)</f>
        <v>24</v>
      </c>
      <c r="AH1859">
        <v>1983</v>
      </c>
      <c r="AI1859" t="s">
        <v>38</v>
      </c>
      <c r="AJ1859" t="s">
        <v>38</v>
      </c>
    </row>
    <row r="1860" spans="3:36" x14ac:dyDescent="0.3">
      <c r="C1860">
        <v>1860</v>
      </c>
      <c r="D1860" t="str">
        <f t="shared" si="62"/>
        <v>48-TOPSY</v>
      </c>
      <c r="E1860" t="str">
        <f>VLOOKUP($D1860,metadata!$B$2:$S$451,2,0)</f>
        <v>SHROYER, DA; CRAIG, GB</v>
      </c>
      <c r="F1860" t="str">
        <f>VLOOKUP($D1860,metadata!$B$2:$S$451,3,0)</f>
        <v>EGG DIAPAUSE IN AEDES-TRISERIATUS (DIPTERA, CULICIDAE) - GEOGRAPHIC-VARIATION IN PHOTOPERIODIC RESPONSE AND FACTORS INFLUENCING DIAPAUSE TERMINATION</v>
      </c>
      <c r="G1860" t="str">
        <f>VLOOKUP($D1860,metadata!$B$2:$S$451,4,0)</f>
        <v>10.1093/jmedent/20.6.601</v>
      </c>
      <c r="H1860" t="str">
        <f>VLOOKUP($D1860,metadata!$B$2:$S$451,5,0)</f>
        <v>y</v>
      </c>
      <c r="I1860" t="str">
        <f>VLOOKUP($D1860,metadata!$B$2:$S$451,6,0)</f>
        <v>a</v>
      </c>
      <c r="J1860" t="str">
        <f>VLOOKUP($D1860,metadata!$B$2:$S$451,7,0)</f>
        <v>i</v>
      </c>
      <c r="K1860">
        <f>VLOOKUP($D1860,metadata!$B$2:$S$451,8,0)</f>
        <v>9</v>
      </c>
      <c r="L1860">
        <f>VLOOKUP($D1860,metadata!$B$2:$S$451,9,0)</f>
        <v>10</v>
      </c>
      <c r="M1860" t="str">
        <f>VLOOKUP($D1860,metadata!$B$2:$S$451,10,0)</f>
        <v/>
      </c>
      <c r="N1860" t="str">
        <f>VLOOKUP($D1860,metadata!$B$2:$S$451,11,0)</f>
        <v>Aedes triseratius</v>
      </c>
      <c r="O1860" t="str">
        <f>VLOOKUP($D1860,metadata!$B$2:$S$451,12,0)</f>
        <v>diptera</v>
      </c>
      <c r="P1860" t="str">
        <f>VLOOKUP($D1860,metadata!$B$2:$S$451,13,0)</f>
        <v>TOPSY</v>
      </c>
      <c r="Q1860">
        <f>VLOOKUP($D1860,metadata!$B$2:$S$451,14,0)</f>
        <v>30.280277999999999</v>
      </c>
      <c r="R1860">
        <f>VLOOKUP($D1860,metadata!$B$2:$S$451,15,0)</f>
        <v>-93.360833</v>
      </c>
      <c r="S1860">
        <f>VLOOKUP($D1860,metadata!$B$2:$S$451,16,0)</f>
        <v>0.2</v>
      </c>
      <c r="T1860" t="str">
        <f>VLOOKUP($D1860,metadata!$B$2:$S$451,17,0)</f>
        <v/>
      </c>
      <c r="U1860" t="str">
        <f>VLOOKUP($D1860,metadata!$B$2:$S$451,18,0)</f>
        <v/>
      </c>
      <c r="V1860">
        <f>VLOOKUP($D1860,metadata!$B$2:$Z$451,19,0)</f>
        <v>90</v>
      </c>
      <c r="W1860" t="str">
        <f>VLOOKUP($D1860,metadata!$B$2:$Z$451,20,0)</f>
        <v>global average</v>
      </c>
      <c r="X1860" t="str">
        <f>VLOOKUP($D1860,metadata!$B$2:$Z$451,21,0)</f>
        <v/>
      </c>
      <c r="Y1860">
        <f>VLOOKUP($D1860,metadata!$B$2:$Z$451,22,0)</f>
        <v>48</v>
      </c>
      <c r="Z1860" t="str">
        <f>VLOOKUP($D1860,metadata!$B$2:$Z$451,23,0)</f>
        <v/>
      </c>
      <c r="AA1860" t="str">
        <f>VLOOKUP($D1860,metadata!$B$2:$Z$451,24,0)</f>
        <v>egg</v>
      </c>
      <c r="AB1860" t="str">
        <f>VLOOKUP($D1860,metadata!$B$2:$Z$451,25,0)</f>
        <v/>
      </c>
      <c r="AC1860">
        <v>9.8917068889863895</v>
      </c>
      <c r="AD1860">
        <v>93.488372093023202</v>
      </c>
      <c r="AF1860">
        <f>IF(AE1860="",V1860,AE1860)</f>
        <v>90</v>
      </c>
      <c r="AG1860">
        <v>10</v>
      </c>
      <c r="AH1860">
        <v>1983</v>
      </c>
      <c r="AI1860" t="s">
        <v>38</v>
      </c>
      <c r="AJ1860" t="s">
        <v>38</v>
      </c>
    </row>
    <row r="1861" spans="3:36" x14ac:dyDescent="0.3">
      <c r="C1861">
        <v>1861</v>
      </c>
      <c r="D1861" t="str">
        <f t="shared" si="62"/>
        <v>48-TOPSY</v>
      </c>
      <c r="E1861" t="str">
        <f>VLOOKUP($D1861,metadata!$B$2:$S$451,2,0)</f>
        <v>SHROYER, DA; CRAIG, GB</v>
      </c>
      <c r="F1861" t="str">
        <f>VLOOKUP($D1861,metadata!$B$2:$S$451,3,0)</f>
        <v>EGG DIAPAUSE IN AEDES-TRISERIATUS (DIPTERA, CULICIDAE) - GEOGRAPHIC-VARIATION IN PHOTOPERIODIC RESPONSE AND FACTORS INFLUENCING DIAPAUSE TERMINATION</v>
      </c>
      <c r="G1861" t="str">
        <f>VLOOKUP($D1861,metadata!$B$2:$S$451,4,0)</f>
        <v>10.1093/jmedent/20.6.601</v>
      </c>
      <c r="H1861" t="str">
        <f>VLOOKUP($D1861,metadata!$B$2:$S$451,5,0)</f>
        <v>y</v>
      </c>
      <c r="I1861" t="str">
        <f>VLOOKUP($D1861,metadata!$B$2:$S$451,6,0)</f>
        <v>a</v>
      </c>
      <c r="J1861" t="str">
        <f>VLOOKUP($D1861,metadata!$B$2:$S$451,7,0)</f>
        <v>i</v>
      </c>
      <c r="K1861">
        <f>VLOOKUP($D1861,metadata!$B$2:$S$451,8,0)</f>
        <v>9</v>
      </c>
      <c r="L1861">
        <f>VLOOKUP($D1861,metadata!$B$2:$S$451,9,0)</f>
        <v>10</v>
      </c>
      <c r="M1861" t="str">
        <f>VLOOKUP($D1861,metadata!$B$2:$S$451,10,0)</f>
        <v/>
      </c>
      <c r="N1861" t="str">
        <f>VLOOKUP($D1861,metadata!$B$2:$S$451,11,0)</f>
        <v>Aedes triseratius</v>
      </c>
      <c r="O1861" t="str">
        <f>VLOOKUP($D1861,metadata!$B$2:$S$451,12,0)</f>
        <v>diptera</v>
      </c>
      <c r="P1861" t="str">
        <f>VLOOKUP($D1861,metadata!$B$2:$S$451,13,0)</f>
        <v>TOPSY</v>
      </c>
      <c r="Q1861">
        <f>VLOOKUP($D1861,metadata!$B$2:$S$451,14,0)</f>
        <v>30.280277999999999</v>
      </c>
      <c r="R1861">
        <f>VLOOKUP($D1861,metadata!$B$2:$S$451,15,0)</f>
        <v>-93.360833</v>
      </c>
      <c r="S1861">
        <f>VLOOKUP($D1861,metadata!$B$2:$S$451,16,0)</f>
        <v>0.2</v>
      </c>
      <c r="T1861" t="str">
        <f>VLOOKUP($D1861,metadata!$B$2:$S$451,17,0)</f>
        <v/>
      </c>
      <c r="U1861" t="str">
        <f>VLOOKUP($D1861,metadata!$B$2:$S$451,18,0)</f>
        <v/>
      </c>
      <c r="V1861">
        <f>VLOOKUP($D1861,metadata!$B$2:$Z$451,19,0)</f>
        <v>90</v>
      </c>
      <c r="W1861" t="str">
        <f>VLOOKUP($D1861,metadata!$B$2:$Z$451,20,0)</f>
        <v>global average</v>
      </c>
      <c r="X1861" t="str">
        <f>VLOOKUP($D1861,metadata!$B$2:$Z$451,21,0)</f>
        <v/>
      </c>
      <c r="Y1861">
        <f>VLOOKUP($D1861,metadata!$B$2:$Z$451,22,0)</f>
        <v>48</v>
      </c>
      <c r="Z1861" t="str">
        <f>VLOOKUP($D1861,metadata!$B$2:$Z$451,23,0)</f>
        <v/>
      </c>
      <c r="AA1861" t="str">
        <f>VLOOKUP($D1861,metadata!$B$2:$Z$451,24,0)</f>
        <v>egg</v>
      </c>
      <c r="AB1861" t="str">
        <f>VLOOKUP($D1861,metadata!$B$2:$Z$451,25,0)</f>
        <v/>
      </c>
      <c r="AC1861">
        <v>10.9476086002632</v>
      </c>
      <c r="AD1861">
        <v>94.418604651162696</v>
      </c>
      <c r="AF1861">
        <f>IF(AE1861="",V1861,AE1861)</f>
        <v>90</v>
      </c>
      <c r="AG1861">
        <v>11</v>
      </c>
      <c r="AH1861">
        <v>1983</v>
      </c>
      <c r="AI1861" t="s">
        <v>38</v>
      </c>
      <c r="AJ1861" t="s">
        <v>38</v>
      </c>
    </row>
    <row r="1862" spans="3:36" x14ac:dyDescent="0.3">
      <c r="C1862">
        <v>1862</v>
      </c>
      <c r="D1862" t="str">
        <f t="shared" si="62"/>
        <v>48-TOPSY</v>
      </c>
      <c r="E1862" t="str">
        <f>VLOOKUP($D1862,metadata!$B$2:$S$451,2,0)</f>
        <v>SHROYER, DA; CRAIG, GB</v>
      </c>
      <c r="F1862" t="str">
        <f>VLOOKUP($D1862,metadata!$B$2:$S$451,3,0)</f>
        <v>EGG DIAPAUSE IN AEDES-TRISERIATUS (DIPTERA, CULICIDAE) - GEOGRAPHIC-VARIATION IN PHOTOPERIODIC RESPONSE AND FACTORS INFLUENCING DIAPAUSE TERMINATION</v>
      </c>
      <c r="G1862" t="str">
        <f>VLOOKUP($D1862,metadata!$B$2:$S$451,4,0)</f>
        <v>10.1093/jmedent/20.6.601</v>
      </c>
      <c r="H1862" t="str">
        <f>VLOOKUP($D1862,metadata!$B$2:$S$451,5,0)</f>
        <v>y</v>
      </c>
      <c r="I1862" t="str">
        <f>VLOOKUP($D1862,metadata!$B$2:$S$451,6,0)</f>
        <v>a</v>
      </c>
      <c r="J1862" t="str">
        <f>VLOOKUP($D1862,metadata!$B$2:$S$451,7,0)</f>
        <v>i</v>
      </c>
      <c r="K1862">
        <f>VLOOKUP($D1862,metadata!$B$2:$S$451,8,0)</f>
        <v>9</v>
      </c>
      <c r="L1862">
        <f>VLOOKUP($D1862,metadata!$B$2:$S$451,9,0)</f>
        <v>10</v>
      </c>
      <c r="M1862" t="str">
        <f>VLOOKUP($D1862,metadata!$B$2:$S$451,10,0)</f>
        <v/>
      </c>
      <c r="N1862" t="str">
        <f>VLOOKUP($D1862,metadata!$B$2:$S$451,11,0)</f>
        <v>Aedes triseratius</v>
      </c>
      <c r="O1862" t="str">
        <f>VLOOKUP($D1862,metadata!$B$2:$S$451,12,0)</f>
        <v>diptera</v>
      </c>
      <c r="P1862" t="str">
        <f>VLOOKUP($D1862,metadata!$B$2:$S$451,13,0)</f>
        <v>TOPSY</v>
      </c>
      <c r="Q1862">
        <f>VLOOKUP($D1862,metadata!$B$2:$S$451,14,0)</f>
        <v>30.280277999999999</v>
      </c>
      <c r="R1862">
        <f>VLOOKUP($D1862,metadata!$B$2:$S$451,15,0)</f>
        <v>-93.360833</v>
      </c>
      <c r="S1862">
        <f>VLOOKUP($D1862,metadata!$B$2:$S$451,16,0)</f>
        <v>0.2</v>
      </c>
      <c r="T1862" t="str">
        <f>VLOOKUP($D1862,metadata!$B$2:$S$451,17,0)</f>
        <v/>
      </c>
      <c r="U1862" t="str">
        <f>VLOOKUP($D1862,metadata!$B$2:$S$451,18,0)</f>
        <v/>
      </c>
      <c r="V1862">
        <f>VLOOKUP($D1862,metadata!$B$2:$Z$451,19,0)</f>
        <v>90</v>
      </c>
      <c r="W1862" t="str">
        <f>VLOOKUP($D1862,metadata!$B$2:$Z$451,20,0)</f>
        <v>global average</v>
      </c>
      <c r="X1862" t="str">
        <f>VLOOKUP($D1862,metadata!$B$2:$Z$451,21,0)</f>
        <v/>
      </c>
      <c r="Y1862">
        <f>VLOOKUP($D1862,metadata!$B$2:$Z$451,22,0)</f>
        <v>48</v>
      </c>
      <c r="Z1862" t="str">
        <f>VLOOKUP($D1862,metadata!$B$2:$Z$451,23,0)</f>
        <v/>
      </c>
      <c r="AA1862" t="str">
        <f>VLOOKUP($D1862,metadata!$B$2:$Z$451,24,0)</f>
        <v>egg</v>
      </c>
      <c r="AB1862" t="str">
        <f>VLOOKUP($D1862,metadata!$B$2:$Z$451,25,0)</f>
        <v/>
      </c>
      <c r="AC1862">
        <v>11.887318999561201</v>
      </c>
      <c r="AD1862">
        <v>49.302325581395301</v>
      </c>
      <c r="AF1862">
        <f>IF(AE1862="",V1862,AE1862)</f>
        <v>90</v>
      </c>
      <c r="AG1862">
        <v>12</v>
      </c>
      <c r="AH1862">
        <v>1983</v>
      </c>
      <c r="AI1862" t="s">
        <v>38</v>
      </c>
      <c r="AJ1862" t="s">
        <v>38</v>
      </c>
    </row>
    <row r="1863" spans="3:36" x14ac:dyDescent="0.3">
      <c r="C1863">
        <v>1863</v>
      </c>
      <c r="D1863" t="str">
        <f t="shared" si="62"/>
        <v>48-TOPSY</v>
      </c>
      <c r="E1863" t="str">
        <f>VLOOKUP($D1863,metadata!$B$2:$S$451,2,0)</f>
        <v>SHROYER, DA; CRAIG, GB</v>
      </c>
      <c r="F1863" t="str">
        <f>VLOOKUP($D1863,metadata!$B$2:$S$451,3,0)</f>
        <v>EGG DIAPAUSE IN AEDES-TRISERIATUS (DIPTERA, CULICIDAE) - GEOGRAPHIC-VARIATION IN PHOTOPERIODIC RESPONSE AND FACTORS INFLUENCING DIAPAUSE TERMINATION</v>
      </c>
      <c r="G1863" t="str">
        <f>VLOOKUP($D1863,metadata!$B$2:$S$451,4,0)</f>
        <v>10.1093/jmedent/20.6.601</v>
      </c>
      <c r="H1863" t="str">
        <f>VLOOKUP($D1863,metadata!$B$2:$S$451,5,0)</f>
        <v>y</v>
      </c>
      <c r="I1863" t="str">
        <f>VLOOKUP($D1863,metadata!$B$2:$S$451,6,0)</f>
        <v>a</v>
      </c>
      <c r="J1863" t="str">
        <f>VLOOKUP($D1863,metadata!$B$2:$S$451,7,0)</f>
        <v>i</v>
      </c>
      <c r="K1863">
        <f>VLOOKUP($D1863,metadata!$B$2:$S$451,8,0)</f>
        <v>9</v>
      </c>
      <c r="L1863">
        <f>VLOOKUP($D1863,metadata!$B$2:$S$451,9,0)</f>
        <v>10</v>
      </c>
      <c r="M1863" t="str">
        <f>VLOOKUP($D1863,metadata!$B$2:$S$451,10,0)</f>
        <v/>
      </c>
      <c r="N1863" t="str">
        <f>VLOOKUP($D1863,metadata!$B$2:$S$451,11,0)</f>
        <v>Aedes triseratius</v>
      </c>
      <c r="O1863" t="str">
        <f>VLOOKUP($D1863,metadata!$B$2:$S$451,12,0)</f>
        <v>diptera</v>
      </c>
      <c r="P1863" t="str">
        <f>VLOOKUP($D1863,metadata!$B$2:$S$451,13,0)</f>
        <v>TOPSY</v>
      </c>
      <c r="Q1863">
        <f>VLOOKUP($D1863,metadata!$B$2:$S$451,14,0)</f>
        <v>30.280277999999999</v>
      </c>
      <c r="R1863">
        <f>VLOOKUP($D1863,metadata!$B$2:$S$451,15,0)</f>
        <v>-93.360833</v>
      </c>
      <c r="S1863">
        <f>VLOOKUP($D1863,metadata!$B$2:$S$451,16,0)</f>
        <v>0.2</v>
      </c>
      <c r="T1863" t="str">
        <f>VLOOKUP($D1863,metadata!$B$2:$S$451,17,0)</f>
        <v/>
      </c>
      <c r="U1863" t="str">
        <f>VLOOKUP($D1863,metadata!$B$2:$S$451,18,0)</f>
        <v/>
      </c>
      <c r="V1863">
        <f>VLOOKUP($D1863,metadata!$B$2:$Z$451,19,0)</f>
        <v>90</v>
      </c>
      <c r="W1863" t="str">
        <f>VLOOKUP($D1863,metadata!$B$2:$Z$451,20,0)</f>
        <v>global average</v>
      </c>
      <c r="X1863" t="str">
        <f>VLOOKUP($D1863,metadata!$B$2:$Z$451,21,0)</f>
        <v/>
      </c>
      <c r="Y1863">
        <f>VLOOKUP($D1863,metadata!$B$2:$Z$451,22,0)</f>
        <v>48</v>
      </c>
      <c r="Z1863" t="str">
        <f>VLOOKUP($D1863,metadata!$B$2:$Z$451,23,0)</f>
        <v/>
      </c>
      <c r="AA1863" t="str">
        <f>VLOOKUP($D1863,metadata!$B$2:$Z$451,24,0)</f>
        <v>egg</v>
      </c>
      <c r="AB1863" t="str">
        <f>VLOOKUP($D1863,metadata!$B$2:$Z$451,25,0)</f>
        <v/>
      </c>
      <c r="AC1863">
        <v>13.0559017112768</v>
      </c>
      <c r="AD1863">
        <v>0.93023255813954997</v>
      </c>
      <c r="AF1863">
        <f>IF(AE1863="",V1863,AE1863)</f>
        <v>90</v>
      </c>
      <c r="AG1863">
        <v>13</v>
      </c>
      <c r="AH1863">
        <v>1983</v>
      </c>
      <c r="AI1863" t="s">
        <v>38</v>
      </c>
      <c r="AJ1863" t="s">
        <v>38</v>
      </c>
    </row>
    <row r="1864" spans="3:36" x14ac:dyDescent="0.3">
      <c r="C1864">
        <v>1864</v>
      </c>
      <c r="D1864" t="str">
        <f t="shared" si="62"/>
        <v>48-TOPSY</v>
      </c>
      <c r="E1864" t="str">
        <f>VLOOKUP($D1864,metadata!$B$2:$S$451,2,0)</f>
        <v>SHROYER, DA; CRAIG, GB</v>
      </c>
      <c r="F1864" t="str">
        <f>VLOOKUP($D1864,metadata!$B$2:$S$451,3,0)</f>
        <v>EGG DIAPAUSE IN AEDES-TRISERIATUS (DIPTERA, CULICIDAE) - GEOGRAPHIC-VARIATION IN PHOTOPERIODIC RESPONSE AND FACTORS INFLUENCING DIAPAUSE TERMINATION</v>
      </c>
      <c r="G1864" t="str">
        <f>VLOOKUP($D1864,metadata!$B$2:$S$451,4,0)</f>
        <v>10.1093/jmedent/20.6.601</v>
      </c>
      <c r="H1864" t="str">
        <f>VLOOKUP($D1864,metadata!$B$2:$S$451,5,0)</f>
        <v>y</v>
      </c>
      <c r="I1864" t="str">
        <f>VLOOKUP($D1864,metadata!$B$2:$S$451,6,0)</f>
        <v>a</v>
      </c>
      <c r="J1864" t="str">
        <f>VLOOKUP($D1864,metadata!$B$2:$S$451,7,0)</f>
        <v>i</v>
      </c>
      <c r="K1864">
        <f>VLOOKUP($D1864,metadata!$B$2:$S$451,8,0)</f>
        <v>9</v>
      </c>
      <c r="L1864">
        <f>VLOOKUP($D1864,metadata!$B$2:$S$451,9,0)</f>
        <v>10</v>
      </c>
      <c r="M1864" t="str">
        <f>VLOOKUP($D1864,metadata!$B$2:$S$451,10,0)</f>
        <v/>
      </c>
      <c r="N1864" t="str">
        <f>VLOOKUP($D1864,metadata!$B$2:$S$451,11,0)</f>
        <v>Aedes triseratius</v>
      </c>
      <c r="O1864" t="str">
        <f>VLOOKUP($D1864,metadata!$B$2:$S$451,12,0)</f>
        <v>diptera</v>
      </c>
      <c r="P1864" t="str">
        <f>VLOOKUP($D1864,metadata!$B$2:$S$451,13,0)</f>
        <v>TOPSY</v>
      </c>
      <c r="Q1864">
        <f>VLOOKUP($D1864,metadata!$B$2:$S$451,14,0)</f>
        <v>30.280277999999999</v>
      </c>
      <c r="R1864">
        <f>VLOOKUP($D1864,metadata!$B$2:$S$451,15,0)</f>
        <v>-93.360833</v>
      </c>
      <c r="S1864">
        <f>VLOOKUP($D1864,metadata!$B$2:$S$451,16,0)</f>
        <v>0.2</v>
      </c>
      <c r="T1864" t="str">
        <f>VLOOKUP($D1864,metadata!$B$2:$S$451,17,0)</f>
        <v/>
      </c>
      <c r="U1864" t="str">
        <f>VLOOKUP($D1864,metadata!$B$2:$S$451,18,0)</f>
        <v/>
      </c>
      <c r="V1864">
        <f>VLOOKUP($D1864,metadata!$B$2:$Z$451,19,0)</f>
        <v>90</v>
      </c>
      <c r="W1864" t="str">
        <f>VLOOKUP($D1864,metadata!$B$2:$Z$451,20,0)</f>
        <v>global average</v>
      </c>
      <c r="X1864" t="str">
        <f>VLOOKUP($D1864,metadata!$B$2:$Z$451,21,0)</f>
        <v/>
      </c>
      <c r="Y1864">
        <f>VLOOKUP($D1864,metadata!$B$2:$Z$451,22,0)</f>
        <v>48</v>
      </c>
      <c r="Z1864" t="str">
        <f>VLOOKUP($D1864,metadata!$B$2:$Z$451,23,0)</f>
        <v/>
      </c>
      <c r="AA1864" t="str">
        <f>VLOOKUP($D1864,metadata!$B$2:$Z$451,24,0)</f>
        <v>egg</v>
      </c>
      <c r="AB1864" t="str">
        <f>VLOOKUP($D1864,metadata!$B$2:$Z$451,25,0)</f>
        <v/>
      </c>
      <c r="AC1864">
        <v>14.035980693286501</v>
      </c>
      <c r="AD1864">
        <v>2.32558139534884</v>
      </c>
      <c r="AF1864">
        <f>IF(AE1864="",V1864,AE1864)</f>
        <v>90</v>
      </c>
      <c r="AG1864">
        <f>ROUND(AC1864,1)</f>
        <v>14</v>
      </c>
      <c r="AH1864">
        <v>1983</v>
      </c>
      <c r="AI1864" t="s">
        <v>38</v>
      </c>
      <c r="AJ1864" t="s">
        <v>38</v>
      </c>
    </row>
    <row r="1865" spans="3:36" x14ac:dyDescent="0.3">
      <c r="C1865">
        <v>1865</v>
      </c>
      <c r="D1865" t="str">
        <f t="shared" si="62"/>
        <v>48-TOPSY</v>
      </c>
      <c r="E1865" t="str">
        <f>VLOOKUP($D1865,metadata!$B$2:$S$451,2,0)</f>
        <v>SHROYER, DA; CRAIG, GB</v>
      </c>
      <c r="F1865" t="str">
        <f>VLOOKUP($D1865,metadata!$B$2:$S$451,3,0)</f>
        <v>EGG DIAPAUSE IN AEDES-TRISERIATUS (DIPTERA, CULICIDAE) - GEOGRAPHIC-VARIATION IN PHOTOPERIODIC RESPONSE AND FACTORS INFLUENCING DIAPAUSE TERMINATION</v>
      </c>
      <c r="G1865" t="str">
        <f>VLOOKUP($D1865,metadata!$B$2:$S$451,4,0)</f>
        <v>10.1093/jmedent/20.6.601</v>
      </c>
      <c r="H1865" t="str">
        <f>VLOOKUP($D1865,metadata!$B$2:$S$451,5,0)</f>
        <v>y</v>
      </c>
      <c r="I1865" t="str">
        <f>VLOOKUP($D1865,metadata!$B$2:$S$451,6,0)</f>
        <v>a</v>
      </c>
      <c r="J1865" t="str">
        <f>VLOOKUP($D1865,metadata!$B$2:$S$451,7,0)</f>
        <v>i</v>
      </c>
      <c r="K1865">
        <f>VLOOKUP($D1865,metadata!$B$2:$S$451,8,0)</f>
        <v>9</v>
      </c>
      <c r="L1865">
        <f>VLOOKUP($D1865,metadata!$B$2:$S$451,9,0)</f>
        <v>10</v>
      </c>
      <c r="M1865" t="str">
        <f>VLOOKUP($D1865,metadata!$B$2:$S$451,10,0)</f>
        <v/>
      </c>
      <c r="N1865" t="str">
        <f>VLOOKUP($D1865,metadata!$B$2:$S$451,11,0)</f>
        <v>Aedes triseratius</v>
      </c>
      <c r="O1865" t="str">
        <f>VLOOKUP($D1865,metadata!$B$2:$S$451,12,0)</f>
        <v>diptera</v>
      </c>
      <c r="P1865" t="str">
        <f>VLOOKUP($D1865,metadata!$B$2:$S$451,13,0)</f>
        <v>TOPSY</v>
      </c>
      <c r="Q1865">
        <f>VLOOKUP($D1865,metadata!$B$2:$S$451,14,0)</f>
        <v>30.280277999999999</v>
      </c>
      <c r="R1865">
        <f>VLOOKUP($D1865,metadata!$B$2:$S$451,15,0)</f>
        <v>-93.360833</v>
      </c>
      <c r="S1865">
        <f>VLOOKUP($D1865,metadata!$B$2:$S$451,16,0)</f>
        <v>0.2</v>
      </c>
      <c r="T1865" t="str">
        <f>VLOOKUP($D1865,metadata!$B$2:$S$451,17,0)</f>
        <v/>
      </c>
      <c r="U1865" t="str">
        <f>VLOOKUP($D1865,metadata!$B$2:$S$451,18,0)</f>
        <v/>
      </c>
      <c r="V1865">
        <f>VLOOKUP($D1865,metadata!$B$2:$Z$451,19,0)</f>
        <v>90</v>
      </c>
      <c r="W1865" t="str">
        <f>VLOOKUP($D1865,metadata!$B$2:$Z$451,20,0)</f>
        <v>global average</v>
      </c>
      <c r="X1865" t="str">
        <f>VLOOKUP($D1865,metadata!$B$2:$Z$451,21,0)</f>
        <v/>
      </c>
      <c r="Y1865">
        <f>VLOOKUP($D1865,metadata!$B$2:$Z$451,22,0)</f>
        <v>48</v>
      </c>
      <c r="Z1865" t="str">
        <f>VLOOKUP($D1865,metadata!$B$2:$Z$451,23,0)</f>
        <v/>
      </c>
      <c r="AA1865" t="str">
        <f>VLOOKUP($D1865,metadata!$B$2:$Z$451,24,0)</f>
        <v>egg</v>
      </c>
      <c r="AB1865" t="str">
        <f>VLOOKUP($D1865,metadata!$B$2:$Z$451,25,0)</f>
        <v/>
      </c>
      <c r="AC1865">
        <v>15.0143045195261</v>
      </c>
      <c r="AD1865">
        <v>6.0465116279069901</v>
      </c>
      <c r="AF1865">
        <f>IF(AE1865="",V1865,AE1865)</f>
        <v>90</v>
      </c>
      <c r="AG1865">
        <f>ROUND(AC1865,1)</f>
        <v>15</v>
      </c>
      <c r="AH1865">
        <v>1983</v>
      </c>
      <c r="AI1865" t="s">
        <v>38</v>
      </c>
      <c r="AJ1865" t="s">
        <v>38</v>
      </c>
    </row>
    <row r="1866" spans="3:36" x14ac:dyDescent="0.3">
      <c r="C1866">
        <v>1866</v>
      </c>
      <c r="D1866" t="str">
        <f t="shared" si="62"/>
        <v>48-TOPSY</v>
      </c>
      <c r="E1866" t="str">
        <f>VLOOKUP($D1866,metadata!$B$2:$S$451,2,0)</f>
        <v>SHROYER, DA; CRAIG, GB</v>
      </c>
      <c r="F1866" t="str">
        <f>VLOOKUP($D1866,metadata!$B$2:$S$451,3,0)</f>
        <v>EGG DIAPAUSE IN AEDES-TRISERIATUS (DIPTERA, CULICIDAE) - GEOGRAPHIC-VARIATION IN PHOTOPERIODIC RESPONSE AND FACTORS INFLUENCING DIAPAUSE TERMINATION</v>
      </c>
      <c r="G1866" t="str">
        <f>VLOOKUP($D1866,metadata!$B$2:$S$451,4,0)</f>
        <v>10.1093/jmedent/20.6.601</v>
      </c>
      <c r="H1866" t="str">
        <f>VLOOKUP($D1866,metadata!$B$2:$S$451,5,0)</f>
        <v>y</v>
      </c>
      <c r="I1866" t="str">
        <f>VLOOKUP($D1866,metadata!$B$2:$S$451,6,0)</f>
        <v>a</v>
      </c>
      <c r="J1866" t="str">
        <f>VLOOKUP($D1866,metadata!$B$2:$S$451,7,0)</f>
        <v>i</v>
      </c>
      <c r="K1866">
        <f>VLOOKUP($D1866,metadata!$B$2:$S$451,8,0)</f>
        <v>9</v>
      </c>
      <c r="L1866">
        <f>VLOOKUP($D1866,metadata!$B$2:$S$451,9,0)</f>
        <v>10</v>
      </c>
      <c r="M1866" t="str">
        <f>VLOOKUP($D1866,metadata!$B$2:$S$451,10,0)</f>
        <v/>
      </c>
      <c r="N1866" t="str">
        <f>VLOOKUP($D1866,metadata!$B$2:$S$451,11,0)</f>
        <v>Aedes triseratius</v>
      </c>
      <c r="O1866" t="str">
        <f>VLOOKUP($D1866,metadata!$B$2:$S$451,12,0)</f>
        <v>diptera</v>
      </c>
      <c r="P1866" t="str">
        <f>VLOOKUP($D1866,metadata!$B$2:$S$451,13,0)</f>
        <v>TOPSY</v>
      </c>
      <c r="Q1866">
        <f>VLOOKUP($D1866,metadata!$B$2:$S$451,14,0)</f>
        <v>30.280277999999999</v>
      </c>
      <c r="R1866">
        <f>VLOOKUP($D1866,metadata!$B$2:$S$451,15,0)</f>
        <v>-93.360833</v>
      </c>
      <c r="S1866">
        <f>VLOOKUP($D1866,metadata!$B$2:$S$451,16,0)</f>
        <v>0.2</v>
      </c>
      <c r="T1866" t="str">
        <f>VLOOKUP($D1866,metadata!$B$2:$S$451,17,0)</f>
        <v/>
      </c>
      <c r="U1866" t="str">
        <f>VLOOKUP($D1866,metadata!$B$2:$S$451,18,0)</f>
        <v/>
      </c>
      <c r="V1866">
        <f>VLOOKUP($D1866,metadata!$B$2:$Z$451,19,0)</f>
        <v>90</v>
      </c>
      <c r="W1866" t="str">
        <f>VLOOKUP($D1866,metadata!$B$2:$Z$451,20,0)</f>
        <v>global average</v>
      </c>
      <c r="X1866" t="str">
        <f>VLOOKUP($D1866,metadata!$B$2:$Z$451,21,0)</f>
        <v/>
      </c>
      <c r="Y1866">
        <f>VLOOKUP($D1866,metadata!$B$2:$Z$451,22,0)</f>
        <v>48</v>
      </c>
      <c r="Z1866" t="str">
        <f>VLOOKUP($D1866,metadata!$B$2:$Z$451,23,0)</f>
        <v/>
      </c>
      <c r="AA1866" t="str">
        <f>VLOOKUP($D1866,metadata!$B$2:$Z$451,24,0)</f>
        <v>egg</v>
      </c>
      <c r="AB1866" t="str">
        <f>VLOOKUP($D1866,metadata!$B$2:$Z$451,25,0)</f>
        <v/>
      </c>
      <c r="AC1866">
        <v>15.998946906537901</v>
      </c>
      <c r="AD1866">
        <v>1.3953488372093199</v>
      </c>
      <c r="AF1866">
        <f>IF(AE1866="",V1866,AE1866)</f>
        <v>90</v>
      </c>
      <c r="AG1866">
        <f>ROUND(AC1866,1)</f>
        <v>16</v>
      </c>
      <c r="AH1866">
        <v>1983</v>
      </c>
      <c r="AI1866" t="s">
        <v>38</v>
      </c>
      <c r="AJ1866" t="s">
        <v>38</v>
      </c>
    </row>
    <row r="1867" spans="3:36" x14ac:dyDescent="0.3">
      <c r="C1867">
        <v>1867</v>
      </c>
      <c r="D1867" t="str">
        <f t="shared" si="62"/>
        <v>48-TOPSY</v>
      </c>
      <c r="E1867" t="str">
        <f>VLOOKUP($D1867,metadata!$B$2:$S$451,2,0)</f>
        <v>SHROYER, DA; CRAIG, GB</v>
      </c>
      <c r="F1867" t="str">
        <f>VLOOKUP($D1867,metadata!$B$2:$S$451,3,0)</f>
        <v>EGG DIAPAUSE IN AEDES-TRISERIATUS (DIPTERA, CULICIDAE) - GEOGRAPHIC-VARIATION IN PHOTOPERIODIC RESPONSE AND FACTORS INFLUENCING DIAPAUSE TERMINATION</v>
      </c>
      <c r="G1867" t="str">
        <f>VLOOKUP($D1867,metadata!$B$2:$S$451,4,0)</f>
        <v>10.1093/jmedent/20.6.601</v>
      </c>
      <c r="H1867" t="str">
        <f>VLOOKUP($D1867,metadata!$B$2:$S$451,5,0)</f>
        <v>y</v>
      </c>
      <c r="I1867" t="str">
        <f>VLOOKUP($D1867,metadata!$B$2:$S$451,6,0)</f>
        <v>a</v>
      </c>
      <c r="J1867" t="str">
        <f>VLOOKUP($D1867,metadata!$B$2:$S$451,7,0)</f>
        <v>i</v>
      </c>
      <c r="K1867">
        <f>VLOOKUP($D1867,metadata!$B$2:$S$451,8,0)</f>
        <v>9</v>
      </c>
      <c r="L1867">
        <f>VLOOKUP($D1867,metadata!$B$2:$S$451,9,0)</f>
        <v>10</v>
      </c>
      <c r="M1867" t="str">
        <f>VLOOKUP($D1867,metadata!$B$2:$S$451,10,0)</f>
        <v/>
      </c>
      <c r="N1867" t="str">
        <f>VLOOKUP($D1867,metadata!$B$2:$S$451,11,0)</f>
        <v>Aedes triseratius</v>
      </c>
      <c r="O1867" t="str">
        <f>VLOOKUP($D1867,metadata!$B$2:$S$451,12,0)</f>
        <v>diptera</v>
      </c>
      <c r="P1867" t="str">
        <f>VLOOKUP($D1867,metadata!$B$2:$S$451,13,0)</f>
        <v>TOPSY</v>
      </c>
      <c r="Q1867">
        <f>VLOOKUP($D1867,metadata!$B$2:$S$451,14,0)</f>
        <v>30.280277999999999</v>
      </c>
      <c r="R1867">
        <f>VLOOKUP($D1867,metadata!$B$2:$S$451,15,0)</f>
        <v>-93.360833</v>
      </c>
      <c r="S1867">
        <f>VLOOKUP($D1867,metadata!$B$2:$S$451,16,0)</f>
        <v>0.2</v>
      </c>
      <c r="T1867" t="str">
        <f>VLOOKUP($D1867,metadata!$B$2:$S$451,17,0)</f>
        <v/>
      </c>
      <c r="U1867" t="str">
        <f>VLOOKUP($D1867,metadata!$B$2:$S$451,18,0)</f>
        <v/>
      </c>
      <c r="V1867">
        <f>VLOOKUP($D1867,metadata!$B$2:$Z$451,19,0)</f>
        <v>90</v>
      </c>
      <c r="W1867" t="str">
        <f>VLOOKUP($D1867,metadata!$B$2:$Z$451,20,0)</f>
        <v>global average</v>
      </c>
      <c r="X1867" t="str">
        <f>VLOOKUP($D1867,metadata!$B$2:$Z$451,21,0)</f>
        <v/>
      </c>
      <c r="Y1867">
        <f>VLOOKUP($D1867,metadata!$B$2:$Z$451,22,0)</f>
        <v>48</v>
      </c>
      <c r="Z1867" t="str">
        <f>VLOOKUP($D1867,metadata!$B$2:$Z$451,23,0)</f>
        <v/>
      </c>
      <c r="AA1867" t="str">
        <f>VLOOKUP($D1867,metadata!$B$2:$Z$451,24,0)</f>
        <v>egg</v>
      </c>
      <c r="AB1867" t="str">
        <f>VLOOKUP($D1867,metadata!$B$2:$Z$451,25,0)</f>
        <v/>
      </c>
      <c r="AC1867">
        <v>17.0559017112768</v>
      </c>
      <c r="AD1867">
        <v>0.93023255813954997</v>
      </c>
      <c r="AF1867">
        <f>IF(AE1867="",V1867,AE1867)</f>
        <v>90</v>
      </c>
      <c r="AG1867">
        <v>17</v>
      </c>
      <c r="AH1867">
        <v>1983</v>
      </c>
      <c r="AI1867" t="s">
        <v>38</v>
      </c>
      <c r="AJ1867" t="s">
        <v>38</v>
      </c>
    </row>
    <row r="1868" spans="3:36" x14ac:dyDescent="0.3">
      <c r="C1868">
        <v>1868</v>
      </c>
      <c r="D1868" t="str">
        <f t="shared" si="62"/>
        <v>48-TOPSY</v>
      </c>
      <c r="E1868" t="str">
        <f>VLOOKUP($D1868,metadata!$B$2:$S$451,2,0)</f>
        <v>SHROYER, DA; CRAIG, GB</v>
      </c>
      <c r="F1868" t="str">
        <f>VLOOKUP($D1868,metadata!$B$2:$S$451,3,0)</f>
        <v>EGG DIAPAUSE IN AEDES-TRISERIATUS (DIPTERA, CULICIDAE) - GEOGRAPHIC-VARIATION IN PHOTOPERIODIC RESPONSE AND FACTORS INFLUENCING DIAPAUSE TERMINATION</v>
      </c>
      <c r="G1868" t="str">
        <f>VLOOKUP($D1868,metadata!$B$2:$S$451,4,0)</f>
        <v>10.1093/jmedent/20.6.601</v>
      </c>
      <c r="H1868" t="str">
        <f>VLOOKUP($D1868,metadata!$B$2:$S$451,5,0)</f>
        <v>y</v>
      </c>
      <c r="I1868" t="str">
        <f>VLOOKUP($D1868,metadata!$B$2:$S$451,6,0)</f>
        <v>a</v>
      </c>
      <c r="J1868" t="str">
        <f>VLOOKUP($D1868,metadata!$B$2:$S$451,7,0)</f>
        <v>i</v>
      </c>
      <c r="K1868">
        <f>VLOOKUP($D1868,metadata!$B$2:$S$451,8,0)</f>
        <v>9</v>
      </c>
      <c r="L1868">
        <f>VLOOKUP($D1868,metadata!$B$2:$S$451,9,0)</f>
        <v>10</v>
      </c>
      <c r="M1868" t="str">
        <f>VLOOKUP($D1868,metadata!$B$2:$S$451,10,0)</f>
        <v/>
      </c>
      <c r="N1868" t="str">
        <f>VLOOKUP($D1868,metadata!$B$2:$S$451,11,0)</f>
        <v>Aedes triseratius</v>
      </c>
      <c r="O1868" t="str">
        <f>VLOOKUP($D1868,metadata!$B$2:$S$451,12,0)</f>
        <v>diptera</v>
      </c>
      <c r="P1868" t="str">
        <f>VLOOKUP($D1868,metadata!$B$2:$S$451,13,0)</f>
        <v>TOPSY</v>
      </c>
      <c r="Q1868">
        <f>VLOOKUP($D1868,metadata!$B$2:$S$451,14,0)</f>
        <v>30.280277999999999</v>
      </c>
      <c r="R1868">
        <f>VLOOKUP($D1868,metadata!$B$2:$S$451,15,0)</f>
        <v>-93.360833</v>
      </c>
      <c r="S1868">
        <f>VLOOKUP($D1868,metadata!$B$2:$S$451,16,0)</f>
        <v>0.2</v>
      </c>
      <c r="T1868" t="str">
        <f>VLOOKUP($D1868,metadata!$B$2:$S$451,17,0)</f>
        <v/>
      </c>
      <c r="U1868" t="str">
        <f>VLOOKUP($D1868,metadata!$B$2:$S$451,18,0)</f>
        <v/>
      </c>
      <c r="V1868">
        <f>VLOOKUP($D1868,metadata!$B$2:$Z$451,19,0)</f>
        <v>90</v>
      </c>
      <c r="W1868" t="str">
        <f>VLOOKUP($D1868,metadata!$B$2:$Z$451,20,0)</f>
        <v>global average</v>
      </c>
      <c r="X1868" t="str">
        <f>VLOOKUP($D1868,metadata!$B$2:$Z$451,21,0)</f>
        <v/>
      </c>
      <c r="Y1868">
        <f>VLOOKUP($D1868,metadata!$B$2:$Z$451,22,0)</f>
        <v>48</v>
      </c>
      <c r="Z1868" t="str">
        <f>VLOOKUP($D1868,metadata!$B$2:$Z$451,23,0)</f>
        <v/>
      </c>
      <c r="AA1868" t="str">
        <f>VLOOKUP($D1868,metadata!$B$2:$Z$451,24,0)</f>
        <v>egg</v>
      </c>
      <c r="AB1868" t="str">
        <f>VLOOKUP($D1868,metadata!$B$2:$Z$451,25,0)</f>
        <v/>
      </c>
      <c r="AC1868">
        <v>18.037033786748498</v>
      </c>
      <c r="AD1868">
        <v>0.93023255813954997</v>
      </c>
      <c r="AF1868">
        <f>IF(AE1868="",V1868,AE1868)</f>
        <v>90</v>
      </c>
      <c r="AG1868">
        <f>ROUND(AC1868,1)</f>
        <v>18</v>
      </c>
      <c r="AH1868">
        <v>1983</v>
      </c>
      <c r="AI1868" t="s">
        <v>38</v>
      </c>
      <c r="AJ1868" t="s">
        <v>38</v>
      </c>
    </row>
    <row r="1869" spans="3:36" x14ac:dyDescent="0.3">
      <c r="C1869">
        <v>1869</v>
      </c>
      <c r="D1869" t="str">
        <f t="shared" si="62"/>
        <v>48-TOPSY</v>
      </c>
      <c r="E1869" t="str">
        <f>VLOOKUP($D1869,metadata!$B$2:$S$451,2,0)</f>
        <v>SHROYER, DA; CRAIG, GB</v>
      </c>
      <c r="F1869" t="str">
        <f>VLOOKUP($D1869,metadata!$B$2:$S$451,3,0)</f>
        <v>EGG DIAPAUSE IN AEDES-TRISERIATUS (DIPTERA, CULICIDAE) - GEOGRAPHIC-VARIATION IN PHOTOPERIODIC RESPONSE AND FACTORS INFLUENCING DIAPAUSE TERMINATION</v>
      </c>
      <c r="G1869" t="str">
        <f>VLOOKUP($D1869,metadata!$B$2:$S$451,4,0)</f>
        <v>10.1093/jmedent/20.6.601</v>
      </c>
      <c r="H1869" t="str">
        <f>VLOOKUP($D1869,metadata!$B$2:$S$451,5,0)</f>
        <v>y</v>
      </c>
      <c r="I1869" t="str">
        <f>VLOOKUP($D1869,metadata!$B$2:$S$451,6,0)</f>
        <v>a</v>
      </c>
      <c r="J1869" t="str">
        <f>VLOOKUP($D1869,metadata!$B$2:$S$451,7,0)</f>
        <v>i</v>
      </c>
      <c r="K1869">
        <f>VLOOKUP($D1869,metadata!$B$2:$S$451,8,0)</f>
        <v>9</v>
      </c>
      <c r="L1869">
        <f>VLOOKUP($D1869,metadata!$B$2:$S$451,9,0)</f>
        <v>10</v>
      </c>
      <c r="M1869" t="str">
        <f>VLOOKUP($D1869,metadata!$B$2:$S$451,10,0)</f>
        <v/>
      </c>
      <c r="N1869" t="str">
        <f>VLOOKUP($D1869,metadata!$B$2:$S$451,11,0)</f>
        <v>Aedes triseratius</v>
      </c>
      <c r="O1869" t="str">
        <f>VLOOKUP($D1869,metadata!$B$2:$S$451,12,0)</f>
        <v>diptera</v>
      </c>
      <c r="P1869" t="str">
        <f>VLOOKUP($D1869,metadata!$B$2:$S$451,13,0)</f>
        <v>TOPSY</v>
      </c>
      <c r="Q1869">
        <f>VLOOKUP($D1869,metadata!$B$2:$S$451,14,0)</f>
        <v>30.280277999999999</v>
      </c>
      <c r="R1869">
        <f>VLOOKUP($D1869,metadata!$B$2:$S$451,15,0)</f>
        <v>-93.360833</v>
      </c>
      <c r="S1869">
        <f>VLOOKUP($D1869,metadata!$B$2:$S$451,16,0)</f>
        <v>0.2</v>
      </c>
      <c r="T1869" t="str">
        <f>VLOOKUP($D1869,metadata!$B$2:$S$451,17,0)</f>
        <v/>
      </c>
      <c r="U1869" t="str">
        <f>VLOOKUP($D1869,metadata!$B$2:$S$451,18,0)</f>
        <v/>
      </c>
      <c r="V1869">
        <f>VLOOKUP($D1869,metadata!$B$2:$Z$451,19,0)</f>
        <v>90</v>
      </c>
      <c r="W1869" t="str">
        <f>VLOOKUP($D1869,metadata!$B$2:$Z$451,20,0)</f>
        <v>global average</v>
      </c>
      <c r="X1869" t="str">
        <f>VLOOKUP($D1869,metadata!$B$2:$Z$451,21,0)</f>
        <v/>
      </c>
      <c r="Y1869">
        <f>VLOOKUP($D1869,metadata!$B$2:$Z$451,22,0)</f>
        <v>48</v>
      </c>
      <c r="Z1869" t="str">
        <f>VLOOKUP($D1869,metadata!$B$2:$Z$451,23,0)</f>
        <v/>
      </c>
      <c r="AA1869" t="str">
        <f>VLOOKUP($D1869,metadata!$B$2:$Z$451,24,0)</f>
        <v>egg</v>
      </c>
      <c r="AB1869" t="str">
        <f>VLOOKUP($D1869,metadata!$B$2:$Z$451,25,0)</f>
        <v/>
      </c>
      <c r="AC1869">
        <v>24.073716542343099</v>
      </c>
      <c r="AD1869">
        <v>2.32558139534884</v>
      </c>
      <c r="AF1869">
        <f>IF(AE1869="",V1869,AE1869)</f>
        <v>90</v>
      </c>
      <c r="AG1869">
        <v>24</v>
      </c>
      <c r="AH1869">
        <v>1983</v>
      </c>
      <c r="AI1869" t="s">
        <v>38</v>
      </c>
      <c r="AJ1869" t="s">
        <v>38</v>
      </c>
    </row>
    <row r="1870" spans="3:36" x14ac:dyDescent="0.3">
      <c r="C1870">
        <v>1870</v>
      </c>
      <c r="D1870" t="str">
        <f t="shared" si="62"/>
        <v>48-WALTON</v>
      </c>
      <c r="E1870" t="str">
        <f>VLOOKUP($D1870,metadata!$B$2:$S$451,2,0)</f>
        <v>SHROYER, DA; CRAIG, GB</v>
      </c>
      <c r="F1870" t="str">
        <f>VLOOKUP($D1870,metadata!$B$2:$S$451,3,0)</f>
        <v>EGG DIAPAUSE IN AEDES-TRISERIATUS (DIPTERA, CULICIDAE) - GEOGRAPHIC-VARIATION IN PHOTOPERIODIC RESPONSE AND FACTORS INFLUENCING DIAPAUSE TERMINATION</v>
      </c>
      <c r="G1870" t="str">
        <f>VLOOKUP($D1870,metadata!$B$2:$S$451,4,0)</f>
        <v>10.1093/jmedent/20.6.601</v>
      </c>
      <c r="H1870" t="str">
        <f>VLOOKUP($D1870,metadata!$B$2:$S$451,5,0)</f>
        <v>y</v>
      </c>
      <c r="I1870" t="str">
        <f>VLOOKUP($D1870,metadata!$B$2:$S$451,6,0)</f>
        <v>a</v>
      </c>
      <c r="J1870" t="str">
        <f>VLOOKUP($D1870,metadata!$B$2:$S$451,7,0)</f>
        <v>i</v>
      </c>
      <c r="K1870">
        <f>VLOOKUP($D1870,metadata!$B$2:$S$451,8,0)</f>
        <v>9</v>
      </c>
      <c r="L1870">
        <f>VLOOKUP($D1870,metadata!$B$2:$S$451,9,0)</f>
        <v>9</v>
      </c>
      <c r="M1870" t="str">
        <f>VLOOKUP($D1870,metadata!$B$2:$S$451,10,0)</f>
        <v/>
      </c>
      <c r="N1870" t="str">
        <f>VLOOKUP($D1870,metadata!$B$2:$S$451,11,0)</f>
        <v>Aedes triseratius</v>
      </c>
      <c r="O1870" t="str">
        <f>VLOOKUP($D1870,metadata!$B$2:$S$451,12,0)</f>
        <v>diptera</v>
      </c>
      <c r="P1870" t="str">
        <f>VLOOKUP($D1870,metadata!$B$2:$S$451,13,0)</f>
        <v>WALTON</v>
      </c>
      <c r="Q1870">
        <f>VLOOKUP($D1870,metadata!$B$2:$S$451,14,0)</f>
        <v>41.613332999999997</v>
      </c>
      <c r="R1870">
        <f>VLOOKUP($D1870,metadata!$B$2:$S$451,15,0)</f>
        <v>-86.247500000000002</v>
      </c>
      <c r="S1870">
        <f>VLOOKUP($D1870,metadata!$B$2:$S$451,16,0)</f>
        <v>0.2</v>
      </c>
      <c r="T1870" t="str">
        <f>VLOOKUP($D1870,metadata!$B$2:$S$451,17,0)</f>
        <v/>
      </c>
      <c r="U1870" t="str">
        <f>VLOOKUP($D1870,metadata!$B$2:$S$451,18,0)</f>
        <v/>
      </c>
      <c r="V1870">
        <f>VLOOKUP($D1870,metadata!$B$2:$Z$451,19,0)</f>
        <v>90</v>
      </c>
      <c r="W1870" t="str">
        <f>VLOOKUP($D1870,metadata!$B$2:$Z$451,20,0)</f>
        <v>global average</v>
      </c>
      <c r="X1870" t="str">
        <f>VLOOKUP($D1870,metadata!$B$2:$Z$451,21,0)</f>
        <v/>
      </c>
      <c r="Y1870">
        <f>VLOOKUP($D1870,metadata!$B$2:$Z$451,22,0)</f>
        <v>48</v>
      </c>
      <c r="Z1870" t="str">
        <f>VLOOKUP($D1870,metadata!$B$2:$Z$451,23,0)</f>
        <v/>
      </c>
      <c r="AA1870" t="str">
        <f>VLOOKUP($D1870,metadata!$B$2:$Z$451,24,0)</f>
        <v>egg</v>
      </c>
      <c r="AB1870" t="str">
        <f>VLOOKUP($D1870,metadata!$B$2:$Z$451,25,0)</f>
        <v/>
      </c>
      <c r="AC1870">
        <v>10.0395604395604</v>
      </c>
      <c r="AD1870">
        <v>46.615384615384599</v>
      </c>
      <c r="AF1870">
        <f>IF(AE1870="",V1870,AE1870)</f>
        <v>90</v>
      </c>
      <c r="AG1870">
        <f>ROUND(AC1870,1)</f>
        <v>10</v>
      </c>
      <c r="AH1870">
        <v>1983</v>
      </c>
      <c r="AI1870" t="s">
        <v>37</v>
      </c>
      <c r="AJ1870" t="s">
        <v>37</v>
      </c>
    </row>
    <row r="1871" spans="3:36" x14ac:dyDescent="0.3">
      <c r="C1871">
        <v>1871</v>
      </c>
      <c r="D1871" t="str">
        <f t="shared" si="62"/>
        <v>48-WALTON</v>
      </c>
      <c r="E1871" t="str">
        <f>VLOOKUP($D1871,metadata!$B$2:$S$451,2,0)</f>
        <v>SHROYER, DA; CRAIG, GB</v>
      </c>
      <c r="F1871" t="str">
        <f>VLOOKUP($D1871,metadata!$B$2:$S$451,3,0)</f>
        <v>EGG DIAPAUSE IN AEDES-TRISERIATUS (DIPTERA, CULICIDAE) - GEOGRAPHIC-VARIATION IN PHOTOPERIODIC RESPONSE AND FACTORS INFLUENCING DIAPAUSE TERMINATION</v>
      </c>
      <c r="G1871" t="str">
        <f>VLOOKUP($D1871,metadata!$B$2:$S$451,4,0)</f>
        <v>10.1093/jmedent/20.6.601</v>
      </c>
      <c r="H1871" t="str">
        <f>VLOOKUP($D1871,metadata!$B$2:$S$451,5,0)</f>
        <v>y</v>
      </c>
      <c r="I1871" t="str">
        <f>VLOOKUP($D1871,metadata!$B$2:$S$451,6,0)</f>
        <v>a</v>
      </c>
      <c r="J1871" t="str">
        <f>VLOOKUP($D1871,metadata!$B$2:$S$451,7,0)</f>
        <v>i</v>
      </c>
      <c r="K1871">
        <f>VLOOKUP($D1871,metadata!$B$2:$S$451,8,0)</f>
        <v>9</v>
      </c>
      <c r="L1871">
        <f>VLOOKUP($D1871,metadata!$B$2:$S$451,9,0)</f>
        <v>9</v>
      </c>
      <c r="M1871" t="str">
        <f>VLOOKUP($D1871,metadata!$B$2:$S$451,10,0)</f>
        <v/>
      </c>
      <c r="N1871" t="str">
        <f>VLOOKUP($D1871,metadata!$B$2:$S$451,11,0)</f>
        <v>Aedes triseratius</v>
      </c>
      <c r="O1871" t="str">
        <f>VLOOKUP($D1871,metadata!$B$2:$S$451,12,0)</f>
        <v>diptera</v>
      </c>
      <c r="P1871" t="str">
        <f>VLOOKUP($D1871,metadata!$B$2:$S$451,13,0)</f>
        <v>WALTON</v>
      </c>
      <c r="Q1871">
        <f>VLOOKUP($D1871,metadata!$B$2:$S$451,14,0)</f>
        <v>41.613332999999997</v>
      </c>
      <c r="R1871">
        <f>VLOOKUP($D1871,metadata!$B$2:$S$451,15,0)</f>
        <v>-86.247500000000002</v>
      </c>
      <c r="S1871">
        <f>VLOOKUP($D1871,metadata!$B$2:$S$451,16,0)</f>
        <v>0.2</v>
      </c>
      <c r="T1871" t="str">
        <f>VLOOKUP($D1871,metadata!$B$2:$S$451,17,0)</f>
        <v/>
      </c>
      <c r="U1871" t="str">
        <f>VLOOKUP($D1871,metadata!$B$2:$S$451,18,0)</f>
        <v/>
      </c>
      <c r="V1871">
        <f>VLOOKUP($D1871,metadata!$B$2:$Z$451,19,0)</f>
        <v>90</v>
      </c>
      <c r="W1871" t="str">
        <f>VLOOKUP($D1871,metadata!$B$2:$Z$451,20,0)</f>
        <v>global average</v>
      </c>
      <c r="X1871" t="str">
        <f>VLOOKUP($D1871,metadata!$B$2:$Z$451,21,0)</f>
        <v/>
      </c>
      <c r="Y1871">
        <f>VLOOKUP($D1871,metadata!$B$2:$Z$451,22,0)</f>
        <v>48</v>
      </c>
      <c r="Z1871" t="str">
        <f>VLOOKUP($D1871,metadata!$B$2:$Z$451,23,0)</f>
        <v/>
      </c>
      <c r="AA1871" t="str">
        <f>VLOOKUP($D1871,metadata!$B$2:$Z$451,24,0)</f>
        <v>egg</v>
      </c>
      <c r="AB1871" t="str">
        <f>VLOOKUP($D1871,metadata!$B$2:$Z$451,25,0)</f>
        <v/>
      </c>
      <c r="AC1871">
        <v>11.0294505494505</v>
      </c>
      <c r="AD1871">
        <v>46.153846153846203</v>
      </c>
      <c r="AF1871">
        <f>IF(AE1871="",V1871,AE1871)</f>
        <v>90</v>
      </c>
      <c r="AG1871">
        <f>ROUND(AC1871,1)</f>
        <v>11</v>
      </c>
      <c r="AH1871">
        <v>1983</v>
      </c>
      <c r="AI1871" t="s">
        <v>37</v>
      </c>
      <c r="AJ1871" t="s">
        <v>37</v>
      </c>
    </row>
    <row r="1872" spans="3:36" x14ac:dyDescent="0.3">
      <c r="C1872">
        <v>1872</v>
      </c>
      <c r="D1872" t="str">
        <f t="shared" si="62"/>
        <v>48-WALTON</v>
      </c>
      <c r="E1872" t="str">
        <f>VLOOKUP($D1872,metadata!$B$2:$S$451,2,0)</f>
        <v>SHROYER, DA; CRAIG, GB</v>
      </c>
      <c r="F1872" t="str">
        <f>VLOOKUP($D1872,metadata!$B$2:$S$451,3,0)</f>
        <v>EGG DIAPAUSE IN AEDES-TRISERIATUS (DIPTERA, CULICIDAE) - GEOGRAPHIC-VARIATION IN PHOTOPERIODIC RESPONSE AND FACTORS INFLUENCING DIAPAUSE TERMINATION</v>
      </c>
      <c r="G1872" t="str">
        <f>VLOOKUP($D1872,metadata!$B$2:$S$451,4,0)</f>
        <v>10.1093/jmedent/20.6.601</v>
      </c>
      <c r="H1872" t="str">
        <f>VLOOKUP($D1872,metadata!$B$2:$S$451,5,0)</f>
        <v>y</v>
      </c>
      <c r="I1872" t="str">
        <f>VLOOKUP($D1872,metadata!$B$2:$S$451,6,0)</f>
        <v>a</v>
      </c>
      <c r="J1872" t="str">
        <f>VLOOKUP($D1872,metadata!$B$2:$S$451,7,0)</f>
        <v>i</v>
      </c>
      <c r="K1872">
        <f>VLOOKUP($D1872,metadata!$B$2:$S$451,8,0)</f>
        <v>9</v>
      </c>
      <c r="L1872">
        <f>VLOOKUP($D1872,metadata!$B$2:$S$451,9,0)</f>
        <v>9</v>
      </c>
      <c r="M1872" t="str">
        <f>VLOOKUP($D1872,metadata!$B$2:$S$451,10,0)</f>
        <v/>
      </c>
      <c r="N1872" t="str">
        <f>VLOOKUP($D1872,metadata!$B$2:$S$451,11,0)</f>
        <v>Aedes triseratius</v>
      </c>
      <c r="O1872" t="str">
        <f>VLOOKUP($D1872,metadata!$B$2:$S$451,12,0)</f>
        <v>diptera</v>
      </c>
      <c r="P1872" t="str">
        <f>VLOOKUP($D1872,metadata!$B$2:$S$451,13,0)</f>
        <v>WALTON</v>
      </c>
      <c r="Q1872">
        <f>VLOOKUP($D1872,metadata!$B$2:$S$451,14,0)</f>
        <v>41.613332999999997</v>
      </c>
      <c r="R1872">
        <f>VLOOKUP($D1872,metadata!$B$2:$S$451,15,0)</f>
        <v>-86.247500000000002</v>
      </c>
      <c r="S1872">
        <f>VLOOKUP($D1872,metadata!$B$2:$S$451,16,0)</f>
        <v>0.2</v>
      </c>
      <c r="T1872" t="str">
        <f>VLOOKUP($D1872,metadata!$B$2:$S$451,17,0)</f>
        <v/>
      </c>
      <c r="U1872" t="str">
        <f>VLOOKUP($D1872,metadata!$B$2:$S$451,18,0)</f>
        <v/>
      </c>
      <c r="V1872">
        <f>VLOOKUP($D1872,metadata!$B$2:$Z$451,19,0)</f>
        <v>90</v>
      </c>
      <c r="W1872" t="str">
        <f>VLOOKUP($D1872,metadata!$B$2:$Z$451,20,0)</f>
        <v>global average</v>
      </c>
      <c r="X1872" t="str">
        <f>VLOOKUP($D1872,metadata!$B$2:$Z$451,21,0)</f>
        <v/>
      </c>
      <c r="Y1872">
        <f>VLOOKUP($D1872,metadata!$B$2:$Z$451,22,0)</f>
        <v>48</v>
      </c>
      <c r="Z1872" t="str">
        <f>VLOOKUP($D1872,metadata!$B$2:$Z$451,23,0)</f>
        <v/>
      </c>
      <c r="AA1872" t="str">
        <f>VLOOKUP($D1872,metadata!$B$2:$Z$451,24,0)</f>
        <v>egg</v>
      </c>
      <c r="AB1872" t="str">
        <f>VLOOKUP($D1872,metadata!$B$2:$Z$451,25,0)</f>
        <v/>
      </c>
      <c r="AC1872">
        <v>12.068571428571399</v>
      </c>
      <c r="AD1872">
        <v>24.4615384615384</v>
      </c>
      <c r="AF1872">
        <f>IF(AE1872="",V1872,AE1872)</f>
        <v>90</v>
      </c>
      <c r="AG1872">
        <v>12</v>
      </c>
      <c r="AH1872">
        <v>1983</v>
      </c>
      <c r="AI1872" t="s">
        <v>37</v>
      </c>
      <c r="AJ1872" t="s">
        <v>37</v>
      </c>
    </row>
    <row r="1873" spans="3:36" x14ac:dyDescent="0.3">
      <c r="C1873">
        <v>1873</v>
      </c>
      <c r="D1873" t="str">
        <f t="shared" si="62"/>
        <v>48-WALTON</v>
      </c>
      <c r="E1873" t="str">
        <f>VLOOKUP($D1873,metadata!$B$2:$S$451,2,0)</f>
        <v>SHROYER, DA; CRAIG, GB</v>
      </c>
      <c r="F1873" t="str">
        <f>VLOOKUP($D1873,metadata!$B$2:$S$451,3,0)</f>
        <v>EGG DIAPAUSE IN AEDES-TRISERIATUS (DIPTERA, CULICIDAE) - GEOGRAPHIC-VARIATION IN PHOTOPERIODIC RESPONSE AND FACTORS INFLUENCING DIAPAUSE TERMINATION</v>
      </c>
      <c r="G1873" t="str">
        <f>VLOOKUP($D1873,metadata!$B$2:$S$451,4,0)</f>
        <v>10.1093/jmedent/20.6.601</v>
      </c>
      <c r="H1873" t="str">
        <f>VLOOKUP($D1873,metadata!$B$2:$S$451,5,0)</f>
        <v>y</v>
      </c>
      <c r="I1873" t="str">
        <f>VLOOKUP($D1873,metadata!$B$2:$S$451,6,0)</f>
        <v>a</v>
      </c>
      <c r="J1873" t="str">
        <f>VLOOKUP($D1873,metadata!$B$2:$S$451,7,0)</f>
        <v>i</v>
      </c>
      <c r="K1873">
        <f>VLOOKUP($D1873,metadata!$B$2:$S$451,8,0)</f>
        <v>9</v>
      </c>
      <c r="L1873">
        <f>VLOOKUP($D1873,metadata!$B$2:$S$451,9,0)</f>
        <v>9</v>
      </c>
      <c r="M1873" t="str">
        <f>VLOOKUP($D1873,metadata!$B$2:$S$451,10,0)</f>
        <v/>
      </c>
      <c r="N1873" t="str">
        <f>VLOOKUP($D1873,metadata!$B$2:$S$451,11,0)</f>
        <v>Aedes triseratius</v>
      </c>
      <c r="O1873" t="str">
        <f>VLOOKUP($D1873,metadata!$B$2:$S$451,12,0)</f>
        <v>diptera</v>
      </c>
      <c r="P1873" t="str">
        <f>VLOOKUP($D1873,metadata!$B$2:$S$451,13,0)</f>
        <v>WALTON</v>
      </c>
      <c r="Q1873">
        <f>VLOOKUP($D1873,metadata!$B$2:$S$451,14,0)</f>
        <v>41.613332999999997</v>
      </c>
      <c r="R1873">
        <f>VLOOKUP($D1873,metadata!$B$2:$S$451,15,0)</f>
        <v>-86.247500000000002</v>
      </c>
      <c r="S1873">
        <f>VLOOKUP($D1873,metadata!$B$2:$S$451,16,0)</f>
        <v>0.2</v>
      </c>
      <c r="T1873" t="str">
        <f>VLOOKUP($D1873,metadata!$B$2:$S$451,17,0)</f>
        <v/>
      </c>
      <c r="U1873" t="str">
        <f>VLOOKUP($D1873,metadata!$B$2:$S$451,18,0)</f>
        <v/>
      </c>
      <c r="V1873">
        <f>VLOOKUP($D1873,metadata!$B$2:$Z$451,19,0)</f>
        <v>90</v>
      </c>
      <c r="W1873" t="str">
        <f>VLOOKUP($D1873,metadata!$B$2:$Z$451,20,0)</f>
        <v>global average</v>
      </c>
      <c r="X1873" t="str">
        <f>VLOOKUP($D1873,metadata!$B$2:$Z$451,21,0)</f>
        <v/>
      </c>
      <c r="Y1873">
        <f>VLOOKUP($D1873,metadata!$B$2:$Z$451,22,0)</f>
        <v>48</v>
      </c>
      <c r="Z1873" t="str">
        <f>VLOOKUP($D1873,metadata!$B$2:$Z$451,23,0)</f>
        <v/>
      </c>
      <c r="AA1873" t="str">
        <f>VLOOKUP($D1873,metadata!$B$2:$Z$451,24,0)</f>
        <v>egg</v>
      </c>
      <c r="AB1873" t="str">
        <f>VLOOKUP($D1873,metadata!$B$2:$Z$451,25,0)</f>
        <v/>
      </c>
      <c r="AC1873">
        <v>13.1082783882783</v>
      </c>
      <c r="AD1873">
        <v>3.23076923076921</v>
      </c>
      <c r="AF1873">
        <f>IF(AE1873="",V1873,AE1873)</f>
        <v>90</v>
      </c>
      <c r="AG1873">
        <v>13</v>
      </c>
      <c r="AH1873">
        <v>1983</v>
      </c>
      <c r="AI1873" t="s">
        <v>37</v>
      </c>
      <c r="AJ1873" t="s">
        <v>37</v>
      </c>
    </row>
    <row r="1874" spans="3:36" x14ac:dyDescent="0.3">
      <c r="C1874">
        <v>1874</v>
      </c>
      <c r="D1874" t="str">
        <f t="shared" si="62"/>
        <v>48-WALTON</v>
      </c>
      <c r="E1874" t="str">
        <f>VLOOKUP($D1874,metadata!$B$2:$S$451,2,0)</f>
        <v>SHROYER, DA; CRAIG, GB</v>
      </c>
      <c r="F1874" t="str">
        <f>VLOOKUP($D1874,metadata!$B$2:$S$451,3,0)</f>
        <v>EGG DIAPAUSE IN AEDES-TRISERIATUS (DIPTERA, CULICIDAE) - GEOGRAPHIC-VARIATION IN PHOTOPERIODIC RESPONSE AND FACTORS INFLUENCING DIAPAUSE TERMINATION</v>
      </c>
      <c r="G1874" t="str">
        <f>VLOOKUP($D1874,metadata!$B$2:$S$451,4,0)</f>
        <v>10.1093/jmedent/20.6.601</v>
      </c>
      <c r="H1874" t="str">
        <f>VLOOKUP($D1874,metadata!$B$2:$S$451,5,0)</f>
        <v>y</v>
      </c>
      <c r="I1874" t="str">
        <f>VLOOKUP($D1874,metadata!$B$2:$S$451,6,0)</f>
        <v>a</v>
      </c>
      <c r="J1874" t="str">
        <f>VLOOKUP($D1874,metadata!$B$2:$S$451,7,0)</f>
        <v>i</v>
      </c>
      <c r="K1874">
        <f>VLOOKUP($D1874,metadata!$B$2:$S$451,8,0)</f>
        <v>9</v>
      </c>
      <c r="L1874">
        <f>VLOOKUP($D1874,metadata!$B$2:$S$451,9,0)</f>
        <v>9</v>
      </c>
      <c r="M1874" t="str">
        <f>VLOOKUP($D1874,metadata!$B$2:$S$451,10,0)</f>
        <v/>
      </c>
      <c r="N1874" t="str">
        <f>VLOOKUP($D1874,metadata!$B$2:$S$451,11,0)</f>
        <v>Aedes triseratius</v>
      </c>
      <c r="O1874" t="str">
        <f>VLOOKUP($D1874,metadata!$B$2:$S$451,12,0)</f>
        <v>diptera</v>
      </c>
      <c r="P1874" t="str">
        <f>VLOOKUP($D1874,metadata!$B$2:$S$451,13,0)</f>
        <v>WALTON</v>
      </c>
      <c r="Q1874">
        <f>VLOOKUP($D1874,metadata!$B$2:$S$451,14,0)</f>
        <v>41.613332999999997</v>
      </c>
      <c r="R1874">
        <f>VLOOKUP($D1874,metadata!$B$2:$S$451,15,0)</f>
        <v>-86.247500000000002</v>
      </c>
      <c r="S1874">
        <f>VLOOKUP($D1874,metadata!$B$2:$S$451,16,0)</f>
        <v>0.2</v>
      </c>
      <c r="T1874" t="str">
        <f>VLOOKUP($D1874,metadata!$B$2:$S$451,17,0)</f>
        <v/>
      </c>
      <c r="U1874" t="str">
        <f>VLOOKUP($D1874,metadata!$B$2:$S$451,18,0)</f>
        <v/>
      </c>
      <c r="V1874">
        <f>VLOOKUP($D1874,metadata!$B$2:$Z$451,19,0)</f>
        <v>90</v>
      </c>
      <c r="W1874" t="str">
        <f>VLOOKUP($D1874,metadata!$B$2:$Z$451,20,0)</f>
        <v>global average</v>
      </c>
      <c r="X1874" t="str">
        <f>VLOOKUP($D1874,metadata!$B$2:$Z$451,21,0)</f>
        <v/>
      </c>
      <c r="Y1874">
        <f>VLOOKUP($D1874,metadata!$B$2:$Z$451,22,0)</f>
        <v>48</v>
      </c>
      <c r="Z1874" t="str">
        <f>VLOOKUP($D1874,metadata!$B$2:$Z$451,23,0)</f>
        <v/>
      </c>
      <c r="AA1874" t="str">
        <f>VLOOKUP($D1874,metadata!$B$2:$Z$451,24,0)</f>
        <v>egg</v>
      </c>
      <c r="AB1874" t="str">
        <f>VLOOKUP($D1874,metadata!$B$2:$Z$451,25,0)</f>
        <v/>
      </c>
      <c r="AC1874">
        <v>14.100512820512799</v>
      </c>
      <c r="AD1874">
        <v>4.6153846153845999</v>
      </c>
      <c r="AF1874">
        <f>IF(AE1874="",V1874,AE1874)</f>
        <v>90</v>
      </c>
      <c r="AG1874">
        <v>14</v>
      </c>
      <c r="AH1874">
        <v>1983</v>
      </c>
      <c r="AI1874" t="s">
        <v>37</v>
      </c>
      <c r="AJ1874" t="s">
        <v>37</v>
      </c>
    </row>
    <row r="1875" spans="3:36" x14ac:dyDescent="0.3">
      <c r="C1875">
        <v>1875</v>
      </c>
      <c r="D1875" t="str">
        <f t="shared" si="62"/>
        <v>48-WALTON</v>
      </c>
      <c r="E1875" t="str">
        <f>VLOOKUP($D1875,metadata!$B$2:$S$451,2,0)</f>
        <v>SHROYER, DA; CRAIG, GB</v>
      </c>
      <c r="F1875" t="str">
        <f>VLOOKUP($D1875,metadata!$B$2:$S$451,3,0)</f>
        <v>EGG DIAPAUSE IN AEDES-TRISERIATUS (DIPTERA, CULICIDAE) - GEOGRAPHIC-VARIATION IN PHOTOPERIODIC RESPONSE AND FACTORS INFLUENCING DIAPAUSE TERMINATION</v>
      </c>
      <c r="G1875" t="str">
        <f>VLOOKUP($D1875,metadata!$B$2:$S$451,4,0)</f>
        <v>10.1093/jmedent/20.6.601</v>
      </c>
      <c r="H1875" t="str">
        <f>VLOOKUP($D1875,metadata!$B$2:$S$451,5,0)</f>
        <v>y</v>
      </c>
      <c r="I1875" t="str">
        <f>VLOOKUP($D1875,metadata!$B$2:$S$451,6,0)</f>
        <v>a</v>
      </c>
      <c r="J1875" t="str">
        <f>VLOOKUP($D1875,metadata!$B$2:$S$451,7,0)</f>
        <v>i</v>
      </c>
      <c r="K1875">
        <f>VLOOKUP($D1875,metadata!$B$2:$S$451,8,0)</f>
        <v>9</v>
      </c>
      <c r="L1875">
        <f>VLOOKUP($D1875,metadata!$B$2:$S$451,9,0)</f>
        <v>9</v>
      </c>
      <c r="M1875" t="str">
        <f>VLOOKUP($D1875,metadata!$B$2:$S$451,10,0)</f>
        <v/>
      </c>
      <c r="N1875" t="str">
        <f>VLOOKUP($D1875,metadata!$B$2:$S$451,11,0)</f>
        <v>Aedes triseratius</v>
      </c>
      <c r="O1875" t="str">
        <f>VLOOKUP($D1875,metadata!$B$2:$S$451,12,0)</f>
        <v>diptera</v>
      </c>
      <c r="P1875" t="str">
        <f>VLOOKUP($D1875,metadata!$B$2:$S$451,13,0)</f>
        <v>WALTON</v>
      </c>
      <c r="Q1875">
        <f>VLOOKUP($D1875,metadata!$B$2:$S$451,14,0)</f>
        <v>41.613332999999997</v>
      </c>
      <c r="R1875">
        <f>VLOOKUP($D1875,metadata!$B$2:$S$451,15,0)</f>
        <v>-86.247500000000002</v>
      </c>
      <c r="S1875">
        <f>VLOOKUP($D1875,metadata!$B$2:$S$451,16,0)</f>
        <v>0.2</v>
      </c>
      <c r="T1875" t="str">
        <f>VLOOKUP($D1875,metadata!$B$2:$S$451,17,0)</f>
        <v/>
      </c>
      <c r="U1875" t="str">
        <f>VLOOKUP($D1875,metadata!$B$2:$S$451,18,0)</f>
        <v/>
      </c>
      <c r="V1875">
        <f>VLOOKUP($D1875,metadata!$B$2:$Z$451,19,0)</f>
        <v>90</v>
      </c>
      <c r="W1875" t="str">
        <f>VLOOKUP($D1875,metadata!$B$2:$Z$451,20,0)</f>
        <v>global average</v>
      </c>
      <c r="X1875" t="str">
        <f>VLOOKUP($D1875,metadata!$B$2:$Z$451,21,0)</f>
        <v/>
      </c>
      <c r="Y1875">
        <f>VLOOKUP($D1875,metadata!$B$2:$Z$451,22,0)</f>
        <v>48</v>
      </c>
      <c r="Z1875" t="str">
        <f>VLOOKUP($D1875,metadata!$B$2:$Z$451,23,0)</f>
        <v/>
      </c>
      <c r="AA1875" t="str">
        <f>VLOOKUP($D1875,metadata!$B$2:$Z$451,24,0)</f>
        <v>egg</v>
      </c>
      <c r="AB1875" t="str">
        <f>VLOOKUP($D1875,metadata!$B$2:$Z$451,25,0)</f>
        <v/>
      </c>
      <c r="AC1875">
        <v>15.0118681318681</v>
      </c>
      <c r="AD1875">
        <v>2.3076923076922902</v>
      </c>
      <c r="AF1875">
        <f>IF(AE1875="",V1875,AE1875)</f>
        <v>90</v>
      </c>
      <c r="AG1875">
        <f>ROUND(AC1875,1)</f>
        <v>15</v>
      </c>
      <c r="AH1875">
        <v>1983</v>
      </c>
      <c r="AI1875" t="s">
        <v>37</v>
      </c>
      <c r="AJ1875" t="s">
        <v>37</v>
      </c>
    </row>
    <row r="1876" spans="3:36" x14ac:dyDescent="0.3">
      <c r="C1876">
        <v>1876</v>
      </c>
      <c r="D1876" t="str">
        <f t="shared" si="62"/>
        <v>48-WALTON</v>
      </c>
      <c r="E1876" t="str">
        <f>VLOOKUP($D1876,metadata!$B$2:$S$451,2,0)</f>
        <v>SHROYER, DA; CRAIG, GB</v>
      </c>
      <c r="F1876" t="str">
        <f>VLOOKUP($D1876,metadata!$B$2:$S$451,3,0)</f>
        <v>EGG DIAPAUSE IN AEDES-TRISERIATUS (DIPTERA, CULICIDAE) - GEOGRAPHIC-VARIATION IN PHOTOPERIODIC RESPONSE AND FACTORS INFLUENCING DIAPAUSE TERMINATION</v>
      </c>
      <c r="G1876" t="str">
        <f>VLOOKUP($D1876,metadata!$B$2:$S$451,4,0)</f>
        <v>10.1093/jmedent/20.6.601</v>
      </c>
      <c r="H1876" t="str">
        <f>VLOOKUP($D1876,metadata!$B$2:$S$451,5,0)</f>
        <v>y</v>
      </c>
      <c r="I1876" t="str">
        <f>VLOOKUP($D1876,metadata!$B$2:$S$451,6,0)</f>
        <v>a</v>
      </c>
      <c r="J1876" t="str">
        <f>VLOOKUP($D1876,metadata!$B$2:$S$451,7,0)</f>
        <v>i</v>
      </c>
      <c r="K1876">
        <f>VLOOKUP($D1876,metadata!$B$2:$S$451,8,0)</f>
        <v>9</v>
      </c>
      <c r="L1876">
        <f>VLOOKUP($D1876,metadata!$B$2:$S$451,9,0)</f>
        <v>9</v>
      </c>
      <c r="M1876" t="str">
        <f>VLOOKUP($D1876,metadata!$B$2:$S$451,10,0)</f>
        <v/>
      </c>
      <c r="N1876" t="str">
        <f>VLOOKUP($D1876,metadata!$B$2:$S$451,11,0)</f>
        <v>Aedes triseratius</v>
      </c>
      <c r="O1876" t="str">
        <f>VLOOKUP($D1876,metadata!$B$2:$S$451,12,0)</f>
        <v>diptera</v>
      </c>
      <c r="P1876" t="str">
        <f>VLOOKUP($D1876,metadata!$B$2:$S$451,13,0)</f>
        <v>WALTON</v>
      </c>
      <c r="Q1876">
        <f>VLOOKUP($D1876,metadata!$B$2:$S$451,14,0)</f>
        <v>41.613332999999997</v>
      </c>
      <c r="R1876">
        <f>VLOOKUP($D1876,metadata!$B$2:$S$451,15,0)</f>
        <v>-86.247500000000002</v>
      </c>
      <c r="S1876">
        <f>VLOOKUP($D1876,metadata!$B$2:$S$451,16,0)</f>
        <v>0.2</v>
      </c>
      <c r="T1876" t="str">
        <f>VLOOKUP($D1876,metadata!$B$2:$S$451,17,0)</f>
        <v/>
      </c>
      <c r="U1876" t="str">
        <f>VLOOKUP($D1876,metadata!$B$2:$S$451,18,0)</f>
        <v/>
      </c>
      <c r="V1876">
        <f>VLOOKUP($D1876,metadata!$B$2:$Z$451,19,0)</f>
        <v>90</v>
      </c>
      <c r="W1876" t="str">
        <f>VLOOKUP($D1876,metadata!$B$2:$Z$451,20,0)</f>
        <v>global average</v>
      </c>
      <c r="X1876" t="str">
        <f>VLOOKUP($D1876,metadata!$B$2:$Z$451,21,0)</f>
        <v/>
      </c>
      <c r="Y1876">
        <f>VLOOKUP($D1876,metadata!$B$2:$Z$451,22,0)</f>
        <v>48</v>
      </c>
      <c r="Z1876" t="str">
        <f>VLOOKUP($D1876,metadata!$B$2:$Z$451,23,0)</f>
        <v/>
      </c>
      <c r="AA1876" t="str">
        <f>VLOOKUP($D1876,metadata!$B$2:$Z$451,24,0)</f>
        <v>egg</v>
      </c>
      <c r="AB1876" t="str">
        <f>VLOOKUP($D1876,metadata!$B$2:$Z$451,25,0)</f>
        <v/>
      </c>
      <c r="AC1876">
        <v>16.0017582417582</v>
      </c>
      <c r="AD1876">
        <v>1.84615384615385</v>
      </c>
      <c r="AF1876">
        <f>IF(AE1876="",V1876,AE1876)</f>
        <v>90</v>
      </c>
      <c r="AG1876">
        <f>ROUND(AC1876,1)</f>
        <v>16</v>
      </c>
      <c r="AH1876">
        <v>1983</v>
      </c>
      <c r="AI1876" t="s">
        <v>37</v>
      </c>
      <c r="AJ1876" t="s">
        <v>37</v>
      </c>
    </row>
    <row r="1877" spans="3:36" x14ac:dyDescent="0.3">
      <c r="C1877">
        <v>1877</v>
      </c>
      <c r="D1877" t="str">
        <f t="shared" si="62"/>
        <v>48-WALTON</v>
      </c>
      <c r="E1877" t="str">
        <f>VLOOKUP($D1877,metadata!$B$2:$S$451,2,0)</f>
        <v>SHROYER, DA; CRAIG, GB</v>
      </c>
      <c r="F1877" t="str">
        <f>VLOOKUP($D1877,metadata!$B$2:$S$451,3,0)</f>
        <v>EGG DIAPAUSE IN AEDES-TRISERIATUS (DIPTERA, CULICIDAE) - GEOGRAPHIC-VARIATION IN PHOTOPERIODIC RESPONSE AND FACTORS INFLUENCING DIAPAUSE TERMINATION</v>
      </c>
      <c r="G1877" t="str">
        <f>VLOOKUP($D1877,metadata!$B$2:$S$451,4,0)</f>
        <v>10.1093/jmedent/20.6.601</v>
      </c>
      <c r="H1877" t="str">
        <f>VLOOKUP($D1877,metadata!$B$2:$S$451,5,0)</f>
        <v>y</v>
      </c>
      <c r="I1877" t="str">
        <f>VLOOKUP($D1877,metadata!$B$2:$S$451,6,0)</f>
        <v>a</v>
      </c>
      <c r="J1877" t="str">
        <f>VLOOKUP($D1877,metadata!$B$2:$S$451,7,0)</f>
        <v>i</v>
      </c>
      <c r="K1877">
        <f>VLOOKUP($D1877,metadata!$B$2:$S$451,8,0)</f>
        <v>9</v>
      </c>
      <c r="L1877">
        <f>VLOOKUP($D1877,metadata!$B$2:$S$451,9,0)</f>
        <v>9</v>
      </c>
      <c r="M1877" t="str">
        <f>VLOOKUP($D1877,metadata!$B$2:$S$451,10,0)</f>
        <v/>
      </c>
      <c r="N1877" t="str">
        <f>VLOOKUP($D1877,metadata!$B$2:$S$451,11,0)</f>
        <v>Aedes triseratius</v>
      </c>
      <c r="O1877" t="str">
        <f>VLOOKUP($D1877,metadata!$B$2:$S$451,12,0)</f>
        <v>diptera</v>
      </c>
      <c r="P1877" t="str">
        <f>VLOOKUP($D1877,metadata!$B$2:$S$451,13,0)</f>
        <v>WALTON</v>
      </c>
      <c r="Q1877">
        <f>VLOOKUP($D1877,metadata!$B$2:$S$451,14,0)</f>
        <v>41.613332999999997</v>
      </c>
      <c r="R1877">
        <f>VLOOKUP($D1877,metadata!$B$2:$S$451,15,0)</f>
        <v>-86.247500000000002</v>
      </c>
      <c r="S1877">
        <f>VLOOKUP($D1877,metadata!$B$2:$S$451,16,0)</f>
        <v>0.2</v>
      </c>
      <c r="T1877" t="str">
        <f>VLOOKUP($D1877,metadata!$B$2:$S$451,17,0)</f>
        <v/>
      </c>
      <c r="U1877" t="str">
        <f>VLOOKUP($D1877,metadata!$B$2:$S$451,18,0)</f>
        <v/>
      </c>
      <c r="V1877">
        <f>VLOOKUP($D1877,metadata!$B$2:$Z$451,19,0)</f>
        <v>90</v>
      </c>
      <c r="W1877" t="str">
        <f>VLOOKUP($D1877,metadata!$B$2:$Z$451,20,0)</f>
        <v>global average</v>
      </c>
      <c r="X1877" t="str">
        <f>VLOOKUP($D1877,metadata!$B$2:$Z$451,21,0)</f>
        <v/>
      </c>
      <c r="Y1877">
        <f>VLOOKUP($D1877,metadata!$B$2:$Z$451,22,0)</f>
        <v>48</v>
      </c>
      <c r="Z1877" t="str">
        <f>VLOOKUP($D1877,metadata!$B$2:$Z$451,23,0)</f>
        <v/>
      </c>
      <c r="AA1877" t="str">
        <f>VLOOKUP($D1877,metadata!$B$2:$Z$451,24,0)</f>
        <v>egg</v>
      </c>
      <c r="AB1877" t="str">
        <f>VLOOKUP($D1877,metadata!$B$2:$Z$451,25,0)</f>
        <v/>
      </c>
      <c r="AC1877">
        <v>16.9957509157509</v>
      </c>
      <c r="AD1877">
        <v>4.6153846153845999</v>
      </c>
      <c r="AF1877">
        <f>IF(AE1877="",V1877,AE1877)</f>
        <v>90</v>
      </c>
      <c r="AG1877">
        <f>ROUND(AC1877,1)</f>
        <v>17</v>
      </c>
      <c r="AH1877">
        <v>1983</v>
      </c>
      <c r="AI1877" t="s">
        <v>37</v>
      </c>
      <c r="AJ1877" t="s">
        <v>37</v>
      </c>
    </row>
    <row r="1878" spans="3:36" x14ac:dyDescent="0.3">
      <c r="C1878">
        <v>1878</v>
      </c>
      <c r="D1878" t="str">
        <f t="shared" si="62"/>
        <v>48-WALTON</v>
      </c>
      <c r="E1878" t="str">
        <f>VLOOKUP($D1878,metadata!$B$2:$S$451,2,0)</f>
        <v>SHROYER, DA; CRAIG, GB</v>
      </c>
      <c r="F1878" t="str">
        <f>VLOOKUP($D1878,metadata!$B$2:$S$451,3,0)</f>
        <v>EGG DIAPAUSE IN AEDES-TRISERIATUS (DIPTERA, CULICIDAE) - GEOGRAPHIC-VARIATION IN PHOTOPERIODIC RESPONSE AND FACTORS INFLUENCING DIAPAUSE TERMINATION</v>
      </c>
      <c r="G1878" t="str">
        <f>VLOOKUP($D1878,metadata!$B$2:$S$451,4,0)</f>
        <v>10.1093/jmedent/20.6.601</v>
      </c>
      <c r="H1878" t="str">
        <f>VLOOKUP($D1878,metadata!$B$2:$S$451,5,0)</f>
        <v>y</v>
      </c>
      <c r="I1878" t="str">
        <f>VLOOKUP($D1878,metadata!$B$2:$S$451,6,0)</f>
        <v>a</v>
      </c>
      <c r="J1878" t="str">
        <f>VLOOKUP($D1878,metadata!$B$2:$S$451,7,0)</f>
        <v>i</v>
      </c>
      <c r="K1878">
        <f>VLOOKUP($D1878,metadata!$B$2:$S$451,8,0)</f>
        <v>9</v>
      </c>
      <c r="L1878">
        <f>VLOOKUP($D1878,metadata!$B$2:$S$451,9,0)</f>
        <v>9</v>
      </c>
      <c r="M1878" t="str">
        <f>VLOOKUP($D1878,metadata!$B$2:$S$451,10,0)</f>
        <v/>
      </c>
      <c r="N1878" t="str">
        <f>VLOOKUP($D1878,metadata!$B$2:$S$451,11,0)</f>
        <v>Aedes triseratius</v>
      </c>
      <c r="O1878" t="str">
        <f>VLOOKUP($D1878,metadata!$B$2:$S$451,12,0)</f>
        <v>diptera</v>
      </c>
      <c r="P1878" t="str">
        <f>VLOOKUP($D1878,metadata!$B$2:$S$451,13,0)</f>
        <v>WALTON</v>
      </c>
      <c r="Q1878">
        <f>VLOOKUP($D1878,metadata!$B$2:$S$451,14,0)</f>
        <v>41.613332999999997</v>
      </c>
      <c r="R1878">
        <f>VLOOKUP($D1878,metadata!$B$2:$S$451,15,0)</f>
        <v>-86.247500000000002</v>
      </c>
      <c r="S1878">
        <f>VLOOKUP($D1878,metadata!$B$2:$S$451,16,0)</f>
        <v>0.2</v>
      </c>
      <c r="T1878" t="str">
        <f>VLOOKUP($D1878,metadata!$B$2:$S$451,17,0)</f>
        <v/>
      </c>
      <c r="U1878" t="str">
        <f>VLOOKUP($D1878,metadata!$B$2:$S$451,18,0)</f>
        <v/>
      </c>
      <c r="V1878">
        <f>VLOOKUP($D1878,metadata!$B$2:$Z$451,19,0)</f>
        <v>90</v>
      </c>
      <c r="W1878" t="str">
        <f>VLOOKUP($D1878,metadata!$B$2:$Z$451,20,0)</f>
        <v>global average</v>
      </c>
      <c r="X1878" t="str">
        <f>VLOOKUP($D1878,metadata!$B$2:$Z$451,21,0)</f>
        <v/>
      </c>
      <c r="Y1878">
        <f>VLOOKUP($D1878,metadata!$B$2:$Z$451,22,0)</f>
        <v>48</v>
      </c>
      <c r="Z1878" t="str">
        <f>VLOOKUP($D1878,metadata!$B$2:$Z$451,23,0)</f>
        <v/>
      </c>
      <c r="AA1878" t="str">
        <f>VLOOKUP($D1878,metadata!$B$2:$Z$451,24,0)</f>
        <v>egg</v>
      </c>
      <c r="AB1878" t="str">
        <f>VLOOKUP($D1878,metadata!$B$2:$Z$451,25,0)</f>
        <v/>
      </c>
      <c r="AC1878">
        <v>24.008205128205098</v>
      </c>
      <c r="AD1878">
        <v>6.9230769230769598</v>
      </c>
      <c r="AF1878">
        <f>IF(AE1878="",V1878,AE1878)</f>
        <v>90</v>
      </c>
      <c r="AG1878">
        <f>ROUND(AC1878,1)</f>
        <v>24</v>
      </c>
      <c r="AH1878">
        <v>1983</v>
      </c>
      <c r="AI1878" t="s">
        <v>38</v>
      </c>
      <c r="AJ1878" t="s">
        <v>38</v>
      </c>
    </row>
    <row r="1879" spans="3:36" x14ac:dyDescent="0.3">
      <c r="C1879">
        <v>1879</v>
      </c>
      <c r="D1879" t="str">
        <f t="shared" si="62"/>
        <v>48-Alabama</v>
      </c>
      <c r="E1879" t="str">
        <f>VLOOKUP($D1879,metadata!$B$2:$S$451,2,0)</f>
        <v>SHROYER, DA; CRAIG, GB</v>
      </c>
      <c r="F1879" t="str">
        <f>VLOOKUP($D1879,metadata!$B$2:$S$451,3,0)</f>
        <v>EGG DIAPAUSE IN AEDES-TRISERIATUS (DIPTERA, CULICIDAE) - GEOGRAPHIC-VARIATION IN PHOTOPERIODIC RESPONSE AND FACTORS INFLUENCING DIAPAUSE TERMINATION</v>
      </c>
      <c r="G1879" t="str">
        <f>VLOOKUP($D1879,metadata!$B$2:$S$451,4,0)</f>
        <v>10.1093/jmedent/20.6.601</v>
      </c>
      <c r="H1879" t="str">
        <f>VLOOKUP($D1879,metadata!$B$2:$S$451,5,0)</f>
        <v>y</v>
      </c>
      <c r="I1879" t="str">
        <f>VLOOKUP($D1879,metadata!$B$2:$S$451,6,0)</f>
        <v>a</v>
      </c>
      <c r="J1879" t="str">
        <f>VLOOKUP($D1879,metadata!$B$2:$S$451,7,0)</f>
        <v>i</v>
      </c>
      <c r="K1879">
        <f>VLOOKUP($D1879,metadata!$B$2:$S$451,8,0)</f>
        <v>9</v>
      </c>
      <c r="L1879">
        <f>VLOOKUP($D1879,metadata!$B$2:$S$451,9,0)</f>
        <v>9</v>
      </c>
      <c r="M1879" t="str">
        <f>VLOOKUP($D1879,metadata!$B$2:$S$451,10,0)</f>
        <v/>
      </c>
      <c r="N1879" t="str">
        <f>VLOOKUP($D1879,metadata!$B$2:$S$451,11,0)</f>
        <v>Aedes triseratius</v>
      </c>
      <c r="O1879" t="str">
        <f>VLOOKUP($D1879,metadata!$B$2:$S$451,12,0)</f>
        <v>diptera</v>
      </c>
      <c r="P1879" t="str">
        <f>VLOOKUP($D1879,metadata!$B$2:$S$451,13,0)</f>
        <v>Alabama</v>
      </c>
      <c r="Q1879">
        <f>VLOOKUP($D1879,metadata!$B$2:$S$451,14,0)</f>
        <v>32.791666999999997</v>
      </c>
      <c r="R1879">
        <f>VLOOKUP($D1879,metadata!$B$2:$S$451,15,0)</f>
        <v>-86.830832999999998</v>
      </c>
      <c r="S1879" t="str">
        <f>VLOOKUP($D1879,metadata!$B$2:$S$451,16,0)</f>
        <v>1°</v>
      </c>
      <c r="T1879" t="str">
        <f>VLOOKUP($D1879,metadata!$B$2:$S$451,17,0)</f>
        <v/>
      </c>
      <c r="U1879" t="str">
        <f>VLOOKUP($D1879,metadata!$B$2:$S$451,18,0)</f>
        <v/>
      </c>
      <c r="V1879">
        <f>VLOOKUP($D1879,metadata!$B$2:$Z$451,19,0)</f>
        <v>90</v>
      </c>
      <c r="W1879" t="str">
        <f>VLOOKUP($D1879,metadata!$B$2:$Z$451,20,0)</f>
        <v>global average</v>
      </c>
      <c r="X1879" t="str">
        <f>VLOOKUP($D1879,metadata!$B$2:$Z$451,21,0)</f>
        <v/>
      </c>
      <c r="Y1879">
        <f>VLOOKUP($D1879,metadata!$B$2:$Z$451,22,0)</f>
        <v>48</v>
      </c>
      <c r="Z1879" t="str">
        <f>VLOOKUP($D1879,metadata!$B$2:$Z$451,23,0)</f>
        <v/>
      </c>
      <c r="AA1879" t="str">
        <f>VLOOKUP($D1879,metadata!$B$2:$Z$451,24,0)</f>
        <v>egg</v>
      </c>
      <c r="AB1879" t="str">
        <f>VLOOKUP($D1879,metadata!$B$2:$Z$451,25,0)</f>
        <v/>
      </c>
      <c r="AC1879">
        <v>10.078827838827801</v>
      </c>
      <c r="AD1879">
        <v>17.538461538461501</v>
      </c>
      <c r="AF1879">
        <f>IF(AE1879="",V1879,AE1879)</f>
        <v>90</v>
      </c>
      <c r="AG1879">
        <v>10</v>
      </c>
      <c r="AH1879">
        <v>1983</v>
      </c>
      <c r="AI1879" t="s">
        <v>38</v>
      </c>
      <c r="AJ1879" t="s">
        <v>38</v>
      </c>
    </row>
    <row r="1880" spans="3:36" x14ac:dyDescent="0.3">
      <c r="C1880">
        <v>1880</v>
      </c>
      <c r="D1880" t="str">
        <f t="shared" si="62"/>
        <v>48-Alabama</v>
      </c>
      <c r="E1880" t="str">
        <f>VLOOKUP($D1880,metadata!$B$2:$S$451,2,0)</f>
        <v>SHROYER, DA; CRAIG, GB</v>
      </c>
      <c r="F1880" t="str">
        <f>VLOOKUP($D1880,metadata!$B$2:$S$451,3,0)</f>
        <v>EGG DIAPAUSE IN AEDES-TRISERIATUS (DIPTERA, CULICIDAE) - GEOGRAPHIC-VARIATION IN PHOTOPERIODIC RESPONSE AND FACTORS INFLUENCING DIAPAUSE TERMINATION</v>
      </c>
      <c r="G1880" t="str">
        <f>VLOOKUP($D1880,metadata!$B$2:$S$451,4,0)</f>
        <v>10.1093/jmedent/20.6.601</v>
      </c>
      <c r="H1880" t="str">
        <f>VLOOKUP($D1880,metadata!$B$2:$S$451,5,0)</f>
        <v>y</v>
      </c>
      <c r="I1880" t="str">
        <f>VLOOKUP($D1880,metadata!$B$2:$S$451,6,0)</f>
        <v>a</v>
      </c>
      <c r="J1880" t="str">
        <f>VLOOKUP($D1880,metadata!$B$2:$S$451,7,0)</f>
        <v>i</v>
      </c>
      <c r="K1880">
        <f>VLOOKUP($D1880,metadata!$B$2:$S$451,8,0)</f>
        <v>9</v>
      </c>
      <c r="L1880">
        <f>VLOOKUP($D1880,metadata!$B$2:$S$451,9,0)</f>
        <v>9</v>
      </c>
      <c r="M1880" t="str">
        <f>VLOOKUP($D1880,metadata!$B$2:$S$451,10,0)</f>
        <v/>
      </c>
      <c r="N1880" t="str">
        <f>VLOOKUP($D1880,metadata!$B$2:$S$451,11,0)</f>
        <v>Aedes triseratius</v>
      </c>
      <c r="O1880" t="str">
        <f>VLOOKUP($D1880,metadata!$B$2:$S$451,12,0)</f>
        <v>diptera</v>
      </c>
      <c r="P1880" t="str">
        <f>VLOOKUP($D1880,metadata!$B$2:$S$451,13,0)</f>
        <v>Alabama</v>
      </c>
      <c r="Q1880">
        <f>VLOOKUP($D1880,metadata!$B$2:$S$451,14,0)</f>
        <v>32.791666999999997</v>
      </c>
      <c r="R1880">
        <f>VLOOKUP($D1880,metadata!$B$2:$S$451,15,0)</f>
        <v>-86.830832999999998</v>
      </c>
      <c r="S1880" t="str">
        <f>VLOOKUP($D1880,metadata!$B$2:$S$451,16,0)</f>
        <v>1°</v>
      </c>
      <c r="T1880" t="str">
        <f>VLOOKUP($D1880,metadata!$B$2:$S$451,17,0)</f>
        <v/>
      </c>
      <c r="U1880" t="str">
        <f>VLOOKUP($D1880,metadata!$B$2:$S$451,18,0)</f>
        <v/>
      </c>
      <c r="V1880">
        <f>VLOOKUP($D1880,metadata!$B$2:$Z$451,19,0)</f>
        <v>90</v>
      </c>
      <c r="W1880" t="str">
        <f>VLOOKUP($D1880,metadata!$B$2:$Z$451,20,0)</f>
        <v>global average</v>
      </c>
      <c r="X1880" t="str">
        <f>VLOOKUP($D1880,metadata!$B$2:$Z$451,21,0)</f>
        <v/>
      </c>
      <c r="Y1880">
        <f>VLOOKUP($D1880,metadata!$B$2:$Z$451,22,0)</f>
        <v>48</v>
      </c>
      <c r="Z1880" t="str">
        <f>VLOOKUP($D1880,metadata!$B$2:$Z$451,23,0)</f>
        <v/>
      </c>
      <c r="AA1880" t="str">
        <f>VLOOKUP($D1880,metadata!$B$2:$Z$451,24,0)</f>
        <v>egg</v>
      </c>
      <c r="AB1880" t="str">
        <f>VLOOKUP($D1880,metadata!$B$2:$Z$451,25,0)</f>
        <v/>
      </c>
      <c r="AC1880">
        <v>11.067545787545701</v>
      </c>
      <c r="AD1880">
        <v>16.1538461538461</v>
      </c>
      <c r="AF1880">
        <f>IF(AE1880="",V1880,AE1880)</f>
        <v>90</v>
      </c>
      <c r="AG1880">
        <v>11</v>
      </c>
      <c r="AH1880">
        <v>1983</v>
      </c>
      <c r="AI1880" t="s">
        <v>38</v>
      </c>
      <c r="AJ1880" t="s">
        <v>38</v>
      </c>
    </row>
    <row r="1881" spans="3:36" x14ac:dyDescent="0.3">
      <c r="C1881">
        <v>1881</v>
      </c>
      <c r="D1881" t="str">
        <f t="shared" si="62"/>
        <v>48-Alabama</v>
      </c>
      <c r="E1881" t="str">
        <f>VLOOKUP($D1881,metadata!$B$2:$S$451,2,0)</f>
        <v>SHROYER, DA; CRAIG, GB</v>
      </c>
      <c r="F1881" t="str">
        <f>VLOOKUP($D1881,metadata!$B$2:$S$451,3,0)</f>
        <v>EGG DIAPAUSE IN AEDES-TRISERIATUS (DIPTERA, CULICIDAE) - GEOGRAPHIC-VARIATION IN PHOTOPERIODIC RESPONSE AND FACTORS INFLUENCING DIAPAUSE TERMINATION</v>
      </c>
      <c r="G1881" t="str">
        <f>VLOOKUP($D1881,metadata!$B$2:$S$451,4,0)</f>
        <v>10.1093/jmedent/20.6.601</v>
      </c>
      <c r="H1881" t="str">
        <f>VLOOKUP($D1881,metadata!$B$2:$S$451,5,0)</f>
        <v>y</v>
      </c>
      <c r="I1881" t="str">
        <f>VLOOKUP($D1881,metadata!$B$2:$S$451,6,0)</f>
        <v>a</v>
      </c>
      <c r="J1881" t="str">
        <f>VLOOKUP($D1881,metadata!$B$2:$S$451,7,0)</f>
        <v>i</v>
      </c>
      <c r="K1881">
        <f>VLOOKUP($D1881,metadata!$B$2:$S$451,8,0)</f>
        <v>9</v>
      </c>
      <c r="L1881">
        <f>VLOOKUP($D1881,metadata!$B$2:$S$451,9,0)</f>
        <v>9</v>
      </c>
      <c r="M1881" t="str">
        <f>VLOOKUP($D1881,metadata!$B$2:$S$451,10,0)</f>
        <v/>
      </c>
      <c r="N1881" t="str">
        <f>VLOOKUP($D1881,metadata!$B$2:$S$451,11,0)</f>
        <v>Aedes triseratius</v>
      </c>
      <c r="O1881" t="str">
        <f>VLOOKUP($D1881,metadata!$B$2:$S$451,12,0)</f>
        <v>diptera</v>
      </c>
      <c r="P1881" t="str">
        <f>VLOOKUP($D1881,metadata!$B$2:$S$451,13,0)</f>
        <v>Alabama</v>
      </c>
      <c r="Q1881">
        <f>VLOOKUP($D1881,metadata!$B$2:$S$451,14,0)</f>
        <v>32.791666999999997</v>
      </c>
      <c r="R1881">
        <f>VLOOKUP($D1881,metadata!$B$2:$S$451,15,0)</f>
        <v>-86.830832999999998</v>
      </c>
      <c r="S1881" t="str">
        <f>VLOOKUP($D1881,metadata!$B$2:$S$451,16,0)</f>
        <v>1°</v>
      </c>
      <c r="T1881" t="str">
        <f>VLOOKUP($D1881,metadata!$B$2:$S$451,17,0)</f>
        <v/>
      </c>
      <c r="U1881" t="str">
        <f>VLOOKUP($D1881,metadata!$B$2:$S$451,18,0)</f>
        <v/>
      </c>
      <c r="V1881">
        <f>VLOOKUP($D1881,metadata!$B$2:$Z$451,19,0)</f>
        <v>90</v>
      </c>
      <c r="W1881" t="str">
        <f>VLOOKUP($D1881,metadata!$B$2:$Z$451,20,0)</f>
        <v>global average</v>
      </c>
      <c r="X1881" t="str">
        <f>VLOOKUP($D1881,metadata!$B$2:$Z$451,21,0)</f>
        <v/>
      </c>
      <c r="Y1881">
        <f>VLOOKUP($D1881,metadata!$B$2:$Z$451,22,0)</f>
        <v>48</v>
      </c>
      <c r="Z1881" t="str">
        <f>VLOOKUP($D1881,metadata!$B$2:$Z$451,23,0)</f>
        <v/>
      </c>
      <c r="AA1881" t="str">
        <f>VLOOKUP($D1881,metadata!$B$2:$Z$451,24,0)</f>
        <v>egg</v>
      </c>
      <c r="AB1881" t="str">
        <f>VLOOKUP($D1881,metadata!$B$2:$Z$451,25,0)</f>
        <v/>
      </c>
      <c r="AC1881">
        <v>12.0650549450549</v>
      </c>
      <c r="AD1881">
        <v>21.692307692307701</v>
      </c>
      <c r="AF1881">
        <f>IF(AE1881="",V1881,AE1881)</f>
        <v>90</v>
      </c>
      <c r="AG1881">
        <v>12</v>
      </c>
      <c r="AH1881">
        <v>1983</v>
      </c>
      <c r="AI1881" t="s">
        <v>38</v>
      </c>
      <c r="AJ1881" t="s">
        <v>38</v>
      </c>
    </row>
    <row r="1882" spans="3:36" x14ac:dyDescent="0.3">
      <c r="C1882">
        <v>1882</v>
      </c>
      <c r="D1882" t="str">
        <f t="shared" si="62"/>
        <v>48-Alabama</v>
      </c>
      <c r="E1882" t="str">
        <f>VLOOKUP($D1882,metadata!$B$2:$S$451,2,0)</f>
        <v>SHROYER, DA; CRAIG, GB</v>
      </c>
      <c r="F1882" t="str">
        <f>VLOOKUP($D1882,metadata!$B$2:$S$451,3,0)</f>
        <v>EGG DIAPAUSE IN AEDES-TRISERIATUS (DIPTERA, CULICIDAE) - GEOGRAPHIC-VARIATION IN PHOTOPERIODIC RESPONSE AND FACTORS INFLUENCING DIAPAUSE TERMINATION</v>
      </c>
      <c r="G1882" t="str">
        <f>VLOOKUP($D1882,metadata!$B$2:$S$451,4,0)</f>
        <v>10.1093/jmedent/20.6.601</v>
      </c>
      <c r="H1882" t="str">
        <f>VLOOKUP($D1882,metadata!$B$2:$S$451,5,0)</f>
        <v>y</v>
      </c>
      <c r="I1882" t="str">
        <f>VLOOKUP($D1882,metadata!$B$2:$S$451,6,0)</f>
        <v>a</v>
      </c>
      <c r="J1882" t="str">
        <f>VLOOKUP($D1882,metadata!$B$2:$S$451,7,0)</f>
        <v>i</v>
      </c>
      <c r="K1882">
        <f>VLOOKUP($D1882,metadata!$B$2:$S$451,8,0)</f>
        <v>9</v>
      </c>
      <c r="L1882">
        <f>VLOOKUP($D1882,metadata!$B$2:$S$451,9,0)</f>
        <v>9</v>
      </c>
      <c r="M1882" t="str">
        <f>VLOOKUP($D1882,metadata!$B$2:$S$451,10,0)</f>
        <v/>
      </c>
      <c r="N1882" t="str">
        <f>VLOOKUP($D1882,metadata!$B$2:$S$451,11,0)</f>
        <v>Aedes triseratius</v>
      </c>
      <c r="O1882" t="str">
        <f>VLOOKUP($D1882,metadata!$B$2:$S$451,12,0)</f>
        <v>diptera</v>
      </c>
      <c r="P1882" t="str">
        <f>VLOOKUP($D1882,metadata!$B$2:$S$451,13,0)</f>
        <v>Alabama</v>
      </c>
      <c r="Q1882">
        <f>VLOOKUP($D1882,metadata!$B$2:$S$451,14,0)</f>
        <v>32.791666999999997</v>
      </c>
      <c r="R1882">
        <f>VLOOKUP($D1882,metadata!$B$2:$S$451,15,0)</f>
        <v>-86.830832999999998</v>
      </c>
      <c r="S1882" t="str">
        <f>VLOOKUP($D1882,metadata!$B$2:$S$451,16,0)</f>
        <v>1°</v>
      </c>
      <c r="T1882" t="str">
        <f>VLOOKUP($D1882,metadata!$B$2:$S$451,17,0)</f>
        <v/>
      </c>
      <c r="U1882" t="str">
        <f>VLOOKUP($D1882,metadata!$B$2:$S$451,18,0)</f>
        <v/>
      </c>
      <c r="V1882">
        <f>VLOOKUP($D1882,metadata!$B$2:$Z$451,19,0)</f>
        <v>90</v>
      </c>
      <c r="W1882" t="str">
        <f>VLOOKUP($D1882,metadata!$B$2:$Z$451,20,0)</f>
        <v>global average</v>
      </c>
      <c r="X1882" t="str">
        <f>VLOOKUP($D1882,metadata!$B$2:$Z$451,21,0)</f>
        <v/>
      </c>
      <c r="Y1882">
        <f>VLOOKUP($D1882,metadata!$B$2:$Z$451,22,0)</f>
        <v>48</v>
      </c>
      <c r="Z1882" t="str">
        <f>VLOOKUP($D1882,metadata!$B$2:$Z$451,23,0)</f>
        <v/>
      </c>
      <c r="AA1882" t="str">
        <f>VLOOKUP($D1882,metadata!$B$2:$Z$451,24,0)</f>
        <v>egg</v>
      </c>
      <c r="AB1882" t="str">
        <f>VLOOKUP($D1882,metadata!$B$2:$Z$451,25,0)</f>
        <v/>
      </c>
      <c r="AC1882">
        <v>13.1106227106227</v>
      </c>
      <c r="AD1882">
        <v>5.0769230769230704</v>
      </c>
      <c r="AF1882">
        <f>IF(AE1882="",V1882,AE1882)</f>
        <v>90</v>
      </c>
      <c r="AG1882">
        <v>13</v>
      </c>
      <c r="AH1882">
        <v>1983</v>
      </c>
      <c r="AI1882" t="s">
        <v>38</v>
      </c>
      <c r="AJ1882" t="s">
        <v>38</v>
      </c>
    </row>
    <row r="1883" spans="3:36" x14ac:dyDescent="0.3">
      <c r="C1883">
        <v>1883</v>
      </c>
      <c r="D1883" t="str">
        <f t="shared" si="62"/>
        <v>48-Alabama</v>
      </c>
      <c r="E1883" t="str">
        <f>VLOOKUP($D1883,metadata!$B$2:$S$451,2,0)</f>
        <v>SHROYER, DA; CRAIG, GB</v>
      </c>
      <c r="F1883" t="str">
        <f>VLOOKUP($D1883,metadata!$B$2:$S$451,3,0)</f>
        <v>EGG DIAPAUSE IN AEDES-TRISERIATUS (DIPTERA, CULICIDAE) - GEOGRAPHIC-VARIATION IN PHOTOPERIODIC RESPONSE AND FACTORS INFLUENCING DIAPAUSE TERMINATION</v>
      </c>
      <c r="G1883" t="str">
        <f>VLOOKUP($D1883,metadata!$B$2:$S$451,4,0)</f>
        <v>10.1093/jmedent/20.6.601</v>
      </c>
      <c r="H1883" t="str">
        <f>VLOOKUP($D1883,metadata!$B$2:$S$451,5,0)</f>
        <v>y</v>
      </c>
      <c r="I1883" t="str">
        <f>VLOOKUP($D1883,metadata!$B$2:$S$451,6,0)</f>
        <v>a</v>
      </c>
      <c r="J1883" t="str">
        <f>VLOOKUP($D1883,metadata!$B$2:$S$451,7,0)</f>
        <v>i</v>
      </c>
      <c r="K1883">
        <f>VLOOKUP($D1883,metadata!$B$2:$S$451,8,0)</f>
        <v>9</v>
      </c>
      <c r="L1883">
        <f>VLOOKUP($D1883,metadata!$B$2:$S$451,9,0)</f>
        <v>9</v>
      </c>
      <c r="M1883" t="str">
        <f>VLOOKUP($D1883,metadata!$B$2:$S$451,10,0)</f>
        <v/>
      </c>
      <c r="N1883" t="str">
        <f>VLOOKUP($D1883,metadata!$B$2:$S$451,11,0)</f>
        <v>Aedes triseratius</v>
      </c>
      <c r="O1883" t="str">
        <f>VLOOKUP($D1883,metadata!$B$2:$S$451,12,0)</f>
        <v>diptera</v>
      </c>
      <c r="P1883" t="str">
        <f>VLOOKUP($D1883,metadata!$B$2:$S$451,13,0)</f>
        <v>Alabama</v>
      </c>
      <c r="Q1883">
        <f>VLOOKUP($D1883,metadata!$B$2:$S$451,14,0)</f>
        <v>32.791666999999997</v>
      </c>
      <c r="R1883">
        <f>VLOOKUP($D1883,metadata!$B$2:$S$451,15,0)</f>
        <v>-86.830832999999998</v>
      </c>
      <c r="S1883" t="str">
        <f>VLOOKUP($D1883,metadata!$B$2:$S$451,16,0)</f>
        <v>1°</v>
      </c>
      <c r="T1883" t="str">
        <f>VLOOKUP($D1883,metadata!$B$2:$S$451,17,0)</f>
        <v/>
      </c>
      <c r="U1883" t="str">
        <f>VLOOKUP($D1883,metadata!$B$2:$S$451,18,0)</f>
        <v/>
      </c>
      <c r="V1883">
        <f>VLOOKUP($D1883,metadata!$B$2:$Z$451,19,0)</f>
        <v>90</v>
      </c>
      <c r="W1883" t="str">
        <f>VLOOKUP($D1883,metadata!$B$2:$Z$451,20,0)</f>
        <v>global average</v>
      </c>
      <c r="X1883" t="str">
        <f>VLOOKUP($D1883,metadata!$B$2:$Z$451,21,0)</f>
        <v/>
      </c>
      <c r="Y1883">
        <f>VLOOKUP($D1883,metadata!$B$2:$Z$451,22,0)</f>
        <v>48</v>
      </c>
      <c r="Z1883" t="str">
        <f>VLOOKUP($D1883,metadata!$B$2:$Z$451,23,0)</f>
        <v/>
      </c>
      <c r="AA1883" t="str">
        <f>VLOOKUP($D1883,metadata!$B$2:$Z$451,24,0)</f>
        <v>egg</v>
      </c>
      <c r="AB1883" t="str">
        <f>VLOOKUP($D1883,metadata!$B$2:$Z$451,25,0)</f>
        <v/>
      </c>
      <c r="AC1883">
        <v>14.0202197802197</v>
      </c>
      <c r="AD1883">
        <v>1.3846153846153599</v>
      </c>
      <c r="AF1883">
        <f>IF(AE1883="",V1883,AE1883)</f>
        <v>90</v>
      </c>
      <c r="AG1883">
        <f>ROUND(AC1883,1)</f>
        <v>14</v>
      </c>
      <c r="AH1883">
        <v>1983</v>
      </c>
      <c r="AI1883" t="s">
        <v>38</v>
      </c>
      <c r="AJ1883" t="s">
        <v>38</v>
      </c>
    </row>
    <row r="1884" spans="3:36" x14ac:dyDescent="0.3">
      <c r="C1884">
        <v>1884</v>
      </c>
      <c r="D1884" t="str">
        <f t="shared" si="62"/>
        <v>48-Alabama</v>
      </c>
      <c r="E1884" t="str">
        <f>VLOOKUP($D1884,metadata!$B$2:$S$451,2,0)</f>
        <v>SHROYER, DA; CRAIG, GB</v>
      </c>
      <c r="F1884" t="str">
        <f>VLOOKUP($D1884,metadata!$B$2:$S$451,3,0)</f>
        <v>EGG DIAPAUSE IN AEDES-TRISERIATUS (DIPTERA, CULICIDAE) - GEOGRAPHIC-VARIATION IN PHOTOPERIODIC RESPONSE AND FACTORS INFLUENCING DIAPAUSE TERMINATION</v>
      </c>
      <c r="G1884" t="str">
        <f>VLOOKUP($D1884,metadata!$B$2:$S$451,4,0)</f>
        <v>10.1093/jmedent/20.6.601</v>
      </c>
      <c r="H1884" t="str">
        <f>VLOOKUP($D1884,metadata!$B$2:$S$451,5,0)</f>
        <v>y</v>
      </c>
      <c r="I1884" t="str">
        <f>VLOOKUP($D1884,metadata!$B$2:$S$451,6,0)</f>
        <v>a</v>
      </c>
      <c r="J1884" t="str">
        <f>VLOOKUP($D1884,metadata!$B$2:$S$451,7,0)</f>
        <v>i</v>
      </c>
      <c r="K1884">
        <f>VLOOKUP($D1884,metadata!$B$2:$S$451,8,0)</f>
        <v>9</v>
      </c>
      <c r="L1884">
        <f>VLOOKUP($D1884,metadata!$B$2:$S$451,9,0)</f>
        <v>9</v>
      </c>
      <c r="M1884" t="str">
        <f>VLOOKUP($D1884,metadata!$B$2:$S$451,10,0)</f>
        <v/>
      </c>
      <c r="N1884" t="str">
        <f>VLOOKUP($D1884,metadata!$B$2:$S$451,11,0)</f>
        <v>Aedes triseratius</v>
      </c>
      <c r="O1884" t="str">
        <f>VLOOKUP($D1884,metadata!$B$2:$S$451,12,0)</f>
        <v>diptera</v>
      </c>
      <c r="P1884" t="str">
        <f>VLOOKUP($D1884,metadata!$B$2:$S$451,13,0)</f>
        <v>Alabama</v>
      </c>
      <c r="Q1884">
        <f>VLOOKUP($D1884,metadata!$B$2:$S$451,14,0)</f>
        <v>32.791666999999997</v>
      </c>
      <c r="R1884">
        <f>VLOOKUP($D1884,metadata!$B$2:$S$451,15,0)</f>
        <v>-86.830832999999998</v>
      </c>
      <c r="S1884" t="str">
        <f>VLOOKUP($D1884,metadata!$B$2:$S$451,16,0)</f>
        <v>1°</v>
      </c>
      <c r="T1884" t="str">
        <f>VLOOKUP($D1884,metadata!$B$2:$S$451,17,0)</f>
        <v/>
      </c>
      <c r="U1884" t="str">
        <f>VLOOKUP($D1884,metadata!$B$2:$S$451,18,0)</f>
        <v/>
      </c>
      <c r="V1884">
        <f>VLOOKUP($D1884,metadata!$B$2:$Z$451,19,0)</f>
        <v>90</v>
      </c>
      <c r="W1884" t="str">
        <f>VLOOKUP($D1884,metadata!$B$2:$Z$451,20,0)</f>
        <v>global average</v>
      </c>
      <c r="X1884" t="str">
        <f>VLOOKUP($D1884,metadata!$B$2:$Z$451,21,0)</f>
        <v/>
      </c>
      <c r="Y1884">
        <f>VLOOKUP($D1884,metadata!$B$2:$Z$451,22,0)</f>
        <v>48</v>
      </c>
      <c r="Z1884" t="str">
        <f>VLOOKUP($D1884,metadata!$B$2:$Z$451,23,0)</f>
        <v/>
      </c>
      <c r="AA1884" t="str">
        <f>VLOOKUP($D1884,metadata!$B$2:$Z$451,24,0)</f>
        <v>egg</v>
      </c>
      <c r="AB1884" t="str">
        <f>VLOOKUP($D1884,metadata!$B$2:$Z$451,25,0)</f>
        <v/>
      </c>
      <c r="AC1884">
        <v>15.0136263736263</v>
      </c>
      <c r="AD1884">
        <v>3.6923076923076801</v>
      </c>
      <c r="AF1884">
        <f>IF(AE1884="",V1884,AE1884)</f>
        <v>90</v>
      </c>
      <c r="AG1884">
        <f>ROUND(AC1884,1)</f>
        <v>15</v>
      </c>
      <c r="AH1884">
        <v>1983</v>
      </c>
      <c r="AI1884" t="s">
        <v>38</v>
      </c>
      <c r="AJ1884" t="s">
        <v>38</v>
      </c>
    </row>
    <row r="1885" spans="3:36" x14ac:dyDescent="0.3">
      <c r="C1885">
        <v>1885</v>
      </c>
      <c r="D1885" t="str">
        <f t="shared" si="62"/>
        <v>48-Alabama</v>
      </c>
      <c r="E1885" t="str">
        <f>VLOOKUP($D1885,metadata!$B$2:$S$451,2,0)</f>
        <v>SHROYER, DA; CRAIG, GB</v>
      </c>
      <c r="F1885" t="str">
        <f>VLOOKUP($D1885,metadata!$B$2:$S$451,3,0)</f>
        <v>EGG DIAPAUSE IN AEDES-TRISERIATUS (DIPTERA, CULICIDAE) - GEOGRAPHIC-VARIATION IN PHOTOPERIODIC RESPONSE AND FACTORS INFLUENCING DIAPAUSE TERMINATION</v>
      </c>
      <c r="G1885" t="str">
        <f>VLOOKUP($D1885,metadata!$B$2:$S$451,4,0)</f>
        <v>10.1093/jmedent/20.6.601</v>
      </c>
      <c r="H1885" t="str">
        <f>VLOOKUP($D1885,metadata!$B$2:$S$451,5,0)</f>
        <v>y</v>
      </c>
      <c r="I1885" t="str">
        <f>VLOOKUP($D1885,metadata!$B$2:$S$451,6,0)</f>
        <v>a</v>
      </c>
      <c r="J1885" t="str">
        <f>VLOOKUP($D1885,metadata!$B$2:$S$451,7,0)</f>
        <v>i</v>
      </c>
      <c r="K1885">
        <f>VLOOKUP($D1885,metadata!$B$2:$S$451,8,0)</f>
        <v>9</v>
      </c>
      <c r="L1885">
        <f>VLOOKUP($D1885,metadata!$B$2:$S$451,9,0)</f>
        <v>9</v>
      </c>
      <c r="M1885" t="str">
        <f>VLOOKUP($D1885,metadata!$B$2:$S$451,10,0)</f>
        <v/>
      </c>
      <c r="N1885" t="str">
        <f>VLOOKUP($D1885,metadata!$B$2:$S$451,11,0)</f>
        <v>Aedes triseratius</v>
      </c>
      <c r="O1885" t="str">
        <f>VLOOKUP($D1885,metadata!$B$2:$S$451,12,0)</f>
        <v>diptera</v>
      </c>
      <c r="P1885" t="str">
        <f>VLOOKUP($D1885,metadata!$B$2:$S$451,13,0)</f>
        <v>Alabama</v>
      </c>
      <c r="Q1885">
        <f>VLOOKUP($D1885,metadata!$B$2:$S$451,14,0)</f>
        <v>32.791666999999997</v>
      </c>
      <c r="R1885">
        <f>VLOOKUP($D1885,metadata!$B$2:$S$451,15,0)</f>
        <v>-86.830832999999998</v>
      </c>
      <c r="S1885" t="str">
        <f>VLOOKUP($D1885,metadata!$B$2:$S$451,16,0)</f>
        <v>1°</v>
      </c>
      <c r="T1885" t="str">
        <f>VLOOKUP($D1885,metadata!$B$2:$S$451,17,0)</f>
        <v/>
      </c>
      <c r="U1885" t="str">
        <f>VLOOKUP($D1885,metadata!$B$2:$S$451,18,0)</f>
        <v/>
      </c>
      <c r="V1885">
        <f>VLOOKUP($D1885,metadata!$B$2:$Z$451,19,0)</f>
        <v>90</v>
      </c>
      <c r="W1885" t="str">
        <f>VLOOKUP($D1885,metadata!$B$2:$Z$451,20,0)</f>
        <v>global average</v>
      </c>
      <c r="X1885" t="str">
        <f>VLOOKUP($D1885,metadata!$B$2:$Z$451,21,0)</f>
        <v/>
      </c>
      <c r="Y1885">
        <f>VLOOKUP($D1885,metadata!$B$2:$Z$451,22,0)</f>
        <v>48</v>
      </c>
      <c r="Z1885" t="str">
        <f>VLOOKUP($D1885,metadata!$B$2:$Z$451,23,0)</f>
        <v/>
      </c>
      <c r="AA1885" t="str">
        <f>VLOOKUP($D1885,metadata!$B$2:$Z$451,24,0)</f>
        <v>egg</v>
      </c>
      <c r="AB1885" t="str">
        <f>VLOOKUP($D1885,metadata!$B$2:$Z$451,25,0)</f>
        <v/>
      </c>
      <c r="AC1885">
        <v>16.004688644688599</v>
      </c>
      <c r="AD1885">
        <v>4.15384615384614</v>
      </c>
      <c r="AF1885">
        <f>IF(AE1885="",V1885,AE1885)</f>
        <v>90</v>
      </c>
      <c r="AG1885">
        <f>ROUND(AC1885,1)</f>
        <v>16</v>
      </c>
      <c r="AH1885">
        <v>1983</v>
      </c>
      <c r="AI1885" t="s">
        <v>38</v>
      </c>
      <c r="AJ1885" t="s">
        <v>38</v>
      </c>
    </row>
    <row r="1886" spans="3:36" x14ac:dyDescent="0.3">
      <c r="C1886">
        <v>1886</v>
      </c>
      <c r="D1886" t="str">
        <f t="shared" si="62"/>
        <v>48-Alabama</v>
      </c>
      <c r="E1886" t="str">
        <f>VLOOKUP($D1886,metadata!$B$2:$S$451,2,0)</f>
        <v>SHROYER, DA; CRAIG, GB</v>
      </c>
      <c r="F1886" t="str">
        <f>VLOOKUP($D1886,metadata!$B$2:$S$451,3,0)</f>
        <v>EGG DIAPAUSE IN AEDES-TRISERIATUS (DIPTERA, CULICIDAE) - GEOGRAPHIC-VARIATION IN PHOTOPERIODIC RESPONSE AND FACTORS INFLUENCING DIAPAUSE TERMINATION</v>
      </c>
      <c r="G1886" t="str">
        <f>VLOOKUP($D1886,metadata!$B$2:$S$451,4,0)</f>
        <v>10.1093/jmedent/20.6.601</v>
      </c>
      <c r="H1886" t="str">
        <f>VLOOKUP($D1886,metadata!$B$2:$S$451,5,0)</f>
        <v>y</v>
      </c>
      <c r="I1886" t="str">
        <f>VLOOKUP($D1886,metadata!$B$2:$S$451,6,0)</f>
        <v>a</v>
      </c>
      <c r="J1886" t="str">
        <f>VLOOKUP($D1886,metadata!$B$2:$S$451,7,0)</f>
        <v>i</v>
      </c>
      <c r="K1886">
        <f>VLOOKUP($D1886,metadata!$B$2:$S$451,8,0)</f>
        <v>9</v>
      </c>
      <c r="L1886">
        <f>VLOOKUP($D1886,metadata!$B$2:$S$451,9,0)</f>
        <v>9</v>
      </c>
      <c r="M1886" t="str">
        <f>VLOOKUP($D1886,metadata!$B$2:$S$451,10,0)</f>
        <v/>
      </c>
      <c r="N1886" t="str">
        <f>VLOOKUP($D1886,metadata!$B$2:$S$451,11,0)</f>
        <v>Aedes triseratius</v>
      </c>
      <c r="O1886" t="str">
        <f>VLOOKUP($D1886,metadata!$B$2:$S$451,12,0)</f>
        <v>diptera</v>
      </c>
      <c r="P1886" t="str">
        <f>VLOOKUP($D1886,metadata!$B$2:$S$451,13,0)</f>
        <v>Alabama</v>
      </c>
      <c r="Q1886">
        <f>VLOOKUP($D1886,metadata!$B$2:$S$451,14,0)</f>
        <v>32.791666999999997</v>
      </c>
      <c r="R1886">
        <f>VLOOKUP($D1886,metadata!$B$2:$S$451,15,0)</f>
        <v>-86.830832999999998</v>
      </c>
      <c r="S1886" t="str">
        <f>VLOOKUP($D1886,metadata!$B$2:$S$451,16,0)</f>
        <v>1°</v>
      </c>
      <c r="T1886" t="str">
        <f>VLOOKUP($D1886,metadata!$B$2:$S$451,17,0)</f>
        <v/>
      </c>
      <c r="U1886" t="str">
        <f>VLOOKUP($D1886,metadata!$B$2:$S$451,18,0)</f>
        <v/>
      </c>
      <c r="V1886">
        <f>VLOOKUP($D1886,metadata!$B$2:$Z$451,19,0)</f>
        <v>90</v>
      </c>
      <c r="W1886" t="str">
        <f>VLOOKUP($D1886,metadata!$B$2:$Z$451,20,0)</f>
        <v>global average</v>
      </c>
      <c r="X1886" t="str">
        <f>VLOOKUP($D1886,metadata!$B$2:$Z$451,21,0)</f>
        <v/>
      </c>
      <c r="Y1886">
        <f>VLOOKUP($D1886,metadata!$B$2:$Z$451,22,0)</f>
        <v>48</v>
      </c>
      <c r="Z1886" t="str">
        <f>VLOOKUP($D1886,metadata!$B$2:$Z$451,23,0)</f>
        <v/>
      </c>
      <c r="AA1886" t="str">
        <f>VLOOKUP($D1886,metadata!$B$2:$Z$451,24,0)</f>
        <v>egg</v>
      </c>
      <c r="AB1886" t="str">
        <f>VLOOKUP($D1886,metadata!$B$2:$Z$451,25,0)</f>
        <v/>
      </c>
      <c r="AC1886">
        <v>16.992234432234401</v>
      </c>
      <c r="AD1886">
        <v>1.84615384615385</v>
      </c>
      <c r="AF1886">
        <f>IF(AE1886="",V1886,AE1886)</f>
        <v>90</v>
      </c>
      <c r="AG1886">
        <f>ROUND(AC1886,1)</f>
        <v>17</v>
      </c>
      <c r="AH1886">
        <v>1983</v>
      </c>
      <c r="AI1886" t="s">
        <v>38</v>
      </c>
      <c r="AJ1886" t="s">
        <v>38</v>
      </c>
    </row>
    <row r="1887" spans="3:36" x14ac:dyDescent="0.3">
      <c r="C1887">
        <v>1887</v>
      </c>
      <c r="D1887" t="str">
        <f t="shared" si="62"/>
        <v>48-Alabama</v>
      </c>
      <c r="E1887" t="str">
        <f>VLOOKUP($D1887,metadata!$B$2:$S$451,2,0)</f>
        <v>SHROYER, DA; CRAIG, GB</v>
      </c>
      <c r="F1887" t="str">
        <f>VLOOKUP($D1887,metadata!$B$2:$S$451,3,0)</f>
        <v>EGG DIAPAUSE IN AEDES-TRISERIATUS (DIPTERA, CULICIDAE) - GEOGRAPHIC-VARIATION IN PHOTOPERIODIC RESPONSE AND FACTORS INFLUENCING DIAPAUSE TERMINATION</v>
      </c>
      <c r="G1887" t="str">
        <f>VLOOKUP($D1887,metadata!$B$2:$S$451,4,0)</f>
        <v>10.1093/jmedent/20.6.601</v>
      </c>
      <c r="H1887" t="str">
        <f>VLOOKUP($D1887,metadata!$B$2:$S$451,5,0)</f>
        <v>y</v>
      </c>
      <c r="I1887" t="str">
        <f>VLOOKUP($D1887,metadata!$B$2:$S$451,6,0)</f>
        <v>a</v>
      </c>
      <c r="J1887" t="str">
        <f>VLOOKUP($D1887,metadata!$B$2:$S$451,7,0)</f>
        <v>i</v>
      </c>
      <c r="K1887">
        <f>VLOOKUP($D1887,metadata!$B$2:$S$451,8,0)</f>
        <v>9</v>
      </c>
      <c r="L1887">
        <f>VLOOKUP($D1887,metadata!$B$2:$S$451,9,0)</f>
        <v>9</v>
      </c>
      <c r="M1887" t="str">
        <f>VLOOKUP($D1887,metadata!$B$2:$S$451,10,0)</f>
        <v/>
      </c>
      <c r="N1887" t="str">
        <f>VLOOKUP($D1887,metadata!$B$2:$S$451,11,0)</f>
        <v>Aedes triseratius</v>
      </c>
      <c r="O1887" t="str">
        <f>VLOOKUP($D1887,metadata!$B$2:$S$451,12,0)</f>
        <v>diptera</v>
      </c>
      <c r="P1887" t="str">
        <f>VLOOKUP($D1887,metadata!$B$2:$S$451,13,0)</f>
        <v>Alabama</v>
      </c>
      <c r="Q1887">
        <f>VLOOKUP($D1887,metadata!$B$2:$S$451,14,0)</f>
        <v>32.791666999999997</v>
      </c>
      <c r="R1887">
        <f>VLOOKUP($D1887,metadata!$B$2:$S$451,15,0)</f>
        <v>-86.830832999999998</v>
      </c>
      <c r="S1887" t="str">
        <f>VLOOKUP($D1887,metadata!$B$2:$S$451,16,0)</f>
        <v>1°</v>
      </c>
      <c r="T1887" t="str">
        <f>VLOOKUP($D1887,metadata!$B$2:$S$451,17,0)</f>
        <v/>
      </c>
      <c r="U1887" t="str">
        <f>VLOOKUP($D1887,metadata!$B$2:$S$451,18,0)</f>
        <v/>
      </c>
      <c r="V1887">
        <f>VLOOKUP($D1887,metadata!$B$2:$Z$451,19,0)</f>
        <v>90</v>
      </c>
      <c r="W1887" t="str">
        <f>VLOOKUP($D1887,metadata!$B$2:$Z$451,20,0)</f>
        <v>global average</v>
      </c>
      <c r="X1887" t="str">
        <f>VLOOKUP($D1887,metadata!$B$2:$Z$451,21,0)</f>
        <v/>
      </c>
      <c r="Y1887">
        <f>VLOOKUP($D1887,metadata!$B$2:$Z$451,22,0)</f>
        <v>48</v>
      </c>
      <c r="Z1887" t="str">
        <f>VLOOKUP($D1887,metadata!$B$2:$Z$451,23,0)</f>
        <v/>
      </c>
      <c r="AA1887" t="str">
        <f>VLOOKUP($D1887,metadata!$B$2:$Z$451,24,0)</f>
        <v>egg</v>
      </c>
      <c r="AB1887" t="str">
        <f>VLOOKUP($D1887,metadata!$B$2:$Z$451,25,0)</f>
        <v/>
      </c>
      <c r="AC1887">
        <v>24.0017582417582</v>
      </c>
      <c r="AD1887">
        <v>1.84615384615385</v>
      </c>
      <c r="AF1887">
        <f>IF(AE1887="",V1887,AE1887)</f>
        <v>90</v>
      </c>
      <c r="AG1887">
        <f>ROUND(AC1887,1)</f>
        <v>24</v>
      </c>
      <c r="AH1887">
        <v>1983</v>
      </c>
      <c r="AI1887" t="s">
        <v>38</v>
      </c>
      <c r="AJ1887" t="s">
        <v>38</v>
      </c>
    </row>
    <row r="1888" spans="3:36" x14ac:dyDescent="0.3">
      <c r="C1888">
        <v>1888</v>
      </c>
      <c r="D1888" t="str">
        <f t="shared" si="62"/>
        <v>49-KA</v>
      </c>
      <c r="E1888" t="str">
        <f>VLOOKUP($D1888,metadata!$B$2:$S$451,2,0)</f>
        <v>SO, PM; TAKAFUJI, A</v>
      </c>
      <c r="F1888" t="str">
        <f>VLOOKUP($D1888,metadata!$B$2:$S$451,3,0)</f>
        <v>LOCAL VARIATION IN DIAPAUSE CHARACTERISTICS OF TETRANYCHUS-URTICAE KOCH (ACARINA, TETRANYCHIDAE)</v>
      </c>
      <c r="G1888" t="str">
        <f>VLOOKUP($D1888,metadata!$B$2:$S$451,4,0)</f>
        <v>10.1007/BF00317185</v>
      </c>
      <c r="H1888" t="str">
        <f>VLOOKUP($D1888,metadata!$B$2:$S$451,5,0)</f>
        <v>y</v>
      </c>
      <c r="I1888" t="str">
        <f>VLOOKUP($D1888,metadata!$B$2:$S$451,6,0)</f>
        <v>a</v>
      </c>
      <c r="J1888" t="str">
        <f>VLOOKUP($D1888,metadata!$B$2:$S$451,7,0)</f>
        <v>i</v>
      </c>
      <c r="K1888">
        <f>VLOOKUP($D1888,metadata!$B$2:$S$451,8,0)</f>
        <v>5</v>
      </c>
      <c r="L1888">
        <f>VLOOKUP($D1888,metadata!$B$2:$S$451,9,0)</f>
        <v>6</v>
      </c>
      <c r="M1888" t="str">
        <f>VLOOKUP($D1888,metadata!$B$2:$S$451,10,0)</f>
        <v>n</v>
      </c>
      <c r="N1888" t="str">
        <f>VLOOKUP($D1888,metadata!$B$2:$S$451,11,0)</f>
        <v>Tetranychus urticae</v>
      </c>
      <c r="O1888" t="str">
        <f>VLOOKUP($D1888,metadata!$B$2:$S$451,12,0)</f>
        <v>Trombidiformes</v>
      </c>
      <c r="P1888" t="str">
        <f>VLOOKUP($D1888,metadata!$B$2:$S$451,13,0)</f>
        <v>KA</v>
      </c>
      <c r="Q1888">
        <f>VLOOKUP($D1888,metadata!$B$2:$S$451,14,0)</f>
        <v>34.516666999999998</v>
      </c>
      <c r="R1888">
        <f>VLOOKUP($D1888,metadata!$B$2:$S$451,15,0)</f>
        <v>135.85</v>
      </c>
      <c r="S1888" t="str">
        <f>VLOOKUP($D1888,metadata!$B$2:$S$451,16,0)</f>
        <v/>
      </c>
      <c r="T1888">
        <f>VLOOKUP($D1888,metadata!$B$2:$S$451,17,0)</f>
        <v>400</v>
      </c>
      <c r="U1888" t="str">
        <f>VLOOKUP($D1888,metadata!$B$2:$S$451,18,0)</f>
        <v/>
      </c>
      <c r="V1888">
        <f>VLOOKUP($D1888,metadata!$B$2:$Z$451,19,0)</f>
        <v>40</v>
      </c>
      <c r="W1888" t="str">
        <f>VLOOKUP($D1888,metadata!$B$2:$Z$451,20,0)</f>
        <v>global average</v>
      </c>
      <c r="X1888" t="str">
        <f>VLOOKUP($D1888,metadata!$B$2:$Z$451,21,0)</f>
        <v/>
      </c>
      <c r="Y1888">
        <f>VLOOKUP($D1888,metadata!$B$2:$Z$451,22,0)</f>
        <v>49</v>
      </c>
      <c r="Z1888" t="str">
        <f>VLOOKUP($D1888,metadata!$B$2:$Z$451,23,0)</f>
        <v/>
      </c>
      <c r="AA1888" t="str">
        <f>VLOOKUP($D1888,metadata!$B$2:$Z$451,24,0)</f>
        <v/>
      </c>
      <c r="AB1888" t="str">
        <f>VLOOKUP($D1888,metadata!$B$2:$Z$451,25,0)</f>
        <v/>
      </c>
      <c r="AC1888">
        <v>9.0059031877213602</v>
      </c>
      <c r="AD1888">
        <v>99.385749385749406</v>
      </c>
      <c r="AF1888">
        <f>IF(AE1888="",V1888,AE1888)</f>
        <v>40</v>
      </c>
      <c r="AG1888">
        <f>ROUND(AC1888,1)</f>
        <v>9</v>
      </c>
      <c r="AH1888">
        <v>1991</v>
      </c>
      <c r="AI1888" t="s">
        <v>38</v>
      </c>
      <c r="AJ1888" t="s">
        <v>38</v>
      </c>
    </row>
    <row r="1889" spans="3:36" x14ac:dyDescent="0.3">
      <c r="C1889">
        <v>1889</v>
      </c>
      <c r="D1889" t="str">
        <f t="shared" si="62"/>
        <v>49-KA</v>
      </c>
      <c r="E1889" t="str">
        <f>VLOOKUP($D1889,metadata!$B$2:$S$451,2,0)</f>
        <v>SO, PM; TAKAFUJI, A</v>
      </c>
      <c r="F1889" t="str">
        <f>VLOOKUP($D1889,metadata!$B$2:$S$451,3,0)</f>
        <v>LOCAL VARIATION IN DIAPAUSE CHARACTERISTICS OF TETRANYCHUS-URTICAE KOCH (ACARINA, TETRANYCHIDAE)</v>
      </c>
      <c r="G1889" t="str">
        <f>VLOOKUP($D1889,metadata!$B$2:$S$451,4,0)</f>
        <v>10.1007/BF00317185</v>
      </c>
      <c r="H1889" t="str">
        <f>VLOOKUP($D1889,metadata!$B$2:$S$451,5,0)</f>
        <v>y</v>
      </c>
      <c r="I1889" t="str">
        <f>VLOOKUP($D1889,metadata!$B$2:$S$451,6,0)</f>
        <v>a</v>
      </c>
      <c r="J1889" t="str">
        <f>VLOOKUP($D1889,metadata!$B$2:$S$451,7,0)</f>
        <v>i</v>
      </c>
      <c r="K1889">
        <f>VLOOKUP($D1889,metadata!$B$2:$S$451,8,0)</f>
        <v>5</v>
      </c>
      <c r="L1889">
        <f>VLOOKUP($D1889,metadata!$B$2:$S$451,9,0)</f>
        <v>6</v>
      </c>
      <c r="M1889" t="str">
        <f>VLOOKUP($D1889,metadata!$B$2:$S$451,10,0)</f>
        <v>n</v>
      </c>
      <c r="N1889" t="str">
        <f>VLOOKUP($D1889,metadata!$B$2:$S$451,11,0)</f>
        <v>Tetranychus urticae</v>
      </c>
      <c r="O1889" t="str">
        <f>VLOOKUP($D1889,metadata!$B$2:$S$451,12,0)</f>
        <v>Trombidiformes</v>
      </c>
      <c r="P1889" t="str">
        <f>VLOOKUP($D1889,metadata!$B$2:$S$451,13,0)</f>
        <v>KA</v>
      </c>
      <c r="Q1889">
        <f>VLOOKUP($D1889,metadata!$B$2:$S$451,14,0)</f>
        <v>34.516666999999998</v>
      </c>
      <c r="R1889">
        <f>VLOOKUP($D1889,metadata!$B$2:$S$451,15,0)</f>
        <v>135.85</v>
      </c>
      <c r="S1889" t="str">
        <f>VLOOKUP($D1889,metadata!$B$2:$S$451,16,0)</f>
        <v/>
      </c>
      <c r="T1889">
        <f>VLOOKUP($D1889,metadata!$B$2:$S$451,17,0)</f>
        <v>400</v>
      </c>
      <c r="U1889" t="str">
        <f>VLOOKUP($D1889,metadata!$B$2:$S$451,18,0)</f>
        <v/>
      </c>
      <c r="V1889">
        <f>VLOOKUP($D1889,metadata!$B$2:$Z$451,19,0)</f>
        <v>40</v>
      </c>
      <c r="W1889" t="str">
        <f>VLOOKUP($D1889,metadata!$B$2:$Z$451,20,0)</f>
        <v>global average</v>
      </c>
      <c r="X1889" t="str">
        <f>VLOOKUP($D1889,metadata!$B$2:$Z$451,21,0)</f>
        <v/>
      </c>
      <c r="Y1889">
        <f>VLOOKUP($D1889,metadata!$B$2:$Z$451,22,0)</f>
        <v>49</v>
      </c>
      <c r="Z1889" t="str">
        <f>VLOOKUP($D1889,metadata!$B$2:$Z$451,23,0)</f>
        <v/>
      </c>
      <c r="AA1889" t="str">
        <f>VLOOKUP($D1889,metadata!$B$2:$Z$451,24,0)</f>
        <v/>
      </c>
      <c r="AB1889" t="str">
        <f>VLOOKUP($D1889,metadata!$B$2:$Z$451,25,0)</f>
        <v/>
      </c>
      <c r="AC1889">
        <v>9.9976387249114502</v>
      </c>
      <c r="AD1889">
        <v>96.2160131581619</v>
      </c>
      <c r="AF1889">
        <f>IF(AE1889="",V1889,AE1889)</f>
        <v>40</v>
      </c>
      <c r="AG1889">
        <f>ROUND(AC1889,1)</f>
        <v>10</v>
      </c>
      <c r="AH1889">
        <v>1991</v>
      </c>
      <c r="AI1889" t="s">
        <v>38</v>
      </c>
      <c r="AJ1889" t="s">
        <v>38</v>
      </c>
    </row>
    <row r="1890" spans="3:36" x14ac:dyDescent="0.3">
      <c r="C1890">
        <v>1890</v>
      </c>
      <c r="D1890" t="str">
        <f t="shared" si="62"/>
        <v>49-KA</v>
      </c>
      <c r="E1890" t="str">
        <f>VLOOKUP($D1890,metadata!$B$2:$S$451,2,0)</f>
        <v>SO, PM; TAKAFUJI, A</v>
      </c>
      <c r="F1890" t="str">
        <f>VLOOKUP($D1890,metadata!$B$2:$S$451,3,0)</f>
        <v>LOCAL VARIATION IN DIAPAUSE CHARACTERISTICS OF TETRANYCHUS-URTICAE KOCH (ACARINA, TETRANYCHIDAE)</v>
      </c>
      <c r="G1890" t="str">
        <f>VLOOKUP($D1890,metadata!$B$2:$S$451,4,0)</f>
        <v>10.1007/BF00317185</v>
      </c>
      <c r="H1890" t="str">
        <f>VLOOKUP($D1890,metadata!$B$2:$S$451,5,0)</f>
        <v>y</v>
      </c>
      <c r="I1890" t="str">
        <f>VLOOKUP($D1890,metadata!$B$2:$S$451,6,0)</f>
        <v>a</v>
      </c>
      <c r="J1890" t="str">
        <f>VLOOKUP($D1890,metadata!$B$2:$S$451,7,0)</f>
        <v>i</v>
      </c>
      <c r="K1890">
        <f>VLOOKUP($D1890,metadata!$B$2:$S$451,8,0)</f>
        <v>5</v>
      </c>
      <c r="L1890">
        <f>VLOOKUP($D1890,metadata!$B$2:$S$451,9,0)</f>
        <v>6</v>
      </c>
      <c r="M1890" t="str">
        <f>VLOOKUP($D1890,metadata!$B$2:$S$451,10,0)</f>
        <v>n</v>
      </c>
      <c r="N1890" t="str">
        <f>VLOOKUP($D1890,metadata!$B$2:$S$451,11,0)</f>
        <v>Tetranychus urticae</v>
      </c>
      <c r="O1890" t="str">
        <f>VLOOKUP($D1890,metadata!$B$2:$S$451,12,0)</f>
        <v>Trombidiformes</v>
      </c>
      <c r="P1890" t="str">
        <f>VLOOKUP($D1890,metadata!$B$2:$S$451,13,0)</f>
        <v>KA</v>
      </c>
      <c r="Q1890">
        <f>VLOOKUP($D1890,metadata!$B$2:$S$451,14,0)</f>
        <v>34.516666999999998</v>
      </c>
      <c r="R1890">
        <f>VLOOKUP($D1890,metadata!$B$2:$S$451,15,0)</f>
        <v>135.85</v>
      </c>
      <c r="S1890" t="str">
        <f>VLOOKUP($D1890,metadata!$B$2:$S$451,16,0)</f>
        <v/>
      </c>
      <c r="T1890">
        <f>VLOOKUP($D1890,metadata!$B$2:$S$451,17,0)</f>
        <v>400</v>
      </c>
      <c r="U1890" t="str">
        <f>VLOOKUP($D1890,metadata!$B$2:$S$451,18,0)</f>
        <v/>
      </c>
      <c r="V1890">
        <f>VLOOKUP($D1890,metadata!$B$2:$Z$451,19,0)</f>
        <v>40</v>
      </c>
      <c r="W1890" t="str">
        <f>VLOOKUP($D1890,metadata!$B$2:$Z$451,20,0)</f>
        <v>global average</v>
      </c>
      <c r="X1890" t="str">
        <f>VLOOKUP($D1890,metadata!$B$2:$Z$451,21,0)</f>
        <v/>
      </c>
      <c r="Y1890">
        <f>VLOOKUP($D1890,metadata!$B$2:$Z$451,22,0)</f>
        <v>49</v>
      </c>
      <c r="Z1890" t="str">
        <f>VLOOKUP($D1890,metadata!$B$2:$Z$451,23,0)</f>
        <v/>
      </c>
      <c r="AA1890" t="str">
        <f>VLOOKUP($D1890,metadata!$B$2:$Z$451,24,0)</f>
        <v/>
      </c>
      <c r="AB1890" t="str">
        <f>VLOOKUP($D1890,metadata!$B$2:$Z$451,25,0)</f>
        <v/>
      </c>
      <c r="AC1890">
        <v>11.0070838252656</v>
      </c>
      <c r="AD1890">
        <v>96.977915986180406</v>
      </c>
      <c r="AF1890">
        <f>IF(AE1890="",V1890,AE1890)</f>
        <v>40</v>
      </c>
      <c r="AG1890">
        <f>ROUND(AC1890,1)</f>
        <v>11</v>
      </c>
      <c r="AH1890">
        <v>1991</v>
      </c>
      <c r="AI1890" t="s">
        <v>38</v>
      </c>
      <c r="AJ1890" t="s">
        <v>38</v>
      </c>
    </row>
    <row r="1891" spans="3:36" x14ac:dyDescent="0.3">
      <c r="C1891">
        <v>1891</v>
      </c>
      <c r="D1891" t="str">
        <f t="shared" si="62"/>
        <v>49-KA</v>
      </c>
      <c r="E1891" t="str">
        <f>VLOOKUP($D1891,metadata!$B$2:$S$451,2,0)</f>
        <v>SO, PM; TAKAFUJI, A</v>
      </c>
      <c r="F1891" t="str">
        <f>VLOOKUP($D1891,metadata!$B$2:$S$451,3,0)</f>
        <v>LOCAL VARIATION IN DIAPAUSE CHARACTERISTICS OF TETRANYCHUS-URTICAE KOCH (ACARINA, TETRANYCHIDAE)</v>
      </c>
      <c r="G1891" t="str">
        <f>VLOOKUP($D1891,metadata!$B$2:$S$451,4,0)</f>
        <v>10.1007/BF00317185</v>
      </c>
      <c r="H1891" t="str">
        <f>VLOOKUP($D1891,metadata!$B$2:$S$451,5,0)</f>
        <v>y</v>
      </c>
      <c r="I1891" t="str">
        <f>VLOOKUP($D1891,metadata!$B$2:$S$451,6,0)</f>
        <v>a</v>
      </c>
      <c r="J1891" t="str">
        <f>VLOOKUP($D1891,metadata!$B$2:$S$451,7,0)</f>
        <v>i</v>
      </c>
      <c r="K1891">
        <f>VLOOKUP($D1891,metadata!$B$2:$S$451,8,0)</f>
        <v>5</v>
      </c>
      <c r="L1891">
        <f>VLOOKUP($D1891,metadata!$B$2:$S$451,9,0)</f>
        <v>6</v>
      </c>
      <c r="M1891" t="str">
        <f>VLOOKUP($D1891,metadata!$B$2:$S$451,10,0)</f>
        <v>n</v>
      </c>
      <c r="N1891" t="str">
        <f>VLOOKUP($D1891,metadata!$B$2:$S$451,11,0)</f>
        <v>Tetranychus urticae</v>
      </c>
      <c r="O1891" t="str">
        <f>VLOOKUP($D1891,metadata!$B$2:$S$451,12,0)</f>
        <v>Trombidiformes</v>
      </c>
      <c r="P1891" t="str">
        <f>VLOOKUP($D1891,metadata!$B$2:$S$451,13,0)</f>
        <v>KA</v>
      </c>
      <c r="Q1891">
        <f>VLOOKUP($D1891,metadata!$B$2:$S$451,14,0)</f>
        <v>34.516666999999998</v>
      </c>
      <c r="R1891">
        <f>VLOOKUP($D1891,metadata!$B$2:$S$451,15,0)</f>
        <v>135.85</v>
      </c>
      <c r="S1891" t="str">
        <f>VLOOKUP($D1891,metadata!$B$2:$S$451,16,0)</f>
        <v/>
      </c>
      <c r="T1891">
        <f>VLOOKUP($D1891,metadata!$B$2:$S$451,17,0)</f>
        <v>400</v>
      </c>
      <c r="U1891" t="str">
        <f>VLOOKUP($D1891,metadata!$B$2:$S$451,18,0)</f>
        <v/>
      </c>
      <c r="V1891">
        <f>VLOOKUP($D1891,metadata!$B$2:$Z$451,19,0)</f>
        <v>40</v>
      </c>
      <c r="W1891" t="str">
        <f>VLOOKUP($D1891,metadata!$B$2:$Z$451,20,0)</f>
        <v>global average</v>
      </c>
      <c r="X1891" t="str">
        <f>VLOOKUP($D1891,metadata!$B$2:$Z$451,21,0)</f>
        <v/>
      </c>
      <c r="Y1891">
        <f>VLOOKUP($D1891,metadata!$B$2:$Z$451,22,0)</f>
        <v>49</v>
      </c>
      <c r="Z1891" t="str">
        <f>VLOOKUP($D1891,metadata!$B$2:$Z$451,23,0)</f>
        <v/>
      </c>
      <c r="AA1891" t="str">
        <f>VLOOKUP($D1891,metadata!$B$2:$Z$451,24,0)</f>
        <v/>
      </c>
      <c r="AB1891" t="str">
        <f>VLOOKUP($D1891,metadata!$B$2:$Z$451,25,0)</f>
        <v/>
      </c>
      <c r="AC1891">
        <v>11.9988193624557</v>
      </c>
      <c r="AD1891">
        <v>49.0907350411482</v>
      </c>
      <c r="AF1891">
        <f>IF(AE1891="",V1891,AE1891)</f>
        <v>40</v>
      </c>
      <c r="AG1891">
        <f>ROUND(AC1891,1)</f>
        <v>12</v>
      </c>
      <c r="AH1891">
        <v>1991</v>
      </c>
      <c r="AI1891" t="s">
        <v>38</v>
      </c>
      <c r="AJ1891" t="s">
        <v>38</v>
      </c>
    </row>
    <row r="1892" spans="3:36" x14ac:dyDescent="0.3">
      <c r="C1892">
        <v>1892</v>
      </c>
      <c r="D1892" t="str">
        <f t="shared" si="62"/>
        <v>49-KA</v>
      </c>
      <c r="E1892" t="str">
        <f>VLOOKUP($D1892,metadata!$B$2:$S$451,2,0)</f>
        <v>SO, PM; TAKAFUJI, A</v>
      </c>
      <c r="F1892" t="str">
        <f>VLOOKUP($D1892,metadata!$B$2:$S$451,3,0)</f>
        <v>LOCAL VARIATION IN DIAPAUSE CHARACTERISTICS OF TETRANYCHUS-URTICAE KOCH (ACARINA, TETRANYCHIDAE)</v>
      </c>
      <c r="G1892" t="str">
        <f>VLOOKUP($D1892,metadata!$B$2:$S$451,4,0)</f>
        <v>10.1007/BF00317185</v>
      </c>
      <c r="H1892" t="str">
        <f>VLOOKUP($D1892,metadata!$B$2:$S$451,5,0)</f>
        <v>y</v>
      </c>
      <c r="I1892" t="str">
        <f>VLOOKUP($D1892,metadata!$B$2:$S$451,6,0)</f>
        <v>a</v>
      </c>
      <c r="J1892" t="str">
        <f>VLOOKUP($D1892,metadata!$B$2:$S$451,7,0)</f>
        <v>i</v>
      </c>
      <c r="K1892">
        <f>VLOOKUP($D1892,metadata!$B$2:$S$451,8,0)</f>
        <v>5</v>
      </c>
      <c r="L1892">
        <f>VLOOKUP($D1892,metadata!$B$2:$S$451,9,0)</f>
        <v>6</v>
      </c>
      <c r="M1892" t="str">
        <f>VLOOKUP($D1892,metadata!$B$2:$S$451,10,0)</f>
        <v>n</v>
      </c>
      <c r="N1892" t="str">
        <f>VLOOKUP($D1892,metadata!$B$2:$S$451,11,0)</f>
        <v>Tetranychus urticae</v>
      </c>
      <c r="O1892" t="str">
        <f>VLOOKUP($D1892,metadata!$B$2:$S$451,12,0)</f>
        <v>Trombidiformes</v>
      </c>
      <c r="P1892" t="str">
        <f>VLOOKUP($D1892,metadata!$B$2:$S$451,13,0)</f>
        <v>KA</v>
      </c>
      <c r="Q1892">
        <f>VLOOKUP($D1892,metadata!$B$2:$S$451,14,0)</f>
        <v>34.516666999999998</v>
      </c>
      <c r="R1892">
        <f>VLOOKUP($D1892,metadata!$B$2:$S$451,15,0)</f>
        <v>135.85</v>
      </c>
      <c r="S1892" t="str">
        <f>VLOOKUP($D1892,metadata!$B$2:$S$451,16,0)</f>
        <v/>
      </c>
      <c r="T1892">
        <f>VLOOKUP($D1892,metadata!$B$2:$S$451,17,0)</f>
        <v>400</v>
      </c>
      <c r="U1892" t="str">
        <f>VLOOKUP($D1892,metadata!$B$2:$S$451,18,0)</f>
        <v/>
      </c>
      <c r="V1892">
        <f>VLOOKUP($D1892,metadata!$B$2:$Z$451,19,0)</f>
        <v>40</v>
      </c>
      <c r="W1892" t="str">
        <f>VLOOKUP($D1892,metadata!$B$2:$Z$451,20,0)</f>
        <v>global average</v>
      </c>
      <c r="X1892" t="str">
        <f>VLOOKUP($D1892,metadata!$B$2:$Z$451,21,0)</f>
        <v/>
      </c>
      <c r="Y1892">
        <f>VLOOKUP($D1892,metadata!$B$2:$Z$451,22,0)</f>
        <v>49</v>
      </c>
      <c r="Z1892" t="str">
        <f>VLOOKUP($D1892,metadata!$B$2:$Z$451,23,0)</f>
        <v/>
      </c>
      <c r="AA1892" t="str">
        <f>VLOOKUP($D1892,metadata!$B$2:$Z$451,24,0)</f>
        <v/>
      </c>
      <c r="AB1892" t="str">
        <f>VLOOKUP($D1892,metadata!$B$2:$Z$451,25,0)</f>
        <v/>
      </c>
      <c r="AC1892">
        <v>12.488783943329301</v>
      </c>
      <c r="AD1892">
        <v>1.1912255713908699</v>
      </c>
      <c r="AF1892">
        <f>IF(AE1892="",V1892,AE1892)</f>
        <v>40</v>
      </c>
      <c r="AG1892">
        <f>ROUND(AC1892,1)</f>
        <v>12.5</v>
      </c>
      <c r="AH1892">
        <v>1991</v>
      </c>
      <c r="AI1892" t="s">
        <v>38</v>
      </c>
      <c r="AJ1892" t="s">
        <v>38</v>
      </c>
    </row>
    <row r="1893" spans="3:36" x14ac:dyDescent="0.3">
      <c r="C1893">
        <v>1893</v>
      </c>
      <c r="D1893" t="str">
        <f t="shared" si="62"/>
        <v>49-KA</v>
      </c>
      <c r="E1893" t="str">
        <f>VLOOKUP($D1893,metadata!$B$2:$S$451,2,0)</f>
        <v>SO, PM; TAKAFUJI, A</v>
      </c>
      <c r="F1893" t="str">
        <f>VLOOKUP($D1893,metadata!$B$2:$S$451,3,0)</f>
        <v>LOCAL VARIATION IN DIAPAUSE CHARACTERISTICS OF TETRANYCHUS-URTICAE KOCH (ACARINA, TETRANYCHIDAE)</v>
      </c>
      <c r="G1893" t="str">
        <f>VLOOKUP($D1893,metadata!$B$2:$S$451,4,0)</f>
        <v>10.1007/BF00317185</v>
      </c>
      <c r="H1893" t="str">
        <f>VLOOKUP($D1893,metadata!$B$2:$S$451,5,0)</f>
        <v>y</v>
      </c>
      <c r="I1893" t="str">
        <f>VLOOKUP($D1893,metadata!$B$2:$S$451,6,0)</f>
        <v>a</v>
      </c>
      <c r="J1893" t="str">
        <f>VLOOKUP($D1893,metadata!$B$2:$S$451,7,0)</f>
        <v>i</v>
      </c>
      <c r="K1893">
        <f>VLOOKUP($D1893,metadata!$B$2:$S$451,8,0)</f>
        <v>5</v>
      </c>
      <c r="L1893">
        <f>VLOOKUP($D1893,metadata!$B$2:$S$451,9,0)</f>
        <v>6</v>
      </c>
      <c r="M1893" t="str">
        <f>VLOOKUP($D1893,metadata!$B$2:$S$451,10,0)</f>
        <v>n</v>
      </c>
      <c r="N1893" t="str">
        <f>VLOOKUP($D1893,metadata!$B$2:$S$451,11,0)</f>
        <v>Tetranychus urticae</v>
      </c>
      <c r="O1893" t="str">
        <f>VLOOKUP($D1893,metadata!$B$2:$S$451,12,0)</f>
        <v>Trombidiformes</v>
      </c>
      <c r="P1893" t="str">
        <f>VLOOKUP($D1893,metadata!$B$2:$S$451,13,0)</f>
        <v>KA</v>
      </c>
      <c r="Q1893">
        <f>VLOOKUP($D1893,metadata!$B$2:$S$451,14,0)</f>
        <v>34.516666999999998</v>
      </c>
      <c r="R1893">
        <f>VLOOKUP($D1893,metadata!$B$2:$S$451,15,0)</f>
        <v>135.85</v>
      </c>
      <c r="S1893" t="str">
        <f>VLOOKUP($D1893,metadata!$B$2:$S$451,16,0)</f>
        <v/>
      </c>
      <c r="T1893">
        <f>VLOOKUP($D1893,metadata!$B$2:$S$451,17,0)</f>
        <v>400</v>
      </c>
      <c r="U1893" t="str">
        <f>VLOOKUP($D1893,metadata!$B$2:$S$451,18,0)</f>
        <v/>
      </c>
      <c r="V1893">
        <f>VLOOKUP($D1893,metadata!$B$2:$Z$451,19,0)</f>
        <v>40</v>
      </c>
      <c r="W1893" t="str">
        <f>VLOOKUP($D1893,metadata!$B$2:$Z$451,20,0)</f>
        <v>global average</v>
      </c>
      <c r="X1893" t="str">
        <f>VLOOKUP($D1893,metadata!$B$2:$Z$451,21,0)</f>
        <v/>
      </c>
      <c r="Y1893">
        <f>VLOOKUP($D1893,metadata!$B$2:$Z$451,22,0)</f>
        <v>49</v>
      </c>
      <c r="Z1893" t="str">
        <f>VLOOKUP($D1893,metadata!$B$2:$Z$451,23,0)</f>
        <v/>
      </c>
      <c r="AA1893" t="str">
        <f>VLOOKUP($D1893,metadata!$B$2:$Z$451,24,0)</f>
        <v/>
      </c>
      <c r="AB1893" t="str">
        <f>VLOOKUP($D1893,metadata!$B$2:$Z$451,25,0)</f>
        <v/>
      </c>
      <c r="AC1893">
        <v>13.008264462809899</v>
      </c>
      <c r="AD1893">
        <v>-2.45120079830769E-2</v>
      </c>
      <c r="AF1893">
        <f>IF(AE1893="",V1893,AE1893)</f>
        <v>40</v>
      </c>
      <c r="AG1893">
        <f>ROUND(AC1893,1)</f>
        <v>13</v>
      </c>
      <c r="AH1893">
        <v>1991</v>
      </c>
      <c r="AI1893" t="s">
        <v>38</v>
      </c>
      <c r="AJ1893" t="s">
        <v>38</v>
      </c>
    </row>
    <row r="1894" spans="3:36" x14ac:dyDescent="0.3">
      <c r="C1894">
        <v>1894</v>
      </c>
      <c r="D1894" t="str">
        <f t="shared" si="62"/>
        <v>49-F</v>
      </c>
      <c r="E1894" t="str">
        <f>VLOOKUP($D1894,metadata!$B$2:$S$451,2,0)</f>
        <v>SO, PM; TAKAFUJI, A</v>
      </c>
      <c r="F1894" t="str">
        <f>VLOOKUP($D1894,metadata!$B$2:$S$451,3,0)</f>
        <v>LOCAL VARIATION IN DIAPAUSE CHARACTERISTICS OF TETRANYCHUS-URTICAE KOCH (ACARINA, TETRANYCHIDAE)</v>
      </c>
      <c r="G1894" t="str">
        <f>VLOOKUP($D1894,metadata!$B$2:$S$451,4,0)</f>
        <v>10.1007/BF00317185</v>
      </c>
      <c r="H1894" t="str">
        <f>VLOOKUP($D1894,metadata!$B$2:$S$451,5,0)</f>
        <v>y</v>
      </c>
      <c r="I1894" t="str">
        <f>VLOOKUP($D1894,metadata!$B$2:$S$451,6,0)</f>
        <v>a</v>
      </c>
      <c r="J1894" t="str">
        <f>VLOOKUP($D1894,metadata!$B$2:$S$451,7,0)</f>
        <v>i</v>
      </c>
      <c r="K1894">
        <f>VLOOKUP($D1894,metadata!$B$2:$S$451,8,0)</f>
        <v>5</v>
      </c>
      <c r="L1894">
        <f>VLOOKUP($D1894,metadata!$B$2:$S$451,9,0)</f>
        <v>6</v>
      </c>
      <c r="M1894" t="str">
        <f>VLOOKUP($D1894,metadata!$B$2:$S$451,10,0)</f>
        <v>n</v>
      </c>
      <c r="N1894" t="str">
        <f>VLOOKUP($D1894,metadata!$B$2:$S$451,11,0)</f>
        <v>Tetranychus urticae</v>
      </c>
      <c r="O1894" t="str">
        <f>VLOOKUP($D1894,metadata!$B$2:$S$451,12,0)</f>
        <v>Trombidiformes</v>
      </c>
      <c r="P1894" t="str">
        <f>VLOOKUP($D1894,metadata!$B$2:$S$451,13,0)</f>
        <v>F</v>
      </c>
      <c r="Q1894">
        <f>VLOOKUP($D1894,metadata!$B$2:$S$451,14,0)</f>
        <v>34.596666999999997</v>
      </c>
      <c r="R1894">
        <f>VLOOKUP($D1894,metadata!$B$2:$S$451,15,0)</f>
        <v>135.83750000000001</v>
      </c>
      <c r="S1894" t="str">
        <f>VLOOKUP($D1894,metadata!$B$2:$S$451,16,0)</f>
        <v/>
      </c>
      <c r="T1894">
        <f>VLOOKUP($D1894,metadata!$B$2:$S$451,17,0)</f>
        <v>400</v>
      </c>
      <c r="U1894" t="str">
        <f>VLOOKUP($D1894,metadata!$B$2:$S$451,18,0)</f>
        <v/>
      </c>
      <c r="V1894">
        <f>VLOOKUP($D1894,metadata!$B$2:$Z$451,19,0)</f>
        <v>40</v>
      </c>
      <c r="W1894" t="str">
        <f>VLOOKUP($D1894,metadata!$B$2:$Z$451,20,0)</f>
        <v>global average</v>
      </c>
      <c r="X1894" t="str">
        <f>VLOOKUP($D1894,metadata!$B$2:$Z$451,21,0)</f>
        <v/>
      </c>
      <c r="Y1894">
        <f>VLOOKUP($D1894,metadata!$B$2:$Z$451,22,0)</f>
        <v>49</v>
      </c>
      <c r="Z1894" t="str">
        <f>VLOOKUP($D1894,metadata!$B$2:$Z$451,23,0)</f>
        <v/>
      </c>
      <c r="AA1894" t="str">
        <f>VLOOKUP($D1894,metadata!$B$2:$Z$451,24,0)</f>
        <v/>
      </c>
      <c r="AB1894" t="str">
        <f>VLOOKUP($D1894,metadata!$B$2:$Z$451,25,0)</f>
        <v/>
      </c>
      <c r="AC1894">
        <v>9.0059031877213602</v>
      </c>
      <c r="AD1894">
        <v>97.665847665847593</v>
      </c>
      <c r="AF1894">
        <f>IF(AE1894="",V1894,AE1894)</f>
        <v>40</v>
      </c>
      <c r="AG1894">
        <f>ROUND(AC1894,1)</f>
        <v>9</v>
      </c>
      <c r="AH1894">
        <v>1991</v>
      </c>
      <c r="AI1894" t="s">
        <v>37</v>
      </c>
      <c r="AJ1894" t="s">
        <v>37</v>
      </c>
    </row>
    <row r="1895" spans="3:36" x14ac:dyDescent="0.3">
      <c r="C1895">
        <v>1895</v>
      </c>
      <c r="D1895" t="str">
        <f t="shared" si="62"/>
        <v>49-F</v>
      </c>
      <c r="E1895" t="str">
        <f>VLOOKUP($D1895,metadata!$B$2:$S$451,2,0)</f>
        <v>SO, PM; TAKAFUJI, A</v>
      </c>
      <c r="F1895" t="str">
        <f>VLOOKUP($D1895,metadata!$B$2:$S$451,3,0)</f>
        <v>LOCAL VARIATION IN DIAPAUSE CHARACTERISTICS OF TETRANYCHUS-URTICAE KOCH (ACARINA, TETRANYCHIDAE)</v>
      </c>
      <c r="G1895" t="str">
        <f>VLOOKUP($D1895,metadata!$B$2:$S$451,4,0)</f>
        <v>10.1007/BF00317185</v>
      </c>
      <c r="H1895" t="str">
        <f>VLOOKUP($D1895,metadata!$B$2:$S$451,5,0)</f>
        <v>y</v>
      </c>
      <c r="I1895" t="str">
        <f>VLOOKUP($D1895,metadata!$B$2:$S$451,6,0)</f>
        <v>a</v>
      </c>
      <c r="J1895" t="str">
        <f>VLOOKUP($D1895,metadata!$B$2:$S$451,7,0)</f>
        <v>i</v>
      </c>
      <c r="K1895">
        <f>VLOOKUP($D1895,metadata!$B$2:$S$451,8,0)</f>
        <v>5</v>
      </c>
      <c r="L1895">
        <f>VLOOKUP($D1895,metadata!$B$2:$S$451,9,0)</f>
        <v>6</v>
      </c>
      <c r="M1895" t="str">
        <f>VLOOKUP($D1895,metadata!$B$2:$S$451,10,0)</f>
        <v>n</v>
      </c>
      <c r="N1895" t="str">
        <f>VLOOKUP($D1895,metadata!$B$2:$S$451,11,0)</f>
        <v>Tetranychus urticae</v>
      </c>
      <c r="O1895" t="str">
        <f>VLOOKUP($D1895,metadata!$B$2:$S$451,12,0)</f>
        <v>Trombidiformes</v>
      </c>
      <c r="P1895" t="str">
        <f>VLOOKUP($D1895,metadata!$B$2:$S$451,13,0)</f>
        <v>F</v>
      </c>
      <c r="Q1895">
        <f>VLOOKUP($D1895,metadata!$B$2:$S$451,14,0)</f>
        <v>34.596666999999997</v>
      </c>
      <c r="R1895">
        <f>VLOOKUP($D1895,metadata!$B$2:$S$451,15,0)</f>
        <v>135.83750000000001</v>
      </c>
      <c r="S1895" t="str">
        <f>VLOOKUP($D1895,metadata!$B$2:$S$451,16,0)</f>
        <v/>
      </c>
      <c r="T1895">
        <f>VLOOKUP($D1895,metadata!$B$2:$S$451,17,0)</f>
        <v>400</v>
      </c>
      <c r="U1895" t="str">
        <f>VLOOKUP($D1895,metadata!$B$2:$S$451,18,0)</f>
        <v/>
      </c>
      <c r="V1895">
        <f>VLOOKUP($D1895,metadata!$B$2:$Z$451,19,0)</f>
        <v>40</v>
      </c>
      <c r="W1895" t="str">
        <f>VLOOKUP($D1895,metadata!$B$2:$Z$451,20,0)</f>
        <v>global average</v>
      </c>
      <c r="X1895" t="str">
        <f>VLOOKUP($D1895,metadata!$B$2:$Z$451,21,0)</f>
        <v/>
      </c>
      <c r="Y1895">
        <f>VLOOKUP($D1895,metadata!$B$2:$Z$451,22,0)</f>
        <v>49</v>
      </c>
      <c r="Z1895" t="str">
        <f>VLOOKUP($D1895,metadata!$B$2:$Z$451,23,0)</f>
        <v/>
      </c>
      <c r="AA1895" t="str">
        <f>VLOOKUP($D1895,metadata!$B$2:$Z$451,24,0)</f>
        <v/>
      </c>
      <c r="AB1895" t="str">
        <f>VLOOKUP($D1895,metadata!$B$2:$Z$451,25,0)</f>
        <v/>
      </c>
      <c r="AC1895">
        <v>10.0094451003541</v>
      </c>
      <c r="AD1895">
        <v>97.076254101047496</v>
      </c>
      <c r="AF1895">
        <f>IF(AE1895="",V1895,AE1895)</f>
        <v>40</v>
      </c>
      <c r="AG1895">
        <f>ROUND(AC1895,1)</f>
        <v>10</v>
      </c>
      <c r="AH1895">
        <v>1991</v>
      </c>
      <c r="AI1895" t="s">
        <v>37</v>
      </c>
      <c r="AJ1895" t="s">
        <v>37</v>
      </c>
    </row>
    <row r="1896" spans="3:36" x14ac:dyDescent="0.3">
      <c r="C1896">
        <v>1896</v>
      </c>
      <c r="D1896" t="str">
        <f t="shared" si="62"/>
        <v>49-F</v>
      </c>
      <c r="E1896" t="str">
        <f>VLOOKUP($D1896,metadata!$B$2:$S$451,2,0)</f>
        <v>SO, PM; TAKAFUJI, A</v>
      </c>
      <c r="F1896" t="str">
        <f>VLOOKUP($D1896,metadata!$B$2:$S$451,3,0)</f>
        <v>LOCAL VARIATION IN DIAPAUSE CHARACTERISTICS OF TETRANYCHUS-URTICAE KOCH (ACARINA, TETRANYCHIDAE)</v>
      </c>
      <c r="G1896" t="str">
        <f>VLOOKUP($D1896,metadata!$B$2:$S$451,4,0)</f>
        <v>10.1007/BF00317185</v>
      </c>
      <c r="H1896" t="str">
        <f>VLOOKUP($D1896,metadata!$B$2:$S$451,5,0)</f>
        <v>y</v>
      </c>
      <c r="I1896" t="str">
        <f>VLOOKUP($D1896,metadata!$B$2:$S$451,6,0)</f>
        <v>a</v>
      </c>
      <c r="J1896" t="str">
        <f>VLOOKUP($D1896,metadata!$B$2:$S$451,7,0)</f>
        <v>i</v>
      </c>
      <c r="K1896">
        <f>VLOOKUP($D1896,metadata!$B$2:$S$451,8,0)</f>
        <v>5</v>
      </c>
      <c r="L1896">
        <f>VLOOKUP($D1896,metadata!$B$2:$S$451,9,0)</f>
        <v>6</v>
      </c>
      <c r="M1896" t="str">
        <f>VLOOKUP($D1896,metadata!$B$2:$S$451,10,0)</f>
        <v>n</v>
      </c>
      <c r="N1896" t="str">
        <f>VLOOKUP($D1896,metadata!$B$2:$S$451,11,0)</f>
        <v>Tetranychus urticae</v>
      </c>
      <c r="O1896" t="str">
        <f>VLOOKUP($D1896,metadata!$B$2:$S$451,12,0)</f>
        <v>Trombidiformes</v>
      </c>
      <c r="P1896" t="str">
        <f>VLOOKUP($D1896,metadata!$B$2:$S$451,13,0)</f>
        <v>F</v>
      </c>
      <c r="Q1896">
        <f>VLOOKUP($D1896,metadata!$B$2:$S$451,14,0)</f>
        <v>34.596666999999997</v>
      </c>
      <c r="R1896">
        <f>VLOOKUP($D1896,metadata!$B$2:$S$451,15,0)</f>
        <v>135.83750000000001</v>
      </c>
      <c r="S1896" t="str">
        <f>VLOOKUP($D1896,metadata!$B$2:$S$451,16,0)</f>
        <v/>
      </c>
      <c r="T1896">
        <f>VLOOKUP($D1896,metadata!$B$2:$S$451,17,0)</f>
        <v>400</v>
      </c>
      <c r="U1896" t="str">
        <f>VLOOKUP($D1896,metadata!$B$2:$S$451,18,0)</f>
        <v/>
      </c>
      <c r="V1896">
        <f>VLOOKUP($D1896,metadata!$B$2:$Z$451,19,0)</f>
        <v>40</v>
      </c>
      <c r="W1896" t="str">
        <f>VLOOKUP($D1896,metadata!$B$2:$Z$451,20,0)</f>
        <v>global average</v>
      </c>
      <c r="X1896" t="str">
        <f>VLOOKUP($D1896,metadata!$B$2:$Z$451,21,0)</f>
        <v/>
      </c>
      <c r="Y1896">
        <f>VLOOKUP($D1896,metadata!$B$2:$Z$451,22,0)</f>
        <v>49</v>
      </c>
      <c r="Z1896" t="str">
        <f>VLOOKUP($D1896,metadata!$B$2:$Z$451,23,0)</f>
        <v/>
      </c>
      <c r="AA1896" t="str">
        <f>VLOOKUP($D1896,metadata!$B$2:$Z$451,24,0)</f>
        <v/>
      </c>
      <c r="AB1896" t="str">
        <f>VLOOKUP($D1896,metadata!$B$2:$Z$451,25,0)</f>
        <v/>
      </c>
      <c r="AC1896">
        <v>10.989374262101499</v>
      </c>
      <c r="AD1896">
        <v>95.748979633277102</v>
      </c>
      <c r="AF1896">
        <f>IF(AE1896="",V1896,AE1896)</f>
        <v>40</v>
      </c>
      <c r="AG1896">
        <f>ROUND(AC1896,1)</f>
        <v>11</v>
      </c>
      <c r="AH1896">
        <v>1991</v>
      </c>
      <c r="AI1896" t="s">
        <v>37</v>
      </c>
      <c r="AJ1896" t="s">
        <v>37</v>
      </c>
    </row>
    <row r="1897" spans="3:36" x14ac:dyDescent="0.3">
      <c r="C1897">
        <v>1897</v>
      </c>
      <c r="D1897" t="str">
        <f t="shared" si="62"/>
        <v>49-F</v>
      </c>
      <c r="E1897" t="str">
        <f>VLOOKUP($D1897,metadata!$B$2:$S$451,2,0)</f>
        <v>SO, PM; TAKAFUJI, A</v>
      </c>
      <c r="F1897" t="str">
        <f>VLOOKUP($D1897,metadata!$B$2:$S$451,3,0)</f>
        <v>LOCAL VARIATION IN DIAPAUSE CHARACTERISTICS OF TETRANYCHUS-URTICAE KOCH (ACARINA, TETRANYCHIDAE)</v>
      </c>
      <c r="G1897" t="str">
        <f>VLOOKUP($D1897,metadata!$B$2:$S$451,4,0)</f>
        <v>10.1007/BF00317185</v>
      </c>
      <c r="H1897" t="str">
        <f>VLOOKUP($D1897,metadata!$B$2:$S$451,5,0)</f>
        <v>y</v>
      </c>
      <c r="I1897" t="str">
        <f>VLOOKUP($D1897,metadata!$B$2:$S$451,6,0)</f>
        <v>a</v>
      </c>
      <c r="J1897" t="str">
        <f>VLOOKUP($D1897,metadata!$B$2:$S$451,7,0)</f>
        <v>i</v>
      </c>
      <c r="K1897">
        <f>VLOOKUP($D1897,metadata!$B$2:$S$451,8,0)</f>
        <v>5</v>
      </c>
      <c r="L1897">
        <f>VLOOKUP($D1897,metadata!$B$2:$S$451,9,0)</f>
        <v>6</v>
      </c>
      <c r="M1897" t="str">
        <f>VLOOKUP($D1897,metadata!$B$2:$S$451,10,0)</f>
        <v>n</v>
      </c>
      <c r="N1897" t="str">
        <f>VLOOKUP($D1897,metadata!$B$2:$S$451,11,0)</f>
        <v>Tetranychus urticae</v>
      </c>
      <c r="O1897" t="str">
        <f>VLOOKUP($D1897,metadata!$B$2:$S$451,12,0)</f>
        <v>Trombidiformes</v>
      </c>
      <c r="P1897" t="str">
        <f>VLOOKUP($D1897,metadata!$B$2:$S$451,13,0)</f>
        <v>F</v>
      </c>
      <c r="Q1897">
        <f>VLOOKUP($D1897,metadata!$B$2:$S$451,14,0)</f>
        <v>34.596666999999997</v>
      </c>
      <c r="R1897">
        <f>VLOOKUP($D1897,metadata!$B$2:$S$451,15,0)</f>
        <v>135.83750000000001</v>
      </c>
      <c r="S1897" t="str">
        <f>VLOOKUP($D1897,metadata!$B$2:$S$451,16,0)</f>
        <v/>
      </c>
      <c r="T1897">
        <f>VLOOKUP($D1897,metadata!$B$2:$S$451,17,0)</f>
        <v>400</v>
      </c>
      <c r="U1897" t="str">
        <f>VLOOKUP($D1897,metadata!$B$2:$S$451,18,0)</f>
        <v/>
      </c>
      <c r="V1897">
        <f>VLOOKUP($D1897,metadata!$B$2:$Z$451,19,0)</f>
        <v>40</v>
      </c>
      <c r="W1897" t="str">
        <f>VLOOKUP($D1897,metadata!$B$2:$Z$451,20,0)</f>
        <v>global average</v>
      </c>
      <c r="X1897" t="str">
        <f>VLOOKUP($D1897,metadata!$B$2:$Z$451,21,0)</f>
        <v/>
      </c>
      <c r="Y1897">
        <f>VLOOKUP($D1897,metadata!$B$2:$Z$451,22,0)</f>
        <v>49</v>
      </c>
      <c r="Z1897" t="str">
        <f>VLOOKUP($D1897,metadata!$B$2:$Z$451,23,0)</f>
        <v/>
      </c>
      <c r="AA1897" t="str">
        <f>VLOOKUP($D1897,metadata!$B$2:$Z$451,24,0)</f>
        <v/>
      </c>
      <c r="AB1897" t="str">
        <f>VLOOKUP($D1897,metadata!$B$2:$Z$451,25,0)</f>
        <v/>
      </c>
      <c r="AC1897">
        <v>11.9870129870129</v>
      </c>
      <c r="AD1897">
        <v>59.041304909073503</v>
      </c>
      <c r="AF1897">
        <f>IF(AE1897="",V1897,AE1897)</f>
        <v>40</v>
      </c>
      <c r="AG1897">
        <f>ROUND(AC1897,1)</f>
        <v>12</v>
      </c>
      <c r="AH1897">
        <v>1991</v>
      </c>
      <c r="AI1897" t="s">
        <v>37</v>
      </c>
      <c r="AJ1897" t="s">
        <v>37</v>
      </c>
    </row>
    <row r="1898" spans="3:36" x14ac:dyDescent="0.3">
      <c r="C1898">
        <v>1898</v>
      </c>
      <c r="D1898" t="str">
        <f t="shared" si="62"/>
        <v>49-F</v>
      </c>
      <c r="E1898" t="str">
        <f>VLOOKUP($D1898,metadata!$B$2:$S$451,2,0)</f>
        <v>SO, PM; TAKAFUJI, A</v>
      </c>
      <c r="F1898" t="str">
        <f>VLOOKUP($D1898,metadata!$B$2:$S$451,3,0)</f>
        <v>LOCAL VARIATION IN DIAPAUSE CHARACTERISTICS OF TETRANYCHUS-URTICAE KOCH (ACARINA, TETRANYCHIDAE)</v>
      </c>
      <c r="G1898" t="str">
        <f>VLOOKUP($D1898,metadata!$B$2:$S$451,4,0)</f>
        <v>10.1007/BF00317185</v>
      </c>
      <c r="H1898" t="str">
        <f>VLOOKUP($D1898,metadata!$B$2:$S$451,5,0)</f>
        <v>y</v>
      </c>
      <c r="I1898" t="str">
        <f>VLOOKUP($D1898,metadata!$B$2:$S$451,6,0)</f>
        <v>a</v>
      </c>
      <c r="J1898" t="str">
        <f>VLOOKUP($D1898,metadata!$B$2:$S$451,7,0)</f>
        <v>i</v>
      </c>
      <c r="K1898">
        <f>VLOOKUP($D1898,metadata!$B$2:$S$451,8,0)</f>
        <v>5</v>
      </c>
      <c r="L1898">
        <f>VLOOKUP($D1898,metadata!$B$2:$S$451,9,0)</f>
        <v>6</v>
      </c>
      <c r="M1898" t="str">
        <f>VLOOKUP($D1898,metadata!$B$2:$S$451,10,0)</f>
        <v>n</v>
      </c>
      <c r="N1898" t="str">
        <f>VLOOKUP($D1898,metadata!$B$2:$S$451,11,0)</f>
        <v>Tetranychus urticae</v>
      </c>
      <c r="O1898" t="str">
        <f>VLOOKUP($D1898,metadata!$B$2:$S$451,12,0)</f>
        <v>Trombidiformes</v>
      </c>
      <c r="P1898" t="str">
        <f>VLOOKUP($D1898,metadata!$B$2:$S$451,13,0)</f>
        <v>F</v>
      </c>
      <c r="Q1898">
        <f>VLOOKUP($D1898,metadata!$B$2:$S$451,14,0)</f>
        <v>34.596666999999997</v>
      </c>
      <c r="R1898">
        <f>VLOOKUP($D1898,metadata!$B$2:$S$451,15,0)</f>
        <v>135.83750000000001</v>
      </c>
      <c r="S1898" t="str">
        <f>VLOOKUP($D1898,metadata!$B$2:$S$451,16,0)</f>
        <v/>
      </c>
      <c r="T1898">
        <f>VLOOKUP($D1898,metadata!$B$2:$S$451,17,0)</f>
        <v>400</v>
      </c>
      <c r="U1898" t="str">
        <f>VLOOKUP($D1898,metadata!$B$2:$S$451,18,0)</f>
        <v/>
      </c>
      <c r="V1898">
        <f>VLOOKUP($D1898,metadata!$B$2:$Z$451,19,0)</f>
        <v>40</v>
      </c>
      <c r="W1898" t="str">
        <f>VLOOKUP($D1898,metadata!$B$2:$Z$451,20,0)</f>
        <v>global average</v>
      </c>
      <c r="X1898" t="str">
        <f>VLOOKUP($D1898,metadata!$B$2:$Z$451,21,0)</f>
        <v/>
      </c>
      <c r="Y1898">
        <f>VLOOKUP($D1898,metadata!$B$2:$Z$451,22,0)</f>
        <v>49</v>
      </c>
      <c r="Z1898" t="str">
        <f>VLOOKUP($D1898,metadata!$B$2:$Z$451,23,0)</f>
        <v/>
      </c>
      <c r="AA1898" t="str">
        <f>VLOOKUP($D1898,metadata!$B$2:$Z$451,24,0)</f>
        <v/>
      </c>
      <c r="AB1898" t="str">
        <f>VLOOKUP($D1898,metadata!$B$2:$Z$451,25,0)</f>
        <v/>
      </c>
      <c r="AC1898">
        <v>12.996458087367101</v>
      </c>
      <c r="AD1898">
        <v>62.6287605626448</v>
      </c>
      <c r="AF1898">
        <f>IF(AE1898="",V1898,AE1898)</f>
        <v>40</v>
      </c>
      <c r="AG1898">
        <f>ROUND(AC1898,1)</f>
        <v>13</v>
      </c>
      <c r="AH1898">
        <v>1991</v>
      </c>
      <c r="AI1898" t="s">
        <v>37</v>
      </c>
      <c r="AJ1898" t="s">
        <v>37</v>
      </c>
    </row>
    <row r="1899" spans="3:36" x14ac:dyDescent="0.3">
      <c r="C1899">
        <v>1899</v>
      </c>
      <c r="D1899" t="str">
        <f t="shared" si="62"/>
        <v>49-F</v>
      </c>
      <c r="E1899" t="str">
        <f>VLOOKUP($D1899,metadata!$B$2:$S$451,2,0)</f>
        <v>SO, PM; TAKAFUJI, A</v>
      </c>
      <c r="F1899" t="str">
        <f>VLOOKUP($D1899,metadata!$B$2:$S$451,3,0)</f>
        <v>LOCAL VARIATION IN DIAPAUSE CHARACTERISTICS OF TETRANYCHUS-URTICAE KOCH (ACARINA, TETRANYCHIDAE)</v>
      </c>
      <c r="G1899" t="str">
        <f>VLOOKUP($D1899,metadata!$B$2:$S$451,4,0)</f>
        <v>10.1007/BF00317185</v>
      </c>
      <c r="H1899" t="str">
        <f>VLOOKUP($D1899,metadata!$B$2:$S$451,5,0)</f>
        <v>y</v>
      </c>
      <c r="I1899" t="str">
        <f>VLOOKUP($D1899,metadata!$B$2:$S$451,6,0)</f>
        <v>a</v>
      </c>
      <c r="J1899" t="str">
        <f>VLOOKUP($D1899,metadata!$B$2:$S$451,7,0)</f>
        <v>i</v>
      </c>
      <c r="K1899">
        <f>VLOOKUP($D1899,metadata!$B$2:$S$451,8,0)</f>
        <v>5</v>
      </c>
      <c r="L1899">
        <f>VLOOKUP($D1899,metadata!$B$2:$S$451,9,0)</f>
        <v>6</v>
      </c>
      <c r="M1899" t="str">
        <f>VLOOKUP($D1899,metadata!$B$2:$S$451,10,0)</f>
        <v>n</v>
      </c>
      <c r="N1899" t="str">
        <f>VLOOKUP($D1899,metadata!$B$2:$S$451,11,0)</f>
        <v>Tetranychus urticae</v>
      </c>
      <c r="O1899" t="str">
        <f>VLOOKUP($D1899,metadata!$B$2:$S$451,12,0)</f>
        <v>Trombidiformes</v>
      </c>
      <c r="P1899" t="str">
        <f>VLOOKUP($D1899,metadata!$B$2:$S$451,13,0)</f>
        <v>F</v>
      </c>
      <c r="Q1899">
        <f>VLOOKUP($D1899,metadata!$B$2:$S$451,14,0)</f>
        <v>34.596666999999997</v>
      </c>
      <c r="R1899">
        <f>VLOOKUP($D1899,metadata!$B$2:$S$451,15,0)</f>
        <v>135.83750000000001</v>
      </c>
      <c r="S1899" t="str">
        <f>VLOOKUP($D1899,metadata!$B$2:$S$451,16,0)</f>
        <v/>
      </c>
      <c r="T1899">
        <f>VLOOKUP($D1899,metadata!$B$2:$S$451,17,0)</f>
        <v>400</v>
      </c>
      <c r="U1899" t="str">
        <f>VLOOKUP($D1899,metadata!$B$2:$S$451,18,0)</f>
        <v/>
      </c>
      <c r="V1899">
        <f>VLOOKUP($D1899,metadata!$B$2:$Z$451,19,0)</f>
        <v>40</v>
      </c>
      <c r="W1899" t="str">
        <f>VLOOKUP($D1899,metadata!$B$2:$Z$451,20,0)</f>
        <v>global average</v>
      </c>
      <c r="X1899" t="str">
        <f>VLOOKUP($D1899,metadata!$B$2:$Z$451,21,0)</f>
        <v/>
      </c>
      <c r="Y1899">
        <f>VLOOKUP($D1899,metadata!$B$2:$Z$451,22,0)</f>
        <v>49</v>
      </c>
      <c r="Z1899" t="str">
        <f>VLOOKUP($D1899,metadata!$B$2:$Z$451,23,0)</f>
        <v/>
      </c>
      <c r="AA1899" t="str">
        <f>VLOOKUP($D1899,metadata!$B$2:$Z$451,24,0)</f>
        <v/>
      </c>
      <c r="AB1899" t="str">
        <f>VLOOKUP($D1899,metadata!$B$2:$Z$451,25,0)</f>
        <v/>
      </c>
      <c r="AC1899">
        <v>13.9881936245572</v>
      </c>
      <c r="AD1899">
        <v>0.24526512129817399</v>
      </c>
      <c r="AF1899">
        <f>IF(AE1899="",V1899,AE1899)</f>
        <v>40</v>
      </c>
      <c r="AG1899">
        <f>ROUND(AC1899,1)</f>
        <v>14</v>
      </c>
      <c r="AH1899">
        <v>1991</v>
      </c>
      <c r="AI1899" t="s">
        <v>37</v>
      </c>
      <c r="AJ1899" t="s">
        <v>37</v>
      </c>
    </row>
    <row r="1900" spans="3:36" x14ac:dyDescent="0.3">
      <c r="C1900">
        <v>1900</v>
      </c>
      <c r="D1900" t="str">
        <f t="shared" si="62"/>
        <v>49-A</v>
      </c>
      <c r="E1900" t="str">
        <f>VLOOKUP($D1900,metadata!$B$2:$S$451,2,0)</f>
        <v>SO, PM; TAKAFUJI, A</v>
      </c>
      <c r="F1900" t="str">
        <f>VLOOKUP($D1900,metadata!$B$2:$S$451,3,0)</f>
        <v>LOCAL VARIATION IN DIAPAUSE CHARACTERISTICS OF TETRANYCHUS-URTICAE KOCH (ACARINA, TETRANYCHIDAE)</v>
      </c>
      <c r="G1900" t="str">
        <f>VLOOKUP($D1900,metadata!$B$2:$S$451,4,0)</f>
        <v>10.1007/BF00317185</v>
      </c>
      <c r="H1900" t="str">
        <f>VLOOKUP($D1900,metadata!$B$2:$S$451,5,0)</f>
        <v>y</v>
      </c>
      <c r="I1900" t="str">
        <f>VLOOKUP($D1900,metadata!$B$2:$S$451,6,0)</f>
        <v>a</v>
      </c>
      <c r="J1900" t="str">
        <f>VLOOKUP($D1900,metadata!$B$2:$S$451,7,0)</f>
        <v>i</v>
      </c>
      <c r="K1900">
        <f>VLOOKUP($D1900,metadata!$B$2:$S$451,8,0)</f>
        <v>5</v>
      </c>
      <c r="L1900">
        <f>VLOOKUP($D1900,metadata!$B$2:$S$451,9,0)</f>
        <v>7</v>
      </c>
      <c r="M1900" t="str">
        <f>VLOOKUP($D1900,metadata!$B$2:$S$451,10,0)</f>
        <v>n</v>
      </c>
      <c r="N1900" t="str">
        <f>VLOOKUP($D1900,metadata!$B$2:$S$451,11,0)</f>
        <v>Tetranychus urticae</v>
      </c>
      <c r="O1900" t="str">
        <f>VLOOKUP($D1900,metadata!$B$2:$S$451,12,0)</f>
        <v>Trombidiformes</v>
      </c>
      <c r="P1900" t="str">
        <f>VLOOKUP($D1900,metadata!$B$2:$S$451,13,0)</f>
        <v>A</v>
      </c>
      <c r="Q1900">
        <f>VLOOKUP($D1900,metadata!$B$2:$S$451,14,0)</f>
        <v>34.516666999999998</v>
      </c>
      <c r="R1900">
        <f>VLOOKUP($D1900,metadata!$B$2:$S$451,15,0)</f>
        <v>135.85</v>
      </c>
      <c r="S1900" t="str">
        <f>VLOOKUP($D1900,metadata!$B$2:$S$451,16,0)</f>
        <v/>
      </c>
      <c r="T1900">
        <f>VLOOKUP($D1900,metadata!$B$2:$S$451,17,0)</f>
        <v>200</v>
      </c>
      <c r="U1900" t="str">
        <f>VLOOKUP($D1900,metadata!$B$2:$S$451,18,0)</f>
        <v/>
      </c>
      <c r="V1900">
        <f>VLOOKUP($D1900,metadata!$B$2:$Z$451,19,0)</f>
        <v>40</v>
      </c>
      <c r="W1900" t="str">
        <f>VLOOKUP($D1900,metadata!$B$2:$Z$451,20,0)</f>
        <v>global average</v>
      </c>
      <c r="X1900" t="str">
        <f>VLOOKUP($D1900,metadata!$B$2:$Z$451,21,0)</f>
        <v/>
      </c>
      <c r="Y1900">
        <f>VLOOKUP($D1900,metadata!$B$2:$Z$451,22,0)</f>
        <v>49</v>
      </c>
      <c r="Z1900" t="str">
        <f>VLOOKUP($D1900,metadata!$B$2:$Z$451,23,0)</f>
        <v/>
      </c>
      <c r="AA1900" t="str">
        <f>VLOOKUP($D1900,metadata!$B$2:$Z$451,24,0)</f>
        <v/>
      </c>
      <c r="AB1900" t="str">
        <f>VLOOKUP($D1900,metadata!$B$2:$Z$451,25,0)</f>
        <v/>
      </c>
      <c r="AC1900">
        <v>8.9940968122786291</v>
      </c>
      <c r="AD1900">
        <v>80.097990015345403</v>
      </c>
      <c r="AF1900">
        <f>IF(AE1900="",V1900,AE1900)</f>
        <v>40</v>
      </c>
      <c r="AG1900">
        <f>ROUND(AC1900,1)</f>
        <v>9</v>
      </c>
      <c r="AH1900">
        <v>1991</v>
      </c>
      <c r="AI1900" t="s">
        <v>37</v>
      </c>
      <c r="AJ1900" t="s">
        <v>37</v>
      </c>
    </row>
    <row r="1901" spans="3:36" x14ac:dyDescent="0.3">
      <c r="C1901">
        <v>1901</v>
      </c>
      <c r="D1901" t="str">
        <f t="shared" si="62"/>
        <v>49-A</v>
      </c>
      <c r="E1901" t="str">
        <f>VLOOKUP($D1901,metadata!$B$2:$S$451,2,0)</f>
        <v>SO, PM; TAKAFUJI, A</v>
      </c>
      <c r="F1901" t="str">
        <f>VLOOKUP($D1901,metadata!$B$2:$S$451,3,0)</f>
        <v>LOCAL VARIATION IN DIAPAUSE CHARACTERISTICS OF TETRANYCHUS-URTICAE KOCH (ACARINA, TETRANYCHIDAE)</v>
      </c>
      <c r="G1901" t="str">
        <f>VLOOKUP($D1901,metadata!$B$2:$S$451,4,0)</f>
        <v>10.1007/BF00317185</v>
      </c>
      <c r="H1901" t="str">
        <f>VLOOKUP($D1901,metadata!$B$2:$S$451,5,0)</f>
        <v>y</v>
      </c>
      <c r="I1901" t="str">
        <f>VLOOKUP($D1901,metadata!$B$2:$S$451,6,0)</f>
        <v>a</v>
      </c>
      <c r="J1901" t="str">
        <f>VLOOKUP($D1901,metadata!$B$2:$S$451,7,0)</f>
        <v>i</v>
      </c>
      <c r="K1901">
        <f>VLOOKUP($D1901,metadata!$B$2:$S$451,8,0)</f>
        <v>5</v>
      </c>
      <c r="L1901">
        <f>VLOOKUP($D1901,metadata!$B$2:$S$451,9,0)</f>
        <v>7</v>
      </c>
      <c r="M1901" t="str">
        <f>VLOOKUP($D1901,metadata!$B$2:$S$451,10,0)</f>
        <v>n</v>
      </c>
      <c r="N1901" t="str">
        <f>VLOOKUP($D1901,metadata!$B$2:$S$451,11,0)</f>
        <v>Tetranychus urticae</v>
      </c>
      <c r="O1901" t="str">
        <f>VLOOKUP($D1901,metadata!$B$2:$S$451,12,0)</f>
        <v>Trombidiformes</v>
      </c>
      <c r="P1901" t="str">
        <f>VLOOKUP($D1901,metadata!$B$2:$S$451,13,0)</f>
        <v>A</v>
      </c>
      <c r="Q1901">
        <f>VLOOKUP($D1901,metadata!$B$2:$S$451,14,0)</f>
        <v>34.516666999999998</v>
      </c>
      <c r="R1901">
        <f>VLOOKUP($D1901,metadata!$B$2:$S$451,15,0)</f>
        <v>135.85</v>
      </c>
      <c r="S1901" t="str">
        <f>VLOOKUP($D1901,metadata!$B$2:$S$451,16,0)</f>
        <v/>
      </c>
      <c r="T1901">
        <f>VLOOKUP($D1901,metadata!$B$2:$S$451,17,0)</f>
        <v>200</v>
      </c>
      <c r="U1901" t="str">
        <f>VLOOKUP($D1901,metadata!$B$2:$S$451,18,0)</f>
        <v/>
      </c>
      <c r="V1901">
        <f>VLOOKUP($D1901,metadata!$B$2:$Z$451,19,0)</f>
        <v>40</v>
      </c>
      <c r="W1901" t="str">
        <f>VLOOKUP($D1901,metadata!$B$2:$Z$451,20,0)</f>
        <v>global average</v>
      </c>
      <c r="X1901" t="str">
        <f>VLOOKUP($D1901,metadata!$B$2:$Z$451,21,0)</f>
        <v/>
      </c>
      <c r="Y1901">
        <f>VLOOKUP($D1901,metadata!$B$2:$Z$451,22,0)</f>
        <v>49</v>
      </c>
      <c r="Z1901" t="str">
        <f>VLOOKUP($D1901,metadata!$B$2:$Z$451,23,0)</f>
        <v/>
      </c>
      <c r="AA1901" t="str">
        <f>VLOOKUP($D1901,metadata!$B$2:$Z$451,24,0)</f>
        <v/>
      </c>
      <c r="AB1901" t="str">
        <f>VLOOKUP($D1901,metadata!$B$2:$Z$451,25,0)</f>
        <v/>
      </c>
      <c r="AC1901">
        <v>9.9976387249114502</v>
      </c>
      <c r="AD1901">
        <v>86.265153207301907</v>
      </c>
      <c r="AF1901">
        <f>IF(AE1901="",V1901,AE1901)</f>
        <v>40</v>
      </c>
      <c r="AG1901">
        <f>ROUND(AC1901,1)</f>
        <v>10</v>
      </c>
      <c r="AH1901">
        <v>1991</v>
      </c>
      <c r="AI1901" t="s">
        <v>37</v>
      </c>
      <c r="AJ1901" t="s">
        <v>37</v>
      </c>
    </row>
    <row r="1902" spans="3:36" x14ac:dyDescent="0.3">
      <c r="C1902">
        <v>1902</v>
      </c>
      <c r="D1902" t="str">
        <f t="shared" si="62"/>
        <v>49-A</v>
      </c>
      <c r="E1902" t="str">
        <f>VLOOKUP($D1902,metadata!$B$2:$S$451,2,0)</f>
        <v>SO, PM; TAKAFUJI, A</v>
      </c>
      <c r="F1902" t="str">
        <f>VLOOKUP($D1902,metadata!$B$2:$S$451,3,0)</f>
        <v>LOCAL VARIATION IN DIAPAUSE CHARACTERISTICS OF TETRANYCHUS-URTICAE KOCH (ACARINA, TETRANYCHIDAE)</v>
      </c>
      <c r="G1902" t="str">
        <f>VLOOKUP($D1902,metadata!$B$2:$S$451,4,0)</f>
        <v>10.1007/BF00317185</v>
      </c>
      <c r="H1902" t="str">
        <f>VLOOKUP($D1902,metadata!$B$2:$S$451,5,0)</f>
        <v>y</v>
      </c>
      <c r="I1902" t="str">
        <f>VLOOKUP($D1902,metadata!$B$2:$S$451,6,0)</f>
        <v>a</v>
      </c>
      <c r="J1902" t="str">
        <f>VLOOKUP($D1902,metadata!$B$2:$S$451,7,0)</f>
        <v>i</v>
      </c>
      <c r="K1902">
        <f>VLOOKUP($D1902,metadata!$B$2:$S$451,8,0)</f>
        <v>5</v>
      </c>
      <c r="L1902">
        <f>VLOOKUP($D1902,metadata!$B$2:$S$451,9,0)</f>
        <v>7</v>
      </c>
      <c r="M1902" t="str">
        <f>VLOOKUP($D1902,metadata!$B$2:$S$451,10,0)</f>
        <v>n</v>
      </c>
      <c r="N1902" t="str">
        <f>VLOOKUP($D1902,metadata!$B$2:$S$451,11,0)</f>
        <v>Tetranychus urticae</v>
      </c>
      <c r="O1902" t="str">
        <f>VLOOKUP($D1902,metadata!$B$2:$S$451,12,0)</f>
        <v>Trombidiformes</v>
      </c>
      <c r="P1902" t="str">
        <f>VLOOKUP($D1902,metadata!$B$2:$S$451,13,0)</f>
        <v>A</v>
      </c>
      <c r="Q1902">
        <f>VLOOKUP($D1902,metadata!$B$2:$S$451,14,0)</f>
        <v>34.516666999999998</v>
      </c>
      <c r="R1902">
        <f>VLOOKUP($D1902,metadata!$B$2:$S$451,15,0)</f>
        <v>135.85</v>
      </c>
      <c r="S1902" t="str">
        <f>VLOOKUP($D1902,metadata!$B$2:$S$451,16,0)</f>
        <v/>
      </c>
      <c r="T1902">
        <f>VLOOKUP($D1902,metadata!$B$2:$S$451,17,0)</f>
        <v>200</v>
      </c>
      <c r="U1902" t="str">
        <f>VLOOKUP($D1902,metadata!$B$2:$S$451,18,0)</f>
        <v/>
      </c>
      <c r="V1902">
        <f>VLOOKUP($D1902,metadata!$B$2:$Z$451,19,0)</f>
        <v>40</v>
      </c>
      <c r="W1902" t="str">
        <f>VLOOKUP($D1902,metadata!$B$2:$Z$451,20,0)</f>
        <v>global average</v>
      </c>
      <c r="X1902" t="str">
        <f>VLOOKUP($D1902,metadata!$B$2:$Z$451,21,0)</f>
        <v/>
      </c>
      <c r="Y1902">
        <f>VLOOKUP($D1902,metadata!$B$2:$Z$451,22,0)</f>
        <v>49</v>
      </c>
      <c r="Z1902" t="str">
        <f>VLOOKUP($D1902,metadata!$B$2:$Z$451,23,0)</f>
        <v/>
      </c>
      <c r="AA1902" t="str">
        <f>VLOOKUP($D1902,metadata!$B$2:$Z$451,24,0)</f>
        <v/>
      </c>
      <c r="AB1902" t="str">
        <f>VLOOKUP($D1902,metadata!$B$2:$Z$451,25,0)</f>
        <v/>
      </c>
      <c r="AC1902">
        <v>11.0070838252656</v>
      </c>
      <c r="AD1902">
        <v>89.852608860873303</v>
      </c>
      <c r="AF1902">
        <f>IF(AE1902="",V1902,AE1902)</f>
        <v>40</v>
      </c>
      <c r="AG1902">
        <f>ROUND(AC1902,1)</f>
        <v>11</v>
      </c>
      <c r="AH1902">
        <v>1991</v>
      </c>
      <c r="AI1902" t="s">
        <v>37</v>
      </c>
      <c r="AJ1902" t="s">
        <v>37</v>
      </c>
    </row>
    <row r="1903" spans="3:36" x14ac:dyDescent="0.3">
      <c r="C1903">
        <v>1903</v>
      </c>
      <c r="D1903" t="str">
        <f t="shared" si="62"/>
        <v>49-A</v>
      </c>
      <c r="E1903" t="str">
        <f>VLOOKUP($D1903,metadata!$B$2:$S$451,2,0)</f>
        <v>SO, PM; TAKAFUJI, A</v>
      </c>
      <c r="F1903" t="str">
        <f>VLOOKUP($D1903,metadata!$B$2:$S$451,3,0)</f>
        <v>LOCAL VARIATION IN DIAPAUSE CHARACTERISTICS OF TETRANYCHUS-URTICAE KOCH (ACARINA, TETRANYCHIDAE)</v>
      </c>
      <c r="G1903" t="str">
        <f>VLOOKUP($D1903,metadata!$B$2:$S$451,4,0)</f>
        <v>10.1007/BF00317185</v>
      </c>
      <c r="H1903" t="str">
        <f>VLOOKUP($D1903,metadata!$B$2:$S$451,5,0)</f>
        <v>y</v>
      </c>
      <c r="I1903" t="str">
        <f>VLOOKUP($D1903,metadata!$B$2:$S$451,6,0)</f>
        <v>a</v>
      </c>
      <c r="J1903" t="str">
        <f>VLOOKUP($D1903,metadata!$B$2:$S$451,7,0)</f>
        <v>i</v>
      </c>
      <c r="K1903">
        <f>VLOOKUP($D1903,metadata!$B$2:$S$451,8,0)</f>
        <v>5</v>
      </c>
      <c r="L1903">
        <f>VLOOKUP($D1903,metadata!$B$2:$S$451,9,0)</f>
        <v>7</v>
      </c>
      <c r="M1903" t="str">
        <f>VLOOKUP($D1903,metadata!$B$2:$S$451,10,0)</f>
        <v>n</v>
      </c>
      <c r="N1903" t="str">
        <f>VLOOKUP($D1903,metadata!$B$2:$S$451,11,0)</f>
        <v>Tetranychus urticae</v>
      </c>
      <c r="O1903" t="str">
        <f>VLOOKUP($D1903,metadata!$B$2:$S$451,12,0)</f>
        <v>Trombidiformes</v>
      </c>
      <c r="P1903" t="str">
        <f>VLOOKUP($D1903,metadata!$B$2:$S$451,13,0)</f>
        <v>A</v>
      </c>
      <c r="Q1903">
        <f>VLOOKUP($D1903,metadata!$B$2:$S$451,14,0)</f>
        <v>34.516666999999998</v>
      </c>
      <c r="R1903">
        <f>VLOOKUP($D1903,metadata!$B$2:$S$451,15,0)</f>
        <v>135.85</v>
      </c>
      <c r="S1903" t="str">
        <f>VLOOKUP($D1903,metadata!$B$2:$S$451,16,0)</f>
        <v/>
      </c>
      <c r="T1903">
        <f>VLOOKUP($D1903,metadata!$B$2:$S$451,17,0)</f>
        <v>200</v>
      </c>
      <c r="U1903" t="str">
        <f>VLOOKUP($D1903,metadata!$B$2:$S$451,18,0)</f>
        <v/>
      </c>
      <c r="V1903">
        <f>VLOOKUP($D1903,metadata!$B$2:$Z$451,19,0)</f>
        <v>40</v>
      </c>
      <c r="W1903" t="str">
        <f>VLOOKUP($D1903,metadata!$B$2:$Z$451,20,0)</f>
        <v>global average</v>
      </c>
      <c r="X1903" t="str">
        <f>VLOOKUP($D1903,metadata!$B$2:$Z$451,21,0)</f>
        <v/>
      </c>
      <c r="Y1903">
        <f>VLOOKUP($D1903,metadata!$B$2:$Z$451,22,0)</f>
        <v>49</v>
      </c>
      <c r="Z1903" t="str">
        <f>VLOOKUP($D1903,metadata!$B$2:$Z$451,23,0)</f>
        <v/>
      </c>
      <c r="AA1903" t="str">
        <f>VLOOKUP($D1903,metadata!$B$2:$Z$451,24,0)</f>
        <v/>
      </c>
      <c r="AB1903" t="str">
        <f>VLOOKUP($D1903,metadata!$B$2:$Z$451,25,0)</f>
        <v/>
      </c>
      <c r="AC1903">
        <v>12.004722550177</v>
      </c>
      <c r="AD1903">
        <v>92.088423080158606</v>
      </c>
      <c r="AF1903">
        <f>IF(AE1903="",V1903,AE1903)</f>
        <v>40</v>
      </c>
      <c r="AG1903">
        <f>ROUND(AC1903,1)</f>
        <v>12</v>
      </c>
      <c r="AH1903">
        <v>1991</v>
      </c>
      <c r="AI1903" t="s">
        <v>37</v>
      </c>
      <c r="AJ1903" t="s">
        <v>37</v>
      </c>
    </row>
    <row r="1904" spans="3:36" x14ac:dyDescent="0.3">
      <c r="C1904">
        <v>1904</v>
      </c>
      <c r="D1904" t="str">
        <f t="shared" si="62"/>
        <v>49-A</v>
      </c>
      <c r="E1904" t="str">
        <f>VLOOKUP($D1904,metadata!$B$2:$S$451,2,0)</f>
        <v>SO, PM; TAKAFUJI, A</v>
      </c>
      <c r="F1904" t="str">
        <f>VLOOKUP($D1904,metadata!$B$2:$S$451,3,0)</f>
        <v>LOCAL VARIATION IN DIAPAUSE CHARACTERISTICS OF TETRANYCHUS-URTICAE KOCH (ACARINA, TETRANYCHIDAE)</v>
      </c>
      <c r="G1904" t="str">
        <f>VLOOKUP($D1904,metadata!$B$2:$S$451,4,0)</f>
        <v>10.1007/BF00317185</v>
      </c>
      <c r="H1904" t="str">
        <f>VLOOKUP($D1904,metadata!$B$2:$S$451,5,0)</f>
        <v>y</v>
      </c>
      <c r="I1904" t="str">
        <f>VLOOKUP($D1904,metadata!$B$2:$S$451,6,0)</f>
        <v>a</v>
      </c>
      <c r="J1904" t="str">
        <f>VLOOKUP($D1904,metadata!$B$2:$S$451,7,0)</f>
        <v>i</v>
      </c>
      <c r="K1904">
        <f>VLOOKUP($D1904,metadata!$B$2:$S$451,8,0)</f>
        <v>5</v>
      </c>
      <c r="L1904">
        <f>VLOOKUP($D1904,metadata!$B$2:$S$451,9,0)</f>
        <v>7</v>
      </c>
      <c r="M1904" t="str">
        <f>VLOOKUP($D1904,metadata!$B$2:$S$451,10,0)</f>
        <v>n</v>
      </c>
      <c r="N1904" t="str">
        <f>VLOOKUP($D1904,metadata!$B$2:$S$451,11,0)</f>
        <v>Tetranychus urticae</v>
      </c>
      <c r="O1904" t="str">
        <f>VLOOKUP($D1904,metadata!$B$2:$S$451,12,0)</f>
        <v>Trombidiformes</v>
      </c>
      <c r="P1904" t="str">
        <f>VLOOKUP($D1904,metadata!$B$2:$S$451,13,0)</f>
        <v>A</v>
      </c>
      <c r="Q1904">
        <f>VLOOKUP($D1904,metadata!$B$2:$S$451,14,0)</f>
        <v>34.516666999999998</v>
      </c>
      <c r="R1904">
        <f>VLOOKUP($D1904,metadata!$B$2:$S$451,15,0)</f>
        <v>135.85</v>
      </c>
      <c r="S1904" t="str">
        <f>VLOOKUP($D1904,metadata!$B$2:$S$451,16,0)</f>
        <v/>
      </c>
      <c r="T1904">
        <f>VLOOKUP($D1904,metadata!$B$2:$S$451,17,0)</f>
        <v>200</v>
      </c>
      <c r="U1904" t="str">
        <f>VLOOKUP($D1904,metadata!$B$2:$S$451,18,0)</f>
        <v/>
      </c>
      <c r="V1904">
        <f>VLOOKUP($D1904,metadata!$B$2:$Z$451,19,0)</f>
        <v>40</v>
      </c>
      <c r="W1904" t="str">
        <f>VLOOKUP($D1904,metadata!$B$2:$Z$451,20,0)</f>
        <v>global average</v>
      </c>
      <c r="X1904" t="str">
        <f>VLOOKUP($D1904,metadata!$B$2:$Z$451,21,0)</f>
        <v/>
      </c>
      <c r="Y1904">
        <f>VLOOKUP($D1904,metadata!$B$2:$Z$451,22,0)</f>
        <v>49</v>
      </c>
      <c r="Z1904" t="str">
        <f>VLOOKUP($D1904,metadata!$B$2:$Z$451,23,0)</f>
        <v/>
      </c>
      <c r="AA1904" t="str">
        <f>VLOOKUP($D1904,metadata!$B$2:$Z$451,24,0)</f>
        <v/>
      </c>
      <c r="AB1904" t="str">
        <f>VLOOKUP($D1904,metadata!$B$2:$Z$451,25,0)</f>
        <v/>
      </c>
      <c r="AC1904">
        <v>12.488783943329301</v>
      </c>
      <c r="AD1904">
        <v>70.110144490309693</v>
      </c>
      <c r="AF1904">
        <f>IF(AE1904="",V1904,AE1904)</f>
        <v>40</v>
      </c>
      <c r="AG1904">
        <f>ROUND(AC1904,1)</f>
        <v>12.5</v>
      </c>
      <c r="AH1904">
        <v>1991</v>
      </c>
      <c r="AI1904" t="s">
        <v>37</v>
      </c>
      <c r="AJ1904" t="s">
        <v>37</v>
      </c>
    </row>
    <row r="1905" spans="3:36" x14ac:dyDescent="0.3">
      <c r="C1905">
        <v>1905</v>
      </c>
      <c r="D1905" t="str">
        <f t="shared" si="62"/>
        <v>49-A</v>
      </c>
      <c r="E1905" t="str">
        <f>VLOOKUP($D1905,metadata!$B$2:$S$451,2,0)</f>
        <v>SO, PM; TAKAFUJI, A</v>
      </c>
      <c r="F1905" t="str">
        <f>VLOOKUP($D1905,metadata!$B$2:$S$451,3,0)</f>
        <v>LOCAL VARIATION IN DIAPAUSE CHARACTERISTICS OF TETRANYCHUS-URTICAE KOCH (ACARINA, TETRANYCHIDAE)</v>
      </c>
      <c r="G1905" t="str">
        <f>VLOOKUP($D1905,metadata!$B$2:$S$451,4,0)</f>
        <v>10.1007/BF00317185</v>
      </c>
      <c r="H1905" t="str">
        <f>VLOOKUP($D1905,metadata!$B$2:$S$451,5,0)</f>
        <v>y</v>
      </c>
      <c r="I1905" t="str">
        <f>VLOOKUP($D1905,metadata!$B$2:$S$451,6,0)</f>
        <v>a</v>
      </c>
      <c r="J1905" t="str">
        <f>VLOOKUP($D1905,metadata!$B$2:$S$451,7,0)</f>
        <v>i</v>
      </c>
      <c r="K1905">
        <f>VLOOKUP($D1905,metadata!$B$2:$S$451,8,0)</f>
        <v>5</v>
      </c>
      <c r="L1905">
        <f>VLOOKUP($D1905,metadata!$B$2:$S$451,9,0)</f>
        <v>7</v>
      </c>
      <c r="M1905" t="str">
        <f>VLOOKUP($D1905,metadata!$B$2:$S$451,10,0)</f>
        <v>n</v>
      </c>
      <c r="N1905" t="str">
        <f>VLOOKUP($D1905,metadata!$B$2:$S$451,11,0)</f>
        <v>Tetranychus urticae</v>
      </c>
      <c r="O1905" t="str">
        <f>VLOOKUP($D1905,metadata!$B$2:$S$451,12,0)</f>
        <v>Trombidiformes</v>
      </c>
      <c r="P1905" t="str">
        <f>VLOOKUP($D1905,metadata!$B$2:$S$451,13,0)</f>
        <v>A</v>
      </c>
      <c r="Q1905">
        <f>VLOOKUP($D1905,metadata!$B$2:$S$451,14,0)</f>
        <v>34.516666999999998</v>
      </c>
      <c r="R1905">
        <f>VLOOKUP($D1905,metadata!$B$2:$S$451,15,0)</f>
        <v>135.85</v>
      </c>
      <c r="S1905" t="str">
        <f>VLOOKUP($D1905,metadata!$B$2:$S$451,16,0)</f>
        <v/>
      </c>
      <c r="T1905">
        <f>VLOOKUP($D1905,metadata!$B$2:$S$451,17,0)</f>
        <v>200</v>
      </c>
      <c r="U1905" t="str">
        <f>VLOOKUP($D1905,metadata!$B$2:$S$451,18,0)</f>
        <v/>
      </c>
      <c r="V1905">
        <f>VLOOKUP($D1905,metadata!$B$2:$Z$451,19,0)</f>
        <v>40</v>
      </c>
      <c r="W1905" t="str">
        <f>VLOOKUP($D1905,metadata!$B$2:$Z$451,20,0)</f>
        <v>global average</v>
      </c>
      <c r="X1905" t="str">
        <f>VLOOKUP($D1905,metadata!$B$2:$Z$451,21,0)</f>
        <v/>
      </c>
      <c r="Y1905">
        <f>VLOOKUP($D1905,metadata!$B$2:$Z$451,22,0)</f>
        <v>49</v>
      </c>
      <c r="Z1905" t="str">
        <f>VLOOKUP($D1905,metadata!$B$2:$Z$451,23,0)</f>
        <v/>
      </c>
      <c r="AA1905" t="str">
        <f>VLOOKUP($D1905,metadata!$B$2:$Z$451,24,0)</f>
        <v/>
      </c>
      <c r="AB1905" t="str">
        <f>VLOOKUP($D1905,metadata!$B$2:$Z$451,25,0)</f>
        <v/>
      </c>
      <c r="AC1905">
        <v>12.9846517119244</v>
      </c>
      <c r="AD1905">
        <v>36.4613943126339</v>
      </c>
      <c r="AF1905">
        <f>IF(AE1905="",V1905,AE1905)</f>
        <v>40</v>
      </c>
      <c r="AG1905">
        <f>ROUND(AC1905,1)</f>
        <v>13</v>
      </c>
      <c r="AH1905">
        <v>1991</v>
      </c>
      <c r="AI1905" t="s">
        <v>37</v>
      </c>
      <c r="AJ1905" t="s">
        <v>37</v>
      </c>
    </row>
    <row r="1906" spans="3:36" x14ac:dyDescent="0.3">
      <c r="C1906">
        <v>1906</v>
      </c>
      <c r="D1906" t="str">
        <f t="shared" si="62"/>
        <v>49-A</v>
      </c>
      <c r="E1906" t="str">
        <f>VLOOKUP($D1906,metadata!$B$2:$S$451,2,0)</f>
        <v>SO, PM; TAKAFUJI, A</v>
      </c>
      <c r="F1906" t="str">
        <f>VLOOKUP($D1906,metadata!$B$2:$S$451,3,0)</f>
        <v>LOCAL VARIATION IN DIAPAUSE CHARACTERISTICS OF TETRANYCHUS-URTICAE KOCH (ACARINA, TETRANYCHIDAE)</v>
      </c>
      <c r="G1906" t="str">
        <f>VLOOKUP($D1906,metadata!$B$2:$S$451,4,0)</f>
        <v>10.1007/BF00317185</v>
      </c>
      <c r="H1906" t="str">
        <f>VLOOKUP($D1906,metadata!$B$2:$S$451,5,0)</f>
        <v>y</v>
      </c>
      <c r="I1906" t="str">
        <f>VLOOKUP($D1906,metadata!$B$2:$S$451,6,0)</f>
        <v>a</v>
      </c>
      <c r="J1906" t="str">
        <f>VLOOKUP($D1906,metadata!$B$2:$S$451,7,0)</f>
        <v>i</v>
      </c>
      <c r="K1906">
        <f>VLOOKUP($D1906,metadata!$B$2:$S$451,8,0)</f>
        <v>5</v>
      </c>
      <c r="L1906">
        <f>VLOOKUP($D1906,metadata!$B$2:$S$451,9,0)</f>
        <v>7</v>
      </c>
      <c r="M1906" t="str">
        <f>VLOOKUP($D1906,metadata!$B$2:$S$451,10,0)</f>
        <v>n</v>
      </c>
      <c r="N1906" t="str">
        <f>VLOOKUP($D1906,metadata!$B$2:$S$451,11,0)</f>
        <v>Tetranychus urticae</v>
      </c>
      <c r="O1906" t="str">
        <f>VLOOKUP($D1906,metadata!$B$2:$S$451,12,0)</f>
        <v>Trombidiformes</v>
      </c>
      <c r="P1906" t="str">
        <f>VLOOKUP($D1906,metadata!$B$2:$S$451,13,0)</f>
        <v>A</v>
      </c>
      <c r="Q1906">
        <f>VLOOKUP($D1906,metadata!$B$2:$S$451,14,0)</f>
        <v>34.516666999999998</v>
      </c>
      <c r="R1906">
        <f>VLOOKUP($D1906,metadata!$B$2:$S$451,15,0)</f>
        <v>135.85</v>
      </c>
      <c r="S1906" t="str">
        <f>VLOOKUP($D1906,metadata!$B$2:$S$451,16,0)</f>
        <v/>
      </c>
      <c r="T1906">
        <f>VLOOKUP($D1906,metadata!$B$2:$S$451,17,0)</f>
        <v>200</v>
      </c>
      <c r="U1906" t="str">
        <f>VLOOKUP($D1906,metadata!$B$2:$S$451,18,0)</f>
        <v/>
      </c>
      <c r="V1906">
        <f>VLOOKUP($D1906,metadata!$B$2:$Z$451,19,0)</f>
        <v>40</v>
      </c>
      <c r="W1906" t="str">
        <f>VLOOKUP($D1906,metadata!$B$2:$Z$451,20,0)</f>
        <v>global average</v>
      </c>
      <c r="X1906" t="str">
        <f>VLOOKUP($D1906,metadata!$B$2:$Z$451,21,0)</f>
        <v/>
      </c>
      <c r="Y1906">
        <f>VLOOKUP($D1906,metadata!$B$2:$Z$451,22,0)</f>
        <v>49</v>
      </c>
      <c r="Z1906" t="str">
        <f>VLOOKUP($D1906,metadata!$B$2:$Z$451,23,0)</f>
        <v/>
      </c>
      <c r="AA1906" t="str">
        <f>VLOOKUP($D1906,metadata!$B$2:$Z$451,24,0)</f>
        <v/>
      </c>
      <c r="AB1906" t="str">
        <f>VLOOKUP($D1906,metadata!$B$2:$Z$451,25,0)</f>
        <v/>
      </c>
      <c r="AC1906">
        <v>13.4923258559622</v>
      </c>
      <c r="AD1906">
        <v>0.110231515190193</v>
      </c>
      <c r="AF1906">
        <f>IF(AE1906="",V1906,AE1906)</f>
        <v>40</v>
      </c>
      <c r="AG1906">
        <f>ROUND(AC1906,1)</f>
        <v>13.5</v>
      </c>
      <c r="AH1906">
        <v>1991</v>
      </c>
      <c r="AI1906" t="s">
        <v>37</v>
      </c>
      <c r="AJ1906" t="s">
        <v>37</v>
      </c>
    </row>
    <row r="1907" spans="3:36" x14ac:dyDescent="0.3">
      <c r="C1907">
        <v>1907</v>
      </c>
      <c r="D1907" t="str">
        <f t="shared" si="62"/>
        <v>49-KY</v>
      </c>
      <c r="E1907" t="str">
        <f>VLOOKUP($D1907,metadata!$B$2:$S$451,2,0)</f>
        <v>SO, PM; TAKAFUJI, A</v>
      </c>
      <c r="F1907" t="str">
        <f>VLOOKUP($D1907,metadata!$B$2:$S$451,3,0)</f>
        <v>LOCAL VARIATION IN DIAPAUSE CHARACTERISTICS OF TETRANYCHUS-URTICAE KOCH (ACARINA, TETRANYCHIDAE)</v>
      </c>
      <c r="G1907" t="str">
        <f>VLOOKUP($D1907,metadata!$B$2:$S$451,4,0)</f>
        <v>10.1007/BF00317185</v>
      </c>
      <c r="H1907" t="str">
        <f>VLOOKUP($D1907,metadata!$B$2:$S$451,5,0)</f>
        <v>y</v>
      </c>
      <c r="I1907" t="str">
        <f>VLOOKUP($D1907,metadata!$B$2:$S$451,6,0)</f>
        <v>a</v>
      </c>
      <c r="J1907" t="str">
        <f>VLOOKUP($D1907,metadata!$B$2:$S$451,7,0)</f>
        <v>i</v>
      </c>
      <c r="K1907">
        <f>VLOOKUP($D1907,metadata!$B$2:$S$451,8,0)</f>
        <v>5</v>
      </c>
      <c r="L1907">
        <f>VLOOKUP($D1907,metadata!$B$2:$S$451,9,0)</f>
        <v>6</v>
      </c>
      <c r="M1907" t="str">
        <f>VLOOKUP($D1907,metadata!$B$2:$S$451,10,0)</f>
        <v>n</v>
      </c>
      <c r="N1907" t="str">
        <f>VLOOKUP($D1907,metadata!$B$2:$S$451,11,0)</f>
        <v>Tetranychus urticae</v>
      </c>
      <c r="O1907" t="str">
        <f>VLOOKUP($D1907,metadata!$B$2:$S$451,12,0)</f>
        <v>Trombidiformes</v>
      </c>
      <c r="P1907" t="str">
        <f>VLOOKUP($D1907,metadata!$B$2:$S$451,13,0)</f>
        <v>KY</v>
      </c>
      <c r="Q1907">
        <f>VLOOKUP($D1907,metadata!$B$2:$S$451,14,0)</f>
        <v>35.011667000000003</v>
      </c>
      <c r="R1907">
        <f>VLOOKUP($D1907,metadata!$B$2:$S$451,15,0)</f>
        <v>135.76833300000001</v>
      </c>
      <c r="S1907" t="str">
        <f>VLOOKUP($D1907,metadata!$B$2:$S$451,16,0)</f>
        <v/>
      </c>
      <c r="T1907" t="str">
        <f>VLOOKUP($D1907,metadata!$B$2:$S$451,17,0)</f>
        <v>&lt;100</v>
      </c>
      <c r="U1907" t="str">
        <f>VLOOKUP($D1907,metadata!$B$2:$S$451,18,0)</f>
        <v/>
      </c>
      <c r="V1907">
        <f>VLOOKUP($D1907,metadata!$B$2:$Z$451,19,0)</f>
        <v>40</v>
      </c>
      <c r="W1907" t="str">
        <f>VLOOKUP($D1907,metadata!$B$2:$Z$451,20,0)</f>
        <v>global average</v>
      </c>
      <c r="X1907" t="str">
        <f>VLOOKUP($D1907,metadata!$B$2:$Z$451,21,0)</f>
        <v/>
      </c>
      <c r="Y1907">
        <f>VLOOKUP($D1907,metadata!$B$2:$Z$451,22,0)</f>
        <v>49</v>
      </c>
      <c r="Z1907" t="str">
        <f>VLOOKUP($D1907,metadata!$B$2:$Z$451,23,0)</f>
        <v/>
      </c>
      <c r="AA1907" t="str">
        <f>VLOOKUP($D1907,metadata!$B$2:$Z$451,24,0)</f>
        <v/>
      </c>
      <c r="AB1907" t="str">
        <f>VLOOKUP($D1907,metadata!$B$2:$Z$451,25,0)</f>
        <v/>
      </c>
      <c r="AC1907">
        <v>8.98819362455726</v>
      </c>
      <c r="AD1907">
        <v>97.174012050045107</v>
      </c>
      <c r="AF1907">
        <f>IF(AE1907="",V1907,AE1907)</f>
        <v>40</v>
      </c>
      <c r="AG1907">
        <f>ROUND(AC1907,1)</f>
        <v>9</v>
      </c>
      <c r="AH1907">
        <v>1991</v>
      </c>
      <c r="AI1907" t="s">
        <v>37</v>
      </c>
      <c r="AJ1907" t="s">
        <v>37</v>
      </c>
    </row>
    <row r="1908" spans="3:36" x14ac:dyDescent="0.3">
      <c r="C1908">
        <v>1908</v>
      </c>
      <c r="D1908" t="str">
        <f t="shared" si="62"/>
        <v>49-KY</v>
      </c>
      <c r="E1908" t="str">
        <f>VLOOKUP($D1908,metadata!$B$2:$S$451,2,0)</f>
        <v>SO, PM; TAKAFUJI, A</v>
      </c>
      <c r="F1908" t="str">
        <f>VLOOKUP($D1908,metadata!$B$2:$S$451,3,0)</f>
        <v>LOCAL VARIATION IN DIAPAUSE CHARACTERISTICS OF TETRANYCHUS-URTICAE KOCH (ACARINA, TETRANYCHIDAE)</v>
      </c>
      <c r="G1908" t="str">
        <f>VLOOKUP($D1908,metadata!$B$2:$S$451,4,0)</f>
        <v>10.1007/BF00317185</v>
      </c>
      <c r="H1908" t="str">
        <f>VLOOKUP($D1908,metadata!$B$2:$S$451,5,0)</f>
        <v>y</v>
      </c>
      <c r="I1908" t="str">
        <f>VLOOKUP($D1908,metadata!$B$2:$S$451,6,0)</f>
        <v>a</v>
      </c>
      <c r="J1908" t="str">
        <f>VLOOKUP($D1908,metadata!$B$2:$S$451,7,0)</f>
        <v>i</v>
      </c>
      <c r="K1908">
        <f>VLOOKUP($D1908,metadata!$B$2:$S$451,8,0)</f>
        <v>5</v>
      </c>
      <c r="L1908">
        <f>VLOOKUP($D1908,metadata!$B$2:$S$451,9,0)</f>
        <v>6</v>
      </c>
      <c r="M1908" t="str">
        <f>VLOOKUP($D1908,metadata!$B$2:$S$451,10,0)</f>
        <v>n</v>
      </c>
      <c r="N1908" t="str">
        <f>VLOOKUP($D1908,metadata!$B$2:$S$451,11,0)</f>
        <v>Tetranychus urticae</v>
      </c>
      <c r="O1908" t="str">
        <f>VLOOKUP($D1908,metadata!$B$2:$S$451,12,0)</f>
        <v>Trombidiformes</v>
      </c>
      <c r="P1908" t="str">
        <f>VLOOKUP($D1908,metadata!$B$2:$S$451,13,0)</f>
        <v>KY</v>
      </c>
      <c r="Q1908">
        <f>VLOOKUP($D1908,metadata!$B$2:$S$451,14,0)</f>
        <v>35.011667000000003</v>
      </c>
      <c r="R1908">
        <f>VLOOKUP($D1908,metadata!$B$2:$S$451,15,0)</f>
        <v>135.76833300000001</v>
      </c>
      <c r="S1908" t="str">
        <f>VLOOKUP($D1908,metadata!$B$2:$S$451,16,0)</f>
        <v/>
      </c>
      <c r="T1908" t="str">
        <f>VLOOKUP($D1908,metadata!$B$2:$S$451,17,0)</f>
        <v>&lt;100</v>
      </c>
      <c r="U1908" t="str">
        <f>VLOOKUP($D1908,metadata!$B$2:$S$451,18,0)</f>
        <v/>
      </c>
      <c r="V1908">
        <f>VLOOKUP($D1908,metadata!$B$2:$Z$451,19,0)</f>
        <v>40</v>
      </c>
      <c r="W1908" t="str">
        <f>VLOOKUP($D1908,metadata!$B$2:$Z$451,20,0)</f>
        <v>global average</v>
      </c>
      <c r="X1908" t="str">
        <f>VLOOKUP($D1908,metadata!$B$2:$Z$451,21,0)</f>
        <v/>
      </c>
      <c r="Y1908">
        <f>VLOOKUP($D1908,metadata!$B$2:$Z$451,22,0)</f>
        <v>49</v>
      </c>
      <c r="Z1908" t="str">
        <f>VLOOKUP($D1908,metadata!$B$2:$Z$451,23,0)</f>
        <v/>
      </c>
      <c r="AA1908" t="str">
        <f>VLOOKUP($D1908,metadata!$B$2:$Z$451,24,0)</f>
        <v/>
      </c>
      <c r="AB1908" t="str">
        <f>VLOOKUP($D1908,metadata!$B$2:$Z$451,25,0)</f>
        <v/>
      </c>
      <c r="AC1908">
        <v>9.9917355371900793</v>
      </c>
      <c r="AD1908">
        <v>75.208497109323503</v>
      </c>
      <c r="AF1908">
        <f>IF(AE1908="",V1908,AE1908)</f>
        <v>40</v>
      </c>
      <c r="AG1908">
        <f>ROUND(AC1908,1)</f>
        <v>10</v>
      </c>
      <c r="AH1908">
        <v>1991</v>
      </c>
      <c r="AI1908" t="s">
        <v>37</v>
      </c>
      <c r="AJ1908" t="s">
        <v>37</v>
      </c>
    </row>
    <row r="1909" spans="3:36" x14ac:dyDescent="0.3">
      <c r="C1909">
        <v>1909</v>
      </c>
      <c r="D1909" t="str">
        <f t="shared" si="62"/>
        <v>49-KY</v>
      </c>
      <c r="E1909" t="str">
        <f>VLOOKUP($D1909,metadata!$B$2:$S$451,2,0)</f>
        <v>SO, PM; TAKAFUJI, A</v>
      </c>
      <c r="F1909" t="str">
        <f>VLOOKUP($D1909,metadata!$B$2:$S$451,3,0)</f>
        <v>LOCAL VARIATION IN DIAPAUSE CHARACTERISTICS OF TETRANYCHUS-URTICAE KOCH (ACARINA, TETRANYCHIDAE)</v>
      </c>
      <c r="G1909" t="str">
        <f>VLOOKUP($D1909,metadata!$B$2:$S$451,4,0)</f>
        <v>10.1007/BF00317185</v>
      </c>
      <c r="H1909" t="str">
        <f>VLOOKUP($D1909,metadata!$B$2:$S$451,5,0)</f>
        <v>y</v>
      </c>
      <c r="I1909" t="str">
        <f>VLOOKUP($D1909,metadata!$B$2:$S$451,6,0)</f>
        <v>a</v>
      </c>
      <c r="J1909" t="str">
        <f>VLOOKUP($D1909,metadata!$B$2:$S$451,7,0)</f>
        <v>i</v>
      </c>
      <c r="K1909">
        <f>VLOOKUP($D1909,metadata!$B$2:$S$451,8,0)</f>
        <v>5</v>
      </c>
      <c r="L1909">
        <f>VLOOKUP($D1909,metadata!$B$2:$S$451,9,0)</f>
        <v>6</v>
      </c>
      <c r="M1909" t="str">
        <f>VLOOKUP($D1909,metadata!$B$2:$S$451,10,0)</f>
        <v>n</v>
      </c>
      <c r="N1909" t="str">
        <f>VLOOKUP($D1909,metadata!$B$2:$S$451,11,0)</f>
        <v>Tetranychus urticae</v>
      </c>
      <c r="O1909" t="str">
        <f>VLOOKUP($D1909,metadata!$B$2:$S$451,12,0)</f>
        <v>Trombidiformes</v>
      </c>
      <c r="P1909" t="str">
        <f>VLOOKUP($D1909,metadata!$B$2:$S$451,13,0)</f>
        <v>KY</v>
      </c>
      <c r="Q1909">
        <f>VLOOKUP($D1909,metadata!$B$2:$S$451,14,0)</f>
        <v>35.011667000000003</v>
      </c>
      <c r="R1909">
        <f>VLOOKUP($D1909,metadata!$B$2:$S$451,15,0)</f>
        <v>135.76833300000001</v>
      </c>
      <c r="S1909" t="str">
        <f>VLOOKUP($D1909,metadata!$B$2:$S$451,16,0)</f>
        <v/>
      </c>
      <c r="T1909" t="str">
        <f>VLOOKUP($D1909,metadata!$B$2:$S$451,17,0)</f>
        <v>&lt;100</v>
      </c>
      <c r="U1909" t="str">
        <f>VLOOKUP($D1909,metadata!$B$2:$S$451,18,0)</f>
        <v/>
      </c>
      <c r="V1909">
        <f>VLOOKUP($D1909,metadata!$B$2:$Z$451,19,0)</f>
        <v>40</v>
      </c>
      <c r="W1909" t="str">
        <f>VLOOKUP($D1909,metadata!$B$2:$Z$451,20,0)</f>
        <v>global average</v>
      </c>
      <c r="X1909" t="str">
        <f>VLOOKUP($D1909,metadata!$B$2:$Z$451,21,0)</f>
        <v/>
      </c>
      <c r="Y1909">
        <f>VLOOKUP($D1909,metadata!$B$2:$Z$451,22,0)</f>
        <v>49</v>
      </c>
      <c r="Z1909" t="str">
        <f>VLOOKUP($D1909,metadata!$B$2:$Z$451,23,0)</f>
        <v/>
      </c>
      <c r="AA1909" t="str">
        <f>VLOOKUP($D1909,metadata!$B$2:$Z$451,24,0)</f>
        <v/>
      </c>
      <c r="AB1909" t="str">
        <f>VLOOKUP($D1909,metadata!$B$2:$Z$451,25,0)</f>
        <v/>
      </c>
      <c r="AC1909">
        <v>11.0011806375442</v>
      </c>
      <c r="AD1909">
        <v>65.6509896179317</v>
      </c>
      <c r="AF1909">
        <f>IF(AE1909="",V1909,AE1909)</f>
        <v>40</v>
      </c>
      <c r="AG1909">
        <f>ROUND(AC1909,1)</f>
        <v>11</v>
      </c>
      <c r="AH1909">
        <v>1991</v>
      </c>
      <c r="AI1909" t="s">
        <v>37</v>
      </c>
      <c r="AJ1909" t="s">
        <v>37</v>
      </c>
    </row>
    <row r="1910" spans="3:36" x14ac:dyDescent="0.3">
      <c r="C1910">
        <v>1910</v>
      </c>
      <c r="D1910" t="str">
        <f t="shared" si="62"/>
        <v>49-KY</v>
      </c>
      <c r="E1910" t="str">
        <f>VLOOKUP($D1910,metadata!$B$2:$S$451,2,0)</f>
        <v>SO, PM; TAKAFUJI, A</v>
      </c>
      <c r="F1910" t="str">
        <f>VLOOKUP($D1910,metadata!$B$2:$S$451,3,0)</f>
        <v>LOCAL VARIATION IN DIAPAUSE CHARACTERISTICS OF TETRANYCHUS-URTICAE KOCH (ACARINA, TETRANYCHIDAE)</v>
      </c>
      <c r="G1910" t="str">
        <f>VLOOKUP($D1910,metadata!$B$2:$S$451,4,0)</f>
        <v>10.1007/BF00317185</v>
      </c>
      <c r="H1910" t="str">
        <f>VLOOKUP($D1910,metadata!$B$2:$S$451,5,0)</f>
        <v>y</v>
      </c>
      <c r="I1910" t="str">
        <f>VLOOKUP($D1910,metadata!$B$2:$S$451,6,0)</f>
        <v>a</v>
      </c>
      <c r="J1910" t="str">
        <f>VLOOKUP($D1910,metadata!$B$2:$S$451,7,0)</f>
        <v>i</v>
      </c>
      <c r="K1910">
        <f>VLOOKUP($D1910,metadata!$B$2:$S$451,8,0)</f>
        <v>5</v>
      </c>
      <c r="L1910">
        <f>VLOOKUP($D1910,metadata!$B$2:$S$451,9,0)</f>
        <v>6</v>
      </c>
      <c r="M1910" t="str">
        <f>VLOOKUP($D1910,metadata!$B$2:$S$451,10,0)</f>
        <v>n</v>
      </c>
      <c r="N1910" t="str">
        <f>VLOOKUP($D1910,metadata!$B$2:$S$451,11,0)</f>
        <v>Tetranychus urticae</v>
      </c>
      <c r="O1910" t="str">
        <f>VLOOKUP($D1910,metadata!$B$2:$S$451,12,0)</f>
        <v>Trombidiformes</v>
      </c>
      <c r="P1910" t="str">
        <f>VLOOKUP($D1910,metadata!$B$2:$S$451,13,0)</f>
        <v>KY</v>
      </c>
      <c r="Q1910">
        <f>VLOOKUP($D1910,metadata!$B$2:$S$451,14,0)</f>
        <v>35.011667000000003</v>
      </c>
      <c r="R1910">
        <f>VLOOKUP($D1910,metadata!$B$2:$S$451,15,0)</f>
        <v>135.76833300000001</v>
      </c>
      <c r="S1910" t="str">
        <f>VLOOKUP($D1910,metadata!$B$2:$S$451,16,0)</f>
        <v/>
      </c>
      <c r="T1910" t="str">
        <f>VLOOKUP($D1910,metadata!$B$2:$S$451,17,0)</f>
        <v>&lt;100</v>
      </c>
      <c r="U1910" t="str">
        <f>VLOOKUP($D1910,metadata!$B$2:$S$451,18,0)</f>
        <v/>
      </c>
      <c r="V1910">
        <f>VLOOKUP($D1910,metadata!$B$2:$Z$451,19,0)</f>
        <v>40</v>
      </c>
      <c r="W1910" t="str">
        <f>VLOOKUP($D1910,metadata!$B$2:$Z$451,20,0)</f>
        <v>global average</v>
      </c>
      <c r="X1910" t="str">
        <f>VLOOKUP($D1910,metadata!$B$2:$Z$451,21,0)</f>
        <v/>
      </c>
      <c r="Y1910">
        <f>VLOOKUP($D1910,metadata!$B$2:$Z$451,22,0)</f>
        <v>49</v>
      </c>
      <c r="Z1910" t="str">
        <f>VLOOKUP($D1910,metadata!$B$2:$Z$451,23,0)</f>
        <v/>
      </c>
      <c r="AA1910" t="str">
        <f>VLOOKUP($D1910,metadata!$B$2:$Z$451,24,0)</f>
        <v/>
      </c>
      <c r="AB1910" t="str">
        <f>VLOOKUP($D1910,metadata!$B$2:$Z$451,25,0)</f>
        <v/>
      </c>
      <c r="AC1910">
        <v>11.992916174734299</v>
      </c>
      <c r="AD1910">
        <v>-4.9459140368227801E-2</v>
      </c>
      <c r="AF1910">
        <f>IF(AE1910="",V1910,AE1910)</f>
        <v>40</v>
      </c>
      <c r="AG1910">
        <f>ROUND(AC1910,1)</f>
        <v>12</v>
      </c>
      <c r="AH1910">
        <v>1991</v>
      </c>
      <c r="AI1910" t="s">
        <v>37</v>
      </c>
      <c r="AJ1910" t="s">
        <v>37</v>
      </c>
    </row>
    <row r="1911" spans="3:36" x14ac:dyDescent="0.3">
      <c r="C1911">
        <v>1911</v>
      </c>
      <c r="D1911" t="str">
        <f t="shared" si="62"/>
        <v>49-KY</v>
      </c>
      <c r="E1911" t="str">
        <f>VLOOKUP($D1911,metadata!$B$2:$S$451,2,0)</f>
        <v>SO, PM; TAKAFUJI, A</v>
      </c>
      <c r="F1911" t="str">
        <f>VLOOKUP($D1911,metadata!$B$2:$S$451,3,0)</f>
        <v>LOCAL VARIATION IN DIAPAUSE CHARACTERISTICS OF TETRANYCHUS-URTICAE KOCH (ACARINA, TETRANYCHIDAE)</v>
      </c>
      <c r="G1911" t="str">
        <f>VLOOKUP($D1911,metadata!$B$2:$S$451,4,0)</f>
        <v>10.1007/BF00317185</v>
      </c>
      <c r="H1911" t="str">
        <f>VLOOKUP($D1911,metadata!$B$2:$S$451,5,0)</f>
        <v>y</v>
      </c>
      <c r="I1911" t="str">
        <f>VLOOKUP($D1911,metadata!$B$2:$S$451,6,0)</f>
        <v>a</v>
      </c>
      <c r="J1911" t="str">
        <f>VLOOKUP($D1911,metadata!$B$2:$S$451,7,0)</f>
        <v>i</v>
      </c>
      <c r="K1911">
        <f>VLOOKUP($D1911,metadata!$B$2:$S$451,8,0)</f>
        <v>5</v>
      </c>
      <c r="L1911">
        <f>VLOOKUP($D1911,metadata!$B$2:$S$451,9,0)</f>
        <v>6</v>
      </c>
      <c r="M1911" t="str">
        <f>VLOOKUP($D1911,metadata!$B$2:$S$451,10,0)</f>
        <v>n</v>
      </c>
      <c r="N1911" t="str">
        <f>VLOOKUP($D1911,metadata!$B$2:$S$451,11,0)</f>
        <v>Tetranychus urticae</v>
      </c>
      <c r="O1911" t="str">
        <f>VLOOKUP($D1911,metadata!$B$2:$S$451,12,0)</f>
        <v>Trombidiformes</v>
      </c>
      <c r="P1911" t="str">
        <f>VLOOKUP($D1911,metadata!$B$2:$S$451,13,0)</f>
        <v>KY</v>
      </c>
      <c r="Q1911">
        <f>VLOOKUP($D1911,metadata!$B$2:$S$451,14,0)</f>
        <v>35.011667000000003</v>
      </c>
      <c r="R1911">
        <f>VLOOKUP($D1911,metadata!$B$2:$S$451,15,0)</f>
        <v>135.76833300000001</v>
      </c>
      <c r="S1911" t="str">
        <f>VLOOKUP($D1911,metadata!$B$2:$S$451,16,0)</f>
        <v/>
      </c>
      <c r="T1911" t="str">
        <f>VLOOKUP($D1911,metadata!$B$2:$S$451,17,0)</f>
        <v>&lt;100</v>
      </c>
      <c r="U1911" t="str">
        <f>VLOOKUP($D1911,metadata!$B$2:$S$451,18,0)</f>
        <v/>
      </c>
      <c r="V1911">
        <f>VLOOKUP($D1911,metadata!$B$2:$Z$451,19,0)</f>
        <v>40</v>
      </c>
      <c r="W1911" t="str">
        <f>VLOOKUP($D1911,metadata!$B$2:$Z$451,20,0)</f>
        <v>global average</v>
      </c>
      <c r="X1911" t="str">
        <f>VLOOKUP($D1911,metadata!$B$2:$Z$451,21,0)</f>
        <v/>
      </c>
      <c r="Y1911">
        <f>VLOOKUP($D1911,metadata!$B$2:$Z$451,22,0)</f>
        <v>49</v>
      </c>
      <c r="Z1911" t="str">
        <f>VLOOKUP($D1911,metadata!$B$2:$Z$451,23,0)</f>
        <v/>
      </c>
      <c r="AA1911" t="str">
        <f>VLOOKUP($D1911,metadata!$B$2:$Z$451,24,0)</f>
        <v/>
      </c>
      <c r="AB1911" t="str">
        <f>VLOOKUP($D1911,metadata!$B$2:$Z$451,25,0)</f>
        <v/>
      </c>
      <c r="AC1911">
        <v>12.996458087367101</v>
      </c>
      <c r="AD1911">
        <v>-0.14765221376791199</v>
      </c>
      <c r="AF1911">
        <f>IF(AE1911="",V1911,AE1911)</f>
        <v>40</v>
      </c>
      <c r="AG1911">
        <f>ROUND(AC1911,1)</f>
        <v>13</v>
      </c>
      <c r="AH1911">
        <v>1991</v>
      </c>
      <c r="AI1911" t="s">
        <v>37</v>
      </c>
      <c r="AJ1911" t="s">
        <v>37</v>
      </c>
    </row>
    <row r="1912" spans="3:36" x14ac:dyDescent="0.3">
      <c r="C1912">
        <v>1912</v>
      </c>
      <c r="D1912" t="str">
        <f t="shared" si="62"/>
        <v>49-KY</v>
      </c>
      <c r="E1912" t="str">
        <f>VLOOKUP($D1912,metadata!$B$2:$S$451,2,0)</f>
        <v>SO, PM; TAKAFUJI, A</v>
      </c>
      <c r="F1912" t="str">
        <f>VLOOKUP($D1912,metadata!$B$2:$S$451,3,0)</f>
        <v>LOCAL VARIATION IN DIAPAUSE CHARACTERISTICS OF TETRANYCHUS-URTICAE KOCH (ACARINA, TETRANYCHIDAE)</v>
      </c>
      <c r="G1912" t="str">
        <f>VLOOKUP($D1912,metadata!$B$2:$S$451,4,0)</f>
        <v>10.1007/BF00317185</v>
      </c>
      <c r="H1912" t="str">
        <f>VLOOKUP($D1912,metadata!$B$2:$S$451,5,0)</f>
        <v>y</v>
      </c>
      <c r="I1912" t="str">
        <f>VLOOKUP($D1912,metadata!$B$2:$S$451,6,0)</f>
        <v>a</v>
      </c>
      <c r="J1912" t="str">
        <f>VLOOKUP($D1912,metadata!$B$2:$S$451,7,0)</f>
        <v>i</v>
      </c>
      <c r="K1912">
        <f>VLOOKUP($D1912,metadata!$B$2:$S$451,8,0)</f>
        <v>5</v>
      </c>
      <c r="L1912">
        <f>VLOOKUP($D1912,metadata!$B$2:$S$451,9,0)</f>
        <v>6</v>
      </c>
      <c r="M1912" t="str">
        <f>VLOOKUP($D1912,metadata!$B$2:$S$451,10,0)</f>
        <v>n</v>
      </c>
      <c r="N1912" t="str">
        <f>VLOOKUP($D1912,metadata!$B$2:$S$451,11,0)</f>
        <v>Tetranychus urticae</v>
      </c>
      <c r="O1912" t="str">
        <f>VLOOKUP($D1912,metadata!$B$2:$S$451,12,0)</f>
        <v>Trombidiformes</v>
      </c>
      <c r="P1912" t="str">
        <f>VLOOKUP($D1912,metadata!$B$2:$S$451,13,0)</f>
        <v>KY</v>
      </c>
      <c r="Q1912">
        <f>VLOOKUP($D1912,metadata!$B$2:$S$451,14,0)</f>
        <v>35.011667000000003</v>
      </c>
      <c r="R1912">
        <f>VLOOKUP($D1912,metadata!$B$2:$S$451,15,0)</f>
        <v>135.76833300000001</v>
      </c>
      <c r="S1912" t="str">
        <f>VLOOKUP($D1912,metadata!$B$2:$S$451,16,0)</f>
        <v/>
      </c>
      <c r="T1912" t="str">
        <f>VLOOKUP($D1912,metadata!$B$2:$S$451,17,0)</f>
        <v>&lt;100</v>
      </c>
      <c r="U1912" t="str">
        <f>VLOOKUP($D1912,metadata!$B$2:$S$451,18,0)</f>
        <v/>
      </c>
      <c r="V1912">
        <f>VLOOKUP($D1912,metadata!$B$2:$Z$451,19,0)</f>
        <v>40</v>
      </c>
      <c r="W1912" t="str">
        <f>VLOOKUP($D1912,metadata!$B$2:$Z$451,20,0)</f>
        <v>global average</v>
      </c>
      <c r="X1912" t="str">
        <f>VLOOKUP($D1912,metadata!$B$2:$Z$451,21,0)</f>
        <v/>
      </c>
      <c r="Y1912">
        <f>VLOOKUP($D1912,metadata!$B$2:$Z$451,22,0)</f>
        <v>49</v>
      </c>
      <c r="Z1912" t="str">
        <f>VLOOKUP($D1912,metadata!$B$2:$Z$451,23,0)</f>
        <v/>
      </c>
      <c r="AA1912" t="str">
        <f>VLOOKUP($D1912,metadata!$B$2:$Z$451,24,0)</f>
        <v/>
      </c>
      <c r="AB1912" t="str">
        <f>VLOOKUP($D1912,metadata!$B$2:$Z$451,25,0)</f>
        <v/>
      </c>
      <c r="AC1912">
        <v>14</v>
      </c>
      <c r="AD1912">
        <v>0.36840532708300999</v>
      </c>
      <c r="AF1912">
        <f>IF(AE1912="",V1912,AE1912)</f>
        <v>40</v>
      </c>
      <c r="AG1912">
        <f>ROUND(AC1912,1)</f>
        <v>14</v>
      </c>
      <c r="AH1912">
        <v>1991</v>
      </c>
      <c r="AI1912" t="s">
        <v>37</v>
      </c>
      <c r="AJ1912" t="s">
        <v>37</v>
      </c>
    </row>
    <row r="1913" spans="3:36" x14ac:dyDescent="0.3">
      <c r="C1913">
        <v>1913</v>
      </c>
      <c r="D1913" t="str">
        <f t="shared" si="62"/>
        <v>49-O</v>
      </c>
      <c r="E1913" t="str">
        <f>VLOOKUP($D1913,metadata!$B$2:$S$451,2,0)</f>
        <v>SO, PM; TAKAFUJI, A</v>
      </c>
      <c r="F1913" t="str">
        <f>VLOOKUP($D1913,metadata!$B$2:$S$451,3,0)</f>
        <v>LOCAL VARIATION IN DIAPAUSE CHARACTERISTICS OF TETRANYCHUS-URTICAE KOCH (ACARINA, TETRANYCHIDAE)</v>
      </c>
      <c r="G1913" t="str">
        <f>VLOOKUP($D1913,metadata!$B$2:$S$451,4,0)</f>
        <v>10.1007/BF00317185</v>
      </c>
      <c r="H1913" t="str">
        <f>VLOOKUP($D1913,metadata!$B$2:$S$451,5,0)</f>
        <v>y</v>
      </c>
      <c r="I1913" t="str">
        <f>VLOOKUP($D1913,metadata!$B$2:$S$451,6,0)</f>
        <v>a</v>
      </c>
      <c r="J1913" t="str">
        <f>VLOOKUP($D1913,metadata!$B$2:$S$451,7,0)</f>
        <v>i</v>
      </c>
      <c r="K1913">
        <f>VLOOKUP($D1913,metadata!$B$2:$S$451,8,0)</f>
        <v>5</v>
      </c>
      <c r="L1913">
        <f>VLOOKUP($D1913,metadata!$B$2:$S$451,9,0)</f>
        <v>6</v>
      </c>
      <c r="M1913" t="str">
        <f>VLOOKUP($D1913,metadata!$B$2:$S$451,10,0)</f>
        <v>n</v>
      </c>
      <c r="N1913" t="str">
        <f>VLOOKUP($D1913,metadata!$B$2:$S$451,11,0)</f>
        <v>Tetranychus urticae</v>
      </c>
      <c r="O1913" t="str">
        <f>VLOOKUP($D1913,metadata!$B$2:$S$451,12,0)</f>
        <v>Trombidiformes</v>
      </c>
      <c r="P1913" t="str">
        <f>VLOOKUP($D1913,metadata!$B$2:$S$451,13,0)</f>
        <v>O</v>
      </c>
      <c r="Q1913">
        <f>VLOOKUP($D1913,metadata!$B$2:$S$451,14,0)</f>
        <v>34.516666999999998</v>
      </c>
      <c r="R1913">
        <f>VLOOKUP($D1913,metadata!$B$2:$S$451,15,0)</f>
        <v>135.85</v>
      </c>
      <c r="S1913" t="str">
        <f>VLOOKUP($D1913,metadata!$B$2:$S$451,16,0)</f>
        <v/>
      </c>
      <c r="T1913" t="str">
        <f>VLOOKUP($D1913,metadata!$B$2:$S$451,17,0)</f>
        <v>&lt;100</v>
      </c>
      <c r="U1913" t="str">
        <f>VLOOKUP($D1913,metadata!$B$2:$S$451,18,0)</f>
        <v/>
      </c>
      <c r="V1913">
        <f>VLOOKUP($D1913,metadata!$B$2:$Z$451,19,0)</f>
        <v>40</v>
      </c>
      <c r="W1913" t="str">
        <f>VLOOKUP($D1913,metadata!$B$2:$Z$451,20,0)</f>
        <v>global average</v>
      </c>
      <c r="X1913" t="str">
        <f>VLOOKUP($D1913,metadata!$B$2:$Z$451,21,0)</f>
        <v/>
      </c>
      <c r="Y1913">
        <f>VLOOKUP($D1913,metadata!$B$2:$Z$451,22,0)</f>
        <v>49</v>
      </c>
      <c r="Z1913" t="str">
        <f>VLOOKUP($D1913,metadata!$B$2:$Z$451,23,0)</f>
        <v/>
      </c>
      <c r="AA1913" t="str">
        <f>VLOOKUP($D1913,metadata!$B$2:$Z$451,24,0)</f>
        <v/>
      </c>
      <c r="AB1913" t="str">
        <f>VLOOKUP($D1913,metadata!$B$2:$Z$451,25,0)</f>
        <v/>
      </c>
      <c r="AC1913">
        <v>8.98819362455726</v>
      </c>
      <c r="AD1913">
        <v>36.3632012392343</v>
      </c>
      <c r="AF1913">
        <f>IF(AE1913="",V1913,AE1913)</f>
        <v>40</v>
      </c>
      <c r="AG1913">
        <f>ROUND(AC1913,1)</f>
        <v>9</v>
      </c>
      <c r="AH1913">
        <v>1991</v>
      </c>
      <c r="AI1913" t="s">
        <v>38</v>
      </c>
      <c r="AJ1913" t="s">
        <v>38</v>
      </c>
    </row>
    <row r="1914" spans="3:36" x14ac:dyDescent="0.3">
      <c r="C1914">
        <v>1914</v>
      </c>
      <c r="D1914" t="str">
        <f t="shared" si="62"/>
        <v>49-O</v>
      </c>
      <c r="E1914" t="str">
        <f>VLOOKUP($D1914,metadata!$B$2:$S$451,2,0)</f>
        <v>SO, PM; TAKAFUJI, A</v>
      </c>
      <c r="F1914" t="str">
        <f>VLOOKUP($D1914,metadata!$B$2:$S$451,3,0)</f>
        <v>LOCAL VARIATION IN DIAPAUSE CHARACTERISTICS OF TETRANYCHUS-URTICAE KOCH (ACARINA, TETRANYCHIDAE)</v>
      </c>
      <c r="G1914" t="str">
        <f>VLOOKUP($D1914,metadata!$B$2:$S$451,4,0)</f>
        <v>10.1007/BF00317185</v>
      </c>
      <c r="H1914" t="str">
        <f>VLOOKUP($D1914,metadata!$B$2:$S$451,5,0)</f>
        <v>y</v>
      </c>
      <c r="I1914" t="str">
        <f>VLOOKUP($D1914,metadata!$B$2:$S$451,6,0)</f>
        <v>a</v>
      </c>
      <c r="J1914" t="str">
        <f>VLOOKUP($D1914,metadata!$B$2:$S$451,7,0)</f>
        <v>i</v>
      </c>
      <c r="K1914">
        <f>VLOOKUP($D1914,metadata!$B$2:$S$451,8,0)</f>
        <v>5</v>
      </c>
      <c r="L1914">
        <f>VLOOKUP($D1914,metadata!$B$2:$S$451,9,0)</f>
        <v>6</v>
      </c>
      <c r="M1914" t="str">
        <f>VLOOKUP($D1914,metadata!$B$2:$S$451,10,0)</f>
        <v>n</v>
      </c>
      <c r="N1914" t="str">
        <f>VLOOKUP($D1914,metadata!$B$2:$S$451,11,0)</f>
        <v>Tetranychus urticae</v>
      </c>
      <c r="O1914" t="str">
        <f>VLOOKUP($D1914,metadata!$B$2:$S$451,12,0)</f>
        <v>Trombidiformes</v>
      </c>
      <c r="P1914" t="str">
        <f>VLOOKUP($D1914,metadata!$B$2:$S$451,13,0)</f>
        <v>O</v>
      </c>
      <c r="Q1914">
        <f>VLOOKUP($D1914,metadata!$B$2:$S$451,14,0)</f>
        <v>34.516666999999998</v>
      </c>
      <c r="R1914">
        <f>VLOOKUP($D1914,metadata!$B$2:$S$451,15,0)</f>
        <v>135.85</v>
      </c>
      <c r="S1914" t="str">
        <f>VLOOKUP($D1914,metadata!$B$2:$S$451,16,0)</f>
        <v/>
      </c>
      <c r="T1914" t="str">
        <f>VLOOKUP($D1914,metadata!$B$2:$S$451,17,0)</f>
        <v>&lt;100</v>
      </c>
      <c r="U1914" t="str">
        <f>VLOOKUP($D1914,metadata!$B$2:$S$451,18,0)</f>
        <v/>
      </c>
      <c r="V1914">
        <f>VLOOKUP($D1914,metadata!$B$2:$Z$451,19,0)</f>
        <v>40</v>
      </c>
      <c r="W1914" t="str">
        <f>VLOOKUP($D1914,metadata!$B$2:$Z$451,20,0)</f>
        <v>global average</v>
      </c>
      <c r="X1914" t="str">
        <f>VLOOKUP($D1914,metadata!$B$2:$Z$451,21,0)</f>
        <v/>
      </c>
      <c r="Y1914">
        <f>VLOOKUP($D1914,metadata!$B$2:$Z$451,22,0)</f>
        <v>49</v>
      </c>
      <c r="Z1914" t="str">
        <f>VLOOKUP($D1914,metadata!$B$2:$Z$451,23,0)</f>
        <v/>
      </c>
      <c r="AA1914" t="str">
        <f>VLOOKUP($D1914,metadata!$B$2:$Z$451,24,0)</f>
        <v/>
      </c>
      <c r="AB1914" t="str">
        <f>VLOOKUP($D1914,metadata!$B$2:$Z$451,25,0)</f>
        <v/>
      </c>
      <c r="AC1914">
        <v>9.9917355371900793</v>
      </c>
      <c r="AD1914">
        <v>-0.83572893490247602</v>
      </c>
      <c r="AF1914">
        <f>IF(AE1914="",V1914,AE1914)</f>
        <v>40</v>
      </c>
      <c r="AG1914">
        <f>ROUND(AC1914,1)</f>
        <v>10</v>
      </c>
      <c r="AH1914">
        <v>1991</v>
      </c>
      <c r="AI1914" t="s">
        <v>38</v>
      </c>
      <c r="AJ1914" t="s">
        <v>38</v>
      </c>
    </row>
    <row r="1915" spans="3:36" x14ac:dyDescent="0.3">
      <c r="C1915">
        <v>1915</v>
      </c>
      <c r="D1915" t="str">
        <f t="shared" si="62"/>
        <v>49-O</v>
      </c>
      <c r="E1915" t="str">
        <f>VLOOKUP($D1915,metadata!$B$2:$S$451,2,0)</f>
        <v>SO, PM; TAKAFUJI, A</v>
      </c>
      <c r="F1915" t="str">
        <f>VLOOKUP($D1915,metadata!$B$2:$S$451,3,0)</f>
        <v>LOCAL VARIATION IN DIAPAUSE CHARACTERISTICS OF TETRANYCHUS-URTICAE KOCH (ACARINA, TETRANYCHIDAE)</v>
      </c>
      <c r="G1915" t="str">
        <f>VLOOKUP($D1915,metadata!$B$2:$S$451,4,0)</f>
        <v>10.1007/BF00317185</v>
      </c>
      <c r="H1915" t="str">
        <f>VLOOKUP($D1915,metadata!$B$2:$S$451,5,0)</f>
        <v>y</v>
      </c>
      <c r="I1915" t="str">
        <f>VLOOKUP($D1915,metadata!$B$2:$S$451,6,0)</f>
        <v>a</v>
      </c>
      <c r="J1915" t="str">
        <f>VLOOKUP($D1915,metadata!$B$2:$S$451,7,0)</f>
        <v>i</v>
      </c>
      <c r="K1915">
        <f>VLOOKUP($D1915,metadata!$B$2:$S$451,8,0)</f>
        <v>5</v>
      </c>
      <c r="L1915">
        <f>VLOOKUP($D1915,metadata!$B$2:$S$451,9,0)</f>
        <v>6</v>
      </c>
      <c r="M1915" t="str">
        <f>VLOOKUP($D1915,metadata!$B$2:$S$451,10,0)</f>
        <v>n</v>
      </c>
      <c r="N1915" t="str">
        <f>VLOOKUP($D1915,metadata!$B$2:$S$451,11,0)</f>
        <v>Tetranychus urticae</v>
      </c>
      <c r="O1915" t="str">
        <f>VLOOKUP($D1915,metadata!$B$2:$S$451,12,0)</f>
        <v>Trombidiformes</v>
      </c>
      <c r="P1915" t="str">
        <f>VLOOKUP($D1915,metadata!$B$2:$S$451,13,0)</f>
        <v>O</v>
      </c>
      <c r="Q1915">
        <f>VLOOKUP($D1915,metadata!$B$2:$S$451,14,0)</f>
        <v>34.516666999999998</v>
      </c>
      <c r="R1915">
        <f>VLOOKUP($D1915,metadata!$B$2:$S$451,15,0)</f>
        <v>135.85</v>
      </c>
      <c r="S1915" t="str">
        <f>VLOOKUP($D1915,metadata!$B$2:$S$451,16,0)</f>
        <v/>
      </c>
      <c r="T1915" t="str">
        <f>VLOOKUP($D1915,metadata!$B$2:$S$451,17,0)</f>
        <v>&lt;100</v>
      </c>
      <c r="U1915" t="str">
        <f>VLOOKUP($D1915,metadata!$B$2:$S$451,18,0)</f>
        <v/>
      </c>
      <c r="V1915">
        <f>VLOOKUP($D1915,metadata!$B$2:$Z$451,19,0)</f>
        <v>40</v>
      </c>
      <c r="W1915" t="str">
        <f>VLOOKUP($D1915,metadata!$B$2:$Z$451,20,0)</f>
        <v>global average</v>
      </c>
      <c r="X1915" t="str">
        <f>VLOOKUP($D1915,metadata!$B$2:$Z$451,21,0)</f>
        <v/>
      </c>
      <c r="Y1915">
        <f>VLOOKUP($D1915,metadata!$B$2:$Z$451,22,0)</f>
        <v>49</v>
      </c>
      <c r="Z1915" t="str">
        <f>VLOOKUP($D1915,metadata!$B$2:$Z$451,23,0)</f>
        <v/>
      </c>
      <c r="AA1915" t="str">
        <f>VLOOKUP($D1915,metadata!$B$2:$Z$451,24,0)</f>
        <v/>
      </c>
      <c r="AB1915" t="str">
        <f>VLOOKUP($D1915,metadata!$B$2:$Z$451,25,0)</f>
        <v/>
      </c>
      <c r="AC1915">
        <v>10.9952774498229</v>
      </c>
      <c r="AD1915">
        <v>1.76878069440054</v>
      </c>
      <c r="AF1915">
        <f>IF(AE1915="",V1915,AE1915)</f>
        <v>40</v>
      </c>
      <c r="AG1915">
        <f>ROUND(AC1915,1)</f>
        <v>11</v>
      </c>
      <c r="AH1915">
        <v>1991</v>
      </c>
      <c r="AI1915" t="s">
        <v>38</v>
      </c>
      <c r="AJ1915" t="s">
        <v>38</v>
      </c>
    </row>
    <row r="1916" spans="3:36" x14ac:dyDescent="0.3">
      <c r="C1916">
        <v>1916</v>
      </c>
      <c r="D1916" t="str">
        <f t="shared" si="62"/>
        <v>49-O</v>
      </c>
      <c r="E1916" t="str">
        <f>VLOOKUP($D1916,metadata!$B$2:$S$451,2,0)</f>
        <v>SO, PM; TAKAFUJI, A</v>
      </c>
      <c r="F1916" t="str">
        <f>VLOOKUP($D1916,metadata!$B$2:$S$451,3,0)</f>
        <v>LOCAL VARIATION IN DIAPAUSE CHARACTERISTICS OF TETRANYCHUS-URTICAE KOCH (ACARINA, TETRANYCHIDAE)</v>
      </c>
      <c r="G1916" t="str">
        <f>VLOOKUP($D1916,metadata!$B$2:$S$451,4,0)</f>
        <v>10.1007/BF00317185</v>
      </c>
      <c r="H1916" t="str">
        <f>VLOOKUP($D1916,metadata!$B$2:$S$451,5,0)</f>
        <v>y</v>
      </c>
      <c r="I1916" t="str">
        <f>VLOOKUP($D1916,metadata!$B$2:$S$451,6,0)</f>
        <v>a</v>
      </c>
      <c r="J1916" t="str">
        <f>VLOOKUP($D1916,metadata!$B$2:$S$451,7,0)</f>
        <v>i</v>
      </c>
      <c r="K1916">
        <f>VLOOKUP($D1916,metadata!$B$2:$S$451,8,0)</f>
        <v>5</v>
      </c>
      <c r="L1916">
        <f>VLOOKUP($D1916,metadata!$B$2:$S$451,9,0)</f>
        <v>6</v>
      </c>
      <c r="M1916" t="str">
        <f>VLOOKUP($D1916,metadata!$B$2:$S$451,10,0)</f>
        <v>n</v>
      </c>
      <c r="N1916" t="str">
        <f>VLOOKUP($D1916,metadata!$B$2:$S$451,11,0)</f>
        <v>Tetranychus urticae</v>
      </c>
      <c r="O1916" t="str">
        <f>VLOOKUP($D1916,metadata!$B$2:$S$451,12,0)</f>
        <v>Trombidiformes</v>
      </c>
      <c r="P1916" t="str">
        <f>VLOOKUP($D1916,metadata!$B$2:$S$451,13,0)</f>
        <v>O</v>
      </c>
      <c r="Q1916">
        <f>VLOOKUP($D1916,metadata!$B$2:$S$451,14,0)</f>
        <v>34.516666999999998</v>
      </c>
      <c r="R1916">
        <f>VLOOKUP($D1916,metadata!$B$2:$S$451,15,0)</f>
        <v>135.85</v>
      </c>
      <c r="S1916" t="str">
        <f>VLOOKUP($D1916,metadata!$B$2:$S$451,16,0)</f>
        <v/>
      </c>
      <c r="T1916" t="str">
        <f>VLOOKUP($D1916,metadata!$B$2:$S$451,17,0)</f>
        <v>&lt;100</v>
      </c>
      <c r="U1916" t="str">
        <f>VLOOKUP($D1916,metadata!$B$2:$S$451,18,0)</f>
        <v/>
      </c>
      <c r="V1916">
        <f>VLOOKUP($D1916,metadata!$B$2:$Z$451,19,0)</f>
        <v>40</v>
      </c>
      <c r="W1916" t="str">
        <f>VLOOKUP($D1916,metadata!$B$2:$Z$451,20,0)</f>
        <v>global average</v>
      </c>
      <c r="X1916" t="str">
        <f>VLOOKUP($D1916,metadata!$B$2:$Z$451,21,0)</f>
        <v/>
      </c>
      <c r="Y1916">
        <f>VLOOKUP($D1916,metadata!$B$2:$Z$451,22,0)</f>
        <v>49</v>
      </c>
      <c r="Z1916" t="str">
        <f>VLOOKUP($D1916,metadata!$B$2:$Z$451,23,0)</f>
        <v/>
      </c>
      <c r="AA1916" t="str">
        <f>VLOOKUP($D1916,metadata!$B$2:$Z$451,24,0)</f>
        <v/>
      </c>
      <c r="AB1916" t="str">
        <f>VLOOKUP($D1916,metadata!$B$2:$Z$451,25,0)</f>
        <v/>
      </c>
      <c r="AC1916">
        <v>11.9870129870129</v>
      </c>
      <c r="AD1916">
        <v>-4.96041818355763E-2</v>
      </c>
      <c r="AF1916">
        <f>IF(AE1916="",V1916,AE1916)</f>
        <v>40</v>
      </c>
      <c r="AG1916">
        <f>ROUND(AC1916,1)</f>
        <v>12</v>
      </c>
      <c r="AH1916">
        <v>1991</v>
      </c>
      <c r="AI1916" t="s">
        <v>38</v>
      </c>
      <c r="AJ1916" t="s">
        <v>38</v>
      </c>
    </row>
    <row r="1917" spans="3:36" x14ac:dyDescent="0.3">
      <c r="C1917">
        <v>1917</v>
      </c>
      <c r="D1917" t="str">
        <f t="shared" si="62"/>
        <v>49-O</v>
      </c>
      <c r="E1917" t="str">
        <f>VLOOKUP($D1917,metadata!$B$2:$S$451,2,0)</f>
        <v>SO, PM; TAKAFUJI, A</v>
      </c>
      <c r="F1917" t="str">
        <f>VLOOKUP($D1917,metadata!$B$2:$S$451,3,0)</f>
        <v>LOCAL VARIATION IN DIAPAUSE CHARACTERISTICS OF TETRANYCHUS-URTICAE KOCH (ACARINA, TETRANYCHIDAE)</v>
      </c>
      <c r="G1917" t="str">
        <f>VLOOKUP($D1917,metadata!$B$2:$S$451,4,0)</f>
        <v>10.1007/BF00317185</v>
      </c>
      <c r="H1917" t="str">
        <f>VLOOKUP($D1917,metadata!$B$2:$S$451,5,0)</f>
        <v>y</v>
      </c>
      <c r="I1917" t="str">
        <f>VLOOKUP($D1917,metadata!$B$2:$S$451,6,0)</f>
        <v>a</v>
      </c>
      <c r="J1917" t="str">
        <f>VLOOKUP($D1917,metadata!$B$2:$S$451,7,0)</f>
        <v>i</v>
      </c>
      <c r="K1917">
        <f>VLOOKUP($D1917,metadata!$B$2:$S$451,8,0)</f>
        <v>5</v>
      </c>
      <c r="L1917">
        <f>VLOOKUP($D1917,metadata!$B$2:$S$451,9,0)</f>
        <v>6</v>
      </c>
      <c r="M1917" t="str">
        <f>VLOOKUP($D1917,metadata!$B$2:$S$451,10,0)</f>
        <v>n</v>
      </c>
      <c r="N1917" t="str">
        <f>VLOOKUP($D1917,metadata!$B$2:$S$451,11,0)</f>
        <v>Tetranychus urticae</v>
      </c>
      <c r="O1917" t="str">
        <f>VLOOKUP($D1917,metadata!$B$2:$S$451,12,0)</f>
        <v>Trombidiformes</v>
      </c>
      <c r="P1917" t="str">
        <f>VLOOKUP($D1917,metadata!$B$2:$S$451,13,0)</f>
        <v>O</v>
      </c>
      <c r="Q1917">
        <f>VLOOKUP($D1917,metadata!$B$2:$S$451,14,0)</f>
        <v>34.516666999999998</v>
      </c>
      <c r="R1917">
        <f>VLOOKUP($D1917,metadata!$B$2:$S$451,15,0)</f>
        <v>135.85</v>
      </c>
      <c r="S1917" t="str">
        <f>VLOOKUP($D1917,metadata!$B$2:$S$451,16,0)</f>
        <v/>
      </c>
      <c r="T1917" t="str">
        <f>VLOOKUP($D1917,metadata!$B$2:$S$451,17,0)</f>
        <v>&lt;100</v>
      </c>
      <c r="U1917" t="str">
        <f>VLOOKUP($D1917,metadata!$B$2:$S$451,18,0)</f>
        <v/>
      </c>
      <c r="V1917">
        <f>VLOOKUP($D1917,metadata!$B$2:$Z$451,19,0)</f>
        <v>40</v>
      </c>
      <c r="W1917" t="str">
        <f>VLOOKUP($D1917,metadata!$B$2:$Z$451,20,0)</f>
        <v>global average</v>
      </c>
      <c r="X1917" t="str">
        <f>VLOOKUP($D1917,metadata!$B$2:$Z$451,21,0)</f>
        <v/>
      </c>
      <c r="Y1917">
        <f>VLOOKUP($D1917,metadata!$B$2:$Z$451,22,0)</f>
        <v>49</v>
      </c>
      <c r="Z1917" t="str">
        <f>VLOOKUP($D1917,metadata!$B$2:$Z$451,23,0)</f>
        <v/>
      </c>
      <c r="AA1917" t="str">
        <f>VLOOKUP($D1917,metadata!$B$2:$Z$451,24,0)</f>
        <v/>
      </c>
      <c r="AB1917" t="str">
        <f>VLOOKUP($D1917,metadata!$B$2:$Z$451,25,0)</f>
        <v/>
      </c>
      <c r="AC1917">
        <v>13.008264462809899</v>
      </c>
      <c r="AD1917">
        <v>0.22118823771715701</v>
      </c>
      <c r="AF1917">
        <f>IF(AE1917="",V1917,AE1917)</f>
        <v>40</v>
      </c>
      <c r="AG1917">
        <f>ROUND(AC1917,1)</f>
        <v>13</v>
      </c>
      <c r="AH1917">
        <v>1991</v>
      </c>
      <c r="AI1917" t="s">
        <v>38</v>
      </c>
      <c r="AJ1917" t="s">
        <v>38</v>
      </c>
    </row>
    <row r="1918" spans="3:36" x14ac:dyDescent="0.3">
      <c r="C1918">
        <v>1918</v>
      </c>
      <c r="D1918" t="str">
        <f t="shared" si="62"/>
        <v>49-O</v>
      </c>
      <c r="E1918" t="str">
        <f>VLOOKUP($D1918,metadata!$B$2:$S$451,2,0)</f>
        <v>SO, PM; TAKAFUJI, A</v>
      </c>
      <c r="F1918" t="str">
        <f>VLOOKUP($D1918,metadata!$B$2:$S$451,3,0)</f>
        <v>LOCAL VARIATION IN DIAPAUSE CHARACTERISTICS OF TETRANYCHUS-URTICAE KOCH (ACARINA, TETRANYCHIDAE)</v>
      </c>
      <c r="G1918" t="str">
        <f>VLOOKUP($D1918,metadata!$B$2:$S$451,4,0)</f>
        <v>10.1007/BF00317185</v>
      </c>
      <c r="H1918" t="str">
        <f>VLOOKUP($D1918,metadata!$B$2:$S$451,5,0)</f>
        <v>y</v>
      </c>
      <c r="I1918" t="str">
        <f>VLOOKUP($D1918,metadata!$B$2:$S$451,6,0)</f>
        <v>a</v>
      </c>
      <c r="J1918" t="str">
        <f>VLOOKUP($D1918,metadata!$B$2:$S$451,7,0)</f>
        <v>i</v>
      </c>
      <c r="K1918">
        <f>VLOOKUP($D1918,metadata!$B$2:$S$451,8,0)</f>
        <v>5</v>
      </c>
      <c r="L1918">
        <f>VLOOKUP($D1918,metadata!$B$2:$S$451,9,0)</f>
        <v>6</v>
      </c>
      <c r="M1918" t="str">
        <f>VLOOKUP($D1918,metadata!$B$2:$S$451,10,0)</f>
        <v>n</v>
      </c>
      <c r="N1918" t="str">
        <f>VLOOKUP($D1918,metadata!$B$2:$S$451,11,0)</f>
        <v>Tetranychus urticae</v>
      </c>
      <c r="O1918" t="str">
        <f>VLOOKUP($D1918,metadata!$B$2:$S$451,12,0)</f>
        <v>Trombidiformes</v>
      </c>
      <c r="P1918" t="str">
        <f>VLOOKUP($D1918,metadata!$B$2:$S$451,13,0)</f>
        <v>O</v>
      </c>
      <c r="Q1918">
        <f>VLOOKUP($D1918,metadata!$B$2:$S$451,14,0)</f>
        <v>34.516666999999998</v>
      </c>
      <c r="R1918">
        <f>VLOOKUP($D1918,metadata!$B$2:$S$451,15,0)</f>
        <v>135.85</v>
      </c>
      <c r="S1918" t="str">
        <f>VLOOKUP($D1918,metadata!$B$2:$S$451,16,0)</f>
        <v/>
      </c>
      <c r="T1918" t="str">
        <f>VLOOKUP($D1918,metadata!$B$2:$S$451,17,0)</f>
        <v>&lt;100</v>
      </c>
      <c r="U1918" t="str">
        <f>VLOOKUP($D1918,metadata!$B$2:$S$451,18,0)</f>
        <v/>
      </c>
      <c r="V1918">
        <f>VLOOKUP($D1918,metadata!$B$2:$Z$451,19,0)</f>
        <v>40</v>
      </c>
      <c r="W1918" t="str">
        <f>VLOOKUP($D1918,metadata!$B$2:$Z$451,20,0)</f>
        <v>global average</v>
      </c>
      <c r="X1918" t="str">
        <f>VLOOKUP($D1918,metadata!$B$2:$Z$451,21,0)</f>
        <v/>
      </c>
      <c r="Y1918">
        <f>VLOOKUP($D1918,metadata!$B$2:$Z$451,22,0)</f>
        <v>49</v>
      </c>
      <c r="Z1918" t="str">
        <f>VLOOKUP($D1918,metadata!$B$2:$Z$451,23,0)</f>
        <v/>
      </c>
      <c r="AA1918" t="str">
        <f>VLOOKUP($D1918,metadata!$B$2:$Z$451,24,0)</f>
        <v/>
      </c>
      <c r="AB1918" t="str">
        <f>VLOOKUP($D1918,metadata!$B$2:$Z$451,25,0)</f>
        <v/>
      </c>
      <c r="AC1918">
        <v>14</v>
      </c>
      <c r="AD1918">
        <v>0.36840532708300999</v>
      </c>
      <c r="AF1918">
        <f>IF(AE1918="",V1918,AE1918)</f>
        <v>40</v>
      </c>
      <c r="AG1918">
        <f>ROUND(AC1918,1)</f>
        <v>14</v>
      </c>
      <c r="AH1918">
        <v>1991</v>
      </c>
      <c r="AI1918" t="s">
        <v>38</v>
      </c>
      <c r="AJ1918" t="s">
        <v>38</v>
      </c>
    </row>
    <row r="1919" spans="3:36" x14ac:dyDescent="0.3">
      <c r="C1919">
        <v>1919</v>
      </c>
      <c r="D1919" t="str">
        <f t="shared" si="62"/>
        <v>50-Naze</v>
      </c>
      <c r="E1919" t="str">
        <f>VLOOKUP($D1919,metadata!$B$2:$S$451,2,0)</f>
        <v>Yoshio, M; Ishii, M</v>
      </c>
      <c r="F1919" t="str">
        <f>VLOOKUP($D1919,metadata!$B$2:$S$451,3,0)</f>
        <v>Geographical variation of pupal diapause in the great mormon butterfly, Papilio memnon L (Lepidoptera : Papilionidae), in western Japan</v>
      </c>
      <c r="G1919" t="str">
        <f>VLOOKUP($D1919,metadata!$B$2:$S$451,4,0)</f>
        <v>10.1303/aez.33.281</v>
      </c>
      <c r="H1919" t="str">
        <f>VLOOKUP($D1919,metadata!$B$2:$S$451,5,0)</f>
        <v>y</v>
      </c>
      <c r="I1919" t="str">
        <f>VLOOKUP($D1919,metadata!$B$2:$S$451,6,0)</f>
        <v>a</v>
      </c>
      <c r="J1919" t="str">
        <f>VLOOKUP($D1919,metadata!$B$2:$S$451,7,0)</f>
        <v>i</v>
      </c>
      <c r="K1919">
        <f>VLOOKUP($D1919,metadata!$B$2:$S$451,8,0)</f>
        <v>4</v>
      </c>
      <c r="L1919">
        <f>VLOOKUP($D1919,metadata!$B$2:$S$451,9,0)</f>
        <v>4</v>
      </c>
      <c r="M1919" t="str">
        <f>VLOOKUP($D1919,metadata!$B$2:$S$451,10,0)</f>
        <v/>
      </c>
      <c r="N1919" t="str">
        <f>VLOOKUP($D1919,metadata!$B$2:$S$451,11,0)</f>
        <v>Papilio memnon</v>
      </c>
      <c r="O1919" t="str">
        <f>VLOOKUP($D1919,metadata!$B$2:$S$451,12,0)</f>
        <v>lepidoptera</v>
      </c>
      <c r="P1919" t="str">
        <f>VLOOKUP($D1919,metadata!$B$2:$S$451,13,0)</f>
        <v>Naze</v>
      </c>
      <c r="Q1919">
        <f>VLOOKUP($D1919,metadata!$B$2:$S$451,14,0)</f>
        <v>28.377247000000001</v>
      </c>
      <c r="R1919">
        <f>VLOOKUP($D1919,metadata!$B$2:$S$451,15,0)</f>
        <v>129.493742</v>
      </c>
      <c r="S1919" t="str">
        <f>VLOOKUP($D1919,metadata!$B$2:$S$451,16,0)</f>
        <v/>
      </c>
      <c r="T1919" t="str">
        <f>VLOOKUP($D1919,metadata!$B$2:$S$451,17,0)</f>
        <v/>
      </c>
      <c r="U1919" t="str">
        <f>VLOOKUP($D1919,metadata!$B$2:$S$451,18,0)</f>
        <v/>
      </c>
      <c r="V1919">
        <f>VLOOKUP($D1919,metadata!$B$2:$Z$451,19,0)</f>
        <v>12</v>
      </c>
      <c r="W1919" t="str">
        <f>VLOOKUP($D1919,metadata!$B$2:$Z$451,20,0)</f>
        <v>global average</v>
      </c>
      <c r="X1919" t="str">
        <f>VLOOKUP($D1919,metadata!$B$2:$Z$451,21,0)</f>
        <v/>
      </c>
      <c r="Y1919">
        <f>VLOOKUP($D1919,metadata!$B$2:$Z$451,22,0)</f>
        <v>50</v>
      </c>
      <c r="Z1919" t="str">
        <f>VLOOKUP($D1919,metadata!$B$2:$Z$451,23,0)</f>
        <v/>
      </c>
      <c r="AA1919" t="str">
        <f>VLOOKUP($D1919,metadata!$B$2:$Z$451,24,0)</f>
        <v>pupal</v>
      </c>
      <c r="AB1919" t="str">
        <f>VLOOKUP($D1919,metadata!$B$2:$Z$451,25,0)</f>
        <v/>
      </c>
      <c r="AC1919">
        <v>10.9917127071823</v>
      </c>
      <c r="AD1919">
        <v>77.419354838709594</v>
      </c>
      <c r="AF1919">
        <f>IF(AE1919="",V1919,AE1919)</f>
        <v>12</v>
      </c>
      <c r="AG1919">
        <f>ROUND(AC1919,1)</f>
        <v>11</v>
      </c>
      <c r="AH1919">
        <v>1998</v>
      </c>
      <c r="AI1919" t="s">
        <v>38</v>
      </c>
      <c r="AJ1919" t="s">
        <v>38</v>
      </c>
    </row>
    <row r="1920" spans="3:36" x14ac:dyDescent="0.3">
      <c r="C1920">
        <v>1920</v>
      </c>
      <c r="D1920" t="str">
        <f t="shared" si="62"/>
        <v>50-Naze</v>
      </c>
      <c r="E1920" t="str">
        <f>VLOOKUP($D1920,metadata!$B$2:$S$451,2,0)</f>
        <v>Yoshio, M; Ishii, M</v>
      </c>
      <c r="F1920" t="str">
        <f>VLOOKUP($D1920,metadata!$B$2:$S$451,3,0)</f>
        <v>Geographical variation of pupal diapause in the great mormon butterfly, Papilio memnon L (Lepidoptera : Papilionidae), in western Japan</v>
      </c>
      <c r="G1920" t="str">
        <f>VLOOKUP($D1920,metadata!$B$2:$S$451,4,0)</f>
        <v>10.1303/aez.33.281</v>
      </c>
      <c r="H1920" t="str">
        <f>VLOOKUP($D1920,metadata!$B$2:$S$451,5,0)</f>
        <v>y</v>
      </c>
      <c r="I1920" t="str">
        <f>VLOOKUP($D1920,metadata!$B$2:$S$451,6,0)</f>
        <v>a</v>
      </c>
      <c r="J1920" t="str">
        <f>VLOOKUP($D1920,metadata!$B$2:$S$451,7,0)</f>
        <v>i</v>
      </c>
      <c r="K1920">
        <f>VLOOKUP($D1920,metadata!$B$2:$S$451,8,0)</f>
        <v>4</v>
      </c>
      <c r="L1920">
        <f>VLOOKUP($D1920,metadata!$B$2:$S$451,9,0)</f>
        <v>4</v>
      </c>
      <c r="M1920" t="str">
        <f>VLOOKUP($D1920,metadata!$B$2:$S$451,10,0)</f>
        <v/>
      </c>
      <c r="N1920" t="str">
        <f>VLOOKUP($D1920,metadata!$B$2:$S$451,11,0)</f>
        <v>Papilio memnon</v>
      </c>
      <c r="O1920" t="str">
        <f>VLOOKUP($D1920,metadata!$B$2:$S$451,12,0)</f>
        <v>lepidoptera</v>
      </c>
      <c r="P1920" t="str">
        <f>VLOOKUP($D1920,metadata!$B$2:$S$451,13,0)</f>
        <v>Naze</v>
      </c>
      <c r="Q1920">
        <f>VLOOKUP($D1920,metadata!$B$2:$S$451,14,0)</f>
        <v>28.377247000000001</v>
      </c>
      <c r="R1920">
        <f>VLOOKUP($D1920,metadata!$B$2:$S$451,15,0)</f>
        <v>129.493742</v>
      </c>
      <c r="S1920" t="str">
        <f>VLOOKUP($D1920,metadata!$B$2:$S$451,16,0)</f>
        <v/>
      </c>
      <c r="T1920" t="str">
        <f>VLOOKUP($D1920,metadata!$B$2:$S$451,17,0)</f>
        <v/>
      </c>
      <c r="U1920" t="str">
        <f>VLOOKUP($D1920,metadata!$B$2:$S$451,18,0)</f>
        <v/>
      </c>
      <c r="V1920">
        <f>VLOOKUP($D1920,metadata!$B$2:$Z$451,19,0)</f>
        <v>12</v>
      </c>
      <c r="W1920" t="str">
        <f>VLOOKUP($D1920,metadata!$B$2:$Z$451,20,0)</f>
        <v>global average</v>
      </c>
      <c r="X1920" t="str">
        <f>VLOOKUP($D1920,metadata!$B$2:$Z$451,21,0)</f>
        <v/>
      </c>
      <c r="Y1920">
        <f>VLOOKUP($D1920,metadata!$B$2:$Z$451,22,0)</f>
        <v>50</v>
      </c>
      <c r="Z1920" t="str">
        <f>VLOOKUP($D1920,metadata!$B$2:$Z$451,23,0)</f>
        <v/>
      </c>
      <c r="AA1920" t="str">
        <f>VLOOKUP($D1920,metadata!$B$2:$Z$451,24,0)</f>
        <v>pupal</v>
      </c>
      <c r="AB1920" t="str">
        <f>VLOOKUP($D1920,metadata!$B$2:$Z$451,25,0)</f>
        <v/>
      </c>
      <c r="AC1920">
        <v>11.9861878453038</v>
      </c>
      <c r="AD1920">
        <v>73.118279569892394</v>
      </c>
      <c r="AF1920">
        <f>IF(AE1920="",V1920,AE1920)</f>
        <v>12</v>
      </c>
      <c r="AG1920">
        <f>ROUND(AC1920,1)</f>
        <v>12</v>
      </c>
      <c r="AH1920">
        <v>1998</v>
      </c>
      <c r="AI1920" t="s">
        <v>38</v>
      </c>
      <c r="AJ1920" t="s">
        <v>38</v>
      </c>
    </row>
    <row r="1921" spans="3:36" x14ac:dyDescent="0.3">
      <c r="C1921">
        <v>1921</v>
      </c>
      <c r="D1921" t="str">
        <f t="shared" si="62"/>
        <v>50-Naze</v>
      </c>
      <c r="E1921" t="str">
        <f>VLOOKUP($D1921,metadata!$B$2:$S$451,2,0)</f>
        <v>Yoshio, M; Ishii, M</v>
      </c>
      <c r="F1921" t="str">
        <f>VLOOKUP($D1921,metadata!$B$2:$S$451,3,0)</f>
        <v>Geographical variation of pupal diapause in the great mormon butterfly, Papilio memnon L (Lepidoptera : Papilionidae), in western Japan</v>
      </c>
      <c r="G1921" t="str">
        <f>VLOOKUP($D1921,metadata!$B$2:$S$451,4,0)</f>
        <v>10.1303/aez.33.281</v>
      </c>
      <c r="H1921" t="str">
        <f>VLOOKUP($D1921,metadata!$B$2:$S$451,5,0)</f>
        <v>y</v>
      </c>
      <c r="I1921" t="str">
        <f>VLOOKUP($D1921,metadata!$B$2:$S$451,6,0)</f>
        <v>a</v>
      </c>
      <c r="J1921" t="str">
        <f>VLOOKUP($D1921,metadata!$B$2:$S$451,7,0)</f>
        <v>i</v>
      </c>
      <c r="K1921">
        <f>VLOOKUP($D1921,metadata!$B$2:$S$451,8,0)</f>
        <v>4</v>
      </c>
      <c r="L1921">
        <f>VLOOKUP($D1921,metadata!$B$2:$S$451,9,0)</f>
        <v>4</v>
      </c>
      <c r="M1921" t="str">
        <f>VLOOKUP($D1921,metadata!$B$2:$S$451,10,0)</f>
        <v/>
      </c>
      <c r="N1921" t="str">
        <f>VLOOKUP($D1921,metadata!$B$2:$S$451,11,0)</f>
        <v>Papilio memnon</v>
      </c>
      <c r="O1921" t="str">
        <f>VLOOKUP($D1921,metadata!$B$2:$S$451,12,0)</f>
        <v>lepidoptera</v>
      </c>
      <c r="P1921" t="str">
        <f>VLOOKUP($D1921,metadata!$B$2:$S$451,13,0)</f>
        <v>Naze</v>
      </c>
      <c r="Q1921">
        <f>VLOOKUP($D1921,metadata!$B$2:$S$451,14,0)</f>
        <v>28.377247000000001</v>
      </c>
      <c r="R1921">
        <f>VLOOKUP($D1921,metadata!$B$2:$S$451,15,0)</f>
        <v>129.493742</v>
      </c>
      <c r="S1921" t="str">
        <f>VLOOKUP($D1921,metadata!$B$2:$S$451,16,0)</f>
        <v/>
      </c>
      <c r="T1921" t="str">
        <f>VLOOKUP($D1921,metadata!$B$2:$S$451,17,0)</f>
        <v/>
      </c>
      <c r="U1921" t="str">
        <f>VLOOKUP($D1921,metadata!$B$2:$S$451,18,0)</f>
        <v/>
      </c>
      <c r="V1921">
        <f>VLOOKUP($D1921,metadata!$B$2:$Z$451,19,0)</f>
        <v>12</v>
      </c>
      <c r="W1921" t="str">
        <f>VLOOKUP($D1921,metadata!$B$2:$Z$451,20,0)</f>
        <v>global average</v>
      </c>
      <c r="X1921" t="str">
        <f>VLOOKUP($D1921,metadata!$B$2:$Z$451,21,0)</f>
        <v/>
      </c>
      <c r="Y1921">
        <f>VLOOKUP($D1921,metadata!$B$2:$Z$451,22,0)</f>
        <v>50</v>
      </c>
      <c r="Z1921" t="str">
        <f>VLOOKUP($D1921,metadata!$B$2:$Z$451,23,0)</f>
        <v/>
      </c>
      <c r="AA1921" t="str">
        <f>VLOOKUP($D1921,metadata!$B$2:$Z$451,24,0)</f>
        <v>pupal</v>
      </c>
      <c r="AB1921" t="str">
        <f>VLOOKUP($D1921,metadata!$B$2:$Z$451,25,0)</f>
        <v/>
      </c>
      <c r="AC1921">
        <v>12.997237569060699</v>
      </c>
      <c r="AD1921">
        <v>0</v>
      </c>
      <c r="AF1921">
        <f>IF(AE1921="",V1921,AE1921)</f>
        <v>12</v>
      </c>
      <c r="AG1921">
        <f>ROUND(AC1921,1)</f>
        <v>13</v>
      </c>
      <c r="AH1921">
        <v>1998</v>
      </c>
      <c r="AI1921" t="s">
        <v>38</v>
      </c>
      <c r="AJ1921" t="s">
        <v>38</v>
      </c>
    </row>
    <row r="1922" spans="3:36" x14ac:dyDescent="0.3">
      <c r="C1922">
        <v>1922</v>
      </c>
      <c r="D1922" t="str">
        <f t="shared" ref="D1922:D1985" si="63">VLOOKUP(C1922,$A$1:$B$451,2)</f>
        <v>50-Naze</v>
      </c>
      <c r="E1922" t="str">
        <f>VLOOKUP($D1922,metadata!$B$2:$S$451,2,0)</f>
        <v>Yoshio, M; Ishii, M</v>
      </c>
      <c r="F1922" t="str">
        <f>VLOOKUP($D1922,metadata!$B$2:$S$451,3,0)</f>
        <v>Geographical variation of pupal diapause in the great mormon butterfly, Papilio memnon L (Lepidoptera : Papilionidae), in western Japan</v>
      </c>
      <c r="G1922" t="str">
        <f>VLOOKUP($D1922,metadata!$B$2:$S$451,4,0)</f>
        <v>10.1303/aez.33.281</v>
      </c>
      <c r="H1922" t="str">
        <f>VLOOKUP($D1922,metadata!$B$2:$S$451,5,0)</f>
        <v>y</v>
      </c>
      <c r="I1922" t="str">
        <f>VLOOKUP($D1922,metadata!$B$2:$S$451,6,0)</f>
        <v>a</v>
      </c>
      <c r="J1922" t="str">
        <f>VLOOKUP($D1922,metadata!$B$2:$S$451,7,0)</f>
        <v>i</v>
      </c>
      <c r="K1922">
        <f>VLOOKUP($D1922,metadata!$B$2:$S$451,8,0)</f>
        <v>4</v>
      </c>
      <c r="L1922">
        <f>VLOOKUP($D1922,metadata!$B$2:$S$451,9,0)</f>
        <v>4</v>
      </c>
      <c r="M1922" t="str">
        <f>VLOOKUP($D1922,metadata!$B$2:$S$451,10,0)</f>
        <v/>
      </c>
      <c r="N1922" t="str">
        <f>VLOOKUP($D1922,metadata!$B$2:$S$451,11,0)</f>
        <v>Papilio memnon</v>
      </c>
      <c r="O1922" t="str">
        <f>VLOOKUP($D1922,metadata!$B$2:$S$451,12,0)</f>
        <v>lepidoptera</v>
      </c>
      <c r="P1922" t="str">
        <f>VLOOKUP($D1922,metadata!$B$2:$S$451,13,0)</f>
        <v>Naze</v>
      </c>
      <c r="Q1922">
        <f>VLOOKUP($D1922,metadata!$B$2:$S$451,14,0)</f>
        <v>28.377247000000001</v>
      </c>
      <c r="R1922">
        <f>VLOOKUP($D1922,metadata!$B$2:$S$451,15,0)</f>
        <v>129.493742</v>
      </c>
      <c r="S1922" t="str">
        <f>VLOOKUP($D1922,metadata!$B$2:$S$451,16,0)</f>
        <v/>
      </c>
      <c r="T1922" t="str">
        <f>VLOOKUP($D1922,metadata!$B$2:$S$451,17,0)</f>
        <v/>
      </c>
      <c r="U1922" t="str">
        <f>VLOOKUP($D1922,metadata!$B$2:$S$451,18,0)</f>
        <v/>
      </c>
      <c r="V1922">
        <f>VLOOKUP($D1922,metadata!$B$2:$Z$451,19,0)</f>
        <v>12</v>
      </c>
      <c r="W1922" t="str">
        <f>VLOOKUP($D1922,metadata!$B$2:$Z$451,20,0)</f>
        <v>global average</v>
      </c>
      <c r="X1922" t="str">
        <f>VLOOKUP($D1922,metadata!$B$2:$Z$451,21,0)</f>
        <v/>
      </c>
      <c r="Y1922">
        <f>VLOOKUP($D1922,metadata!$B$2:$Z$451,22,0)</f>
        <v>50</v>
      </c>
      <c r="Z1922" t="str">
        <f>VLOOKUP($D1922,metadata!$B$2:$Z$451,23,0)</f>
        <v/>
      </c>
      <c r="AA1922" t="str">
        <f>VLOOKUP($D1922,metadata!$B$2:$Z$451,24,0)</f>
        <v>pupal</v>
      </c>
      <c r="AB1922" t="str">
        <f>VLOOKUP($D1922,metadata!$B$2:$Z$451,25,0)</f>
        <v/>
      </c>
      <c r="AC1922">
        <v>14</v>
      </c>
      <c r="AD1922">
        <v>-1.0752688172042999</v>
      </c>
      <c r="AF1922">
        <f>IF(AE1922="",V1922,AE1922)</f>
        <v>12</v>
      </c>
      <c r="AG1922">
        <f>ROUND(AC1922,1)</f>
        <v>14</v>
      </c>
      <c r="AH1922">
        <v>1998</v>
      </c>
      <c r="AI1922" t="s">
        <v>38</v>
      </c>
      <c r="AJ1922" t="s">
        <v>38</v>
      </c>
    </row>
    <row r="1923" spans="3:36" x14ac:dyDescent="0.3">
      <c r="C1923">
        <v>1923</v>
      </c>
      <c r="D1923" t="str">
        <f t="shared" si="63"/>
        <v>50-Kagoshima</v>
      </c>
      <c r="E1923" t="str">
        <f>VLOOKUP($D1923,metadata!$B$2:$S$451,2,0)</f>
        <v>Yoshio, M; Ishii, M</v>
      </c>
      <c r="F1923" t="str">
        <f>VLOOKUP($D1923,metadata!$B$2:$S$451,3,0)</f>
        <v>Geographical variation of pupal diapause in the great mormon butterfly, Papilio memnon L (Lepidoptera : Papilionidae), in western Japan</v>
      </c>
      <c r="G1923" t="str">
        <f>VLOOKUP($D1923,metadata!$B$2:$S$451,4,0)</f>
        <v>10.1303/aez.33.281</v>
      </c>
      <c r="H1923" t="str">
        <f>VLOOKUP($D1923,metadata!$B$2:$S$451,5,0)</f>
        <v>y</v>
      </c>
      <c r="I1923" t="str">
        <f>VLOOKUP($D1923,metadata!$B$2:$S$451,6,0)</f>
        <v>a</v>
      </c>
      <c r="J1923" t="str">
        <f>VLOOKUP($D1923,metadata!$B$2:$S$451,7,0)</f>
        <v>i</v>
      </c>
      <c r="K1923">
        <f>VLOOKUP($D1923,metadata!$B$2:$S$451,8,0)</f>
        <v>4</v>
      </c>
      <c r="L1923">
        <f>VLOOKUP($D1923,metadata!$B$2:$S$451,9,0)</f>
        <v>4</v>
      </c>
      <c r="M1923" t="str">
        <f>VLOOKUP($D1923,metadata!$B$2:$S$451,10,0)</f>
        <v/>
      </c>
      <c r="N1923" t="str">
        <f>VLOOKUP($D1923,metadata!$B$2:$S$451,11,0)</f>
        <v>Papilio memnon</v>
      </c>
      <c r="O1923" t="str">
        <f>VLOOKUP($D1923,metadata!$B$2:$S$451,12,0)</f>
        <v>lepidoptera</v>
      </c>
      <c r="P1923" t="str">
        <f>VLOOKUP($D1923,metadata!$B$2:$S$451,13,0)</f>
        <v>Kagoshima</v>
      </c>
      <c r="Q1923">
        <f>VLOOKUP($D1923,metadata!$B$2:$S$451,14,0)</f>
        <v>31.596536</v>
      </c>
      <c r="R1923">
        <f>VLOOKUP($D1923,metadata!$B$2:$S$451,15,0)</f>
        <v>130.55711700000001</v>
      </c>
      <c r="S1923" t="str">
        <f>VLOOKUP($D1923,metadata!$B$2:$S$451,16,0)</f>
        <v/>
      </c>
      <c r="T1923" t="str">
        <f>VLOOKUP($D1923,metadata!$B$2:$S$451,17,0)</f>
        <v/>
      </c>
      <c r="U1923" t="str">
        <f>VLOOKUP($D1923,metadata!$B$2:$S$451,18,0)</f>
        <v/>
      </c>
      <c r="V1923">
        <f>VLOOKUP($D1923,metadata!$B$2:$Z$451,19,0)</f>
        <v>12</v>
      </c>
      <c r="W1923" t="str">
        <f>VLOOKUP($D1923,metadata!$B$2:$Z$451,20,0)</f>
        <v>global average</v>
      </c>
      <c r="X1923" t="str">
        <f>VLOOKUP($D1923,metadata!$B$2:$Z$451,21,0)</f>
        <v/>
      </c>
      <c r="Y1923">
        <f>VLOOKUP($D1923,metadata!$B$2:$Z$451,22,0)</f>
        <v>50</v>
      </c>
      <c r="Z1923" t="str">
        <f>VLOOKUP($D1923,metadata!$B$2:$Z$451,23,0)</f>
        <v/>
      </c>
      <c r="AA1923" t="str">
        <f>VLOOKUP($D1923,metadata!$B$2:$Z$451,24,0)</f>
        <v>pupal</v>
      </c>
      <c r="AB1923" t="str">
        <f>VLOOKUP($D1923,metadata!$B$2:$Z$451,25,0)</f>
        <v/>
      </c>
      <c r="AC1923">
        <v>11</v>
      </c>
      <c r="AD1923">
        <v>98.387096774193495</v>
      </c>
      <c r="AF1923">
        <f>IF(AE1923="",V1923,AE1923)</f>
        <v>12</v>
      </c>
      <c r="AG1923">
        <f>ROUND(AC1923,1)</f>
        <v>11</v>
      </c>
      <c r="AH1923">
        <v>1998</v>
      </c>
      <c r="AI1923" t="s">
        <v>38</v>
      </c>
      <c r="AJ1923" t="s">
        <v>38</v>
      </c>
    </row>
    <row r="1924" spans="3:36" x14ac:dyDescent="0.3">
      <c r="C1924">
        <v>1924</v>
      </c>
      <c r="D1924" t="str">
        <f t="shared" si="63"/>
        <v>50-Kagoshima</v>
      </c>
      <c r="E1924" t="str">
        <f>VLOOKUP($D1924,metadata!$B$2:$S$451,2,0)</f>
        <v>Yoshio, M; Ishii, M</v>
      </c>
      <c r="F1924" t="str">
        <f>VLOOKUP($D1924,metadata!$B$2:$S$451,3,0)</f>
        <v>Geographical variation of pupal diapause in the great mormon butterfly, Papilio memnon L (Lepidoptera : Papilionidae), in western Japan</v>
      </c>
      <c r="G1924" t="str">
        <f>VLOOKUP($D1924,metadata!$B$2:$S$451,4,0)</f>
        <v>10.1303/aez.33.281</v>
      </c>
      <c r="H1924" t="str">
        <f>VLOOKUP($D1924,metadata!$B$2:$S$451,5,0)</f>
        <v>y</v>
      </c>
      <c r="I1924" t="str">
        <f>VLOOKUP($D1924,metadata!$B$2:$S$451,6,0)</f>
        <v>a</v>
      </c>
      <c r="J1924" t="str">
        <f>VLOOKUP($D1924,metadata!$B$2:$S$451,7,0)</f>
        <v>i</v>
      </c>
      <c r="K1924">
        <f>VLOOKUP($D1924,metadata!$B$2:$S$451,8,0)</f>
        <v>4</v>
      </c>
      <c r="L1924">
        <f>VLOOKUP($D1924,metadata!$B$2:$S$451,9,0)</f>
        <v>4</v>
      </c>
      <c r="M1924" t="str">
        <f>VLOOKUP($D1924,metadata!$B$2:$S$451,10,0)</f>
        <v/>
      </c>
      <c r="N1924" t="str">
        <f>VLOOKUP($D1924,metadata!$B$2:$S$451,11,0)</f>
        <v>Papilio memnon</v>
      </c>
      <c r="O1924" t="str">
        <f>VLOOKUP($D1924,metadata!$B$2:$S$451,12,0)</f>
        <v>lepidoptera</v>
      </c>
      <c r="P1924" t="str">
        <f>VLOOKUP($D1924,metadata!$B$2:$S$451,13,0)</f>
        <v>Kagoshima</v>
      </c>
      <c r="Q1924">
        <f>VLOOKUP($D1924,metadata!$B$2:$S$451,14,0)</f>
        <v>31.596536</v>
      </c>
      <c r="R1924">
        <f>VLOOKUP($D1924,metadata!$B$2:$S$451,15,0)</f>
        <v>130.55711700000001</v>
      </c>
      <c r="S1924" t="str">
        <f>VLOOKUP($D1924,metadata!$B$2:$S$451,16,0)</f>
        <v/>
      </c>
      <c r="T1924" t="str">
        <f>VLOOKUP($D1924,metadata!$B$2:$S$451,17,0)</f>
        <v/>
      </c>
      <c r="U1924" t="str">
        <f>VLOOKUP($D1924,metadata!$B$2:$S$451,18,0)</f>
        <v/>
      </c>
      <c r="V1924">
        <f>VLOOKUP($D1924,metadata!$B$2:$Z$451,19,0)</f>
        <v>12</v>
      </c>
      <c r="W1924" t="str">
        <f>VLOOKUP($D1924,metadata!$B$2:$Z$451,20,0)</f>
        <v>global average</v>
      </c>
      <c r="X1924" t="str">
        <f>VLOOKUP($D1924,metadata!$B$2:$Z$451,21,0)</f>
        <v/>
      </c>
      <c r="Y1924">
        <f>VLOOKUP($D1924,metadata!$B$2:$Z$451,22,0)</f>
        <v>50</v>
      </c>
      <c r="Z1924" t="str">
        <f>VLOOKUP($D1924,metadata!$B$2:$Z$451,23,0)</f>
        <v/>
      </c>
      <c r="AA1924" t="str">
        <f>VLOOKUP($D1924,metadata!$B$2:$Z$451,24,0)</f>
        <v>pupal</v>
      </c>
      <c r="AB1924" t="str">
        <f>VLOOKUP($D1924,metadata!$B$2:$Z$451,25,0)</f>
        <v/>
      </c>
      <c r="AC1924">
        <v>11.9944751381215</v>
      </c>
      <c r="AD1924">
        <v>93.817204301075193</v>
      </c>
      <c r="AF1924">
        <f>IF(AE1924="",V1924,AE1924)</f>
        <v>12</v>
      </c>
      <c r="AG1924">
        <f>ROUND(AC1924,1)</f>
        <v>12</v>
      </c>
      <c r="AH1924">
        <v>1998</v>
      </c>
      <c r="AI1924" t="s">
        <v>38</v>
      </c>
      <c r="AJ1924" t="s">
        <v>38</v>
      </c>
    </row>
    <row r="1925" spans="3:36" x14ac:dyDescent="0.3">
      <c r="C1925">
        <v>1925</v>
      </c>
      <c r="D1925" t="str">
        <f t="shared" si="63"/>
        <v>50-Kagoshima</v>
      </c>
      <c r="E1925" t="str">
        <f>VLOOKUP($D1925,metadata!$B$2:$S$451,2,0)</f>
        <v>Yoshio, M; Ishii, M</v>
      </c>
      <c r="F1925" t="str">
        <f>VLOOKUP($D1925,metadata!$B$2:$S$451,3,0)</f>
        <v>Geographical variation of pupal diapause in the great mormon butterfly, Papilio memnon L (Lepidoptera : Papilionidae), in western Japan</v>
      </c>
      <c r="G1925" t="str">
        <f>VLOOKUP($D1925,metadata!$B$2:$S$451,4,0)</f>
        <v>10.1303/aez.33.281</v>
      </c>
      <c r="H1925" t="str">
        <f>VLOOKUP($D1925,metadata!$B$2:$S$451,5,0)</f>
        <v>y</v>
      </c>
      <c r="I1925" t="str">
        <f>VLOOKUP($D1925,metadata!$B$2:$S$451,6,0)</f>
        <v>a</v>
      </c>
      <c r="J1925" t="str">
        <f>VLOOKUP($D1925,metadata!$B$2:$S$451,7,0)</f>
        <v>i</v>
      </c>
      <c r="K1925">
        <f>VLOOKUP($D1925,metadata!$B$2:$S$451,8,0)</f>
        <v>4</v>
      </c>
      <c r="L1925">
        <f>VLOOKUP($D1925,metadata!$B$2:$S$451,9,0)</f>
        <v>4</v>
      </c>
      <c r="M1925" t="str">
        <f>VLOOKUP($D1925,metadata!$B$2:$S$451,10,0)</f>
        <v/>
      </c>
      <c r="N1925" t="str">
        <f>VLOOKUP($D1925,metadata!$B$2:$S$451,11,0)</f>
        <v>Papilio memnon</v>
      </c>
      <c r="O1925" t="str">
        <f>VLOOKUP($D1925,metadata!$B$2:$S$451,12,0)</f>
        <v>lepidoptera</v>
      </c>
      <c r="P1925" t="str">
        <f>VLOOKUP($D1925,metadata!$B$2:$S$451,13,0)</f>
        <v>Kagoshima</v>
      </c>
      <c r="Q1925">
        <f>VLOOKUP($D1925,metadata!$B$2:$S$451,14,0)</f>
        <v>31.596536</v>
      </c>
      <c r="R1925">
        <f>VLOOKUP($D1925,metadata!$B$2:$S$451,15,0)</f>
        <v>130.55711700000001</v>
      </c>
      <c r="S1925" t="str">
        <f>VLOOKUP($D1925,metadata!$B$2:$S$451,16,0)</f>
        <v/>
      </c>
      <c r="T1925" t="str">
        <f>VLOOKUP($D1925,metadata!$B$2:$S$451,17,0)</f>
        <v/>
      </c>
      <c r="U1925" t="str">
        <f>VLOOKUP($D1925,metadata!$B$2:$S$451,18,0)</f>
        <v/>
      </c>
      <c r="V1925">
        <f>VLOOKUP($D1925,metadata!$B$2:$Z$451,19,0)</f>
        <v>12</v>
      </c>
      <c r="W1925" t="str">
        <f>VLOOKUP($D1925,metadata!$B$2:$Z$451,20,0)</f>
        <v>global average</v>
      </c>
      <c r="X1925" t="str">
        <f>VLOOKUP($D1925,metadata!$B$2:$Z$451,21,0)</f>
        <v/>
      </c>
      <c r="Y1925">
        <f>VLOOKUP($D1925,metadata!$B$2:$Z$451,22,0)</f>
        <v>50</v>
      </c>
      <c r="Z1925" t="str">
        <f>VLOOKUP($D1925,metadata!$B$2:$Z$451,23,0)</f>
        <v/>
      </c>
      <c r="AA1925" t="str">
        <f>VLOOKUP($D1925,metadata!$B$2:$Z$451,24,0)</f>
        <v>pupal</v>
      </c>
      <c r="AB1925" t="str">
        <f>VLOOKUP($D1925,metadata!$B$2:$Z$451,25,0)</f>
        <v/>
      </c>
      <c r="AC1925">
        <v>13.013812154696099</v>
      </c>
      <c r="AD1925">
        <v>51.881720430107499</v>
      </c>
      <c r="AF1925">
        <f>IF(AE1925="",V1925,AE1925)</f>
        <v>12</v>
      </c>
      <c r="AG1925">
        <f>ROUND(AC1925,1)</f>
        <v>13</v>
      </c>
      <c r="AH1925">
        <v>1998</v>
      </c>
      <c r="AI1925" t="s">
        <v>38</v>
      </c>
      <c r="AJ1925" t="s">
        <v>38</v>
      </c>
    </row>
    <row r="1926" spans="3:36" x14ac:dyDescent="0.3">
      <c r="C1926">
        <v>1926</v>
      </c>
      <c r="D1926" t="str">
        <f t="shared" si="63"/>
        <v>50-Kagoshima</v>
      </c>
      <c r="E1926" t="str">
        <f>VLOOKUP($D1926,metadata!$B$2:$S$451,2,0)</f>
        <v>Yoshio, M; Ishii, M</v>
      </c>
      <c r="F1926" t="str">
        <f>VLOOKUP($D1926,metadata!$B$2:$S$451,3,0)</f>
        <v>Geographical variation of pupal diapause in the great mormon butterfly, Papilio memnon L (Lepidoptera : Papilionidae), in western Japan</v>
      </c>
      <c r="G1926" t="str">
        <f>VLOOKUP($D1926,metadata!$B$2:$S$451,4,0)</f>
        <v>10.1303/aez.33.281</v>
      </c>
      <c r="H1926" t="str">
        <f>VLOOKUP($D1926,metadata!$B$2:$S$451,5,0)</f>
        <v>y</v>
      </c>
      <c r="I1926" t="str">
        <f>VLOOKUP($D1926,metadata!$B$2:$S$451,6,0)</f>
        <v>a</v>
      </c>
      <c r="J1926" t="str">
        <f>VLOOKUP($D1926,metadata!$B$2:$S$451,7,0)</f>
        <v>i</v>
      </c>
      <c r="K1926">
        <f>VLOOKUP($D1926,metadata!$B$2:$S$451,8,0)</f>
        <v>4</v>
      </c>
      <c r="L1926">
        <f>VLOOKUP($D1926,metadata!$B$2:$S$451,9,0)</f>
        <v>4</v>
      </c>
      <c r="M1926" t="str">
        <f>VLOOKUP($D1926,metadata!$B$2:$S$451,10,0)</f>
        <v/>
      </c>
      <c r="N1926" t="str">
        <f>VLOOKUP($D1926,metadata!$B$2:$S$451,11,0)</f>
        <v>Papilio memnon</v>
      </c>
      <c r="O1926" t="str">
        <f>VLOOKUP($D1926,metadata!$B$2:$S$451,12,0)</f>
        <v>lepidoptera</v>
      </c>
      <c r="P1926" t="str">
        <f>VLOOKUP($D1926,metadata!$B$2:$S$451,13,0)</f>
        <v>Kagoshima</v>
      </c>
      <c r="Q1926">
        <f>VLOOKUP($D1926,metadata!$B$2:$S$451,14,0)</f>
        <v>31.596536</v>
      </c>
      <c r="R1926">
        <f>VLOOKUP($D1926,metadata!$B$2:$S$451,15,0)</f>
        <v>130.55711700000001</v>
      </c>
      <c r="S1926" t="str">
        <f>VLOOKUP($D1926,metadata!$B$2:$S$451,16,0)</f>
        <v/>
      </c>
      <c r="T1926" t="str">
        <f>VLOOKUP($D1926,metadata!$B$2:$S$451,17,0)</f>
        <v/>
      </c>
      <c r="U1926" t="str">
        <f>VLOOKUP($D1926,metadata!$B$2:$S$451,18,0)</f>
        <v/>
      </c>
      <c r="V1926">
        <f>VLOOKUP($D1926,metadata!$B$2:$Z$451,19,0)</f>
        <v>12</v>
      </c>
      <c r="W1926" t="str">
        <f>VLOOKUP($D1926,metadata!$B$2:$Z$451,20,0)</f>
        <v>global average</v>
      </c>
      <c r="X1926" t="str">
        <f>VLOOKUP($D1926,metadata!$B$2:$Z$451,21,0)</f>
        <v/>
      </c>
      <c r="Y1926">
        <f>VLOOKUP($D1926,metadata!$B$2:$Z$451,22,0)</f>
        <v>50</v>
      </c>
      <c r="Z1926" t="str">
        <f>VLOOKUP($D1926,metadata!$B$2:$Z$451,23,0)</f>
        <v/>
      </c>
      <c r="AA1926" t="str">
        <f>VLOOKUP($D1926,metadata!$B$2:$Z$451,24,0)</f>
        <v>pupal</v>
      </c>
      <c r="AB1926" t="str">
        <f>VLOOKUP($D1926,metadata!$B$2:$Z$451,25,0)</f>
        <v/>
      </c>
      <c r="AC1926">
        <v>14.008287292817601</v>
      </c>
      <c r="AD1926">
        <v>2.6881720430107299</v>
      </c>
      <c r="AF1926">
        <f>IF(AE1926="",V1926,AE1926)</f>
        <v>12</v>
      </c>
      <c r="AG1926">
        <f>ROUND(AC1926,1)</f>
        <v>14</v>
      </c>
      <c r="AH1926">
        <v>1998</v>
      </c>
      <c r="AI1926" t="s">
        <v>38</v>
      </c>
      <c r="AJ1926" t="s">
        <v>38</v>
      </c>
    </row>
    <row r="1927" spans="3:36" x14ac:dyDescent="0.3">
      <c r="C1927">
        <v>1927</v>
      </c>
      <c r="D1927" t="str">
        <f t="shared" si="63"/>
        <v>50-Wakayama</v>
      </c>
      <c r="E1927" t="str">
        <f>VLOOKUP($D1927,metadata!$B$2:$S$451,2,0)</f>
        <v>Yoshio, M; Ishii, M</v>
      </c>
      <c r="F1927" t="str">
        <f>VLOOKUP($D1927,metadata!$B$2:$S$451,3,0)</f>
        <v>Geographical variation of pupal diapause in the great mormon butterfly, Papilio memnon L (Lepidoptera : Papilionidae), in western Japan</v>
      </c>
      <c r="G1927" t="str">
        <f>VLOOKUP($D1927,metadata!$B$2:$S$451,4,0)</f>
        <v>10.1303/aez.33.281</v>
      </c>
      <c r="H1927" t="str">
        <f>VLOOKUP($D1927,metadata!$B$2:$S$451,5,0)</f>
        <v>y</v>
      </c>
      <c r="I1927" t="str">
        <f>VLOOKUP($D1927,metadata!$B$2:$S$451,6,0)</f>
        <v>a</v>
      </c>
      <c r="J1927" t="str">
        <f>VLOOKUP($D1927,metadata!$B$2:$S$451,7,0)</f>
        <v>i</v>
      </c>
      <c r="K1927">
        <f>VLOOKUP($D1927,metadata!$B$2:$S$451,8,0)</f>
        <v>4</v>
      </c>
      <c r="L1927">
        <f>VLOOKUP($D1927,metadata!$B$2:$S$451,9,0)</f>
        <v>4</v>
      </c>
      <c r="M1927" t="str">
        <f>VLOOKUP($D1927,metadata!$B$2:$S$451,10,0)</f>
        <v/>
      </c>
      <c r="N1927" t="str">
        <f>VLOOKUP($D1927,metadata!$B$2:$S$451,11,0)</f>
        <v>Papilio memnon</v>
      </c>
      <c r="O1927" t="str">
        <f>VLOOKUP($D1927,metadata!$B$2:$S$451,12,0)</f>
        <v>lepidoptera</v>
      </c>
      <c r="P1927" t="str">
        <f>VLOOKUP($D1927,metadata!$B$2:$S$451,13,0)</f>
        <v>Wakayama</v>
      </c>
      <c r="Q1927">
        <f>VLOOKUP($D1927,metadata!$B$2:$S$451,14,0)</f>
        <v>34.230519000000001</v>
      </c>
      <c r="R1927">
        <f>VLOOKUP($D1927,metadata!$B$2:$S$451,15,0)</f>
        <v>135.17081099999999</v>
      </c>
      <c r="S1927" t="str">
        <f>VLOOKUP($D1927,metadata!$B$2:$S$451,16,0)</f>
        <v/>
      </c>
      <c r="T1927" t="str">
        <f>VLOOKUP($D1927,metadata!$B$2:$S$451,17,0)</f>
        <v/>
      </c>
      <c r="U1927" t="str">
        <f>VLOOKUP($D1927,metadata!$B$2:$S$451,18,0)</f>
        <v/>
      </c>
      <c r="V1927">
        <f>VLOOKUP($D1927,metadata!$B$2:$Z$451,19,0)</f>
        <v>12</v>
      </c>
      <c r="W1927" t="str">
        <f>VLOOKUP($D1927,metadata!$B$2:$Z$451,20,0)</f>
        <v>global average</v>
      </c>
      <c r="X1927" t="str">
        <f>VLOOKUP($D1927,metadata!$B$2:$Z$451,21,0)</f>
        <v/>
      </c>
      <c r="Y1927">
        <f>VLOOKUP($D1927,metadata!$B$2:$Z$451,22,0)</f>
        <v>50</v>
      </c>
      <c r="Z1927" t="str">
        <f>VLOOKUP($D1927,metadata!$B$2:$Z$451,23,0)</f>
        <v/>
      </c>
      <c r="AA1927" t="str">
        <f>VLOOKUP($D1927,metadata!$B$2:$Z$451,24,0)</f>
        <v>pupal</v>
      </c>
      <c r="AB1927" t="str">
        <f>VLOOKUP($D1927,metadata!$B$2:$Z$451,25,0)</f>
        <v/>
      </c>
      <c r="AC1927">
        <v>11</v>
      </c>
      <c r="AD1927">
        <v>101.61290322580599</v>
      </c>
      <c r="AF1927">
        <f>IF(AE1927="",V1927,AE1927)</f>
        <v>12</v>
      </c>
      <c r="AG1927">
        <f>ROUND(AC1927,1)</f>
        <v>11</v>
      </c>
      <c r="AH1927">
        <v>1998</v>
      </c>
      <c r="AI1927" t="s">
        <v>38</v>
      </c>
      <c r="AJ1927" t="s">
        <v>38</v>
      </c>
    </row>
    <row r="1928" spans="3:36" x14ac:dyDescent="0.3">
      <c r="C1928">
        <v>1928</v>
      </c>
      <c r="D1928" t="str">
        <f t="shared" si="63"/>
        <v>50-Wakayama</v>
      </c>
      <c r="E1928" t="str">
        <f>VLOOKUP($D1928,metadata!$B$2:$S$451,2,0)</f>
        <v>Yoshio, M; Ishii, M</v>
      </c>
      <c r="F1928" t="str">
        <f>VLOOKUP($D1928,metadata!$B$2:$S$451,3,0)</f>
        <v>Geographical variation of pupal diapause in the great mormon butterfly, Papilio memnon L (Lepidoptera : Papilionidae), in western Japan</v>
      </c>
      <c r="G1928" t="str">
        <f>VLOOKUP($D1928,metadata!$B$2:$S$451,4,0)</f>
        <v>10.1303/aez.33.281</v>
      </c>
      <c r="H1928" t="str">
        <f>VLOOKUP($D1928,metadata!$B$2:$S$451,5,0)</f>
        <v>y</v>
      </c>
      <c r="I1928" t="str">
        <f>VLOOKUP($D1928,metadata!$B$2:$S$451,6,0)</f>
        <v>a</v>
      </c>
      <c r="J1928" t="str">
        <f>VLOOKUP($D1928,metadata!$B$2:$S$451,7,0)</f>
        <v>i</v>
      </c>
      <c r="K1928">
        <f>VLOOKUP($D1928,metadata!$B$2:$S$451,8,0)</f>
        <v>4</v>
      </c>
      <c r="L1928">
        <f>VLOOKUP($D1928,metadata!$B$2:$S$451,9,0)</f>
        <v>4</v>
      </c>
      <c r="M1928" t="str">
        <f>VLOOKUP($D1928,metadata!$B$2:$S$451,10,0)</f>
        <v/>
      </c>
      <c r="N1928" t="str">
        <f>VLOOKUP($D1928,metadata!$B$2:$S$451,11,0)</f>
        <v>Papilio memnon</v>
      </c>
      <c r="O1928" t="str">
        <f>VLOOKUP($D1928,metadata!$B$2:$S$451,12,0)</f>
        <v>lepidoptera</v>
      </c>
      <c r="P1928" t="str">
        <f>VLOOKUP($D1928,metadata!$B$2:$S$451,13,0)</f>
        <v>Wakayama</v>
      </c>
      <c r="Q1928">
        <f>VLOOKUP($D1928,metadata!$B$2:$S$451,14,0)</f>
        <v>34.230519000000001</v>
      </c>
      <c r="R1928">
        <f>VLOOKUP($D1928,metadata!$B$2:$S$451,15,0)</f>
        <v>135.17081099999999</v>
      </c>
      <c r="S1928" t="str">
        <f>VLOOKUP($D1928,metadata!$B$2:$S$451,16,0)</f>
        <v/>
      </c>
      <c r="T1928" t="str">
        <f>VLOOKUP($D1928,metadata!$B$2:$S$451,17,0)</f>
        <v/>
      </c>
      <c r="U1928" t="str">
        <f>VLOOKUP($D1928,metadata!$B$2:$S$451,18,0)</f>
        <v/>
      </c>
      <c r="V1928">
        <f>VLOOKUP($D1928,metadata!$B$2:$Z$451,19,0)</f>
        <v>12</v>
      </c>
      <c r="W1928" t="str">
        <f>VLOOKUP($D1928,metadata!$B$2:$Z$451,20,0)</f>
        <v>global average</v>
      </c>
      <c r="X1928" t="str">
        <f>VLOOKUP($D1928,metadata!$B$2:$Z$451,21,0)</f>
        <v/>
      </c>
      <c r="Y1928">
        <f>VLOOKUP($D1928,metadata!$B$2:$Z$451,22,0)</f>
        <v>50</v>
      </c>
      <c r="Z1928" t="str">
        <f>VLOOKUP($D1928,metadata!$B$2:$Z$451,23,0)</f>
        <v/>
      </c>
      <c r="AA1928" t="str">
        <f>VLOOKUP($D1928,metadata!$B$2:$Z$451,24,0)</f>
        <v>pupal</v>
      </c>
      <c r="AB1928" t="str">
        <f>VLOOKUP($D1928,metadata!$B$2:$Z$451,25,0)</f>
        <v/>
      </c>
      <c r="AC1928">
        <v>11.9944751381215</v>
      </c>
      <c r="AD1928">
        <v>100.268817204301</v>
      </c>
      <c r="AF1928">
        <f>IF(AE1928="",V1928,AE1928)</f>
        <v>12</v>
      </c>
      <c r="AG1928">
        <f>ROUND(AC1928,1)</f>
        <v>12</v>
      </c>
      <c r="AH1928">
        <v>1998</v>
      </c>
      <c r="AI1928" t="s">
        <v>38</v>
      </c>
      <c r="AJ1928" t="s">
        <v>38</v>
      </c>
    </row>
    <row r="1929" spans="3:36" x14ac:dyDescent="0.3">
      <c r="C1929">
        <v>1929</v>
      </c>
      <c r="D1929" t="str">
        <f t="shared" si="63"/>
        <v>50-Wakayama</v>
      </c>
      <c r="E1929" t="str">
        <f>VLOOKUP($D1929,metadata!$B$2:$S$451,2,0)</f>
        <v>Yoshio, M; Ishii, M</v>
      </c>
      <c r="F1929" t="str">
        <f>VLOOKUP($D1929,metadata!$B$2:$S$451,3,0)</f>
        <v>Geographical variation of pupal diapause in the great mormon butterfly, Papilio memnon L (Lepidoptera : Papilionidae), in western Japan</v>
      </c>
      <c r="G1929" t="str">
        <f>VLOOKUP($D1929,metadata!$B$2:$S$451,4,0)</f>
        <v>10.1303/aez.33.281</v>
      </c>
      <c r="H1929" t="str">
        <f>VLOOKUP($D1929,metadata!$B$2:$S$451,5,0)</f>
        <v>y</v>
      </c>
      <c r="I1929" t="str">
        <f>VLOOKUP($D1929,metadata!$B$2:$S$451,6,0)</f>
        <v>a</v>
      </c>
      <c r="J1929" t="str">
        <f>VLOOKUP($D1929,metadata!$B$2:$S$451,7,0)</f>
        <v>i</v>
      </c>
      <c r="K1929">
        <f>VLOOKUP($D1929,metadata!$B$2:$S$451,8,0)</f>
        <v>4</v>
      </c>
      <c r="L1929">
        <f>VLOOKUP($D1929,metadata!$B$2:$S$451,9,0)</f>
        <v>4</v>
      </c>
      <c r="M1929" t="str">
        <f>VLOOKUP($D1929,metadata!$B$2:$S$451,10,0)</f>
        <v/>
      </c>
      <c r="N1929" t="str">
        <f>VLOOKUP($D1929,metadata!$B$2:$S$451,11,0)</f>
        <v>Papilio memnon</v>
      </c>
      <c r="O1929" t="str">
        <f>VLOOKUP($D1929,metadata!$B$2:$S$451,12,0)</f>
        <v>lepidoptera</v>
      </c>
      <c r="P1929" t="str">
        <f>VLOOKUP($D1929,metadata!$B$2:$S$451,13,0)</f>
        <v>Wakayama</v>
      </c>
      <c r="Q1929">
        <f>VLOOKUP($D1929,metadata!$B$2:$S$451,14,0)</f>
        <v>34.230519000000001</v>
      </c>
      <c r="R1929">
        <f>VLOOKUP($D1929,metadata!$B$2:$S$451,15,0)</f>
        <v>135.17081099999999</v>
      </c>
      <c r="S1929" t="str">
        <f>VLOOKUP($D1929,metadata!$B$2:$S$451,16,0)</f>
        <v/>
      </c>
      <c r="T1929" t="str">
        <f>VLOOKUP($D1929,metadata!$B$2:$S$451,17,0)</f>
        <v/>
      </c>
      <c r="U1929" t="str">
        <f>VLOOKUP($D1929,metadata!$B$2:$S$451,18,0)</f>
        <v/>
      </c>
      <c r="V1929">
        <f>VLOOKUP($D1929,metadata!$B$2:$Z$451,19,0)</f>
        <v>12</v>
      </c>
      <c r="W1929" t="str">
        <f>VLOOKUP($D1929,metadata!$B$2:$Z$451,20,0)</f>
        <v>global average</v>
      </c>
      <c r="X1929" t="str">
        <f>VLOOKUP($D1929,metadata!$B$2:$Z$451,21,0)</f>
        <v/>
      </c>
      <c r="Y1929">
        <f>VLOOKUP($D1929,metadata!$B$2:$Z$451,22,0)</f>
        <v>50</v>
      </c>
      <c r="Z1929" t="str">
        <f>VLOOKUP($D1929,metadata!$B$2:$Z$451,23,0)</f>
        <v/>
      </c>
      <c r="AA1929" t="str">
        <f>VLOOKUP($D1929,metadata!$B$2:$Z$451,24,0)</f>
        <v>pupal</v>
      </c>
      <c r="AB1929" t="str">
        <f>VLOOKUP($D1929,metadata!$B$2:$Z$451,25,0)</f>
        <v/>
      </c>
      <c r="AC1929">
        <v>13.005524861878399</v>
      </c>
      <c r="AD1929">
        <v>45.6989247311827</v>
      </c>
      <c r="AF1929">
        <f>IF(AE1929="",V1929,AE1929)</f>
        <v>12</v>
      </c>
      <c r="AG1929">
        <f>ROUND(AC1929,1)</f>
        <v>13</v>
      </c>
      <c r="AH1929">
        <v>1998</v>
      </c>
      <c r="AI1929" t="s">
        <v>38</v>
      </c>
      <c r="AJ1929" t="s">
        <v>38</v>
      </c>
    </row>
    <row r="1930" spans="3:36" x14ac:dyDescent="0.3">
      <c r="C1930">
        <v>1930</v>
      </c>
      <c r="D1930" t="str">
        <f t="shared" si="63"/>
        <v>50-Wakayama</v>
      </c>
      <c r="E1930" t="str">
        <f>VLOOKUP($D1930,metadata!$B$2:$S$451,2,0)</f>
        <v>Yoshio, M; Ishii, M</v>
      </c>
      <c r="F1930" t="str">
        <f>VLOOKUP($D1930,metadata!$B$2:$S$451,3,0)</f>
        <v>Geographical variation of pupal diapause in the great mormon butterfly, Papilio memnon L (Lepidoptera : Papilionidae), in western Japan</v>
      </c>
      <c r="G1930" t="str">
        <f>VLOOKUP($D1930,metadata!$B$2:$S$451,4,0)</f>
        <v>10.1303/aez.33.281</v>
      </c>
      <c r="H1930" t="str">
        <f>VLOOKUP($D1930,metadata!$B$2:$S$451,5,0)</f>
        <v>y</v>
      </c>
      <c r="I1930" t="str">
        <f>VLOOKUP($D1930,metadata!$B$2:$S$451,6,0)</f>
        <v>a</v>
      </c>
      <c r="J1930" t="str">
        <f>VLOOKUP($D1930,metadata!$B$2:$S$451,7,0)</f>
        <v>i</v>
      </c>
      <c r="K1930">
        <f>VLOOKUP($D1930,metadata!$B$2:$S$451,8,0)</f>
        <v>4</v>
      </c>
      <c r="L1930">
        <f>VLOOKUP($D1930,metadata!$B$2:$S$451,9,0)</f>
        <v>4</v>
      </c>
      <c r="M1930" t="str">
        <f>VLOOKUP($D1930,metadata!$B$2:$S$451,10,0)</f>
        <v/>
      </c>
      <c r="N1930" t="str">
        <f>VLOOKUP($D1930,metadata!$B$2:$S$451,11,0)</f>
        <v>Papilio memnon</v>
      </c>
      <c r="O1930" t="str">
        <f>VLOOKUP($D1930,metadata!$B$2:$S$451,12,0)</f>
        <v>lepidoptera</v>
      </c>
      <c r="P1930" t="str">
        <f>VLOOKUP($D1930,metadata!$B$2:$S$451,13,0)</f>
        <v>Wakayama</v>
      </c>
      <c r="Q1930">
        <f>VLOOKUP($D1930,metadata!$B$2:$S$451,14,0)</f>
        <v>34.230519000000001</v>
      </c>
      <c r="R1930">
        <f>VLOOKUP($D1930,metadata!$B$2:$S$451,15,0)</f>
        <v>135.17081099999999</v>
      </c>
      <c r="S1930" t="str">
        <f>VLOOKUP($D1930,metadata!$B$2:$S$451,16,0)</f>
        <v/>
      </c>
      <c r="T1930" t="str">
        <f>VLOOKUP($D1930,metadata!$B$2:$S$451,17,0)</f>
        <v/>
      </c>
      <c r="U1930" t="str">
        <f>VLOOKUP($D1930,metadata!$B$2:$S$451,18,0)</f>
        <v/>
      </c>
      <c r="V1930">
        <f>VLOOKUP($D1930,metadata!$B$2:$Z$451,19,0)</f>
        <v>12</v>
      </c>
      <c r="W1930" t="str">
        <f>VLOOKUP($D1930,metadata!$B$2:$Z$451,20,0)</f>
        <v>global average</v>
      </c>
      <c r="X1930" t="str">
        <f>VLOOKUP($D1930,metadata!$B$2:$Z$451,21,0)</f>
        <v/>
      </c>
      <c r="Y1930">
        <f>VLOOKUP($D1930,metadata!$B$2:$Z$451,22,0)</f>
        <v>50</v>
      </c>
      <c r="Z1930" t="str">
        <f>VLOOKUP($D1930,metadata!$B$2:$Z$451,23,0)</f>
        <v/>
      </c>
      <c r="AA1930" t="str">
        <f>VLOOKUP($D1930,metadata!$B$2:$Z$451,24,0)</f>
        <v>pupal</v>
      </c>
      <c r="AB1930" t="str">
        <f>VLOOKUP($D1930,metadata!$B$2:$Z$451,25,0)</f>
        <v/>
      </c>
      <c r="AC1930">
        <v>14.008287292817601</v>
      </c>
      <c r="AD1930">
        <v>0.26881720430107198</v>
      </c>
      <c r="AF1930">
        <f>IF(AE1930="",V1930,AE1930)</f>
        <v>12</v>
      </c>
      <c r="AG1930">
        <f>ROUND(AC1930,1)</f>
        <v>14</v>
      </c>
      <c r="AH1930">
        <v>1998</v>
      </c>
      <c r="AI1930" t="s">
        <v>38</v>
      </c>
      <c r="AJ1930" t="s">
        <v>38</v>
      </c>
    </row>
    <row r="1931" spans="3:36" x14ac:dyDescent="0.3">
      <c r="C1931">
        <v>1931</v>
      </c>
      <c r="D1931" t="str">
        <f t="shared" si="63"/>
        <v>50-Mino</v>
      </c>
      <c r="E1931" t="str">
        <f>VLOOKUP($D1931,metadata!$B$2:$S$451,2,0)</f>
        <v>Yoshio, M; Ishii, M</v>
      </c>
      <c r="F1931" t="str">
        <f>VLOOKUP($D1931,metadata!$B$2:$S$451,3,0)</f>
        <v>Geographical variation of pupal diapause in the great mormon butterfly, Papilio memnon L (Lepidoptera : Papilionidae), in western Japan</v>
      </c>
      <c r="G1931" t="str">
        <f>VLOOKUP($D1931,metadata!$B$2:$S$451,4,0)</f>
        <v>10.1303/aez.33.281</v>
      </c>
      <c r="H1931" t="str">
        <f>VLOOKUP($D1931,metadata!$B$2:$S$451,5,0)</f>
        <v>y</v>
      </c>
      <c r="I1931" t="str">
        <f>VLOOKUP($D1931,metadata!$B$2:$S$451,6,0)</f>
        <v>a</v>
      </c>
      <c r="J1931" t="str">
        <f>VLOOKUP($D1931,metadata!$B$2:$S$451,7,0)</f>
        <v>i</v>
      </c>
      <c r="K1931">
        <f>VLOOKUP($D1931,metadata!$B$2:$S$451,8,0)</f>
        <v>4</v>
      </c>
      <c r="L1931">
        <f>VLOOKUP($D1931,metadata!$B$2:$S$451,9,0)</f>
        <v>4</v>
      </c>
      <c r="M1931" t="str">
        <f>VLOOKUP($D1931,metadata!$B$2:$S$451,10,0)</f>
        <v/>
      </c>
      <c r="N1931" t="str">
        <f>VLOOKUP($D1931,metadata!$B$2:$S$451,11,0)</f>
        <v>Papilio memnon</v>
      </c>
      <c r="O1931" t="str">
        <f>VLOOKUP($D1931,metadata!$B$2:$S$451,12,0)</f>
        <v>lepidoptera</v>
      </c>
      <c r="P1931" t="str">
        <f>VLOOKUP($D1931,metadata!$B$2:$S$451,13,0)</f>
        <v>Mino</v>
      </c>
      <c r="Q1931">
        <f>VLOOKUP($D1931,metadata!$B$2:$S$451,14,0)</f>
        <v>34.826932999999997</v>
      </c>
      <c r="R1931">
        <f>VLOOKUP($D1931,metadata!$B$2:$S$451,15,0)</f>
        <v>135.470461</v>
      </c>
      <c r="S1931" t="str">
        <f>VLOOKUP($D1931,metadata!$B$2:$S$451,16,0)</f>
        <v/>
      </c>
      <c r="T1931" t="str">
        <f>VLOOKUP($D1931,metadata!$B$2:$S$451,17,0)</f>
        <v/>
      </c>
      <c r="U1931" t="str">
        <f>VLOOKUP($D1931,metadata!$B$2:$S$451,18,0)</f>
        <v/>
      </c>
      <c r="V1931">
        <f>VLOOKUP($D1931,metadata!$B$2:$Z$451,19,0)</f>
        <v>12</v>
      </c>
      <c r="W1931" t="str">
        <f>VLOOKUP($D1931,metadata!$B$2:$Z$451,20,0)</f>
        <v>global average</v>
      </c>
      <c r="X1931" t="str">
        <f>VLOOKUP($D1931,metadata!$B$2:$Z$451,21,0)</f>
        <v/>
      </c>
      <c r="Y1931">
        <f>VLOOKUP($D1931,metadata!$B$2:$Z$451,22,0)</f>
        <v>50</v>
      </c>
      <c r="Z1931" t="str">
        <f>VLOOKUP($D1931,metadata!$B$2:$Z$451,23,0)</f>
        <v/>
      </c>
      <c r="AA1931" t="str">
        <f>VLOOKUP($D1931,metadata!$B$2:$Z$451,24,0)</f>
        <v>pupal</v>
      </c>
      <c r="AB1931" t="str">
        <f>VLOOKUP($D1931,metadata!$B$2:$Z$451,25,0)</f>
        <v/>
      </c>
      <c r="AC1931">
        <v>11.008287292817601</v>
      </c>
      <c r="AD1931">
        <v>99.999999999999901</v>
      </c>
      <c r="AF1931">
        <f>IF(AE1931="",V1931,AE1931)</f>
        <v>12</v>
      </c>
      <c r="AG1931">
        <f>ROUND(AC1931,1)</f>
        <v>11</v>
      </c>
      <c r="AH1931">
        <v>1998</v>
      </c>
      <c r="AI1931" t="s">
        <v>38</v>
      </c>
      <c r="AJ1931" t="s">
        <v>38</v>
      </c>
    </row>
    <row r="1932" spans="3:36" x14ac:dyDescent="0.3">
      <c r="C1932">
        <v>1932</v>
      </c>
      <c r="D1932" t="str">
        <f t="shared" si="63"/>
        <v>50-Mino</v>
      </c>
      <c r="E1932" t="str">
        <f>VLOOKUP($D1932,metadata!$B$2:$S$451,2,0)</f>
        <v>Yoshio, M; Ishii, M</v>
      </c>
      <c r="F1932" t="str">
        <f>VLOOKUP($D1932,metadata!$B$2:$S$451,3,0)</f>
        <v>Geographical variation of pupal diapause in the great mormon butterfly, Papilio memnon L (Lepidoptera : Papilionidae), in western Japan</v>
      </c>
      <c r="G1932" t="str">
        <f>VLOOKUP($D1932,metadata!$B$2:$S$451,4,0)</f>
        <v>10.1303/aez.33.281</v>
      </c>
      <c r="H1932" t="str">
        <f>VLOOKUP($D1932,metadata!$B$2:$S$451,5,0)</f>
        <v>y</v>
      </c>
      <c r="I1932" t="str">
        <f>VLOOKUP($D1932,metadata!$B$2:$S$451,6,0)</f>
        <v>a</v>
      </c>
      <c r="J1932" t="str">
        <f>VLOOKUP($D1932,metadata!$B$2:$S$451,7,0)</f>
        <v>i</v>
      </c>
      <c r="K1932">
        <f>VLOOKUP($D1932,metadata!$B$2:$S$451,8,0)</f>
        <v>4</v>
      </c>
      <c r="L1932">
        <f>VLOOKUP($D1932,metadata!$B$2:$S$451,9,0)</f>
        <v>4</v>
      </c>
      <c r="M1932" t="str">
        <f>VLOOKUP($D1932,metadata!$B$2:$S$451,10,0)</f>
        <v/>
      </c>
      <c r="N1932" t="str">
        <f>VLOOKUP($D1932,metadata!$B$2:$S$451,11,0)</f>
        <v>Papilio memnon</v>
      </c>
      <c r="O1932" t="str">
        <f>VLOOKUP($D1932,metadata!$B$2:$S$451,12,0)</f>
        <v>lepidoptera</v>
      </c>
      <c r="P1932" t="str">
        <f>VLOOKUP($D1932,metadata!$B$2:$S$451,13,0)</f>
        <v>Mino</v>
      </c>
      <c r="Q1932">
        <f>VLOOKUP($D1932,metadata!$B$2:$S$451,14,0)</f>
        <v>34.826932999999997</v>
      </c>
      <c r="R1932">
        <f>VLOOKUP($D1932,metadata!$B$2:$S$451,15,0)</f>
        <v>135.470461</v>
      </c>
      <c r="S1932" t="str">
        <f>VLOOKUP($D1932,metadata!$B$2:$S$451,16,0)</f>
        <v/>
      </c>
      <c r="T1932" t="str">
        <f>VLOOKUP($D1932,metadata!$B$2:$S$451,17,0)</f>
        <v/>
      </c>
      <c r="U1932" t="str">
        <f>VLOOKUP($D1932,metadata!$B$2:$S$451,18,0)</f>
        <v/>
      </c>
      <c r="V1932">
        <f>VLOOKUP($D1932,metadata!$B$2:$Z$451,19,0)</f>
        <v>12</v>
      </c>
      <c r="W1932" t="str">
        <f>VLOOKUP($D1932,metadata!$B$2:$Z$451,20,0)</f>
        <v>global average</v>
      </c>
      <c r="X1932" t="str">
        <f>VLOOKUP($D1932,metadata!$B$2:$Z$451,21,0)</f>
        <v/>
      </c>
      <c r="Y1932">
        <f>VLOOKUP($D1932,metadata!$B$2:$Z$451,22,0)</f>
        <v>50</v>
      </c>
      <c r="Z1932" t="str">
        <f>VLOOKUP($D1932,metadata!$B$2:$Z$451,23,0)</f>
        <v/>
      </c>
      <c r="AA1932" t="str">
        <f>VLOOKUP($D1932,metadata!$B$2:$Z$451,24,0)</f>
        <v>pupal</v>
      </c>
      <c r="AB1932" t="str">
        <f>VLOOKUP($D1932,metadata!$B$2:$Z$451,25,0)</f>
        <v/>
      </c>
      <c r="AC1932">
        <v>11.9944751381215</v>
      </c>
      <c r="AD1932">
        <v>95.6989247311827</v>
      </c>
      <c r="AF1932">
        <f>IF(AE1932="",V1932,AE1932)</f>
        <v>12</v>
      </c>
      <c r="AG1932">
        <f>ROUND(AC1932,1)</f>
        <v>12</v>
      </c>
      <c r="AH1932">
        <v>1998</v>
      </c>
      <c r="AI1932" t="s">
        <v>38</v>
      </c>
      <c r="AJ1932" t="s">
        <v>38</v>
      </c>
    </row>
    <row r="1933" spans="3:36" x14ac:dyDescent="0.3">
      <c r="C1933">
        <v>1933</v>
      </c>
      <c r="D1933" t="str">
        <f t="shared" si="63"/>
        <v>50-Mino</v>
      </c>
      <c r="E1933" t="str">
        <f>VLOOKUP($D1933,metadata!$B$2:$S$451,2,0)</f>
        <v>Yoshio, M; Ishii, M</v>
      </c>
      <c r="F1933" t="str">
        <f>VLOOKUP($D1933,metadata!$B$2:$S$451,3,0)</f>
        <v>Geographical variation of pupal diapause in the great mormon butterfly, Papilio memnon L (Lepidoptera : Papilionidae), in western Japan</v>
      </c>
      <c r="G1933" t="str">
        <f>VLOOKUP($D1933,metadata!$B$2:$S$451,4,0)</f>
        <v>10.1303/aez.33.281</v>
      </c>
      <c r="H1933" t="str">
        <f>VLOOKUP($D1933,metadata!$B$2:$S$451,5,0)</f>
        <v>y</v>
      </c>
      <c r="I1933" t="str">
        <f>VLOOKUP($D1933,metadata!$B$2:$S$451,6,0)</f>
        <v>a</v>
      </c>
      <c r="J1933" t="str">
        <f>VLOOKUP($D1933,metadata!$B$2:$S$451,7,0)</f>
        <v>i</v>
      </c>
      <c r="K1933">
        <f>VLOOKUP($D1933,metadata!$B$2:$S$451,8,0)</f>
        <v>4</v>
      </c>
      <c r="L1933">
        <f>VLOOKUP($D1933,metadata!$B$2:$S$451,9,0)</f>
        <v>4</v>
      </c>
      <c r="M1933" t="str">
        <f>VLOOKUP($D1933,metadata!$B$2:$S$451,10,0)</f>
        <v/>
      </c>
      <c r="N1933" t="str">
        <f>VLOOKUP($D1933,metadata!$B$2:$S$451,11,0)</f>
        <v>Papilio memnon</v>
      </c>
      <c r="O1933" t="str">
        <f>VLOOKUP($D1933,metadata!$B$2:$S$451,12,0)</f>
        <v>lepidoptera</v>
      </c>
      <c r="P1933" t="str">
        <f>VLOOKUP($D1933,metadata!$B$2:$S$451,13,0)</f>
        <v>Mino</v>
      </c>
      <c r="Q1933">
        <f>VLOOKUP($D1933,metadata!$B$2:$S$451,14,0)</f>
        <v>34.826932999999997</v>
      </c>
      <c r="R1933">
        <f>VLOOKUP($D1933,metadata!$B$2:$S$451,15,0)</f>
        <v>135.470461</v>
      </c>
      <c r="S1933" t="str">
        <f>VLOOKUP($D1933,metadata!$B$2:$S$451,16,0)</f>
        <v/>
      </c>
      <c r="T1933" t="str">
        <f>VLOOKUP($D1933,metadata!$B$2:$S$451,17,0)</f>
        <v/>
      </c>
      <c r="U1933" t="str">
        <f>VLOOKUP($D1933,metadata!$B$2:$S$451,18,0)</f>
        <v/>
      </c>
      <c r="V1933">
        <f>VLOOKUP($D1933,metadata!$B$2:$Z$451,19,0)</f>
        <v>12</v>
      </c>
      <c r="W1933" t="str">
        <f>VLOOKUP($D1933,metadata!$B$2:$Z$451,20,0)</f>
        <v>global average</v>
      </c>
      <c r="X1933" t="str">
        <f>VLOOKUP($D1933,metadata!$B$2:$Z$451,21,0)</f>
        <v/>
      </c>
      <c r="Y1933">
        <f>VLOOKUP($D1933,metadata!$B$2:$Z$451,22,0)</f>
        <v>50</v>
      </c>
      <c r="Z1933" t="str">
        <f>VLOOKUP($D1933,metadata!$B$2:$Z$451,23,0)</f>
        <v/>
      </c>
      <c r="AA1933" t="str">
        <f>VLOOKUP($D1933,metadata!$B$2:$Z$451,24,0)</f>
        <v>pupal</v>
      </c>
      <c r="AB1933" t="str">
        <f>VLOOKUP($D1933,metadata!$B$2:$Z$451,25,0)</f>
        <v/>
      </c>
      <c r="AC1933">
        <v>13.013812154696099</v>
      </c>
      <c r="AD1933">
        <v>53.763440860214999</v>
      </c>
      <c r="AF1933">
        <f>IF(AE1933="",V1933,AE1933)</f>
        <v>12</v>
      </c>
      <c r="AG1933">
        <f>ROUND(AC1933,1)</f>
        <v>13</v>
      </c>
      <c r="AH1933">
        <v>1998</v>
      </c>
      <c r="AI1933" t="s">
        <v>38</v>
      </c>
      <c r="AJ1933" t="s">
        <v>38</v>
      </c>
    </row>
    <row r="1934" spans="3:36" x14ac:dyDescent="0.3">
      <c r="C1934">
        <v>1934</v>
      </c>
      <c r="D1934" t="str">
        <f t="shared" si="63"/>
        <v>50-Mino</v>
      </c>
      <c r="E1934" t="str">
        <f>VLOOKUP($D1934,metadata!$B$2:$S$451,2,0)</f>
        <v>Yoshio, M; Ishii, M</v>
      </c>
      <c r="F1934" t="str">
        <f>VLOOKUP($D1934,metadata!$B$2:$S$451,3,0)</f>
        <v>Geographical variation of pupal diapause in the great mormon butterfly, Papilio memnon L (Lepidoptera : Papilionidae), in western Japan</v>
      </c>
      <c r="G1934" t="str">
        <f>VLOOKUP($D1934,metadata!$B$2:$S$451,4,0)</f>
        <v>10.1303/aez.33.281</v>
      </c>
      <c r="H1934" t="str">
        <f>VLOOKUP($D1934,metadata!$B$2:$S$451,5,0)</f>
        <v>y</v>
      </c>
      <c r="I1934" t="str">
        <f>VLOOKUP($D1934,metadata!$B$2:$S$451,6,0)</f>
        <v>a</v>
      </c>
      <c r="J1934" t="str">
        <f>VLOOKUP($D1934,metadata!$B$2:$S$451,7,0)</f>
        <v>i</v>
      </c>
      <c r="K1934">
        <f>VLOOKUP($D1934,metadata!$B$2:$S$451,8,0)</f>
        <v>4</v>
      </c>
      <c r="L1934">
        <f>VLOOKUP($D1934,metadata!$B$2:$S$451,9,0)</f>
        <v>4</v>
      </c>
      <c r="M1934" t="str">
        <f>VLOOKUP($D1934,metadata!$B$2:$S$451,10,0)</f>
        <v/>
      </c>
      <c r="N1934" t="str">
        <f>VLOOKUP($D1934,metadata!$B$2:$S$451,11,0)</f>
        <v>Papilio memnon</v>
      </c>
      <c r="O1934" t="str">
        <f>VLOOKUP($D1934,metadata!$B$2:$S$451,12,0)</f>
        <v>lepidoptera</v>
      </c>
      <c r="P1934" t="str">
        <f>VLOOKUP($D1934,metadata!$B$2:$S$451,13,0)</f>
        <v>Mino</v>
      </c>
      <c r="Q1934">
        <f>VLOOKUP($D1934,metadata!$B$2:$S$451,14,0)</f>
        <v>34.826932999999997</v>
      </c>
      <c r="R1934">
        <f>VLOOKUP($D1934,metadata!$B$2:$S$451,15,0)</f>
        <v>135.470461</v>
      </c>
      <c r="S1934" t="str">
        <f>VLOOKUP($D1934,metadata!$B$2:$S$451,16,0)</f>
        <v/>
      </c>
      <c r="T1934" t="str">
        <f>VLOOKUP($D1934,metadata!$B$2:$S$451,17,0)</f>
        <v/>
      </c>
      <c r="U1934" t="str">
        <f>VLOOKUP($D1934,metadata!$B$2:$S$451,18,0)</f>
        <v/>
      </c>
      <c r="V1934">
        <f>VLOOKUP($D1934,metadata!$B$2:$Z$451,19,0)</f>
        <v>12</v>
      </c>
      <c r="W1934" t="str">
        <f>VLOOKUP($D1934,metadata!$B$2:$Z$451,20,0)</f>
        <v>global average</v>
      </c>
      <c r="X1934" t="str">
        <f>VLOOKUP($D1934,metadata!$B$2:$Z$451,21,0)</f>
        <v/>
      </c>
      <c r="Y1934">
        <f>VLOOKUP($D1934,metadata!$B$2:$Z$451,22,0)</f>
        <v>50</v>
      </c>
      <c r="Z1934" t="str">
        <f>VLOOKUP($D1934,metadata!$B$2:$Z$451,23,0)</f>
        <v/>
      </c>
      <c r="AA1934" t="str">
        <f>VLOOKUP($D1934,metadata!$B$2:$Z$451,24,0)</f>
        <v>pupal</v>
      </c>
      <c r="AB1934" t="str">
        <f>VLOOKUP($D1934,metadata!$B$2:$Z$451,25,0)</f>
        <v/>
      </c>
      <c r="AC1934">
        <v>14.008287292817601</v>
      </c>
      <c r="AD1934">
        <v>-0.53763440860215805</v>
      </c>
      <c r="AF1934">
        <f>IF(AE1934="",V1934,AE1934)</f>
        <v>12</v>
      </c>
      <c r="AG1934">
        <f>ROUND(AC1934,1)</f>
        <v>14</v>
      </c>
      <c r="AH1934">
        <v>1998</v>
      </c>
      <c r="AI1934" t="s">
        <v>38</v>
      </c>
      <c r="AJ1934" t="s">
        <v>38</v>
      </c>
    </row>
    <row r="1935" spans="3:36" x14ac:dyDescent="0.3">
      <c r="C1935">
        <v>1935</v>
      </c>
      <c r="D1935" t="str">
        <f t="shared" si="63"/>
        <v>51-1</v>
      </c>
      <c r="E1935" t="str">
        <f>VLOOKUP($D1935,metadata!$B$2:$S$451,2,0)</f>
        <v>Suwa, A; Gotoh, T</v>
      </c>
      <c r="F1935" t="str">
        <f>VLOOKUP($D1935,metadata!$B$2:$S$451,3,0)</f>
        <v>Geographic variation in diapause induction and mode of diapause inheritance in Tetranychus pueraricola</v>
      </c>
      <c r="G1935" t="str">
        <f>VLOOKUP($D1935,metadata!$B$2:$S$451,4,0)</f>
        <v>10.1111/j.1439-0418.2006.01050.x</v>
      </c>
      <c r="H1935" t="str">
        <f>VLOOKUP($D1935,metadata!$B$2:$S$451,5,0)</f>
        <v>y</v>
      </c>
      <c r="I1935" t="str">
        <f>VLOOKUP($D1935,metadata!$B$2:$S$451,6,0)</f>
        <v>a</v>
      </c>
      <c r="J1935" t="str">
        <f>VLOOKUP($D1935,metadata!$B$2:$S$451,7,0)</f>
        <v>i</v>
      </c>
      <c r="K1935">
        <f>VLOOKUP($D1935,metadata!$B$2:$S$451,8,0)</f>
        <v>32</v>
      </c>
      <c r="L1935">
        <f>VLOOKUP($D1935,metadata!$B$2:$S$451,9,0)</f>
        <v>5</v>
      </c>
      <c r="M1935" t="str">
        <f>VLOOKUP($D1935,metadata!$B$2:$S$451,10,0)</f>
        <v/>
      </c>
      <c r="N1935" t="str">
        <f>VLOOKUP($D1935,metadata!$B$2:$S$451,11,0)</f>
        <v>Tetranychus pueraricola</v>
      </c>
      <c r="O1935" t="str">
        <f>VLOOKUP($D1935,metadata!$B$2:$S$451,12,0)</f>
        <v>Trombidiformes</v>
      </c>
      <c r="P1935">
        <f>VLOOKUP($D1935,metadata!$B$2:$S$451,13,0)</f>
        <v>1</v>
      </c>
      <c r="Q1935">
        <f>VLOOKUP($D1935,metadata!$B$2:$S$451,14,0)</f>
        <v>39.966666666666697</v>
      </c>
      <c r="R1935">
        <f>VLOOKUP($D1935,metadata!$B$2:$S$451,15,0)</f>
        <v>140.933333333333</v>
      </c>
      <c r="S1935" t="str">
        <f>VLOOKUP($D1935,metadata!$B$2:$S$451,16,0)</f>
        <v/>
      </c>
      <c r="T1935" t="str">
        <f>VLOOKUP($D1935,metadata!$B$2:$S$451,17,0)</f>
        <v/>
      </c>
      <c r="U1935" t="str">
        <f>VLOOKUP($D1935,metadata!$B$2:$S$451,18,0)</f>
        <v/>
      </c>
      <c r="V1935">
        <f>VLOOKUP($D1935,metadata!$B$2:$Z$451,19,0)</f>
        <v>240</v>
      </c>
      <c r="W1935" t="str">
        <f>VLOOKUP($D1935,metadata!$B$2:$Z$451,20,0)</f>
        <v>global average</v>
      </c>
      <c r="X1935" t="str">
        <f>VLOOKUP($D1935,metadata!$B$2:$Z$451,21,0)</f>
        <v/>
      </c>
      <c r="Y1935" t="str">
        <f>VLOOKUP($D1935,metadata!$B$2:$Z$451,22,0)</f>
        <v>t-51</v>
      </c>
      <c r="Z1935" t="str">
        <f>VLOOKUP($D1935,metadata!$B$2:$Z$451,23,0)</f>
        <v/>
      </c>
      <c r="AA1935" t="str">
        <f>VLOOKUP($D1935,metadata!$B$2:$Z$451,24,0)</f>
        <v/>
      </c>
      <c r="AB1935" t="str">
        <f>VLOOKUP($D1935,metadata!$B$2:$Z$451,25,0)</f>
        <v>by hand</v>
      </c>
      <c r="AC1935">
        <v>10</v>
      </c>
      <c r="AD1935">
        <v>100</v>
      </c>
      <c r="AF1935">
        <f>IF(AE1935="",V1935,AE1935)</f>
        <v>240</v>
      </c>
      <c r="AG1935">
        <f>ROUND(AC1935,1)</f>
        <v>10</v>
      </c>
      <c r="AH1935">
        <v>2006</v>
      </c>
      <c r="AI1935" t="s">
        <v>38</v>
      </c>
      <c r="AJ1935" t="s">
        <v>38</v>
      </c>
    </row>
    <row r="1936" spans="3:36" x14ac:dyDescent="0.3">
      <c r="C1936">
        <v>1936</v>
      </c>
      <c r="D1936" t="str">
        <f t="shared" si="63"/>
        <v>51-1</v>
      </c>
      <c r="E1936" t="str">
        <f>VLOOKUP($D1936,metadata!$B$2:$S$451,2,0)</f>
        <v>Suwa, A; Gotoh, T</v>
      </c>
      <c r="F1936" t="str">
        <f>VLOOKUP($D1936,metadata!$B$2:$S$451,3,0)</f>
        <v>Geographic variation in diapause induction and mode of diapause inheritance in Tetranychus pueraricola</v>
      </c>
      <c r="G1936" t="str">
        <f>VLOOKUP($D1936,metadata!$B$2:$S$451,4,0)</f>
        <v>10.1111/j.1439-0418.2006.01050.x</v>
      </c>
      <c r="H1936" t="str">
        <f>VLOOKUP($D1936,metadata!$B$2:$S$451,5,0)</f>
        <v>y</v>
      </c>
      <c r="I1936" t="str">
        <f>VLOOKUP($D1936,metadata!$B$2:$S$451,6,0)</f>
        <v>a</v>
      </c>
      <c r="J1936" t="str">
        <f>VLOOKUP($D1936,metadata!$B$2:$S$451,7,0)</f>
        <v>i</v>
      </c>
      <c r="K1936">
        <f>VLOOKUP($D1936,metadata!$B$2:$S$451,8,0)</f>
        <v>32</v>
      </c>
      <c r="L1936">
        <f>VLOOKUP($D1936,metadata!$B$2:$S$451,9,0)</f>
        <v>5</v>
      </c>
      <c r="M1936" t="str">
        <f>VLOOKUP($D1936,metadata!$B$2:$S$451,10,0)</f>
        <v/>
      </c>
      <c r="N1936" t="str">
        <f>VLOOKUP($D1936,metadata!$B$2:$S$451,11,0)</f>
        <v>Tetranychus pueraricola</v>
      </c>
      <c r="O1936" t="str">
        <f>VLOOKUP($D1936,metadata!$B$2:$S$451,12,0)</f>
        <v>Trombidiformes</v>
      </c>
      <c r="P1936">
        <f>VLOOKUP($D1936,metadata!$B$2:$S$451,13,0)</f>
        <v>1</v>
      </c>
      <c r="Q1936">
        <f>VLOOKUP($D1936,metadata!$B$2:$S$451,14,0)</f>
        <v>39.966666666666697</v>
      </c>
      <c r="R1936">
        <f>VLOOKUP($D1936,metadata!$B$2:$S$451,15,0)</f>
        <v>140.933333333333</v>
      </c>
      <c r="S1936" t="str">
        <f>VLOOKUP($D1936,metadata!$B$2:$S$451,16,0)</f>
        <v/>
      </c>
      <c r="T1936" t="str">
        <f>VLOOKUP($D1936,metadata!$B$2:$S$451,17,0)</f>
        <v/>
      </c>
      <c r="U1936" t="str">
        <f>VLOOKUP($D1936,metadata!$B$2:$S$451,18,0)</f>
        <v/>
      </c>
      <c r="V1936">
        <f>VLOOKUP($D1936,metadata!$B$2:$Z$451,19,0)</f>
        <v>240</v>
      </c>
      <c r="W1936" t="str">
        <f>VLOOKUP($D1936,metadata!$B$2:$Z$451,20,0)</f>
        <v>global average</v>
      </c>
      <c r="X1936" t="str">
        <f>VLOOKUP($D1936,metadata!$B$2:$Z$451,21,0)</f>
        <v/>
      </c>
      <c r="Y1936" t="str">
        <f>VLOOKUP($D1936,metadata!$B$2:$Z$451,22,0)</f>
        <v>t-51</v>
      </c>
      <c r="Z1936" t="str">
        <f>VLOOKUP($D1936,metadata!$B$2:$Z$451,23,0)</f>
        <v/>
      </c>
      <c r="AA1936" t="str">
        <f>VLOOKUP($D1936,metadata!$B$2:$Z$451,24,0)</f>
        <v/>
      </c>
      <c r="AB1936" t="str">
        <f>VLOOKUP($D1936,metadata!$B$2:$Z$451,25,0)</f>
        <v>by hand</v>
      </c>
      <c r="AC1936">
        <v>11</v>
      </c>
      <c r="AD1936">
        <v>100</v>
      </c>
      <c r="AF1936">
        <f>IF(AE1936="",V1936,AE1936)</f>
        <v>240</v>
      </c>
      <c r="AG1936">
        <f>ROUND(AC1936,1)</f>
        <v>11</v>
      </c>
      <c r="AH1936">
        <v>2006</v>
      </c>
      <c r="AI1936" t="s">
        <v>38</v>
      </c>
      <c r="AJ1936" t="s">
        <v>38</v>
      </c>
    </row>
    <row r="1937" spans="3:36" x14ac:dyDescent="0.3">
      <c r="C1937">
        <v>1937</v>
      </c>
      <c r="D1937" t="str">
        <f t="shared" si="63"/>
        <v>51-1</v>
      </c>
      <c r="E1937" t="str">
        <f>VLOOKUP($D1937,metadata!$B$2:$S$451,2,0)</f>
        <v>Suwa, A; Gotoh, T</v>
      </c>
      <c r="F1937" t="str">
        <f>VLOOKUP($D1937,metadata!$B$2:$S$451,3,0)</f>
        <v>Geographic variation in diapause induction and mode of diapause inheritance in Tetranychus pueraricola</v>
      </c>
      <c r="G1937" t="str">
        <f>VLOOKUP($D1937,metadata!$B$2:$S$451,4,0)</f>
        <v>10.1111/j.1439-0418.2006.01050.x</v>
      </c>
      <c r="H1937" t="str">
        <f>VLOOKUP($D1937,metadata!$B$2:$S$451,5,0)</f>
        <v>y</v>
      </c>
      <c r="I1937" t="str">
        <f>VLOOKUP($D1937,metadata!$B$2:$S$451,6,0)</f>
        <v>a</v>
      </c>
      <c r="J1937" t="str">
        <f>VLOOKUP($D1937,metadata!$B$2:$S$451,7,0)</f>
        <v>i</v>
      </c>
      <c r="K1937">
        <f>VLOOKUP($D1937,metadata!$B$2:$S$451,8,0)</f>
        <v>32</v>
      </c>
      <c r="L1937">
        <f>VLOOKUP($D1937,metadata!$B$2:$S$451,9,0)</f>
        <v>5</v>
      </c>
      <c r="M1937" t="str">
        <f>VLOOKUP($D1937,metadata!$B$2:$S$451,10,0)</f>
        <v/>
      </c>
      <c r="N1937" t="str">
        <f>VLOOKUP($D1937,metadata!$B$2:$S$451,11,0)</f>
        <v>Tetranychus pueraricola</v>
      </c>
      <c r="O1937" t="str">
        <f>VLOOKUP($D1937,metadata!$B$2:$S$451,12,0)</f>
        <v>Trombidiformes</v>
      </c>
      <c r="P1937">
        <f>VLOOKUP($D1937,metadata!$B$2:$S$451,13,0)</f>
        <v>1</v>
      </c>
      <c r="Q1937">
        <f>VLOOKUP($D1937,metadata!$B$2:$S$451,14,0)</f>
        <v>39.966666666666697</v>
      </c>
      <c r="R1937">
        <f>VLOOKUP($D1937,metadata!$B$2:$S$451,15,0)</f>
        <v>140.933333333333</v>
      </c>
      <c r="S1937" t="str">
        <f>VLOOKUP($D1937,metadata!$B$2:$S$451,16,0)</f>
        <v/>
      </c>
      <c r="T1937" t="str">
        <f>VLOOKUP($D1937,metadata!$B$2:$S$451,17,0)</f>
        <v/>
      </c>
      <c r="U1937" t="str">
        <f>VLOOKUP($D1937,metadata!$B$2:$S$451,18,0)</f>
        <v/>
      </c>
      <c r="V1937">
        <f>VLOOKUP($D1937,metadata!$B$2:$Z$451,19,0)</f>
        <v>240</v>
      </c>
      <c r="W1937" t="str">
        <f>VLOOKUP($D1937,metadata!$B$2:$Z$451,20,0)</f>
        <v>global average</v>
      </c>
      <c r="X1937" t="str">
        <f>VLOOKUP($D1937,metadata!$B$2:$Z$451,21,0)</f>
        <v/>
      </c>
      <c r="Y1937" t="str">
        <f>VLOOKUP($D1937,metadata!$B$2:$Z$451,22,0)</f>
        <v>t-51</v>
      </c>
      <c r="Z1937" t="str">
        <f>VLOOKUP($D1937,metadata!$B$2:$Z$451,23,0)</f>
        <v/>
      </c>
      <c r="AA1937" t="str">
        <f>VLOOKUP($D1937,metadata!$B$2:$Z$451,24,0)</f>
        <v/>
      </c>
      <c r="AB1937" t="str">
        <f>VLOOKUP($D1937,metadata!$B$2:$Z$451,25,0)</f>
        <v>by hand</v>
      </c>
      <c r="AC1937">
        <v>11.5</v>
      </c>
      <c r="AD1937">
        <v>100</v>
      </c>
      <c r="AF1937">
        <f>IF(AE1937="",V1937,AE1937)</f>
        <v>240</v>
      </c>
      <c r="AG1937">
        <f>ROUND(AC1937,1)</f>
        <v>11.5</v>
      </c>
      <c r="AH1937">
        <v>2006</v>
      </c>
      <c r="AI1937" t="s">
        <v>38</v>
      </c>
      <c r="AJ1937" t="s">
        <v>38</v>
      </c>
    </row>
    <row r="1938" spans="3:36" x14ac:dyDescent="0.3">
      <c r="C1938">
        <v>1938</v>
      </c>
      <c r="D1938" t="str">
        <f t="shared" si="63"/>
        <v>51-1</v>
      </c>
      <c r="E1938" t="str">
        <f>VLOOKUP($D1938,metadata!$B$2:$S$451,2,0)</f>
        <v>Suwa, A; Gotoh, T</v>
      </c>
      <c r="F1938" t="str">
        <f>VLOOKUP($D1938,metadata!$B$2:$S$451,3,0)</f>
        <v>Geographic variation in diapause induction and mode of diapause inheritance in Tetranychus pueraricola</v>
      </c>
      <c r="G1938" t="str">
        <f>VLOOKUP($D1938,metadata!$B$2:$S$451,4,0)</f>
        <v>10.1111/j.1439-0418.2006.01050.x</v>
      </c>
      <c r="H1938" t="str">
        <f>VLOOKUP($D1938,metadata!$B$2:$S$451,5,0)</f>
        <v>y</v>
      </c>
      <c r="I1938" t="str">
        <f>VLOOKUP($D1938,metadata!$B$2:$S$451,6,0)</f>
        <v>a</v>
      </c>
      <c r="J1938" t="str">
        <f>VLOOKUP($D1938,metadata!$B$2:$S$451,7,0)</f>
        <v>i</v>
      </c>
      <c r="K1938">
        <f>VLOOKUP($D1938,metadata!$B$2:$S$451,8,0)</f>
        <v>32</v>
      </c>
      <c r="L1938">
        <f>VLOOKUP($D1938,metadata!$B$2:$S$451,9,0)</f>
        <v>5</v>
      </c>
      <c r="M1938" t="str">
        <f>VLOOKUP($D1938,metadata!$B$2:$S$451,10,0)</f>
        <v/>
      </c>
      <c r="N1938" t="str">
        <f>VLOOKUP($D1938,metadata!$B$2:$S$451,11,0)</f>
        <v>Tetranychus pueraricola</v>
      </c>
      <c r="O1938" t="str">
        <f>VLOOKUP($D1938,metadata!$B$2:$S$451,12,0)</f>
        <v>Trombidiformes</v>
      </c>
      <c r="P1938">
        <f>VLOOKUP($D1938,metadata!$B$2:$S$451,13,0)</f>
        <v>1</v>
      </c>
      <c r="Q1938">
        <f>VLOOKUP($D1938,metadata!$B$2:$S$451,14,0)</f>
        <v>39.966666666666697</v>
      </c>
      <c r="R1938">
        <f>VLOOKUP($D1938,metadata!$B$2:$S$451,15,0)</f>
        <v>140.933333333333</v>
      </c>
      <c r="S1938" t="str">
        <f>VLOOKUP($D1938,metadata!$B$2:$S$451,16,0)</f>
        <v/>
      </c>
      <c r="T1938" t="str">
        <f>VLOOKUP($D1938,metadata!$B$2:$S$451,17,0)</f>
        <v/>
      </c>
      <c r="U1938" t="str">
        <f>VLOOKUP($D1938,metadata!$B$2:$S$451,18,0)</f>
        <v/>
      </c>
      <c r="V1938">
        <f>VLOOKUP($D1938,metadata!$B$2:$Z$451,19,0)</f>
        <v>240</v>
      </c>
      <c r="W1938" t="str">
        <f>VLOOKUP($D1938,metadata!$B$2:$Z$451,20,0)</f>
        <v>global average</v>
      </c>
      <c r="X1938" t="str">
        <f>VLOOKUP($D1938,metadata!$B$2:$Z$451,21,0)</f>
        <v/>
      </c>
      <c r="Y1938" t="str">
        <f>VLOOKUP($D1938,metadata!$B$2:$Z$451,22,0)</f>
        <v>t-51</v>
      </c>
      <c r="Z1938" t="str">
        <f>VLOOKUP($D1938,metadata!$B$2:$Z$451,23,0)</f>
        <v/>
      </c>
      <c r="AA1938" t="str">
        <f>VLOOKUP($D1938,metadata!$B$2:$Z$451,24,0)</f>
        <v/>
      </c>
      <c r="AB1938" t="str">
        <f>VLOOKUP($D1938,metadata!$B$2:$Z$451,25,0)</f>
        <v>by hand</v>
      </c>
      <c r="AC1938">
        <v>12</v>
      </c>
      <c r="AD1938">
        <v>100</v>
      </c>
      <c r="AF1938">
        <f>IF(AE1938="",V1938,AE1938)</f>
        <v>240</v>
      </c>
      <c r="AG1938">
        <f>ROUND(AC1938,1)</f>
        <v>12</v>
      </c>
      <c r="AH1938">
        <v>2006</v>
      </c>
      <c r="AI1938" t="s">
        <v>38</v>
      </c>
      <c r="AJ1938" t="s">
        <v>38</v>
      </c>
    </row>
    <row r="1939" spans="3:36" x14ac:dyDescent="0.3">
      <c r="C1939">
        <v>1939</v>
      </c>
      <c r="D1939" t="str">
        <f t="shared" si="63"/>
        <v>51-1</v>
      </c>
      <c r="E1939" t="str">
        <f>VLOOKUP($D1939,metadata!$B$2:$S$451,2,0)</f>
        <v>Suwa, A; Gotoh, T</v>
      </c>
      <c r="F1939" t="str">
        <f>VLOOKUP($D1939,metadata!$B$2:$S$451,3,0)</f>
        <v>Geographic variation in diapause induction and mode of diapause inheritance in Tetranychus pueraricola</v>
      </c>
      <c r="G1939" t="str">
        <f>VLOOKUP($D1939,metadata!$B$2:$S$451,4,0)</f>
        <v>10.1111/j.1439-0418.2006.01050.x</v>
      </c>
      <c r="H1939" t="str">
        <f>VLOOKUP($D1939,metadata!$B$2:$S$451,5,0)</f>
        <v>y</v>
      </c>
      <c r="I1939" t="str">
        <f>VLOOKUP($D1939,metadata!$B$2:$S$451,6,0)</f>
        <v>a</v>
      </c>
      <c r="J1939" t="str">
        <f>VLOOKUP($D1939,metadata!$B$2:$S$451,7,0)</f>
        <v>i</v>
      </c>
      <c r="K1939">
        <f>VLOOKUP($D1939,metadata!$B$2:$S$451,8,0)</f>
        <v>32</v>
      </c>
      <c r="L1939">
        <f>VLOOKUP($D1939,metadata!$B$2:$S$451,9,0)</f>
        <v>5</v>
      </c>
      <c r="M1939" t="str">
        <f>VLOOKUP($D1939,metadata!$B$2:$S$451,10,0)</f>
        <v/>
      </c>
      <c r="N1939" t="str">
        <f>VLOOKUP($D1939,metadata!$B$2:$S$451,11,0)</f>
        <v>Tetranychus pueraricola</v>
      </c>
      <c r="O1939" t="str">
        <f>VLOOKUP($D1939,metadata!$B$2:$S$451,12,0)</f>
        <v>Trombidiformes</v>
      </c>
      <c r="P1939">
        <f>VLOOKUP($D1939,metadata!$B$2:$S$451,13,0)</f>
        <v>1</v>
      </c>
      <c r="Q1939">
        <f>VLOOKUP($D1939,metadata!$B$2:$S$451,14,0)</f>
        <v>39.966666666666697</v>
      </c>
      <c r="R1939">
        <f>VLOOKUP($D1939,metadata!$B$2:$S$451,15,0)</f>
        <v>140.933333333333</v>
      </c>
      <c r="S1939" t="str">
        <f>VLOOKUP($D1939,metadata!$B$2:$S$451,16,0)</f>
        <v/>
      </c>
      <c r="T1939" t="str">
        <f>VLOOKUP($D1939,metadata!$B$2:$S$451,17,0)</f>
        <v/>
      </c>
      <c r="U1939" t="str">
        <f>VLOOKUP($D1939,metadata!$B$2:$S$451,18,0)</f>
        <v/>
      </c>
      <c r="V1939">
        <f>VLOOKUP($D1939,metadata!$B$2:$Z$451,19,0)</f>
        <v>240</v>
      </c>
      <c r="W1939" t="str">
        <f>VLOOKUP($D1939,metadata!$B$2:$Z$451,20,0)</f>
        <v>global average</v>
      </c>
      <c r="X1939" t="str">
        <f>VLOOKUP($D1939,metadata!$B$2:$Z$451,21,0)</f>
        <v/>
      </c>
      <c r="Y1939" t="str">
        <f>VLOOKUP($D1939,metadata!$B$2:$Z$451,22,0)</f>
        <v>t-51</v>
      </c>
      <c r="Z1939" t="str">
        <f>VLOOKUP($D1939,metadata!$B$2:$Z$451,23,0)</f>
        <v/>
      </c>
      <c r="AA1939" t="str">
        <f>VLOOKUP($D1939,metadata!$B$2:$Z$451,24,0)</f>
        <v/>
      </c>
      <c r="AB1939" t="str">
        <f>VLOOKUP($D1939,metadata!$B$2:$Z$451,25,0)</f>
        <v>by hand</v>
      </c>
      <c r="AC1939">
        <v>13</v>
      </c>
      <c r="AD1939">
        <v>33.3333333333333</v>
      </c>
      <c r="AF1939">
        <f>IF(AE1939="",V1939,AE1939)</f>
        <v>240</v>
      </c>
      <c r="AG1939">
        <f>ROUND(AC1939,1)</f>
        <v>13</v>
      </c>
      <c r="AH1939">
        <v>2006</v>
      </c>
      <c r="AI1939" t="s">
        <v>38</v>
      </c>
      <c r="AJ1939" t="s">
        <v>38</v>
      </c>
    </row>
    <row r="1940" spans="3:36" x14ac:dyDescent="0.3">
      <c r="C1940">
        <v>1940</v>
      </c>
      <c r="D1940" t="str">
        <f t="shared" si="63"/>
        <v>51-2</v>
      </c>
      <c r="E1940" t="str">
        <f>VLOOKUP($D1940,metadata!$B$2:$S$451,2,0)</f>
        <v>Suwa, A; Gotoh, T</v>
      </c>
      <c r="F1940" t="str">
        <f>VLOOKUP($D1940,metadata!$B$2:$S$451,3,0)</f>
        <v>Geographic variation in diapause induction and mode of diapause inheritance in Tetranychus pueraricola</v>
      </c>
      <c r="G1940" t="str">
        <f>VLOOKUP($D1940,metadata!$B$2:$S$451,4,0)</f>
        <v>10.1111/j.1439-0418.2006.01050.x</v>
      </c>
      <c r="H1940" t="str">
        <f>VLOOKUP($D1940,metadata!$B$2:$S$451,5,0)</f>
        <v>y</v>
      </c>
      <c r="I1940" t="str">
        <f>VLOOKUP($D1940,metadata!$B$2:$S$451,6,0)</f>
        <v>a</v>
      </c>
      <c r="J1940" t="str">
        <f>VLOOKUP($D1940,metadata!$B$2:$S$451,7,0)</f>
        <v>i</v>
      </c>
      <c r="K1940">
        <f>VLOOKUP($D1940,metadata!$B$2:$S$451,8,0)</f>
        <v>32</v>
      </c>
      <c r="L1940">
        <f>VLOOKUP($D1940,metadata!$B$2:$S$451,9,0)</f>
        <v>5</v>
      </c>
      <c r="M1940" t="str">
        <f>VLOOKUP($D1940,metadata!$B$2:$S$451,10,0)</f>
        <v/>
      </c>
      <c r="N1940" t="str">
        <f>VLOOKUP($D1940,metadata!$B$2:$S$451,11,0)</f>
        <v>Tetranychus pueraricola</v>
      </c>
      <c r="O1940" t="str">
        <f>VLOOKUP($D1940,metadata!$B$2:$S$451,12,0)</f>
        <v>Trombidiformes</v>
      </c>
      <c r="P1940">
        <f>VLOOKUP($D1940,metadata!$B$2:$S$451,13,0)</f>
        <v>2</v>
      </c>
      <c r="Q1940">
        <f>VLOOKUP($D1940,metadata!$B$2:$S$451,14,0)</f>
        <v>38.966666666666697</v>
      </c>
      <c r="R1940">
        <f>VLOOKUP($D1940,metadata!$B$2:$S$451,15,0)</f>
        <v>141.183333333333</v>
      </c>
      <c r="S1940" t="str">
        <f>VLOOKUP($D1940,metadata!$B$2:$S$451,16,0)</f>
        <v/>
      </c>
      <c r="T1940" t="str">
        <f>VLOOKUP($D1940,metadata!$B$2:$S$451,17,0)</f>
        <v/>
      </c>
      <c r="U1940" t="str">
        <f>VLOOKUP($D1940,metadata!$B$2:$S$451,18,0)</f>
        <v/>
      </c>
      <c r="V1940">
        <f>VLOOKUP($D1940,metadata!$B$2:$Z$451,19,0)</f>
        <v>240</v>
      </c>
      <c r="W1940" t="str">
        <f>VLOOKUP($D1940,metadata!$B$2:$Z$451,20,0)</f>
        <v>global average</v>
      </c>
      <c r="X1940" t="str">
        <f>VLOOKUP($D1940,metadata!$B$2:$Z$451,21,0)</f>
        <v/>
      </c>
      <c r="Y1940" t="str">
        <f>VLOOKUP($D1940,metadata!$B$2:$Z$451,22,0)</f>
        <v>t-51</v>
      </c>
      <c r="Z1940" t="str">
        <f>VLOOKUP($D1940,metadata!$B$2:$Z$451,23,0)</f>
        <v/>
      </c>
      <c r="AA1940" t="str">
        <f>VLOOKUP($D1940,metadata!$B$2:$Z$451,24,0)</f>
        <v/>
      </c>
      <c r="AB1940" t="str">
        <f>VLOOKUP($D1940,metadata!$B$2:$Z$451,25,0)</f>
        <v>by hand</v>
      </c>
      <c r="AC1940">
        <v>10</v>
      </c>
      <c r="AD1940">
        <v>100</v>
      </c>
      <c r="AF1940">
        <f>IF(AE1940="",V1940,AE1940)</f>
        <v>240</v>
      </c>
      <c r="AG1940">
        <f>ROUND(AC1940,1)</f>
        <v>10</v>
      </c>
      <c r="AH1940">
        <v>2006</v>
      </c>
      <c r="AI1940" t="s">
        <v>38</v>
      </c>
      <c r="AJ1940" t="s">
        <v>38</v>
      </c>
    </row>
    <row r="1941" spans="3:36" x14ac:dyDescent="0.3">
      <c r="C1941">
        <v>1941</v>
      </c>
      <c r="D1941" t="str">
        <f t="shared" si="63"/>
        <v>51-2</v>
      </c>
      <c r="E1941" t="str">
        <f>VLOOKUP($D1941,metadata!$B$2:$S$451,2,0)</f>
        <v>Suwa, A; Gotoh, T</v>
      </c>
      <c r="F1941" t="str">
        <f>VLOOKUP($D1941,metadata!$B$2:$S$451,3,0)</f>
        <v>Geographic variation in diapause induction and mode of diapause inheritance in Tetranychus pueraricola</v>
      </c>
      <c r="G1941" t="str">
        <f>VLOOKUP($D1941,metadata!$B$2:$S$451,4,0)</f>
        <v>10.1111/j.1439-0418.2006.01050.x</v>
      </c>
      <c r="H1941" t="str">
        <f>VLOOKUP($D1941,metadata!$B$2:$S$451,5,0)</f>
        <v>y</v>
      </c>
      <c r="I1941" t="str">
        <f>VLOOKUP($D1941,metadata!$B$2:$S$451,6,0)</f>
        <v>a</v>
      </c>
      <c r="J1941" t="str">
        <f>VLOOKUP($D1941,metadata!$B$2:$S$451,7,0)</f>
        <v>i</v>
      </c>
      <c r="K1941">
        <f>VLOOKUP($D1941,metadata!$B$2:$S$451,8,0)</f>
        <v>32</v>
      </c>
      <c r="L1941">
        <f>VLOOKUP($D1941,metadata!$B$2:$S$451,9,0)</f>
        <v>5</v>
      </c>
      <c r="M1941" t="str">
        <f>VLOOKUP($D1941,metadata!$B$2:$S$451,10,0)</f>
        <v/>
      </c>
      <c r="N1941" t="str">
        <f>VLOOKUP($D1941,metadata!$B$2:$S$451,11,0)</f>
        <v>Tetranychus pueraricola</v>
      </c>
      <c r="O1941" t="str">
        <f>VLOOKUP($D1941,metadata!$B$2:$S$451,12,0)</f>
        <v>Trombidiformes</v>
      </c>
      <c r="P1941">
        <f>VLOOKUP($D1941,metadata!$B$2:$S$451,13,0)</f>
        <v>2</v>
      </c>
      <c r="Q1941">
        <f>VLOOKUP($D1941,metadata!$B$2:$S$451,14,0)</f>
        <v>38.966666666666697</v>
      </c>
      <c r="R1941">
        <f>VLOOKUP($D1941,metadata!$B$2:$S$451,15,0)</f>
        <v>141.183333333333</v>
      </c>
      <c r="S1941" t="str">
        <f>VLOOKUP($D1941,metadata!$B$2:$S$451,16,0)</f>
        <v/>
      </c>
      <c r="T1941" t="str">
        <f>VLOOKUP($D1941,metadata!$B$2:$S$451,17,0)</f>
        <v/>
      </c>
      <c r="U1941" t="str">
        <f>VLOOKUP($D1941,metadata!$B$2:$S$451,18,0)</f>
        <v/>
      </c>
      <c r="V1941">
        <f>VLOOKUP($D1941,metadata!$B$2:$Z$451,19,0)</f>
        <v>240</v>
      </c>
      <c r="W1941" t="str">
        <f>VLOOKUP($D1941,metadata!$B$2:$Z$451,20,0)</f>
        <v>global average</v>
      </c>
      <c r="X1941" t="str">
        <f>VLOOKUP($D1941,metadata!$B$2:$Z$451,21,0)</f>
        <v/>
      </c>
      <c r="Y1941" t="str">
        <f>VLOOKUP($D1941,metadata!$B$2:$Z$451,22,0)</f>
        <v>t-51</v>
      </c>
      <c r="Z1941" t="str">
        <f>VLOOKUP($D1941,metadata!$B$2:$Z$451,23,0)</f>
        <v/>
      </c>
      <c r="AA1941" t="str">
        <f>VLOOKUP($D1941,metadata!$B$2:$Z$451,24,0)</f>
        <v/>
      </c>
      <c r="AB1941" t="str">
        <f>VLOOKUP($D1941,metadata!$B$2:$Z$451,25,0)</f>
        <v>by hand</v>
      </c>
      <c r="AC1941">
        <v>11</v>
      </c>
      <c r="AD1941">
        <v>100</v>
      </c>
      <c r="AF1941">
        <f>IF(AE1941="",V1941,AE1941)</f>
        <v>240</v>
      </c>
      <c r="AG1941">
        <f>ROUND(AC1941,1)</f>
        <v>11</v>
      </c>
      <c r="AH1941">
        <v>2006</v>
      </c>
      <c r="AI1941" t="s">
        <v>38</v>
      </c>
      <c r="AJ1941" t="s">
        <v>38</v>
      </c>
    </row>
    <row r="1942" spans="3:36" x14ac:dyDescent="0.3">
      <c r="C1942">
        <v>1942</v>
      </c>
      <c r="D1942" t="str">
        <f t="shared" si="63"/>
        <v>51-2</v>
      </c>
      <c r="E1942" t="str">
        <f>VLOOKUP($D1942,metadata!$B$2:$S$451,2,0)</f>
        <v>Suwa, A; Gotoh, T</v>
      </c>
      <c r="F1942" t="str">
        <f>VLOOKUP($D1942,metadata!$B$2:$S$451,3,0)</f>
        <v>Geographic variation in diapause induction and mode of diapause inheritance in Tetranychus pueraricola</v>
      </c>
      <c r="G1942" t="str">
        <f>VLOOKUP($D1942,metadata!$B$2:$S$451,4,0)</f>
        <v>10.1111/j.1439-0418.2006.01050.x</v>
      </c>
      <c r="H1942" t="str">
        <f>VLOOKUP($D1942,metadata!$B$2:$S$451,5,0)</f>
        <v>y</v>
      </c>
      <c r="I1942" t="str">
        <f>VLOOKUP($D1942,metadata!$B$2:$S$451,6,0)</f>
        <v>a</v>
      </c>
      <c r="J1942" t="str">
        <f>VLOOKUP($D1942,metadata!$B$2:$S$451,7,0)</f>
        <v>i</v>
      </c>
      <c r="K1942">
        <f>VLOOKUP($D1942,metadata!$B$2:$S$451,8,0)</f>
        <v>32</v>
      </c>
      <c r="L1942">
        <f>VLOOKUP($D1942,metadata!$B$2:$S$451,9,0)</f>
        <v>5</v>
      </c>
      <c r="M1942" t="str">
        <f>VLOOKUP($D1942,metadata!$B$2:$S$451,10,0)</f>
        <v/>
      </c>
      <c r="N1942" t="str">
        <f>VLOOKUP($D1942,metadata!$B$2:$S$451,11,0)</f>
        <v>Tetranychus pueraricola</v>
      </c>
      <c r="O1942" t="str">
        <f>VLOOKUP($D1942,metadata!$B$2:$S$451,12,0)</f>
        <v>Trombidiformes</v>
      </c>
      <c r="P1942">
        <f>VLOOKUP($D1942,metadata!$B$2:$S$451,13,0)</f>
        <v>2</v>
      </c>
      <c r="Q1942">
        <f>VLOOKUP($D1942,metadata!$B$2:$S$451,14,0)</f>
        <v>38.966666666666697</v>
      </c>
      <c r="R1942">
        <f>VLOOKUP($D1942,metadata!$B$2:$S$451,15,0)</f>
        <v>141.183333333333</v>
      </c>
      <c r="S1942" t="str">
        <f>VLOOKUP($D1942,metadata!$B$2:$S$451,16,0)</f>
        <v/>
      </c>
      <c r="T1942" t="str">
        <f>VLOOKUP($D1942,metadata!$B$2:$S$451,17,0)</f>
        <v/>
      </c>
      <c r="U1942" t="str">
        <f>VLOOKUP($D1942,metadata!$B$2:$S$451,18,0)</f>
        <v/>
      </c>
      <c r="V1942">
        <f>VLOOKUP($D1942,metadata!$B$2:$Z$451,19,0)</f>
        <v>240</v>
      </c>
      <c r="W1942" t="str">
        <f>VLOOKUP($D1942,metadata!$B$2:$Z$451,20,0)</f>
        <v>global average</v>
      </c>
      <c r="X1942" t="str">
        <f>VLOOKUP($D1942,metadata!$B$2:$Z$451,21,0)</f>
        <v/>
      </c>
      <c r="Y1942" t="str">
        <f>VLOOKUP($D1942,metadata!$B$2:$Z$451,22,0)</f>
        <v>t-51</v>
      </c>
      <c r="Z1942" t="str">
        <f>VLOOKUP($D1942,metadata!$B$2:$Z$451,23,0)</f>
        <v/>
      </c>
      <c r="AA1942" t="str">
        <f>VLOOKUP($D1942,metadata!$B$2:$Z$451,24,0)</f>
        <v/>
      </c>
      <c r="AB1942" t="str">
        <f>VLOOKUP($D1942,metadata!$B$2:$Z$451,25,0)</f>
        <v>by hand</v>
      </c>
      <c r="AC1942">
        <v>11.5</v>
      </c>
      <c r="AD1942">
        <v>100</v>
      </c>
      <c r="AF1942">
        <f>IF(AE1942="",V1942,AE1942)</f>
        <v>240</v>
      </c>
      <c r="AG1942">
        <f>ROUND(AC1942,1)</f>
        <v>11.5</v>
      </c>
      <c r="AH1942">
        <v>2006</v>
      </c>
      <c r="AI1942" t="s">
        <v>38</v>
      </c>
      <c r="AJ1942" t="s">
        <v>38</v>
      </c>
    </row>
    <row r="1943" spans="3:36" x14ac:dyDescent="0.3">
      <c r="C1943">
        <v>1943</v>
      </c>
      <c r="D1943" t="str">
        <f t="shared" si="63"/>
        <v>51-2</v>
      </c>
      <c r="E1943" t="str">
        <f>VLOOKUP($D1943,metadata!$B$2:$S$451,2,0)</f>
        <v>Suwa, A; Gotoh, T</v>
      </c>
      <c r="F1943" t="str">
        <f>VLOOKUP($D1943,metadata!$B$2:$S$451,3,0)</f>
        <v>Geographic variation in diapause induction and mode of diapause inheritance in Tetranychus pueraricola</v>
      </c>
      <c r="G1943" t="str">
        <f>VLOOKUP($D1943,metadata!$B$2:$S$451,4,0)</f>
        <v>10.1111/j.1439-0418.2006.01050.x</v>
      </c>
      <c r="H1943" t="str">
        <f>VLOOKUP($D1943,metadata!$B$2:$S$451,5,0)</f>
        <v>y</v>
      </c>
      <c r="I1943" t="str">
        <f>VLOOKUP($D1943,metadata!$B$2:$S$451,6,0)</f>
        <v>a</v>
      </c>
      <c r="J1943" t="str">
        <f>VLOOKUP($D1943,metadata!$B$2:$S$451,7,0)</f>
        <v>i</v>
      </c>
      <c r="K1943">
        <f>VLOOKUP($D1943,metadata!$B$2:$S$451,8,0)</f>
        <v>32</v>
      </c>
      <c r="L1943">
        <f>VLOOKUP($D1943,metadata!$B$2:$S$451,9,0)</f>
        <v>5</v>
      </c>
      <c r="M1943" t="str">
        <f>VLOOKUP($D1943,metadata!$B$2:$S$451,10,0)</f>
        <v/>
      </c>
      <c r="N1943" t="str">
        <f>VLOOKUP($D1943,metadata!$B$2:$S$451,11,0)</f>
        <v>Tetranychus pueraricola</v>
      </c>
      <c r="O1943" t="str">
        <f>VLOOKUP($D1943,metadata!$B$2:$S$451,12,0)</f>
        <v>Trombidiformes</v>
      </c>
      <c r="P1943">
        <f>VLOOKUP($D1943,metadata!$B$2:$S$451,13,0)</f>
        <v>2</v>
      </c>
      <c r="Q1943">
        <f>VLOOKUP($D1943,metadata!$B$2:$S$451,14,0)</f>
        <v>38.966666666666697</v>
      </c>
      <c r="R1943">
        <f>VLOOKUP($D1943,metadata!$B$2:$S$451,15,0)</f>
        <v>141.183333333333</v>
      </c>
      <c r="S1943" t="str">
        <f>VLOOKUP($D1943,metadata!$B$2:$S$451,16,0)</f>
        <v/>
      </c>
      <c r="T1943" t="str">
        <f>VLOOKUP($D1943,metadata!$B$2:$S$451,17,0)</f>
        <v/>
      </c>
      <c r="U1943" t="str">
        <f>VLOOKUP($D1943,metadata!$B$2:$S$451,18,0)</f>
        <v/>
      </c>
      <c r="V1943">
        <f>VLOOKUP($D1943,metadata!$B$2:$Z$451,19,0)</f>
        <v>240</v>
      </c>
      <c r="W1943" t="str">
        <f>VLOOKUP($D1943,metadata!$B$2:$Z$451,20,0)</f>
        <v>global average</v>
      </c>
      <c r="X1943" t="str">
        <f>VLOOKUP($D1943,metadata!$B$2:$Z$451,21,0)</f>
        <v/>
      </c>
      <c r="Y1943" t="str">
        <f>VLOOKUP($D1943,metadata!$B$2:$Z$451,22,0)</f>
        <v>t-51</v>
      </c>
      <c r="Z1943" t="str">
        <f>VLOOKUP($D1943,metadata!$B$2:$Z$451,23,0)</f>
        <v/>
      </c>
      <c r="AA1943" t="str">
        <f>VLOOKUP($D1943,metadata!$B$2:$Z$451,24,0)</f>
        <v/>
      </c>
      <c r="AB1943" t="str">
        <f>VLOOKUP($D1943,metadata!$B$2:$Z$451,25,0)</f>
        <v>by hand</v>
      </c>
      <c r="AC1943">
        <v>12</v>
      </c>
      <c r="AD1943">
        <v>96.6666666666667</v>
      </c>
      <c r="AF1943">
        <f>IF(AE1943="",V1943,AE1943)</f>
        <v>240</v>
      </c>
      <c r="AG1943">
        <f>ROUND(AC1943,1)</f>
        <v>12</v>
      </c>
      <c r="AH1943">
        <v>2006</v>
      </c>
      <c r="AI1943" t="s">
        <v>38</v>
      </c>
      <c r="AJ1943" t="s">
        <v>38</v>
      </c>
    </row>
    <row r="1944" spans="3:36" x14ac:dyDescent="0.3">
      <c r="C1944">
        <v>1944</v>
      </c>
      <c r="D1944" t="str">
        <f t="shared" si="63"/>
        <v>51-2</v>
      </c>
      <c r="E1944" t="str">
        <f>VLOOKUP($D1944,metadata!$B$2:$S$451,2,0)</f>
        <v>Suwa, A; Gotoh, T</v>
      </c>
      <c r="F1944" t="str">
        <f>VLOOKUP($D1944,metadata!$B$2:$S$451,3,0)</f>
        <v>Geographic variation in diapause induction and mode of diapause inheritance in Tetranychus pueraricola</v>
      </c>
      <c r="G1944" t="str">
        <f>VLOOKUP($D1944,metadata!$B$2:$S$451,4,0)</f>
        <v>10.1111/j.1439-0418.2006.01050.x</v>
      </c>
      <c r="H1944" t="str">
        <f>VLOOKUP($D1944,metadata!$B$2:$S$451,5,0)</f>
        <v>y</v>
      </c>
      <c r="I1944" t="str">
        <f>VLOOKUP($D1944,metadata!$B$2:$S$451,6,0)</f>
        <v>a</v>
      </c>
      <c r="J1944" t="str">
        <f>VLOOKUP($D1944,metadata!$B$2:$S$451,7,0)</f>
        <v>i</v>
      </c>
      <c r="K1944">
        <f>VLOOKUP($D1944,metadata!$B$2:$S$451,8,0)</f>
        <v>32</v>
      </c>
      <c r="L1944">
        <f>VLOOKUP($D1944,metadata!$B$2:$S$451,9,0)</f>
        <v>5</v>
      </c>
      <c r="M1944" t="str">
        <f>VLOOKUP($D1944,metadata!$B$2:$S$451,10,0)</f>
        <v/>
      </c>
      <c r="N1944" t="str">
        <f>VLOOKUP($D1944,metadata!$B$2:$S$451,11,0)</f>
        <v>Tetranychus pueraricola</v>
      </c>
      <c r="O1944" t="str">
        <f>VLOOKUP($D1944,metadata!$B$2:$S$451,12,0)</f>
        <v>Trombidiformes</v>
      </c>
      <c r="P1944">
        <f>VLOOKUP($D1944,metadata!$B$2:$S$451,13,0)</f>
        <v>2</v>
      </c>
      <c r="Q1944">
        <f>VLOOKUP($D1944,metadata!$B$2:$S$451,14,0)</f>
        <v>38.966666666666697</v>
      </c>
      <c r="R1944">
        <f>VLOOKUP($D1944,metadata!$B$2:$S$451,15,0)</f>
        <v>141.183333333333</v>
      </c>
      <c r="S1944" t="str">
        <f>VLOOKUP($D1944,metadata!$B$2:$S$451,16,0)</f>
        <v/>
      </c>
      <c r="T1944" t="str">
        <f>VLOOKUP($D1944,metadata!$B$2:$S$451,17,0)</f>
        <v/>
      </c>
      <c r="U1944" t="str">
        <f>VLOOKUP($D1944,metadata!$B$2:$S$451,18,0)</f>
        <v/>
      </c>
      <c r="V1944">
        <f>VLOOKUP($D1944,metadata!$B$2:$Z$451,19,0)</f>
        <v>240</v>
      </c>
      <c r="W1944" t="str">
        <f>VLOOKUP($D1944,metadata!$B$2:$Z$451,20,0)</f>
        <v>global average</v>
      </c>
      <c r="X1944" t="str">
        <f>VLOOKUP($D1944,metadata!$B$2:$Z$451,21,0)</f>
        <v/>
      </c>
      <c r="Y1944" t="str">
        <f>VLOOKUP($D1944,metadata!$B$2:$Z$451,22,0)</f>
        <v>t-51</v>
      </c>
      <c r="Z1944" t="str">
        <f>VLOOKUP($D1944,metadata!$B$2:$Z$451,23,0)</f>
        <v/>
      </c>
      <c r="AA1944" t="str">
        <f>VLOOKUP($D1944,metadata!$B$2:$Z$451,24,0)</f>
        <v/>
      </c>
      <c r="AB1944" t="str">
        <f>VLOOKUP($D1944,metadata!$B$2:$Z$451,25,0)</f>
        <v>by hand</v>
      </c>
      <c r="AC1944">
        <v>13</v>
      </c>
      <c r="AD1944">
        <v>0</v>
      </c>
      <c r="AF1944">
        <f>IF(AE1944="",V1944,AE1944)</f>
        <v>240</v>
      </c>
      <c r="AG1944">
        <f>ROUND(AC1944,1)</f>
        <v>13</v>
      </c>
      <c r="AH1944">
        <v>2006</v>
      </c>
      <c r="AI1944" t="s">
        <v>38</v>
      </c>
      <c r="AJ1944" t="s">
        <v>38</v>
      </c>
    </row>
    <row r="1945" spans="3:36" x14ac:dyDescent="0.3">
      <c r="C1945">
        <v>1945</v>
      </c>
      <c r="D1945" t="str">
        <f t="shared" si="63"/>
        <v>51-3</v>
      </c>
      <c r="E1945" t="str">
        <f>VLOOKUP($D1945,metadata!$B$2:$S$451,2,0)</f>
        <v>Suwa, A; Gotoh, T</v>
      </c>
      <c r="F1945" t="str">
        <f>VLOOKUP($D1945,metadata!$B$2:$S$451,3,0)</f>
        <v>Geographic variation in diapause induction and mode of diapause inheritance in Tetranychus pueraricola</v>
      </c>
      <c r="G1945" t="str">
        <f>VLOOKUP($D1945,metadata!$B$2:$S$451,4,0)</f>
        <v>10.1111/j.1439-0418.2006.01050.x</v>
      </c>
      <c r="H1945" t="str">
        <f>VLOOKUP($D1945,metadata!$B$2:$S$451,5,0)</f>
        <v>y</v>
      </c>
      <c r="I1945" t="str">
        <f>VLOOKUP($D1945,metadata!$B$2:$S$451,6,0)</f>
        <v>a</v>
      </c>
      <c r="J1945" t="str">
        <f>VLOOKUP($D1945,metadata!$B$2:$S$451,7,0)</f>
        <v>i</v>
      </c>
      <c r="K1945">
        <f>VLOOKUP($D1945,metadata!$B$2:$S$451,8,0)</f>
        <v>32</v>
      </c>
      <c r="L1945">
        <f>VLOOKUP($D1945,metadata!$B$2:$S$451,9,0)</f>
        <v>5</v>
      </c>
      <c r="M1945" t="str">
        <f>VLOOKUP($D1945,metadata!$B$2:$S$451,10,0)</f>
        <v/>
      </c>
      <c r="N1945" t="str">
        <f>VLOOKUP($D1945,metadata!$B$2:$S$451,11,0)</f>
        <v>Tetranychus pueraricola</v>
      </c>
      <c r="O1945" t="str">
        <f>VLOOKUP($D1945,metadata!$B$2:$S$451,12,0)</f>
        <v>Trombidiformes</v>
      </c>
      <c r="P1945">
        <f>VLOOKUP($D1945,metadata!$B$2:$S$451,13,0)</f>
        <v>3</v>
      </c>
      <c r="Q1945">
        <f>VLOOKUP($D1945,metadata!$B$2:$S$451,14,0)</f>
        <v>39.75</v>
      </c>
      <c r="R1945">
        <f>VLOOKUP($D1945,metadata!$B$2:$S$451,15,0)</f>
        <v>140.683333333333</v>
      </c>
      <c r="S1945" t="str">
        <f>VLOOKUP($D1945,metadata!$B$2:$S$451,16,0)</f>
        <v/>
      </c>
      <c r="T1945" t="str">
        <f>VLOOKUP($D1945,metadata!$B$2:$S$451,17,0)</f>
        <v/>
      </c>
      <c r="U1945" t="str">
        <f>VLOOKUP($D1945,metadata!$B$2:$S$451,18,0)</f>
        <v/>
      </c>
      <c r="V1945">
        <f>VLOOKUP($D1945,metadata!$B$2:$Z$451,19,0)</f>
        <v>240</v>
      </c>
      <c r="W1945" t="str">
        <f>VLOOKUP($D1945,metadata!$B$2:$Z$451,20,0)</f>
        <v>global average</v>
      </c>
      <c r="X1945" t="str">
        <f>VLOOKUP($D1945,metadata!$B$2:$Z$451,21,0)</f>
        <v/>
      </c>
      <c r="Y1945" t="str">
        <f>VLOOKUP($D1945,metadata!$B$2:$Z$451,22,0)</f>
        <v>t-51</v>
      </c>
      <c r="Z1945" t="str">
        <f>VLOOKUP($D1945,metadata!$B$2:$Z$451,23,0)</f>
        <v/>
      </c>
      <c r="AA1945" t="str">
        <f>VLOOKUP($D1945,metadata!$B$2:$Z$451,24,0)</f>
        <v/>
      </c>
      <c r="AB1945" t="str">
        <f>VLOOKUP($D1945,metadata!$B$2:$Z$451,25,0)</f>
        <v>by hand</v>
      </c>
      <c r="AC1945">
        <v>10</v>
      </c>
      <c r="AD1945">
        <v>100</v>
      </c>
      <c r="AF1945">
        <f>IF(AE1945="",V1945,AE1945)</f>
        <v>240</v>
      </c>
      <c r="AG1945">
        <f>ROUND(AC1945,1)</f>
        <v>10</v>
      </c>
      <c r="AH1945">
        <v>2006</v>
      </c>
      <c r="AI1945" t="s">
        <v>38</v>
      </c>
      <c r="AJ1945" t="s">
        <v>38</v>
      </c>
    </row>
    <row r="1946" spans="3:36" x14ac:dyDescent="0.3">
      <c r="C1946">
        <v>1946</v>
      </c>
      <c r="D1946" t="str">
        <f t="shared" si="63"/>
        <v>51-3</v>
      </c>
      <c r="E1946" t="str">
        <f>VLOOKUP($D1946,metadata!$B$2:$S$451,2,0)</f>
        <v>Suwa, A; Gotoh, T</v>
      </c>
      <c r="F1946" t="str">
        <f>VLOOKUP($D1946,metadata!$B$2:$S$451,3,0)</f>
        <v>Geographic variation in diapause induction and mode of diapause inheritance in Tetranychus pueraricola</v>
      </c>
      <c r="G1946" t="str">
        <f>VLOOKUP($D1946,metadata!$B$2:$S$451,4,0)</f>
        <v>10.1111/j.1439-0418.2006.01050.x</v>
      </c>
      <c r="H1946" t="str">
        <f>VLOOKUP($D1946,metadata!$B$2:$S$451,5,0)</f>
        <v>y</v>
      </c>
      <c r="I1946" t="str">
        <f>VLOOKUP($D1946,metadata!$B$2:$S$451,6,0)</f>
        <v>a</v>
      </c>
      <c r="J1946" t="str">
        <f>VLOOKUP($D1946,metadata!$B$2:$S$451,7,0)</f>
        <v>i</v>
      </c>
      <c r="K1946">
        <f>VLOOKUP($D1946,metadata!$B$2:$S$451,8,0)</f>
        <v>32</v>
      </c>
      <c r="L1946">
        <f>VLOOKUP($D1946,metadata!$B$2:$S$451,9,0)</f>
        <v>5</v>
      </c>
      <c r="M1946" t="str">
        <f>VLOOKUP($D1946,metadata!$B$2:$S$451,10,0)</f>
        <v/>
      </c>
      <c r="N1946" t="str">
        <f>VLOOKUP($D1946,metadata!$B$2:$S$451,11,0)</f>
        <v>Tetranychus pueraricola</v>
      </c>
      <c r="O1946" t="str">
        <f>VLOOKUP($D1946,metadata!$B$2:$S$451,12,0)</f>
        <v>Trombidiformes</v>
      </c>
      <c r="P1946">
        <f>VLOOKUP($D1946,metadata!$B$2:$S$451,13,0)</f>
        <v>3</v>
      </c>
      <c r="Q1946">
        <f>VLOOKUP($D1946,metadata!$B$2:$S$451,14,0)</f>
        <v>39.75</v>
      </c>
      <c r="R1946">
        <f>VLOOKUP($D1946,metadata!$B$2:$S$451,15,0)</f>
        <v>140.683333333333</v>
      </c>
      <c r="S1946" t="str">
        <f>VLOOKUP($D1946,metadata!$B$2:$S$451,16,0)</f>
        <v/>
      </c>
      <c r="T1946" t="str">
        <f>VLOOKUP($D1946,metadata!$B$2:$S$451,17,0)</f>
        <v/>
      </c>
      <c r="U1946" t="str">
        <f>VLOOKUP($D1946,metadata!$B$2:$S$451,18,0)</f>
        <v/>
      </c>
      <c r="V1946">
        <f>VLOOKUP($D1946,metadata!$B$2:$Z$451,19,0)</f>
        <v>240</v>
      </c>
      <c r="W1946" t="str">
        <f>VLOOKUP($D1946,metadata!$B$2:$Z$451,20,0)</f>
        <v>global average</v>
      </c>
      <c r="X1946" t="str">
        <f>VLOOKUP($D1946,metadata!$B$2:$Z$451,21,0)</f>
        <v/>
      </c>
      <c r="Y1946" t="str">
        <f>VLOOKUP($D1946,metadata!$B$2:$Z$451,22,0)</f>
        <v>t-51</v>
      </c>
      <c r="Z1946" t="str">
        <f>VLOOKUP($D1946,metadata!$B$2:$Z$451,23,0)</f>
        <v/>
      </c>
      <c r="AA1946" t="str">
        <f>VLOOKUP($D1946,metadata!$B$2:$Z$451,24,0)</f>
        <v/>
      </c>
      <c r="AB1946" t="str">
        <f>VLOOKUP($D1946,metadata!$B$2:$Z$451,25,0)</f>
        <v>by hand</v>
      </c>
      <c r="AC1946">
        <v>11</v>
      </c>
      <c r="AD1946">
        <v>100</v>
      </c>
      <c r="AF1946">
        <f>IF(AE1946="",V1946,AE1946)</f>
        <v>240</v>
      </c>
      <c r="AG1946">
        <f>ROUND(AC1946,1)</f>
        <v>11</v>
      </c>
      <c r="AH1946">
        <v>2006</v>
      </c>
      <c r="AI1946" t="s">
        <v>38</v>
      </c>
      <c r="AJ1946" t="s">
        <v>38</v>
      </c>
    </row>
    <row r="1947" spans="3:36" x14ac:dyDescent="0.3">
      <c r="C1947">
        <v>1947</v>
      </c>
      <c r="D1947" t="str">
        <f t="shared" si="63"/>
        <v>51-3</v>
      </c>
      <c r="E1947" t="str">
        <f>VLOOKUP($D1947,metadata!$B$2:$S$451,2,0)</f>
        <v>Suwa, A; Gotoh, T</v>
      </c>
      <c r="F1947" t="str">
        <f>VLOOKUP($D1947,metadata!$B$2:$S$451,3,0)</f>
        <v>Geographic variation in diapause induction and mode of diapause inheritance in Tetranychus pueraricola</v>
      </c>
      <c r="G1947" t="str">
        <f>VLOOKUP($D1947,metadata!$B$2:$S$451,4,0)</f>
        <v>10.1111/j.1439-0418.2006.01050.x</v>
      </c>
      <c r="H1947" t="str">
        <f>VLOOKUP($D1947,metadata!$B$2:$S$451,5,0)</f>
        <v>y</v>
      </c>
      <c r="I1947" t="str">
        <f>VLOOKUP($D1947,metadata!$B$2:$S$451,6,0)</f>
        <v>a</v>
      </c>
      <c r="J1947" t="str">
        <f>VLOOKUP($D1947,metadata!$B$2:$S$451,7,0)</f>
        <v>i</v>
      </c>
      <c r="K1947">
        <f>VLOOKUP($D1947,metadata!$B$2:$S$451,8,0)</f>
        <v>32</v>
      </c>
      <c r="L1947">
        <f>VLOOKUP($D1947,metadata!$B$2:$S$451,9,0)</f>
        <v>5</v>
      </c>
      <c r="M1947" t="str">
        <f>VLOOKUP($D1947,metadata!$B$2:$S$451,10,0)</f>
        <v/>
      </c>
      <c r="N1947" t="str">
        <f>VLOOKUP($D1947,metadata!$B$2:$S$451,11,0)</f>
        <v>Tetranychus pueraricola</v>
      </c>
      <c r="O1947" t="str">
        <f>VLOOKUP($D1947,metadata!$B$2:$S$451,12,0)</f>
        <v>Trombidiformes</v>
      </c>
      <c r="P1947">
        <f>VLOOKUP($D1947,metadata!$B$2:$S$451,13,0)</f>
        <v>3</v>
      </c>
      <c r="Q1947">
        <f>VLOOKUP($D1947,metadata!$B$2:$S$451,14,0)</f>
        <v>39.75</v>
      </c>
      <c r="R1947">
        <f>VLOOKUP($D1947,metadata!$B$2:$S$451,15,0)</f>
        <v>140.683333333333</v>
      </c>
      <c r="S1947" t="str">
        <f>VLOOKUP($D1947,metadata!$B$2:$S$451,16,0)</f>
        <v/>
      </c>
      <c r="T1947" t="str">
        <f>VLOOKUP($D1947,metadata!$B$2:$S$451,17,0)</f>
        <v/>
      </c>
      <c r="U1947" t="str">
        <f>VLOOKUP($D1947,metadata!$B$2:$S$451,18,0)</f>
        <v/>
      </c>
      <c r="V1947">
        <f>VLOOKUP($D1947,metadata!$B$2:$Z$451,19,0)</f>
        <v>240</v>
      </c>
      <c r="W1947" t="str">
        <f>VLOOKUP($D1947,metadata!$B$2:$Z$451,20,0)</f>
        <v>global average</v>
      </c>
      <c r="X1947" t="str">
        <f>VLOOKUP($D1947,metadata!$B$2:$Z$451,21,0)</f>
        <v/>
      </c>
      <c r="Y1947" t="str">
        <f>VLOOKUP($D1947,metadata!$B$2:$Z$451,22,0)</f>
        <v>t-51</v>
      </c>
      <c r="Z1947" t="str">
        <f>VLOOKUP($D1947,metadata!$B$2:$Z$451,23,0)</f>
        <v/>
      </c>
      <c r="AA1947" t="str">
        <f>VLOOKUP($D1947,metadata!$B$2:$Z$451,24,0)</f>
        <v/>
      </c>
      <c r="AB1947" t="str">
        <f>VLOOKUP($D1947,metadata!$B$2:$Z$451,25,0)</f>
        <v>by hand</v>
      </c>
      <c r="AC1947">
        <v>11.5</v>
      </c>
      <c r="AD1947">
        <v>100</v>
      </c>
      <c r="AF1947">
        <f>IF(AE1947="",V1947,AE1947)</f>
        <v>240</v>
      </c>
      <c r="AG1947">
        <f>ROUND(AC1947,1)</f>
        <v>11.5</v>
      </c>
      <c r="AH1947">
        <v>2006</v>
      </c>
      <c r="AI1947" t="s">
        <v>38</v>
      </c>
      <c r="AJ1947" t="s">
        <v>38</v>
      </c>
    </row>
    <row r="1948" spans="3:36" x14ac:dyDescent="0.3">
      <c r="C1948">
        <v>1948</v>
      </c>
      <c r="D1948" t="str">
        <f t="shared" si="63"/>
        <v>51-3</v>
      </c>
      <c r="E1948" t="str">
        <f>VLOOKUP($D1948,metadata!$B$2:$S$451,2,0)</f>
        <v>Suwa, A; Gotoh, T</v>
      </c>
      <c r="F1948" t="str">
        <f>VLOOKUP($D1948,metadata!$B$2:$S$451,3,0)</f>
        <v>Geographic variation in diapause induction and mode of diapause inheritance in Tetranychus pueraricola</v>
      </c>
      <c r="G1948" t="str">
        <f>VLOOKUP($D1948,metadata!$B$2:$S$451,4,0)</f>
        <v>10.1111/j.1439-0418.2006.01050.x</v>
      </c>
      <c r="H1948" t="str">
        <f>VLOOKUP($D1948,metadata!$B$2:$S$451,5,0)</f>
        <v>y</v>
      </c>
      <c r="I1948" t="str">
        <f>VLOOKUP($D1948,metadata!$B$2:$S$451,6,0)</f>
        <v>a</v>
      </c>
      <c r="J1948" t="str">
        <f>VLOOKUP($D1948,metadata!$B$2:$S$451,7,0)</f>
        <v>i</v>
      </c>
      <c r="K1948">
        <f>VLOOKUP($D1948,metadata!$B$2:$S$451,8,0)</f>
        <v>32</v>
      </c>
      <c r="L1948">
        <f>VLOOKUP($D1948,metadata!$B$2:$S$451,9,0)</f>
        <v>5</v>
      </c>
      <c r="M1948" t="str">
        <f>VLOOKUP($D1948,metadata!$B$2:$S$451,10,0)</f>
        <v/>
      </c>
      <c r="N1948" t="str">
        <f>VLOOKUP($D1948,metadata!$B$2:$S$451,11,0)</f>
        <v>Tetranychus pueraricola</v>
      </c>
      <c r="O1948" t="str">
        <f>VLOOKUP($D1948,metadata!$B$2:$S$451,12,0)</f>
        <v>Trombidiformes</v>
      </c>
      <c r="P1948">
        <f>VLOOKUP($D1948,metadata!$B$2:$S$451,13,0)</f>
        <v>3</v>
      </c>
      <c r="Q1948">
        <f>VLOOKUP($D1948,metadata!$B$2:$S$451,14,0)</f>
        <v>39.75</v>
      </c>
      <c r="R1948">
        <f>VLOOKUP($D1948,metadata!$B$2:$S$451,15,0)</f>
        <v>140.683333333333</v>
      </c>
      <c r="S1948" t="str">
        <f>VLOOKUP($D1948,metadata!$B$2:$S$451,16,0)</f>
        <v/>
      </c>
      <c r="T1948" t="str">
        <f>VLOOKUP($D1948,metadata!$B$2:$S$451,17,0)</f>
        <v/>
      </c>
      <c r="U1948" t="str">
        <f>VLOOKUP($D1948,metadata!$B$2:$S$451,18,0)</f>
        <v/>
      </c>
      <c r="V1948">
        <f>VLOOKUP($D1948,metadata!$B$2:$Z$451,19,0)</f>
        <v>240</v>
      </c>
      <c r="W1948" t="str">
        <f>VLOOKUP($D1948,metadata!$B$2:$Z$451,20,0)</f>
        <v>global average</v>
      </c>
      <c r="X1948" t="str">
        <f>VLOOKUP($D1948,metadata!$B$2:$Z$451,21,0)</f>
        <v/>
      </c>
      <c r="Y1948" t="str">
        <f>VLOOKUP($D1948,metadata!$B$2:$Z$451,22,0)</f>
        <v>t-51</v>
      </c>
      <c r="Z1948" t="str">
        <f>VLOOKUP($D1948,metadata!$B$2:$Z$451,23,0)</f>
        <v/>
      </c>
      <c r="AA1948" t="str">
        <f>VLOOKUP($D1948,metadata!$B$2:$Z$451,24,0)</f>
        <v/>
      </c>
      <c r="AB1948" t="str">
        <f>VLOOKUP($D1948,metadata!$B$2:$Z$451,25,0)</f>
        <v>by hand</v>
      </c>
      <c r="AC1948">
        <v>12</v>
      </c>
      <c r="AD1948">
        <v>75</v>
      </c>
      <c r="AF1948">
        <f>IF(AE1948="",V1948,AE1948)</f>
        <v>240</v>
      </c>
      <c r="AG1948">
        <f>ROUND(AC1948,1)</f>
        <v>12</v>
      </c>
      <c r="AH1948">
        <v>2006</v>
      </c>
      <c r="AI1948" t="s">
        <v>38</v>
      </c>
      <c r="AJ1948" t="s">
        <v>38</v>
      </c>
    </row>
    <row r="1949" spans="3:36" x14ac:dyDescent="0.3">
      <c r="C1949">
        <v>1949</v>
      </c>
      <c r="D1949" t="str">
        <f t="shared" si="63"/>
        <v>51-3</v>
      </c>
      <c r="E1949" t="str">
        <f>VLOOKUP($D1949,metadata!$B$2:$S$451,2,0)</f>
        <v>Suwa, A; Gotoh, T</v>
      </c>
      <c r="F1949" t="str">
        <f>VLOOKUP($D1949,metadata!$B$2:$S$451,3,0)</f>
        <v>Geographic variation in diapause induction and mode of diapause inheritance in Tetranychus pueraricola</v>
      </c>
      <c r="G1949" t="str">
        <f>VLOOKUP($D1949,metadata!$B$2:$S$451,4,0)</f>
        <v>10.1111/j.1439-0418.2006.01050.x</v>
      </c>
      <c r="H1949" t="str">
        <f>VLOOKUP($D1949,metadata!$B$2:$S$451,5,0)</f>
        <v>y</v>
      </c>
      <c r="I1949" t="str">
        <f>VLOOKUP($D1949,metadata!$B$2:$S$451,6,0)</f>
        <v>a</v>
      </c>
      <c r="J1949" t="str">
        <f>VLOOKUP($D1949,metadata!$B$2:$S$451,7,0)</f>
        <v>i</v>
      </c>
      <c r="K1949">
        <f>VLOOKUP($D1949,metadata!$B$2:$S$451,8,0)</f>
        <v>32</v>
      </c>
      <c r="L1949">
        <f>VLOOKUP($D1949,metadata!$B$2:$S$451,9,0)</f>
        <v>5</v>
      </c>
      <c r="M1949" t="str">
        <f>VLOOKUP($D1949,metadata!$B$2:$S$451,10,0)</f>
        <v/>
      </c>
      <c r="N1949" t="str">
        <f>VLOOKUP($D1949,metadata!$B$2:$S$451,11,0)</f>
        <v>Tetranychus pueraricola</v>
      </c>
      <c r="O1949" t="str">
        <f>VLOOKUP($D1949,metadata!$B$2:$S$451,12,0)</f>
        <v>Trombidiformes</v>
      </c>
      <c r="P1949">
        <f>VLOOKUP($D1949,metadata!$B$2:$S$451,13,0)</f>
        <v>3</v>
      </c>
      <c r="Q1949">
        <f>VLOOKUP($D1949,metadata!$B$2:$S$451,14,0)</f>
        <v>39.75</v>
      </c>
      <c r="R1949">
        <f>VLOOKUP($D1949,metadata!$B$2:$S$451,15,0)</f>
        <v>140.683333333333</v>
      </c>
      <c r="S1949" t="str">
        <f>VLOOKUP($D1949,metadata!$B$2:$S$451,16,0)</f>
        <v/>
      </c>
      <c r="T1949" t="str">
        <f>VLOOKUP($D1949,metadata!$B$2:$S$451,17,0)</f>
        <v/>
      </c>
      <c r="U1949" t="str">
        <f>VLOOKUP($D1949,metadata!$B$2:$S$451,18,0)</f>
        <v/>
      </c>
      <c r="V1949">
        <f>VLOOKUP($D1949,metadata!$B$2:$Z$451,19,0)</f>
        <v>240</v>
      </c>
      <c r="W1949" t="str">
        <f>VLOOKUP($D1949,metadata!$B$2:$Z$451,20,0)</f>
        <v>global average</v>
      </c>
      <c r="X1949" t="str">
        <f>VLOOKUP($D1949,metadata!$B$2:$Z$451,21,0)</f>
        <v/>
      </c>
      <c r="Y1949" t="str">
        <f>VLOOKUP($D1949,metadata!$B$2:$Z$451,22,0)</f>
        <v>t-51</v>
      </c>
      <c r="Z1949" t="str">
        <f>VLOOKUP($D1949,metadata!$B$2:$Z$451,23,0)</f>
        <v/>
      </c>
      <c r="AA1949" t="str">
        <f>VLOOKUP($D1949,metadata!$B$2:$Z$451,24,0)</f>
        <v/>
      </c>
      <c r="AB1949" t="str">
        <f>VLOOKUP($D1949,metadata!$B$2:$Z$451,25,0)</f>
        <v>by hand</v>
      </c>
      <c r="AC1949">
        <v>13</v>
      </c>
      <c r="AD1949">
        <v>0</v>
      </c>
      <c r="AF1949">
        <f>IF(AE1949="",V1949,AE1949)</f>
        <v>240</v>
      </c>
      <c r="AG1949">
        <f>ROUND(AC1949,1)</f>
        <v>13</v>
      </c>
      <c r="AH1949">
        <v>2006</v>
      </c>
      <c r="AI1949" t="s">
        <v>38</v>
      </c>
      <c r="AJ1949" t="s">
        <v>38</v>
      </c>
    </row>
    <row r="1950" spans="3:36" x14ac:dyDescent="0.3">
      <c r="C1950">
        <v>1950</v>
      </c>
      <c r="D1950" t="str">
        <f t="shared" si="63"/>
        <v>51-4</v>
      </c>
      <c r="E1950" t="str">
        <f>VLOOKUP($D1950,metadata!$B$2:$S$451,2,0)</f>
        <v>Suwa, A; Gotoh, T</v>
      </c>
      <c r="F1950" t="str">
        <f>VLOOKUP($D1950,metadata!$B$2:$S$451,3,0)</f>
        <v>Geographic variation in diapause induction and mode of diapause inheritance in Tetranychus pueraricola</v>
      </c>
      <c r="G1950" t="str">
        <f>VLOOKUP($D1950,metadata!$B$2:$S$451,4,0)</f>
        <v>10.1111/j.1439-0418.2006.01050.x</v>
      </c>
      <c r="H1950" t="str">
        <f>VLOOKUP($D1950,metadata!$B$2:$S$451,5,0)</f>
        <v>y</v>
      </c>
      <c r="I1950" t="str">
        <f>VLOOKUP($D1950,metadata!$B$2:$S$451,6,0)</f>
        <v>a</v>
      </c>
      <c r="J1950" t="str">
        <f>VLOOKUP($D1950,metadata!$B$2:$S$451,7,0)</f>
        <v>i</v>
      </c>
      <c r="K1950">
        <f>VLOOKUP($D1950,metadata!$B$2:$S$451,8,0)</f>
        <v>32</v>
      </c>
      <c r="L1950">
        <f>VLOOKUP($D1950,metadata!$B$2:$S$451,9,0)</f>
        <v>5</v>
      </c>
      <c r="M1950" t="str">
        <f>VLOOKUP($D1950,metadata!$B$2:$S$451,10,0)</f>
        <v/>
      </c>
      <c r="N1950" t="str">
        <f>VLOOKUP($D1950,metadata!$B$2:$S$451,11,0)</f>
        <v>Tetranychus pueraricola</v>
      </c>
      <c r="O1950" t="str">
        <f>VLOOKUP($D1950,metadata!$B$2:$S$451,12,0)</f>
        <v>Trombidiformes</v>
      </c>
      <c r="P1950">
        <f>VLOOKUP($D1950,metadata!$B$2:$S$451,13,0)</f>
        <v>4</v>
      </c>
      <c r="Q1950">
        <f>VLOOKUP($D1950,metadata!$B$2:$S$451,14,0)</f>
        <v>38.716666666666697</v>
      </c>
      <c r="R1950">
        <f>VLOOKUP($D1950,metadata!$B$2:$S$451,15,0)</f>
        <v>139.816666666667</v>
      </c>
      <c r="S1950" t="str">
        <f>VLOOKUP($D1950,metadata!$B$2:$S$451,16,0)</f>
        <v/>
      </c>
      <c r="T1950" t="str">
        <f>VLOOKUP($D1950,metadata!$B$2:$S$451,17,0)</f>
        <v/>
      </c>
      <c r="U1950" t="str">
        <f>VLOOKUP($D1950,metadata!$B$2:$S$451,18,0)</f>
        <v/>
      </c>
      <c r="V1950">
        <f>VLOOKUP($D1950,metadata!$B$2:$Z$451,19,0)</f>
        <v>240</v>
      </c>
      <c r="W1950" t="str">
        <f>VLOOKUP($D1950,metadata!$B$2:$Z$451,20,0)</f>
        <v>global average</v>
      </c>
      <c r="X1950" t="str">
        <f>VLOOKUP($D1950,metadata!$B$2:$Z$451,21,0)</f>
        <v/>
      </c>
      <c r="Y1950" t="str">
        <f>VLOOKUP($D1950,metadata!$B$2:$Z$451,22,0)</f>
        <v>t-51</v>
      </c>
      <c r="Z1950" t="str">
        <f>VLOOKUP($D1950,metadata!$B$2:$Z$451,23,0)</f>
        <v/>
      </c>
      <c r="AA1950" t="str">
        <f>VLOOKUP($D1950,metadata!$B$2:$Z$451,24,0)</f>
        <v/>
      </c>
      <c r="AB1950" t="str">
        <f>VLOOKUP($D1950,metadata!$B$2:$Z$451,25,0)</f>
        <v>by hand</v>
      </c>
      <c r="AC1950">
        <v>10</v>
      </c>
      <c r="AD1950">
        <v>100</v>
      </c>
      <c r="AF1950">
        <f>IF(AE1950="",V1950,AE1950)</f>
        <v>240</v>
      </c>
      <c r="AG1950">
        <f>ROUND(AC1950,1)</f>
        <v>10</v>
      </c>
      <c r="AH1950">
        <v>2006</v>
      </c>
      <c r="AI1950" t="s">
        <v>38</v>
      </c>
      <c r="AJ1950" t="s">
        <v>38</v>
      </c>
    </row>
    <row r="1951" spans="3:36" x14ac:dyDescent="0.3">
      <c r="C1951">
        <v>1951</v>
      </c>
      <c r="D1951" t="str">
        <f t="shared" si="63"/>
        <v>51-4</v>
      </c>
      <c r="E1951" t="str">
        <f>VLOOKUP($D1951,metadata!$B$2:$S$451,2,0)</f>
        <v>Suwa, A; Gotoh, T</v>
      </c>
      <c r="F1951" t="str">
        <f>VLOOKUP($D1951,metadata!$B$2:$S$451,3,0)</f>
        <v>Geographic variation in diapause induction and mode of diapause inheritance in Tetranychus pueraricola</v>
      </c>
      <c r="G1951" t="str">
        <f>VLOOKUP($D1951,metadata!$B$2:$S$451,4,0)</f>
        <v>10.1111/j.1439-0418.2006.01050.x</v>
      </c>
      <c r="H1951" t="str">
        <f>VLOOKUP($D1951,metadata!$B$2:$S$451,5,0)</f>
        <v>y</v>
      </c>
      <c r="I1951" t="str">
        <f>VLOOKUP($D1951,metadata!$B$2:$S$451,6,0)</f>
        <v>a</v>
      </c>
      <c r="J1951" t="str">
        <f>VLOOKUP($D1951,metadata!$B$2:$S$451,7,0)</f>
        <v>i</v>
      </c>
      <c r="K1951">
        <f>VLOOKUP($D1951,metadata!$B$2:$S$451,8,0)</f>
        <v>32</v>
      </c>
      <c r="L1951">
        <f>VLOOKUP($D1951,metadata!$B$2:$S$451,9,0)</f>
        <v>5</v>
      </c>
      <c r="M1951" t="str">
        <f>VLOOKUP($D1951,metadata!$B$2:$S$451,10,0)</f>
        <v/>
      </c>
      <c r="N1951" t="str">
        <f>VLOOKUP($D1951,metadata!$B$2:$S$451,11,0)</f>
        <v>Tetranychus pueraricola</v>
      </c>
      <c r="O1951" t="str">
        <f>VLOOKUP($D1951,metadata!$B$2:$S$451,12,0)</f>
        <v>Trombidiformes</v>
      </c>
      <c r="P1951">
        <f>VLOOKUP($D1951,metadata!$B$2:$S$451,13,0)</f>
        <v>4</v>
      </c>
      <c r="Q1951">
        <f>VLOOKUP($D1951,metadata!$B$2:$S$451,14,0)</f>
        <v>38.716666666666697</v>
      </c>
      <c r="R1951">
        <f>VLOOKUP($D1951,metadata!$B$2:$S$451,15,0)</f>
        <v>139.816666666667</v>
      </c>
      <c r="S1951" t="str">
        <f>VLOOKUP($D1951,metadata!$B$2:$S$451,16,0)</f>
        <v/>
      </c>
      <c r="T1951" t="str">
        <f>VLOOKUP($D1951,metadata!$B$2:$S$451,17,0)</f>
        <v/>
      </c>
      <c r="U1951" t="str">
        <f>VLOOKUP($D1951,metadata!$B$2:$S$451,18,0)</f>
        <v/>
      </c>
      <c r="V1951">
        <f>VLOOKUP($D1951,metadata!$B$2:$Z$451,19,0)</f>
        <v>240</v>
      </c>
      <c r="W1951" t="str">
        <f>VLOOKUP($D1951,metadata!$B$2:$Z$451,20,0)</f>
        <v>global average</v>
      </c>
      <c r="X1951" t="str">
        <f>VLOOKUP($D1951,metadata!$B$2:$Z$451,21,0)</f>
        <v/>
      </c>
      <c r="Y1951" t="str">
        <f>VLOOKUP($D1951,metadata!$B$2:$Z$451,22,0)</f>
        <v>t-51</v>
      </c>
      <c r="Z1951" t="str">
        <f>VLOOKUP($D1951,metadata!$B$2:$Z$451,23,0)</f>
        <v/>
      </c>
      <c r="AA1951" t="str">
        <f>VLOOKUP($D1951,metadata!$B$2:$Z$451,24,0)</f>
        <v/>
      </c>
      <c r="AB1951" t="str">
        <f>VLOOKUP($D1951,metadata!$B$2:$Z$451,25,0)</f>
        <v>by hand</v>
      </c>
      <c r="AC1951">
        <v>11</v>
      </c>
      <c r="AD1951">
        <v>100</v>
      </c>
      <c r="AF1951">
        <f>IF(AE1951="",V1951,AE1951)</f>
        <v>240</v>
      </c>
      <c r="AG1951">
        <f>ROUND(AC1951,1)</f>
        <v>11</v>
      </c>
      <c r="AH1951">
        <v>2006</v>
      </c>
      <c r="AI1951" t="s">
        <v>38</v>
      </c>
      <c r="AJ1951" t="s">
        <v>38</v>
      </c>
    </row>
    <row r="1952" spans="3:36" x14ac:dyDescent="0.3">
      <c r="C1952">
        <v>1952</v>
      </c>
      <c r="D1952" t="str">
        <f t="shared" si="63"/>
        <v>51-4</v>
      </c>
      <c r="E1952" t="str">
        <f>VLOOKUP($D1952,metadata!$B$2:$S$451,2,0)</f>
        <v>Suwa, A; Gotoh, T</v>
      </c>
      <c r="F1952" t="str">
        <f>VLOOKUP($D1952,metadata!$B$2:$S$451,3,0)</f>
        <v>Geographic variation in diapause induction and mode of diapause inheritance in Tetranychus pueraricola</v>
      </c>
      <c r="G1952" t="str">
        <f>VLOOKUP($D1952,metadata!$B$2:$S$451,4,0)</f>
        <v>10.1111/j.1439-0418.2006.01050.x</v>
      </c>
      <c r="H1952" t="str">
        <f>VLOOKUP($D1952,metadata!$B$2:$S$451,5,0)</f>
        <v>y</v>
      </c>
      <c r="I1952" t="str">
        <f>VLOOKUP($D1952,metadata!$B$2:$S$451,6,0)</f>
        <v>a</v>
      </c>
      <c r="J1952" t="str">
        <f>VLOOKUP($D1952,metadata!$B$2:$S$451,7,0)</f>
        <v>i</v>
      </c>
      <c r="K1952">
        <f>VLOOKUP($D1952,metadata!$B$2:$S$451,8,0)</f>
        <v>32</v>
      </c>
      <c r="L1952">
        <f>VLOOKUP($D1952,metadata!$B$2:$S$451,9,0)</f>
        <v>5</v>
      </c>
      <c r="M1952" t="str">
        <f>VLOOKUP($D1952,metadata!$B$2:$S$451,10,0)</f>
        <v/>
      </c>
      <c r="N1952" t="str">
        <f>VLOOKUP($D1952,metadata!$B$2:$S$451,11,0)</f>
        <v>Tetranychus pueraricola</v>
      </c>
      <c r="O1952" t="str">
        <f>VLOOKUP($D1952,metadata!$B$2:$S$451,12,0)</f>
        <v>Trombidiformes</v>
      </c>
      <c r="P1952">
        <f>VLOOKUP($D1952,metadata!$B$2:$S$451,13,0)</f>
        <v>4</v>
      </c>
      <c r="Q1952">
        <f>VLOOKUP($D1952,metadata!$B$2:$S$451,14,0)</f>
        <v>38.716666666666697</v>
      </c>
      <c r="R1952">
        <f>VLOOKUP($D1952,metadata!$B$2:$S$451,15,0)</f>
        <v>139.816666666667</v>
      </c>
      <c r="S1952" t="str">
        <f>VLOOKUP($D1952,metadata!$B$2:$S$451,16,0)</f>
        <v/>
      </c>
      <c r="T1952" t="str">
        <f>VLOOKUP($D1952,metadata!$B$2:$S$451,17,0)</f>
        <v/>
      </c>
      <c r="U1952" t="str">
        <f>VLOOKUP($D1952,metadata!$B$2:$S$451,18,0)</f>
        <v/>
      </c>
      <c r="V1952">
        <f>VLOOKUP($D1952,metadata!$B$2:$Z$451,19,0)</f>
        <v>240</v>
      </c>
      <c r="W1952" t="str">
        <f>VLOOKUP($D1952,metadata!$B$2:$Z$451,20,0)</f>
        <v>global average</v>
      </c>
      <c r="X1952" t="str">
        <f>VLOOKUP($D1952,metadata!$B$2:$Z$451,21,0)</f>
        <v/>
      </c>
      <c r="Y1952" t="str">
        <f>VLOOKUP($D1952,metadata!$B$2:$Z$451,22,0)</f>
        <v>t-51</v>
      </c>
      <c r="Z1952" t="str">
        <f>VLOOKUP($D1952,metadata!$B$2:$Z$451,23,0)</f>
        <v/>
      </c>
      <c r="AA1952" t="str">
        <f>VLOOKUP($D1952,metadata!$B$2:$Z$451,24,0)</f>
        <v/>
      </c>
      <c r="AB1952" t="str">
        <f>VLOOKUP($D1952,metadata!$B$2:$Z$451,25,0)</f>
        <v>by hand</v>
      </c>
      <c r="AC1952">
        <v>11.5</v>
      </c>
      <c r="AD1952">
        <v>100</v>
      </c>
      <c r="AF1952">
        <f>IF(AE1952="",V1952,AE1952)</f>
        <v>240</v>
      </c>
      <c r="AG1952">
        <f>ROUND(AC1952,1)</f>
        <v>11.5</v>
      </c>
      <c r="AH1952">
        <v>2006</v>
      </c>
      <c r="AI1952" t="s">
        <v>38</v>
      </c>
      <c r="AJ1952" t="s">
        <v>38</v>
      </c>
    </row>
    <row r="1953" spans="3:36" x14ac:dyDescent="0.3">
      <c r="C1953">
        <v>1953</v>
      </c>
      <c r="D1953" t="str">
        <f t="shared" si="63"/>
        <v>51-4</v>
      </c>
      <c r="E1953" t="str">
        <f>VLOOKUP($D1953,metadata!$B$2:$S$451,2,0)</f>
        <v>Suwa, A; Gotoh, T</v>
      </c>
      <c r="F1953" t="str">
        <f>VLOOKUP($D1953,metadata!$B$2:$S$451,3,0)</f>
        <v>Geographic variation in diapause induction and mode of diapause inheritance in Tetranychus pueraricola</v>
      </c>
      <c r="G1953" t="str">
        <f>VLOOKUP($D1953,metadata!$B$2:$S$451,4,0)</f>
        <v>10.1111/j.1439-0418.2006.01050.x</v>
      </c>
      <c r="H1953" t="str">
        <f>VLOOKUP($D1953,metadata!$B$2:$S$451,5,0)</f>
        <v>y</v>
      </c>
      <c r="I1953" t="str">
        <f>VLOOKUP($D1953,metadata!$B$2:$S$451,6,0)</f>
        <v>a</v>
      </c>
      <c r="J1953" t="str">
        <f>VLOOKUP($D1953,metadata!$B$2:$S$451,7,0)</f>
        <v>i</v>
      </c>
      <c r="K1953">
        <f>VLOOKUP($D1953,metadata!$B$2:$S$451,8,0)</f>
        <v>32</v>
      </c>
      <c r="L1953">
        <f>VLOOKUP($D1953,metadata!$B$2:$S$451,9,0)</f>
        <v>5</v>
      </c>
      <c r="M1953" t="str">
        <f>VLOOKUP($D1953,metadata!$B$2:$S$451,10,0)</f>
        <v/>
      </c>
      <c r="N1953" t="str">
        <f>VLOOKUP($D1953,metadata!$B$2:$S$451,11,0)</f>
        <v>Tetranychus pueraricola</v>
      </c>
      <c r="O1953" t="str">
        <f>VLOOKUP($D1953,metadata!$B$2:$S$451,12,0)</f>
        <v>Trombidiformes</v>
      </c>
      <c r="P1953">
        <f>VLOOKUP($D1953,metadata!$B$2:$S$451,13,0)</f>
        <v>4</v>
      </c>
      <c r="Q1953">
        <f>VLOOKUP($D1953,metadata!$B$2:$S$451,14,0)</f>
        <v>38.716666666666697</v>
      </c>
      <c r="R1953">
        <f>VLOOKUP($D1953,metadata!$B$2:$S$451,15,0)</f>
        <v>139.816666666667</v>
      </c>
      <c r="S1953" t="str">
        <f>VLOOKUP($D1953,metadata!$B$2:$S$451,16,0)</f>
        <v/>
      </c>
      <c r="T1953" t="str">
        <f>VLOOKUP($D1953,metadata!$B$2:$S$451,17,0)</f>
        <v/>
      </c>
      <c r="U1953" t="str">
        <f>VLOOKUP($D1953,metadata!$B$2:$S$451,18,0)</f>
        <v/>
      </c>
      <c r="V1953">
        <f>VLOOKUP($D1953,metadata!$B$2:$Z$451,19,0)</f>
        <v>240</v>
      </c>
      <c r="W1953" t="str">
        <f>VLOOKUP($D1953,metadata!$B$2:$Z$451,20,0)</f>
        <v>global average</v>
      </c>
      <c r="X1953" t="str">
        <f>VLOOKUP($D1953,metadata!$B$2:$Z$451,21,0)</f>
        <v/>
      </c>
      <c r="Y1953" t="str">
        <f>VLOOKUP($D1953,metadata!$B$2:$Z$451,22,0)</f>
        <v>t-51</v>
      </c>
      <c r="Z1953" t="str">
        <f>VLOOKUP($D1953,metadata!$B$2:$Z$451,23,0)</f>
        <v/>
      </c>
      <c r="AA1953" t="str">
        <f>VLOOKUP($D1953,metadata!$B$2:$Z$451,24,0)</f>
        <v/>
      </c>
      <c r="AB1953" t="str">
        <f>VLOOKUP($D1953,metadata!$B$2:$Z$451,25,0)</f>
        <v>by hand</v>
      </c>
      <c r="AC1953">
        <v>12</v>
      </c>
      <c r="AD1953">
        <v>100</v>
      </c>
      <c r="AF1953">
        <f>IF(AE1953="",V1953,AE1953)</f>
        <v>240</v>
      </c>
      <c r="AG1953">
        <f>ROUND(AC1953,1)</f>
        <v>12</v>
      </c>
      <c r="AH1953">
        <v>2006</v>
      </c>
      <c r="AI1953" t="s">
        <v>38</v>
      </c>
      <c r="AJ1953" t="s">
        <v>38</v>
      </c>
    </row>
    <row r="1954" spans="3:36" x14ac:dyDescent="0.3">
      <c r="C1954">
        <v>1954</v>
      </c>
      <c r="D1954" t="str">
        <f t="shared" si="63"/>
        <v>51-4</v>
      </c>
      <c r="E1954" t="str">
        <f>VLOOKUP($D1954,metadata!$B$2:$S$451,2,0)</f>
        <v>Suwa, A; Gotoh, T</v>
      </c>
      <c r="F1954" t="str">
        <f>VLOOKUP($D1954,metadata!$B$2:$S$451,3,0)</f>
        <v>Geographic variation in diapause induction and mode of diapause inheritance in Tetranychus pueraricola</v>
      </c>
      <c r="G1954" t="str">
        <f>VLOOKUP($D1954,metadata!$B$2:$S$451,4,0)</f>
        <v>10.1111/j.1439-0418.2006.01050.x</v>
      </c>
      <c r="H1954" t="str">
        <f>VLOOKUP($D1954,metadata!$B$2:$S$451,5,0)</f>
        <v>y</v>
      </c>
      <c r="I1954" t="str">
        <f>VLOOKUP($D1954,metadata!$B$2:$S$451,6,0)</f>
        <v>a</v>
      </c>
      <c r="J1954" t="str">
        <f>VLOOKUP($D1954,metadata!$B$2:$S$451,7,0)</f>
        <v>i</v>
      </c>
      <c r="K1954">
        <f>VLOOKUP($D1954,metadata!$B$2:$S$451,8,0)</f>
        <v>32</v>
      </c>
      <c r="L1954">
        <f>VLOOKUP($D1954,metadata!$B$2:$S$451,9,0)</f>
        <v>5</v>
      </c>
      <c r="M1954" t="str">
        <f>VLOOKUP($D1954,metadata!$B$2:$S$451,10,0)</f>
        <v/>
      </c>
      <c r="N1954" t="str">
        <f>VLOOKUP($D1954,metadata!$B$2:$S$451,11,0)</f>
        <v>Tetranychus pueraricola</v>
      </c>
      <c r="O1954" t="str">
        <f>VLOOKUP($D1954,metadata!$B$2:$S$451,12,0)</f>
        <v>Trombidiformes</v>
      </c>
      <c r="P1954">
        <f>VLOOKUP($D1954,metadata!$B$2:$S$451,13,0)</f>
        <v>4</v>
      </c>
      <c r="Q1954">
        <f>VLOOKUP($D1954,metadata!$B$2:$S$451,14,0)</f>
        <v>38.716666666666697</v>
      </c>
      <c r="R1954">
        <f>VLOOKUP($D1954,metadata!$B$2:$S$451,15,0)</f>
        <v>139.816666666667</v>
      </c>
      <c r="S1954" t="str">
        <f>VLOOKUP($D1954,metadata!$B$2:$S$451,16,0)</f>
        <v/>
      </c>
      <c r="T1954" t="str">
        <f>VLOOKUP($D1954,metadata!$B$2:$S$451,17,0)</f>
        <v/>
      </c>
      <c r="U1954" t="str">
        <f>VLOOKUP($D1954,metadata!$B$2:$S$451,18,0)</f>
        <v/>
      </c>
      <c r="V1954">
        <f>VLOOKUP($D1954,metadata!$B$2:$Z$451,19,0)</f>
        <v>240</v>
      </c>
      <c r="W1954" t="str">
        <f>VLOOKUP($D1954,metadata!$B$2:$Z$451,20,0)</f>
        <v>global average</v>
      </c>
      <c r="X1954" t="str">
        <f>VLOOKUP($D1954,metadata!$B$2:$Z$451,21,0)</f>
        <v/>
      </c>
      <c r="Y1954" t="str">
        <f>VLOOKUP($D1954,metadata!$B$2:$Z$451,22,0)</f>
        <v>t-51</v>
      </c>
      <c r="Z1954" t="str">
        <f>VLOOKUP($D1954,metadata!$B$2:$Z$451,23,0)</f>
        <v/>
      </c>
      <c r="AA1954" t="str">
        <f>VLOOKUP($D1954,metadata!$B$2:$Z$451,24,0)</f>
        <v/>
      </c>
      <c r="AB1954" t="str">
        <f>VLOOKUP($D1954,metadata!$B$2:$Z$451,25,0)</f>
        <v>by hand</v>
      </c>
      <c r="AC1954">
        <v>13</v>
      </c>
      <c r="AD1954">
        <v>0</v>
      </c>
      <c r="AF1954">
        <f>IF(AE1954="",V1954,AE1954)</f>
        <v>240</v>
      </c>
      <c r="AG1954">
        <f>ROUND(AC1954,1)</f>
        <v>13</v>
      </c>
      <c r="AH1954">
        <v>2006</v>
      </c>
      <c r="AI1954" t="s">
        <v>38</v>
      </c>
      <c r="AJ1954" t="s">
        <v>38</v>
      </c>
    </row>
    <row r="1955" spans="3:36" x14ac:dyDescent="0.3">
      <c r="C1955">
        <v>1955</v>
      </c>
      <c r="D1955" t="str">
        <f t="shared" si="63"/>
        <v>51-5</v>
      </c>
      <c r="E1955" t="str">
        <f>VLOOKUP($D1955,metadata!$B$2:$S$451,2,0)</f>
        <v>Suwa, A; Gotoh, T</v>
      </c>
      <c r="F1955" t="str">
        <f>VLOOKUP($D1955,metadata!$B$2:$S$451,3,0)</f>
        <v>Geographic variation in diapause induction and mode of diapause inheritance in Tetranychus pueraricola</v>
      </c>
      <c r="G1955" t="str">
        <f>VLOOKUP($D1955,metadata!$B$2:$S$451,4,0)</f>
        <v>10.1111/j.1439-0418.2006.01050.x</v>
      </c>
      <c r="H1955" t="str">
        <f>VLOOKUP($D1955,metadata!$B$2:$S$451,5,0)</f>
        <v>y</v>
      </c>
      <c r="I1955" t="str">
        <f>VLOOKUP($D1955,metadata!$B$2:$S$451,6,0)</f>
        <v>a</v>
      </c>
      <c r="J1955" t="str">
        <f>VLOOKUP($D1955,metadata!$B$2:$S$451,7,0)</f>
        <v>i</v>
      </c>
      <c r="K1955">
        <f>VLOOKUP($D1955,metadata!$B$2:$S$451,8,0)</f>
        <v>32</v>
      </c>
      <c r="L1955">
        <f>VLOOKUP($D1955,metadata!$B$2:$S$451,9,0)</f>
        <v>5</v>
      </c>
      <c r="M1955" t="str">
        <f>VLOOKUP($D1955,metadata!$B$2:$S$451,10,0)</f>
        <v/>
      </c>
      <c r="N1955" t="str">
        <f>VLOOKUP($D1955,metadata!$B$2:$S$451,11,0)</f>
        <v>Tetranychus pueraricola</v>
      </c>
      <c r="O1955" t="str">
        <f>VLOOKUP($D1955,metadata!$B$2:$S$451,12,0)</f>
        <v>Trombidiformes</v>
      </c>
      <c r="P1955">
        <f>VLOOKUP($D1955,metadata!$B$2:$S$451,13,0)</f>
        <v>5</v>
      </c>
      <c r="Q1955">
        <f>VLOOKUP($D1955,metadata!$B$2:$S$451,14,0)</f>
        <v>36.4</v>
      </c>
      <c r="R1955">
        <f>VLOOKUP($D1955,metadata!$B$2:$S$451,15,0)</f>
        <v>139.316666666667</v>
      </c>
      <c r="S1955" t="str">
        <f>VLOOKUP($D1955,metadata!$B$2:$S$451,16,0)</f>
        <v/>
      </c>
      <c r="T1955" t="str">
        <f>VLOOKUP($D1955,metadata!$B$2:$S$451,17,0)</f>
        <v/>
      </c>
      <c r="U1955" t="str">
        <f>VLOOKUP($D1955,metadata!$B$2:$S$451,18,0)</f>
        <v/>
      </c>
      <c r="V1955">
        <f>VLOOKUP($D1955,metadata!$B$2:$Z$451,19,0)</f>
        <v>240</v>
      </c>
      <c r="W1955" t="str">
        <f>VLOOKUP($D1955,metadata!$B$2:$Z$451,20,0)</f>
        <v>global average</v>
      </c>
      <c r="X1955" t="str">
        <f>VLOOKUP($D1955,metadata!$B$2:$Z$451,21,0)</f>
        <v/>
      </c>
      <c r="Y1955" t="str">
        <f>VLOOKUP($D1955,metadata!$B$2:$Z$451,22,0)</f>
        <v>t-51</v>
      </c>
      <c r="Z1955" t="str">
        <f>VLOOKUP($D1955,metadata!$B$2:$Z$451,23,0)</f>
        <v/>
      </c>
      <c r="AA1955" t="str">
        <f>VLOOKUP($D1955,metadata!$B$2:$Z$451,24,0)</f>
        <v/>
      </c>
      <c r="AB1955" t="str">
        <f>VLOOKUP($D1955,metadata!$B$2:$Z$451,25,0)</f>
        <v>by hand</v>
      </c>
      <c r="AC1955">
        <v>10</v>
      </c>
      <c r="AD1955">
        <v>100</v>
      </c>
      <c r="AF1955">
        <f>IF(AE1955="",V1955,AE1955)</f>
        <v>240</v>
      </c>
      <c r="AG1955">
        <f>ROUND(AC1955,1)</f>
        <v>10</v>
      </c>
      <c r="AH1955">
        <v>2006</v>
      </c>
      <c r="AI1955" t="s">
        <v>37</v>
      </c>
      <c r="AJ1955" t="s">
        <v>37</v>
      </c>
    </row>
    <row r="1956" spans="3:36" x14ac:dyDescent="0.3">
      <c r="C1956">
        <v>1956</v>
      </c>
      <c r="D1956" t="str">
        <f t="shared" si="63"/>
        <v>51-5</v>
      </c>
      <c r="E1956" t="str">
        <f>VLOOKUP($D1956,metadata!$B$2:$S$451,2,0)</f>
        <v>Suwa, A; Gotoh, T</v>
      </c>
      <c r="F1956" t="str">
        <f>VLOOKUP($D1956,metadata!$B$2:$S$451,3,0)</f>
        <v>Geographic variation in diapause induction and mode of diapause inheritance in Tetranychus pueraricola</v>
      </c>
      <c r="G1956" t="str">
        <f>VLOOKUP($D1956,metadata!$B$2:$S$451,4,0)</f>
        <v>10.1111/j.1439-0418.2006.01050.x</v>
      </c>
      <c r="H1956" t="str">
        <f>VLOOKUP($D1956,metadata!$B$2:$S$451,5,0)</f>
        <v>y</v>
      </c>
      <c r="I1956" t="str">
        <f>VLOOKUP($D1956,metadata!$B$2:$S$451,6,0)</f>
        <v>a</v>
      </c>
      <c r="J1956" t="str">
        <f>VLOOKUP($D1956,metadata!$B$2:$S$451,7,0)</f>
        <v>i</v>
      </c>
      <c r="K1956">
        <f>VLOOKUP($D1956,metadata!$B$2:$S$451,8,0)</f>
        <v>32</v>
      </c>
      <c r="L1956">
        <f>VLOOKUP($D1956,metadata!$B$2:$S$451,9,0)</f>
        <v>5</v>
      </c>
      <c r="M1956" t="str">
        <f>VLOOKUP($D1956,metadata!$B$2:$S$451,10,0)</f>
        <v/>
      </c>
      <c r="N1956" t="str">
        <f>VLOOKUP($D1956,metadata!$B$2:$S$451,11,0)</f>
        <v>Tetranychus pueraricola</v>
      </c>
      <c r="O1956" t="str">
        <f>VLOOKUP($D1956,metadata!$B$2:$S$451,12,0)</f>
        <v>Trombidiformes</v>
      </c>
      <c r="P1956">
        <f>VLOOKUP($D1956,metadata!$B$2:$S$451,13,0)</f>
        <v>5</v>
      </c>
      <c r="Q1956">
        <f>VLOOKUP($D1956,metadata!$B$2:$S$451,14,0)</f>
        <v>36.4</v>
      </c>
      <c r="R1956">
        <f>VLOOKUP($D1956,metadata!$B$2:$S$451,15,0)</f>
        <v>139.316666666667</v>
      </c>
      <c r="S1956" t="str">
        <f>VLOOKUP($D1956,metadata!$B$2:$S$451,16,0)</f>
        <v/>
      </c>
      <c r="T1956" t="str">
        <f>VLOOKUP($D1956,metadata!$B$2:$S$451,17,0)</f>
        <v/>
      </c>
      <c r="U1956" t="str">
        <f>VLOOKUP($D1956,metadata!$B$2:$S$451,18,0)</f>
        <v/>
      </c>
      <c r="V1956">
        <f>VLOOKUP($D1956,metadata!$B$2:$Z$451,19,0)</f>
        <v>240</v>
      </c>
      <c r="W1956" t="str">
        <f>VLOOKUP($D1956,metadata!$B$2:$Z$451,20,0)</f>
        <v>global average</v>
      </c>
      <c r="X1956" t="str">
        <f>VLOOKUP($D1956,metadata!$B$2:$Z$451,21,0)</f>
        <v/>
      </c>
      <c r="Y1956" t="str">
        <f>VLOOKUP($D1956,metadata!$B$2:$Z$451,22,0)</f>
        <v>t-51</v>
      </c>
      <c r="Z1956" t="str">
        <f>VLOOKUP($D1956,metadata!$B$2:$Z$451,23,0)</f>
        <v/>
      </c>
      <c r="AA1956" t="str">
        <f>VLOOKUP($D1956,metadata!$B$2:$Z$451,24,0)</f>
        <v/>
      </c>
      <c r="AB1956" t="str">
        <f>VLOOKUP($D1956,metadata!$B$2:$Z$451,25,0)</f>
        <v>by hand</v>
      </c>
      <c r="AC1956">
        <v>11</v>
      </c>
      <c r="AD1956">
        <v>100</v>
      </c>
      <c r="AF1956">
        <f>IF(AE1956="",V1956,AE1956)</f>
        <v>240</v>
      </c>
      <c r="AG1956">
        <f>ROUND(AC1956,1)</f>
        <v>11</v>
      </c>
      <c r="AH1956">
        <v>2006</v>
      </c>
      <c r="AI1956" t="s">
        <v>37</v>
      </c>
      <c r="AJ1956" t="s">
        <v>37</v>
      </c>
    </row>
    <row r="1957" spans="3:36" x14ac:dyDescent="0.3">
      <c r="C1957">
        <v>1957</v>
      </c>
      <c r="D1957" t="str">
        <f t="shared" si="63"/>
        <v>51-5</v>
      </c>
      <c r="E1957" t="str">
        <f>VLOOKUP($D1957,metadata!$B$2:$S$451,2,0)</f>
        <v>Suwa, A; Gotoh, T</v>
      </c>
      <c r="F1957" t="str">
        <f>VLOOKUP($D1957,metadata!$B$2:$S$451,3,0)</f>
        <v>Geographic variation in diapause induction and mode of diapause inheritance in Tetranychus pueraricola</v>
      </c>
      <c r="G1957" t="str">
        <f>VLOOKUP($D1957,metadata!$B$2:$S$451,4,0)</f>
        <v>10.1111/j.1439-0418.2006.01050.x</v>
      </c>
      <c r="H1957" t="str">
        <f>VLOOKUP($D1957,metadata!$B$2:$S$451,5,0)</f>
        <v>y</v>
      </c>
      <c r="I1957" t="str">
        <f>VLOOKUP($D1957,metadata!$B$2:$S$451,6,0)</f>
        <v>a</v>
      </c>
      <c r="J1957" t="str">
        <f>VLOOKUP($D1957,metadata!$B$2:$S$451,7,0)</f>
        <v>i</v>
      </c>
      <c r="K1957">
        <f>VLOOKUP($D1957,metadata!$B$2:$S$451,8,0)</f>
        <v>32</v>
      </c>
      <c r="L1957">
        <f>VLOOKUP($D1957,metadata!$B$2:$S$451,9,0)</f>
        <v>5</v>
      </c>
      <c r="M1957" t="str">
        <f>VLOOKUP($D1957,metadata!$B$2:$S$451,10,0)</f>
        <v/>
      </c>
      <c r="N1957" t="str">
        <f>VLOOKUP($D1957,metadata!$B$2:$S$451,11,0)</f>
        <v>Tetranychus pueraricola</v>
      </c>
      <c r="O1957" t="str">
        <f>VLOOKUP($D1957,metadata!$B$2:$S$451,12,0)</f>
        <v>Trombidiformes</v>
      </c>
      <c r="P1957">
        <f>VLOOKUP($D1957,metadata!$B$2:$S$451,13,0)</f>
        <v>5</v>
      </c>
      <c r="Q1957">
        <f>VLOOKUP($D1957,metadata!$B$2:$S$451,14,0)</f>
        <v>36.4</v>
      </c>
      <c r="R1957">
        <f>VLOOKUP($D1957,metadata!$B$2:$S$451,15,0)</f>
        <v>139.316666666667</v>
      </c>
      <c r="S1957" t="str">
        <f>VLOOKUP($D1957,metadata!$B$2:$S$451,16,0)</f>
        <v/>
      </c>
      <c r="T1957" t="str">
        <f>VLOOKUP($D1957,metadata!$B$2:$S$451,17,0)</f>
        <v/>
      </c>
      <c r="U1957" t="str">
        <f>VLOOKUP($D1957,metadata!$B$2:$S$451,18,0)</f>
        <v/>
      </c>
      <c r="V1957">
        <f>VLOOKUP($D1957,metadata!$B$2:$Z$451,19,0)</f>
        <v>240</v>
      </c>
      <c r="W1957" t="str">
        <f>VLOOKUP($D1957,metadata!$B$2:$Z$451,20,0)</f>
        <v>global average</v>
      </c>
      <c r="X1957" t="str">
        <f>VLOOKUP($D1957,metadata!$B$2:$Z$451,21,0)</f>
        <v/>
      </c>
      <c r="Y1957" t="str">
        <f>VLOOKUP($D1957,metadata!$B$2:$Z$451,22,0)</f>
        <v>t-51</v>
      </c>
      <c r="Z1957" t="str">
        <f>VLOOKUP($D1957,metadata!$B$2:$Z$451,23,0)</f>
        <v/>
      </c>
      <c r="AA1957" t="str">
        <f>VLOOKUP($D1957,metadata!$B$2:$Z$451,24,0)</f>
        <v/>
      </c>
      <c r="AB1957" t="str">
        <f>VLOOKUP($D1957,metadata!$B$2:$Z$451,25,0)</f>
        <v>by hand</v>
      </c>
      <c r="AC1957">
        <v>11.5</v>
      </c>
      <c r="AD1957">
        <v>96.6666666666667</v>
      </c>
      <c r="AF1957">
        <f>IF(AE1957="",V1957,AE1957)</f>
        <v>240</v>
      </c>
      <c r="AG1957">
        <f>ROUND(AC1957,1)</f>
        <v>11.5</v>
      </c>
      <c r="AH1957">
        <v>2006</v>
      </c>
      <c r="AI1957" t="s">
        <v>37</v>
      </c>
      <c r="AJ1957" t="s">
        <v>37</v>
      </c>
    </row>
    <row r="1958" spans="3:36" x14ac:dyDescent="0.3">
      <c r="C1958">
        <v>1958</v>
      </c>
      <c r="D1958" t="str">
        <f t="shared" si="63"/>
        <v>51-5</v>
      </c>
      <c r="E1958" t="str">
        <f>VLOOKUP($D1958,metadata!$B$2:$S$451,2,0)</f>
        <v>Suwa, A; Gotoh, T</v>
      </c>
      <c r="F1958" t="str">
        <f>VLOOKUP($D1958,metadata!$B$2:$S$451,3,0)</f>
        <v>Geographic variation in diapause induction and mode of diapause inheritance in Tetranychus pueraricola</v>
      </c>
      <c r="G1958" t="str">
        <f>VLOOKUP($D1958,metadata!$B$2:$S$451,4,0)</f>
        <v>10.1111/j.1439-0418.2006.01050.x</v>
      </c>
      <c r="H1958" t="str">
        <f>VLOOKUP($D1958,metadata!$B$2:$S$451,5,0)</f>
        <v>y</v>
      </c>
      <c r="I1958" t="str">
        <f>VLOOKUP($D1958,metadata!$B$2:$S$451,6,0)</f>
        <v>a</v>
      </c>
      <c r="J1958" t="str">
        <f>VLOOKUP($D1958,metadata!$B$2:$S$451,7,0)</f>
        <v>i</v>
      </c>
      <c r="K1958">
        <f>VLOOKUP($D1958,metadata!$B$2:$S$451,8,0)</f>
        <v>32</v>
      </c>
      <c r="L1958">
        <f>VLOOKUP($D1958,metadata!$B$2:$S$451,9,0)</f>
        <v>5</v>
      </c>
      <c r="M1958" t="str">
        <f>VLOOKUP($D1958,metadata!$B$2:$S$451,10,0)</f>
        <v/>
      </c>
      <c r="N1958" t="str">
        <f>VLOOKUP($D1958,metadata!$B$2:$S$451,11,0)</f>
        <v>Tetranychus pueraricola</v>
      </c>
      <c r="O1958" t="str">
        <f>VLOOKUP($D1958,metadata!$B$2:$S$451,12,0)</f>
        <v>Trombidiformes</v>
      </c>
      <c r="P1958">
        <f>VLOOKUP($D1958,metadata!$B$2:$S$451,13,0)</f>
        <v>5</v>
      </c>
      <c r="Q1958">
        <f>VLOOKUP($D1958,metadata!$B$2:$S$451,14,0)</f>
        <v>36.4</v>
      </c>
      <c r="R1958">
        <f>VLOOKUP($D1958,metadata!$B$2:$S$451,15,0)</f>
        <v>139.316666666667</v>
      </c>
      <c r="S1958" t="str">
        <f>VLOOKUP($D1958,metadata!$B$2:$S$451,16,0)</f>
        <v/>
      </c>
      <c r="T1958" t="str">
        <f>VLOOKUP($D1958,metadata!$B$2:$S$451,17,0)</f>
        <v/>
      </c>
      <c r="U1958" t="str">
        <f>VLOOKUP($D1958,metadata!$B$2:$S$451,18,0)</f>
        <v/>
      </c>
      <c r="V1958">
        <f>VLOOKUP($D1958,metadata!$B$2:$Z$451,19,0)</f>
        <v>240</v>
      </c>
      <c r="W1958" t="str">
        <f>VLOOKUP($D1958,metadata!$B$2:$Z$451,20,0)</f>
        <v>global average</v>
      </c>
      <c r="X1958" t="str">
        <f>VLOOKUP($D1958,metadata!$B$2:$Z$451,21,0)</f>
        <v/>
      </c>
      <c r="Y1958" t="str">
        <f>VLOOKUP($D1958,metadata!$B$2:$Z$451,22,0)</f>
        <v>t-51</v>
      </c>
      <c r="Z1958" t="str">
        <f>VLOOKUP($D1958,metadata!$B$2:$Z$451,23,0)</f>
        <v/>
      </c>
      <c r="AA1958" t="str">
        <f>VLOOKUP($D1958,metadata!$B$2:$Z$451,24,0)</f>
        <v/>
      </c>
      <c r="AB1958" t="str">
        <f>VLOOKUP($D1958,metadata!$B$2:$Z$451,25,0)</f>
        <v>by hand</v>
      </c>
      <c r="AC1958">
        <v>12</v>
      </c>
      <c r="AD1958">
        <v>16.6666666666667</v>
      </c>
      <c r="AF1958">
        <f>IF(AE1958="",V1958,AE1958)</f>
        <v>240</v>
      </c>
      <c r="AG1958">
        <f>ROUND(AC1958,1)</f>
        <v>12</v>
      </c>
      <c r="AH1958">
        <v>2006</v>
      </c>
      <c r="AI1958" t="s">
        <v>37</v>
      </c>
      <c r="AJ1958" t="s">
        <v>37</v>
      </c>
    </row>
    <row r="1959" spans="3:36" x14ac:dyDescent="0.3">
      <c r="C1959">
        <v>1959</v>
      </c>
      <c r="D1959" t="str">
        <f t="shared" si="63"/>
        <v>51-5</v>
      </c>
      <c r="E1959" t="str">
        <f>VLOOKUP($D1959,metadata!$B$2:$S$451,2,0)</f>
        <v>Suwa, A; Gotoh, T</v>
      </c>
      <c r="F1959" t="str">
        <f>VLOOKUP($D1959,metadata!$B$2:$S$451,3,0)</f>
        <v>Geographic variation in diapause induction and mode of diapause inheritance in Tetranychus pueraricola</v>
      </c>
      <c r="G1959" t="str">
        <f>VLOOKUP($D1959,metadata!$B$2:$S$451,4,0)</f>
        <v>10.1111/j.1439-0418.2006.01050.x</v>
      </c>
      <c r="H1959" t="str">
        <f>VLOOKUP($D1959,metadata!$B$2:$S$451,5,0)</f>
        <v>y</v>
      </c>
      <c r="I1959" t="str">
        <f>VLOOKUP($D1959,metadata!$B$2:$S$451,6,0)</f>
        <v>a</v>
      </c>
      <c r="J1959" t="str">
        <f>VLOOKUP($D1959,metadata!$B$2:$S$451,7,0)</f>
        <v>i</v>
      </c>
      <c r="K1959">
        <f>VLOOKUP($D1959,metadata!$B$2:$S$451,8,0)</f>
        <v>32</v>
      </c>
      <c r="L1959">
        <f>VLOOKUP($D1959,metadata!$B$2:$S$451,9,0)</f>
        <v>5</v>
      </c>
      <c r="M1959" t="str">
        <f>VLOOKUP($D1959,metadata!$B$2:$S$451,10,0)</f>
        <v/>
      </c>
      <c r="N1959" t="str">
        <f>VLOOKUP($D1959,metadata!$B$2:$S$451,11,0)</f>
        <v>Tetranychus pueraricola</v>
      </c>
      <c r="O1959" t="str">
        <f>VLOOKUP($D1959,metadata!$B$2:$S$451,12,0)</f>
        <v>Trombidiformes</v>
      </c>
      <c r="P1959">
        <f>VLOOKUP($D1959,metadata!$B$2:$S$451,13,0)</f>
        <v>5</v>
      </c>
      <c r="Q1959">
        <f>VLOOKUP($D1959,metadata!$B$2:$S$451,14,0)</f>
        <v>36.4</v>
      </c>
      <c r="R1959">
        <f>VLOOKUP($D1959,metadata!$B$2:$S$451,15,0)</f>
        <v>139.316666666667</v>
      </c>
      <c r="S1959" t="str">
        <f>VLOOKUP($D1959,metadata!$B$2:$S$451,16,0)</f>
        <v/>
      </c>
      <c r="T1959" t="str">
        <f>VLOOKUP($D1959,metadata!$B$2:$S$451,17,0)</f>
        <v/>
      </c>
      <c r="U1959" t="str">
        <f>VLOOKUP($D1959,metadata!$B$2:$S$451,18,0)</f>
        <v/>
      </c>
      <c r="V1959">
        <f>VLOOKUP($D1959,metadata!$B$2:$Z$451,19,0)</f>
        <v>240</v>
      </c>
      <c r="W1959" t="str">
        <f>VLOOKUP($D1959,metadata!$B$2:$Z$451,20,0)</f>
        <v>global average</v>
      </c>
      <c r="X1959" t="str">
        <f>VLOOKUP($D1959,metadata!$B$2:$Z$451,21,0)</f>
        <v/>
      </c>
      <c r="Y1959" t="str">
        <f>VLOOKUP($D1959,metadata!$B$2:$Z$451,22,0)</f>
        <v>t-51</v>
      </c>
      <c r="Z1959" t="str">
        <f>VLOOKUP($D1959,metadata!$B$2:$Z$451,23,0)</f>
        <v/>
      </c>
      <c r="AA1959" t="str">
        <f>VLOOKUP($D1959,metadata!$B$2:$Z$451,24,0)</f>
        <v/>
      </c>
      <c r="AB1959" t="str">
        <f>VLOOKUP($D1959,metadata!$B$2:$Z$451,25,0)</f>
        <v>by hand</v>
      </c>
      <c r="AC1959">
        <v>13</v>
      </c>
      <c r="AD1959">
        <v>0</v>
      </c>
      <c r="AF1959">
        <f>IF(AE1959="",V1959,AE1959)</f>
        <v>240</v>
      </c>
      <c r="AG1959">
        <f>ROUND(AC1959,1)</f>
        <v>13</v>
      </c>
      <c r="AH1959">
        <v>2006</v>
      </c>
      <c r="AI1959" t="s">
        <v>37</v>
      </c>
      <c r="AJ1959" t="s">
        <v>37</v>
      </c>
    </row>
    <row r="1960" spans="3:36" x14ac:dyDescent="0.3">
      <c r="C1960">
        <v>1960</v>
      </c>
      <c r="D1960" t="str">
        <f t="shared" si="63"/>
        <v>51-6</v>
      </c>
      <c r="E1960" t="str">
        <f>VLOOKUP($D1960,metadata!$B$2:$S$451,2,0)</f>
        <v>Suwa, A; Gotoh, T</v>
      </c>
      <c r="F1960" t="str">
        <f>VLOOKUP($D1960,metadata!$B$2:$S$451,3,0)</f>
        <v>Geographic variation in diapause induction and mode of diapause inheritance in Tetranychus pueraricola</v>
      </c>
      <c r="G1960" t="str">
        <f>VLOOKUP($D1960,metadata!$B$2:$S$451,4,0)</f>
        <v>10.1111/j.1439-0418.2006.01050.x</v>
      </c>
      <c r="H1960" t="str">
        <f>VLOOKUP($D1960,metadata!$B$2:$S$451,5,0)</f>
        <v>y</v>
      </c>
      <c r="I1960" t="str">
        <f>VLOOKUP($D1960,metadata!$B$2:$S$451,6,0)</f>
        <v>a</v>
      </c>
      <c r="J1960" t="str">
        <f>VLOOKUP($D1960,metadata!$B$2:$S$451,7,0)</f>
        <v>i</v>
      </c>
      <c r="K1960">
        <f>VLOOKUP($D1960,metadata!$B$2:$S$451,8,0)</f>
        <v>32</v>
      </c>
      <c r="L1960">
        <f>VLOOKUP($D1960,metadata!$B$2:$S$451,9,0)</f>
        <v>5</v>
      </c>
      <c r="M1960" t="str">
        <f>VLOOKUP($D1960,metadata!$B$2:$S$451,10,0)</f>
        <v/>
      </c>
      <c r="N1960" t="str">
        <f>VLOOKUP($D1960,metadata!$B$2:$S$451,11,0)</f>
        <v>Tetranychus pueraricola</v>
      </c>
      <c r="O1960" t="str">
        <f>VLOOKUP($D1960,metadata!$B$2:$S$451,12,0)</f>
        <v>Trombidiformes</v>
      </c>
      <c r="P1960">
        <f>VLOOKUP($D1960,metadata!$B$2:$S$451,13,0)</f>
        <v>6</v>
      </c>
      <c r="Q1960">
        <f>VLOOKUP($D1960,metadata!$B$2:$S$451,14,0)</f>
        <v>36.25</v>
      </c>
      <c r="R1960">
        <f>VLOOKUP($D1960,metadata!$B$2:$S$451,15,0)</f>
        <v>139.63333333333301</v>
      </c>
      <c r="S1960" t="str">
        <f>VLOOKUP($D1960,metadata!$B$2:$S$451,16,0)</f>
        <v/>
      </c>
      <c r="T1960" t="str">
        <f>VLOOKUP($D1960,metadata!$B$2:$S$451,17,0)</f>
        <v/>
      </c>
      <c r="U1960" t="str">
        <f>VLOOKUP($D1960,metadata!$B$2:$S$451,18,0)</f>
        <v/>
      </c>
      <c r="V1960">
        <f>VLOOKUP($D1960,metadata!$B$2:$Z$451,19,0)</f>
        <v>240</v>
      </c>
      <c r="W1960" t="str">
        <f>VLOOKUP($D1960,metadata!$B$2:$Z$451,20,0)</f>
        <v>global average</v>
      </c>
      <c r="X1960" t="str">
        <f>VLOOKUP($D1960,metadata!$B$2:$Z$451,21,0)</f>
        <v/>
      </c>
      <c r="Y1960" t="str">
        <f>VLOOKUP($D1960,metadata!$B$2:$Z$451,22,0)</f>
        <v>t-51</v>
      </c>
      <c r="Z1960" t="str">
        <f>VLOOKUP($D1960,metadata!$B$2:$Z$451,23,0)</f>
        <v/>
      </c>
      <c r="AA1960" t="str">
        <f>VLOOKUP($D1960,metadata!$B$2:$Z$451,24,0)</f>
        <v/>
      </c>
      <c r="AB1960" t="str">
        <f>VLOOKUP($D1960,metadata!$B$2:$Z$451,25,0)</f>
        <v>by hand</v>
      </c>
      <c r="AC1960">
        <v>10</v>
      </c>
      <c r="AD1960">
        <v>100</v>
      </c>
      <c r="AF1960">
        <f>IF(AE1960="",V1960,AE1960)</f>
        <v>240</v>
      </c>
      <c r="AG1960">
        <f>ROUND(AC1960,1)</f>
        <v>10</v>
      </c>
      <c r="AH1960">
        <v>2006</v>
      </c>
      <c r="AI1960" t="s">
        <v>38</v>
      </c>
      <c r="AJ1960" t="s">
        <v>38</v>
      </c>
    </row>
    <row r="1961" spans="3:36" x14ac:dyDescent="0.3">
      <c r="C1961">
        <v>1961</v>
      </c>
      <c r="D1961" t="str">
        <f t="shared" si="63"/>
        <v>51-6</v>
      </c>
      <c r="E1961" t="str">
        <f>VLOOKUP($D1961,metadata!$B$2:$S$451,2,0)</f>
        <v>Suwa, A; Gotoh, T</v>
      </c>
      <c r="F1961" t="str">
        <f>VLOOKUP($D1961,metadata!$B$2:$S$451,3,0)</f>
        <v>Geographic variation in diapause induction and mode of diapause inheritance in Tetranychus pueraricola</v>
      </c>
      <c r="G1961" t="str">
        <f>VLOOKUP($D1961,metadata!$B$2:$S$451,4,0)</f>
        <v>10.1111/j.1439-0418.2006.01050.x</v>
      </c>
      <c r="H1961" t="str">
        <f>VLOOKUP($D1961,metadata!$B$2:$S$451,5,0)</f>
        <v>y</v>
      </c>
      <c r="I1961" t="str">
        <f>VLOOKUP($D1961,metadata!$B$2:$S$451,6,0)</f>
        <v>a</v>
      </c>
      <c r="J1961" t="str">
        <f>VLOOKUP($D1961,metadata!$B$2:$S$451,7,0)</f>
        <v>i</v>
      </c>
      <c r="K1961">
        <f>VLOOKUP($D1961,metadata!$B$2:$S$451,8,0)</f>
        <v>32</v>
      </c>
      <c r="L1961">
        <f>VLOOKUP($D1961,metadata!$B$2:$S$451,9,0)</f>
        <v>5</v>
      </c>
      <c r="M1961" t="str">
        <f>VLOOKUP($D1961,metadata!$B$2:$S$451,10,0)</f>
        <v/>
      </c>
      <c r="N1961" t="str">
        <f>VLOOKUP($D1961,metadata!$B$2:$S$451,11,0)</f>
        <v>Tetranychus pueraricola</v>
      </c>
      <c r="O1961" t="str">
        <f>VLOOKUP($D1961,metadata!$B$2:$S$451,12,0)</f>
        <v>Trombidiformes</v>
      </c>
      <c r="P1961">
        <f>VLOOKUP($D1961,metadata!$B$2:$S$451,13,0)</f>
        <v>6</v>
      </c>
      <c r="Q1961">
        <f>VLOOKUP($D1961,metadata!$B$2:$S$451,14,0)</f>
        <v>36.25</v>
      </c>
      <c r="R1961">
        <f>VLOOKUP($D1961,metadata!$B$2:$S$451,15,0)</f>
        <v>139.63333333333301</v>
      </c>
      <c r="S1961" t="str">
        <f>VLOOKUP($D1961,metadata!$B$2:$S$451,16,0)</f>
        <v/>
      </c>
      <c r="T1961" t="str">
        <f>VLOOKUP($D1961,metadata!$B$2:$S$451,17,0)</f>
        <v/>
      </c>
      <c r="U1961" t="str">
        <f>VLOOKUP($D1961,metadata!$B$2:$S$451,18,0)</f>
        <v/>
      </c>
      <c r="V1961">
        <f>VLOOKUP($D1961,metadata!$B$2:$Z$451,19,0)</f>
        <v>240</v>
      </c>
      <c r="W1961" t="str">
        <f>VLOOKUP($D1961,metadata!$B$2:$Z$451,20,0)</f>
        <v>global average</v>
      </c>
      <c r="X1961" t="str">
        <f>VLOOKUP($D1961,metadata!$B$2:$Z$451,21,0)</f>
        <v/>
      </c>
      <c r="Y1961" t="str">
        <f>VLOOKUP($D1961,metadata!$B$2:$Z$451,22,0)</f>
        <v>t-51</v>
      </c>
      <c r="Z1961" t="str">
        <f>VLOOKUP($D1961,metadata!$B$2:$Z$451,23,0)</f>
        <v/>
      </c>
      <c r="AA1961" t="str">
        <f>VLOOKUP($D1961,metadata!$B$2:$Z$451,24,0)</f>
        <v/>
      </c>
      <c r="AB1961" t="str">
        <f>VLOOKUP($D1961,metadata!$B$2:$Z$451,25,0)</f>
        <v>by hand</v>
      </c>
      <c r="AC1961">
        <v>11</v>
      </c>
      <c r="AD1961">
        <v>100</v>
      </c>
      <c r="AF1961">
        <f>IF(AE1961="",V1961,AE1961)</f>
        <v>240</v>
      </c>
      <c r="AG1961">
        <f>ROUND(AC1961,1)</f>
        <v>11</v>
      </c>
      <c r="AH1961">
        <v>2006</v>
      </c>
      <c r="AI1961" t="s">
        <v>38</v>
      </c>
      <c r="AJ1961" t="s">
        <v>38</v>
      </c>
    </row>
    <row r="1962" spans="3:36" x14ac:dyDescent="0.3">
      <c r="C1962">
        <v>1962</v>
      </c>
      <c r="D1962" t="str">
        <f t="shared" si="63"/>
        <v>51-6</v>
      </c>
      <c r="E1962" t="str">
        <f>VLOOKUP($D1962,metadata!$B$2:$S$451,2,0)</f>
        <v>Suwa, A; Gotoh, T</v>
      </c>
      <c r="F1962" t="str">
        <f>VLOOKUP($D1962,metadata!$B$2:$S$451,3,0)</f>
        <v>Geographic variation in diapause induction and mode of diapause inheritance in Tetranychus pueraricola</v>
      </c>
      <c r="G1962" t="str">
        <f>VLOOKUP($D1962,metadata!$B$2:$S$451,4,0)</f>
        <v>10.1111/j.1439-0418.2006.01050.x</v>
      </c>
      <c r="H1962" t="str">
        <f>VLOOKUP($D1962,metadata!$B$2:$S$451,5,0)</f>
        <v>y</v>
      </c>
      <c r="I1962" t="str">
        <f>VLOOKUP($D1962,metadata!$B$2:$S$451,6,0)</f>
        <v>a</v>
      </c>
      <c r="J1962" t="str">
        <f>VLOOKUP($D1962,metadata!$B$2:$S$451,7,0)</f>
        <v>i</v>
      </c>
      <c r="K1962">
        <f>VLOOKUP($D1962,metadata!$B$2:$S$451,8,0)</f>
        <v>32</v>
      </c>
      <c r="L1962">
        <f>VLOOKUP($D1962,metadata!$B$2:$S$451,9,0)</f>
        <v>5</v>
      </c>
      <c r="M1962" t="str">
        <f>VLOOKUP($D1962,metadata!$B$2:$S$451,10,0)</f>
        <v/>
      </c>
      <c r="N1962" t="str">
        <f>VLOOKUP($D1962,metadata!$B$2:$S$451,11,0)</f>
        <v>Tetranychus pueraricola</v>
      </c>
      <c r="O1962" t="str">
        <f>VLOOKUP($D1962,metadata!$B$2:$S$451,12,0)</f>
        <v>Trombidiformes</v>
      </c>
      <c r="P1962">
        <f>VLOOKUP($D1962,metadata!$B$2:$S$451,13,0)</f>
        <v>6</v>
      </c>
      <c r="Q1962">
        <f>VLOOKUP($D1962,metadata!$B$2:$S$451,14,0)</f>
        <v>36.25</v>
      </c>
      <c r="R1962">
        <f>VLOOKUP($D1962,metadata!$B$2:$S$451,15,0)</f>
        <v>139.63333333333301</v>
      </c>
      <c r="S1962" t="str">
        <f>VLOOKUP($D1962,metadata!$B$2:$S$451,16,0)</f>
        <v/>
      </c>
      <c r="T1962" t="str">
        <f>VLOOKUP($D1962,metadata!$B$2:$S$451,17,0)</f>
        <v/>
      </c>
      <c r="U1962" t="str">
        <f>VLOOKUP($D1962,metadata!$B$2:$S$451,18,0)</f>
        <v/>
      </c>
      <c r="V1962">
        <f>VLOOKUP($D1962,metadata!$B$2:$Z$451,19,0)</f>
        <v>240</v>
      </c>
      <c r="W1962" t="str">
        <f>VLOOKUP($D1962,metadata!$B$2:$Z$451,20,0)</f>
        <v>global average</v>
      </c>
      <c r="X1962" t="str">
        <f>VLOOKUP($D1962,metadata!$B$2:$Z$451,21,0)</f>
        <v/>
      </c>
      <c r="Y1962" t="str">
        <f>VLOOKUP($D1962,metadata!$B$2:$Z$451,22,0)</f>
        <v>t-51</v>
      </c>
      <c r="Z1962" t="str">
        <f>VLOOKUP($D1962,metadata!$B$2:$Z$451,23,0)</f>
        <v/>
      </c>
      <c r="AA1962" t="str">
        <f>VLOOKUP($D1962,metadata!$B$2:$Z$451,24,0)</f>
        <v/>
      </c>
      <c r="AB1962" t="str">
        <f>VLOOKUP($D1962,metadata!$B$2:$Z$451,25,0)</f>
        <v>by hand</v>
      </c>
      <c r="AC1962">
        <v>11.5</v>
      </c>
      <c r="AD1962">
        <v>100</v>
      </c>
      <c r="AF1962">
        <f>IF(AE1962="",V1962,AE1962)</f>
        <v>240</v>
      </c>
      <c r="AG1962">
        <f>ROUND(AC1962,1)</f>
        <v>11.5</v>
      </c>
      <c r="AH1962">
        <v>2006</v>
      </c>
      <c r="AI1962" t="s">
        <v>38</v>
      </c>
      <c r="AJ1962" t="s">
        <v>38</v>
      </c>
    </row>
    <row r="1963" spans="3:36" x14ac:dyDescent="0.3">
      <c r="C1963">
        <v>1963</v>
      </c>
      <c r="D1963" t="str">
        <f t="shared" si="63"/>
        <v>51-6</v>
      </c>
      <c r="E1963" t="str">
        <f>VLOOKUP($D1963,metadata!$B$2:$S$451,2,0)</f>
        <v>Suwa, A; Gotoh, T</v>
      </c>
      <c r="F1963" t="str">
        <f>VLOOKUP($D1963,metadata!$B$2:$S$451,3,0)</f>
        <v>Geographic variation in diapause induction and mode of diapause inheritance in Tetranychus pueraricola</v>
      </c>
      <c r="G1963" t="str">
        <f>VLOOKUP($D1963,metadata!$B$2:$S$451,4,0)</f>
        <v>10.1111/j.1439-0418.2006.01050.x</v>
      </c>
      <c r="H1963" t="str">
        <f>VLOOKUP($D1963,metadata!$B$2:$S$451,5,0)</f>
        <v>y</v>
      </c>
      <c r="I1963" t="str">
        <f>VLOOKUP($D1963,metadata!$B$2:$S$451,6,0)</f>
        <v>a</v>
      </c>
      <c r="J1963" t="str">
        <f>VLOOKUP($D1963,metadata!$B$2:$S$451,7,0)</f>
        <v>i</v>
      </c>
      <c r="K1963">
        <f>VLOOKUP($D1963,metadata!$B$2:$S$451,8,0)</f>
        <v>32</v>
      </c>
      <c r="L1963">
        <f>VLOOKUP($D1963,metadata!$B$2:$S$451,9,0)</f>
        <v>5</v>
      </c>
      <c r="M1963" t="str">
        <f>VLOOKUP($D1963,metadata!$B$2:$S$451,10,0)</f>
        <v/>
      </c>
      <c r="N1963" t="str">
        <f>VLOOKUP($D1963,metadata!$B$2:$S$451,11,0)</f>
        <v>Tetranychus pueraricola</v>
      </c>
      <c r="O1963" t="str">
        <f>VLOOKUP($D1963,metadata!$B$2:$S$451,12,0)</f>
        <v>Trombidiformes</v>
      </c>
      <c r="P1963">
        <f>VLOOKUP($D1963,metadata!$B$2:$S$451,13,0)</f>
        <v>6</v>
      </c>
      <c r="Q1963">
        <f>VLOOKUP($D1963,metadata!$B$2:$S$451,14,0)</f>
        <v>36.25</v>
      </c>
      <c r="R1963">
        <f>VLOOKUP($D1963,metadata!$B$2:$S$451,15,0)</f>
        <v>139.63333333333301</v>
      </c>
      <c r="S1963" t="str">
        <f>VLOOKUP($D1963,metadata!$B$2:$S$451,16,0)</f>
        <v/>
      </c>
      <c r="T1963" t="str">
        <f>VLOOKUP($D1963,metadata!$B$2:$S$451,17,0)</f>
        <v/>
      </c>
      <c r="U1963" t="str">
        <f>VLOOKUP($D1963,metadata!$B$2:$S$451,18,0)</f>
        <v/>
      </c>
      <c r="V1963">
        <f>VLOOKUP($D1963,metadata!$B$2:$Z$451,19,0)</f>
        <v>240</v>
      </c>
      <c r="W1963" t="str">
        <f>VLOOKUP($D1963,metadata!$B$2:$Z$451,20,0)</f>
        <v>global average</v>
      </c>
      <c r="X1963" t="str">
        <f>VLOOKUP($D1963,metadata!$B$2:$Z$451,21,0)</f>
        <v/>
      </c>
      <c r="Y1963" t="str">
        <f>VLOOKUP($D1963,metadata!$B$2:$Z$451,22,0)</f>
        <v>t-51</v>
      </c>
      <c r="Z1963" t="str">
        <f>VLOOKUP($D1963,metadata!$B$2:$Z$451,23,0)</f>
        <v/>
      </c>
      <c r="AA1963" t="str">
        <f>VLOOKUP($D1963,metadata!$B$2:$Z$451,24,0)</f>
        <v/>
      </c>
      <c r="AB1963" t="str">
        <f>VLOOKUP($D1963,metadata!$B$2:$Z$451,25,0)</f>
        <v>by hand</v>
      </c>
      <c r="AC1963">
        <v>12</v>
      </c>
      <c r="AD1963">
        <v>20</v>
      </c>
      <c r="AF1963">
        <f>IF(AE1963="",V1963,AE1963)</f>
        <v>240</v>
      </c>
      <c r="AG1963">
        <f>ROUND(AC1963,1)</f>
        <v>12</v>
      </c>
      <c r="AH1963">
        <v>2006</v>
      </c>
      <c r="AI1963" t="s">
        <v>38</v>
      </c>
      <c r="AJ1963" t="s">
        <v>38</v>
      </c>
    </row>
    <row r="1964" spans="3:36" x14ac:dyDescent="0.3">
      <c r="C1964">
        <v>1964</v>
      </c>
      <c r="D1964" t="str">
        <f t="shared" si="63"/>
        <v>51-6</v>
      </c>
      <c r="E1964" t="str">
        <f>VLOOKUP($D1964,metadata!$B$2:$S$451,2,0)</f>
        <v>Suwa, A; Gotoh, T</v>
      </c>
      <c r="F1964" t="str">
        <f>VLOOKUP($D1964,metadata!$B$2:$S$451,3,0)</f>
        <v>Geographic variation in diapause induction and mode of diapause inheritance in Tetranychus pueraricola</v>
      </c>
      <c r="G1964" t="str">
        <f>VLOOKUP($D1964,metadata!$B$2:$S$451,4,0)</f>
        <v>10.1111/j.1439-0418.2006.01050.x</v>
      </c>
      <c r="H1964" t="str">
        <f>VLOOKUP($D1964,metadata!$B$2:$S$451,5,0)</f>
        <v>y</v>
      </c>
      <c r="I1964" t="str">
        <f>VLOOKUP($D1964,metadata!$B$2:$S$451,6,0)</f>
        <v>a</v>
      </c>
      <c r="J1964" t="str">
        <f>VLOOKUP($D1964,metadata!$B$2:$S$451,7,0)</f>
        <v>i</v>
      </c>
      <c r="K1964">
        <f>VLOOKUP($D1964,metadata!$B$2:$S$451,8,0)</f>
        <v>32</v>
      </c>
      <c r="L1964">
        <f>VLOOKUP($D1964,metadata!$B$2:$S$451,9,0)</f>
        <v>5</v>
      </c>
      <c r="M1964" t="str">
        <f>VLOOKUP($D1964,metadata!$B$2:$S$451,10,0)</f>
        <v/>
      </c>
      <c r="N1964" t="str">
        <f>VLOOKUP($D1964,metadata!$B$2:$S$451,11,0)</f>
        <v>Tetranychus pueraricola</v>
      </c>
      <c r="O1964" t="str">
        <f>VLOOKUP($D1964,metadata!$B$2:$S$451,12,0)</f>
        <v>Trombidiformes</v>
      </c>
      <c r="P1964">
        <f>VLOOKUP($D1964,metadata!$B$2:$S$451,13,0)</f>
        <v>6</v>
      </c>
      <c r="Q1964">
        <f>VLOOKUP($D1964,metadata!$B$2:$S$451,14,0)</f>
        <v>36.25</v>
      </c>
      <c r="R1964">
        <f>VLOOKUP($D1964,metadata!$B$2:$S$451,15,0)</f>
        <v>139.63333333333301</v>
      </c>
      <c r="S1964" t="str">
        <f>VLOOKUP($D1964,metadata!$B$2:$S$451,16,0)</f>
        <v/>
      </c>
      <c r="T1964" t="str">
        <f>VLOOKUP($D1964,metadata!$B$2:$S$451,17,0)</f>
        <v/>
      </c>
      <c r="U1964" t="str">
        <f>VLOOKUP($D1964,metadata!$B$2:$S$451,18,0)</f>
        <v/>
      </c>
      <c r="V1964">
        <f>VLOOKUP($D1964,metadata!$B$2:$Z$451,19,0)</f>
        <v>240</v>
      </c>
      <c r="W1964" t="str">
        <f>VLOOKUP($D1964,metadata!$B$2:$Z$451,20,0)</f>
        <v>global average</v>
      </c>
      <c r="X1964" t="str">
        <f>VLOOKUP($D1964,metadata!$B$2:$Z$451,21,0)</f>
        <v/>
      </c>
      <c r="Y1964" t="str">
        <f>VLOOKUP($D1964,metadata!$B$2:$Z$451,22,0)</f>
        <v>t-51</v>
      </c>
      <c r="Z1964" t="str">
        <f>VLOOKUP($D1964,metadata!$B$2:$Z$451,23,0)</f>
        <v/>
      </c>
      <c r="AA1964" t="str">
        <f>VLOOKUP($D1964,metadata!$B$2:$Z$451,24,0)</f>
        <v/>
      </c>
      <c r="AB1964" t="str">
        <f>VLOOKUP($D1964,metadata!$B$2:$Z$451,25,0)</f>
        <v>by hand</v>
      </c>
      <c r="AC1964">
        <v>13</v>
      </c>
      <c r="AD1964">
        <v>0</v>
      </c>
      <c r="AF1964">
        <f>IF(AE1964="",V1964,AE1964)</f>
        <v>240</v>
      </c>
      <c r="AG1964">
        <f>ROUND(AC1964,1)</f>
        <v>13</v>
      </c>
      <c r="AH1964">
        <v>2006</v>
      </c>
      <c r="AI1964" t="s">
        <v>38</v>
      </c>
      <c r="AJ1964" t="s">
        <v>38</v>
      </c>
    </row>
    <row r="1965" spans="3:36" x14ac:dyDescent="0.3">
      <c r="C1965">
        <v>1965</v>
      </c>
      <c r="D1965" t="str">
        <f t="shared" si="63"/>
        <v>51-7</v>
      </c>
      <c r="E1965" t="str">
        <f>VLOOKUP($D1965,metadata!$B$2:$S$451,2,0)</f>
        <v>Suwa, A; Gotoh, T</v>
      </c>
      <c r="F1965" t="str">
        <f>VLOOKUP($D1965,metadata!$B$2:$S$451,3,0)</f>
        <v>Geographic variation in diapause induction and mode of diapause inheritance in Tetranychus pueraricola</v>
      </c>
      <c r="G1965" t="str">
        <f>VLOOKUP($D1965,metadata!$B$2:$S$451,4,0)</f>
        <v>10.1111/j.1439-0418.2006.01050.x</v>
      </c>
      <c r="H1965" t="str">
        <f>VLOOKUP($D1965,metadata!$B$2:$S$451,5,0)</f>
        <v>y</v>
      </c>
      <c r="I1965" t="str">
        <f>VLOOKUP($D1965,metadata!$B$2:$S$451,6,0)</f>
        <v>a</v>
      </c>
      <c r="J1965" t="str">
        <f>VLOOKUP($D1965,metadata!$B$2:$S$451,7,0)</f>
        <v>i</v>
      </c>
      <c r="K1965">
        <f>VLOOKUP($D1965,metadata!$B$2:$S$451,8,0)</f>
        <v>32</v>
      </c>
      <c r="L1965">
        <f>VLOOKUP($D1965,metadata!$B$2:$S$451,9,0)</f>
        <v>5</v>
      </c>
      <c r="M1965" t="str">
        <f>VLOOKUP($D1965,metadata!$B$2:$S$451,10,0)</f>
        <v/>
      </c>
      <c r="N1965" t="str">
        <f>VLOOKUP($D1965,metadata!$B$2:$S$451,11,0)</f>
        <v>Tetranychus pueraricola</v>
      </c>
      <c r="O1965" t="str">
        <f>VLOOKUP($D1965,metadata!$B$2:$S$451,12,0)</f>
        <v>Trombidiformes</v>
      </c>
      <c r="P1965">
        <f>VLOOKUP($D1965,metadata!$B$2:$S$451,13,0)</f>
        <v>7</v>
      </c>
      <c r="Q1965">
        <f>VLOOKUP($D1965,metadata!$B$2:$S$451,14,0)</f>
        <v>36.533333333333303</v>
      </c>
      <c r="R1965">
        <f>VLOOKUP($D1965,metadata!$B$2:$S$451,15,0)</f>
        <v>140.566666666667</v>
      </c>
      <c r="S1965" t="str">
        <f>VLOOKUP($D1965,metadata!$B$2:$S$451,16,0)</f>
        <v/>
      </c>
      <c r="T1965" t="str">
        <f>VLOOKUP($D1965,metadata!$B$2:$S$451,17,0)</f>
        <v/>
      </c>
      <c r="U1965" t="str">
        <f>VLOOKUP($D1965,metadata!$B$2:$S$451,18,0)</f>
        <v/>
      </c>
      <c r="V1965">
        <f>VLOOKUP($D1965,metadata!$B$2:$Z$451,19,0)</f>
        <v>240</v>
      </c>
      <c r="W1965" t="str">
        <f>VLOOKUP($D1965,metadata!$B$2:$Z$451,20,0)</f>
        <v>global average</v>
      </c>
      <c r="X1965" t="str">
        <f>VLOOKUP($D1965,metadata!$B$2:$Z$451,21,0)</f>
        <v/>
      </c>
      <c r="Y1965" t="str">
        <f>VLOOKUP($D1965,metadata!$B$2:$Z$451,22,0)</f>
        <v>t-51</v>
      </c>
      <c r="Z1965" t="str">
        <f>VLOOKUP($D1965,metadata!$B$2:$Z$451,23,0)</f>
        <v/>
      </c>
      <c r="AA1965" t="str">
        <f>VLOOKUP($D1965,metadata!$B$2:$Z$451,24,0)</f>
        <v/>
      </c>
      <c r="AB1965" t="str">
        <f>VLOOKUP($D1965,metadata!$B$2:$Z$451,25,0)</f>
        <v>by hand</v>
      </c>
      <c r="AC1965">
        <v>10</v>
      </c>
      <c r="AD1965">
        <v>100</v>
      </c>
      <c r="AF1965">
        <f>IF(AE1965="",V1965,AE1965)</f>
        <v>240</v>
      </c>
      <c r="AG1965">
        <f>ROUND(AC1965,1)</f>
        <v>10</v>
      </c>
      <c r="AH1965">
        <v>2006</v>
      </c>
      <c r="AI1965" t="s">
        <v>37</v>
      </c>
      <c r="AJ1965" t="s">
        <v>37</v>
      </c>
    </row>
    <row r="1966" spans="3:36" x14ac:dyDescent="0.3">
      <c r="C1966">
        <v>1966</v>
      </c>
      <c r="D1966" t="str">
        <f t="shared" si="63"/>
        <v>51-7</v>
      </c>
      <c r="E1966" t="str">
        <f>VLOOKUP($D1966,metadata!$B$2:$S$451,2,0)</f>
        <v>Suwa, A; Gotoh, T</v>
      </c>
      <c r="F1966" t="str">
        <f>VLOOKUP($D1966,metadata!$B$2:$S$451,3,0)</f>
        <v>Geographic variation in diapause induction and mode of diapause inheritance in Tetranychus pueraricola</v>
      </c>
      <c r="G1966" t="str">
        <f>VLOOKUP($D1966,metadata!$B$2:$S$451,4,0)</f>
        <v>10.1111/j.1439-0418.2006.01050.x</v>
      </c>
      <c r="H1966" t="str">
        <f>VLOOKUP($D1966,metadata!$B$2:$S$451,5,0)</f>
        <v>y</v>
      </c>
      <c r="I1966" t="str">
        <f>VLOOKUP($D1966,metadata!$B$2:$S$451,6,0)</f>
        <v>a</v>
      </c>
      <c r="J1966" t="str">
        <f>VLOOKUP($D1966,metadata!$B$2:$S$451,7,0)</f>
        <v>i</v>
      </c>
      <c r="K1966">
        <f>VLOOKUP($D1966,metadata!$B$2:$S$451,8,0)</f>
        <v>32</v>
      </c>
      <c r="L1966">
        <f>VLOOKUP($D1966,metadata!$B$2:$S$451,9,0)</f>
        <v>5</v>
      </c>
      <c r="M1966" t="str">
        <f>VLOOKUP($D1966,metadata!$B$2:$S$451,10,0)</f>
        <v/>
      </c>
      <c r="N1966" t="str">
        <f>VLOOKUP($D1966,metadata!$B$2:$S$451,11,0)</f>
        <v>Tetranychus pueraricola</v>
      </c>
      <c r="O1966" t="str">
        <f>VLOOKUP($D1966,metadata!$B$2:$S$451,12,0)</f>
        <v>Trombidiformes</v>
      </c>
      <c r="P1966">
        <f>VLOOKUP($D1966,metadata!$B$2:$S$451,13,0)</f>
        <v>7</v>
      </c>
      <c r="Q1966">
        <f>VLOOKUP($D1966,metadata!$B$2:$S$451,14,0)</f>
        <v>36.533333333333303</v>
      </c>
      <c r="R1966">
        <f>VLOOKUP($D1966,metadata!$B$2:$S$451,15,0)</f>
        <v>140.566666666667</v>
      </c>
      <c r="S1966" t="str">
        <f>VLOOKUP($D1966,metadata!$B$2:$S$451,16,0)</f>
        <v/>
      </c>
      <c r="T1966" t="str">
        <f>VLOOKUP($D1966,metadata!$B$2:$S$451,17,0)</f>
        <v/>
      </c>
      <c r="U1966" t="str">
        <f>VLOOKUP($D1966,metadata!$B$2:$S$451,18,0)</f>
        <v/>
      </c>
      <c r="V1966">
        <f>VLOOKUP($D1966,metadata!$B$2:$Z$451,19,0)</f>
        <v>240</v>
      </c>
      <c r="W1966" t="str">
        <f>VLOOKUP($D1966,metadata!$B$2:$Z$451,20,0)</f>
        <v>global average</v>
      </c>
      <c r="X1966" t="str">
        <f>VLOOKUP($D1966,metadata!$B$2:$Z$451,21,0)</f>
        <v/>
      </c>
      <c r="Y1966" t="str">
        <f>VLOOKUP($D1966,metadata!$B$2:$Z$451,22,0)</f>
        <v>t-51</v>
      </c>
      <c r="Z1966" t="str">
        <f>VLOOKUP($D1966,metadata!$B$2:$Z$451,23,0)</f>
        <v/>
      </c>
      <c r="AA1966" t="str">
        <f>VLOOKUP($D1966,metadata!$B$2:$Z$451,24,0)</f>
        <v/>
      </c>
      <c r="AB1966" t="str">
        <f>VLOOKUP($D1966,metadata!$B$2:$Z$451,25,0)</f>
        <v>by hand</v>
      </c>
      <c r="AC1966">
        <v>11</v>
      </c>
      <c r="AD1966">
        <v>100</v>
      </c>
      <c r="AF1966">
        <f>IF(AE1966="",V1966,AE1966)</f>
        <v>240</v>
      </c>
      <c r="AG1966">
        <f>ROUND(AC1966,1)</f>
        <v>11</v>
      </c>
      <c r="AH1966">
        <v>2006</v>
      </c>
      <c r="AI1966" t="s">
        <v>37</v>
      </c>
      <c r="AJ1966" t="s">
        <v>37</v>
      </c>
    </row>
    <row r="1967" spans="3:36" x14ac:dyDescent="0.3">
      <c r="C1967">
        <v>1967</v>
      </c>
      <c r="D1967" t="str">
        <f t="shared" si="63"/>
        <v>51-7</v>
      </c>
      <c r="E1967" t="str">
        <f>VLOOKUP($D1967,metadata!$B$2:$S$451,2,0)</f>
        <v>Suwa, A; Gotoh, T</v>
      </c>
      <c r="F1967" t="str">
        <f>VLOOKUP($D1967,metadata!$B$2:$S$451,3,0)</f>
        <v>Geographic variation in diapause induction and mode of diapause inheritance in Tetranychus pueraricola</v>
      </c>
      <c r="G1967" t="str">
        <f>VLOOKUP($D1967,metadata!$B$2:$S$451,4,0)</f>
        <v>10.1111/j.1439-0418.2006.01050.x</v>
      </c>
      <c r="H1967" t="str">
        <f>VLOOKUP($D1967,metadata!$B$2:$S$451,5,0)</f>
        <v>y</v>
      </c>
      <c r="I1967" t="str">
        <f>VLOOKUP($D1967,metadata!$B$2:$S$451,6,0)</f>
        <v>a</v>
      </c>
      <c r="J1967" t="str">
        <f>VLOOKUP($D1967,metadata!$B$2:$S$451,7,0)</f>
        <v>i</v>
      </c>
      <c r="K1967">
        <f>VLOOKUP($D1967,metadata!$B$2:$S$451,8,0)</f>
        <v>32</v>
      </c>
      <c r="L1967">
        <f>VLOOKUP($D1967,metadata!$B$2:$S$451,9,0)</f>
        <v>5</v>
      </c>
      <c r="M1967" t="str">
        <f>VLOOKUP($D1967,metadata!$B$2:$S$451,10,0)</f>
        <v/>
      </c>
      <c r="N1967" t="str">
        <f>VLOOKUP($D1967,metadata!$B$2:$S$451,11,0)</f>
        <v>Tetranychus pueraricola</v>
      </c>
      <c r="O1967" t="str">
        <f>VLOOKUP($D1967,metadata!$B$2:$S$451,12,0)</f>
        <v>Trombidiformes</v>
      </c>
      <c r="P1967">
        <f>VLOOKUP($D1967,metadata!$B$2:$S$451,13,0)</f>
        <v>7</v>
      </c>
      <c r="Q1967">
        <f>VLOOKUP($D1967,metadata!$B$2:$S$451,14,0)</f>
        <v>36.533333333333303</v>
      </c>
      <c r="R1967">
        <f>VLOOKUP($D1967,metadata!$B$2:$S$451,15,0)</f>
        <v>140.566666666667</v>
      </c>
      <c r="S1967" t="str">
        <f>VLOOKUP($D1967,metadata!$B$2:$S$451,16,0)</f>
        <v/>
      </c>
      <c r="T1967" t="str">
        <f>VLOOKUP($D1967,metadata!$B$2:$S$451,17,0)</f>
        <v/>
      </c>
      <c r="U1967" t="str">
        <f>VLOOKUP($D1967,metadata!$B$2:$S$451,18,0)</f>
        <v/>
      </c>
      <c r="V1967">
        <f>VLOOKUP($D1967,metadata!$B$2:$Z$451,19,0)</f>
        <v>240</v>
      </c>
      <c r="W1967" t="str">
        <f>VLOOKUP($D1967,metadata!$B$2:$Z$451,20,0)</f>
        <v>global average</v>
      </c>
      <c r="X1967" t="str">
        <f>VLOOKUP($D1967,metadata!$B$2:$Z$451,21,0)</f>
        <v/>
      </c>
      <c r="Y1967" t="str">
        <f>VLOOKUP($D1967,metadata!$B$2:$Z$451,22,0)</f>
        <v>t-51</v>
      </c>
      <c r="Z1967" t="str">
        <f>VLOOKUP($D1967,metadata!$B$2:$Z$451,23,0)</f>
        <v/>
      </c>
      <c r="AA1967" t="str">
        <f>VLOOKUP($D1967,metadata!$B$2:$Z$451,24,0)</f>
        <v/>
      </c>
      <c r="AB1967" t="str">
        <f>VLOOKUP($D1967,metadata!$B$2:$Z$451,25,0)</f>
        <v>by hand</v>
      </c>
      <c r="AC1967">
        <v>11.5</v>
      </c>
      <c r="AD1967">
        <v>91.6666666666667</v>
      </c>
      <c r="AF1967">
        <f>IF(AE1967="",V1967,AE1967)</f>
        <v>240</v>
      </c>
      <c r="AG1967">
        <f>ROUND(AC1967,1)</f>
        <v>11.5</v>
      </c>
      <c r="AH1967">
        <v>2006</v>
      </c>
      <c r="AI1967" t="s">
        <v>37</v>
      </c>
      <c r="AJ1967" t="s">
        <v>37</v>
      </c>
    </row>
    <row r="1968" spans="3:36" x14ac:dyDescent="0.3">
      <c r="C1968">
        <v>1968</v>
      </c>
      <c r="D1968" t="str">
        <f t="shared" si="63"/>
        <v>51-7</v>
      </c>
      <c r="E1968" t="str">
        <f>VLOOKUP($D1968,metadata!$B$2:$S$451,2,0)</f>
        <v>Suwa, A; Gotoh, T</v>
      </c>
      <c r="F1968" t="str">
        <f>VLOOKUP($D1968,metadata!$B$2:$S$451,3,0)</f>
        <v>Geographic variation in diapause induction and mode of diapause inheritance in Tetranychus pueraricola</v>
      </c>
      <c r="G1968" t="str">
        <f>VLOOKUP($D1968,metadata!$B$2:$S$451,4,0)</f>
        <v>10.1111/j.1439-0418.2006.01050.x</v>
      </c>
      <c r="H1968" t="str">
        <f>VLOOKUP($D1968,metadata!$B$2:$S$451,5,0)</f>
        <v>y</v>
      </c>
      <c r="I1968" t="str">
        <f>VLOOKUP($D1968,metadata!$B$2:$S$451,6,0)</f>
        <v>a</v>
      </c>
      <c r="J1968" t="str">
        <f>VLOOKUP($D1968,metadata!$B$2:$S$451,7,0)</f>
        <v>i</v>
      </c>
      <c r="K1968">
        <f>VLOOKUP($D1968,metadata!$B$2:$S$451,8,0)</f>
        <v>32</v>
      </c>
      <c r="L1968">
        <f>VLOOKUP($D1968,metadata!$B$2:$S$451,9,0)</f>
        <v>5</v>
      </c>
      <c r="M1968" t="str">
        <f>VLOOKUP($D1968,metadata!$B$2:$S$451,10,0)</f>
        <v/>
      </c>
      <c r="N1968" t="str">
        <f>VLOOKUP($D1968,metadata!$B$2:$S$451,11,0)</f>
        <v>Tetranychus pueraricola</v>
      </c>
      <c r="O1968" t="str">
        <f>VLOOKUP($D1968,metadata!$B$2:$S$451,12,0)</f>
        <v>Trombidiformes</v>
      </c>
      <c r="P1968">
        <f>VLOOKUP($D1968,metadata!$B$2:$S$451,13,0)</f>
        <v>7</v>
      </c>
      <c r="Q1968">
        <f>VLOOKUP($D1968,metadata!$B$2:$S$451,14,0)</f>
        <v>36.533333333333303</v>
      </c>
      <c r="R1968">
        <f>VLOOKUP($D1968,metadata!$B$2:$S$451,15,0)</f>
        <v>140.566666666667</v>
      </c>
      <c r="S1968" t="str">
        <f>VLOOKUP($D1968,metadata!$B$2:$S$451,16,0)</f>
        <v/>
      </c>
      <c r="T1968" t="str">
        <f>VLOOKUP($D1968,metadata!$B$2:$S$451,17,0)</f>
        <v/>
      </c>
      <c r="U1968" t="str">
        <f>VLOOKUP($D1968,metadata!$B$2:$S$451,18,0)</f>
        <v/>
      </c>
      <c r="V1968">
        <f>VLOOKUP($D1968,metadata!$B$2:$Z$451,19,0)</f>
        <v>240</v>
      </c>
      <c r="W1968" t="str">
        <f>VLOOKUP($D1968,metadata!$B$2:$Z$451,20,0)</f>
        <v>global average</v>
      </c>
      <c r="X1968" t="str">
        <f>VLOOKUP($D1968,metadata!$B$2:$Z$451,21,0)</f>
        <v/>
      </c>
      <c r="Y1968" t="str">
        <f>VLOOKUP($D1968,metadata!$B$2:$Z$451,22,0)</f>
        <v>t-51</v>
      </c>
      <c r="Z1968" t="str">
        <f>VLOOKUP($D1968,metadata!$B$2:$Z$451,23,0)</f>
        <v/>
      </c>
      <c r="AA1968" t="str">
        <f>VLOOKUP($D1968,metadata!$B$2:$Z$451,24,0)</f>
        <v/>
      </c>
      <c r="AB1968" t="str">
        <f>VLOOKUP($D1968,metadata!$B$2:$Z$451,25,0)</f>
        <v>by hand</v>
      </c>
      <c r="AC1968">
        <v>12</v>
      </c>
      <c r="AD1968">
        <v>11.6666666666667</v>
      </c>
      <c r="AF1968">
        <f>IF(AE1968="",V1968,AE1968)</f>
        <v>240</v>
      </c>
      <c r="AG1968">
        <f>ROUND(AC1968,1)</f>
        <v>12</v>
      </c>
      <c r="AH1968">
        <v>2006</v>
      </c>
      <c r="AI1968" t="s">
        <v>37</v>
      </c>
      <c r="AJ1968" t="s">
        <v>37</v>
      </c>
    </row>
    <row r="1969" spans="3:36" x14ac:dyDescent="0.3">
      <c r="C1969">
        <v>1969</v>
      </c>
      <c r="D1969" t="str">
        <f t="shared" si="63"/>
        <v>51-7</v>
      </c>
      <c r="E1969" t="str">
        <f>VLOOKUP($D1969,metadata!$B$2:$S$451,2,0)</f>
        <v>Suwa, A; Gotoh, T</v>
      </c>
      <c r="F1969" t="str">
        <f>VLOOKUP($D1969,metadata!$B$2:$S$451,3,0)</f>
        <v>Geographic variation in diapause induction and mode of diapause inheritance in Tetranychus pueraricola</v>
      </c>
      <c r="G1969" t="str">
        <f>VLOOKUP($D1969,metadata!$B$2:$S$451,4,0)</f>
        <v>10.1111/j.1439-0418.2006.01050.x</v>
      </c>
      <c r="H1969" t="str">
        <f>VLOOKUP($D1969,metadata!$B$2:$S$451,5,0)</f>
        <v>y</v>
      </c>
      <c r="I1969" t="str">
        <f>VLOOKUP($D1969,metadata!$B$2:$S$451,6,0)</f>
        <v>a</v>
      </c>
      <c r="J1969" t="str">
        <f>VLOOKUP($D1969,metadata!$B$2:$S$451,7,0)</f>
        <v>i</v>
      </c>
      <c r="K1969">
        <f>VLOOKUP($D1969,metadata!$B$2:$S$451,8,0)</f>
        <v>32</v>
      </c>
      <c r="L1969">
        <f>VLOOKUP($D1969,metadata!$B$2:$S$451,9,0)</f>
        <v>5</v>
      </c>
      <c r="M1969" t="str">
        <f>VLOOKUP($D1969,metadata!$B$2:$S$451,10,0)</f>
        <v/>
      </c>
      <c r="N1969" t="str">
        <f>VLOOKUP($D1969,metadata!$B$2:$S$451,11,0)</f>
        <v>Tetranychus pueraricola</v>
      </c>
      <c r="O1969" t="str">
        <f>VLOOKUP($D1969,metadata!$B$2:$S$451,12,0)</f>
        <v>Trombidiformes</v>
      </c>
      <c r="P1969">
        <f>VLOOKUP($D1969,metadata!$B$2:$S$451,13,0)</f>
        <v>7</v>
      </c>
      <c r="Q1969">
        <f>VLOOKUP($D1969,metadata!$B$2:$S$451,14,0)</f>
        <v>36.533333333333303</v>
      </c>
      <c r="R1969">
        <f>VLOOKUP($D1969,metadata!$B$2:$S$451,15,0)</f>
        <v>140.566666666667</v>
      </c>
      <c r="S1969" t="str">
        <f>VLOOKUP($D1969,metadata!$B$2:$S$451,16,0)</f>
        <v/>
      </c>
      <c r="T1969" t="str">
        <f>VLOOKUP($D1969,metadata!$B$2:$S$451,17,0)</f>
        <v/>
      </c>
      <c r="U1969" t="str">
        <f>VLOOKUP($D1969,metadata!$B$2:$S$451,18,0)</f>
        <v/>
      </c>
      <c r="V1969">
        <f>VLOOKUP($D1969,metadata!$B$2:$Z$451,19,0)</f>
        <v>240</v>
      </c>
      <c r="W1969" t="str">
        <f>VLOOKUP($D1969,metadata!$B$2:$Z$451,20,0)</f>
        <v>global average</v>
      </c>
      <c r="X1969" t="str">
        <f>VLOOKUP($D1969,metadata!$B$2:$Z$451,21,0)</f>
        <v/>
      </c>
      <c r="Y1969" t="str">
        <f>VLOOKUP($D1969,metadata!$B$2:$Z$451,22,0)</f>
        <v>t-51</v>
      </c>
      <c r="Z1969" t="str">
        <f>VLOOKUP($D1969,metadata!$B$2:$Z$451,23,0)</f>
        <v/>
      </c>
      <c r="AA1969" t="str">
        <f>VLOOKUP($D1969,metadata!$B$2:$Z$451,24,0)</f>
        <v/>
      </c>
      <c r="AB1969" t="str">
        <f>VLOOKUP($D1969,metadata!$B$2:$Z$451,25,0)</f>
        <v>by hand</v>
      </c>
      <c r="AC1969">
        <v>13</v>
      </c>
      <c r="AD1969">
        <v>0</v>
      </c>
      <c r="AF1969">
        <f>IF(AE1969="",V1969,AE1969)</f>
        <v>240</v>
      </c>
      <c r="AG1969">
        <f>ROUND(AC1969,1)</f>
        <v>13</v>
      </c>
      <c r="AH1969">
        <v>2006</v>
      </c>
      <c r="AI1969" t="s">
        <v>37</v>
      </c>
      <c r="AJ1969" t="s">
        <v>37</v>
      </c>
    </row>
    <row r="1970" spans="3:36" x14ac:dyDescent="0.3">
      <c r="C1970">
        <v>1970</v>
      </c>
      <c r="D1970" t="str">
        <f t="shared" si="63"/>
        <v>51-8</v>
      </c>
      <c r="E1970" t="str">
        <f>VLOOKUP($D1970,metadata!$B$2:$S$451,2,0)</f>
        <v>Suwa, A; Gotoh, T</v>
      </c>
      <c r="F1970" t="str">
        <f>VLOOKUP($D1970,metadata!$B$2:$S$451,3,0)</f>
        <v>Geographic variation in diapause induction and mode of diapause inheritance in Tetranychus pueraricola</v>
      </c>
      <c r="G1970" t="str">
        <f>VLOOKUP($D1970,metadata!$B$2:$S$451,4,0)</f>
        <v>10.1111/j.1439-0418.2006.01050.x</v>
      </c>
      <c r="H1970" t="str">
        <f>VLOOKUP($D1970,metadata!$B$2:$S$451,5,0)</f>
        <v>y</v>
      </c>
      <c r="I1970" t="str">
        <f>VLOOKUP($D1970,metadata!$B$2:$S$451,6,0)</f>
        <v>a</v>
      </c>
      <c r="J1970" t="str">
        <f>VLOOKUP($D1970,metadata!$B$2:$S$451,7,0)</f>
        <v>i</v>
      </c>
      <c r="K1970">
        <f>VLOOKUP($D1970,metadata!$B$2:$S$451,8,0)</f>
        <v>32</v>
      </c>
      <c r="L1970">
        <f>VLOOKUP($D1970,metadata!$B$2:$S$451,9,0)</f>
        <v>5</v>
      </c>
      <c r="M1970" t="str">
        <f>VLOOKUP($D1970,metadata!$B$2:$S$451,10,0)</f>
        <v/>
      </c>
      <c r="N1970" t="str">
        <f>VLOOKUP($D1970,metadata!$B$2:$S$451,11,0)</f>
        <v>Tetranychus pueraricola</v>
      </c>
      <c r="O1970" t="str">
        <f>VLOOKUP($D1970,metadata!$B$2:$S$451,12,0)</f>
        <v>Trombidiformes</v>
      </c>
      <c r="P1970">
        <f>VLOOKUP($D1970,metadata!$B$2:$S$451,13,0)</f>
        <v>8</v>
      </c>
      <c r="Q1970">
        <f>VLOOKUP($D1970,metadata!$B$2:$S$451,14,0)</f>
        <v>36.25</v>
      </c>
      <c r="R1970">
        <f>VLOOKUP($D1970,metadata!$B$2:$S$451,15,0)</f>
        <v>137.98333333333301</v>
      </c>
      <c r="S1970" t="str">
        <f>VLOOKUP($D1970,metadata!$B$2:$S$451,16,0)</f>
        <v/>
      </c>
      <c r="T1970" t="str">
        <f>VLOOKUP($D1970,metadata!$B$2:$S$451,17,0)</f>
        <v/>
      </c>
      <c r="U1970" t="str">
        <f>VLOOKUP($D1970,metadata!$B$2:$S$451,18,0)</f>
        <v/>
      </c>
      <c r="V1970">
        <f>VLOOKUP($D1970,metadata!$B$2:$Z$451,19,0)</f>
        <v>240</v>
      </c>
      <c r="W1970" t="str">
        <f>VLOOKUP($D1970,metadata!$B$2:$Z$451,20,0)</f>
        <v>global average</v>
      </c>
      <c r="X1970" t="str">
        <f>VLOOKUP($D1970,metadata!$B$2:$Z$451,21,0)</f>
        <v/>
      </c>
      <c r="Y1970" t="str">
        <f>VLOOKUP($D1970,metadata!$B$2:$Z$451,22,0)</f>
        <v>t-51</v>
      </c>
      <c r="Z1970" t="str">
        <f>VLOOKUP($D1970,metadata!$B$2:$Z$451,23,0)</f>
        <v/>
      </c>
      <c r="AA1970" t="str">
        <f>VLOOKUP($D1970,metadata!$B$2:$Z$451,24,0)</f>
        <v/>
      </c>
      <c r="AB1970" t="str">
        <f>VLOOKUP($D1970,metadata!$B$2:$Z$451,25,0)</f>
        <v>by hand</v>
      </c>
      <c r="AC1970">
        <v>10</v>
      </c>
      <c r="AD1970">
        <v>100</v>
      </c>
      <c r="AF1970">
        <f>IF(AE1970="",V1970,AE1970)</f>
        <v>240</v>
      </c>
      <c r="AG1970">
        <f>ROUND(AC1970,1)</f>
        <v>10</v>
      </c>
      <c r="AH1970">
        <v>2006</v>
      </c>
      <c r="AI1970" t="s">
        <v>38</v>
      </c>
      <c r="AJ1970" t="s">
        <v>38</v>
      </c>
    </row>
    <row r="1971" spans="3:36" x14ac:dyDescent="0.3">
      <c r="C1971">
        <v>1971</v>
      </c>
      <c r="D1971" t="str">
        <f t="shared" si="63"/>
        <v>51-8</v>
      </c>
      <c r="E1971" t="str">
        <f>VLOOKUP($D1971,metadata!$B$2:$S$451,2,0)</f>
        <v>Suwa, A; Gotoh, T</v>
      </c>
      <c r="F1971" t="str">
        <f>VLOOKUP($D1971,metadata!$B$2:$S$451,3,0)</f>
        <v>Geographic variation in diapause induction and mode of diapause inheritance in Tetranychus pueraricola</v>
      </c>
      <c r="G1971" t="str">
        <f>VLOOKUP($D1971,metadata!$B$2:$S$451,4,0)</f>
        <v>10.1111/j.1439-0418.2006.01050.x</v>
      </c>
      <c r="H1971" t="str">
        <f>VLOOKUP($D1971,metadata!$B$2:$S$451,5,0)</f>
        <v>y</v>
      </c>
      <c r="I1971" t="str">
        <f>VLOOKUP($D1971,metadata!$B$2:$S$451,6,0)</f>
        <v>a</v>
      </c>
      <c r="J1971" t="str">
        <f>VLOOKUP($D1971,metadata!$B$2:$S$451,7,0)</f>
        <v>i</v>
      </c>
      <c r="K1971">
        <f>VLOOKUP($D1971,metadata!$B$2:$S$451,8,0)</f>
        <v>32</v>
      </c>
      <c r="L1971">
        <f>VLOOKUP($D1971,metadata!$B$2:$S$451,9,0)</f>
        <v>5</v>
      </c>
      <c r="M1971" t="str">
        <f>VLOOKUP($D1971,metadata!$B$2:$S$451,10,0)</f>
        <v/>
      </c>
      <c r="N1971" t="str">
        <f>VLOOKUP($D1971,metadata!$B$2:$S$451,11,0)</f>
        <v>Tetranychus pueraricola</v>
      </c>
      <c r="O1971" t="str">
        <f>VLOOKUP($D1971,metadata!$B$2:$S$451,12,0)</f>
        <v>Trombidiformes</v>
      </c>
      <c r="P1971">
        <f>VLOOKUP($D1971,metadata!$B$2:$S$451,13,0)</f>
        <v>8</v>
      </c>
      <c r="Q1971">
        <f>VLOOKUP($D1971,metadata!$B$2:$S$451,14,0)</f>
        <v>36.25</v>
      </c>
      <c r="R1971">
        <f>VLOOKUP($D1971,metadata!$B$2:$S$451,15,0)</f>
        <v>137.98333333333301</v>
      </c>
      <c r="S1971" t="str">
        <f>VLOOKUP($D1971,metadata!$B$2:$S$451,16,0)</f>
        <v/>
      </c>
      <c r="T1971" t="str">
        <f>VLOOKUP($D1971,metadata!$B$2:$S$451,17,0)</f>
        <v/>
      </c>
      <c r="U1971" t="str">
        <f>VLOOKUP($D1971,metadata!$B$2:$S$451,18,0)</f>
        <v/>
      </c>
      <c r="V1971">
        <f>VLOOKUP($D1971,metadata!$B$2:$Z$451,19,0)</f>
        <v>240</v>
      </c>
      <c r="W1971" t="str">
        <f>VLOOKUP($D1971,metadata!$B$2:$Z$451,20,0)</f>
        <v>global average</v>
      </c>
      <c r="X1971" t="str">
        <f>VLOOKUP($D1971,metadata!$B$2:$Z$451,21,0)</f>
        <v/>
      </c>
      <c r="Y1971" t="str">
        <f>VLOOKUP($D1971,metadata!$B$2:$Z$451,22,0)</f>
        <v>t-51</v>
      </c>
      <c r="Z1971" t="str">
        <f>VLOOKUP($D1971,metadata!$B$2:$Z$451,23,0)</f>
        <v/>
      </c>
      <c r="AA1971" t="str">
        <f>VLOOKUP($D1971,metadata!$B$2:$Z$451,24,0)</f>
        <v/>
      </c>
      <c r="AB1971" t="str">
        <f>VLOOKUP($D1971,metadata!$B$2:$Z$451,25,0)</f>
        <v>by hand</v>
      </c>
      <c r="AC1971">
        <v>11</v>
      </c>
      <c r="AD1971">
        <v>100</v>
      </c>
      <c r="AF1971">
        <f>IF(AE1971="",V1971,AE1971)</f>
        <v>240</v>
      </c>
      <c r="AG1971">
        <f>ROUND(AC1971,1)</f>
        <v>11</v>
      </c>
      <c r="AH1971">
        <v>2006</v>
      </c>
      <c r="AI1971" t="s">
        <v>38</v>
      </c>
      <c r="AJ1971" t="s">
        <v>38</v>
      </c>
    </row>
    <row r="1972" spans="3:36" x14ac:dyDescent="0.3">
      <c r="C1972">
        <v>1972</v>
      </c>
      <c r="D1972" t="str">
        <f t="shared" si="63"/>
        <v>51-8</v>
      </c>
      <c r="E1972" t="str">
        <f>VLOOKUP($D1972,metadata!$B$2:$S$451,2,0)</f>
        <v>Suwa, A; Gotoh, T</v>
      </c>
      <c r="F1972" t="str">
        <f>VLOOKUP($D1972,metadata!$B$2:$S$451,3,0)</f>
        <v>Geographic variation in diapause induction and mode of diapause inheritance in Tetranychus pueraricola</v>
      </c>
      <c r="G1972" t="str">
        <f>VLOOKUP($D1972,metadata!$B$2:$S$451,4,0)</f>
        <v>10.1111/j.1439-0418.2006.01050.x</v>
      </c>
      <c r="H1972" t="str">
        <f>VLOOKUP($D1972,metadata!$B$2:$S$451,5,0)</f>
        <v>y</v>
      </c>
      <c r="I1972" t="str">
        <f>VLOOKUP($D1972,metadata!$B$2:$S$451,6,0)</f>
        <v>a</v>
      </c>
      <c r="J1972" t="str">
        <f>VLOOKUP($D1972,metadata!$B$2:$S$451,7,0)</f>
        <v>i</v>
      </c>
      <c r="K1972">
        <f>VLOOKUP($D1972,metadata!$B$2:$S$451,8,0)</f>
        <v>32</v>
      </c>
      <c r="L1972">
        <f>VLOOKUP($D1972,metadata!$B$2:$S$451,9,0)</f>
        <v>5</v>
      </c>
      <c r="M1972" t="str">
        <f>VLOOKUP($D1972,metadata!$B$2:$S$451,10,0)</f>
        <v/>
      </c>
      <c r="N1972" t="str">
        <f>VLOOKUP($D1972,metadata!$B$2:$S$451,11,0)</f>
        <v>Tetranychus pueraricola</v>
      </c>
      <c r="O1972" t="str">
        <f>VLOOKUP($D1972,metadata!$B$2:$S$451,12,0)</f>
        <v>Trombidiformes</v>
      </c>
      <c r="P1972">
        <f>VLOOKUP($D1972,metadata!$B$2:$S$451,13,0)</f>
        <v>8</v>
      </c>
      <c r="Q1972">
        <f>VLOOKUP($D1972,metadata!$B$2:$S$451,14,0)</f>
        <v>36.25</v>
      </c>
      <c r="R1972">
        <f>VLOOKUP($D1972,metadata!$B$2:$S$451,15,0)</f>
        <v>137.98333333333301</v>
      </c>
      <c r="S1972" t="str">
        <f>VLOOKUP($D1972,metadata!$B$2:$S$451,16,0)</f>
        <v/>
      </c>
      <c r="T1972" t="str">
        <f>VLOOKUP($D1972,metadata!$B$2:$S$451,17,0)</f>
        <v/>
      </c>
      <c r="U1972" t="str">
        <f>VLOOKUP($D1972,metadata!$B$2:$S$451,18,0)</f>
        <v/>
      </c>
      <c r="V1972">
        <f>VLOOKUP($D1972,metadata!$B$2:$Z$451,19,0)</f>
        <v>240</v>
      </c>
      <c r="W1972" t="str">
        <f>VLOOKUP($D1972,metadata!$B$2:$Z$451,20,0)</f>
        <v>global average</v>
      </c>
      <c r="X1972" t="str">
        <f>VLOOKUP($D1972,metadata!$B$2:$Z$451,21,0)</f>
        <v/>
      </c>
      <c r="Y1972" t="str">
        <f>VLOOKUP($D1972,metadata!$B$2:$Z$451,22,0)</f>
        <v>t-51</v>
      </c>
      <c r="Z1972" t="str">
        <f>VLOOKUP($D1972,metadata!$B$2:$Z$451,23,0)</f>
        <v/>
      </c>
      <c r="AA1972" t="str">
        <f>VLOOKUP($D1972,metadata!$B$2:$Z$451,24,0)</f>
        <v/>
      </c>
      <c r="AB1972" t="str">
        <f>VLOOKUP($D1972,metadata!$B$2:$Z$451,25,0)</f>
        <v>by hand</v>
      </c>
      <c r="AC1972">
        <v>11.5</v>
      </c>
      <c r="AD1972">
        <v>100</v>
      </c>
      <c r="AF1972">
        <f>IF(AE1972="",V1972,AE1972)</f>
        <v>240</v>
      </c>
      <c r="AG1972">
        <f>ROUND(AC1972,1)</f>
        <v>11.5</v>
      </c>
      <c r="AH1972">
        <v>2006</v>
      </c>
      <c r="AI1972" t="s">
        <v>38</v>
      </c>
      <c r="AJ1972" t="s">
        <v>38</v>
      </c>
    </row>
    <row r="1973" spans="3:36" x14ac:dyDescent="0.3">
      <c r="C1973">
        <v>1973</v>
      </c>
      <c r="D1973" t="str">
        <f t="shared" si="63"/>
        <v>51-8</v>
      </c>
      <c r="E1973" t="str">
        <f>VLOOKUP($D1973,metadata!$B$2:$S$451,2,0)</f>
        <v>Suwa, A; Gotoh, T</v>
      </c>
      <c r="F1973" t="str">
        <f>VLOOKUP($D1973,metadata!$B$2:$S$451,3,0)</f>
        <v>Geographic variation in diapause induction and mode of diapause inheritance in Tetranychus pueraricola</v>
      </c>
      <c r="G1973" t="str">
        <f>VLOOKUP($D1973,metadata!$B$2:$S$451,4,0)</f>
        <v>10.1111/j.1439-0418.2006.01050.x</v>
      </c>
      <c r="H1973" t="str">
        <f>VLOOKUP($D1973,metadata!$B$2:$S$451,5,0)</f>
        <v>y</v>
      </c>
      <c r="I1973" t="str">
        <f>VLOOKUP($D1973,metadata!$B$2:$S$451,6,0)</f>
        <v>a</v>
      </c>
      <c r="J1973" t="str">
        <f>VLOOKUP($D1973,metadata!$B$2:$S$451,7,0)</f>
        <v>i</v>
      </c>
      <c r="K1973">
        <f>VLOOKUP($D1973,metadata!$B$2:$S$451,8,0)</f>
        <v>32</v>
      </c>
      <c r="L1973">
        <f>VLOOKUP($D1973,metadata!$B$2:$S$451,9,0)</f>
        <v>5</v>
      </c>
      <c r="M1973" t="str">
        <f>VLOOKUP($D1973,metadata!$B$2:$S$451,10,0)</f>
        <v/>
      </c>
      <c r="N1973" t="str">
        <f>VLOOKUP($D1973,metadata!$B$2:$S$451,11,0)</f>
        <v>Tetranychus pueraricola</v>
      </c>
      <c r="O1973" t="str">
        <f>VLOOKUP($D1973,metadata!$B$2:$S$451,12,0)</f>
        <v>Trombidiformes</v>
      </c>
      <c r="P1973">
        <f>VLOOKUP($D1973,metadata!$B$2:$S$451,13,0)</f>
        <v>8</v>
      </c>
      <c r="Q1973">
        <f>VLOOKUP($D1973,metadata!$B$2:$S$451,14,0)</f>
        <v>36.25</v>
      </c>
      <c r="R1973">
        <f>VLOOKUP($D1973,metadata!$B$2:$S$451,15,0)</f>
        <v>137.98333333333301</v>
      </c>
      <c r="S1973" t="str">
        <f>VLOOKUP($D1973,metadata!$B$2:$S$451,16,0)</f>
        <v/>
      </c>
      <c r="T1973" t="str">
        <f>VLOOKUP($D1973,metadata!$B$2:$S$451,17,0)</f>
        <v/>
      </c>
      <c r="U1973" t="str">
        <f>VLOOKUP($D1973,metadata!$B$2:$S$451,18,0)</f>
        <v/>
      </c>
      <c r="V1973">
        <f>VLOOKUP($D1973,metadata!$B$2:$Z$451,19,0)</f>
        <v>240</v>
      </c>
      <c r="W1973" t="str">
        <f>VLOOKUP($D1973,metadata!$B$2:$Z$451,20,0)</f>
        <v>global average</v>
      </c>
      <c r="X1973" t="str">
        <f>VLOOKUP($D1973,metadata!$B$2:$Z$451,21,0)</f>
        <v/>
      </c>
      <c r="Y1973" t="str">
        <f>VLOOKUP($D1973,metadata!$B$2:$Z$451,22,0)</f>
        <v>t-51</v>
      </c>
      <c r="Z1973" t="str">
        <f>VLOOKUP($D1973,metadata!$B$2:$Z$451,23,0)</f>
        <v/>
      </c>
      <c r="AA1973" t="str">
        <f>VLOOKUP($D1973,metadata!$B$2:$Z$451,24,0)</f>
        <v/>
      </c>
      <c r="AB1973" t="str">
        <f>VLOOKUP($D1973,metadata!$B$2:$Z$451,25,0)</f>
        <v>by hand</v>
      </c>
      <c r="AC1973">
        <v>12</v>
      </c>
      <c r="AD1973">
        <v>83.3333333333333</v>
      </c>
      <c r="AF1973">
        <f>IF(AE1973="",V1973,AE1973)</f>
        <v>240</v>
      </c>
      <c r="AG1973">
        <f>ROUND(AC1973,1)</f>
        <v>12</v>
      </c>
      <c r="AH1973">
        <v>2006</v>
      </c>
      <c r="AI1973" t="s">
        <v>38</v>
      </c>
      <c r="AJ1973" t="s">
        <v>38</v>
      </c>
    </row>
    <row r="1974" spans="3:36" x14ac:dyDescent="0.3">
      <c r="C1974">
        <v>1974</v>
      </c>
      <c r="D1974" t="str">
        <f t="shared" si="63"/>
        <v>51-8</v>
      </c>
      <c r="E1974" t="str">
        <f>VLOOKUP($D1974,metadata!$B$2:$S$451,2,0)</f>
        <v>Suwa, A; Gotoh, T</v>
      </c>
      <c r="F1974" t="str">
        <f>VLOOKUP($D1974,metadata!$B$2:$S$451,3,0)</f>
        <v>Geographic variation in diapause induction and mode of diapause inheritance in Tetranychus pueraricola</v>
      </c>
      <c r="G1974" t="str">
        <f>VLOOKUP($D1974,metadata!$B$2:$S$451,4,0)</f>
        <v>10.1111/j.1439-0418.2006.01050.x</v>
      </c>
      <c r="H1974" t="str">
        <f>VLOOKUP($D1974,metadata!$B$2:$S$451,5,0)</f>
        <v>y</v>
      </c>
      <c r="I1974" t="str">
        <f>VLOOKUP($D1974,metadata!$B$2:$S$451,6,0)</f>
        <v>a</v>
      </c>
      <c r="J1974" t="str">
        <f>VLOOKUP($D1974,metadata!$B$2:$S$451,7,0)</f>
        <v>i</v>
      </c>
      <c r="K1974">
        <f>VLOOKUP($D1974,metadata!$B$2:$S$451,8,0)</f>
        <v>32</v>
      </c>
      <c r="L1974">
        <f>VLOOKUP($D1974,metadata!$B$2:$S$451,9,0)</f>
        <v>5</v>
      </c>
      <c r="M1974" t="str">
        <f>VLOOKUP($D1974,metadata!$B$2:$S$451,10,0)</f>
        <v/>
      </c>
      <c r="N1974" t="str">
        <f>VLOOKUP($D1974,metadata!$B$2:$S$451,11,0)</f>
        <v>Tetranychus pueraricola</v>
      </c>
      <c r="O1974" t="str">
        <f>VLOOKUP($D1974,metadata!$B$2:$S$451,12,0)</f>
        <v>Trombidiformes</v>
      </c>
      <c r="P1974">
        <f>VLOOKUP($D1974,metadata!$B$2:$S$451,13,0)</f>
        <v>8</v>
      </c>
      <c r="Q1974">
        <f>VLOOKUP($D1974,metadata!$B$2:$S$451,14,0)</f>
        <v>36.25</v>
      </c>
      <c r="R1974">
        <f>VLOOKUP($D1974,metadata!$B$2:$S$451,15,0)</f>
        <v>137.98333333333301</v>
      </c>
      <c r="S1974" t="str">
        <f>VLOOKUP($D1974,metadata!$B$2:$S$451,16,0)</f>
        <v/>
      </c>
      <c r="T1974" t="str">
        <f>VLOOKUP($D1974,metadata!$B$2:$S$451,17,0)</f>
        <v/>
      </c>
      <c r="U1974" t="str">
        <f>VLOOKUP($D1974,metadata!$B$2:$S$451,18,0)</f>
        <v/>
      </c>
      <c r="V1974">
        <f>VLOOKUP($D1974,metadata!$B$2:$Z$451,19,0)</f>
        <v>240</v>
      </c>
      <c r="W1974" t="str">
        <f>VLOOKUP($D1974,metadata!$B$2:$Z$451,20,0)</f>
        <v>global average</v>
      </c>
      <c r="X1974" t="str">
        <f>VLOOKUP($D1974,metadata!$B$2:$Z$451,21,0)</f>
        <v/>
      </c>
      <c r="Y1974" t="str">
        <f>VLOOKUP($D1974,metadata!$B$2:$Z$451,22,0)</f>
        <v>t-51</v>
      </c>
      <c r="Z1974" t="str">
        <f>VLOOKUP($D1974,metadata!$B$2:$Z$451,23,0)</f>
        <v/>
      </c>
      <c r="AA1974" t="str">
        <f>VLOOKUP($D1974,metadata!$B$2:$Z$451,24,0)</f>
        <v/>
      </c>
      <c r="AB1974" t="str">
        <f>VLOOKUP($D1974,metadata!$B$2:$Z$451,25,0)</f>
        <v>by hand</v>
      </c>
      <c r="AC1974">
        <v>13</v>
      </c>
      <c r="AD1974">
        <v>0</v>
      </c>
      <c r="AF1974">
        <f>IF(AE1974="",V1974,AE1974)</f>
        <v>240</v>
      </c>
      <c r="AG1974">
        <f>ROUND(AC1974,1)</f>
        <v>13</v>
      </c>
      <c r="AH1974">
        <v>2006</v>
      </c>
      <c r="AI1974" t="s">
        <v>38</v>
      </c>
      <c r="AJ1974" t="s">
        <v>38</v>
      </c>
    </row>
    <row r="1975" spans="3:36" x14ac:dyDescent="0.3">
      <c r="C1975">
        <v>1975</v>
      </c>
      <c r="D1975" t="str">
        <f t="shared" si="63"/>
        <v>51-9</v>
      </c>
      <c r="E1975" t="str">
        <f>VLOOKUP($D1975,metadata!$B$2:$S$451,2,0)</f>
        <v>Suwa, A; Gotoh, T</v>
      </c>
      <c r="F1975" t="str">
        <f>VLOOKUP($D1975,metadata!$B$2:$S$451,3,0)</f>
        <v>Geographic variation in diapause induction and mode of diapause inheritance in Tetranychus pueraricola</v>
      </c>
      <c r="G1975" t="str">
        <f>VLOOKUP($D1975,metadata!$B$2:$S$451,4,0)</f>
        <v>10.1111/j.1439-0418.2006.01050.x</v>
      </c>
      <c r="H1975" t="str">
        <f>VLOOKUP($D1975,metadata!$B$2:$S$451,5,0)</f>
        <v>y</v>
      </c>
      <c r="I1975" t="str">
        <f>VLOOKUP($D1975,metadata!$B$2:$S$451,6,0)</f>
        <v>a</v>
      </c>
      <c r="J1975" t="str">
        <f>VLOOKUP($D1975,metadata!$B$2:$S$451,7,0)</f>
        <v>i</v>
      </c>
      <c r="K1975">
        <f>VLOOKUP($D1975,metadata!$B$2:$S$451,8,0)</f>
        <v>32</v>
      </c>
      <c r="L1975">
        <f>VLOOKUP($D1975,metadata!$B$2:$S$451,9,0)</f>
        <v>5</v>
      </c>
      <c r="M1975" t="str">
        <f>VLOOKUP($D1975,metadata!$B$2:$S$451,10,0)</f>
        <v/>
      </c>
      <c r="N1975" t="str">
        <f>VLOOKUP($D1975,metadata!$B$2:$S$451,11,0)</f>
        <v>Tetranychus pueraricola</v>
      </c>
      <c r="O1975" t="str">
        <f>VLOOKUP($D1975,metadata!$B$2:$S$451,12,0)</f>
        <v>Trombidiformes</v>
      </c>
      <c r="P1975">
        <f>VLOOKUP($D1975,metadata!$B$2:$S$451,13,0)</f>
        <v>9</v>
      </c>
      <c r="Q1975">
        <f>VLOOKUP($D1975,metadata!$B$2:$S$451,14,0)</f>
        <v>36.716666666666697</v>
      </c>
      <c r="R1975">
        <f>VLOOKUP($D1975,metadata!$B$2:$S$451,15,0)</f>
        <v>137.25</v>
      </c>
      <c r="S1975" t="str">
        <f>VLOOKUP($D1975,metadata!$B$2:$S$451,16,0)</f>
        <v/>
      </c>
      <c r="T1975" t="str">
        <f>VLOOKUP($D1975,metadata!$B$2:$S$451,17,0)</f>
        <v/>
      </c>
      <c r="U1975" t="str">
        <f>VLOOKUP($D1975,metadata!$B$2:$S$451,18,0)</f>
        <v/>
      </c>
      <c r="V1975">
        <f>VLOOKUP($D1975,metadata!$B$2:$Z$451,19,0)</f>
        <v>240</v>
      </c>
      <c r="W1975" t="str">
        <f>VLOOKUP($D1975,metadata!$B$2:$Z$451,20,0)</f>
        <v>global average</v>
      </c>
      <c r="X1975" t="str">
        <f>VLOOKUP($D1975,metadata!$B$2:$Z$451,21,0)</f>
        <v/>
      </c>
      <c r="Y1975" t="str">
        <f>VLOOKUP($D1975,metadata!$B$2:$Z$451,22,0)</f>
        <v>t-51</v>
      </c>
      <c r="Z1975" t="str">
        <f>VLOOKUP($D1975,metadata!$B$2:$Z$451,23,0)</f>
        <v/>
      </c>
      <c r="AA1975" t="str">
        <f>VLOOKUP($D1975,metadata!$B$2:$Z$451,24,0)</f>
        <v/>
      </c>
      <c r="AB1975" t="str">
        <f>VLOOKUP($D1975,metadata!$B$2:$Z$451,25,0)</f>
        <v>by hand</v>
      </c>
      <c r="AC1975">
        <v>10</v>
      </c>
      <c r="AD1975">
        <v>100</v>
      </c>
      <c r="AF1975">
        <f>IF(AE1975="",V1975,AE1975)</f>
        <v>240</v>
      </c>
      <c r="AG1975">
        <f>ROUND(AC1975,1)</f>
        <v>10</v>
      </c>
      <c r="AH1975">
        <v>2006</v>
      </c>
      <c r="AI1975" t="s">
        <v>38</v>
      </c>
      <c r="AJ1975" t="s">
        <v>38</v>
      </c>
    </row>
    <row r="1976" spans="3:36" x14ac:dyDescent="0.3">
      <c r="C1976">
        <v>1976</v>
      </c>
      <c r="D1976" t="str">
        <f t="shared" si="63"/>
        <v>51-9</v>
      </c>
      <c r="E1976" t="str">
        <f>VLOOKUP($D1976,metadata!$B$2:$S$451,2,0)</f>
        <v>Suwa, A; Gotoh, T</v>
      </c>
      <c r="F1976" t="str">
        <f>VLOOKUP($D1976,metadata!$B$2:$S$451,3,0)</f>
        <v>Geographic variation in diapause induction and mode of diapause inheritance in Tetranychus pueraricola</v>
      </c>
      <c r="G1976" t="str">
        <f>VLOOKUP($D1976,metadata!$B$2:$S$451,4,0)</f>
        <v>10.1111/j.1439-0418.2006.01050.x</v>
      </c>
      <c r="H1976" t="str">
        <f>VLOOKUP($D1976,metadata!$B$2:$S$451,5,0)</f>
        <v>y</v>
      </c>
      <c r="I1976" t="str">
        <f>VLOOKUP($D1976,metadata!$B$2:$S$451,6,0)</f>
        <v>a</v>
      </c>
      <c r="J1976" t="str">
        <f>VLOOKUP($D1976,metadata!$B$2:$S$451,7,0)</f>
        <v>i</v>
      </c>
      <c r="K1976">
        <f>VLOOKUP($D1976,metadata!$B$2:$S$451,8,0)</f>
        <v>32</v>
      </c>
      <c r="L1976">
        <f>VLOOKUP($D1976,metadata!$B$2:$S$451,9,0)</f>
        <v>5</v>
      </c>
      <c r="M1976" t="str">
        <f>VLOOKUP($D1976,metadata!$B$2:$S$451,10,0)</f>
        <v/>
      </c>
      <c r="N1976" t="str">
        <f>VLOOKUP($D1976,metadata!$B$2:$S$451,11,0)</f>
        <v>Tetranychus pueraricola</v>
      </c>
      <c r="O1976" t="str">
        <f>VLOOKUP($D1976,metadata!$B$2:$S$451,12,0)</f>
        <v>Trombidiformes</v>
      </c>
      <c r="P1976">
        <f>VLOOKUP($D1976,metadata!$B$2:$S$451,13,0)</f>
        <v>9</v>
      </c>
      <c r="Q1976">
        <f>VLOOKUP($D1976,metadata!$B$2:$S$451,14,0)</f>
        <v>36.716666666666697</v>
      </c>
      <c r="R1976">
        <f>VLOOKUP($D1976,metadata!$B$2:$S$451,15,0)</f>
        <v>137.25</v>
      </c>
      <c r="S1976" t="str">
        <f>VLOOKUP($D1976,metadata!$B$2:$S$451,16,0)</f>
        <v/>
      </c>
      <c r="T1976" t="str">
        <f>VLOOKUP($D1976,metadata!$B$2:$S$451,17,0)</f>
        <v/>
      </c>
      <c r="U1976" t="str">
        <f>VLOOKUP($D1976,metadata!$B$2:$S$451,18,0)</f>
        <v/>
      </c>
      <c r="V1976">
        <f>VLOOKUP($D1976,metadata!$B$2:$Z$451,19,0)</f>
        <v>240</v>
      </c>
      <c r="W1976" t="str">
        <f>VLOOKUP($D1976,metadata!$B$2:$Z$451,20,0)</f>
        <v>global average</v>
      </c>
      <c r="X1976" t="str">
        <f>VLOOKUP($D1976,metadata!$B$2:$Z$451,21,0)</f>
        <v/>
      </c>
      <c r="Y1976" t="str">
        <f>VLOOKUP($D1976,metadata!$B$2:$Z$451,22,0)</f>
        <v>t-51</v>
      </c>
      <c r="Z1976" t="str">
        <f>VLOOKUP($D1976,metadata!$B$2:$Z$451,23,0)</f>
        <v/>
      </c>
      <c r="AA1976" t="str">
        <f>VLOOKUP($D1976,metadata!$B$2:$Z$451,24,0)</f>
        <v/>
      </c>
      <c r="AB1976" t="str">
        <f>VLOOKUP($D1976,metadata!$B$2:$Z$451,25,0)</f>
        <v>by hand</v>
      </c>
      <c r="AC1976">
        <v>11</v>
      </c>
      <c r="AD1976">
        <v>100</v>
      </c>
      <c r="AF1976">
        <f>IF(AE1976="",V1976,AE1976)</f>
        <v>240</v>
      </c>
      <c r="AG1976">
        <f>ROUND(AC1976,1)</f>
        <v>11</v>
      </c>
      <c r="AH1976">
        <v>2006</v>
      </c>
      <c r="AI1976" t="s">
        <v>38</v>
      </c>
      <c r="AJ1976" t="s">
        <v>38</v>
      </c>
    </row>
    <row r="1977" spans="3:36" x14ac:dyDescent="0.3">
      <c r="C1977">
        <v>1977</v>
      </c>
      <c r="D1977" t="str">
        <f t="shared" si="63"/>
        <v>51-9</v>
      </c>
      <c r="E1977" t="str">
        <f>VLOOKUP($D1977,metadata!$B$2:$S$451,2,0)</f>
        <v>Suwa, A; Gotoh, T</v>
      </c>
      <c r="F1977" t="str">
        <f>VLOOKUP($D1977,metadata!$B$2:$S$451,3,0)</f>
        <v>Geographic variation in diapause induction and mode of diapause inheritance in Tetranychus pueraricola</v>
      </c>
      <c r="G1977" t="str">
        <f>VLOOKUP($D1977,metadata!$B$2:$S$451,4,0)</f>
        <v>10.1111/j.1439-0418.2006.01050.x</v>
      </c>
      <c r="H1977" t="str">
        <f>VLOOKUP($D1977,metadata!$B$2:$S$451,5,0)</f>
        <v>y</v>
      </c>
      <c r="I1977" t="str">
        <f>VLOOKUP($D1977,metadata!$B$2:$S$451,6,0)</f>
        <v>a</v>
      </c>
      <c r="J1977" t="str">
        <f>VLOOKUP($D1977,metadata!$B$2:$S$451,7,0)</f>
        <v>i</v>
      </c>
      <c r="K1977">
        <f>VLOOKUP($D1977,metadata!$B$2:$S$451,8,0)</f>
        <v>32</v>
      </c>
      <c r="L1977">
        <f>VLOOKUP($D1977,metadata!$B$2:$S$451,9,0)</f>
        <v>5</v>
      </c>
      <c r="M1977" t="str">
        <f>VLOOKUP($D1977,metadata!$B$2:$S$451,10,0)</f>
        <v/>
      </c>
      <c r="N1977" t="str">
        <f>VLOOKUP($D1977,metadata!$B$2:$S$451,11,0)</f>
        <v>Tetranychus pueraricola</v>
      </c>
      <c r="O1977" t="str">
        <f>VLOOKUP($D1977,metadata!$B$2:$S$451,12,0)</f>
        <v>Trombidiformes</v>
      </c>
      <c r="P1977">
        <f>VLOOKUP($D1977,metadata!$B$2:$S$451,13,0)</f>
        <v>9</v>
      </c>
      <c r="Q1977">
        <f>VLOOKUP($D1977,metadata!$B$2:$S$451,14,0)</f>
        <v>36.716666666666697</v>
      </c>
      <c r="R1977">
        <f>VLOOKUP($D1977,metadata!$B$2:$S$451,15,0)</f>
        <v>137.25</v>
      </c>
      <c r="S1977" t="str">
        <f>VLOOKUP($D1977,metadata!$B$2:$S$451,16,0)</f>
        <v/>
      </c>
      <c r="T1977" t="str">
        <f>VLOOKUP($D1977,metadata!$B$2:$S$451,17,0)</f>
        <v/>
      </c>
      <c r="U1977" t="str">
        <f>VLOOKUP($D1977,metadata!$B$2:$S$451,18,0)</f>
        <v/>
      </c>
      <c r="V1977">
        <f>VLOOKUP($D1977,metadata!$B$2:$Z$451,19,0)</f>
        <v>240</v>
      </c>
      <c r="W1977" t="str">
        <f>VLOOKUP($D1977,metadata!$B$2:$Z$451,20,0)</f>
        <v>global average</v>
      </c>
      <c r="X1977" t="str">
        <f>VLOOKUP($D1977,metadata!$B$2:$Z$451,21,0)</f>
        <v/>
      </c>
      <c r="Y1977" t="str">
        <f>VLOOKUP($D1977,metadata!$B$2:$Z$451,22,0)</f>
        <v>t-51</v>
      </c>
      <c r="Z1977" t="str">
        <f>VLOOKUP($D1977,metadata!$B$2:$Z$451,23,0)</f>
        <v/>
      </c>
      <c r="AA1977" t="str">
        <f>VLOOKUP($D1977,metadata!$B$2:$Z$451,24,0)</f>
        <v/>
      </c>
      <c r="AB1977" t="str">
        <f>VLOOKUP($D1977,metadata!$B$2:$Z$451,25,0)</f>
        <v>by hand</v>
      </c>
      <c r="AC1977">
        <v>11.5</v>
      </c>
      <c r="AD1977">
        <v>100</v>
      </c>
      <c r="AF1977">
        <f>IF(AE1977="",V1977,AE1977)</f>
        <v>240</v>
      </c>
      <c r="AG1977">
        <f>ROUND(AC1977,1)</f>
        <v>11.5</v>
      </c>
      <c r="AH1977">
        <v>2006</v>
      </c>
      <c r="AI1977" t="s">
        <v>38</v>
      </c>
      <c r="AJ1977" t="s">
        <v>38</v>
      </c>
    </row>
    <row r="1978" spans="3:36" x14ac:dyDescent="0.3">
      <c r="C1978">
        <v>1978</v>
      </c>
      <c r="D1978" t="str">
        <f t="shared" si="63"/>
        <v>51-9</v>
      </c>
      <c r="E1978" t="str">
        <f>VLOOKUP($D1978,metadata!$B$2:$S$451,2,0)</f>
        <v>Suwa, A; Gotoh, T</v>
      </c>
      <c r="F1978" t="str">
        <f>VLOOKUP($D1978,metadata!$B$2:$S$451,3,0)</f>
        <v>Geographic variation in diapause induction and mode of diapause inheritance in Tetranychus pueraricola</v>
      </c>
      <c r="G1978" t="str">
        <f>VLOOKUP($D1978,metadata!$B$2:$S$451,4,0)</f>
        <v>10.1111/j.1439-0418.2006.01050.x</v>
      </c>
      <c r="H1978" t="str">
        <f>VLOOKUP($D1978,metadata!$B$2:$S$451,5,0)</f>
        <v>y</v>
      </c>
      <c r="I1978" t="str">
        <f>VLOOKUP($D1978,metadata!$B$2:$S$451,6,0)</f>
        <v>a</v>
      </c>
      <c r="J1978" t="str">
        <f>VLOOKUP($D1978,metadata!$B$2:$S$451,7,0)</f>
        <v>i</v>
      </c>
      <c r="K1978">
        <f>VLOOKUP($D1978,metadata!$B$2:$S$451,8,0)</f>
        <v>32</v>
      </c>
      <c r="L1978">
        <f>VLOOKUP($D1978,metadata!$B$2:$S$451,9,0)</f>
        <v>5</v>
      </c>
      <c r="M1978" t="str">
        <f>VLOOKUP($D1978,metadata!$B$2:$S$451,10,0)</f>
        <v/>
      </c>
      <c r="N1978" t="str">
        <f>VLOOKUP($D1978,metadata!$B$2:$S$451,11,0)</f>
        <v>Tetranychus pueraricola</v>
      </c>
      <c r="O1978" t="str">
        <f>VLOOKUP($D1978,metadata!$B$2:$S$451,12,0)</f>
        <v>Trombidiformes</v>
      </c>
      <c r="P1978">
        <f>VLOOKUP($D1978,metadata!$B$2:$S$451,13,0)</f>
        <v>9</v>
      </c>
      <c r="Q1978">
        <f>VLOOKUP($D1978,metadata!$B$2:$S$451,14,0)</f>
        <v>36.716666666666697</v>
      </c>
      <c r="R1978">
        <f>VLOOKUP($D1978,metadata!$B$2:$S$451,15,0)</f>
        <v>137.25</v>
      </c>
      <c r="S1978" t="str">
        <f>VLOOKUP($D1978,metadata!$B$2:$S$451,16,0)</f>
        <v/>
      </c>
      <c r="T1978" t="str">
        <f>VLOOKUP($D1978,metadata!$B$2:$S$451,17,0)</f>
        <v/>
      </c>
      <c r="U1978" t="str">
        <f>VLOOKUP($D1978,metadata!$B$2:$S$451,18,0)</f>
        <v/>
      </c>
      <c r="V1978">
        <f>VLOOKUP($D1978,metadata!$B$2:$Z$451,19,0)</f>
        <v>240</v>
      </c>
      <c r="W1978" t="str">
        <f>VLOOKUP($D1978,metadata!$B$2:$Z$451,20,0)</f>
        <v>global average</v>
      </c>
      <c r="X1978" t="str">
        <f>VLOOKUP($D1978,metadata!$B$2:$Z$451,21,0)</f>
        <v/>
      </c>
      <c r="Y1978" t="str">
        <f>VLOOKUP($D1978,metadata!$B$2:$Z$451,22,0)</f>
        <v>t-51</v>
      </c>
      <c r="Z1978" t="str">
        <f>VLOOKUP($D1978,metadata!$B$2:$Z$451,23,0)</f>
        <v/>
      </c>
      <c r="AA1978" t="str">
        <f>VLOOKUP($D1978,metadata!$B$2:$Z$451,24,0)</f>
        <v/>
      </c>
      <c r="AB1978" t="str">
        <f>VLOOKUP($D1978,metadata!$B$2:$Z$451,25,0)</f>
        <v>by hand</v>
      </c>
      <c r="AC1978">
        <v>12</v>
      </c>
      <c r="AD1978">
        <v>16.6666666666667</v>
      </c>
      <c r="AF1978">
        <f>IF(AE1978="",V1978,AE1978)</f>
        <v>240</v>
      </c>
      <c r="AG1978">
        <f>ROUND(AC1978,1)</f>
        <v>12</v>
      </c>
      <c r="AH1978">
        <v>2006</v>
      </c>
      <c r="AI1978" t="s">
        <v>38</v>
      </c>
      <c r="AJ1978" t="s">
        <v>38</v>
      </c>
    </row>
    <row r="1979" spans="3:36" x14ac:dyDescent="0.3">
      <c r="C1979">
        <v>1979</v>
      </c>
      <c r="D1979" t="str">
        <f t="shared" si="63"/>
        <v>51-9</v>
      </c>
      <c r="E1979" t="str">
        <f>VLOOKUP($D1979,metadata!$B$2:$S$451,2,0)</f>
        <v>Suwa, A; Gotoh, T</v>
      </c>
      <c r="F1979" t="str">
        <f>VLOOKUP($D1979,metadata!$B$2:$S$451,3,0)</f>
        <v>Geographic variation in diapause induction and mode of diapause inheritance in Tetranychus pueraricola</v>
      </c>
      <c r="G1979" t="str">
        <f>VLOOKUP($D1979,metadata!$B$2:$S$451,4,0)</f>
        <v>10.1111/j.1439-0418.2006.01050.x</v>
      </c>
      <c r="H1979" t="str">
        <f>VLOOKUP($D1979,metadata!$B$2:$S$451,5,0)</f>
        <v>y</v>
      </c>
      <c r="I1979" t="str">
        <f>VLOOKUP($D1979,metadata!$B$2:$S$451,6,0)</f>
        <v>a</v>
      </c>
      <c r="J1979" t="str">
        <f>VLOOKUP($D1979,metadata!$B$2:$S$451,7,0)</f>
        <v>i</v>
      </c>
      <c r="K1979">
        <f>VLOOKUP($D1979,metadata!$B$2:$S$451,8,0)</f>
        <v>32</v>
      </c>
      <c r="L1979">
        <f>VLOOKUP($D1979,metadata!$B$2:$S$451,9,0)</f>
        <v>5</v>
      </c>
      <c r="M1979" t="str">
        <f>VLOOKUP($D1979,metadata!$B$2:$S$451,10,0)</f>
        <v/>
      </c>
      <c r="N1979" t="str">
        <f>VLOOKUP($D1979,metadata!$B$2:$S$451,11,0)</f>
        <v>Tetranychus pueraricola</v>
      </c>
      <c r="O1979" t="str">
        <f>VLOOKUP($D1979,metadata!$B$2:$S$451,12,0)</f>
        <v>Trombidiformes</v>
      </c>
      <c r="P1979">
        <f>VLOOKUP($D1979,metadata!$B$2:$S$451,13,0)</f>
        <v>9</v>
      </c>
      <c r="Q1979">
        <f>VLOOKUP($D1979,metadata!$B$2:$S$451,14,0)</f>
        <v>36.716666666666697</v>
      </c>
      <c r="R1979">
        <f>VLOOKUP($D1979,metadata!$B$2:$S$451,15,0)</f>
        <v>137.25</v>
      </c>
      <c r="S1979" t="str">
        <f>VLOOKUP($D1979,metadata!$B$2:$S$451,16,0)</f>
        <v/>
      </c>
      <c r="T1979" t="str">
        <f>VLOOKUP($D1979,metadata!$B$2:$S$451,17,0)</f>
        <v/>
      </c>
      <c r="U1979" t="str">
        <f>VLOOKUP($D1979,metadata!$B$2:$S$451,18,0)</f>
        <v/>
      </c>
      <c r="V1979">
        <f>VLOOKUP($D1979,metadata!$B$2:$Z$451,19,0)</f>
        <v>240</v>
      </c>
      <c r="W1979" t="str">
        <f>VLOOKUP($D1979,metadata!$B$2:$Z$451,20,0)</f>
        <v>global average</v>
      </c>
      <c r="X1979" t="str">
        <f>VLOOKUP($D1979,metadata!$B$2:$Z$451,21,0)</f>
        <v/>
      </c>
      <c r="Y1979" t="str">
        <f>VLOOKUP($D1979,metadata!$B$2:$Z$451,22,0)</f>
        <v>t-51</v>
      </c>
      <c r="Z1979" t="str">
        <f>VLOOKUP($D1979,metadata!$B$2:$Z$451,23,0)</f>
        <v/>
      </c>
      <c r="AA1979" t="str">
        <f>VLOOKUP($D1979,metadata!$B$2:$Z$451,24,0)</f>
        <v/>
      </c>
      <c r="AB1979" t="str">
        <f>VLOOKUP($D1979,metadata!$B$2:$Z$451,25,0)</f>
        <v>by hand</v>
      </c>
      <c r="AC1979">
        <v>13</v>
      </c>
      <c r="AD1979">
        <v>0</v>
      </c>
      <c r="AF1979">
        <f>IF(AE1979="",V1979,AE1979)</f>
        <v>240</v>
      </c>
      <c r="AG1979">
        <f>ROUND(AC1979,1)</f>
        <v>13</v>
      </c>
      <c r="AH1979">
        <v>2006</v>
      </c>
      <c r="AI1979" t="s">
        <v>38</v>
      </c>
      <c r="AJ1979" t="s">
        <v>38</v>
      </c>
    </row>
    <row r="1980" spans="3:36" x14ac:dyDescent="0.3">
      <c r="C1980">
        <v>1980</v>
      </c>
      <c r="D1980" t="str">
        <f t="shared" si="63"/>
        <v>51-10</v>
      </c>
      <c r="E1980" t="str">
        <f>VLOOKUP($D1980,metadata!$B$2:$S$451,2,0)</f>
        <v>Suwa, A; Gotoh, T</v>
      </c>
      <c r="F1980" t="str">
        <f>VLOOKUP($D1980,metadata!$B$2:$S$451,3,0)</f>
        <v>Geographic variation in diapause induction and mode of diapause inheritance in Tetranychus pueraricola</v>
      </c>
      <c r="G1980" t="str">
        <f>VLOOKUP($D1980,metadata!$B$2:$S$451,4,0)</f>
        <v>10.1111/j.1439-0418.2006.01050.x</v>
      </c>
      <c r="H1980" t="str">
        <f>VLOOKUP($D1980,metadata!$B$2:$S$451,5,0)</f>
        <v>y</v>
      </c>
      <c r="I1980" t="str">
        <f>VLOOKUP($D1980,metadata!$B$2:$S$451,6,0)</f>
        <v>a</v>
      </c>
      <c r="J1980" t="str">
        <f>VLOOKUP($D1980,metadata!$B$2:$S$451,7,0)</f>
        <v>i</v>
      </c>
      <c r="K1980">
        <f>VLOOKUP($D1980,metadata!$B$2:$S$451,8,0)</f>
        <v>32</v>
      </c>
      <c r="L1980">
        <f>VLOOKUP($D1980,metadata!$B$2:$S$451,9,0)</f>
        <v>5</v>
      </c>
      <c r="M1980" t="str">
        <f>VLOOKUP($D1980,metadata!$B$2:$S$451,10,0)</f>
        <v/>
      </c>
      <c r="N1980" t="str">
        <f>VLOOKUP($D1980,metadata!$B$2:$S$451,11,0)</f>
        <v>Tetranychus pueraricola</v>
      </c>
      <c r="O1980" t="str">
        <f>VLOOKUP($D1980,metadata!$B$2:$S$451,12,0)</f>
        <v>Trombidiformes</v>
      </c>
      <c r="P1980">
        <f>VLOOKUP($D1980,metadata!$B$2:$S$451,13,0)</f>
        <v>10</v>
      </c>
      <c r="Q1980">
        <f>VLOOKUP($D1980,metadata!$B$2:$S$451,14,0)</f>
        <v>34.8333333333333</v>
      </c>
      <c r="R1980">
        <f>VLOOKUP($D1980,metadata!$B$2:$S$451,15,0)</f>
        <v>138.166666666667</v>
      </c>
      <c r="S1980" t="str">
        <f>VLOOKUP($D1980,metadata!$B$2:$S$451,16,0)</f>
        <v/>
      </c>
      <c r="T1980" t="str">
        <f>VLOOKUP($D1980,metadata!$B$2:$S$451,17,0)</f>
        <v/>
      </c>
      <c r="U1980" t="str">
        <f>VLOOKUP($D1980,metadata!$B$2:$S$451,18,0)</f>
        <v/>
      </c>
      <c r="V1980">
        <f>VLOOKUP($D1980,metadata!$B$2:$Z$451,19,0)</f>
        <v>240</v>
      </c>
      <c r="W1980" t="str">
        <f>VLOOKUP($D1980,metadata!$B$2:$Z$451,20,0)</f>
        <v>global average</v>
      </c>
      <c r="X1980" t="str">
        <f>VLOOKUP($D1980,metadata!$B$2:$Z$451,21,0)</f>
        <v/>
      </c>
      <c r="Y1980" t="str">
        <f>VLOOKUP($D1980,metadata!$B$2:$Z$451,22,0)</f>
        <v>t-51</v>
      </c>
      <c r="Z1980" t="str">
        <f>VLOOKUP($D1980,metadata!$B$2:$Z$451,23,0)</f>
        <v/>
      </c>
      <c r="AA1980" t="str">
        <f>VLOOKUP($D1980,metadata!$B$2:$Z$451,24,0)</f>
        <v/>
      </c>
      <c r="AB1980" t="str">
        <f>VLOOKUP($D1980,metadata!$B$2:$Z$451,25,0)</f>
        <v>by hand</v>
      </c>
      <c r="AC1980">
        <v>10</v>
      </c>
      <c r="AD1980">
        <v>100</v>
      </c>
      <c r="AF1980">
        <f>IF(AE1980="",V1980,AE1980)</f>
        <v>240</v>
      </c>
      <c r="AG1980">
        <f>ROUND(AC1980,1)</f>
        <v>10</v>
      </c>
      <c r="AH1980">
        <v>2006</v>
      </c>
      <c r="AI1980" t="s">
        <v>37</v>
      </c>
      <c r="AJ1980" t="s">
        <v>37</v>
      </c>
    </row>
    <row r="1981" spans="3:36" x14ac:dyDescent="0.3">
      <c r="C1981">
        <v>1981</v>
      </c>
      <c r="D1981" t="str">
        <f t="shared" si="63"/>
        <v>51-10</v>
      </c>
      <c r="E1981" t="str">
        <f>VLOOKUP($D1981,metadata!$B$2:$S$451,2,0)</f>
        <v>Suwa, A; Gotoh, T</v>
      </c>
      <c r="F1981" t="str">
        <f>VLOOKUP($D1981,metadata!$B$2:$S$451,3,0)</f>
        <v>Geographic variation in diapause induction and mode of diapause inheritance in Tetranychus pueraricola</v>
      </c>
      <c r="G1981" t="str">
        <f>VLOOKUP($D1981,metadata!$B$2:$S$451,4,0)</f>
        <v>10.1111/j.1439-0418.2006.01050.x</v>
      </c>
      <c r="H1981" t="str">
        <f>VLOOKUP($D1981,metadata!$B$2:$S$451,5,0)</f>
        <v>y</v>
      </c>
      <c r="I1981" t="str">
        <f>VLOOKUP($D1981,metadata!$B$2:$S$451,6,0)</f>
        <v>a</v>
      </c>
      <c r="J1981" t="str">
        <f>VLOOKUP($D1981,metadata!$B$2:$S$451,7,0)</f>
        <v>i</v>
      </c>
      <c r="K1981">
        <f>VLOOKUP($D1981,metadata!$B$2:$S$451,8,0)</f>
        <v>32</v>
      </c>
      <c r="L1981">
        <f>VLOOKUP($D1981,metadata!$B$2:$S$451,9,0)</f>
        <v>5</v>
      </c>
      <c r="M1981" t="str">
        <f>VLOOKUP($D1981,metadata!$B$2:$S$451,10,0)</f>
        <v/>
      </c>
      <c r="N1981" t="str">
        <f>VLOOKUP($D1981,metadata!$B$2:$S$451,11,0)</f>
        <v>Tetranychus pueraricola</v>
      </c>
      <c r="O1981" t="str">
        <f>VLOOKUP($D1981,metadata!$B$2:$S$451,12,0)</f>
        <v>Trombidiformes</v>
      </c>
      <c r="P1981">
        <f>VLOOKUP($D1981,metadata!$B$2:$S$451,13,0)</f>
        <v>10</v>
      </c>
      <c r="Q1981">
        <f>VLOOKUP($D1981,metadata!$B$2:$S$451,14,0)</f>
        <v>34.8333333333333</v>
      </c>
      <c r="R1981">
        <f>VLOOKUP($D1981,metadata!$B$2:$S$451,15,0)</f>
        <v>138.166666666667</v>
      </c>
      <c r="S1981" t="str">
        <f>VLOOKUP($D1981,metadata!$B$2:$S$451,16,0)</f>
        <v/>
      </c>
      <c r="T1981" t="str">
        <f>VLOOKUP($D1981,metadata!$B$2:$S$451,17,0)</f>
        <v/>
      </c>
      <c r="U1981" t="str">
        <f>VLOOKUP($D1981,metadata!$B$2:$S$451,18,0)</f>
        <v/>
      </c>
      <c r="V1981">
        <f>VLOOKUP($D1981,metadata!$B$2:$Z$451,19,0)</f>
        <v>240</v>
      </c>
      <c r="W1981" t="str">
        <f>VLOOKUP($D1981,metadata!$B$2:$Z$451,20,0)</f>
        <v>global average</v>
      </c>
      <c r="X1981" t="str">
        <f>VLOOKUP($D1981,metadata!$B$2:$Z$451,21,0)</f>
        <v/>
      </c>
      <c r="Y1981" t="str">
        <f>VLOOKUP($D1981,metadata!$B$2:$Z$451,22,0)</f>
        <v>t-51</v>
      </c>
      <c r="Z1981" t="str">
        <f>VLOOKUP($D1981,metadata!$B$2:$Z$451,23,0)</f>
        <v/>
      </c>
      <c r="AA1981" t="str">
        <f>VLOOKUP($D1981,metadata!$B$2:$Z$451,24,0)</f>
        <v/>
      </c>
      <c r="AB1981" t="str">
        <f>VLOOKUP($D1981,metadata!$B$2:$Z$451,25,0)</f>
        <v>by hand</v>
      </c>
      <c r="AC1981">
        <v>11</v>
      </c>
      <c r="AD1981">
        <v>100</v>
      </c>
      <c r="AF1981">
        <f>IF(AE1981="",V1981,AE1981)</f>
        <v>240</v>
      </c>
      <c r="AG1981">
        <f>ROUND(AC1981,1)</f>
        <v>11</v>
      </c>
      <c r="AH1981">
        <v>2006</v>
      </c>
      <c r="AI1981" t="s">
        <v>37</v>
      </c>
      <c r="AJ1981" t="s">
        <v>37</v>
      </c>
    </row>
    <row r="1982" spans="3:36" x14ac:dyDescent="0.3">
      <c r="C1982">
        <v>1982</v>
      </c>
      <c r="D1982" t="str">
        <f t="shared" si="63"/>
        <v>51-10</v>
      </c>
      <c r="E1982" t="str">
        <f>VLOOKUP($D1982,metadata!$B$2:$S$451,2,0)</f>
        <v>Suwa, A; Gotoh, T</v>
      </c>
      <c r="F1982" t="str">
        <f>VLOOKUP($D1982,metadata!$B$2:$S$451,3,0)</f>
        <v>Geographic variation in diapause induction and mode of diapause inheritance in Tetranychus pueraricola</v>
      </c>
      <c r="G1982" t="str">
        <f>VLOOKUP($D1982,metadata!$B$2:$S$451,4,0)</f>
        <v>10.1111/j.1439-0418.2006.01050.x</v>
      </c>
      <c r="H1982" t="str">
        <f>VLOOKUP($D1982,metadata!$B$2:$S$451,5,0)</f>
        <v>y</v>
      </c>
      <c r="I1982" t="str">
        <f>VLOOKUP($D1982,metadata!$B$2:$S$451,6,0)</f>
        <v>a</v>
      </c>
      <c r="J1982" t="str">
        <f>VLOOKUP($D1982,metadata!$B$2:$S$451,7,0)</f>
        <v>i</v>
      </c>
      <c r="K1982">
        <f>VLOOKUP($D1982,metadata!$B$2:$S$451,8,0)</f>
        <v>32</v>
      </c>
      <c r="L1982">
        <f>VLOOKUP($D1982,metadata!$B$2:$S$451,9,0)</f>
        <v>5</v>
      </c>
      <c r="M1982" t="str">
        <f>VLOOKUP($D1982,metadata!$B$2:$S$451,10,0)</f>
        <v/>
      </c>
      <c r="N1982" t="str">
        <f>VLOOKUP($D1982,metadata!$B$2:$S$451,11,0)</f>
        <v>Tetranychus pueraricola</v>
      </c>
      <c r="O1982" t="str">
        <f>VLOOKUP($D1982,metadata!$B$2:$S$451,12,0)</f>
        <v>Trombidiformes</v>
      </c>
      <c r="P1982">
        <f>VLOOKUP($D1982,metadata!$B$2:$S$451,13,0)</f>
        <v>10</v>
      </c>
      <c r="Q1982">
        <f>VLOOKUP($D1982,metadata!$B$2:$S$451,14,0)</f>
        <v>34.8333333333333</v>
      </c>
      <c r="R1982">
        <f>VLOOKUP($D1982,metadata!$B$2:$S$451,15,0)</f>
        <v>138.166666666667</v>
      </c>
      <c r="S1982" t="str">
        <f>VLOOKUP($D1982,metadata!$B$2:$S$451,16,0)</f>
        <v/>
      </c>
      <c r="T1982" t="str">
        <f>VLOOKUP($D1982,metadata!$B$2:$S$451,17,0)</f>
        <v/>
      </c>
      <c r="U1982" t="str">
        <f>VLOOKUP($D1982,metadata!$B$2:$S$451,18,0)</f>
        <v/>
      </c>
      <c r="V1982">
        <f>VLOOKUP($D1982,metadata!$B$2:$Z$451,19,0)</f>
        <v>240</v>
      </c>
      <c r="W1982" t="str">
        <f>VLOOKUP($D1982,metadata!$B$2:$Z$451,20,0)</f>
        <v>global average</v>
      </c>
      <c r="X1982" t="str">
        <f>VLOOKUP($D1982,metadata!$B$2:$Z$451,21,0)</f>
        <v/>
      </c>
      <c r="Y1982" t="str">
        <f>VLOOKUP($D1982,metadata!$B$2:$Z$451,22,0)</f>
        <v>t-51</v>
      </c>
      <c r="Z1982" t="str">
        <f>VLOOKUP($D1982,metadata!$B$2:$Z$451,23,0)</f>
        <v/>
      </c>
      <c r="AA1982" t="str">
        <f>VLOOKUP($D1982,metadata!$B$2:$Z$451,24,0)</f>
        <v/>
      </c>
      <c r="AB1982" t="str">
        <f>VLOOKUP($D1982,metadata!$B$2:$Z$451,25,0)</f>
        <v>by hand</v>
      </c>
      <c r="AC1982">
        <v>11.5</v>
      </c>
      <c r="AD1982">
        <v>75</v>
      </c>
      <c r="AF1982">
        <f>IF(AE1982="",V1982,AE1982)</f>
        <v>240</v>
      </c>
      <c r="AG1982">
        <f>ROUND(AC1982,1)</f>
        <v>11.5</v>
      </c>
      <c r="AH1982">
        <v>2006</v>
      </c>
      <c r="AI1982" t="s">
        <v>37</v>
      </c>
      <c r="AJ1982" t="s">
        <v>37</v>
      </c>
    </row>
    <row r="1983" spans="3:36" x14ac:dyDescent="0.3">
      <c r="C1983">
        <v>1983</v>
      </c>
      <c r="D1983" t="str">
        <f t="shared" si="63"/>
        <v>51-10</v>
      </c>
      <c r="E1983" t="str">
        <f>VLOOKUP($D1983,metadata!$B$2:$S$451,2,0)</f>
        <v>Suwa, A; Gotoh, T</v>
      </c>
      <c r="F1983" t="str">
        <f>VLOOKUP($D1983,metadata!$B$2:$S$451,3,0)</f>
        <v>Geographic variation in diapause induction and mode of diapause inheritance in Tetranychus pueraricola</v>
      </c>
      <c r="G1983" t="str">
        <f>VLOOKUP($D1983,metadata!$B$2:$S$451,4,0)</f>
        <v>10.1111/j.1439-0418.2006.01050.x</v>
      </c>
      <c r="H1983" t="str">
        <f>VLOOKUP($D1983,metadata!$B$2:$S$451,5,0)</f>
        <v>y</v>
      </c>
      <c r="I1983" t="str">
        <f>VLOOKUP($D1983,metadata!$B$2:$S$451,6,0)</f>
        <v>a</v>
      </c>
      <c r="J1983" t="str">
        <f>VLOOKUP($D1983,metadata!$B$2:$S$451,7,0)</f>
        <v>i</v>
      </c>
      <c r="K1983">
        <f>VLOOKUP($D1983,metadata!$B$2:$S$451,8,0)</f>
        <v>32</v>
      </c>
      <c r="L1983">
        <f>VLOOKUP($D1983,metadata!$B$2:$S$451,9,0)</f>
        <v>5</v>
      </c>
      <c r="M1983" t="str">
        <f>VLOOKUP($D1983,metadata!$B$2:$S$451,10,0)</f>
        <v/>
      </c>
      <c r="N1983" t="str">
        <f>VLOOKUP($D1983,metadata!$B$2:$S$451,11,0)</f>
        <v>Tetranychus pueraricola</v>
      </c>
      <c r="O1983" t="str">
        <f>VLOOKUP($D1983,metadata!$B$2:$S$451,12,0)</f>
        <v>Trombidiformes</v>
      </c>
      <c r="P1983">
        <f>VLOOKUP($D1983,metadata!$B$2:$S$451,13,0)</f>
        <v>10</v>
      </c>
      <c r="Q1983">
        <f>VLOOKUP($D1983,metadata!$B$2:$S$451,14,0)</f>
        <v>34.8333333333333</v>
      </c>
      <c r="R1983">
        <f>VLOOKUP($D1983,metadata!$B$2:$S$451,15,0)</f>
        <v>138.166666666667</v>
      </c>
      <c r="S1983" t="str">
        <f>VLOOKUP($D1983,metadata!$B$2:$S$451,16,0)</f>
        <v/>
      </c>
      <c r="T1983" t="str">
        <f>VLOOKUP($D1983,metadata!$B$2:$S$451,17,0)</f>
        <v/>
      </c>
      <c r="U1983" t="str">
        <f>VLOOKUP($D1983,metadata!$B$2:$S$451,18,0)</f>
        <v/>
      </c>
      <c r="V1983">
        <f>VLOOKUP($D1983,metadata!$B$2:$Z$451,19,0)</f>
        <v>240</v>
      </c>
      <c r="W1983" t="str">
        <f>VLOOKUP($D1983,metadata!$B$2:$Z$451,20,0)</f>
        <v>global average</v>
      </c>
      <c r="X1983" t="str">
        <f>VLOOKUP($D1983,metadata!$B$2:$Z$451,21,0)</f>
        <v/>
      </c>
      <c r="Y1983" t="str">
        <f>VLOOKUP($D1983,metadata!$B$2:$Z$451,22,0)</f>
        <v>t-51</v>
      </c>
      <c r="Z1983" t="str">
        <f>VLOOKUP($D1983,metadata!$B$2:$Z$451,23,0)</f>
        <v/>
      </c>
      <c r="AA1983" t="str">
        <f>VLOOKUP($D1983,metadata!$B$2:$Z$451,24,0)</f>
        <v/>
      </c>
      <c r="AB1983" t="str">
        <f>VLOOKUP($D1983,metadata!$B$2:$Z$451,25,0)</f>
        <v>by hand</v>
      </c>
      <c r="AC1983">
        <v>12</v>
      </c>
      <c r="AD1983">
        <v>5</v>
      </c>
      <c r="AF1983">
        <f>IF(AE1983="",V1983,AE1983)</f>
        <v>240</v>
      </c>
      <c r="AG1983">
        <f>ROUND(AC1983,1)</f>
        <v>12</v>
      </c>
      <c r="AH1983">
        <v>2006</v>
      </c>
      <c r="AI1983" t="s">
        <v>37</v>
      </c>
      <c r="AJ1983" t="s">
        <v>37</v>
      </c>
    </row>
    <row r="1984" spans="3:36" x14ac:dyDescent="0.3">
      <c r="C1984">
        <v>1984</v>
      </c>
      <c r="D1984" t="str">
        <f t="shared" si="63"/>
        <v>51-10</v>
      </c>
      <c r="E1984" t="str">
        <f>VLOOKUP($D1984,metadata!$B$2:$S$451,2,0)</f>
        <v>Suwa, A; Gotoh, T</v>
      </c>
      <c r="F1984" t="str">
        <f>VLOOKUP($D1984,metadata!$B$2:$S$451,3,0)</f>
        <v>Geographic variation in diapause induction and mode of diapause inheritance in Tetranychus pueraricola</v>
      </c>
      <c r="G1984" t="str">
        <f>VLOOKUP($D1984,metadata!$B$2:$S$451,4,0)</f>
        <v>10.1111/j.1439-0418.2006.01050.x</v>
      </c>
      <c r="H1984" t="str">
        <f>VLOOKUP($D1984,metadata!$B$2:$S$451,5,0)</f>
        <v>y</v>
      </c>
      <c r="I1984" t="str">
        <f>VLOOKUP($D1984,metadata!$B$2:$S$451,6,0)</f>
        <v>a</v>
      </c>
      <c r="J1984" t="str">
        <f>VLOOKUP($D1984,metadata!$B$2:$S$451,7,0)</f>
        <v>i</v>
      </c>
      <c r="K1984">
        <f>VLOOKUP($D1984,metadata!$B$2:$S$451,8,0)</f>
        <v>32</v>
      </c>
      <c r="L1984">
        <f>VLOOKUP($D1984,metadata!$B$2:$S$451,9,0)</f>
        <v>5</v>
      </c>
      <c r="M1984" t="str">
        <f>VLOOKUP($D1984,metadata!$B$2:$S$451,10,0)</f>
        <v/>
      </c>
      <c r="N1984" t="str">
        <f>VLOOKUP($D1984,metadata!$B$2:$S$451,11,0)</f>
        <v>Tetranychus pueraricola</v>
      </c>
      <c r="O1984" t="str">
        <f>VLOOKUP($D1984,metadata!$B$2:$S$451,12,0)</f>
        <v>Trombidiformes</v>
      </c>
      <c r="P1984">
        <f>VLOOKUP($D1984,metadata!$B$2:$S$451,13,0)</f>
        <v>10</v>
      </c>
      <c r="Q1984">
        <f>VLOOKUP($D1984,metadata!$B$2:$S$451,14,0)</f>
        <v>34.8333333333333</v>
      </c>
      <c r="R1984">
        <f>VLOOKUP($D1984,metadata!$B$2:$S$451,15,0)</f>
        <v>138.166666666667</v>
      </c>
      <c r="S1984" t="str">
        <f>VLOOKUP($D1984,metadata!$B$2:$S$451,16,0)</f>
        <v/>
      </c>
      <c r="T1984" t="str">
        <f>VLOOKUP($D1984,metadata!$B$2:$S$451,17,0)</f>
        <v/>
      </c>
      <c r="U1984" t="str">
        <f>VLOOKUP($D1984,metadata!$B$2:$S$451,18,0)</f>
        <v/>
      </c>
      <c r="V1984">
        <f>VLOOKUP($D1984,metadata!$B$2:$Z$451,19,0)</f>
        <v>240</v>
      </c>
      <c r="W1984" t="str">
        <f>VLOOKUP($D1984,metadata!$B$2:$Z$451,20,0)</f>
        <v>global average</v>
      </c>
      <c r="X1984" t="str">
        <f>VLOOKUP($D1984,metadata!$B$2:$Z$451,21,0)</f>
        <v/>
      </c>
      <c r="Y1984" t="str">
        <f>VLOOKUP($D1984,metadata!$B$2:$Z$451,22,0)</f>
        <v>t-51</v>
      </c>
      <c r="Z1984" t="str">
        <f>VLOOKUP($D1984,metadata!$B$2:$Z$451,23,0)</f>
        <v/>
      </c>
      <c r="AA1984" t="str">
        <f>VLOOKUP($D1984,metadata!$B$2:$Z$451,24,0)</f>
        <v/>
      </c>
      <c r="AB1984" t="str">
        <f>VLOOKUP($D1984,metadata!$B$2:$Z$451,25,0)</f>
        <v>by hand</v>
      </c>
      <c r="AC1984">
        <v>13</v>
      </c>
      <c r="AD1984">
        <v>0</v>
      </c>
      <c r="AF1984">
        <f>IF(AE1984="",V1984,AE1984)</f>
        <v>240</v>
      </c>
      <c r="AG1984">
        <f>ROUND(AC1984,1)</f>
        <v>13</v>
      </c>
      <c r="AH1984">
        <v>2006</v>
      </c>
      <c r="AI1984" t="s">
        <v>37</v>
      </c>
      <c r="AJ1984" t="s">
        <v>37</v>
      </c>
    </row>
    <row r="1985" spans="3:36" x14ac:dyDescent="0.3">
      <c r="C1985">
        <v>1985</v>
      </c>
      <c r="D1985" t="str">
        <f t="shared" si="63"/>
        <v>51-11</v>
      </c>
      <c r="E1985" t="str">
        <f>VLOOKUP($D1985,metadata!$B$2:$S$451,2,0)</f>
        <v>Suwa, A; Gotoh, T</v>
      </c>
      <c r="F1985" t="str">
        <f>VLOOKUP($D1985,metadata!$B$2:$S$451,3,0)</f>
        <v>Geographic variation in diapause induction and mode of diapause inheritance in Tetranychus pueraricola</v>
      </c>
      <c r="G1985" t="str">
        <f>VLOOKUP($D1985,metadata!$B$2:$S$451,4,0)</f>
        <v>10.1111/j.1439-0418.2006.01050.x</v>
      </c>
      <c r="H1985" t="str">
        <f>VLOOKUP($D1985,metadata!$B$2:$S$451,5,0)</f>
        <v>y</v>
      </c>
      <c r="I1985" t="str">
        <f>VLOOKUP($D1985,metadata!$B$2:$S$451,6,0)</f>
        <v>a</v>
      </c>
      <c r="J1985" t="str">
        <f>VLOOKUP($D1985,metadata!$B$2:$S$451,7,0)</f>
        <v>i</v>
      </c>
      <c r="K1985">
        <f>VLOOKUP($D1985,metadata!$B$2:$S$451,8,0)</f>
        <v>32</v>
      </c>
      <c r="L1985">
        <f>VLOOKUP($D1985,metadata!$B$2:$S$451,9,0)</f>
        <v>5</v>
      </c>
      <c r="M1985" t="str">
        <f>VLOOKUP($D1985,metadata!$B$2:$S$451,10,0)</f>
        <v/>
      </c>
      <c r="N1985" t="str">
        <f>VLOOKUP($D1985,metadata!$B$2:$S$451,11,0)</f>
        <v>Tetranychus pueraricola</v>
      </c>
      <c r="O1985" t="str">
        <f>VLOOKUP($D1985,metadata!$B$2:$S$451,12,0)</f>
        <v>Trombidiformes</v>
      </c>
      <c r="P1985">
        <f>VLOOKUP($D1985,metadata!$B$2:$S$451,13,0)</f>
        <v>11</v>
      </c>
      <c r="Q1985">
        <f>VLOOKUP($D1985,metadata!$B$2:$S$451,14,0)</f>
        <v>34.6</v>
      </c>
      <c r="R1985">
        <f>VLOOKUP($D1985,metadata!$B$2:$S$451,15,0)</f>
        <v>135.73333333333301</v>
      </c>
      <c r="S1985" t="str">
        <f>VLOOKUP($D1985,metadata!$B$2:$S$451,16,0)</f>
        <v/>
      </c>
      <c r="T1985" t="str">
        <f>VLOOKUP($D1985,metadata!$B$2:$S$451,17,0)</f>
        <v/>
      </c>
      <c r="U1985" t="str">
        <f>VLOOKUP($D1985,metadata!$B$2:$S$451,18,0)</f>
        <v/>
      </c>
      <c r="V1985">
        <f>VLOOKUP($D1985,metadata!$B$2:$Z$451,19,0)</f>
        <v>240</v>
      </c>
      <c r="W1985" t="str">
        <f>VLOOKUP($D1985,metadata!$B$2:$Z$451,20,0)</f>
        <v>global average</v>
      </c>
      <c r="X1985" t="str">
        <f>VLOOKUP($D1985,metadata!$B$2:$Z$451,21,0)</f>
        <v/>
      </c>
      <c r="Y1985" t="str">
        <f>VLOOKUP($D1985,metadata!$B$2:$Z$451,22,0)</f>
        <v>t-51</v>
      </c>
      <c r="Z1985" t="str">
        <f>VLOOKUP($D1985,metadata!$B$2:$Z$451,23,0)</f>
        <v/>
      </c>
      <c r="AA1985" t="str">
        <f>VLOOKUP($D1985,metadata!$B$2:$Z$451,24,0)</f>
        <v/>
      </c>
      <c r="AB1985" t="str">
        <f>VLOOKUP($D1985,metadata!$B$2:$Z$451,25,0)</f>
        <v>by hand</v>
      </c>
      <c r="AC1985">
        <v>10</v>
      </c>
      <c r="AD1985">
        <v>100</v>
      </c>
      <c r="AF1985">
        <f>IF(AE1985="",V1985,AE1985)</f>
        <v>240</v>
      </c>
      <c r="AG1985">
        <f>ROUND(AC1985,1)</f>
        <v>10</v>
      </c>
      <c r="AH1985">
        <v>2006</v>
      </c>
      <c r="AI1985" t="s">
        <v>38</v>
      </c>
      <c r="AJ1985" t="s">
        <v>38</v>
      </c>
    </row>
    <row r="1986" spans="3:36" x14ac:dyDescent="0.3">
      <c r="C1986">
        <v>1986</v>
      </c>
      <c r="D1986" t="str">
        <f t="shared" ref="D1986:D2049" si="64">VLOOKUP(C1986,$A$1:$B$451,2)</f>
        <v>51-11</v>
      </c>
      <c r="E1986" t="str">
        <f>VLOOKUP($D1986,metadata!$B$2:$S$451,2,0)</f>
        <v>Suwa, A; Gotoh, T</v>
      </c>
      <c r="F1986" t="str">
        <f>VLOOKUP($D1986,metadata!$B$2:$S$451,3,0)</f>
        <v>Geographic variation in diapause induction and mode of diapause inheritance in Tetranychus pueraricola</v>
      </c>
      <c r="G1986" t="str">
        <f>VLOOKUP($D1986,metadata!$B$2:$S$451,4,0)</f>
        <v>10.1111/j.1439-0418.2006.01050.x</v>
      </c>
      <c r="H1986" t="str">
        <f>VLOOKUP($D1986,metadata!$B$2:$S$451,5,0)</f>
        <v>y</v>
      </c>
      <c r="I1986" t="str">
        <f>VLOOKUP($D1986,metadata!$B$2:$S$451,6,0)</f>
        <v>a</v>
      </c>
      <c r="J1986" t="str">
        <f>VLOOKUP($D1986,metadata!$B$2:$S$451,7,0)</f>
        <v>i</v>
      </c>
      <c r="K1986">
        <f>VLOOKUP($D1986,metadata!$B$2:$S$451,8,0)</f>
        <v>32</v>
      </c>
      <c r="L1986">
        <f>VLOOKUP($D1986,metadata!$B$2:$S$451,9,0)</f>
        <v>5</v>
      </c>
      <c r="M1986" t="str">
        <f>VLOOKUP($D1986,metadata!$B$2:$S$451,10,0)</f>
        <v/>
      </c>
      <c r="N1986" t="str">
        <f>VLOOKUP($D1986,metadata!$B$2:$S$451,11,0)</f>
        <v>Tetranychus pueraricola</v>
      </c>
      <c r="O1986" t="str">
        <f>VLOOKUP($D1986,metadata!$B$2:$S$451,12,0)</f>
        <v>Trombidiformes</v>
      </c>
      <c r="P1986">
        <f>VLOOKUP($D1986,metadata!$B$2:$S$451,13,0)</f>
        <v>11</v>
      </c>
      <c r="Q1986">
        <f>VLOOKUP($D1986,metadata!$B$2:$S$451,14,0)</f>
        <v>34.6</v>
      </c>
      <c r="R1986">
        <f>VLOOKUP($D1986,metadata!$B$2:$S$451,15,0)</f>
        <v>135.73333333333301</v>
      </c>
      <c r="S1986" t="str">
        <f>VLOOKUP($D1986,metadata!$B$2:$S$451,16,0)</f>
        <v/>
      </c>
      <c r="T1986" t="str">
        <f>VLOOKUP($D1986,metadata!$B$2:$S$451,17,0)</f>
        <v/>
      </c>
      <c r="U1986" t="str">
        <f>VLOOKUP($D1986,metadata!$B$2:$S$451,18,0)</f>
        <v/>
      </c>
      <c r="V1986">
        <f>VLOOKUP($D1986,metadata!$B$2:$Z$451,19,0)</f>
        <v>240</v>
      </c>
      <c r="W1986" t="str">
        <f>VLOOKUP($D1986,metadata!$B$2:$Z$451,20,0)</f>
        <v>global average</v>
      </c>
      <c r="X1986" t="str">
        <f>VLOOKUP($D1986,metadata!$B$2:$Z$451,21,0)</f>
        <v/>
      </c>
      <c r="Y1986" t="str">
        <f>VLOOKUP($D1986,metadata!$B$2:$Z$451,22,0)</f>
        <v>t-51</v>
      </c>
      <c r="Z1986" t="str">
        <f>VLOOKUP($D1986,metadata!$B$2:$Z$451,23,0)</f>
        <v/>
      </c>
      <c r="AA1986" t="str">
        <f>VLOOKUP($D1986,metadata!$B$2:$Z$451,24,0)</f>
        <v/>
      </c>
      <c r="AB1986" t="str">
        <f>VLOOKUP($D1986,metadata!$B$2:$Z$451,25,0)</f>
        <v>by hand</v>
      </c>
      <c r="AC1986">
        <v>11</v>
      </c>
      <c r="AD1986">
        <v>8.3333333333333304</v>
      </c>
      <c r="AF1986">
        <f>IF(AE1986="",V1986,AE1986)</f>
        <v>240</v>
      </c>
      <c r="AG1986">
        <f>ROUND(AC1986,1)</f>
        <v>11</v>
      </c>
      <c r="AH1986">
        <v>2006</v>
      </c>
      <c r="AI1986" t="s">
        <v>38</v>
      </c>
      <c r="AJ1986" t="s">
        <v>38</v>
      </c>
    </row>
    <row r="1987" spans="3:36" x14ac:dyDescent="0.3">
      <c r="C1987">
        <v>1987</v>
      </c>
      <c r="D1987" t="str">
        <f t="shared" si="64"/>
        <v>51-11</v>
      </c>
      <c r="E1987" t="str">
        <f>VLOOKUP($D1987,metadata!$B$2:$S$451,2,0)</f>
        <v>Suwa, A; Gotoh, T</v>
      </c>
      <c r="F1987" t="str">
        <f>VLOOKUP($D1987,metadata!$B$2:$S$451,3,0)</f>
        <v>Geographic variation in diapause induction and mode of diapause inheritance in Tetranychus pueraricola</v>
      </c>
      <c r="G1987" t="str">
        <f>VLOOKUP($D1987,metadata!$B$2:$S$451,4,0)</f>
        <v>10.1111/j.1439-0418.2006.01050.x</v>
      </c>
      <c r="H1987" t="str">
        <f>VLOOKUP($D1987,metadata!$B$2:$S$451,5,0)</f>
        <v>y</v>
      </c>
      <c r="I1987" t="str">
        <f>VLOOKUP($D1987,metadata!$B$2:$S$451,6,0)</f>
        <v>a</v>
      </c>
      <c r="J1987" t="str">
        <f>VLOOKUP($D1987,metadata!$B$2:$S$451,7,0)</f>
        <v>i</v>
      </c>
      <c r="K1987">
        <f>VLOOKUP($D1987,metadata!$B$2:$S$451,8,0)</f>
        <v>32</v>
      </c>
      <c r="L1987">
        <f>VLOOKUP($D1987,metadata!$B$2:$S$451,9,0)</f>
        <v>5</v>
      </c>
      <c r="M1987" t="str">
        <f>VLOOKUP($D1987,metadata!$B$2:$S$451,10,0)</f>
        <v/>
      </c>
      <c r="N1987" t="str">
        <f>VLOOKUP($D1987,metadata!$B$2:$S$451,11,0)</f>
        <v>Tetranychus pueraricola</v>
      </c>
      <c r="O1987" t="str">
        <f>VLOOKUP($D1987,metadata!$B$2:$S$451,12,0)</f>
        <v>Trombidiformes</v>
      </c>
      <c r="P1987">
        <f>VLOOKUP($D1987,metadata!$B$2:$S$451,13,0)</f>
        <v>11</v>
      </c>
      <c r="Q1987">
        <f>VLOOKUP($D1987,metadata!$B$2:$S$451,14,0)</f>
        <v>34.6</v>
      </c>
      <c r="R1987">
        <f>VLOOKUP($D1987,metadata!$B$2:$S$451,15,0)</f>
        <v>135.73333333333301</v>
      </c>
      <c r="S1987" t="str">
        <f>VLOOKUP($D1987,metadata!$B$2:$S$451,16,0)</f>
        <v/>
      </c>
      <c r="T1987" t="str">
        <f>VLOOKUP($D1987,metadata!$B$2:$S$451,17,0)</f>
        <v/>
      </c>
      <c r="U1987" t="str">
        <f>VLOOKUP($D1987,metadata!$B$2:$S$451,18,0)</f>
        <v/>
      </c>
      <c r="V1987">
        <f>VLOOKUP($D1987,metadata!$B$2:$Z$451,19,0)</f>
        <v>240</v>
      </c>
      <c r="W1987" t="str">
        <f>VLOOKUP($D1987,metadata!$B$2:$Z$451,20,0)</f>
        <v>global average</v>
      </c>
      <c r="X1987" t="str">
        <f>VLOOKUP($D1987,metadata!$B$2:$Z$451,21,0)</f>
        <v/>
      </c>
      <c r="Y1987" t="str">
        <f>VLOOKUP($D1987,metadata!$B$2:$Z$451,22,0)</f>
        <v>t-51</v>
      </c>
      <c r="Z1987" t="str">
        <f>VLOOKUP($D1987,metadata!$B$2:$Z$451,23,0)</f>
        <v/>
      </c>
      <c r="AA1987" t="str">
        <f>VLOOKUP($D1987,metadata!$B$2:$Z$451,24,0)</f>
        <v/>
      </c>
      <c r="AB1987" t="str">
        <f>VLOOKUP($D1987,metadata!$B$2:$Z$451,25,0)</f>
        <v>by hand</v>
      </c>
      <c r="AC1987">
        <v>11.5</v>
      </c>
      <c r="AD1987">
        <v>0</v>
      </c>
      <c r="AF1987">
        <f>IF(AE1987="",V1987,AE1987)</f>
        <v>240</v>
      </c>
      <c r="AG1987">
        <f>ROUND(AC1987,1)</f>
        <v>11.5</v>
      </c>
      <c r="AH1987">
        <v>2006</v>
      </c>
      <c r="AI1987" t="s">
        <v>38</v>
      </c>
      <c r="AJ1987" t="s">
        <v>38</v>
      </c>
    </row>
    <row r="1988" spans="3:36" x14ac:dyDescent="0.3">
      <c r="C1988">
        <v>1988</v>
      </c>
      <c r="D1988" t="str">
        <f t="shared" si="64"/>
        <v>51-11</v>
      </c>
      <c r="E1988" t="str">
        <f>VLOOKUP($D1988,metadata!$B$2:$S$451,2,0)</f>
        <v>Suwa, A; Gotoh, T</v>
      </c>
      <c r="F1988" t="str">
        <f>VLOOKUP($D1988,metadata!$B$2:$S$451,3,0)</f>
        <v>Geographic variation in diapause induction and mode of diapause inheritance in Tetranychus pueraricola</v>
      </c>
      <c r="G1988" t="str">
        <f>VLOOKUP($D1988,metadata!$B$2:$S$451,4,0)</f>
        <v>10.1111/j.1439-0418.2006.01050.x</v>
      </c>
      <c r="H1988" t="str">
        <f>VLOOKUP($D1988,metadata!$B$2:$S$451,5,0)</f>
        <v>y</v>
      </c>
      <c r="I1988" t="str">
        <f>VLOOKUP($D1988,metadata!$B$2:$S$451,6,0)</f>
        <v>a</v>
      </c>
      <c r="J1988" t="str">
        <f>VLOOKUP($D1988,metadata!$B$2:$S$451,7,0)</f>
        <v>i</v>
      </c>
      <c r="K1988">
        <f>VLOOKUP($D1988,metadata!$B$2:$S$451,8,0)</f>
        <v>32</v>
      </c>
      <c r="L1988">
        <f>VLOOKUP($D1988,metadata!$B$2:$S$451,9,0)</f>
        <v>5</v>
      </c>
      <c r="M1988" t="str">
        <f>VLOOKUP($D1988,metadata!$B$2:$S$451,10,0)</f>
        <v/>
      </c>
      <c r="N1988" t="str">
        <f>VLOOKUP($D1988,metadata!$B$2:$S$451,11,0)</f>
        <v>Tetranychus pueraricola</v>
      </c>
      <c r="O1988" t="str">
        <f>VLOOKUP($D1988,metadata!$B$2:$S$451,12,0)</f>
        <v>Trombidiformes</v>
      </c>
      <c r="P1988">
        <f>VLOOKUP($D1988,metadata!$B$2:$S$451,13,0)</f>
        <v>11</v>
      </c>
      <c r="Q1988">
        <f>VLOOKUP($D1988,metadata!$B$2:$S$451,14,0)</f>
        <v>34.6</v>
      </c>
      <c r="R1988">
        <f>VLOOKUP($D1988,metadata!$B$2:$S$451,15,0)</f>
        <v>135.73333333333301</v>
      </c>
      <c r="S1988" t="str">
        <f>VLOOKUP($D1988,metadata!$B$2:$S$451,16,0)</f>
        <v/>
      </c>
      <c r="T1988" t="str">
        <f>VLOOKUP($D1988,metadata!$B$2:$S$451,17,0)</f>
        <v/>
      </c>
      <c r="U1988" t="str">
        <f>VLOOKUP($D1988,metadata!$B$2:$S$451,18,0)</f>
        <v/>
      </c>
      <c r="V1988">
        <f>VLOOKUP($D1988,metadata!$B$2:$Z$451,19,0)</f>
        <v>240</v>
      </c>
      <c r="W1988" t="str">
        <f>VLOOKUP($D1988,metadata!$B$2:$Z$451,20,0)</f>
        <v>global average</v>
      </c>
      <c r="X1988" t="str">
        <f>VLOOKUP($D1988,metadata!$B$2:$Z$451,21,0)</f>
        <v/>
      </c>
      <c r="Y1988" t="str">
        <f>VLOOKUP($D1988,metadata!$B$2:$Z$451,22,0)</f>
        <v>t-51</v>
      </c>
      <c r="Z1988" t="str">
        <f>VLOOKUP($D1988,metadata!$B$2:$Z$451,23,0)</f>
        <v/>
      </c>
      <c r="AA1988" t="str">
        <f>VLOOKUP($D1988,metadata!$B$2:$Z$451,24,0)</f>
        <v/>
      </c>
      <c r="AB1988" t="str">
        <f>VLOOKUP($D1988,metadata!$B$2:$Z$451,25,0)</f>
        <v>by hand</v>
      </c>
      <c r="AC1988">
        <v>12</v>
      </c>
      <c r="AD1988">
        <v>0</v>
      </c>
      <c r="AF1988">
        <f>IF(AE1988="",V1988,AE1988)</f>
        <v>240</v>
      </c>
      <c r="AG1988">
        <f>ROUND(AC1988,1)</f>
        <v>12</v>
      </c>
      <c r="AH1988">
        <v>2006</v>
      </c>
      <c r="AI1988" t="s">
        <v>38</v>
      </c>
      <c r="AJ1988" t="s">
        <v>38</v>
      </c>
    </row>
    <row r="1989" spans="3:36" x14ac:dyDescent="0.3">
      <c r="C1989">
        <v>1989</v>
      </c>
      <c r="D1989" t="str">
        <f t="shared" si="64"/>
        <v>51-11</v>
      </c>
      <c r="E1989" t="str">
        <f>VLOOKUP($D1989,metadata!$B$2:$S$451,2,0)</f>
        <v>Suwa, A; Gotoh, T</v>
      </c>
      <c r="F1989" t="str">
        <f>VLOOKUP($D1989,metadata!$B$2:$S$451,3,0)</f>
        <v>Geographic variation in diapause induction and mode of diapause inheritance in Tetranychus pueraricola</v>
      </c>
      <c r="G1989" t="str">
        <f>VLOOKUP($D1989,metadata!$B$2:$S$451,4,0)</f>
        <v>10.1111/j.1439-0418.2006.01050.x</v>
      </c>
      <c r="H1989" t="str">
        <f>VLOOKUP($D1989,metadata!$B$2:$S$451,5,0)</f>
        <v>y</v>
      </c>
      <c r="I1989" t="str">
        <f>VLOOKUP($D1989,metadata!$B$2:$S$451,6,0)</f>
        <v>a</v>
      </c>
      <c r="J1989" t="str">
        <f>VLOOKUP($D1989,metadata!$B$2:$S$451,7,0)</f>
        <v>i</v>
      </c>
      <c r="K1989">
        <f>VLOOKUP($D1989,metadata!$B$2:$S$451,8,0)</f>
        <v>32</v>
      </c>
      <c r="L1989">
        <f>VLOOKUP($D1989,metadata!$B$2:$S$451,9,0)</f>
        <v>5</v>
      </c>
      <c r="M1989" t="str">
        <f>VLOOKUP($D1989,metadata!$B$2:$S$451,10,0)</f>
        <v/>
      </c>
      <c r="N1989" t="str">
        <f>VLOOKUP($D1989,metadata!$B$2:$S$451,11,0)</f>
        <v>Tetranychus pueraricola</v>
      </c>
      <c r="O1989" t="str">
        <f>VLOOKUP($D1989,metadata!$B$2:$S$451,12,0)</f>
        <v>Trombidiformes</v>
      </c>
      <c r="P1989">
        <f>VLOOKUP($D1989,metadata!$B$2:$S$451,13,0)</f>
        <v>11</v>
      </c>
      <c r="Q1989">
        <f>VLOOKUP($D1989,metadata!$B$2:$S$451,14,0)</f>
        <v>34.6</v>
      </c>
      <c r="R1989">
        <f>VLOOKUP($D1989,metadata!$B$2:$S$451,15,0)</f>
        <v>135.73333333333301</v>
      </c>
      <c r="S1989" t="str">
        <f>VLOOKUP($D1989,metadata!$B$2:$S$451,16,0)</f>
        <v/>
      </c>
      <c r="T1989" t="str">
        <f>VLOOKUP($D1989,metadata!$B$2:$S$451,17,0)</f>
        <v/>
      </c>
      <c r="U1989" t="str">
        <f>VLOOKUP($D1989,metadata!$B$2:$S$451,18,0)</f>
        <v/>
      </c>
      <c r="V1989">
        <f>VLOOKUP($D1989,metadata!$B$2:$Z$451,19,0)</f>
        <v>240</v>
      </c>
      <c r="W1989" t="str">
        <f>VLOOKUP($D1989,metadata!$B$2:$Z$451,20,0)</f>
        <v>global average</v>
      </c>
      <c r="X1989" t="str">
        <f>VLOOKUP($D1989,metadata!$B$2:$Z$451,21,0)</f>
        <v/>
      </c>
      <c r="Y1989" t="str">
        <f>VLOOKUP($D1989,metadata!$B$2:$Z$451,22,0)</f>
        <v>t-51</v>
      </c>
      <c r="Z1989" t="str">
        <f>VLOOKUP($D1989,metadata!$B$2:$Z$451,23,0)</f>
        <v/>
      </c>
      <c r="AA1989" t="str">
        <f>VLOOKUP($D1989,metadata!$B$2:$Z$451,24,0)</f>
        <v/>
      </c>
      <c r="AB1989" t="str">
        <f>VLOOKUP($D1989,metadata!$B$2:$Z$451,25,0)</f>
        <v>by hand</v>
      </c>
      <c r="AC1989">
        <v>13</v>
      </c>
      <c r="AD1989">
        <v>0</v>
      </c>
      <c r="AF1989">
        <f>IF(AE1989="",V1989,AE1989)</f>
        <v>240</v>
      </c>
      <c r="AG1989">
        <f>ROUND(AC1989,1)</f>
        <v>13</v>
      </c>
      <c r="AH1989">
        <v>2006</v>
      </c>
      <c r="AI1989" t="s">
        <v>38</v>
      </c>
      <c r="AJ1989" t="s">
        <v>38</v>
      </c>
    </row>
    <row r="1990" spans="3:36" x14ac:dyDescent="0.3">
      <c r="C1990">
        <v>1990</v>
      </c>
      <c r="D1990" t="str">
        <f t="shared" si="64"/>
        <v>51-12</v>
      </c>
      <c r="E1990" t="str">
        <f>VLOOKUP($D1990,metadata!$B$2:$S$451,2,0)</f>
        <v>Suwa, A; Gotoh, T</v>
      </c>
      <c r="F1990" t="str">
        <f>VLOOKUP($D1990,metadata!$B$2:$S$451,3,0)</f>
        <v>Geographic variation in diapause induction and mode of diapause inheritance in Tetranychus pueraricola</v>
      </c>
      <c r="G1990" t="str">
        <f>VLOOKUP($D1990,metadata!$B$2:$S$451,4,0)</f>
        <v>10.1111/j.1439-0418.2006.01050.x</v>
      </c>
      <c r="H1990" t="str">
        <f>VLOOKUP($D1990,metadata!$B$2:$S$451,5,0)</f>
        <v>y</v>
      </c>
      <c r="I1990" t="str">
        <f>VLOOKUP($D1990,metadata!$B$2:$S$451,6,0)</f>
        <v>a</v>
      </c>
      <c r="J1990" t="str">
        <f>VLOOKUP($D1990,metadata!$B$2:$S$451,7,0)</f>
        <v>i</v>
      </c>
      <c r="K1990">
        <f>VLOOKUP($D1990,metadata!$B$2:$S$451,8,0)</f>
        <v>32</v>
      </c>
      <c r="L1990">
        <f>VLOOKUP($D1990,metadata!$B$2:$S$451,9,0)</f>
        <v>5</v>
      </c>
      <c r="M1990" t="str">
        <f>VLOOKUP($D1990,metadata!$B$2:$S$451,10,0)</f>
        <v/>
      </c>
      <c r="N1990" t="str">
        <f>VLOOKUP($D1990,metadata!$B$2:$S$451,11,0)</f>
        <v>Tetranychus pueraricola</v>
      </c>
      <c r="O1990" t="str">
        <f>VLOOKUP($D1990,metadata!$B$2:$S$451,12,0)</f>
        <v>Trombidiformes</v>
      </c>
      <c r="P1990">
        <f>VLOOKUP($D1990,metadata!$B$2:$S$451,13,0)</f>
        <v>12</v>
      </c>
      <c r="Q1990">
        <f>VLOOKUP($D1990,metadata!$B$2:$S$451,14,0)</f>
        <v>34.616666666666703</v>
      </c>
      <c r="R1990">
        <f>VLOOKUP($D1990,metadata!$B$2:$S$451,15,0)</f>
        <v>135.69999999999999</v>
      </c>
      <c r="S1990" t="str">
        <f>VLOOKUP($D1990,metadata!$B$2:$S$451,16,0)</f>
        <v/>
      </c>
      <c r="T1990" t="str">
        <f>VLOOKUP($D1990,metadata!$B$2:$S$451,17,0)</f>
        <v/>
      </c>
      <c r="U1990" t="str">
        <f>VLOOKUP($D1990,metadata!$B$2:$S$451,18,0)</f>
        <v/>
      </c>
      <c r="V1990">
        <f>VLOOKUP($D1990,metadata!$B$2:$Z$451,19,0)</f>
        <v>240</v>
      </c>
      <c r="W1990" t="str">
        <f>VLOOKUP($D1990,metadata!$B$2:$Z$451,20,0)</f>
        <v>global average</v>
      </c>
      <c r="X1990" t="str">
        <f>VLOOKUP($D1990,metadata!$B$2:$Z$451,21,0)</f>
        <v/>
      </c>
      <c r="Y1990" t="str">
        <f>VLOOKUP($D1990,metadata!$B$2:$Z$451,22,0)</f>
        <v>t-51</v>
      </c>
      <c r="Z1990" t="str">
        <f>VLOOKUP($D1990,metadata!$B$2:$Z$451,23,0)</f>
        <v/>
      </c>
      <c r="AA1990" t="str">
        <f>VLOOKUP($D1990,metadata!$B$2:$Z$451,24,0)</f>
        <v/>
      </c>
      <c r="AB1990" t="str">
        <f>VLOOKUP($D1990,metadata!$B$2:$Z$451,25,0)</f>
        <v>by hand</v>
      </c>
      <c r="AC1990">
        <v>10</v>
      </c>
      <c r="AD1990">
        <v>100</v>
      </c>
      <c r="AF1990">
        <f>IF(AE1990="",V1990,AE1990)</f>
        <v>240</v>
      </c>
      <c r="AG1990">
        <f>ROUND(AC1990,1)</f>
        <v>10</v>
      </c>
      <c r="AH1990">
        <v>2006</v>
      </c>
      <c r="AI1990" t="s">
        <v>38</v>
      </c>
      <c r="AJ1990" t="s">
        <v>38</v>
      </c>
    </row>
    <row r="1991" spans="3:36" x14ac:dyDescent="0.3">
      <c r="C1991">
        <v>1991</v>
      </c>
      <c r="D1991" t="str">
        <f t="shared" si="64"/>
        <v>51-12</v>
      </c>
      <c r="E1991" t="str">
        <f>VLOOKUP($D1991,metadata!$B$2:$S$451,2,0)</f>
        <v>Suwa, A; Gotoh, T</v>
      </c>
      <c r="F1991" t="str">
        <f>VLOOKUP($D1991,metadata!$B$2:$S$451,3,0)</f>
        <v>Geographic variation in diapause induction and mode of diapause inheritance in Tetranychus pueraricola</v>
      </c>
      <c r="G1991" t="str">
        <f>VLOOKUP($D1991,metadata!$B$2:$S$451,4,0)</f>
        <v>10.1111/j.1439-0418.2006.01050.x</v>
      </c>
      <c r="H1991" t="str">
        <f>VLOOKUP($D1991,metadata!$B$2:$S$451,5,0)</f>
        <v>y</v>
      </c>
      <c r="I1991" t="str">
        <f>VLOOKUP($D1991,metadata!$B$2:$S$451,6,0)</f>
        <v>a</v>
      </c>
      <c r="J1991" t="str">
        <f>VLOOKUP($D1991,metadata!$B$2:$S$451,7,0)</f>
        <v>i</v>
      </c>
      <c r="K1991">
        <f>VLOOKUP($D1991,metadata!$B$2:$S$451,8,0)</f>
        <v>32</v>
      </c>
      <c r="L1991">
        <f>VLOOKUP($D1991,metadata!$B$2:$S$451,9,0)</f>
        <v>5</v>
      </c>
      <c r="M1991" t="str">
        <f>VLOOKUP($D1991,metadata!$B$2:$S$451,10,0)</f>
        <v/>
      </c>
      <c r="N1991" t="str">
        <f>VLOOKUP($D1991,metadata!$B$2:$S$451,11,0)</f>
        <v>Tetranychus pueraricola</v>
      </c>
      <c r="O1991" t="str">
        <f>VLOOKUP($D1991,metadata!$B$2:$S$451,12,0)</f>
        <v>Trombidiformes</v>
      </c>
      <c r="P1991">
        <f>VLOOKUP($D1991,metadata!$B$2:$S$451,13,0)</f>
        <v>12</v>
      </c>
      <c r="Q1991">
        <f>VLOOKUP($D1991,metadata!$B$2:$S$451,14,0)</f>
        <v>34.616666666666703</v>
      </c>
      <c r="R1991">
        <f>VLOOKUP($D1991,metadata!$B$2:$S$451,15,0)</f>
        <v>135.69999999999999</v>
      </c>
      <c r="S1991" t="str">
        <f>VLOOKUP($D1991,metadata!$B$2:$S$451,16,0)</f>
        <v/>
      </c>
      <c r="T1991" t="str">
        <f>VLOOKUP($D1991,metadata!$B$2:$S$451,17,0)</f>
        <v/>
      </c>
      <c r="U1991" t="str">
        <f>VLOOKUP($D1991,metadata!$B$2:$S$451,18,0)</f>
        <v/>
      </c>
      <c r="V1991">
        <f>VLOOKUP($D1991,metadata!$B$2:$Z$451,19,0)</f>
        <v>240</v>
      </c>
      <c r="W1991" t="str">
        <f>VLOOKUP($D1991,metadata!$B$2:$Z$451,20,0)</f>
        <v>global average</v>
      </c>
      <c r="X1991" t="str">
        <f>VLOOKUP($D1991,metadata!$B$2:$Z$451,21,0)</f>
        <v/>
      </c>
      <c r="Y1991" t="str">
        <f>VLOOKUP($D1991,metadata!$B$2:$Z$451,22,0)</f>
        <v>t-51</v>
      </c>
      <c r="Z1991" t="str">
        <f>VLOOKUP($D1991,metadata!$B$2:$Z$451,23,0)</f>
        <v/>
      </c>
      <c r="AA1991" t="str">
        <f>VLOOKUP($D1991,metadata!$B$2:$Z$451,24,0)</f>
        <v/>
      </c>
      <c r="AB1991" t="str">
        <f>VLOOKUP($D1991,metadata!$B$2:$Z$451,25,0)</f>
        <v>by hand</v>
      </c>
      <c r="AC1991">
        <v>11</v>
      </c>
      <c r="AD1991">
        <v>100</v>
      </c>
      <c r="AF1991">
        <f>IF(AE1991="",V1991,AE1991)</f>
        <v>240</v>
      </c>
      <c r="AG1991">
        <f>ROUND(AC1991,1)</f>
        <v>11</v>
      </c>
      <c r="AH1991">
        <v>2006</v>
      </c>
      <c r="AI1991" t="s">
        <v>38</v>
      </c>
      <c r="AJ1991" t="s">
        <v>38</v>
      </c>
    </row>
    <row r="1992" spans="3:36" x14ac:dyDescent="0.3">
      <c r="C1992">
        <v>1992</v>
      </c>
      <c r="D1992" t="str">
        <f t="shared" si="64"/>
        <v>51-12</v>
      </c>
      <c r="E1992" t="str">
        <f>VLOOKUP($D1992,metadata!$B$2:$S$451,2,0)</f>
        <v>Suwa, A; Gotoh, T</v>
      </c>
      <c r="F1992" t="str">
        <f>VLOOKUP($D1992,metadata!$B$2:$S$451,3,0)</f>
        <v>Geographic variation in diapause induction and mode of diapause inheritance in Tetranychus pueraricola</v>
      </c>
      <c r="G1992" t="str">
        <f>VLOOKUP($D1992,metadata!$B$2:$S$451,4,0)</f>
        <v>10.1111/j.1439-0418.2006.01050.x</v>
      </c>
      <c r="H1992" t="str">
        <f>VLOOKUP($D1992,metadata!$B$2:$S$451,5,0)</f>
        <v>y</v>
      </c>
      <c r="I1992" t="str">
        <f>VLOOKUP($D1992,metadata!$B$2:$S$451,6,0)</f>
        <v>a</v>
      </c>
      <c r="J1992" t="str">
        <f>VLOOKUP($D1992,metadata!$B$2:$S$451,7,0)</f>
        <v>i</v>
      </c>
      <c r="K1992">
        <f>VLOOKUP($D1992,metadata!$B$2:$S$451,8,0)</f>
        <v>32</v>
      </c>
      <c r="L1992">
        <f>VLOOKUP($D1992,metadata!$B$2:$S$451,9,0)</f>
        <v>5</v>
      </c>
      <c r="M1992" t="str">
        <f>VLOOKUP($D1992,metadata!$B$2:$S$451,10,0)</f>
        <v/>
      </c>
      <c r="N1992" t="str">
        <f>VLOOKUP($D1992,metadata!$B$2:$S$451,11,0)</f>
        <v>Tetranychus pueraricola</v>
      </c>
      <c r="O1992" t="str">
        <f>VLOOKUP($D1992,metadata!$B$2:$S$451,12,0)</f>
        <v>Trombidiformes</v>
      </c>
      <c r="P1992">
        <f>VLOOKUP($D1992,metadata!$B$2:$S$451,13,0)</f>
        <v>12</v>
      </c>
      <c r="Q1992">
        <f>VLOOKUP($D1992,metadata!$B$2:$S$451,14,0)</f>
        <v>34.616666666666703</v>
      </c>
      <c r="R1992">
        <f>VLOOKUP($D1992,metadata!$B$2:$S$451,15,0)</f>
        <v>135.69999999999999</v>
      </c>
      <c r="S1992" t="str">
        <f>VLOOKUP($D1992,metadata!$B$2:$S$451,16,0)</f>
        <v/>
      </c>
      <c r="T1992" t="str">
        <f>VLOOKUP($D1992,metadata!$B$2:$S$451,17,0)</f>
        <v/>
      </c>
      <c r="U1992" t="str">
        <f>VLOOKUP($D1992,metadata!$B$2:$S$451,18,0)</f>
        <v/>
      </c>
      <c r="V1992">
        <f>VLOOKUP($D1992,metadata!$B$2:$Z$451,19,0)</f>
        <v>240</v>
      </c>
      <c r="W1992" t="str">
        <f>VLOOKUP($D1992,metadata!$B$2:$Z$451,20,0)</f>
        <v>global average</v>
      </c>
      <c r="X1992" t="str">
        <f>VLOOKUP($D1992,metadata!$B$2:$Z$451,21,0)</f>
        <v/>
      </c>
      <c r="Y1992" t="str">
        <f>VLOOKUP($D1992,metadata!$B$2:$Z$451,22,0)</f>
        <v>t-51</v>
      </c>
      <c r="Z1992" t="str">
        <f>VLOOKUP($D1992,metadata!$B$2:$Z$451,23,0)</f>
        <v/>
      </c>
      <c r="AA1992" t="str">
        <f>VLOOKUP($D1992,metadata!$B$2:$Z$451,24,0)</f>
        <v/>
      </c>
      <c r="AB1992" t="str">
        <f>VLOOKUP($D1992,metadata!$B$2:$Z$451,25,0)</f>
        <v>by hand</v>
      </c>
      <c r="AC1992">
        <v>11.5</v>
      </c>
      <c r="AD1992">
        <v>41.6666666666667</v>
      </c>
      <c r="AF1992">
        <f>IF(AE1992="",V1992,AE1992)</f>
        <v>240</v>
      </c>
      <c r="AG1992">
        <f>ROUND(AC1992,1)</f>
        <v>11.5</v>
      </c>
      <c r="AH1992">
        <v>2006</v>
      </c>
      <c r="AI1992" t="s">
        <v>38</v>
      </c>
      <c r="AJ1992" t="s">
        <v>38</v>
      </c>
    </row>
    <row r="1993" spans="3:36" x14ac:dyDescent="0.3">
      <c r="C1993">
        <v>1993</v>
      </c>
      <c r="D1993" t="str">
        <f t="shared" si="64"/>
        <v>51-12</v>
      </c>
      <c r="E1993" t="str">
        <f>VLOOKUP($D1993,metadata!$B$2:$S$451,2,0)</f>
        <v>Suwa, A; Gotoh, T</v>
      </c>
      <c r="F1993" t="str">
        <f>VLOOKUP($D1993,metadata!$B$2:$S$451,3,0)</f>
        <v>Geographic variation in diapause induction and mode of diapause inheritance in Tetranychus pueraricola</v>
      </c>
      <c r="G1993" t="str">
        <f>VLOOKUP($D1993,metadata!$B$2:$S$451,4,0)</f>
        <v>10.1111/j.1439-0418.2006.01050.x</v>
      </c>
      <c r="H1993" t="str">
        <f>VLOOKUP($D1993,metadata!$B$2:$S$451,5,0)</f>
        <v>y</v>
      </c>
      <c r="I1993" t="str">
        <f>VLOOKUP($D1993,metadata!$B$2:$S$451,6,0)</f>
        <v>a</v>
      </c>
      <c r="J1993" t="str">
        <f>VLOOKUP($D1993,metadata!$B$2:$S$451,7,0)</f>
        <v>i</v>
      </c>
      <c r="K1993">
        <f>VLOOKUP($D1993,metadata!$B$2:$S$451,8,0)</f>
        <v>32</v>
      </c>
      <c r="L1993">
        <f>VLOOKUP($D1993,metadata!$B$2:$S$451,9,0)</f>
        <v>5</v>
      </c>
      <c r="M1993" t="str">
        <f>VLOOKUP($D1993,metadata!$B$2:$S$451,10,0)</f>
        <v/>
      </c>
      <c r="N1993" t="str">
        <f>VLOOKUP($D1993,metadata!$B$2:$S$451,11,0)</f>
        <v>Tetranychus pueraricola</v>
      </c>
      <c r="O1993" t="str">
        <f>VLOOKUP($D1993,metadata!$B$2:$S$451,12,0)</f>
        <v>Trombidiformes</v>
      </c>
      <c r="P1993">
        <f>VLOOKUP($D1993,metadata!$B$2:$S$451,13,0)</f>
        <v>12</v>
      </c>
      <c r="Q1993">
        <f>VLOOKUP($D1993,metadata!$B$2:$S$451,14,0)</f>
        <v>34.616666666666703</v>
      </c>
      <c r="R1993">
        <f>VLOOKUP($D1993,metadata!$B$2:$S$451,15,0)</f>
        <v>135.69999999999999</v>
      </c>
      <c r="S1993" t="str">
        <f>VLOOKUP($D1993,metadata!$B$2:$S$451,16,0)</f>
        <v/>
      </c>
      <c r="T1993" t="str">
        <f>VLOOKUP($D1993,metadata!$B$2:$S$451,17,0)</f>
        <v/>
      </c>
      <c r="U1993" t="str">
        <f>VLOOKUP($D1993,metadata!$B$2:$S$451,18,0)</f>
        <v/>
      </c>
      <c r="V1993">
        <f>VLOOKUP($D1993,metadata!$B$2:$Z$451,19,0)</f>
        <v>240</v>
      </c>
      <c r="W1993" t="str">
        <f>VLOOKUP($D1993,metadata!$B$2:$Z$451,20,0)</f>
        <v>global average</v>
      </c>
      <c r="X1993" t="str">
        <f>VLOOKUP($D1993,metadata!$B$2:$Z$451,21,0)</f>
        <v/>
      </c>
      <c r="Y1993" t="str">
        <f>VLOOKUP($D1993,metadata!$B$2:$Z$451,22,0)</f>
        <v>t-51</v>
      </c>
      <c r="Z1993" t="str">
        <f>VLOOKUP($D1993,metadata!$B$2:$Z$451,23,0)</f>
        <v/>
      </c>
      <c r="AA1993" t="str">
        <f>VLOOKUP($D1993,metadata!$B$2:$Z$451,24,0)</f>
        <v/>
      </c>
      <c r="AB1993" t="str">
        <f>VLOOKUP($D1993,metadata!$B$2:$Z$451,25,0)</f>
        <v>by hand</v>
      </c>
      <c r="AC1993">
        <v>12</v>
      </c>
      <c r="AD1993">
        <v>0</v>
      </c>
      <c r="AF1993">
        <f>IF(AE1993="",V1993,AE1993)</f>
        <v>240</v>
      </c>
      <c r="AG1993">
        <f>ROUND(AC1993,1)</f>
        <v>12</v>
      </c>
      <c r="AH1993">
        <v>2006</v>
      </c>
      <c r="AI1993" t="s">
        <v>38</v>
      </c>
      <c r="AJ1993" t="s">
        <v>38</v>
      </c>
    </row>
    <row r="1994" spans="3:36" x14ac:dyDescent="0.3">
      <c r="C1994">
        <v>1994</v>
      </c>
      <c r="D1994" t="str">
        <f t="shared" si="64"/>
        <v>51-12</v>
      </c>
      <c r="E1994" t="str">
        <f>VLOOKUP($D1994,metadata!$B$2:$S$451,2,0)</f>
        <v>Suwa, A; Gotoh, T</v>
      </c>
      <c r="F1994" t="str">
        <f>VLOOKUP($D1994,metadata!$B$2:$S$451,3,0)</f>
        <v>Geographic variation in diapause induction and mode of diapause inheritance in Tetranychus pueraricola</v>
      </c>
      <c r="G1994" t="str">
        <f>VLOOKUP($D1994,metadata!$B$2:$S$451,4,0)</f>
        <v>10.1111/j.1439-0418.2006.01050.x</v>
      </c>
      <c r="H1994" t="str">
        <f>VLOOKUP($D1994,metadata!$B$2:$S$451,5,0)</f>
        <v>y</v>
      </c>
      <c r="I1994" t="str">
        <f>VLOOKUP($D1994,metadata!$B$2:$S$451,6,0)</f>
        <v>a</v>
      </c>
      <c r="J1994" t="str">
        <f>VLOOKUP($D1994,metadata!$B$2:$S$451,7,0)</f>
        <v>i</v>
      </c>
      <c r="K1994">
        <f>VLOOKUP($D1994,metadata!$B$2:$S$451,8,0)</f>
        <v>32</v>
      </c>
      <c r="L1994">
        <f>VLOOKUP($D1994,metadata!$B$2:$S$451,9,0)</f>
        <v>5</v>
      </c>
      <c r="M1994" t="str">
        <f>VLOOKUP($D1994,metadata!$B$2:$S$451,10,0)</f>
        <v/>
      </c>
      <c r="N1994" t="str">
        <f>VLOOKUP($D1994,metadata!$B$2:$S$451,11,0)</f>
        <v>Tetranychus pueraricola</v>
      </c>
      <c r="O1994" t="str">
        <f>VLOOKUP($D1994,metadata!$B$2:$S$451,12,0)</f>
        <v>Trombidiformes</v>
      </c>
      <c r="P1994">
        <f>VLOOKUP($D1994,metadata!$B$2:$S$451,13,0)</f>
        <v>12</v>
      </c>
      <c r="Q1994">
        <f>VLOOKUP($D1994,metadata!$B$2:$S$451,14,0)</f>
        <v>34.616666666666703</v>
      </c>
      <c r="R1994">
        <f>VLOOKUP($D1994,metadata!$B$2:$S$451,15,0)</f>
        <v>135.69999999999999</v>
      </c>
      <c r="S1994" t="str">
        <f>VLOOKUP($D1994,metadata!$B$2:$S$451,16,0)</f>
        <v/>
      </c>
      <c r="T1994" t="str">
        <f>VLOOKUP($D1994,metadata!$B$2:$S$451,17,0)</f>
        <v/>
      </c>
      <c r="U1994" t="str">
        <f>VLOOKUP($D1994,metadata!$B$2:$S$451,18,0)</f>
        <v/>
      </c>
      <c r="V1994">
        <f>VLOOKUP($D1994,metadata!$B$2:$Z$451,19,0)</f>
        <v>240</v>
      </c>
      <c r="W1994" t="str">
        <f>VLOOKUP($D1994,metadata!$B$2:$Z$451,20,0)</f>
        <v>global average</v>
      </c>
      <c r="X1994" t="str">
        <f>VLOOKUP($D1994,metadata!$B$2:$Z$451,21,0)</f>
        <v/>
      </c>
      <c r="Y1994" t="str">
        <f>VLOOKUP($D1994,metadata!$B$2:$Z$451,22,0)</f>
        <v>t-51</v>
      </c>
      <c r="Z1994" t="str">
        <f>VLOOKUP($D1994,metadata!$B$2:$Z$451,23,0)</f>
        <v/>
      </c>
      <c r="AA1994" t="str">
        <f>VLOOKUP($D1994,metadata!$B$2:$Z$451,24,0)</f>
        <v/>
      </c>
      <c r="AB1994" t="str">
        <f>VLOOKUP($D1994,metadata!$B$2:$Z$451,25,0)</f>
        <v>by hand</v>
      </c>
      <c r="AC1994">
        <v>13</v>
      </c>
      <c r="AD1994">
        <v>0</v>
      </c>
      <c r="AF1994">
        <f>IF(AE1994="",V1994,AE1994)</f>
        <v>240</v>
      </c>
      <c r="AG1994">
        <f>ROUND(AC1994,1)</f>
        <v>13</v>
      </c>
      <c r="AH1994">
        <v>2006</v>
      </c>
      <c r="AI1994" t="s">
        <v>38</v>
      </c>
      <c r="AJ1994" t="s">
        <v>38</v>
      </c>
    </row>
    <row r="1995" spans="3:36" x14ac:dyDescent="0.3">
      <c r="C1995">
        <v>1995</v>
      </c>
      <c r="D1995" t="str">
        <f t="shared" si="64"/>
        <v>51-13</v>
      </c>
      <c r="E1995" t="str">
        <f>VLOOKUP($D1995,metadata!$B$2:$S$451,2,0)</f>
        <v>Suwa, A; Gotoh, T</v>
      </c>
      <c r="F1995" t="str">
        <f>VLOOKUP($D1995,metadata!$B$2:$S$451,3,0)</f>
        <v>Geographic variation in diapause induction and mode of diapause inheritance in Tetranychus pueraricola</v>
      </c>
      <c r="G1995" t="str">
        <f>VLOOKUP($D1995,metadata!$B$2:$S$451,4,0)</f>
        <v>10.1111/j.1439-0418.2006.01050.x</v>
      </c>
      <c r="H1995" t="str">
        <f>VLOOKUP($D1995,metadata!$B$2:$S$451,5,0)</f>
        <v>y</v>
      </c>
      <c r="I1995" t="str">
        <f>VLOOKUP($D1995,metadata!$B$2:$S$451,6,0)</f>
        <v>a</v>
      </c>
      <c r="J1995" t="str">
        <f>VLOOKUP($D1995,metadata!$B$2:$S$451,7,0)</f>
        <v>i</v>
      </c>
      <c r="K1995">
        <f>VLOOKUP($D1995,metadata!$B$2:$S$451,8,0)</f>
        <v>32</v>
      </c>
      <c r="L1995">
        <f>VLOOKUP($D1995,metadata!$B$2:$S$451,9,0)</f>
        <v>5</v>
      </c>
      <c r="M1995" t="str">
        <f>VLOOKUP($D1995,metadata!$B$2:$S$451,10,0)</f>
        <v/>
      </c>
      <c r="N1995" t="str">
        <f>VLOOKUP($D1995,metadata!$B$2:$S$451,11,0)</f>
        <v>Tetranychus pueraricola</v>
      </c>
      <c r="O1995" t="str">
        <f>VLOOKUP($D1995,metadata!$B$2:$S$451,12,0)</f>
        <v>Trombidiformes</v>
      </c>
      <c r="P1995">
        <f>VLOOKUP($D1995,metadata!$B$2:$S$451,13,0)</f>
        <v>13</v>
      </c>
      <c r="Q1995">
        <f>VLOOKUP($D1995,metadata!$B$2:$S$451,14,0)</f>
        <v>34.65</v>
      </c>
      <c r="R1995">
        <f>VLOOKUP($D1995,metadata!$B$2:$S$451,15,0)</f>
        <v>133.916666666667</v>
      </c>
      <c r="S1995" t="str">
        <f>VLOOKUP($D1995,metadata!$B$2:$S$451,16,0)</f>
        <v/>
      </c>
      <c r="T1995" t="str">
        <f>VLOOKUP($D1995,metadata!$B$2:$S$451,17,0)</f>
        <v/>
      </c>
      <c r="U1995" t="str">
        <f>VLOOKUP($D1995,metadata!$B$2:$S$451,18,0)</f>
        <v/>
      </c>
      <c r="V1995">
        <f>VLOOKUP($D1995,metadata!$B$2:$Z$451,19,0)</f>
        <v>240</v>
      </c>
      <c r="W1995" t="str">
        <f>VLOOKUP($D1995,metadata!$B$2:$Z$451,20,0)</f>
        <v>global average</v>
      </c>
      <c r="X1995" t="str">
        <f>VLOOKUP($D1995,metadata!$B$2:$Z$451,21,0)</f>
        <v/>
      </c>
      <c r="Y1995" t="str">
        <f>VLOOKUP($D1995,metadata!$B$2:$Z$451,22,0)</f>
        <v>t-51</v>
      </c>
      <c r="Z1995" t="str">
        <f>VLOOKUP($D1995,metadata!$B$2:$Z$451,23,0)</f>
        <v/>
      </c>
      <c r="AA1995" t="str">
        <f>VLOOKUP($D1995,metadata!$B$2:$Z$451,24,0)</f>
        <v/>
      </c>
      <c r="AB1995" t="str">
        <f>VLOOKUP($D1995,metadata!$B$2:$Z$451,25,0)</f>
        <v>by hand</v>
      </c>
      <c r="AC1995">
        <v>10</v>
      </c>
      <c r="AD1995">
        <v>100</v>
      </c>
      <c r="AF1995">
        <f>IF(AE1995="",V1995,AE1995)</f>
        <v>240</v>
      </c>
      <c r="AG1995">
        <f>ROUND(AC1995,1)</f>
        <v>10</v>
      </c>
      <c r="AH1995">
        <v>2006</v>
      </c>
      <c r="AI1995" t="s">
        <v>38</v>
      </c>
      <c r="AJ1995" t="s">
        <v>38</v>
      </c>
    </row>
    <row r="1996" spans="3:36" x14ac:dyDescent="0.3">
      <c r="C1996">
        <v>1996</v>
      </c>
      <c r="D1996" t="str">
        <f t="shared" si="64"/>
        <v>51-13</v>
      </c>
      <c r="E1996" t="str">
        <f>VLOOKUP($D1996,metadata!$B$2:$S$451,2,0)</f>
        <v>Suwa, A; Gotoh, T</v>
      </c>
      <c r="F1996" t="str">
        <f>VLOOKUP($D1996,metadata!$B$2:$S$451,3,0)</f>
        <v>Geographic variation in diapause induction and mode of diapause inheritance in Tetranychus pueraricola</v>
      </c>
      <c r="G1996" t="str">
        <f>VLOOKUP($D1996,metadata!$B$2:$S$451,4,0)</f>
        <v>10.1111/j.1439-0418.2006.01050.x</v>
      </c>
      <c r="H1996" t="str">
        <f>VLOOKUP($D1996,metadata!$B$2:$S$451,5,0)</f>
        <v>y</v>
      </c>
      <c r="I1996" t="str">
        <f>VLOOKUP($D1996,metadata!$B$2:$S$451,6,0)</f>
        <v>a</v>
      </c>
      <c r="J1996" t="str">
        <f>VLOOKUP($D1996,metadata!$B$2:$S$451,7,0)</f>
        <v>i</v>
      </c>
      <c r="K1996">
        <f>VLOOKUP($D1996,metadata!$B$2:$S$451,8,0)</f>
        <v>32</v>
      </c>
      <c r="L1996">
        <f>VLOOKUP($D1996,metadata!$B$2:$S$451,9,0)</f>
        <v>5</v>
      </c>
      <c r="M1996" t="str">
        <f>VLOOKUP($D1996,metadata!$B$2:$S$451,10,0)</f>
        <v/>
      </c>
      <c r="N1996" t="str">
        <f>VLOOKUP($D1996,metadata!$B$2:$S$451,11,0)</f>
        <v>Tetranychus pueraricola</v>
      </c>
      <c r="O1996" t="str">
        <f>VLOOKUP($D1996,metadata!$B$2:$S$451,12,0)</f>
        <v>Trombidiformes</v>
      </c>
      <c r="P1996">
        <f>VLOOKUP($D1996,metadata!$B$2:$S$451,13,0)</f>
        <v>13</v>
      </c>
      <c r="Q1996">
        <f>VLOOKUP($D1996,metadata!$B$2:$S$451,14,0)</f>
        <v>34.65</v>
      </c>
      <c r="R1996">
        <f>VLOOKUP($D1996,metadata!$B$2:$S$451,15,0)</f>
        <v>133.916666666667</v>
      </c>
      <c r="S1996" t="str">
        <f>VLOOKUP($D1996,metadata!$B$2:$S$451,16,0)</f>
        <v/>
      </c>
      <c r="T1996" t="str">
        <f>VLOOKUP($D1996,metadata!$B$2:$S$451,17,0)</f>
        <v/>
      </c>
      <c r="U1996" t="str">
        <f>VLOOKUP($D1996,metadata!$B$2:$S$451,18,0)</f>
        <v/>
      </c>
      <c r="V1996">
        <f>VLOOKUP($D1996,metadata!$B$2:$Z$451,19,0)</f>
        <v>240</v>
      </c>
      <c r="W1996" t="str">
        <f>VLOOKUP($D1996,metadata!$B$2:$Z$451,20,0)</f>
        <v>global average</v>
      </c>
      <c r="X1996" t="str">
        <f>VLOOKUP($D1996,metadata!$B$2:$Z$451,21,0)</f>
        <v/>
      </c>
      <c r="Y1996" t="str">
        <f>VLOOKUP($D1996,metadata!$B$2:$Z$451,22,0)</f>
        <v>t-51</v>
      </c>
      <c r="Z1996" t="str">
        <f>VLOOKUP($D1996,metadata!$B$2:$Z$451,23,0)</f>
        <v/>
      </c>
      <c r="AA1996" t="str">
        <f>VLOOKUP($D1996,metadata!$B$2:$Z$451,24,0)</f>
        <v/>
      </c>
      <c r="AB1996" t="str">
        <f>VLOOKUP($D1996,metadata!$B$2:$Z$451,25,0)</f>
        <v>by hand</v>
      </c>
      <c r="AC1996">
        <v>11</v>
      </c>
      <c r="AD1996">
        <v>100</v>
      </c>
      <c r="AF1996">
        <f>IF(AE1996="",V1996,AE1996)</f>
        <v>240</v>
      </c>
      <c r="AG1996">
        <f>ROUND(AC1996,1)</f>
        <v>11</v>
      </c>
      <c r="AH1996">
        <v>2006</v>
      </c>
      <c r="AI1996" t="s">
        <v>38</v>
      </c>
      <c r="AJ1996" t="s">
        <v>38</v>
      </c>
    </row>
    <row r="1997" spans="3:36" x14ac:dyDescent="0.3">
      <c r="C1997">
        <v>1997</v>
      </c>
      <c r="D1997" t="str">
        <f t="shared" si="64"/>
        <v>51-13</v>
      </c>
      <c r="E1997" t="str">
        <f>VLOOKUP($D1997,metadata!$B$2:$S$451,2,0)</f>
        <v>Suwa, A; Gotoh, T</v>
      </c>
      <c r="F1997" t="str">
        <f>VLOOKUP($D1997,metadata!$B$2:$S$451,3,0)</f>
        <v>Geographic variation in diapause induction and mode of diapause inheritance in Tetranychus pueraricola</v>
      </c>
      <c r="G1997" t="str">
        <f>VLOOKUP($D1997,metadata!$B$2:$S$451,4,0)</f>
        <v>10.1111/j.1439-0418.2006.01050.x</v>
      </c>
      <c r="H1997" t="str">
        <f>VLOOKUP($D1997,metadata!$B$2:$S$451,5,0)</f>
        <v>y</v>
      </c>
      <c r="I1997" t="str">
        <f>VLOOKUP($D1997,metadata!$B$2:$S$451,6,0)</f>
        <v>a</v>
      </c>
      <c r="J1997" t="str">
        <f>VLOOKUP($D1997,metadata!$B$2:$S$451,7,0)</f>
        <v>i</v>
      </c>
      <c r="K1997">
        <f>VLOOKUP($D1997,metadata!$B$2:$S$451,8,0)</f>
        <v>32</v>
      </c>
      <c r="L1997">
        <f>VLOOKUP($D1997,metadata!$B$2:$S$451,9,0)</f>
        <v>5</v>
      </c>
      <c r="M1997" t="str">
        <f>VLOOKUP($D1997,metadata!$B$2:$S$451,10,0)</f>
        <v/>
      </c>
      <c r="N1997" t="str">
        <f>VLOOKUP($D1997,metadata!$B$2:$S$451,11,0)</f>
        <v>Tetranychus pueraricola</v>
      </c>
      <c r="O1997" t="str">
        <f>VLOOKUP($D1997,metadata!$B$2:$S$451,12,0)</f>
        <v>Trombidiformes</v>
      </c>
      <c r="P1997">
        <f>VLOOKUP($D1997,metadata!$B$2:$S$451,13,0)</f>
        <v>13</v>
      </c>
      <c r="Q1997">
        <f>VLOOKUP($D1997,metadata!$B$2:$S$451,14,0)</f>
        <v>34.65</v>
      </c>
      <c r="R1997">
        <f>VLOOKUP($D1997,metadata!$B$2:$S$451,15,0)</f>
        <v>133.916666666667</v>
      </c>
      <c r="S1997" t="str">
        <f>VLOOKUP($D1997,metadata!$B$2:$S$451,16,0)</f>
        <v/>
      </c>
      <c r="T1997" t="str">
        <f>VLOOKUP($D1997,metadata!$B$2:$S$451,17,0)</f>
        <v/>
      </c>
      <c r="U1997" t="str">
        <f>VLOOKUP($D1997,metadata!$B$2:$S$451,18,0)</f>
        <v/>
      </c>
      <c r="V1997">
        <f>VLOOKUP($D1997,metadata!$B$2:$Z$451,19,0)</f>
        <v>240</v>
      </c>
      <c r="W1997" t="str">
        <f>VLOOKUP($D1997,metadata!$B$2:$Z$451,20,0)</f>
        <v>global average</v>
      </c>
      <c r="X1997" t="str">
        <f>VLOOKUP($D1997,metadata!$B$2:$Z$451,21,0)</f>
        <v/>
      </c>
      <c r="Y1997" t="str">
        <f>VLOOKUP($D1997,metadata!$B$2:$Z$451,22,0)</f>
        <v>t-51</v>
      </c>
      <c r="Z1997" t="str">
        <f>VLOOKUP($D1997,metadata!$B$2:$Z$451,23,0)</f>
        <v/>
      </c>
      <c r="AA1997" t="str">
        <f>VLOOKUP($D1997,metadata!$B$2:$Z$451,24,0)</f>
        <v/>
      </c>
      <c r="AB1997" t="str">
        <f>VLOOKUP($D1997,metadata!$B$2:$Z$451,25,0)</f>
        <v>by hand</v>
      </c>
      <c r="AC1997">
        <v>11.5</v>
      </c>
      <c r="AD1997">
        <v>20</v>
      </c>
      <c r="AF1997">
        <f>IF(AE1997="",V1997,AE1997)</f>
        <v>240</v>
      </c>
      <c r="AG1997">
        <f>ROUND(AC1997,1)</f>
        <v>11.5</v>
      </c>
      <c r="AH1997">
        <v>2006</v>
      </c>
      <c r="AI1997" t="s">
        <v>38</v>
      </c>
      <c r="AJ1997" t="s">
        <v>38</v>
      </c>
    </row>
    <row r="1998" spans="3:36" x14ac:dyDescent="0.3">
      <c r="C1998">
        <v>1998</v>
      </c>
      <c r="D1998" t="str">
        <f t="shared" si="64"/>
        <v>51-13</v>
      </c>
      <c r="E1998" t="str">
        <f>VLOOKUP($D1998,metadata!$B$2:$S$451,2,0)</f>
        <v>Suwa, A; Gotoh, T</v>
      </c>
      <c r="F1998" t="str">
        <f>VLOOKUP($D1998,metadata!$B$2:$S$451,3,0)</f>
        <v>Geographic variation in diapause induction and mode of diapause inheritance in Tetranychus pueraricola</v>
      </c>
      <c r="G1998" t="str">
        <f>VLOOKUP($D1998,metadata!$B$2:$S$451,4,0)</f>
        <v>10.1111/j.1439-0418.2006.01050.x</v>
      </c>
      <c r="H1998" t="str">
        <f>VLOOKUP($D1998,metadata!$B$2:$S$451,5,0)</f>
        <v>y</v>
      </c>
      <c r="I1998" t="str">
        <f>VLOOKUP($D1998,metadata!$B$2:$S$451,6,0)</f>
        <v>a</v>
      </c>
      <c r="J1998" t="str">
        <f>VLOOKUP($D1998,metadata!$B$2:$S$451,7,0)</f>
        <v>i</v>
      </c>
      <c r="K1998">
        <f>VLOOKUP($D1998,metadata!$B$2:$S$451,8,0)</f>
        <v>32</v>
      </c>
      <c r="L1998">
        <f>VLOOKUP($D1998,metadata!$B$2:$S$451,9,0)</f>
        <v>5</v>
      </c>
      <c r="M1998" t="str">
        <f>VLOOKUP($D1998,metadata!$B$2:$S$451,10,0)</f>
        <v/>
      </c>
      <c r="N1998" t="str">
        <f>VLOOKUP($D1998,metadata!$B$2:$S$451,11,0)</f>
        <v>Tetranychus pueraricola</v>
      </c>
      <c r="O1998" t="str">
        <f>VLOOKUP($D1998,metadata!$B$2:$S$451,12,0)</f>
        <v>Trombidiformes</v>
      </c>
      <c r="P1998">
        <f>VLOOKUP($D1998,metadata!$B$2:$S$451,13,0)</f>
        <v>13</v>
      </c>
      <c r="Q1998">
        <f>VLOOKUP($D1998,metadata!$B$2:$S$451,14,0)</f>
        <v>34.65</v>
      </c>
      <c r="R1998">
        <f>VLOOKUP($D1998,metadata!$B$2:$S$451,15,0)</f>
        <v>133.916666666667</v>
      </c>
      <c r="S1998" t="str">
        <f>VLOOKUP($D1998,metadata!$B$2:$S$451,16,0)</f>
        <v/>
      </c>
      <c r="T1998" t="str">
        <f>VLOOKUP($D1998,metadata!$B$2:$S$451,17,0)</f>
        <v/>
      </c>
      <c r="U1998" t="str">
        <f>VLOOKUP($D1998,metadata!$B$2:$S$451,18,0)</f>
        <v/>
      </c>
      <c r="V1998">
        <f>VLOOKUP($D1998,metadata!$B$2:$Z$451,19,0)</f>
        <v>240</v>
      </c>
      <c r="W1998" t="str">
        <f>VLOOKUP($D1998,metadata!$B$2:$Z$451,20,0)</f>
        <v>global average</v>
      </c>
      <c r="X1998" t="str">
        <f>VLOOKUP($D1998,metadata!$B$2:$Z$451,21,0)</f>
        <v/>
      </c>
      <c r="Y1998" t="str">
        <f>VLOOKUP($D1998,metadata!$B$2:$Z$451,22,0)</f>
        <v>t-51</v>
      </c>
      <c r="Z1998" t="str">
        <f>VLOOKUP($D1998,metadata!$B$2:$Z$451,23,0)</f>
        <v/>
      </c>
      <c r="AA1998" t="str">
        <f>VLOOKUP($D1998,metadata!$B$2:$Z$451,24,0)</f>
        <v/>
      </c>
      <c r="AB1998" t="str">
        <f>VLOOKUP($D1998,metadata!$B$2:$Z$451,25,0)</f>
        <v>by hand</v>
      </c>
      <c r="AC1998">
        <v>12</v>
      </c>
      <c r="AD1998">
        <v>0</v>
      </c>
      <c r="AF1998">
        <f>IF(AE1998="",V1998,AE1998)</f>
        <v>240</v>
      </c>
      <c r="AG1998">
        <f>ROUND(AC1998,1)</f>
        <v>12</v>
      </c>
      <c r="AH1998">
        <v>2006</v>
      </c>
      <c r="AI1998" t="s">
        <v>38</v>
      </c>
      <c r="AJ1998" t="s">
        <v>38</v>
      </c>
    </row>
    <row r="1999" spans="3:36" x14ac:dyDescent="0.3">
      <c r="C1999">
        <v>1999</v>
      </c>
      <c r="D1999" t="str">
        <f t="shared" si="64"/>
        <v>51-13</v>
      </c>
      <c r="E1999" t="str">
        <f>VLOOKUP($D1999,metadata!$B$2:$S$451,2,0)</f>
        <v>Suwa, A; Gotoh, T</v>
      </c>
      <c r="F1999" t="str">
        <f>VLOOKUP($D1999,metadata!$B$2:$S$451,3,0)</f>
        <v>Geographic variation in diapause induction and mode of diapause inheritance in Tetranychus pueraricola</v>
      </c>
      <c r="G1999" t="str">
        <f>VLOOKUP($D1999,metadata!$B$2:$S$451,4,0)</f>
        <v>10.1111/j.1439-0418.2006.01050.x</v>
      </c>
      <c r="H1999" t="str">
        <f>VLOOKUP($D1999,metadata!$B$2:$S$451,5,0)</f>
        <v>y</v>
      </c>
      <c r="I1999" t="str">
        <f>VLOOKUP($D1999,metadata!$B$2:$S$451,6,0)</f>
        <v>a</v>
      </c>
      <c r="J1999" t="str">
        <f>VLOOKUP($D1999,metadata!$B$2:$S$451,7,0)</f>
        <v>i</v>
      </c>
      <c r="K1999">
        <f>VLOOKUP($D1999,metadata!$B$2:$S$451,8,0)</f>
        <v>32</v>
      </c>
      <c r="L1999">
        <f>VLOOKUP($D1999,metadata!$B$2:$S$451,9,0)</f>
        <v>5</v>
      </c>
      <c r="M1999" t="str">
        <f>VLOOKUP($D1999,metadata!$B$2:$S$451,10,0)</f>
        <v/>
      </c>
      <c r="N1999" t="str">
        <f>VLOOKUP($D1999,metadata!$B$2:$S$451,11,0)</f>
        <v>Tetranychus pueraricola</v>
      </c>
      <c r="O1999" t="str">
        <f>VLOOKUP($D1999,metadata!$B$2:$S$451,12,0)</f>
        <v>Trombidiformes</v>
      </c>
      <c r="P1999">
        <f>VLOOKUP($D1999,metadata!$B$2:$S$451,13,0)</f>
        <v>13</v>
      </c>
      <c r="Q1999">
        <f>VLOOKUP($D1999,metadata!$B$2:$S$451,14,0)</f>
        <v>34.65</v>
      </c>
      <c r="R1999">
        <f>VLOOKUP($D1999,metadata!$B$2:$S$451,15,0)</f>
        <v>133.916666666667</v>
      </c>
      <c r="S1999" t="str">
        <f>VLOOKUP($D1999,metadata!$B$2:$S$451,16,0)</f>
        <v/>
      </c>
      <c r="T1999" t="str">
        <f>VLOOKUP($D1999,metadata!$B$2:$S$451,17,0)</f>
        <v/>
      </c>
      <c r="U1999" t="str">
        <f>VLOOKUP($D1999,metadata!$B$2:$S$451,18,0)</f>
        <v/>
      </c>
      <c r="V1999">
        <f>VLOOKUP($D1999,metadata!$B$2:$Z$451,19,0)</f>
        <v>240</v>
      </c>
      <c r="W1999" t="str">
        <f>VLOOKUP($D1999,metadata!$B$2:$Z$451,20,0)</f>
        <v>global average</v>
      </c>
      <c r="X1999" t="str">
        <f>VLOOKUP($D1999,metadata!$B$2:$Z$451,21,0)</f>
        <v/>
      </c>
      <c r="Y1999" t="str">
        <f>VLOOKUP($D1999,metadata!$B$2:$Z$451,22,0)</f>
        <v>t-51</v>
      </c>
      <c r="Z1999" t="str">
        <f>VLOOKUP($D1999,metadata!$B$2:$Z$451,23,0)</f>
        <v/>
      </c>
      <c r="AA1999" t="str">
        <f>VLOOKUP($D1999,metadata!$B$2:$Z$451,24,0)</f>
        <v/>
      </c>
      <c r="AB1999" t="str">
        <f>VLOOKUP($D1999,metadata!$B$2:$Z$451,25,0)</f>
        <v>by hand</v>
      </c>
      <c r="AC1999">
        <v>13</v>
      </c>
      <c r="AD1999">
        <v>0</v>
      </c>
      <c r="AF1999">
        <f>IF(AE1999="",V1999,AE1999)</f>
        <v>240</v>
      </c>
      <c r="AG1999">
        <f>ROUND(AC1999,1)</f>
        <v>13</v>
      </c>
      <c r="AH1999">
        <v>2006</v>
      </c>
      <c r="AI1999" t="s">
        <v>38</v>
      </c>
      <c r="AJ1999" t="s">
        <v>38</v>
      </c>
    </row>
    <row r="2000" spans="3:36" x14ac:dyDescent="0.3">
      <c r="C2000">
        <v>2000</v>
      </c>
      <c r="D2000" t="str">
        <f t="shared" si="64"/>
        <v>51-14</v>
      </c>
      <c r="E2000" t="str">
        <f>VLOOKUP($D2000,metadata!$B$2:$S$451,2,0)</f>
        <v>Suwa, A; Gotoh, T</v>
      </c>
      <c r="F2000" t="str">
        <f>VLOOKUP($D2000,metadata!$B$2:$S$451,3,0)</f>
        <v>Geographic variation in diapause induction and mode of diapause inheritance in Tetranychus pueraricola</v>
      </c>
      <c r="G2000" t="str">
        <f>VLOOKUP($D2000,metadata!$B$2:$S$451,4,0)</f>
        <v>10.1111/j.1439-0418.2006.01050.x</v>
      </c>
      <c r="H2000" t="str">
        <f>VLOOKUP($D2000,metadata!$B$2:$S$451,5,0)</f>
        <v>y</v>
      </c>
      <c r="I2000" t="str">
        <f>VLOOKUP($D2000,metadata!$B$2:$S$451,6,0)</f>
        <v>a</v>
      </c>
      <c r="J2000" t="str">
        <f>VLOOKUP($D2000,metadata!$B$2:$S$451,7,0)</f>
        <v>i</v>
      </c>
      <c r="K2000">
        <f>VLOOKUP($D2000,metadata!$B$2:$S$451,8,0)</f>
        <v>32</v>
      </c>
      <c r="L2000">
        <f>VLOOKUP($D2000,metadata!$B$2:$S$451,9,0)</f>
        <v>5</v>
      </c>
      <c r="M2000" t="str">
        <f>VLOOKUP($D2000,metadata!$B$2:$S$451,10,0)</f>
        <v/>
      </c>
      <c r="N2000" t="str">
        <f>VLOOKUP($D2000,metadata!$B$2:$S$451,11,0)</f>
        <v>Tetranychus pueraricola</v>
      </c>
      <c r="O2000" t="str">
        <f>VLOOKUP($D2000,metadata!$B$2:$S$451,12,0)</f>
        <v>Trombidiformes</v>
      </c>
      <c r="P2000">
        <f>VLOOKUP($D2000,metadata!$B$2:$S$451,13,0)</f>
        <v>14</v>
      </c>
      <c r="Q2000">
        <f>VLOOKUP($D2000,metadata!$B$2:$S$451,14,0)</f>
        <v>34.516666666666701</v>
      </c>
      <c r="R2000">
        <f>VLOOKUP($D2000,metadata!$B$2:$S$451,15,0)</f>
        <v>133.51666666666699</v>
      </c>
      <c r="S2000" t="str">
        <f>VLOOKUP($D2000,metadata!$B$2:$S$451,16,0)</f>
        <v/>
      </c>
      <c r="T2000" t="str">
        <f>VLOOKUP($D2000,metadata!$B$2:$S$451,17,0)</f>
        <v/>
      </c>
      <c r="U2000" t="str">
        <f>VLOOKUP($D2000,metadata!$B$2:$S$451,18,0)</f>
        <v/>
      </c>
      <c r="V2000">
        <f>VLOOKUP($D2000,metadata!$B$2:$Z$451,19,0)</f>
        <v>240</v>
      </c>
      <c r="W2000" t="str">
        <f>VLOOKUP($D2000,metadata!$B$2:$Z$451,20,0)</f>
        <v>global average</v>
      </c>
      <c r="X2000" t="str">
        <f>VLOOKUP($D2000,metadata!$B$2:$Z$451,21,0)</f>
        <v/>
      </c>
      <c r="Y2000" t="str">
        <f>VLOOKUP($D2000,metadata!$B$2:$Z$451,22,0)</f>
        <v>t-51</v>
      </c>
      <c r="Z2000" t="str">
        <f>VLOOKUP($D2000,metadata!$B$2:$Z$451,23,0)</f>
        <v/>
      </c>
      <c r="AA2000" t="str">
        <f>VLOOKUP($D2000,metadata!$B$2:$Z$451,24,0)</f>
        <v/>
      </c>
      <c r="AB2000" t="str">
        <f>VLOOKUP($D2000,metadata!$B$2:$Z$451,25,0)</f>
        <v>by hand</v>
      </c>
      <c r="AC2000">
        <v>10</v>
      </c>
      <c r="AD2000">
        <v>100</v>
      </c>
      <c r="AF2000">
        <f>IF(AE2000="",V2000,AE2000)</f>
        <v>240</v>
      </c>
      <c r="AG2000">
        <f>ROUND(AC2000,1)</f>
        <v>10</v>
      </c>
      <c r="AH2000">
        <v>2006</v>
      </c>
      <c r="AI2000" t="s">
        <v>38</v>
      </c>
      <c r="AJ2000" t="s">
        <v>38</v>
      </c>
    </row>
    <row r="2001" spans="3:36" x14ac:dyDescent="0.3">
      <c r="C2001">
        <v>2001</v>
      </c>
      <c r="D2001" t="str">
        <f t="shared" si="64"/>
        <v>51-14</v>
      </c>
      <c r="E2001" t="str">
        <f>VLOOKUP($D2001,metadata!$B$2:$S$451,2,0)</f>
        <v>Suwa, A; Gotoh, T</v>
      </c>
      <c r="F2001" t="str">
        <f>VLOOKUP($D2001,metadata!$B$2:$S$451,3,0)</f>
        <v>Geographic variation in diapause induction and mode of diapause inheritance in Tetranychus pueraricola</v>
      </c>
      <c r="G2001" t="str">
        <f>VLOOKUP($D2001,metadata!$B$2:$S$451,4,0)</f>
        <v>10.1111/j.1439-0418.2006.01050.x</v>
      </c>
      <c r="H2001" t="str">
        <f>VLOOKUP($D2001,metadata!$B$2:$S$451,5,0)</f>
        <v>y</v>
      </c>
      <c r="I2001" t="str">
        <f>VLOOKUP($D2001,metadata!$B$2:$S$451,6,0)</f>
        <v>a</v>
      </c>
      <c r="J2001" t="str">
        <f>VLOOKUP($D2001,metadata!$B$2:$S$451,7,0)</f>
        <v>i</v>
      </c>
      <c r="K2001">
        <f>VLOOKUP($D2001,metadata!$B$2:$S$451,8,0)</f>
        <v>32</v>
      </c>
      <c r="L2001">
        <f>VLOOKUP($D2001,metadata!$B$2:$S$451,9,0)</f>
        <v>5</v>
      </c>
      <c r="M2001" t="str">
        <f>VLOOKUP($D2001,metadata!$B$2:$S$451,10,0)</f>
        <v/>
      </c>
      <c r="N2001" t="str">
        <f>VLOOKUP($D2001,metadata!$B$2:$S$451,11,0)</f>
        <v>Tetranychus pueraricola</v>
      </c>
      <c r="O2001" t="str">
        <f>VLOOKUP($D2001,metadata!$B$2:$S$451,12,0)</f>
        <v>Trombidiformes</v>
      </c>
      <c r="P2001">
        <f>VLOOKUP($D2001,metadata!$B$2:$S$451,13,0)</f>
        <v>14</v>
      </c>
      <c r="Q2001">
        <f>VLOOKUP($D2001,metadata!$B$2:$S$451,14,0)</f>
        <v>34.516666666666701</v>
      </c>
      <c r="R2001">
        <f>VLOOKUP($D2001,metadata!$B$2:$S$451,15,0)</f>
        <v>133.51666666666699</v>
      </c>
      <c r="S2001" t="str">
        <f>VLOOKUP($D2001,metadata!$B$2:$S$451,16,0)</f>
        <v/>
      </c>
      <c r="T2001" t="str">
        <f>VLOOKUP($D2001,metadata!$B$2:$S$451,17,0)</f>
        <v/>
      </c>
      <c r="U2001" t="str">
        <f>VLOOKUP($D2001,metadata!$B$2:$S$451,18,0)</f>
        <v/>
      </c>
      <c r="V2001">
        <f>VLOOKUP($D2001,metadata!$B$2:$Z$451,19,0)</f>
        <v>240</v>
      </c>
      <c r="W2001" t="str">
        <f>VLOOKUP($D2001,metadata!$B$2:$Z$451,20,0)</f>
        <v>global average</v>
      </c>
      <c r="X2001" t="str">
        <f>VLOOKUP($D2001,metadata!$B$2:$Z$451,21,0)</f>
        <v/>
      </c>
      <c r="Y2001" t="str">
        <f>VLOOKUP($D2001,metadata!$B$2:$Z$451,22,0)</f>
        <v>t-51</v>
      </c>
      <c r="Z2001" t="str">
        <f>VLOOKUP($D2001,metadata!$B$2:$Z$451,23,0)</f>
        <v/>
      </c>
      <c r="AA2001" t="str">
        <f>VLOOKUP($D2001,metadata!$B$2:$Z$451,24,0)</f>
        <v/>
      </c>
      <c r="AB2001" t="str">
        <f>VLOOKUP($D2001,metadata!$B$2:$Z$451,25,0)</f>
        <v>by hand</v>
      </c>
      <c r="AC2001">
        <v>11</v>
      </c>
      <c r="AD2001">
        <v>100</v>
      </c>
      <c r="AF2001">
        <f>IF(AE2001="",V2001,AE2001)</f>
        <v>240</v>
      </c>
      <c r="AG2001">
        <f>ROUND(AC2001,1)</f>
        <v>11</v>
      </c>
      <c r="AH2001">
        <v>2006</v>
      </c>
      <c r="AI2001" t="s">
        <v>38</v>
      </c>
      <c r="AJ2001" t="s">
        <v>38</v>
      </c>
    </row>
    <row r="2002" spans="3:36" x14ac:dyDescent="0.3">
      <c r="C2002">
        <v>2002</v>
      </c>
      <c r="D2002" t="str">
        <f t="shared" si="64"/>
        <v>51-14</v>
      </c>
      <c r="E2002" t="str">
        <f>VLOOKUP($D2002,metadata!$B$2:$S$451,2,0)</f>
        <v>Suwa, A; Gotoh, T</v>
      </c>
      <c r="F2002" t="str">
        <f>VLOOKUP($D2002,metadata!$B$2:$S$451,3,0)</f>
        <v>Geographic variation in diapause induction and mode of diapause inheritance in Tetranychus pueraricola</v>
      </c>
      <c r="G2002" t="str">
        <f>VLOOKUP($D2002,metadata!$B$2:$S$451,4,0)</f>
        <v>10.1111/j.1439-0418.2006.01050.x</v>
      </c>
      <c r="H2002" t="str">
        <f>VLOOKUP($D2002,metadata!$B$2:$S$451,5,0)</f>
        <v>y</v>
      </c>
      <c r="I2002" t="str">
        <f>VLOOKUP($D2002,metadata!$B$2:$S$451,6,0)</f>
        <v>a</v>
      </c>
      <c r="J2002" t="str">
        <f>VLOOKUP($D2002,metadata!$B$2:$S$451,7,0)</f>
        <v>i</v>
      </c>
      <c r="K2002">
        <f>VLOOKUP($D2002,metadata!$B$2:$S$451,8,0)</f>
        <v>32</v>
      </c>
      <c r="L2002">
        <f>VLOOKUP($D2002,metadata!$B$2:$S$451,9,0)</f>
        <v>5</v>
      </c>
      <c r="M2002" t="str">
        <f>VLOOKUP($D2002,metadata!$B$2:$S$451,10,0)</f>
        <v/>
      </c>
      <c r="N2002" t="str">
        <f>VLOOKUP($D2002,metadata!$B$2:$S$451,11,0)</f>
        <v>Tetranychus pueraricola</v>
      </c>
      <c r="O2002" t="str">
        <f>VLOOKUP($D2002,metadata!$B$2:$S$451,12,0)</f>
        <v>Trombidiformes</v>
      </c>
      <c r="P2002">
        <f>VLOOKUP($D2002,metadata!$B$2:$S$451,13,0)</f>
        <v>14</v>
      </c>
      <c r="Q2002">
        <f>VLOOKUP($D2002,metadata!$B$2:$S$451,14,0)</f>
        <v>34.516666666666701</v>
      </c>
      <c r="R2002">
        <f>VLOOKUP($D2002,metadata!$B$2:$S$451,15,0)</f>
        <v>133.51666666666699</v>
      </c>
      <c r="S2002" t="str">
        <f>VLOOKUP($D2002,metadata!$B$2:$S$451,16,0)</f>
        <v/>
      </c>
      <c r="T2002" t="str">
        <f>VLOOKUP($D2002,metadata!$B$2:$S$451,17,0)</f>
        <v/>
      </c>
      <c r="U2002" t="str">
        <f>VLOOKUP($D2002,metadata!$B$2:$S$451,18,0)</f>
        <v/>
      </c>
      <c r="V2002">
        <f>VLOOKUP($D2002,metadata!$B$2:$Z$451,19,0)</f>
        <v>240</v>
      </c>
      <c r="W2002" t="str">
        <f>VLOOKUP($D2002,metadata!$B$2:$Z$451,20,0)</f>
        <v>global average</v>
      </c>
      <c r="X2002" t="str">
        <f>VLOOKUP($D2002,metadata!$B$2:$Z$451,21,0)</f>
        <v/>
      </c>
      <c r="Y2002" t="str">
        <f>VLOOKUP($D2002,metadata!$B$2:$Z$451,22,0)</f>
        <v>t-51</v>
      </c>
      <c r="Z2002" t="str">
        <f>VLOOKUP($D2002,metadata!$B$2:$Z$451,23,0)</f>
        <v/>
      </c>
      <c r="AA2002" t="str">
        <f>VLOOKUP($D2002,metadata!$B$2:$Z$451,24,0)</f>
        <v/>
      </c>
      <c r="AB2002" t="str">
        <f>VLOOKUP($D2002,metadata!$B$2:$Z$451,25,0)</f>
        <v>by hand</v>
      </c>
      <c r="AC2002">
        <v>11.5</v>
      </c>
      <c r="AD2002">
        <v>98.3333333333333</v>
      </c>
      <c r="AF2002">
        <f>IF(AE2002="",V2002,AE2002)</f>
        <v>240</v>
      </c>
      <c r="AG2002">
        <f>ROUND(AC2002,1)</f>
        <v>11.5</v>
      </c>
      <c r="AH2002">
        <v>2006</v>
      </c>
      <c r="AI2002" t="s">
        <v>38</v>
      </c>
      <c r="AJ2002" t="s">
        <v>38</v>
      </c>
    </row>
    <row r="2003" spans="3:36" x14ac:dyDescent="0.3">
      <c r="C2003">
        <v>2003</v>
      </c>
      <c r="D2003" t="str">
        <f t="shared" si="64"/>
        <v>51-14</v>
      </c>
      <c r="E2003" t="str">
        <f>VLOOKUP($D2003,metadata!$B$2:$S$451,2,0)</f>
        <v>Suwa, A; Gotoh, T</v>
      </c>
      <c r="F2003" t="str">
        <f>VLOOKUP($D2003,metadata!$B$2:$S$451,3,0)</f>
        <v>Geographic variation in diapause induction and mode of diapause inheritance in Tetranychus pueraricola</v>
      </c>
      <c r="G2003" t="str">
        <f>VLOOKUP($D2003,metadata!$B$2:$S$451,4,0)</f>
        <v>10.1111/j.1439-0418.2006.01050.x</v>
      </c>
      <c r="H2003" t="str">
        <f>VLOOKUP($D2003,metadata!$B$2:$S$451,5,0)</f>
        <v>y</v>
      </c>
      <c r="I2003" t="str">
        <f>VLOOKUP($D2003,metadata!$B$2:$S$451,6,0)</f>
        <v>a</v>
      </c>
      <c r="J2003" t="str">
        <f>VLOOKUP($D2003,metadata!$B$2:$S$451,7,0)</f>
        <v>i</v>
      </c>
      <c r="K2003">
        <f>VLOOKUP($D2003,metadata!$B$2:$S$451,8,0)</f>
        <v>32</v>
      </c>
      <c r="L2003">
        <f>VLOOKUP($D2003,metadata!$B$2:$S$451,9,0)</f>
        <v>5</v>
      </c>
      <c r="M2003" t="str">
        <f>VLOOKUP($D2003,metadata!$B$2:$S$451,10,0)</f>
        <v/>
      </c>
      <c r="N2003" t="str">
        <f>VLOOKUP($D2003,metadata!$B$2:$S$451,11,0)</f>
        <v>Tetranychus pueraricola</v>
      </c>
      <c r="O2003" t="str">
        <f>VLOOKUP($D2003,metadata!$B$2:$S$451,12,0)</f>
        <v>Trombidiformes</v>
      </c>
      <c r="P2003">
        <f>VLOOKUP($D2003,metadata!$B$2:$S$451,13,0)</f>
        <v>14</v>
      </c>
      <c r="Q2003">
        <f>VLOOKUP($D2003,metadata!$B$2:$S$451,14,0)</f>
        <v>34.516666666666701</v>
      </c>
      <c r="R2003">
        <f>VLOOKUP($D2003,metadata!$B$2:$S$451,15,0)</f>
        <v>133.51666666666699</v>
      </c>
      <c r="S2003" t="str">
        <f>VLOOKUP($D2003,metadata!$B$2:$S$451,16,0)</f>
        <v/>
      </c>
      <c r="T2003" t="str">
        <f>VLOOKUP($D2003,metadata!$B$2:$S$451,17,0)</f>
        <v/>
      </c>
      <c r="U2003" t="str">
        <f>VLOOKUP($D2003,metadata!$B$2:$S$451,18,0)</f>
        <v/>
      </c>
      <c r="V2003">
        <f>VLOOKUP($D2003,metadata!$B$2:$Z$451,19,0)</f>
        <v>240</v>
      </c>
      <c r="W2003" t="str">
        <f>VLOOKUP($D2003,metadata!$B$2:$Z$451,20,0)</f>
        <v>global average</v>
      </c>
      <c r="X2003" t="str">
        <f>VLOOKUP($D2003,metadata!$B$2:$Z$451,21,0)</f>
        <v/>
      </c>
      <c r="Y2003" t="str">
        <f>VLOOKUP($D2003,metadata!$B$2:$Z$451,22,0)</f>
        <v>t-51</v>
      </c>
      <c r="Z2003" t="str">
        <f>VLOOKUP($D2003,metadata!$B$2:$Z$451,23,0)</f>
        <v/>
      </c>
      <c r="AA2003" t="str">
        <f>VLOOKUP($D2003,metadata!$B$2:$Z$451,24,0)</f>
        <v/>
      </c>
      <c r="AB2003" t="str">
        <f>VLOOKUP($D2003,metadata!$B$2:$Z$451,25,0)</f>
        <v>by hand</v>
      </c>
      <c r="AC2003">
        <v>12</v>
      </c>
      <c r="AD2003">
        <v>0</v>
      </c>
      <c r="AF2003">
        <f>IF(AE2003="",V2003,AE2003)</f>
        <v>240</v>
      </c>
      <c r="AG2003">
        <f>ROUND(AC2003,1)</f>
        <v>12</v>
      </c>
      <c r="AH2003">
        <v>2006</v>
      </c>
      <c r="AI2003" t="s">
        <v>38</v>
      </c>
      <c r="AJ2003" t="s">
        <v>38</v>
      </c>
    </row>
    <row r="2004" spans="3:36" x14ac:dyDescent="0.3">
      <c r="C2004">
        <v>2004</v>
      </c>
      <c r="D2004" t="str">
        <f t="shared" si="64"/>
        <v>51-14</v>
      </c>
      <c r="E2004" t="str">
        <f>VLOOKUP($D2004,metadata!$B$2:$S$451,2,0)</f>
        <v>Suwa, A; Gotoh, T</v>
      </c>
      <c r="F2004" t="str">
        <f>VLOOKUP($D2004,metadata!$B$2:$S$451,3,0)</f>
        <v>Geographic variation in diapause induction and mode of diapause inheritance in Tetranychus pueraricola</v>
      </c>
      <c r="G2004" t="str">
        <f>VLOOKUP($D2004,metadata!$B$2:$S$451,4,0)</f>
        <v>10.1111/j.1439-0418.2006.01050.x</v>
      </c>
      <c r="H2004" t="str">
        <f>VLOOKUP($D2004,metadata!$B$2:$S$451,5,0)</f>
        <v>y</v>
      </c>
      <c r="I2004" t="str">
        <f>VLOOKUP($D2004,metadata!$B$2:$S$451,6,0)</f>
        <v>a</v>
      </c>
      <c r="J2004" t="str">
        <f>VLOOKUP($D2004,metadata!$B$2:$S$451,7,0)</f>
        <v>i</v>
      </c>
      <c r="K2004">
        <f>VLOOKUP($D2004,metadata!$B$2:$S$451,8,0)</f>
        <v>32</v>
      </c>
      <c r="L2004">
        <f>VLOOKUP($D2004,metadata!$B$2:$S$451,9,0)</f>
        <v>5</v>
      </c>
      <c r="M2004" t="str">
        <f>VLOOKUP($D2004,metadata!$B$2:$S$451,10,0)</f>
        <v/>
      </c>
      <c r="N2004" t="str">
        <f>VLOOKUP($D2004,metadata!$B$2:$S$451,11,0)</f>
        <v>Tetranychus pueraricola</v>
      </c>
      <c r="O2004" t="str">
        <f>VLOOKUP($D2004,metadata!$B$2:$S$451,12,0)</f>
        <v>Trombidiformes</v>
      </c>
      <c r="P2004">
        <f>VLOOKUP($D2004,metadata!$B$2:$S$451,13,0)</f>
        <v>14</v>
      </c>
      <c r="Q2004">
        <f>VLOOKUP($D2004,metadata!$B$2:$S$451,14,0)</f>
        <v>34.516666666666701</v>
      </c>
      <c r="R2004">
        <f>VLOOKUP($D2004,metadata!$B$2:$S$451,15,0)</f>
        <v>133.51666666666699</v>
      </c>
      <c r="S2004" t="str">
        <f>VLOOKUP($D2004,metadata!$B$2:$S$451,16,0)</f>
        <v/>
      </c>
      <c r="T2004" t="str">
        <f>VLOOKUP($D2004,metadata!$B$2:$S$451,17,0)</f>
        <v/>
      </c>
      <c r="U2004" t="str">
        <f>VLOOKUP($D2004,metadata!$B$2:$S$451,18,0)</f>
        <v/>
      </c>
      <c r="V2004">
        <f>VLOOKUP($D2004,metadata!$B$2:$Z$451,19,0)</f>
        <v>240</v>
      </c>
      <c r="W2004" t="str">
        <f>VLOOKUP($D2004,metadata!$B$2:$Z$451,20,0)</f>
        <v>global average</v>
      </c>
      <c r="X2004" t="str">
        <f>VLOOKUP($D2004,metadata!$B$2:$Z$451,21,0)</f>
        <v/>
      </c>
      <c r="Y2004" t="str">
        <f>VLOOKUP($D2004,metadata!$B$2:$Z$451,22,0)</f>
        <v>t-51</v>
      </c>
      <c r="Z2004" t="str">
        <f>VLOOKUP($D2004,metadata!$B$2:$Z$451,23,0)</f>
        <v/>
      </c>
      <c r="AA2004" t="str">
        <f>VLOOKUP($D2004,metadata!$B$2:$Z$451,24,0)</f>
        <v/>
      </c>
      <c r="AB2004" t="str">
        <f>VLOOKUP($D2004,metadata!$B$2:$Z$451,25,0)</f>
        <v>by hand</v>
      </c>
      <c r="AC2004">
        <v>13</v>
      </c>
      <c r="AD2004">
        <v>0</v>
      </c>
      <c r="AF2004">
        <f>IF(AE2004="",V2004,AE2004)</f>
        <v>240</v>
      </c>
      <c r="AG2004">
        <f>ROUND(AC2004,1)</f>
        <v>13</v>
      </c>
      <c r="AH2004">
        <v>2006</v>
      </c>
      <c r="AI2004" t="s">
        <v>38</v>
      </c>
      <c r="AJ2004" t="s">
        <v>38</v>
      </c>
    </row>
    <row r="2005" spans="3:36" x14ac:dyDescent="0.3">
      <c r="C2005">
        <v>2005</v>
      </c>
      <c r="D2005" t="str">
        <f t="shared" si="64"/>
        <v>51-15</v>
      </c>
      <c r="E2005" t="str">
        <f>VLOOKUP($D2005,metadata!$B$2:$S$451,2,0)</f>
        <v>Suwa, A; Gotoh, T</v>
      </c>
      <c r="F2005" t="str">
        <f>VLOOKUP($D2005,metadata!$B$2:$S$451,3,0)</f>
        <v>Geographic variation in diapause induction and mode of diapause inheritance in Tetranychus pueraricola</v>
      </c>
      <c r="G2005" t="str">
        <f>VLOOKUP($D2005,metadata!$B$2:$S$451,4,0)</f>
        <v>10.1111/j.1439-0418.2006.01050.x</v>
      </c>
      <c r="H2005" t="str">
        <f>VLOOKUP($D2005,metadata!$B$2:$S$451,5,0)</f>
        <v>y</v>
      </c>
      <c r="I2005" t="str">
        <f>VLOOKUP($D2005,metadata!$B$2:$S$451,6,0)</f>
        <v>a</v>
      </c>
      <c r="J2005" t="str">
        <f>VLOOKUP($D2005,metadata!$B$2:$S$451,7,0)</f>
        <v>i</v>
      </c>
      <c r="K2005">
        <f>VLOOKUP($D2005,metadata!$B$2:$S$451,8,0)</f>
        <v>32</v>
      </c>
      <c r="L2005">
        <f>VLOOKUP($D2005,metadata!$B$2:$S$451,9,0)</f>
        <v>5</v>
      </c>
      <c r="M2005" t="str">
        <f>VLOOKUP($D2005,metadata!$B$2:$S$451,10,0)</f>
        <v/>
      </c>
      <c r="N2005" t="str">
        <f>VLOOKUP($D2005,metadata!$B$2:$S$451,11,0)</f>
        <v>Tetranychus pueraricola</v>
      </c>
      <c r="O2005" t="str">
        <f>VLOOKUP($D2005,metadata!$B$2:$S$451,12,0)</f>
        <v>Trombidiformes</v>
      </c>
      <c r="P2005">
        <f>VLOOKUP($D2005,metadata!$B$2:$S$451,13,0)</f>
        <v>15</v>
      </c>
      <c r="Q2005">
        <f>VLOOKUP($D2005,metadata!$B$2:$S$451,14,0)</f>
        <v>34.4</v>
      </c>
      <c r="R2005">
        <f>VLOOKUP($D2005,metadata!$B$2:$S$451,15,0)</f>
        <v>133.19999999999999</v>
      </c>
      <c r="S2005" t="str">
        <f>VLOOKUP($D2005,metadata!$B$2:$S$451,16,0)</f>
        <v/>
      </c>
      <c r="T2005" t="str">
        <f>VLOOKUP($D2005,metadata!$B$2:$S$451,17,0)</f>
        <v/>
      </c>
      <c r="U2005" t="str">
        <f>VLOOKUP($D2005,metadata!$B$2:$S$451,18,0)</f>
        <v/>
      </c>
      <c r="V2005">
        <f>VLOOKUP($D2005,metadata!$B$2:$Z$451,19,0)</f>
        <v>240</v>
      </c>
      <c r="W2005" t="str">
        <f>VLOOKUP($D2005,metadata!$B$2:$Z$451,20,0)</f>
        <v>global average</v>
      </c>
      <c r="X2005" t="str">
        <f>VLOOKUP($D2005,metadata!$B$2:$Z$451,21,0)</f>
        <v/>
      </c>
      <c r="Y2005" t="str">
        <f>VLOOKUP($D2005,metadata!$B$2:$Z$451,22,0)</f>
        <v>t-51</v>
      </c>
      <c r="Z2005" t="str">
        <f>VLOOKUP($D2005,metadata!$B$2:$Z$451,23,0)</f>
        <v/>
      </c>
      <c r="AA2005" t="str">
        <f>VLOOKUP($D2005,metadata!$B$2:$Z$451,24,0)</f>
        <v/>
      </c>
      <c r="AB2005" t="str">
        <f>VLOOKUP($D2005,metadata!$B$2:$Z$451,25,0)</f>
        <v>by hand</v>
      </c>
      <c r="AC2005">
        <v>10</v>
      </c>
      <c r="AD2005">
        <v>100</v>
      </c>
      <c r="AF2005">
        <f>IF(AE2005="",V2005,AE2005)</f>
        <v>240</v>
      </c>
      <c r="AG2005">
        <f>ROUND(AC2005,1)</f>
        <v>10</v>
      </c>
      <c r="AH2005">
        <v>2006</v>
      </c>
      <c r="AI2005" t="s">
        <v>37</v>
      </c>
      <c r="AJ2005" t="s">
        <v>37</v>
      </c>
    </row>
    <row r="2006" spans="3:36" x14ac:dyDescent="0.3">
      <c r="C2006">
        <v>2006</v>
      </c>
      <c r="D2006" t="str">
        <f t="shared" si="64"/>
        <v>51-15</v>
      </c>
      <c r="E2006" t="str">
        <f>VLOOKUP($D2006,metadata!$B$2:$S$451,2,0)</f>
        <v>Suwa, A; Gotoh, T</v>
      </c>
      <c r="F2006" t="str">
        <f>VLOOKUP($D2006,metadata!$B$2:$S$451,3,0)</f>
        <v>Geographic variation in diapause induction and mode of diapause inheritance in Tetranychus pueraricola</v>
      </c>
      <c r="G2006" t="str">
        <f>VLOOKUP($D2006,metadata!$B$2:$S$451,4,0)</f>
        <v>10.1111/j.1439-0418.2006.01050.x</v>
      </c>
      <c r="H2006" t="str">
        <f>VLOOKUP($D2006,metadata!$B$2:$S$451,5,0)</f>
        <v>y</v>
      </c>
      <c r="I2006" t="str">
        <f>VLOOKUP($D2006,metadata!$B$2:$S$451,6,0)</f>
        <v>a</v>
      </c>
      <c r="J2006" t="str">
        <f>VLOOKUP($D2006,metadata!$B$2:$S$451,7,0)</f>
        <v>i</v>
      </c>
      <c r="K2006">
        <f>VLOOKUP($D2006,metadata!$B$2:$S$451,8,0)</f>
        <v>32</v>
      </c>
      <c r="L2006">
        <f>VLOOKUP($D2006,metadata!$B$2:$S$451,9,0)</f>
        <v>5</v>
      </c>
      <c r="M2006" t="str">
        <f>VLOOKUP($D2006,metadata!$B$2:$S$451,10,0)</f>
        <v/>
      </c>
      <c r="N2006" t="str">
        <f>VLOOKUP($D2006,metadata!$B$2:$S$451,11,0)</f>
        <v>Tetranychus pueraricola</v>
      </c>
      <c r="O2006" t="str">
        <f>VLOOKUP($D2006,metadata!$B$2:$S$451,12,0)</f>
        <v>Trombidiformes</v>
      </c>
      <c r="P2006">
        <f>VLOOKUP($D2006,metadata!$B$2:$S$451,13,0)</f>
        <v>15</v>
      </c>
      <c r="Q2006">
        <f>VLOOKUP($D2006,metadata!$B$2:$S$451,14,0)</f>
        <v>34.4</v>
      </c>
      <c r="R2006">
        <f>VLOOKUP($D2006,metadata!$B$2:$S$451,15,0)</f>
        <v>133.19999999999999</v>
      </c>
      <c r="S2006" t="str">
        <f>VLOOKUP($D2006,metadata!$B$2:$S$451,16,0)</f>
        <v/>
      </c>
      <c r="T2006" t="str">
        <f>VLOOKUP($D2006,metadata!$B$2:$S$451,17,0)</f>
        <v/>
      </c>
      <c r="U2006" t="str">
        <f>VLOOKUP($D2006,metadata!$B$2:$S$451,18,0)</f>
        <v/>
      </c>
      <c r="V2006">
        <f>VLOOKUP($D2006,metadata!$B$2:$Z$451,19,0)</f>
        <v>240</v>
      </c>
      <c r="W2006" t="str">
        <f>VLOOKUP($D2006,metadata!$B$2:$Z$451,20,0)</f>
        <v>global average</v>
      </c>
      <c r="X2006" t="str">
        <f>VLOOKUP($D2006,metadata!$B$2:$Z$451,21,0)</f>
        <v/>
      </c>
      <c r="Y2006" t="str">
        <f>VLOOKUP($D2006,metadata!$B$2:$Z$451,22,0)</f>
        <v>t-51</v>
      </c>
      <c r="Z2006" t="str">
        <f>VLOOKUP($D2006,metadata!$B$2:$Z$451,23,0)</f>
        <v/>
      </c>
      <c r="AA2006" t="str">
        <f>VLOOKUP($D2006,metadata!$B$2:$Z$451,24,0)</f>
        <v/>
      </c>
      <c r="AB2006" t="str">
        <f>VLOOKUP($D2006,metadata!$B$2:$Z$451,25,0)</f>
        <v>by hand</v>
      </c>
      <c r="AC2006">
        <v>11</v>
      </c>
      <c r="AD2006">
        <v>100</v>
      </c>
      <c r="AF2006">
        <f>IF(AE2006="",V2006,AE2006)</f>
        <v>240</v>
      </c>
      <c r="AG2006">
        <f>ROUND(AC2006,1)</f>
        <v>11</v>
      </c>
      <c r="AH2006">
        <v>2006</v>
      </c>
      <c r="AI2006" t="s">
        <v>37</v>
      </c>
      <c r="AJ2006" t="s">
        <v>37</v>
      </c>
    </row>
    <row r="2007" spans="3:36" x14ac:dyDescent="0.3">
      <c r="C2007">
        <v>2007</v>
      </c>
      <c r="D2007" t="str">
        <f t="shared" si="64"/>
        <v>51-15</v>
      </c>
      <c r="E2007" t="str">
        <f>VLOOKUP($D2007,metadata!$B$2:$S$451,2,0)</f>
        <v>Suwa, A; Gotoh, T</v>
      </c>
      <c r="F2007" t="str">
        <f>VLOOKUP($D2007,metadata!$B$2:$S$451,3,0)</f>
        <v>Geographic variation in diapause induction and mode of diapause inheritance in Tetranychus pueraricola</v>
      </c>
      <c r="G2007" t="str">
        <f>VLOOKUP($D2007,metadata!$B$2:$S$451,4,0)</f>
        <v>10.1111/j.1439-0418.2006.01050.x</v>
      </c>
      <c r="H2007" t="str">
        <f>VLOOKUP($D2007,metadata!$B$2:$S$451,5,0)</f>
        <v>y</v>
      </c>
      <c r="I2007" t="str">
        <f>VLOOKUP($D2007,metadata!$B$2:$S$451,6,0)</f>
        <v>a</v>
      </c>
      <c r="J2007" t="str">
        <f>VLOOKUP($D2007,metadata!$B$2:$S$451,7,0)</f>
        <v>i</v>
      </c>
      <c r="K2007">
        <f>VLOOKUP($D2007,metadata!$B$2:$S$451,8,0)</f>
        <v>32</v>
      </c>
      <c r="L2007">
        <f>VLOOKUP($D2007,metadata!$B$2:$S$451,9,0)</f>
        <v>5</v>
      </c>
      <c r="M2007" t="str">
        <f>VLOOKUP($D2007,metadata!$B$2:$S$451,10,0)</f>
        <v/>
      </c>
      <c r="N2007" t="str">
        <f>VLOOKUP($D2007,metadata!$B$2:$S$451,11,0)</f>
        <v>Tetranychus pueraricola</v>
      </c>
      <c r="O2007" t="str">
        <f>VLOOKUP($D2007,metadata!$B$2:$S$451,12,0)</f>
        <v>Trombidiformes</v>
      </c>
      <c r="P2007">
        <f>VLOOKUP($D2007,metadata!$B$2:$S$451,13,0)</f>
        <v>15</v>
      </c>
      <c r="Q2007">
        <f>VLOOKUP($D2007,metadata!$B$2:$S$451,14,0)</f>
        <v>34.4</v>
      </c>
      <c r="R2007">
        <f>VLOOKUP($D2007,metadata!$B$2:$S$451,15,0)</f>
        <v>133.19999999999999</v>
      </c>
      <c r="S2007" t="str">
        <f>VLOOKUP($D2007,metadata!$B$2:$S$451,16,0)</f>
        <v/>
      </c>
      <c r="T2007" t="str">
        <f>VLOOKUP($D2007,metadata!$B$2:$S$451,17,0)</f>
        <v/>
      </c>
      <c r="U2007" t="str">
        <f>VLOOKUP($D2007,metadata!$B$2:$S$451,18,0)</f>
        <v/>
      </c>
      <c r="V2007">
        <f>VLOOKUP($D2007,metadata!$B$2:$Z$451,19,0)</f>
        <v>240</v>
      </c>
      <c r="W2007" t="str">
        <f>VLOOKUP($D2007,metadata!$B$2:$Z$451,20,0)</f>
        <v>global average</v>
      </c>
      <c r="X2007" t="str">
        <f>VLOOKUP($D2007,metadata!$B$2:$Z$451,21,0)</f>
        <v/>
      </c>
      <c r="Y2007" t="str">
        <f>VLOOKUP($D2007,metadata!$B$2:$Z$451,22,0)</f>
        <v>t-51</v>
      </c>
      <c r="Z2007" t="str">
        <f>VLOOKUP($D2007,metadata!$B$2:$Z$451,23,0)</f>
        <v/>
      </c>
      <c r="AA2007" t="str">
        <f>VLOOKUP($D2007,metadata!$B$2:$Z$451,24,0)</f>
        <v/>
      </c>
      <c r="AB2007" t="str">
        <f>VLOOKUP($D2007,metadata!$B$2:$Z$451,25,0)</f>
        <v>by hand</v>
      </c>
      <c r="AC2007">
        <v>11.5</v>
      </c>
      <c r="AD2007">
        <v>98.3333333333333</v>
      </c>
      <c r="AF2007">
        <f>IF(AE2007="",V2007,AE2007)</f>
        <v>240</v>
      </c>
      <c r="AG2007">
        <f>ROUND(AC2007,1)</f>
        <v>11.5</v>
      </c>
      <c r="AH2007">
        <v>2006</v>
      </c>
      <c r="AI2007" t="s">
        <v>37</v>
      </c>
      <c r="AJ2007" t="s">
        <v>37</v>
      </c>
    </row>
    <row r="2008" spans="3:36" x14ac:dyDescent="0.3">
      <c r="C2008">
        <v>2008</v>
      </c>
      <c r="D2008" t="str">
        <f t="shared" si="64"/>
        <v>51-15</v>
      </c>
      <c r="E2008" t="str">
        <f>VLOOKUP($D2008,metadata!$B$2:$S$451,2,0)</f>
        <v>Suwa, A; Gotoh, T</v>
      </c>
      <c r="F2008" t="str">
        <f>VLOOKUP($D2008,metadata!$B$2:$S$451,3,0)</f>
        <v>Geographic variation in diapause induction and mode of diapause inheritance in Tetranychus pueraricola</v>
      </c>
      <c r="G2008" t="str">
        <f>VLOOKUP($D2008,metadata!$B$2:$S$451,4,0)</f>
        <v>10.1111/j.1439-0418.2006.01050.x</v>
      </c>
      <c r="H2008" t="str">
        <f>VLOOKUP($D2008,metadata!$B$2:$S$451,5,0)</f>
        <v>y</v>
      </c>
      <c r="I2008" t="str">
        <f>VLOOKUP($D2008,metadata!$B$2:$S$451,6,0)</f>
        <v>a</v>
      </c>
      <c r="J2008" t="str">
        <f>VLOOKUP($D2008,metadata!$B$2:$S$451,7,0)</f>
        <v>i</v>
      </c>
      <c r="K2008">
        <f>VLOOKUP($D2008,metadata!$B$2:$S$451,8,0)</f>
        <v>32</v>
      </c>
      <c r="L2008">
        <f>VLOOKUP($D2008,metadata!$B$2:$S$451,9,0)</f>
        <v>5</v>
      </c>
      <c r="M2008" t="str">
        <f>VLOOKUP($D2008,metadata!$B$2:$S$451,10,0)</f>
        <v/>
      </c>
      <c r="N2008" t="str">
        <f>VLOOKUP($D2008,metadata!$B$2:$S$451,11,0)</f>
        <v>Tetranychus pueraricola</v>
      </c>
      <c r="O2008" t="str">
        <f>VLOOKUP($D2008,metadata!$B$2:$S$451,12,0)</f>
        <v>Trombidiformes</v>
      </c>
      <c r="P2008">
        <f>VLOOKUP($D2008,metadata!$B$2:$S$451,13,0)</f>
        <v>15</v>
      </c>
      <c r="Q2008">
        <f>VLOOKUP($D2008,metadata!$B$2:$S$451,14,0)</f>
        <v>34.4</v>
      </c>
      <c r="R2008">
        <f>VLOOKUP($D2008,metadata!$B$2:$S$451,15,0)</f>
        <v>133.19999999999999</v>
      </c>
      <c r="S2008" t="str">
        <f>VLOOKUP($D2008,metadata!$B$2:$S$451,16,0)</f>
        <v/>
      </c>
      <c r="T2008" t="str">
        <f>VLOOKUP($D2008,metadata!$B$2:$S$451,17,0)</f>
        <v/>
      </c>
      <c r="U2008" t="str">
        <f>VLOOKUP($D2008,metadata!$B$2:$S$451,18,0)</f>
        <v/>
      </c>
      <c r="V2008">
        <f>VLOOKUP($D2008,metadata!$B$2:$Z$451,19,0)</f>
        <v>240</v>
      </c>
      <c r="W2008" t="str">
        <f>VLOOKUP($D2008,metadata!$B$2:$Z$451,20,0)</f>
        <v>global average</v>
      </c>
      <c r="X2008" t="str">
        <f>VLOOKUP($D2008,metadata!$B$2:$Z$451,21,0)</f>
        <v/>
      </c>
      <c r="Y2008" t="str">
        <f>VLOOKUP($D2008,metadata!$B$2:$Z$451,22,0)</f>
        <v>t-51</v>
      </c>
      <c r="Z2008" t="str">
        <f>VLOOKUP($D2008,metadata!$B$2:$Z$451,23,0)</f>
        <v/>
      </c>
      <c r="AA2008" t="str">
        <f>VLOOKUP($D2008,metadata!$B$2:$Z$451,24,0)</f>
        <v/>
      </c>
      <c r="AB2008" t="str">
        <f>VLOOKUP($D2008,metadata!$B$2:$Z$451,25,0)</f>
        <v>by hand</v>
      </c>
      <c r="AC2008">
        <v>12</v>
      </c>
      <c r="AD2008">
        <v>20</v>
      </c>
      <c r="AF2008">
        <f>IF(AE2008="",V2008,AE2008)</f>
        <v>240</v>
      </c>
      <c r="AG2008">
        <f>ROUND(AC2008,1)</f>
        <v>12</v>
      </c>
      <c r="AH2008">
        <v>2006</v>
      </c>
      <c r="AI2008" t="s">
        <v>37</v>
      </c>
      <c r="AJ2008" t="s">
        <v>37</v>
      </c>
    </row>
    <row r="2009" spans="3:36" x14ac:dyDescent="0.3">
      <c r="C2009">
        <v>2009</v>
      </c>
      <c r="D2009" t="str">
        <f t="shared" si="64"/>
        <v>51-15</v>
      </c>
      <c r="E2009" t="str">
        <f>VLOOKUP($D2009,metadata!$B$2:$S$451,2,0)</f>
        <v>Suwa, A; Gotoh, T</v>
      </c>
      <c r="F2009" t="str">
        <f>VLOOKUP($D2009,metadata!$B$2:$S$451,3,0)</f>
        <v>Geographic variation in diapause induction and mode of diapause inheritance in Tetranychus pueraricola</v>
      </c>
      <c r="G2009" t="str">
        <f>VLOOKUP($D2009,metadata!$B$2:$S$451,4,0)</f>
        <v>10.1111/j.1439-0418.2006.01050.x</v>
      </c>
      <c r="H2009" t="str">
        <f>VLOOKUP($D2009,metadata!$B$2:$S$451,5,0)</f>
        <v>y</v>
      </c>
      <c r="I2009" t="str">
        <f>VLOOKUP($D2009,metadata!$B$2:$S$451,6,0)</f>
        <v>a</v>
      </c>
      <c r="J2009" t="str">
        <f>VLOOKUP($D2009,metadata!$B$2:$S$451,7,0)</f>
        <v>i</v>
      </c>
      <c r="K2009">
        <f>VLOOKUP($D2009,metadata!$B$2:$S$451,8,0)</f>
        <v>32</v>
      </c>
      <c r="L2009">
        <f>VLOOKUP($D2009,metadata!$B$2:$S$451,9,0)</f>
        <v>5</v>
      </c>
      <c r="M2009" t="str">
        <f>VLOOKUP($D2009,metadata!$B$2:$S$451,10,0)</f>
        <v/>
      </c>
      <c r="N2009" t="str">
        <f>VLOOKUP($D2009,metadata!$B$2:$S$451,11,0)</f>
        <v>Tetranychus pueraricola</v>
      </c>
      <c r="O2009" t="str">
        <f>VLOOKUP($D2009,metadata!$B$2:$S$451,12,0)</f>
        <v>Trombidiformes</v>
      </c>
      <c r="P2009">
        <f>VLOOKUP($D2009,metadata!$B$2:$S$451,13,0)</f>
        <v>15</v>
      </c>
      <c r="Q2009">
        <f>VLOOKUP($D2009,metadata!$B$2:$S$451,14,0)</f>
        <v>34.4</v>
      </c>
      <c r="R2009">
        <f>VLOOKUP($D2009,metadata!$B$2:$S$451,15,0)</f>
        <v>133.19999999999999</v>
      </c>
      <c r="S2009" t="str">
        <f>VLOOKUP($D2009,metadata!$B$2:$S$451,16,0)</f>
        <v/>
      </c>
      <c r="T2009" t="str">
        <f>VLOOKUP($D2009,metadata!$B$2:$S$451,17,0)</f>
        <v/>
      </c>
      <c r="U2009" t="str">
        <f>VLOOKUP($D2009,metadata!$B$2:$S$451,18,0)</f>
        <v/>
      </c>
      <c r="V2009">
        <f>VLOOKUP($D2009,metadata!$B$2:$Z$451,19,0)</f>
        <v>240</v>
      </c>
      <c r="W2009" t="str">
        <f>VLOOKUP($D2009,metadata!$B$2:$Z$451,20,0)</f>
        <v>global average</v>
      </c>
      <c r="X2009" t="str">
        <f>VLOOKUP($D2009,metadata!$B$2:$Z$451,21,0)</f>
        <v/>
      </c>
      <c r="Y2009" t="str">
        <f>VLOOKUP($D2009,metadata!$B$2:$Z$451,22,0)</f>
        <v>t-51</v>
      </c>
      <c r="Z2009" t="str">
        <f>VLOOKUP($D2009,metadata!$B$2:$Z$451,23,0)</f>
        <v/>
      </c>
      <c r="AA2009" t="str">
        <f>VLOOKUP($D2009,metadata!$B$2:$Z$451,24,0)</f>
        <v/>
      </c>
      <c r="AB2009" t="str">
        <f>VLOOKUP($D2009,metadata!$B$2:$Z$451,25,0)</f>
        <v>by hand</v>
      </c>
      <c r="AC2009">
        <v>13</v>
      </c>
      <c r="AD2009">
        <v>0</v>
      </c>
      <c r="AF2009">
        <f>IF(AE2009="",V2009,AE2009)</f>
        <v>240</v>
      </c>
      <c r="AG2009">
        <f>ROUND(AC2009,1)</f>
        <v>13</v>
      </c>
      <c r="AH2009">
        <v>2006</v>
      </c>
      <c r="AI2009" t="s">
        <v>37</v>
      </c>
      <c r="AJ2009" t="s">
        <v>37</v>
      </c>
    </row>
    <row r="2010" spans="3:36" x14ac:dyDescent="0.3">
      <c r="C2010">
        <v>2010</v>
      </c>
      <c r="D2010" t="str">
        <f t="shared" si="64"/>
        <v>51-16</v>
      </c>
      <c r="E2010" t="str">
        <f>VLOOKUP($D2010,metadata!$B$2:$S$451,2,0)</f>
        <v>Suwa, A; Gotoh, T</v>
      </c>
      <c r="F2010" t="str">
        <f>VLOOKUP($D2010,metadata!$B$2:$S$451,3,0)</f>
        <v>Geographic variation in diapause induction and mode of diapause inheritance in Tetranychus pueraricola</v>
      </c>
      <c r="G2010" t="str">
        <f>VLOOKUP($D2010,metadata!$B$2:$S$451,4,0)</f>
        <v>10.1111/j.1439-0418.2006.01050.x</v>
      </c>
      <c r="H2010" t="str">
        <f>VLOOKUP($D2010,metadata!$B$2:$S$451,5,0)</f>
        <v>y</v>
      </c>
      <c r="I2010" t="str">
        <f>VLOOKUP($D2010,metadata!$B$2:$S$451,6,0)</f>
        <v>a</v>
      </c>
      <c r="J2010" t="str">
        <f>VLOOKUP($D2010,metadata!$B$2:$S$451,7,0)</f>
        <v>i</v>
      </c>
      <c r="K2010">
        <f>VLOOKUP($D2010,metadata!$B$2:$S$451,8,0)</f>
        <v>32</v>
      </c>
      <c r="L2010">
        <f>VLOOKUP($D2010,metadata!$B$2:$S$451,9,0)</f>
        <v>5</v>
      </c>
      <c r="M2010" t="str">
        <f>VLOOKUP($D2010,metadata!$B$2:$S$451,10,0)</f>
        <v/>
      </c>
      <c r="N2010" t="str">
        <f>VLOOKUP($D2010,metadata!$B$2:$S$451,11,0)</f>
        <v>Tetranychus pueraricola</v>
      </c>
      <c r="O2010" t="str">
        <f>VLOOKUP($D2010,metadata!$B$2:$S$451,12,0)</f>
        <v>Trombidiformes</v>
      </c>
      <c r="P2010">
        <f>VLOOKUP($D2010,metadata!$B$2:$S$451,13,0)</f>
        <v>16</v>
      </c>
      <c r="Q2010">
        <f>VLOOKUP($D2010,metadata!$B$2:$S$451,14,0)</f>
        <v>34.4166666666667</v>
      </c>
      <c r="R2010">
        <f>VLOOKUP($D2010,metadata!$B$2:$S$451,15,0)</f>
        <v>132.73333333333301</v>
      </c>
      <c r="S2010" t="str">
        <f>VLOOKUP($D2010,metadata!$B$2:$S$451,16,0)</f>
        <v/>
      </c>
      <c r="T2010" t="str">
        <f>VLOOKUP($D2010,metadata!$B$2:$S$451,17,0)</f>
        <v/>
      </c>
      <c r="U2010" t="str">
        <f>VLOOKUP($D2010,metadata!$B$2:$S$451,18,0)</f>
        <v/>
      </c>
      <c r="V2010">
        <f>VLOOKUP($D2010,metadata!$B$2:$Z$451,19,0)</f>
        <v>240</v>
      </c>
      <c r="W2010" t="str">
        <f>VLOOKUP($D2010,metadata!$B$2:$Z$451,20,0)</f>
        <v>global average</v>
      </c>
      <c r="X2010" t="str">
        <f>VLOOKUP($D2010,metadata!$B$2:$Z$451,21,0)</f>
        <v/>
      </c>
      <c r="Y2010" t="str">
        <f>VLOOKUP($D2010,metadata!$B$2:$Z$451,22,0)</f>
        <v>t-51</v>
      </c>
      <c r="Z2010" t="str">
        <f>VLOOKUP($D2010,metadata!$B$2:$Z$451,23,0)</f>
        <v/>
      </c>
      <c r="AA2010" t="str">
        <f>VLOOKUP($D2010,metadata!$B$2:$Z$451,24,0)</f>
        <v/>
      </c>
      <c r="AB2010" t="str">
        <f>VLOOKUP($D2010,metadata!$B$2:$Z$451,25,0)</f>
        <v>by hand</v>
      </c>
      <c r="AC2010">
        <v>10</v>
      </c>
      <c r="AD2010">
        <v>100</v>
      </c>
      <c r="AF2010">
        <f>IF(AE2010="",V2010,AE2010)</f>
        <v>240</v>
      </c>
      <c r="AG2010">
        <f>ROUND(AC2010,1)</f>
        <v>10</v>
      </c>
      <c r="AH2010">
        <v>2006</v>
      </c>
      <c r="AI2010" t="s">
        <v>37</v>
      </c>
      <c r="AJ2010" t="s">
        <v>37</v>
      </c>
    </row>
    <row r="2011" spans="3:36" x14ac:dyDescent="0.3">
      <c r="C2011">
        <v>2011</v>
      </c>
      <c r="D2011" t="str">
        <f t="shared" si="64"/>
        <v>51-16</v>
      </c>
      <c r="E2011" t="str">
        <f>VLOOKUP($D2011,metadata!$B$2:$S$451,2,0)</f>
        <v>Suwa, A; Gotoh, T</v>
      </c>
      <c r="F2011" t="str">
        <f>VLOOKUP($D2011,metadata!$B$2:$S$451,3,0)</f>
        <v>Geographic variation in diapause induction and mode of diapause inheritance in Tetranychus pueraricola</v>
      </c>
      <c r="G2011" t="str">
        <f>VLOOKUP($D2011,metadata!$B$2:$S$451,4,0)</f>
        <v>10.1111/j.1439-0418.2006.01050.x</v>
      </c>
      <c r="H2011" t="str">
        <f>VLOOKUP($D2011,metadata!$B$2:$S$451,5,0)</f>
        <v>y</v>
      </c>
      <c r="I2011" t="str">
        <f>VLOOKUP($D2011,metadata!$B$2:$S$451,6,0)</f>
        <v>a</v>
      </c>
      <c r="J2011" t="str">
        <f>VLOOKUP($D2011,metadata!$B$2:$S$451,7,0)</f>
        <v>i</v>
      </c>
      <c r="K2011">
        <f>VLOOKUP($D2011,metadata!$B$2:$S$451,8,0)</f>
        <v>32</v>
      </c>
      <c r="L2011">
        <f>VLOOKUP($D2011,metadata!$B$2:$S$451,9,0)</f>
        <v>5</v>
      </c>
      <c r="M2011" t="str">
        <f>VLOOKUP($D2011,metadata!$B$2:$S$451,10,0)</f>
        <v/>
      </c>
      <c r="N2011" t="str">
        <f>VLOOKUP($D2011,metadata!$B$2:$S$451,11,0)</f>
        <v>Tetranychus pueraricola</v>
      </c>
      <c r="O2011" t="str">
        <f>VLOOKUP($D2011,metadata!$B$2:$S$451,12,0)</f>
        <v>Trombidiformes</v>
      </c>
      <c r="P2011">
        <f>VLOOKUP($D2011,metadata!$B$2:$S$451,13,0)</f>
        <v>16</v>
      </c>
      <c r="Q2011">
        <f>VLOOKUP($D2011,metadata!$B$2:$S$451,14,0)</f>
        <v>34.4166666666667</v>
      </c>
      <c r="R2011">
        <f>VLOOKUP($D2011,metadata!$B$2:$S$451,15,0)</f>
        <v>132.73333333333301</v>
      </c>
      <c r="S2011" t="str">
        <f>VLOOKUP($D2011,metadata!$B$2:$S$451,16,0)</f>
        <v/>
      </c>
      <c r="T2011" t="str">
        <f>VLOOKUP($D2011,metadata!$B$2:$S$451,17,0)</f>
        <v/>
      </c>
      <c r="U2011" t="str">
        <f>VLOOKUP($D2011,metadata!$B$2:$S$451,18,0)</f>
        <v/>
      </c>
      <c r="V2011">
        <f>VLOOKUP($D2011,metadata!$B$2:$Z$451,19,0)</f>
        <v>240</v>
      </c>
      <c r="W2011" t="str">
        <f>VLOOKUP($D2011,metadata!$B$2:$Z$451,20,0)</f>
        <v>global average</v>
      </c>
      <c r="X2011" t="str">
        <f>VLOOKUP($D2011,metadata!$B$2:$Z$451,21,0)</f>
        <v/>
      </c>
      <c r="Y2011" t="str">
        <f>VLOOKUP($D2011,metadata!$B$2:$Z$451,22,0)</f>
        <v>t-51</v>
      </c>
      <c r="Z2011" t="str">
        <f>VLOOKUP($D2011,metadata!$B$2:$Z$451,23,0)</f>
        <v/>
      </c>
      <c r="AA2011" t="str">
        <f>VLOOKUP($D2011,metadata!$B$2:$Z$451,24,0)</f>
        <v/>
      </c>
      <c r="AB2011" t="str">
        <f>VLOOKUP($D2011,metadata!$B$2:$Z$451,25,0)</f>
        <v>by hand</v>
      </c>
      <c r="AC2011">
        <v>11</v>
      </c>
      <c r="AD2011">
        <v>88.3333333333333</v>
      </c>
      <c r="AF2011">
        <f>IF(AE2011="",V2011,AE2011)</f>
        <v>240</v>
      </c>
      <c r="AG2011">
        <f>ROUND(AC2011,1)</f>
        <v>11</v>
      </c>
      <c r="AH2011">
        <v>2006</v>
      </c>
      <c r="AI2011" t="s">
        <v>37</v>
      </c>
      <c r="AJ2011" t="s">
        <v>37</v>
      </c>
    </row>
    <row r="2012" spans="3:36" x14ac:dyDescent="0.3">
      <c r="C2012">
        <v>2012</v>
      </c>
      <c r="D2012" t="str">
        <f t="shared" si="64"/>
        <v>51-16</v>
      </c>
      <c r="E2012" t="str">
        <f>VLOOKUP($D2012,metadata!$B$2:$S$451,2,0)</f>
        <v>Suwa, A; Gotoh, T</v>
      </c>
      <c r="F2012" t="str">
        <f>VLOOKUP($D2012,metadata!$B$2:$S$451,3,0)</f>
        <v>Geographic variation in diapause induction and mode of diapause inheritance in Tetranychus pueraricola</v>
      </c>
      <c r="G2012" t="str">
        <f>VLOOKUP($D2012,metadata!$B$2:$S$451,4,0)</f>
        <v>10.1111/j.1439-0418.2006.01050.x</v>
      </c>
      <c r="H2012" t="str">
        <f>VLOOKUP($D2012,metadata!$B$2:$S$451,5,0)</f>
        <v>y</v>
      </c>
      <c r="I2012" t="str">
        <f>VLOOKUP($D2012,metadata!$B$2:$S$451,6,0)</f>
        <v>a</v>
      </c>
      <c r="J2012" t="str">
        <f>VLOOKUP($D2012,metadata!$B$2:$S$451,7,0)</f>
        <v>i</v>
      </c>
      <c r="K2012">
        <f>VLOOKUP($D2012,metadata!$B$2:$S$451,8,0)</f>
        <v>32</v>
      </c>
      <c r="L2012">
        <f>VLOOKUP($D2012,metadata!$B$2:$S$451,9,0)</f>
        <v>5</v>
      </c>
      <c r="M2012" t="str">
        <f>VLOOKUP($D2012,metadata!$B$2:$S$451,10,0)</f>
        <v/>
      </c>
      <c r="N2012" t="str">
        <f>VLOOKUP($D2012,metadata!$B$2:$S$451,11,0)</f>
        <v>Tetranychus pueraricola</v>
      </c>
      <c r="O2012" t="str">
        <f>VLOOKUP($D2012,metadata!$B$2:$S$451,12,0)</f>
        <v>Trombidiformes</v>
      </c>
      <c r="P2012">
        <f>VLOOKUP($D2012,metadata!$B$2:$S$451,13,0)</f>
        <v>16</v>
      </c>
      <c r="Q2012">
        <f>VLOOKUP($D2012,metadata!$B$2:$S$451,14,0)</f>
        <v>34.4166666666667</v>
      </c>
      <c r="R2012">
        <f>VLOOKUP($D2012,metadata!$B$2:$S$451,15,0)</f>
        <v>132.73333333333301</v>
      </c>
      <c r="S2012" t="str">
        <f>VLOOKUP($D2012,metadata!$B$2:$S$451,16,0)</f>
        <v/>
      </c>
      <c r="T2012" t="str">
        <f>VLOOKUP($D2012,metadata!$B$2:$S$451,17,0)</f>
        <v/>
      </c>
      <c r="U2012" t="str">
        <f>VLOOKUP($D2012,metadata!$B$2:$S$451,18,0)</f>
        <v/>
      </c>
      <c r="V2012">
        <f>VLOOKUP($D2012,metadata!$B$2:$Z$451,19,0)</f>
        <v>240</v>
      </c>
      <c r="W2012" t="str">
        <f>VLOOKUP($D2012,metadata!$B$2:$Z$451,20,0)</f>
        <v>global average</v>
      </c>
      <c r="X2012" t="str">
        <f>VLOOKUP($D2012,metadata!$B$2:$Z$451,21,0)</f>
        <v/>
      </c>
      <c r="Y2012" t="str">
        <f>VLOOKUP($D2012,metadata!$B$2:$Z$451,22,0)</f>
        <v>t-51</v>
      </c>
      <c r="Z2012" t="str">
        <f>VLOOKUP($D2012,metadata!$B$2:$Z$451,23,0)</f>
        <v/>
      </c>
      <c r="AA2012" t="str">
        <f>VLOOKUP($D2012,metadata!$B$2:$Z$451,24,0)</f>
        <v/>
      </c>
      <c r="AB2012" t="str">
        <f>VLOOKUP($D2012,metadata!$B$2:$Z$451,25,0)</f>
        <v>by hand</v>
      </c>
      <c r="AC2012">
        <v>11.5</v>
      </c>
      <c r="AD2012">
        <v>5</v>
      </c>
      <c r="AF2012">
        <f>IF(AE2012="",V2012,AE2012)</f>
        <v>240</v>
      </c>
      <c r="AG2012">
        <f>ROUND(AC2012,1)</f>
        <v>11.5</v>
      </c>
      <c r="AH2012">
        <v>2006</v>
      </c>
      <c r="AI2012" t="s">
        <v>37</v>
      </c>
      <c r="AJ2012" t="s">
        <v>37</v>
      </c>
    </row>
    <row r="2013" spans="3:36" x14ac:dyDescent="0.3">
      <c r="C2013">
        <v>2013</v>
      </c>
      <c r="D2013" t="str">
        <f t="shared" si="64"/>
        <v>51-16</v>
      </c>
      <c r="E2013" t="str">
        <f>VLOOKUP($D2013,metadata!$B$2:$S$451,2,0)</f>
        <v>Suwa, A; Gotoh, T</v>
      </c>
      <c r="F2013" t="str">
        <f>VLOOKUP($D2013,metadata!$B$2:$S$451,3,0)</f>
        <v>Geographic variation in diapause induction and mode of diapause inheritance in Tetranychus pueraricola</v>
      </c>
      <c r="G2013" t="str">
        <f>VLOOKUP($D2013,metadata!$B$2:$S$451,4,0)</f>
        <v>10.1111/j.1439-0418.2006.01050.x</v>
      </c>
      <c r="H2013" t="str">
        <f>VLOOKUP($D2013,metadata!$B$2:$S$451,5,0)</f>
        <v>y</v>
      </c>
      <c r="I2013" t="str">
        <f>VLOOKUP($D2013,metadata!$B$2:$S$451,6,0)</f>
        <v>a</v>
      </c>
      <c r="J2013" t="str">
        <f>VLOOKUP($D2013,metadata!$B$2:$S$451,7,0)</f>
        <v>i</v>
      </c>
      <c r="K2013">
        <f>VLOOKUP($D2013,metadata!$B$2:$S$451,8,0)</f>
        <v>32</v>
      </c>
      <c r="L2013">
        <f>VLOOKUP($D2013,metadata!$B$2:$S$451,9,0)</f>
        <v>5</v>
      </c>
      <c r="M2013" t="str">
        <f>VLOOKUP($D2013,metadata!$B$2:$S$451,10,0)</f>
        <v/>
      </c>
      <c r="N2013" t="str">
        <f>VLOOKUP($D2013,metadata!$B$2:$S$451,11,0)</f>
        <v>Tetranychus pueraricola</v>
      </c>
      <c r="O2013" t="str">
        <f>VLOOKUP($D2013,metadata!$B$2:$S$451,12,0)</f>
        <v>Trombidiformes</v>
      </c>
      <c r="P2013">
        <f>VLOOKUP($D2013,metadata!$B$2:$S$451,13,0)</f>
        <v>16</v>
      </c>
      <c r="Q2013">
        <f>VLOOKUP($D2013,metadata!$B$2:$S$451,14,0)</f>
        <v>34.4166666666667</v>
      </c>
      <c r="R2013">
        <f>VLOOKUP($D2013,metadata!$B$2:$S$451,15,0)</f>
        <v>132.73333333333301</v>
      </c>
      <c r="S2013" t="str">
        <f>VLOOKUP($D2013,metadata!$B$2:$S$451,16,0)</f>
        <v/>
      </c>
      <c r="T2013" t="str">
        <f>VLOOKUP($D2013,metadata!$B$2:$S$451,17,0)</f>
        <v/>
      </c>
      <c r="U2013" t="str">
        <f>VLOOKUP($D2013,metadata!$B$2:$S$451,18,0)</f>
        <v/>
      </c>
      <c r="V2013">
        <f>VLOOKUP($D2013,metadata!$B$2:$Z$451,19,0)</f>
        <v>240</v>
      </c>
      <c r="W2013" t="str">
        <f>VLOOKUP($D2013,metadata!$B$2:$Z$451,20,0)</f>
        <v>global average</v>
      </c>
      <c r="X2013" t="str">
        <f>VLOOKUP($D2013,metadata!$B$2:$Z$451,21,0)</f>
        <v/>
      </c>
      <c r="Y2013" t="str">
        <f>VLOOKUP($D2013,metadata!$B$2:$Z$451,22,0)</f>
        <v>t-51</v>
      </c>
      <c r="Z2013" t="str">
        <f>VLOOKUP($D2013,metadata!$B$2:$Z$451,23,0)</f>
        <v/>
      </c>
      <c r="AA2013" t="str">
        <f>VLOOKUP($D2013,metadata!$B$2:$Z$451,24,0)</f>
        <v/>
      </c>
      <c r="AB2013" t="str">
        <f>VLOOKUP($D2013,metadata!$B$2:$Z$451,25,0)</f>
        <v>by hand</v>
      </c>
      <c r="AC2013">
        <v>12</v>
      </c>
      <c r="AD2013">
        <v>0</v>
      </c>
      <c r="AF2013">
        <f>IF(AE2013="",V2013,AE2013)</f>
        <v>240</v>
      </c>
      <c r="AG2013">
        <f>ROUND(AC2013,1)</f>
        <v>12</v>
      </c>
      <c r="AH2013">
        <v>2006</v>
      </c>
      <c r="AI2013" t="s">
        <v>37</v>
      </c>
      <c r="AJ2013" t="s">
        <v>37</v>
      </c>
    </row>
    <row r="2014" spans="3:36" x14ac:dyDescent="0.3">
      <c r="C2014">
        <v>2014</v>
      </c>
      <c r="D2014" t="str">
        <f t="shared" si="64"/>
        <v>51-16</v>
      </c>
      <c r="E2014" t="str">
        <f>VLOOKUP($D2014,metadata!$B$2:$S$451,2,0)</f>
        <v>Suwa, A; Gotoh, T</v>
      </c>
      <c r="F2014" t="str">
        <f>VLOOKUP($D2014,metadata!$B$2:$S$451,3,0)</f>
        <v>Geographic variation in diapause induction and mode of diapause inheritance in Tetranychus pueraricola</v>
      </c>
      <c r="G2014" t="str">
        <f>VLOOKUP($D2014,metadata!$B$2:$S$451,4,0)</f>
        <v>10.1111/j.1439-0418.2006.01050.x</v>
      </c>
      <c r="H2014" t="str">
        <f>VLOOKUP($D2014,metadata!$B$2:$S$451,5,0)</f>
        <v>y</v>
      </c>
      <c r="I2014" t="str">
        <f>VLOOKUP($D2014,metadata!$B$2:$S$451,6,0)</f>
        <v>a</v>
      </c>
      <c r="J2014" t="str">
        <f>VLOOKUP($D2014,metadata!$B$2:$S$451,7,0)</f>
        <v>i</v>
      </c>
      <c r="K2014">
        <f>VLOOKUP($D2014,metadata!$B$2:$S$451,8,0)</f>
        <v>32</v>
      </c>
      <c r="L2014">
        <f>VLOOKUP($D2014,metadata!$B$2:$S$451,9,0)</f>
        <v>5</v>
      </c>
      <c r="M2014" t="str">
        <f>VLOOKUP($D2014,metadata!$B$2:$S$451,10,0)</f>
        <v/>
      </c>
      <c r="N2014" t="str">
        <f>VLOOKUP($D2014,metadata!$B$2:$S$451,11,0)</f>
        <v>Tetranychus pueraricola</v>
      </c>
      <c r="O2014" t="str">
        <f>VLOOKUP($D2014,metadata!$B$2:$S$451,12,0)</f>
        <v>Trombidiformes</v>
      </c>
      <c r="P2014">
        <f>VLOOKUP($D2014,metadata!$B$2:$S$451,13,0)</f>
        <v>16</v>
      </c>
      <c r="Q2014">
        <f>VLOOKUP($D2014,metadata!$B$2:$S$451,14,0)</f>
        <v>34.4166666666667</v>
      </c>
      <c r="R2014">
        <f>VLOOKUP($D2014,metadata!$B$2:$S$451,15,0)</f>
        <v>132.73333333333301</v>
      </c>
      <c r="S2014" t="str">
        <f>VLOOKUP($D2014,metadata!$B$2:$S$451,16,0)</f>
        <v/>
      </c>
      <c r="T2014" t="str">
        <f>VLOOKUP($D2014,metadata!$B$2:$S$451,17,0)</f>
        <v/>
      </c>
      <c r="U2014" t="str">
        <f>VLOOKUP($D2014,metadata!$B$2:$S$451,18,0)</f>
        <v/>
      </c>
      <c r="V2014">
        <f>VLOOKUP($D2014,metadata!$B$2:$Z$451,19,0)</f>
        <v>240</v>
      </c>
      <c r="W2014" t="str">
        <f>VLOOKUP($D2014,metadata!$B$2:$Z$451,20,0)</f>
        <v>global average</v>
      </c>
      <c r="X2014" t="str">
        <f>VLOOKUP($D2014,metadata!$B$2:$Z$451,21,0)</f>
        <v/>
      </c>
      <c r="Y2014" t="str">
        <f>VLOOKUP($D2014,metadata!$B$2:$Z$451,22,0)</f>
        <v>t-51</v>
      </c>
      <c r="Z2014" t="str">
        <f>VLOOKUP($D2014,metadata!$B$2:$Z$451,23,0)</f>
        <v/>
      </c>
      <c r="AA2014" t="str">
        <f>VLOOKUP($D2014,metadata!$B$2:$Z$451,24,0)</f>
        <v/>
      </c>
      <c r="AB2014" t="str">
        <f>VLOOKUP($D2014,metadata!$B$2:$Z$451,25,0)</f>
        <v>by hand</v>
      </c>
      <c r="AC2014">
        <v>13</v>
      </c>
      <c r="AD2014">
        <v>0</v>
      </c>
      <c r="AF2014">
        <f>IF(AE2014="",V2014,AE2014)</f>
        <v>240</v>
      </c>
      <c r="AG2014">
        <f>ROUND(AC2014,1)</f>
        <v>13</v>
      </c>
      <c r="AH2014">
        <v>2006</v>
      </c>
      <c r="AI2014" t="s">
        <v>37</v>
      </c>
      <c r="AJ2014" t="s">
        <v>37</v>
      </c>
    </row>
    <row r="2015" spans="3:36" x14ac:dyDescent="0.3">
      <c r="C2015">
        <v>2015</v>
      </c>
      <c r="D2015" t="str">
        <f t="shared" si="64"/>
        <v>51-17</v>
      </c>
      <c r="E2015" t="str">
        <f>VLOOKUP($D2015,metadata!$B$2:$S$451,2,0)</f>
        <v>Suwa, A; Gotoh, T</v>
      </c>
      <c r="F2015" t="str">
        <f>VLOOKUP($D2015,metadata!$B$2:$S$451,3,0)</f>
        <v>Geographic variation in diapause induction and mode of diapause inheritance in Tetranychus pueraricola</v>
      </c>
      <c r="G2015" t="str">
        <f>VLOOKUP($D2015,metadata!$B$2:$S$451,4,0)</f>
        <v>10.1111/j.1439-0418.2006.01050.x</v>
      </c>
      <c r="H2015" t="str">
        <f>VLOOKUP($D2015,metadata!$B$2:$S$451,5,0)</f>
        <v>y</v>
      </c>
      <c r="I2015" t="str">
        <f>VLOOKUP($D2015,metadata!$B$2:$S$451,6,0)</f>
        <v>a</v>
      </c>
      <c r="J2015" t="str">
        <f>VLOOKUP($D2015,metadata!$B$2:$S$451,7,0)</f>
        <v>i</v>
      </c>
      <c r="K2015">
        <f>VLOOKUP($D2015,metadata!$B$2:$S$451,8,0)</f>
        <v>32</v>
      </c>
      <c r="L2015">
        <f>VLOOKUP($D2015,metadata!$B$2:$S$451,9,0)</f>
        <v>5</v>
      </c>
      <c r="M2015" t="str">
        <f>VLOOKUP($D2015,metadata!$B$2:$S$451,10,0)</f>
        <v/>
      </c>
      <c r="N2015" t="str">
        <f>VLOOKUP($D2015,metadata!$B$2:$S$451,11,0)</f>
        <v>Tetranychus pueraricola</v>
      </c>
      <c r="O2015" t="str">
        <f>VLOOKUP($D2015,metadata!$B$2:$S$451,12,0)</f>
        <v>Trombidiformes</v>
      </c>
      <c r="P2015">
        <f>VLOOKUP($D2015,metadata!$B$2:$S$451,13,0)</f>
        <v>17</v>
      </c>
      <c r="Q2015">
        <f>VLOOKUP($D2015,metadata!$B$2:$S$451,14,0)</f>
        <v>34.366666666666703</v>
      </c>
      <c r="R2015">
        <f>VLOOKUP($D2015,metadata!$B$2:$S$451,15,0)</f>
        <v>132.51666666666699</v>
      </c>
      <c r="S2015" t="str">
        <f>VLOOKUP($D2015,metadata!$B$2:$S$451,16,0)</f>
        <v/>
      </c>
      <c r="T2015" t="str">
        <f>VLOOKUP($D2015,metadata!$B$2:$S$451,17,0)</f>
        <v/>
      </c>
      <c r="U2015" t="str">
        <f>VLOOKUP($D2015,metadata!$B$2:$S$451,18,0)</f>
        <v/>
      </c>
      <c r="V2015">
        <f>VLOOKUP($D2015,metadata!$B$2:$Z$451,19,0)</f>
        <v>240</v>
      </c>
      <c r="W2015" t="str">
        <f>VLOOKUP($D2015,metadata!$B$2:$Z$451,20,0)</f>
        <v>global average</v>
      </c>
      <c r="X2015" t="str">
        <f>VLOOKUP($D2015,metadata!$B$2:$Z$451,21,0)</f>
        <v/>
      </c>
      <c r="Y2015" t="str">
        <f>VLOOKUP($D2015,metadata!$B$2:$Z$451,22,0)</f>
        <v>t-51</v>
      </c>
      <c r="Z2015" t="str">
        <f>VLOOKUP($D2015,metadata!$B$2:$Z$451,23,0)</f>
        <v/>
      </c>
      <c r="AA2015" t="str">
        <f>VLOOKUP($D2015,metadata!$B$2:$Z$451,24,0)</f>
        <v/>
      </c>
      <c r="AB2015" t="str">
        <f>VLOOKUP($D2015,metadata!$B$2:$Z$451,25,0)</f>
        <v>by hand</v>
      </c>
      <c r="AC2015">
        <v>10</v>
      </c>
      <c r="AD2015">
        <v>83.3333333333333</v>
      </c>
      <c r="AF2015">
        <f>IF(AE2015="",V2015,AE2015)</f>
        <v>240</v>
      </c>
      <c r="AG2015">
        <f>ROUND(AC2015,1)</f>
        <v>10</v>
      </c>
      <c r="AH2015">
        <v>2006</v>
      </c>
      <c r="AI2015" t="s">
        <v>38</v>
      </c>
      <c r="AJ2015" t="s">
        <v>38</v>
      </c>
    </row>
    <row r="2016" spans="3:36" x14ac:dyDescent="0.3">
      <c r="C2016">
        <v>2016</v>
      </c>
      <c r="D2016" t="str">
        <f t="shared" si="64"/>
        <v>51-17</v>
      </c>
      <c r="E2016" t="str">
        <f>VLOOKUP($D2016,metadata!$B$2:$S$451,2,0)</f>
        <v>Suwa, A; Gotoh, T</v>
      </c>
      <c r="F2016" t="str">
        <f>VLOOKUP($D2016,metadata!$B$2:$S$451,3,0)</f>
        <v>Geographic variation in diapause induction and mode of diapause inheritance in Tetranychus pueraricola</v>
      </c>
      <c r="G2016" t="str">
        <f>VLOOKUP($D2016,metadata!$B$2:$S$451,4,0)</f>
        <v>10.1111/j.1439-0418.2006.01050.x</v>
      </c>
      <c r="H2016" t="str">
        <f>VLOOKUP($D2016,metadata!$B$2:$S$451,5,0)</f>
        <v>y</v>
      </c>
      <c r="I2016" t="str">
        <f>VLOOKUP($D2016,metadata!$B$2:$S$451,6,0)</f>
        <v>a</v>
      </c>
      <c r="J2016" t="str">
        <f>VLOOKUP($D2016,metadata!$B$2:$S$451,7,0)</f>
        <v>i</v>
      </c>
      <c r="K2016">
        <f>VLOOKUP($D2016,metadata!$B$2:$S$451,8,0)</f>
        <v>32</v>
      </c>
      <c r="L2016">
        <f>VLOOKUP($D2016,metadata!$B$2:$S$451,9,0)</f>
        <v>5</v>
      </c>
      <c r="M2016" t="str">
        <f>VLOOKUP($D2016,metadata!$B$2:$S$451,10,0)</f>
        <v/>
      </c>
      <c r="N2016" t="str">
        <f>VLOOKUP($D2016,metadata!$B$2:$S$451,11,0)</f>
        <v>Tetranychus pueraricola</v>
      </c>
      <c r="O2016" t="str">
        <f>VLOOKUP($D2016,metadata!$B$2:$S$451,12,0)</f>
        <v>Trombidiformes</v>
      </c>
      <c r="P2016">
        <f>VLOOKUP($D2016,metadata!$B$2:$S$451,13,0)</f>
        <v>17</v>
      </c>
      <c r="Q2016">
        <f>VLOOKUP($D2016,metadata!$B$2:$S$451,14,0)</f>
        <v>34.366666666666703</v>
      </c>
      <c r="R2016">
        <f>VLOOKUP($D2016,metadata!$B$2:$S$451,15,0)</f>
        <v>132.51666666666699</v>
      </c>
      <c r="S2016" t="str">
        <f>VLOOKUP($D2016,metadata!$B$2:$S$451,16,0)</f>
        <v/>
      </c>
      <c r="T2016" t="str">
        <f>VLOOKUP($D2016,metadata!$B$2:$S$451,17,0)</f>
        <v/>
      </c>
      <c r="U2016" t="str">
        <f>VLOOKUP($D2016,metadata!$B$2:$S$451,18,0)</f>
        <v/>
      </c>
      <c r="V2016">
        <f>VLOOKUP($D2016,metadata!$B$2:$Z$451,19,0)</f>
        <v>240</v>
      </c>
      <c r="W2016" t="str">
        <f>VLOOKUP($D2016,metadata!$B$2:$Z$451,20,0)</f>
        <v>global average</v>
      </c>
      <c r="X2016" t="str">
        <f>VLOOKUP($D2016,metadata!$B$2:$Z$451,21,0)</f>
        <v/>
      </c>
      <c r="Y2016" t="str">
        <f>VLOOKUP($D2016,metadata!$B$2:$Z$451,22,0)</f>
        <v>t-51</v>
      </c>
      <c r="Z2016" t="str">
        <f>VLOOKUP($D2016,metadata!$B$2:$Z$451,23,0)</f>
        <v/>
      </c>
      <c r="AA2016" t="str">
        <f>VLOOKUP($D2016,metadata!$B$2:$Z$451,24,0)</f>
        <v/>
      </c>
      <c r="AB2016" t="str">
        <f>VLOOKUP($D2016,metadata!$B$2:$Z$451,25,0)</f>
        <v>by hand</v>
      </c>
      <c r="AC2016">
        <v>11</v>
      </c>
      <c r="AD2016">
        <v>20</v>
      </c>
      <c r="AF2016">
        <f>IF(AE2016="",V2016,AE2016)</f>
        <v>240</v>
      </c>
      <c r="AG2016">
        <f>ROUND(AC2016,1)</f>
        <v>11</v>
      </c>
      <c r="AH2016">
        <v>2006</v>
      </c>
      <c r="AI2016" t="s">
        <v>38</v>
      </c>
      <c r="AJ2016" t="s">
        <v>38</v>
      </c>
    </row>
    <row r="2017" spans="3:36" x14ac:dyDescent="0.3">
      <c r="C2017">
        <v>2017</v>
      </c>
      <c r="D2017" t="str">
        <f t="shared" si="64"/>
        <v>51-17</v>
      </c>
      <c r="E2017" t="str">
        <f>VLOOKUP($D2017,metadata!$B$2:$S$451,2,0)</f>
        <v>Suwa, A; Gotoh, T</v>
      </c>
      <c r="F2017" t="str">
        <f>VLOOKUP($D2017,metadata!$B$2:$S$451,3,0)</f>
        <v>Geographic variation in diapause induction and mode of diapause inheritance in Tetranychus pueraricola</v>
      </c>
      <c r="G2017" t="str">
        <f>VLOOKUP($D2017,metadata!$B$2:$S$451,4,0)</f>
        <v>10.1111/j.1439-0418.2006.01050.x</v>
      </c>
      <c r="H2017" t="str">
        <f>VLOOKUP($D2017,metadata!$B$2:$S$451,5,0)</f>
        <v>y</v>
      </c>
      <c r="I2017" t="str">
        <f>VLOOKUP($D2017,metadata!$B$2:$S$451,6,0)</f>
        <v>a</v>
      </c>
      <c r="J2017" t="str">
        <f>VLOOKUP($D2017,metadata!$B$2:$S$451,7,0)</f>
        <v>i</v>
      </c>
      <c r="K2017">
        <f>VLOOKUP($D2017,metadata!$B$2:$S$451,8,0)</f>
        <v>32</v>
      </c>
      <c r="L2017">
        <f>VLOOKUP($D2017,metadata!$B$2:$S$451,9,0)</f>
        <v>5</v>
      </c>
      <c r="M2017" t="str">
        <f>VLOOKUP($D2017,metadata!$B$2:$S$451,10,0)</f>
        <v/>
      </c>
      <c r="N2017" t="str">
        <f>VLOOKUP($D2017,metadata!$B$2:$S$451,11,0)</f>
        <v>Tetranychus pueraricola</v>
      </c>
      <c r="O2017" t="str">
        <f>VLOOKUP($D2017,metadata!$B$2:$S$451,12,0)</f>
        <v>Trombidiformes</v>
      </c>
      <c r="P2017">
        <f>VLOOKUP($D2017,metadata!$B$2:$S$451,13,0)</f>
        <v>17</v>
      </c>
      <c r="Q2017">
        <f>VLOOKUP($D2017,metadata!$B$2:$S$451,14,0)</f>
        <v>34.366666666666703</v>
      </c>
      <c r="R2017">
        <f>VLOOKUP($D2017,metadata!$B$2:$S$451,15,0)</f>
        <v>132.51666666666699</v>
      </c>
      <c r="S2017" t="str">
        <f>VLOOKUP($D2017,metadata!$B$2:$S$451,16,0)</f>
        <v/>
      </c>
      <c r="T2017" t="str">
        <f>VLOOKUP($D2017,metadata!$B$2:$S$451,17,0)</f>
        <v/>
      </c>
      <c r="U2017" t="str">
        <f>VLOOKUP($D2017,metadata!$B$2:$S$451,18,0)</f>
        <v/>
      </c>
      <c r="V2017">
        <f>VLOOKUP($D2017,metadata!$B$2:$Z$451,19,0)</f>
        <v>240</v>
      </c>
      <c r="W2017" t="str">
        <f>VLOOKUP($D2017,metadata!$B$2:$Z$451,20,0)</f>
        <v>global average</v>
      </c>
      <c r="X2017" t="str">
        <f>VLOOKUP($D2017,metadata!$B$2:$Z$451,21,0)</f>
        <v/>
      </c>
      <c r="Y2017" t="str">
        <f>VLOOKUP($D2017,metadata!$B$2:$Z$451,22,0)</f>
        <v>t-51</v>
      </c>
      <c r="Z2017" t="str">
        <f>VLOOKUP($D2017,metadata!$B$2:$Z$451,23,0)</f>
        <v/>
      </c>
      <c r="AA2017" t="str">
        <f>VLOOKUP($D2017,metadata!$B$2:$Z$451,24,0)</f>
        <v/>
      </c>
      <c r="AB2017" t="str">
        <f>VLOOKUP($D2017,metadata!$B$2:$Z$451,25,0)</f>
        <v>by hand</v>
      </c>
      <c r="AC2017">
        <v>11.5</v>
      </c>
      <c r="AD2017">
        <v>0</v>
      </c>
      <c r="AF2017">
        <f>IF(AE2017="",V2017,AE2017)</f>
        <v>240</v>
      </c>
      <c r="AG2017">
        <f>ROUND(AC2017,1)</f>
        <v>11.5</v>
      </c>
      <c r="AH2017">
        <v>2006</v>
      </c>
      <c r="AI2017" t="s">
        <v>38</v>
      </c>
      <c r="AJ2017" t="s">
        <v>38</v>
      </c>
    </row>
    <row r="2018" spans="3:36" x14ac:dyDescent="0.3">
      <c r="C2018">
        <v>2018</v>
      </c>
      <c r="D2018" t="str">
        <f t="shared" si="64"/>
        <v>51-17</v>
      </c>
      <c r="E2018" t="str">
        <f>VLOOKUP($D2018,metadata!$B$2:$S$451,2,0)</f>
        <v>Suwa, A; Gotoh, T</v>
      </c>
      <c r="F2018" t="str">
        <f>VLOOKUP($D2018,metadata!$B$2:$S$451,3,0)</f>
        <v>Geographic variation in diapause induction and mode of diapause inheritance in Tetranychus pueraricola</v>
      </c>
      <c r="G2018" t="str">
        <f>VLOOKUP($D2018,metadata!$B$2:$S$451,4,0)</f>
        <v>10.1111/j.1439-0418.2006.01050.x</v>
      </c>
      <c r="H2018" t="str">
        <f>VLOOKUP($D2018,metadata!$B$2:$S$451,5,0)</f>
        <v>y</v>
      </c>
      <c r="I2018" t="str">
        <f>VLOOKUP($D2018,metadata!$B$2:$S$451,6,0)</f>
        <v>a</v>
      </c>
      <c r="J2018" t="str">
        <f>VLOOKUP($D2018,metadata!$B$2:$S$451,7,0)</f>
        <v>i</v>
      </c>
      <c r="K2018">
        <f>VLOOKUP($D2018,metadata!$B$2:$S$451,8,0)</f>
        <v>32</v>
      </c>
      <c r="L2018">
        <f>VLOOKUP($D2018,metadata!$B$2:$S$451,9,0)</f>
        <v>5</v>
      </c>
      <c r="M2018" t="str">
        <f>VLOOKUP($D2018,metadata!$B$2:$S$451,10,0)</f>
        <v/>
      </c>
      <c r="N2018" t="str">
        <f>VLOOKUP($D2018,metadata!$B$2:$S$451,11,0)</f>
        <v>Tetranychus pueraricola</v>
      </c>
      <c r="O2018" t="str">
        <f>VLOOKUP($D2018,metadata!$B$2:$S$451,12,0)</f>
        <v>Trombidiformes</v>
      </c>
      <c r="P2018">
        <f>VLOOKUP($D2018,metadata!$B$2:$S$451,13,0)</f>
        <v>17</v>
      </c>
      <c r="Q2018">
        <f>VLOOKUP($D2018,metadata!$B$2:$S$451,14,0)</f>
        <v>34.366666666666703</v>
      </c>
      <c r="R2018">
        <f>VLOOKUP($D2018,metadata!$B$2:$S$451,15,0)</f>
        <v>132.51666666666699</v>
      </c>
      <c r="S2018" t="str">
        <f>VLOOKUP($D2018,metadata!$B$2:$S$451,16,0)</f>
        <v/>
      </c>
      <c r="T2018" t="str">
        <f>VLOOKUP($D2018,metadata!$B$2:$S$451,17,0)</f>
        <v/>
      </c>
      <c r="U2018" t="str">
        <f>VLOOKUP($D2018,metadata!$B$2:$S$451,18,0)</f>
        <v/>
      </c>
      <c r="V2018">
        <f>VLOOKUP($D2018,metadata!$B$2:$Z$451,19,0)</f>
        <v>240</v>
      </c>
      <c r="W2018" t="str">
        <f>VLOOKUP($D2018,metadata!$B$2:$Z$451,20,0)</f>
        <v>global average</v>
      </c>
      <c r="X2018" t="str">
        <f>VLOOKUP($D2018,metadata!$B$2:$Z$451,21,0)</f>
        <v/>
      </c>
      <c r="Y2018" t="str">
        <f>VLOOKUP($D2018,metadata!$B$2:$Z$451,22,0)</f>
        <v>t-51</v>
      </c>
      <c r="Z2018" t="str">
        <f>VLOOKUP($D2018,metadata!$B$2:$Z$451,23,0)</f>
        <v/>
      </c>
      <c r="AA2018" t="str">
        <f>VLOOKUP($D2018,metadata!$B$2:$Z$451,24,0)</f>
        <v/>
      </c>
      <c r="AB2018" t="str">
        <f>VLOOKUP($D2018,metadata!$B$2:$Z$451,25,0)</f>
        <v>by hand</v>
      </c>
      <c r="AC2018">
        <v>12</v>
      </c>
      <c r="AD2018">
        <v>0</v>
      </c>
      <c r="AF2018">
        <f>IF(AE2018="",V2018,AE2018)</f>
        <v>240</v>
      </c>
      <c r="AG2018">
        <f>ROUND(AC2018,1)</f>
        <v>12</v>
      </c>
      <c r="AH2018">
        <v>2006</v>
      </c>
      <c r="AI2018" t="s">
        <v>38</v>
      </c>
      <c r="AJ2018" t="s">
        <v>38</v>
      </c>
    </row>
    <row r="2019" spans="3:36" x14ac:dyDescent="0.3">
      <c r="C2019">
        <v>2019</v>
      </c>
      <c r="D2019" t="str">
        <f t="shared" si="64"/>
        <v>51-17</v>
      </c>
      <c r="E2019" t="str">
        <f>VLOOKUP($D2019,metadata!$B$2:$S$451,2,0)</f>
        <v>Suwa, A; Gotoh, T</v>
      </c>
      <c r="F2019" t="str">
        <f>VLOOKUP($D2019,metadata!$B$2:$S$451,3,0)</f>
        <v>Geographic variation in diapause induction and mode of diapause inheritance in Tetranychus pueraricola</v>
      </c>
      <c r="G2019" t="str">
        <f>VLOOKUP($D2019,metadata!$B$2:$S$451,4,0)</f>
        <v>10.1111/j.1439-0418.2006.01050.x</v>
      </c>
      <c r="H2019" t="str">
        <f>VLOOKUP($D2019,metadata!$B$2:$S$451,5,0)</f>
        <v>y</v>
      </c>
      <c r="I2019" t="str">
        <f>VLOOKUP($D2019,metadata!$B$2:$S$451,6,0)</f>
        <v>a</v>
      </c>
      <c r="J2019" t="str">
        <f>VLOOKUP($D2019,metadata!$B$2:$S$451,7,0)</f>
        <v>i</v>
      </c>
      <c r="K2019">
        <f>VLOOKUP($D2019,metadata!$B$2:$S$451,8,0)</f>
        <v>32</v>
      </c>
      <c r="L2019">
        <f>VLOOKUP($D2019,metadata!$B$2:$S$451,9,0)</f>
        <v>5</v>
      </c>
      <c r="M2019" t="str">
        <f>VLOOKUP($D2019,metadata!$B$2:$S$451,10,0)</f>
        <v/>
      </c>
      <c r="N2019" t="str">
        <f>VLOOKUP($D2019,metadata!$B$2:$S$451,11,0)</f>
        <v>Tetranychus pueraricola</v>
      </c>
      <c r="O2019" t="str">
        <f>VLOOKUP($D2019,metadata!$B$2:$S$451,12,0)</f>
        <v>Trombidiformes</v>
      </c>
      <c r="P2019">
        <f>VLOOKUP($D2019,metadata!$B$2:$S$451,13,0)</f>
        <v>17</v>
      </c>
      <c r="Q2019">
        <f>VLOOKUP($D2019,metadata!$B$2:$S$451,14,0)</f>
        <v>34.366666666666703</v>
      </c>
      <c r="R2019">
        <f>VLOOKUP($D2019,metadata!$B$2:$S$451,15,0)</f>
        <v>132.51666666666699</v>
      </c>
      <c r="S2019" t="str">
        <f>VLOOKUP($D2019,metadata!$B$2:$S$451,16,0)</f>
        <v/>
      </c>
      <c r="T2019" t="str">
        <f>VLOOKUP($D2019,metadata!$B$2:$S$451,17,0)</f>
        <v/>
      </c>
      <c r="U2019" t="str">
        <f>VLOOKUP($D2019,metadata!$B$2:$S$451,18,0)</f>
        <v/>
      </c>
      <c r="V2019">
        <f>VLOOKUP($D2019,metadata!$B$2:$Z$451,19,0)</f>
        <v>240</v>
      </c>
      <c r="W2019" t="str">
        <f>VLOOKUP($D2019,metadata!$B$2:$Z$451,20,0)</f>
        <v>global average</v>
      </c>
      <c r="X2019" t="str">
        <f>VLOOKUP($D2019,metadata!$B$2:$Z$451,21,0)</f>
        <v/>
      </c>
      <c r="Y2019" t="str">
        <f>VLOOKUP($D2019,metadata!$B$2:$Z$451,22,0)</f>
        <v>t-51</v>
      </c>
      <c r="Z2019" t="str">
        <f>VLOOKUP($D2019,metadata!$B$2:$Z$451,23,0)</f>
        <v/>
      </c>
      <c r="AA2019" t="str">
        <f>VLOOKUP($D2019,metadata!$B$2:$Z$451,24,0)</f>
        <v/>
      </c>
      <c r="AB2019" t="str">
        <f>VLOOKUP($D2019,metadata!$B$2:$Z$451,25,0)</f>
        <v>by hand</v>
      </c>
      <c r="AC2019">
        <v>13</v>
      </c>
      <c r="AD2019">
        <v>0</v>
      </c>
      <c r="AF2019">
        <f>IF(AE2019="",V2019,AE2019)</f>
        <v>240</v>
      </c>
      <c r="AG2019">
        <f>ROUND(AC2019,1)</f>
        <v>13</v>
      </c>
      <c r="AH2019">
        <v>2006</v>
      </c>
      <c r="AI2019" t="s">
        <v>38</v>
      </c>
      <c r="AJ2019" t="s">
        <v>38</v>
      </c>
    </row>
    <row r="2020" spans="3:36" x14ac:dyDescent="0.3">
      <c r="C2020">
        <v>2020</v>
      </c>
      <c r="D2020" t="str">
        <f t="shared" si="64"/>
        <v>51-18</v>
      </c>
      <c r="E2020" t="str">
        <f>VLOOKUP($D2020,metadata!$B$2:$S$451,2,0)</f>
        <v>Suwa, A; Gotoh, T</v>
      </c>
      <c r="F2020" t="str">
        <f>VLOOKUP($D2020,metadata!$B$2:$S$451,3,0)</f>
        <v>Geographic variation in diapause induction and mode of diapause inheritance in Tetranychus pueraricola</v>
      </c>
      <c r="G2020" t="str">
        <f>VLOOKUP($D2020,metadata!$B$2:$S$451,4,0)</f>
        <v>10.1111/j.1439-0418.2006.01050.x</v>
      </c>
      <c r="H2020" t="str">
        <f>VLOOKUP($D2020,metadata!$B$2:$S$451,5,0)</f>
        <v>y</v>
      </c>
      <c r="I2020" t="str">
        <f>VLOOKUP($D2020,metadata!$B$2:$S$451,6,0)</f>
        <v>a</v>
      </c>
      <c r="J2020" t="str">
        <f>VLOOKUP($D2020,metadata!$B$2:$S$451,7,0)</f>
        <v>i</v>
      </c>
      <c r="K2020">
        <f>VLOOKUP($D2020,metadata!$B$2:$S$451,8,0)</f>
        <v>32</v>
      </c>
      <c r="L2020">
        <f>VLOOKUP($D2020,metadata!$B$2:$S$451,9,0)</f>
        <v>5</v>
      </c>
      <c r="M2020" t="str">
        <f>VLOOKUP($D2020,metadata!$B$2:$S$451,10,0)</f>
        <v/>
      </c>
      <c r="N2020" t="str">
        <f>VLOOKUP($D2020,metadata!$B$2:$S$451,11,0)</f>
        <v>Tetranychus pueraricola</v>
      </c>
      <c r="O2020" t="str">
        <f>VLOOKUP($D2020,metadata!$B$2:$S$451,12,0)</f>
        <v>Trombidiformes</v>
      </c>
      <c r="P2020">
        <f>VLOOKUP($D2020,metadata!$B$2:$S$451,13,0)</f>
        <v>18</v>
      </c>
      <c r="Q2020">
        <f>VLOOKUP($D2020,metadata!$B$2:$S$451,14,0)</f>
        <v>33.933333333333302</v>
      </c>
      <c r="R2020">
        <f>VLOOKUP($D2020,metadata!$B$2:$S$451,15,0)</f>
        <v>133.28333333333299</v>
      </c>
      <c r="S2020" t="str">
        <f>VLOOKUP($D2020,metadata!$B$2:$S$451,16,0)</f>
        <v/>
      </c>
      <c r="T2020" t="str">
        <f>VLOOKUP($D2020,metadata!$B$2:$S$451,17,0)</f>
        <v/>
      </c>
      <c r="U2020" t="str">
        <f>VLOOKUP($D2020,metadata!$B$2:$S$451,18,0)</f>
        <v/>
      </c>
      <c r="V2020">
        <f>VLOOKUP($D2020,metadata!$B$2:$Z$451,19,0)</f>
        <v>240</v>
      </c>
      <c r="W2020" t="str">
        <f>VLOOKUP($D2020,metadata!$B$2:$Z$451,20,0)</f>
        <v>global average</v>
      </c>
      <c r="X2020" t="str">
        <f>VLOOKUP($D2020,metadata!$B$2:$Z$451,21,0)</f>
        <v/>
      </c>
      <c r="Y2020" t="str">
        <f>VLOOKUP($D2020,metadata!$B$2:$Z$451,22,0)</f>
        <v>t-51</v>
      </c>
      <c r="Z2020" t="str">
        <f>VLOOKUP($D2020,metadata!$B$2:$Z$451,23,0)</f>
        <v/>
      </c>
      <c r="AA2020" t="str">
        <f>VLOOKUP($D2020,metadata!$B$2:$Z$451,24,0)</f>
        <v/>
      </c>
      <c r="AB2020" t="str">
        <f>VLOOKUP($D2020,metadata!$B$2:$Z$451,25,0)</f>
        <v>by hand</v>
      </c>
      <c r="AC2020">
        <v>10</v>
      </c>
      <c r="AD2020">
        <v>100</v>
      </c>
      <c r="AF2020">
        <f>IF(AE2020="",V2020,AE2020)</f>
        <v>240</v>
      </c>
      <c r="AG2020">
        <f>ROUND(AC2020,1)</f>
        <v>10</v>
      </c>
      <c r="AH2020">
        <v>2006</v>
      </c>
      <c r="AI2020" t="s">
        <v>37</v>
      </c>
      <c r="AJ2020" t="s">
        <v>37</v>
      </c>
    </row>
    <row r="2021" spans="3:36" x14ac:dyDescent="0.3">
      <c r="C2021">
        <v>2021</v>
      </c>
      <c r="D2021" t="str">
        <f t="shared" si="64"/>
        <v>51-18</v>
      </c>
      <c r="E2021" t="str">
        <f>VLOOKUP($D2021,metadata!$B$2:$S$451,2,0)</f>
        <v>Suwa, A; Gotoh, T</v>
      </c>
      <c r="F2021" t="str">
        <f>VLOOKUP($D2021,metadata!$B$2:$S$451,3,0)</f>
        <v>Geographic variation in diapause induction and mode of diapause inheritance in Tetranychus pueraricola</v>
      </c>
      <c r="G2021" t="str">
        <f>VLOOKUP($D2021,metadata!$B$2:$S$451,4,0)</f>
        <v>10.1111/j.1439-0418.2006.01050.x</v>
      </c>
      <c r="H2021" t="str">
        <f>VLOOKUP($D2021,metadata!$B$2:$S$451,5,0)</f>
        <v>y</v>
      </c>
      <c r="I2021" t="str">
        <f>VLOOKUP($D2021,metadata!$B$2:$S$451,6,0)</f>
        <v>a</v>
      </c>
      <c r="J2021" t="str">
        <f>VLOOKUP($D2021,metadata!$B$2:$S$451,7,0)</f>
        <v>i</v>
      </c>
      <c r="K2021">
        <f>VLOOKUP($D2021,metadata!$B$2:$S$451,8,0)</f>
        <v>32</v>
      </c>
      <c r="L2021">
        <f>VLOOKUP($D2021,metadata!$B$2:$S$451,9,0)</f>
        <v>5</v>
      </c>
      <c r="M2021" t="str">
        <f>VLOOKUP($D2021,metadata!$B$2:$S$451,10,0)</f>
        <v/>
      </c>
      <c r="N2021" t="str">
        <f>VLOOKUP($D2021,metadata!$B$2:$S$451,11,0)</f>
        <v>Tetranychus pueraricola</v>
      </c>
      <c r="O2021" t="str">
        <f>VLOOKUP($D2021,metadata!$B$2:$S$451,12,0)</f>
        <v>Trombidiformes</v>
      </c>
      <c r="P2021">
        <f>VLOOKUP($D2021,metadata!$B$2:$S$451,13,0)</f>
        <v>18</v>
      </c>
      <c r="Q2021">
        <f>VLOOKUP($D2021,metadata!$B$2:$S$451,14,0)</f>
        <v>33.933333333333302</v>
      </c>
      <c r="R2021">
        <f>VLOOKUP($D2021,metadata!$B$2:$S$451,15,0)</f>
        <v>133.28333333333299</v>
      </c>
      <c r="S2021" t="str">
        <f>VLOOKUP($D2021,metadata!$B$2:$S$451,16,0)</f>
        <v/>
      </c>
      <c r="T2021" t="str">
        <f>VLOOKUP($D2021,metadata!$B$2:$S$451,17,0)</f>
        <v/>
      </c>
      <c r="U2021" t="str">
        <f>VLOOKUP($D2021,metadata!$B$2:$S$451,18,0)</f>
        <v/>
      </c>
      <c r="V2021">
        <f>VLOOKUP($D2021,metadata!$B$2:$Z$451,19,0)</f>
        <v>240</v>
      </c>
      <c r="W2021" t="str">
        <f>VLOOKUP($D2021,metadata!$B$2:$Z$451,20,0)</f>
        <v>global average</v>
      </c>
      <c r="X2021" t="str">
        <f>VLOOKUP($D2021,metadata!$B$2:$Z$451,21,0)</f>
        <v/>
      </c>
      <c r="Y2021" t="str">
        <f>VLOOKUP($D2021,metadata!$B$2:$Z$451,22,0)</f>
        <v>t-51</v>
      </c>
      <c r="Z2021" t="str">
        <f>VLOOKUP($D2021,metadata!$B$2:$Z$451,23,0)</f>
        <v/>
      </c>
      <c r="AA2021" t="str">
        <f>VLOOKUP($D2021,metadata!$B$2:$Z$451,24,0)</f>
        <v/>
      </c>
      <c r="AB2021" t="str">
        <f>VLOOKUP($D2021,metadata!$B$2:$Z$451,25,0)</f>
        <v>by hand</v>
      </c>
      <c r="AC2021">
        <v>11</v>
      </c>
      <c r="AD2021">
        <v>98.3333333333333</v>
      </c>
      <c r="AF2021">
        <f>IF(AE2021="",V2021,AE2021)</f>
        <v>240</v>
      </c>
      <c r="AG2021">
        <f>ROUND(AC2021,1)</f>
        <v>11</v>
      </c>
      <c r="AH2021">
        <v>2006</v>
      </c>
      <c r="AI2021" t="s">
        <v>37</v>
      </c>
      <c r="AJ2021" t="s">
        <v>37</v>
      </c>
    </row>
    <row r="2022" spans="3:36" x14ac:dyDescent="0.3">
      <c r="C2022">
        <v>2022</v>
      </c>
      <c r="D2022" t="str">
        <f t="shared" si="64"/>
        <v>51-18</v>
      </c>
      <c r="E2022" t="str">
        <f>VLOOKUP($D2022,metadata!$B$2:$S$451,2,0)</f>
        <v>Suwa, A; Gotoh, T</v>
      </c>
      <c r="F2022" t="str">
        <f>VLOOKUP($D2022,metadata!$B$2:$S$451,3,0)</f>
        <v>Geographic variation in diapause induction and mode of diapause inheritance in Tetranychus pueraricola</v>
      </c>
      <c r="G2022" t="str">
        <f>VLOOKUP($D2022,metadata!$B$2:$S$451,4,0)</f>
        <v>10.1111/j.1439-0418.2006.01050.x</v>
      </c>
      <c r="H2022" t="str">
        <f>VLOOKUP($D2022,metadata!$B$2:$S$451,5,0)</f>
        <v>y</v>
      </c>
      <c r="I2022" t="str">
        <f>VLOOKUP($D2022,metadata!$B$2:$S$451,6,0)</f>
        <v>a</v>
      </c>
      <c r="J2022" t="str">
        <f>VLOOKUP($D2022,metadata!$B$2:$S$451,7,0)</f>
        <v>i</v>
      </c>
      <c r="K2022">
        <f>VLOOKUP($D2022,metadata!$B$2:$S$451,8,0)</f>
        <v>32</v>
      </c>
      <c r="L2022">
        <f>VLOOKUP($D2022,metadata!$B$2:$S$451,9,0)</f>
        <v>5</v>
      </c>
      <c r="M2022" t="str">
        <f>VLOOKUP($D2022,metadata!$B$2:$S$451,10,0)</f>
        <v/>
      </c>
      <c r="N2022" t="str">
        <f>VLOOKUP($D2022,metadata!$B$2:$S$451,11,0)</f>
        <v>Tetranychus pueraricola</v>
      </c>
      <c r="O2022" t="str">
        <f>VLOOKUP($D2022,metadata!$B$2:$S$451,12,0)</f>
        <v>Trombidiformes</v>
      </c>
      <c r="P2022">
        <f>VLOOKUP($D2022,metadata!$B$2:$S$451,13,0)</f>
        <v>18</v>
      </c>
      <c r="Q2022">
        <f>VLOOKUP($D2022,metadata!$B$2:$S$451,14,0)</f>
        <v>33.933333333333302</v>
      </c>
      <c r="R2022">
        <f>VLOOKUP($D2022,metadata!$B$2:$S$451,15,0)</f>
        <v>133.28333333333299</v>
      </c>
      <c r="S2022" t="str">
        <f>VLOOKUP($D2022,metadata!$B$2:$S$451,16,0)</f>
        <v/>
      </c>
      <c r="T2022" t="str">
        <f>VLOOKUP($D2022,metadata!$B$2:$S$451,17,0)</f>
        <v/>
      </c>
      <c r="U2022" t="str">
        <f>VLOOKUP($D2022,metadata!$B$2:$S$451,18,0)</f>
        <v/>
      </c>
      <c r="V2022">
        <f>VLOOKUP($D2022,metadata!$B$2:$Z$451,19,0)</f>
        <v>240</v>
      </c>
      <c r="W2022" t="str">
        <f>VLOOKUP($D2022,metadata!$B$2:$Z$451,20,0)</f>
        <v>global average</v>
      </c>
      <c r="X2022" t="str">
        <f>VLOOKUP($D2022,metadata!$B$2:$Z$451,21,0)</f>
        <v/>
      </c>
      <c r="Y2022" t="str">
        <f>VLOOKUP($D2022,metadata!$B$2:$Z$451,22,0)</f>
        <v>t-51</v>
      </c>
      <c r="Z2022" t="str">
        <f>VLOOKUP($D2022,metadata!$B$2:$Z$451,23,0)</f>
        <v/>
      </c>
      <c r="AA2022" t="str">
        <f>VLOOKUP($D2022,metadata!$B$2:$Z$451,24,0)</f>
        <v/>
      </c>
      <c r="AB2022" t="str">
        <f>VLOOKUP($D2022,metadata!$B$2:$Z$451,25,0)</f>
        <v>by hand</v>
      </c>
      <c r="AC2022">
        <v>11.5</v>
      </c>
      <c r="AD2022">
        <v>5</v>
      </c>
      <c r="AF2022">
        <f>IF(AE2022="",V2022,AE2022)</f>
        <v>240</v>
      </c>
      <c r="AG2022">
        <f>ROUND(AC2022,1)</f>
        <v>11.5</v>
      </c>
      <c r="AH2022">
        <v>2006</v>
      </c>
      <c r="AI2022" t="s">
        <v>37</v>
      </c>
      <c r="AJ2022" t="s">
        <v>37</v>
      </c>
    </row>
    <row r="2023" spans="3:36" x14ac:dyDescent="0.3">
      <c r="C2023">
        <v>2023</v>
      </c>
      <c r="D2023" t="str">
        <f t="shared" si="64"/>
        <v>51-18</v>
      </c>
      <c r="E2023" t="str">
        <f>VLOOKUP($D2023,metadata!$B$2:$S$451,2,0)</f>
        <v>Suwa, A; Gotoh, T</v>
      </c>
      <c r="F2023" t="str">
        <f>VLOOKUP($D2023,metadata!$B$2:$S$451,3,0)</f>
        <v>Geographic variation in diapause induction and mode of diapause inheritance in Tetranychus pueraricola</v>
      </c>
      <c r="G2023" t="str">
        <f>VLOOKUP($D2023,metadata!$B$2:$S$451,4,0)</f>
        <v>10.1111/j.1439-0418.2006.01050.x</v>
      </c>
      <c r="H2023" t="str">
        <f>VLOOKUP($D2023,metadata!$B$2:$S$451,5,0)</f>
        <v>y</v>
      </c>
      <c r="I2023" t="str">
        <f>VLOOKUP($D2023,metadata!$B$2:$S$451,6,0)</f>
        <v>a</v>
      </c>
      <c r="J2023" t="str">
        <f>VLOOKUP($D2023,metadata!$B$2:$S$451,7,0)</f>
        <v>i</v>
      </c>
      <c r="K2023">
        <f>VLOOKUP($D2023,metadata!$B$2:$S$451,8,0)</f>
        <v>32</v>
      </c>
      <c r="L2023">
        <f>VLOOKUP($D2023,metadata!$B$2:$S$451,9,0)</f>
        <v>5</v>
      </c>
      <c r="M2023" t="str">
        <f>VLOOKUP($D2023,metadata!$B$2:$S$451,10,0)</f>
        <v/>
      </c>
      <c r="N2023" t="str">
        <f>VLOOKUP($D2023,metadata!$B$2:$S$451,11,0)</f>
        <v>Tetranychus pueraricola</v>
      </c>
      <c r="O2023" t="str">
        <f>VLOOKUP($D2023,metadata!$B$2:$S$451,12,0)</f>
        <v>Trombidiformes</v>
      </c>
      <c r="P2023">
        <f>VLOOKUP($D2023,metadata!$B$2:$S$451,13,0)</f>
        <v>18</v>
      </c>
      <c r="Q2023">
        <f>VLOOKUP($D2023,metadata!$B$2:$S$451,14,0)</f>
        <v>33.933333333333302</v>
      </c>
      <c r="R2023">
        <f>VLOOKUP($D2023,metadata!$B$2:$S$451,15,0)</f>
        <v>133.28333333333299</v>
      </c>
      <c r="S2023" t="str">
        <f>VLOOKUP($D2023,metadata!$B$2:$S$451,16,0)</f>
        <v/>
      </c>
      <c r="T2023" t="str">
        <f>VLOOKUP($D2023,metadata!$B$2:$S$451,17,0)</f>
        <v/>
      </c>
      <c r="U2023" t="str">
        <f>VLOOKUP($D2023,metadata!$B$2:$S$451,18,0)</f>
        <v/>
      </c>
      <c r="V2023">
        <f>VLOOKUP($D2023,metadata!$B$2:$Z$451,19,0)</f>
        <v>240</v>
      </c>
      <c r="W2023" t="str">
        <f>VLOOKUP($D2023,metadata!$B$2:$Z$451,20,0)</f>
        <v>global average</v>
      </c>
      <c r="X2023" t="str">
        <f>VLOOKUP($D2023,metadata!$B$2:$Z$451,21,0)</f>
        <v/>
      </c>
      <c r="Y2023" t="str">
        <f>VLOOKUP($D2023,metadata!$B$2:$Z$451,22,0)</f>
        <v>t-51</v>
      </c>
      <c r="Z2023" t="str">
        <f>VLOOKUP($D2023,metadata!$B$2:$Z$451,23,0)</f>
        <v/>
      </c>
      <c r="AA2023" t="str">
        <f>VLOOKUP($D2023,metadata!$B$2:$Z$451,24,0)</f>
        <v/>
      </c>
      <c r="AB2023" t="str">
        <f>VLOOKUP($D2023,metadata!$B$2:$Z$451,25,0)</f>
        <v>by hand</v>
      </c>
      <c r="AC2023">
        <v>12</v>
      </c>
      <c r="AD2023">
        <v>0</v>
      </c>
      <c r="AF2023">
        <f>IF(AE2023="",V2023,AE2023)</f>
        <v>240</v>
      </c>
      <c r="AG2023">
        <f>ROUND(AC2023,1)</f>
        <v>12</v>
      </c>
      <c r="AH2023">
        <v>2006</v>
      </c>
      <c r="AI2023" t="s">
        <v>37</v>
      </c>
      <c r="AJ2023" t="s">
        <v>37</v>
      </c>
    </row>
    <row r="2024" spans="3:36" x14ac:dyDescent="0.3">
      <c r="C2024">
        <v>2024</v>
      </c>
      <c r="D2024" t="str">
        <f t="shared" si="64"/>
        <v>51-18</v>
      </c>
      <c r="E2024" t="str">
        <f>VLOOKUP($D2024,metadata!$B$2:$S$451,2,0)</f>
        <v>Suwa, A; Gotoh, T</v>
      </c>
      <c r="F2024" t="str">
        <f>VLOOKUP($D2024,metadata!$B$2:$S$451,3,0)</f>
        <v>Geographic variation in diapause induction and mode of diapause inheritance in Tetranychus pueraricola</v>
      </c>
      <c r="G2024" t="str">
        <f>VLOOKUP($D2024,metadata!$B$2:$S$451,4,0)</f>
        <v>10.1111/j.1439-0418.2006.01050.x</v>
      </c>
      <c r="H2024" t="str">
        <f>VLOOKUP($D2024,metadata!$B$2:$S$451,5,0)</f>
        <v>y</v>
      </c>
      <c r="I2024" t="str">
        <f>VLOOKUP($D2024,metadata!$B$2:$S$451,6,0)</f>
        <v>a</v>
      </c>
      <c r="J2024" t="str">
        <f>VLOOKUP($D2024,metadata!$B$2:$S$451,7,0)</f>
        <v>i</v>
      </c>
      <c r="K2024">
        <f>VLOOKUP($D2024,metadata!$B$2:$S$451,8,0)</f>
        <v>32</v>
      </c>
      <c r="L2024">
        <f>VLOOKUP($D2024,metadata!$B$2:$S$451,9,0)</f>
        <v>5</v>
      </c>
      <c r="M2024" t="str">
        <f>VLOOKUP($D2024,metadata!$B$2:$S$451,10,0)</f>
        <v/>
      </c>
      <c r="N2024" t="str">
        <f>VLOOKUP($D2024,metadata!$B$2:$S$451,11,0)</f>
        <v>Tetranychus pueraricola</v>
      </c>
      <c r="O2024" t="str">
        <f>VLOOKUP($D2024,metadata!$B$2:$S$451,12,0)</f>
        <v>Trombidiformes</v>
      </c>
      <c r="P2024">
        <f>VLOOKUP($D2024,metadata!$B$2:$S$451,13,0)</f>
        <v>18</v>
      </c>
      <c r="Q2024">
        <f>VLOOKUP($D2024,metadata!$B$2:$S$451,14,0)</f>
        <v>33.933333333333302</v>
      </c>
      <c r="R2024">
        <f>VLOOKUP($D2024,metadata!$B$2:$S$451,15,0)</f>
        <v>133.28333333333299</v>
      </c>
      <c r="S2024" t="str">
        <f>VLOOKUP($D2024,metadata!$B$2:$S$451,16,0)</f>
        <v/>
      </c>
      <c r="T2024" t="str">
        <f>VLOOKUP($D2024,metadata!$B$2:$S$451,17,0)</f>
        <v/>
      </c>
      <c r="U2024" t="str">
        <f>VLOOKUP($D2024,metadata!$B$2:$S$451,18,0)</f>
        <v/>
      </c>
      <c r="V2024">
        <f>VLOOKUP($D2024,metadata!$B$2:$Z$451,19,0)</f>
        <v>240</v>
      </c>
      <c r="W2024" t="str">
        <f>VLOOKUP($D2024,metadata!$B$2:$Z$451,20,0)</f>
        <v>global average</v>
      </c>
      <c r="X2024" t="str">
        <f>VLOOKUP($D2024,metadata!$B$2:$Z$451,21,0)</f>
        <v/>
      </c>
      <c r="Y2024" t="str">
        <f>VLOOKUP($D2024,metadata!$B$2:$Z$451,22,0)</f>
        <v>t-51</v>
      </c>
      <c r="Z2024" t="str">
        <f>VLOOKUP($D2024,metadata!$B$2:$Z$451,23,0)</f>
        <v/>
      </c>
      <c r="AA2024" t="str">
        <f>VLOOKUP($D2024,metadata!$B$2:$Z$451,24,0)</f>
        <v/>
      </c>
      <c r="AB2024" t="str">
        <f>VLOOKUP($D2024,metadata!$B$2:$Z$451,25,0)</f>
        <v>by hand</v>
      </c>
      <c r="AC2024">
        <v>13</v>
      </c>
      <c r="AD2024">
        <v>0</v>
      </c>
      <c r="AF2024">
        <f>IF(AE2024="",V2024,AE2024)</f>
        <v>240</v>
      </c>
      <c r="AG2024">
        <f>ROUND(AC2024,1)</f>
        <v>13</v>
      </c>
      <c r="AH2024">
        <v>2006</v>
      </c>
      <c r="AI2024" t="s">
        <v>37</v>
      </c>
      <c r="AJ2024" t="s">
        <v>37</v>
      </c>
    </row>
    <row r="2025" spans="3:36" x14ac:dyDescent="0.3">
      <c r="C2025">
        <v>2025</v>
      </c>
      <c r="D2025" t="str">
        <f t="shared" si="64"/>
        <v>51-19</v>
      </c>
      <c r="E2025" t="str">
        <f>VLOOKUP($D2025,metadata!$B$2:$S$451,2,0)</f>
        <v>Suwa, A; Gotoh, T</v>
      </c>
      <c r="F2025" t="str">
        <f>VLOOKUP($D2025,metadata!$B$2:$S$451,3,0)</f>
        <v>Geographic variation in diapause induction and mode of diapause inheritance in Tetranychus pueraricola</v>
      </c>
      <c r="G2025" t="str">
        <f>VLOOKUP($D2025,metadata!$B$2:$S$451,4,0)</f>
        <v>10.1111/j.1439-0418.2006.01050.x</v>
      </c>
      <c r="H2025" t="str">
        <f>VLOOKUP($D2025,metadata!$B$2:$S$451,5,0)</f>
        <v>y</v>
      </c>
      <c r="I2025" t="str">
        <f>VLOOKUP($D2025,metadata!$B$2:$S$451,6,0)</f>
        <v>a</v>
      </c>
      <c r="J2025" t="str">
        <f>VLOOKUP($D2025,metadata!$B$2:$S$451,7,0)</f>
        <v>i</v>
      </c>
      <c r="K2025">
        <f>VLOOKUP($D2025,metadata!$B$2:$S$451,8,0)</f>
        <v>32</v>
      </c>
      <c r="L2025">
        <f>VLOOKUP($D2025,metadata!$B$2:$S$451,9,0)</f>
        <v>5</v>
      </c>
      <c r="M2025" t="str">
        <f>VLOOKUP($D2025,metadata!$B$2:$S$451,10,0)</f>
        <v/>
      </c>
      <c r="N2025" t="str">
        <f>VLOOKUP($D2025,metadata!$B$2:$S$451,11,0)</f>
        <v>Tetranychus pueraricola</v>
      </c>
      <c r="O2025" t="str">
        <f>VLOOKUP($D2025,metadata!$B$2:$S$451,12,0)</f>
        <v>Trombidiformes</v>
      </c>
      <c r="P2025">
        <f>VLOOKUP($D2025,metadata!$B$2:$S$451,13,0)</f>
        <v>19</v>
      </c>
      <c r="Q2025">
        <f>VLOOKUP($D2025,metadata!$B$2:$S$451,14,0)</f>
        <v>33.816666666666698</v>
      </c>
      <c r="R2025">
        <f>VLOOKUP($D2025,metadata!$B$2:$S$451,15,0)</f>
        <v>134.48333333333301</v>
      </c>
      <c r="S2025" t="str">
        <f>VLOOKUP($D2025,metadata!$B$2:$S$451,16,0)</f>
        <v/>
      </c>
      <c r="T2025" t="str">
        <f>VLOOKUP($D2025,metadata!$B$2:$S$451,17,0)</f>
        <v/>
      </c>
      <c r="U2025" t="str">
        <f>VLOOKUP($D2025,metadata!$B$2:$S$451,18,0)</f>
        <v/>
      </c>
      <c r="V2025">
        <f>VLOOKUP($D2025,metadata!$B$2:$Z$451,19,0)</f>
        <v>240</v>
      </c>
      <c r="W2025" t="str">
        <f>VLOOKUP($D2025,metadata!$B$2:$Z$451,20,0)</f>
        <v>global average</v>
      </c>
      <c r="X2025" t="str">
        <f>VLOOKUP($D2025,metadata!$B$2:$Z$451,21,0)</f>
        <v/>
      </c>
      <c r="Y2025" t="str">
        <f>VLOOKUP($D2025,metadata!$B$2:$Z$451,22,0)</f>
        <v>t-51</v>
      </c>
      <c r="Z2025" t="str">
        <f>VLOOKUP($D2025,metadata!$B$2:$Z$451,23,0)</f>
        <v/>
      </c>
      <c r="AA2025" t="str">
        <f>VLOOKUP($D2025,metadata!$B$2:$Z$451,24,0)</f>
        <v/>
      </c>
      <c r="AB2025" t="str">
        <f>VLOOKUP($D2025,metadata!$B$2:$Z$451,25,0)</f>
        <v>by hand</v>
      </c>
      <c r="AC2025">
        <v>10</v>
      </c>
      <c r="AD2025">
        <v>80</v>
      </c>
      <c r="AF2025">
        <f>IF(AE2025="",V2025,AE2025)</f>
        <v>240</v>
      </c>
      <c r="AG2025">
        <f>ROUND(AC2025,1)</f>
        <v>10</v>
      </c>
      <c r="AH2025">
        <v>2006</v>
      </c>
      <c r="AI2025" t="s">
        <v>38</v>
      </c>
      <c r="AJ2025" t="s">
        <v>38</v>
      </c>
    </row>
    <row r="2026" spans="3:36" x14ac:dyDescent="0.3">
      <c r="C2026">
        <v>2026</v>
      </c>
      <c r="D2026" t="str">
        <f t="shared" si="64"/>
        <v>51-19</v>
      </c>
      <c r="E2026" t="str">
        <f>VLOOKUP($D2026,metadata!$B$2:$S$451,2,0)</f>
        <v>Suwa, A; Gotoh, T</v>
      </c>
      <c r="F2026" t="str">
        <f>VLOOKUP($D2026,metadata!$B$2:$S$451,3,0)</f>
        <v>Geographic variation in diapause induction and mode of diapause inheritance in Tetranychus pueraricola</v>
      </c>
      <c r="G2026" t="str">
        <f>VLOOKUP($D2026,metadata!$B$2:$S$451,4,0)</f>
        <v>10.1111/j.1439-0418.2006.01050.x</v>
      </c>
      <c r="H2026" t="str">
        <f>VLOOKUP($D2026,metadata!$B$2:$S$451,5,0)</f>
        <v>y</v>
      </c>
      <c r="I2026" t="str">
        <f>VLOOKUP($D2026,metadata!$B$2:$S$451,6,0)</f>
        <v>a</v>
      </c>
      <c r="J2026" t="str">
        <f>VLOOKUP($D2026,metadata!$B$2:$S$451,7,0)</f>
        <v>i</v>
      </c>
      <c r="K2026">
        <f>VLOOKUP($D2026,metadata!$B$2:$S$451,8,0)</f>
        <v>32</v>
      </c>
      <c r="L2026">
        <f>VLOOKUP($D2026,metadata!$B$2:$S$451,9,0)</f>
        <v>5</v>
      </c>
      <c r="M2026" t="str">
        <f>VLOOKUP($D2026,metadata!$B$2:$S$451,10,0)</f>
        <v/>
      </c>
      <c r="N2026" t="str">
        <f>VLOOKUP($D2026,metadata!$B$2:$S$451,11,0)</f>
        <v>Tetranychus pueraricola</v>
      </c>
      <c r="O2026" t="str">
        <f>VLOOKUP($D2026,metadata!$B$2:$S$451,12,0)</f>
        <v>Trombidiformes</v>
      </c>
      <c r="P2026">
        <f>VLOOKUP($D2026,metadata!$B$2:$S$451,13,0)</f>
        <v>19</v>
      </c>
      <c r="Q2026">
        <f>VLOOKUP($D2026,metadata!$B$2:$S$451,14,0)</f>
        <v>33.816666666666698</v>
      </c>
      <c r="R2026">
        <f>VLOOKUP($D2026,metadata!$B$2:$S$451,15,0)</f>
        <v>134.48333333333301</v>
      </c>
      <c r="S2026" t="str">
        <f>VLOOKUP($D2026,metadata!$B$2:$S$451,16,0)</f>
        <v/>
      </c>
      <c r="T2026" t="str">
        <f>VLOOKUP($D2026,metadata!$B$2:$S$451,17,0)</f>
        <v/>
      </c>
      <c r="U2026" t="str">
        <f>VLOOKUP($D2026,metadata!$B$2:$S$451,18,0)</f>
        <v/>
      </c>
      <c r="V2026">
        <f>VLOOKUP($D2026,metadata!$B$2:$Z$451,19,0)</f>
        <v>240</v>
      </c>
      <c r="W2026" t="str">
        <f>VLOOKUP($D2026,metadata!$B$2:$Z$451,20,0)</f>
        <v>global average</v>
      </c>
      <c r="X2026" t="str">
        <f>VLOOKUP($D2026,metadata!$B$2:$Z$451,21,0)</f>
        <v/>
      </c>
      <c r="Y2026" t="str">
        <f>VLOOKUP($D2026,metadata!$B$2:$Z$451,22,0)</f>
        <v>t-51</v>
      </c>
      <c r="Z2026" t="str">
        <f>VLOOKUP($D2026,metadata!$B$2:$Z$451,23,0)</f>
        <v/>
      </c>
      <c r="AA2026" t="str">
        <f>VLOOKUP($D2026,metadata!$B$2:$Z$451,24,0)</f>
        <v/>
      </c>
      <c r="AB2026" t="str">
        <f>VLOOKUP($D2026,metadata!$B$2:$Z$451,25,0)</f>
        <v>by hand</v>
      </c>
      <c r="AC2026">
        <v>11</v>
      </c>
      <c r="AD2026">
        <v>0</v>
      </c>
      <c r="AF2026">
        <f>IF(AE2026="",V2026,AE2026)</f>
        <v>240</v>
      </c>
      <c r="AG2026">
        <f>ROUND(AC2026,1)</f>
        <v>11</v>
      </c>
      <c r="AH2026">
        <v>2006</v>
      </c>
      <c r="AI2026" t="s">
        <v>38</v>
      </c>
      <c r="AJ2026" t="s">
        <v>38</v>
      </c>
    </row>
    <row r="2027" spans="3:36" x14ac:dyDescent="0.3">
      <c r="C2027">
        <v>2027</v>
      </c>
      <c r="D2027" t="str">
        <f t="shared" si="64"/>
        <v>51-19</v>
      </c>
      <c r="E2027" t="str">
        <f>VLOOKUP($D2027,metadata!$B$2:$S$451,2,0)</f>
        <v>Suwa, A; Gotoh, T</v>
      </c>
      <c r="F2027" t="str">
        <f>VLOOKUP($D2027,metadata!$B$2:$S$451,3,0)</f>
        <v>Geographic variation in diapause induction and mode of diapause inheritance in Tetranychus pueraricola</v>
      </c>
      <c r="G2027" t="str">
        <f>VLOOKUP($D2027,metadata!$B$2:$S$451,4,0)</f>
        <v>10.1111/j.1439-0418.2006.01050.x</v>
      </c>
      <c r="H2027" t="str">
        <f>VLOOKUP($D2027,metadata!$B$2:$S$451,5,0)</f>
        <v>y</v>
      </c>
      <c r="I2027" t="str">
        <f>VLOOKUP($D2027,metadata!$B$2:$S$451,6,0)</f>
        <v>a</v>
      </c>
      <c r="J2027" t="str">
        <f>VLOOKUP($D2027,metadata!$B$2:$S$451,7,0)</f>
        <v>i</v>
      </c>
      <c r="K2027">
        <f>VLOOKUP($D2027,metadata!$B$2:$S$451,8,0)</f>
        <v>32</v>
      </c>
      <c r="L2027">
        <f>VLOOKUP($D2027,metadata!$B$2:$S$451,9,0)</f>
        <v>5</v>
      </c>
      <c r="M2027" t="str">
        <f>VLOOKUP($D2027,metadata!$B$2:$S$451,10,0)</f>
        <v/>
      </c>
      <c r="N2027" t="str">
        <f>VLOOKUP($D2027,metadata!$B$2:$S$451,11,0)</f>
        <v>Tetranychus pueraricola</v>
      </c>
      <c r="O2027" t="str">
        <f>VLOOKUP($D2027,metadata!$B$2:$S$451,12,0)</f>
        <v>Trombidiformes</v>
      </c>
      <c r="P2027">
        <f>VLOOKUP($D2027,metadata!$B$2:$S$451,13,0)</f>
        <v>19</v>
      </c>
      <c r="Q2027">
        <f>VLOOKUP($D2027,metadata!$B$2:$S$451,14,0)</f>
        <v>33.816666666666698</v>
      </c>
      <c r="R2027">
        <f>VLOOKUP($D2027,metadata!$B$2:$S$451,15,0)</f>
        <v>134.48333333333301</v>
      </c>
      <c r="S2027" t="str">
        <f>VLOOKUP($D2027,metadata!$B$2:$S$451,16,0)</f>
        <v/>
      </c>
      <c r="T2027" t="str">
        <f>VLOOKUP($D2027,metadata!$B$2:$S$451,17,0)</f>
        <v/>
      </c>
      <c r="U2027" t="str">
        <f>VLOOKUP($D2027,metadata!$B$2:$S$451,18,0)</f>
        <v/>
      </c>
      <c r="V2027">
        <f>VLOOKUP($D2027,metadata!$B$2:$Z$451,19,0)</f>
        <v>240</v>
      </c>
      <c r="W2027" t="str">
        <f>VLOOKUP($D2027,metadata!$B$2:$Z$451,20,0)</f>
        <v>global average</v>
      </c>
      <c r="X2027" t="str">
        <f>VLOOKUP($D2027,metadata!$B$2:$Z$451,21,0)</f>
        <v/>
      </c>
      <c r="Y2027" t="str">
        <f>VLOOKUP($D2027,metadata!$B$2:$Z$451,22,0)</f>
        <v>t-51</v>
      </c>
      <c r="Z2027" t="str">
        <f>VLOOKUP($D2027,metadata!$B$2:$Z$451,23,0)</f>
        <v/>
      </c>
      <c r="AA2027" t="str">
        <f>VLOOKUP($D2027,metadata!$B$2:$Z$451,24,0)</f>
        <v/>
      </c>
      <c r="AB2027" t="str">
        <f>VLOOKUP($D2027,metadata!$B$2:$Z$451,25,0)</f>
        <v>by hand</v>
      </c>
      <c r="AC2027">
        <v>11.5</v>
      </c>
      <c r="AD2027">
        <v>0</v>
      </c>
      <c r="AF2027">
        <f>IF(AE2027="",V2027,AE2027)</f>
        <v>240</v>
      </c>
      <c r="AG2027">
        <f>ROUND(AC2027,1)</f>
        <v>11.5</v>
      </c>
      <c r="AH2027">
        <v>2006</v>
      </c>
      <c r="AI2027" t="s">
        <v>38</v>
      </c>
      <c r="AJ2027" t="s">
        <v>38</v>
      </c>
    </row>
    <row r="2028" spans="3:36" x14ac:dyDescent="0.3">
      <c r="C2028">
        <v>2028</v>
      </c>
      <c r="D2028" t="str">
        <f t="shared" si="64"/>
        <v>51-19</v>
      </c>
      <c r="E2028" t="str">
        <f>VLOOKUP($D2028,metadata!$B$2:$S$451,2,0)</f>
        <v>Suwa, A; Gotoh, T</v>
      </c>
      <c r="F2028" t="str">
        <f>VLOOKUP($D2028,metadata!$B$2:$S$451,3,0)</f>
        <v>Geographic variation in diapause induction and mode of diapause inheritance in Tetranychus pueraricola</v>
      </c>
      <c r="G2028" t="str">
        <f>VLOOKUP($D2028,metadata!$B$2:$S$451,4,0)</f>
        <v>10.1111/j.1439-0418.2006.01050.x</v>
      </c>
      <c r="H2028" t="str">
        <f>VLOOKUP($D2028,metadata!$B$2:$S$451,5,0)</f>
        <v>y</v>
      </c>
      <c r="I2028" t="str">
        <f>VLOOKUP($D2028,metadata!$B$2:$S$451,6,0)</f>
        <v>a</v>
      </c>
      <c r="J2028" t="str">
        <f>VLOOKUP($D2028,metadata!$B$2:$S$451,7,0)</f>
        <v>i</v>
      </c>
      <c r="K2028">
        <f>VLOOKUP($D2028,metadata!$B$2:$S$451,8,0)</f>
        <v>32</v>
      </c>
      <c r="L2028">
        <f>VLOOKUP($D2028,metadata!$B$2:$S$451,9,0)</f>
        <v>5</v>
      </c>
      <c r="M2028" t="str">
        <f>VLOOKUP($D2028,metadata!$B$2:$S$451,10,0)</f>
        <v/>
      </c>
      <c r="N2028" t="str">
        <f>VLOOKUP($D2028,metadata!$B$2:$S$451,11,0)</f>
        <v>Tetranychus pueraricola</v>
      </c>
      <c r="O2028" t="str">
        <f>VLOOKUP($D2028,metadata!$B$2:$S$451,12,0)</f>
        <v>Trombidiformes</v>
      </c>
      <c r="P2028">
        <f>VLOOKUP($D2028,metadata!$B$2:$S$451,13,0)</f>
        <v>19</v>
      </c>
      <c r="Q2028">
        <f>VLOOKUP($D2028,metadata!$B$2:$S$451,14,0)</f>
        <v>33.816666666666698</v>
      </c>
      <c r="R2028">
        <f>VLOOKUP($D2028,metadata!$B$2:$S$451,15,0)</f>
        <v>134.48333333333301</v>
      </c>
      <c r="S2028" t="str">
        <f>VLOOKUP($D2028,metadata!$B$2:$S$451,16,0)</f>
        <v/>
      </c>
      <c r="T2028" t="str">
        <f>VLOOKUP($D2028,metadata!$B$2:$S$451,17,0)</f>
        <v/>
      </c>
      <c r="U2028" t="str">
        <f>VLOOKUP($D2028,metadata!$B$2:$S$451,18,0)</f>
        <v/>
      </c>
      <c r="V2028">
        <f>VLOOKUP($D2028,metadata!$B$2:$Z$451,19,0)</f>
        <v>240</v>
      </c>
      <c r="W2028" t="str">
        <f>VLOOKUP($D2028,metadata!$B$2:$Z$451,20,0)</f>
        <v>global average</v>
      </c>
      <c r="X2028" t="str">
        <f>VLOOKUP($D2028,metadata!$B$2:$Z$451,21,0)</f>
        <v/>
      </c>
      <c r="Y2028" t="str">
        <f>VLOOKUP($D2028,metadata!$B$2:$Z$451,22,0)</f>
        <v>t-51</v>
      </c>
      <c r="Z2028" t="str">
        <f>VLOOKUP($D2028,metadata!$B$2:$Z$451,23,0)</f>
        <v/>
      </c>
      <c r="AA2028" t="str">
        <f>VLOOKUP($D2028,metadata!$B$2:$Z$451,24,0)</f>
        <v/>
      </c>
      <c r="AB2028" t="str">
        <f>VLOOKUP($D2028,metadata!$B$2:$Z$451,25,0)</f>
        <v>by hand</v>
      </c>
      <c r="AC2028">
        <v>12</v>
      </c>
      <c r="AD2028">
        <v>0</v>
      </c>
      <c r="AF2028">
        <f>IF(AE2028="",V2028,AE2028)</f>
        <v>240</v>
      </c>
      <c r="AG2028">
        <f>ROUND(AC2028,1)</f>
        <v>12</v>
      </c>
      <c r="AH2028">
        <v>2006</v>
      </c>
      <c r="AI2028" t="s">
        <v>38</v>
      </c>
      <c r="AJ2028" t="s">
        <v>38</v>
      </c>
    </row>
    <row r="2029" spans="3:36" x14ac:dyDescent="0.3">
      <c r="C2029">
        <v>2029</v>
      </c>
      <c r="D2029" t="str">
        <f t="shared" si="64"/>
        <v>51-19</v>
      </c>
      <c r="E2029" t="str">
        <f>VLOOKUP($D2029,metadata!$B$2:$S$451,2,0)</f>
        <v>Suwa, A; Gotoh, T</v>
      </c>
      <c r="F2029" t="str">
        <f>VLOOKUP($D2029,metadata!$B$2:$S$451,3,0)</f>
        <v>Geographic variation in diapause induction and mode of diapause inheritance in Tetranychus pueraricola</v>
      </c>
      <c r="G2029" t="str">
        <f>VLOOKUP($D2029,metadata!$B$2:$S$451,4,0)</f>
        <v>10.1111/j.1439-0418.2006.01050.x</v>
      </c>
      <c r="H2029" t="str">
        <f>VLOOKUP($D2029,metadata!$B$2:$S$451,5,0)</f>
        <v>y</v>
      </c>
      <c r="I2029" t="str">
        <f>VLOOKUP($D2029,metadata!$B$2:$S$451,6,0)</f>
        <v>a</v>
      </c>
      <c r="J2029" t="str">
        <f>VLOOKUP($D2029,metadata!$B$2:$S$451,7,0)</f>
        <v>i</v>
      </c>
      <c r="K2029">
        <f>VLOOKUP($D2029,metadata!$B$2:$S$451,8,0)</f>
        <v>32</v>
      </c>
      <c r="L2029">
        <f>VLOOKUP($D2029,metadata!$B$2:$S$451,9,0)</f>
        <v>5</v>
      </c>
      <c r="M2029" t="str">
        <f>VLOOKUP($D2029,metadata!$B$2:$S$451,10,0)</f>
        <v/>
      </c>
      <c r="N2029" t="str">
        <f>VLOOKUP($D2029,metadata!$B$2:$S$451,11,0)</f>
        <v>Tetranychus pueraricola</v>
      </c>
      <c r="O2029" t="str">
        <f>VLOOKUP($D2029,metadata!$B$2:$S$451,12,0)</f>
        <v>Trombidiformes</v>
      </c>
      <c r="P2029">
        <f>VLOOKUP($D2029,metadata!$B$2:$S$451,13,0)</f>
        <v>19</v>
      </c>
      <c r="Q2029">
        <f>VLOOKUP($D2029,metadata!$B$2:$S$451,14,0)</f>
        <v>33.816666666666698</v>
      </c>
      <c r="R2029">
        <f>VLOOKUP($D2029,metadata!$B$2:$S$451,15,0)</f>
        <v>134.48333333333301</v>
      </c>
      <c r="S2029" t="str">
        <f>VLOOKUP($D2029,metadata!$B$2:$S$451,16,0)</f>
        <v/>
      </c>
      <c r="T2029" t="str">
        <f>VLOOKUP($D2029,metadata!$B$2:$S$451,17,0)</f>
        <v/>
      </c>
      <c r="U2029" t="str">
        <f>VLOOKUP($D2029,metadata!$B$2:$S$451,18,0)</f>
        <v/>
      </c>
      <c r="V2029">
        <f>VLOOKUP($D2029,metadata!$B$2:$Z$451,19,0)</f>
        <v>240</v>
      </c>
      <c r="W2029" t="str">
        <f>VLOOKUP($D2029,metadata!$B$2:$Z$451,20,0)</f>
        <v>global average</v>
      </c>
      <c r="X2029" t="str">
        <f>VLOOKUP($D2029,metadata!$B$2:$Z$451,21,0)</f>
        <v/>
      </c>
      <c r="Y2029" t="str">
        <f>VLOOKUP($D2029,metadata!$B$2:$Z$451,22,0)</f>
        <v>t-51</v>
      </c>
      <c r="Z2029" t="str">
        <f>VLOOKUP($D2029,metadata!$B$2:$Z$451,23,0)</f>
        <v/>
      </c>
      <c r="AA2029" t="str">
        <f>VLOOKUP($D2029,metadata!$B$2:$Z$451,24,0)</f>
        <v/>
      </c>
      <c r="AB2029" t="str">
        <f>VLOOKUP($D2029,metadata!$B$2:$Z$451,25,0)</f>
        <v>by hand</v>
      </c>
      <c r="AC2029">
        <v>13</v>
      </c>
      <c r="AD2029">
        <v>0</v>
      </c>
      <c r="AF2029">
        <f>IF(AE2029="",V2029,AE2029)</f>
        <v>240</v>
      </c>
      <c r="AG2029">
        <f>ROUND(AC2029,1)</f>
        <v>13</v>
      </c>
      <c r="AH2029">
        <v>2006</v>
      </c>
      <c r="AI2029" t="s">
        <v>38</v>
      </c>
      <c r="AJ2029" t="s">
        <v>38</v>
      </c>
    </row>
    <row r="2030" spans="3:36" x14ac:dyDescent="0.3">
      <c r="C2030">
        <v>2030</v>
      </c>
      <c r="D2030" t="str">
        <f t="shared" si="64"/>
        <v>51-20</v>
      </c>
      <c r="E2030" t="str">
        <f>VLOOKUP($D2030,metadata!$B$2:$S$451,2,0)</f>
        <v>Suwa, A; Gotoh, T</v>
      </c>
      <c r="F2030" t="str">
        <f>VLOOKUP($D2030,metadata!$B$2:$S$451,3,0)</f>
        <v>Geographic variation in diapause induction and mode of diapause inheritance in Tetranychus pueraricola</v>
      </c>
      <c r="G2030" t="str">
        <f>VLOOKUP($D2030,metadata!$B$2:$S$451,4,0)</f>
        <v>10.1111/j.1439-0418.2006.01050.x</v>
      </c>
      <c r="H2030" t="str">
        <f>VLOOKUP($D2030,metadata!$B$2:$S$451,5,0)</f>
        <v>y</v>
      </c>
      <c r="I2030" t="str">
        <f>VLOOKUP($D2030,metadata!$B$2:$S$451,6,0)</f>
        <v>a</v>
      </c>
      <c r="J2030" t="str">
        <f>VLOOKUP($D2030,metadata!$B$2:$S$451,7,0)</f>
        <v>i</v>
      </c>
      <c r="K2030">
        <f>VLOOKUP($D2030,metadata!$B$2:$S$451,8,0)</f>
        <v>32</v>
      </c>
      <c r="L2030">
        <f>VLOOKUP($D2030,metadata!$B$2:$S$451,9,0)</f>
        <v>5</v>
      </c>
      <c r="M2030" t="str">
        <f>VLOOKUP($D2030,metadata!$B$2:$S$451,10,0)</f>
        <v/>
      </c>
      <c r="N2030" t="str">
        <f>VLOOKUP($D2030,metadata!$B$2:$S$451,11,0)</f>
        <v>Tetranychus pueraricola</v>
      </c>
      <c r="O2030" t="str">
        <f>VLOOKUP($D2030,metadata!$B$2:$S$451,12,0)</f>
        <v>Trombidiformes</v>
      </c>
      <c r="P2030">
        <f>VLOOKUP($D2030,metadata!$B$2:$S$451,13,0)</f>
        <v>20</v>
      </c>
      <c r="Q2030">
        <f>VLOOKUP($D2030,metadata!$B$2:$S$451,14,0)</f>
        <v>33.700000000000003</v>
      </c>
      <c r="R2030">
        <f>VLOOKUP($D2030,metadata!$B$2:$S$451,15,0)</f>
        <v>133.88333333333301</v>
      </c>
      <c r="S2030" t="str">
        <f>VLOOKUP($D2030,metadata!$B$2:$S$451,16,0)</f>
        <v/>
      </c>
      <c r="T2030" t="str">
        <f>VLOOKUP($D2030,metadata!$B$2:$S$451,17,0)</f>
        <v/>
      </c>
      <c r="U2030" t="str">
        <f>VLOOKUP($D2030,metadata!$B$2:$S$451,18,0)</f>
        <v/>
      </c>
      <c r="V2030">
        <f>VLOOKUP($D2030,metadata!$B$2:$Z$451,19,0)</f>
        <v>240</v>
      </c>
      <c r="W2030" t="str">
        <f>VLOOKUP($D2030,metadata!$B$2:$Z$451,20,0)</f>
        <v>global average</v>
      </c>
      <c r="X2030" t="str">
        <f>VLOOKUP($D2030,metadata!$B$2:$Z$451,21,0)</f>
        <v/>
      </c>
      <c r="Y2030" t="str">
        <f>VLOOKUP($D2030,metadata!$B$2:$Z$451,22,0)</f>
        <v>t-51</v>
      </c>
      <c r="Z2030" t="str">
        <f>VLOOKUP($D2030,metadata!$B$2:$Z$451,23,0)</f>
        <v/>
      </c>
      <c r="AA2030" t="str">
        <f>VLOOKUP($D2030,metadata!$B$2:$Z$451,24,0)</f>
        <v/>
      </c>
      <c r="AB2030" t="str">
        <f>VLOOKUP($D2030,metadata!$B$2:$Z$451,25,0)</f>
        <v>by hand</v>
      </c>
      <c r="AC2030">
        <v>10</v>
      </c>
      <c r="AD2030">
        <v>100</v>
      </c>
      <c r="AF2030">
        <f>IF(AE2030="",V2030,AE2030)</f>
        <v>240</v>
      </c>
      <c r="AG2030">
        <f>ROUND(AC2030,1)</f>
        <v>10</v>
      </c>
      <c r="AH2030">
        <v>2006</v>
      </c>
      <c r="AI2030" t="s">
        <v>37</v>
      </c>
      <c r="AJ2030" t="s">
        <v>37</v>
      </c>
    </row>
    <row r="2031" spans="3:36" x14ac:dyDescent="0.3">
      <c r="C2031">
        <v>2031</v>
      </c>
      <c r="D2031" t="str">
        <f t="shared" si="64"/>
        <v>51-20</v>
      </c>
      <c r="E2031" t="str">
        <f>VLOOKUP($D2031,metadata!$B$2:$S$451,2,0)</f>
        <v>Suwa, A; Gotoh, T</v>
      </c>
      <c r="F2031" t="str">
        <f>VLOOKUP($D2031,metadata!$B$2:$S$451,3,0)</f>
        <v>Geographic variation in diapause induction and mode of diapause inheritance in Tetranychus pueraricola</v>
      </c>
      <c r="G2031" t="str">
        <f>VLOOKUP($D2031,metadata!$B$2:$S$451,4,0)</f>
        <v>10.1111/j.1439-0418.2006.01050.x</v>
      </c>
      <c r="H2031" t="str">
        <f>VLOOKUP($D2031,metadata!$B$2:$S$451,5,0)</f>
        <v>y</v>
      </c>
      <c r="I2031" t="str">
        <f>VLOOKUP($D2031,metadata!$B$2:$S$451,6,0)</f>
        <v>a</v>
      </c>
      <c r="J2031" t="str">
        <f>VLOOKUP($D2031,metadata!$B$2:$S$451,7,0)</f>
        <v>i</v>
      </c>
      <c r="K2031">
        <f>VLOOKUP($D2031,metadata!$B$2:$S$451,8,0)</f>
        <v>32</v>
      </c>
      <c r="L2031">
        <f>VLOOKUP($D2031,metadata!$B$2:$S$451,9,0)</f>
        <v>5</v>
      </c>
      <c r="M2031" t="str">
        <f>VLOOKUP($D2031,metadata!$B$2:$S$451,10,0)</f>
        <v/>
      </c>
      <c r="N2031" t="str">
        <f>VLOOKUP($D2031,metadata!$B$2:$S$451,11,0)</f>
        <v>Tetranychus pueraricola</v>
      </c>
      <c r="O2031" t="str">
        <f>VLOOKUP($D2031,metadata!$B$2:$S$451,12,0)</f>
        <v>Trombidiformes</v>
      </c>
      <c r="P2031">
        <f>VLOOKUP($D2031,metadata!$B$2:$S$451,13,0)</f>
        <v>20</v>
      </c>
      <c r="Q2031">
        <f>VLOOKUP($D2031,metadata!$B$2:$S$451,14,0)</f>
        <v>33.700000000000003</v>
      </c>
      <c r="R2031">
        <f>VLOOKUP($D2031,metadata!$B$2:$S$451,15,0)</f>
        <v>133.88333333333301</v>
      </c>
      <c r="S2031" t="str">
        <f>VLOOKUP($D2031,metadata!$B$2:$S$451,16,0)</f>
        <v/>
      </c>
      <c r="T2031" t="str">
        <f>VLOOKUP($D2031,metadata!$B$2:$S$451,17,0)</f>
        <v/>
      </c>
      <c r="U2031" t="str">
        <f>VLOOKUP($D2031,metadata!$B$2:$S$451,18,0)</f>
        <v/>
      </c>
      <c r="V2031">
        <f>VLOOKUP($D2031,metadata!$B$2:$Z$451,19,0)</f>
        <v>240</v>
      </c>
      <c r="W2031" t="str">
        <f>VLOOKUP($D2031,metadata!$B$2:$Z$451,20,0)</f>
        <v>global average</v>
      </c>
      <c r="X2031" t="str">
        <f>VLOOKUP($D2031,metadata!$B$2:$Z$451,21,0)</f>
        <v/>
      </c>
      <c r="Y2031" t="str">
        <f>VLOOKUP($D2031,metadata!$B$2:$Z$451,22,0)</f>
        <v>t-51</v>
      </c>
      <c r="Z2031" t="str">
        <f>VLOOKUP($D2031,metadata!$B$2:$Z$451,23,0)</f>
        <v/>
      </c>
      <c r="AA2031" t="str">
        <f>VLOOKUP($D2031,metadata!$B$2:$Z$451,24,0)</f>
        <v/>
      </c>
      <c r="AB2031" t="str">
        <f>VLOOKUP($D2031,metadata!$B$2:$Z$451,25,0)</f>
        <v>by hand</v>
      </c>
      <c r="AC2031">
        <v>11</v>
      </c>
      <c r="AD2031">
        <v>100</v>
      </c>
      <c r="AF2031">
        <f>IF(AE2031="",V2031,AE2031)</f>
        <v>240</v>
      </c>
      <c r="AG2031">
        <f>ROUND(AC2031,1)</f>
        <v>11</v>
      </c>
      <c r="AH2031">
        <v>2006</v>
      </c>
      <c r="AI2031" t="s">
        <v>37</v>
      </c>
      <c r="AJ2031" t="s">
        <v>37</v>
      </c>
    </row>
    <row r="2032" spans="3:36" x14ac:dyDescent="0.3">
      <c r="C2032">
        <v>2032</v>
      </c>
      <c r="D2032" t="str">
        <f t="shared" si="64"/>
        <v>51-20</v>
      </c>
      <c r="E2032" t="str">
        <f>VLOOKUP($D2032,metadata!$B$2:$S$451,2,0)</f>
        <v>Suwa, A; Gotoh, T</v>
      </c>
      <c r="F2032" t="str">
        <f>VLOOKUP($D2032,metadata!$B$2:$S$451,3,0)</f>
        <v>Geographic variation in diapause induction and mode of diapause inheritance in Tetranychus pueraricola</v>
      </c>
      <c r="G2032" t="str">
        <f>VLOOKUP($D2032,metadata!$B$2:$S$451,4,0)</f>
        <v>10.1111/j.1439-0418.2006.01050.x</v>
      </c>
      <c r="H2032" t="str">
        <f>VLOOKUP($D2032,metadata!$B$2:$S$451,5,0)</f>
        <v>y</v>
      </c>
      <c r="I2032" t="str">
        <f>VLOOKUP($D2032,metadata!$B$2:$S$451,6,0)</f>
        <v>a</v>
      </c>
      <c r="J2032" t="str">
        <f>VLOOKUP($D2032,metadata!$B$2:$S$451,7,0)</f>
        <v>i</v>
      </c>
      <c r="K2032">
        <f>VLOOKUP($D2032,metadata!$B$2:$S$451,8,0)</f>
        <v>32</v>
      </c>
      <c r="L2032">
        <f>VLOOKUP($D2032,metadata!$B$2:$S$451,9,0)</f>
        <v>5</v>
      </c>
      <c r="M2032" t="str">
        <f>VLOOKUP($D2032,metadata!$B$2:$S$451,10,0)</f>
        <v/>
      </c>
      <c r="N2032" t="str">
        <f>VLOOKUP($D2032,metadata!$B$2:$S$451,11,0)</f>
        <v>Tetranychus pueraricola</v>
      </c>
      <c r="O2032" t="str">
        <f>VLOOKUP($D2032,metadata!$B$2:$S$451,12,0)</f>
        <v>Trombidiformes</v>
      </c>
      <c r="P2032">
        <f>VLOOKUP($D2032,metadata!$B$2:$S$451,13,0)</f>
        <v>20</v>
      </c>
      <c r="Q2032">
        <f>VLOOKUP($D2032,metadata!$B$2:$S$451,14,0)</f>
        <v>33.700000000000003</v>
      </c>
      <c r="R2032">
        <f>VLOOKUP($D2032,metadata!$B$2:$S$451,15,0)</f>
        <v>133.88333333333301</v>
      </c>
      <c r="S2032" t="str">
        <f>VLOOKUP($D2032,metadata!$B$2:$S$451,16,0)</f>
        <v/>
      </c>
      <c r="T2032" t="str">
        <f>VLOOKUP($D2032,metadata!$B$2:$S$451,17,0)</f>
        <v/>
      </c>
      <c r="U2032" t="str">
        <f>VLOOKUP($D2032,metadata!$B$2:$S$451,18,0)</f>
        <v/>
      </c>
      <c r="V2032">
        <f>VLOOKUP($D2032,metadata!$B$2:$Z$451,19,0)</f>
        <v>240</v>
      </c>
      <c r="W2032" t="str">
        <f>VLOOKUP($D2032,metadata!$B$2:$Z$451,20,0)</f>
        <v>global average</v>
      </c>
      <c r="X2032" t="str">
        <f>VLOOKUP($D2032,metadata!$B$2:$Z$451,21,0)</f>
        <v/>
      </c>
      <c r="Y2032" t="str">
        <f>VLOOKUP($D2032,metadata!$B$2:$Z$451,22,0)</f>
        <v>t-51</v>
      </c>
      <c r="Z2032" t="str">
        <f>VLOOKUP($D2032,metadata!$B$2:$Z$451,23,0)</f>
        <v/>
      </c>
      <c r="AA2032" t="str">
        <f>VLOOKUP($D2032,metadata!$B$2:$Z$451,24,0)</f>
        <v/>
      </c>
      <c r="AB2032" t="str">
        <f>VLOOKUP($D2032,metadata!$B$2:$Z$451,25,0)</f>
        <v>by hand</v>
      </c>
      <c r="AC2032">
        <v>11.5</v>
      </c>
      <c r="AD2032">
        <v>91.6666666666667</v>
      </c>
      <c r="AF2032">
        <f>IF(AE2032="",V2032,AE2032)</f>
        <v>240</v>
      </c>
      <c r="AG2032">
        <f>ROUND(AC2032,1)</f>
        <v>11.5</v>
      </c>
      <c r="AH2032">
        <v>2006</v>
      </c>
      <c r="AI2032" t="s">
        <v>37</v>
      </c>
      <c r="AJ2032" t="s">
        <v>37</v>
      </c>
    </row>
    <row r="2033" spans="3:36" x14ac:dyDescent="0.3">
      <c r="C2033">
        <v>2033</v>
      </c>
      <c r="D2033" t="str">
        <f t="shared" si="64"/>
        <v>51-20</v>
      </c>
      <c r="E2033" t="str">
        <f>VLOOKUP($D2033,metadata!$B$2:$S$451,2,0)</f>
        <v>Suwa, A; Gotoh, T</v>
      </c>
      <c r="F2033" t="str">
        <f>VLOOKUP($D2033,metadata!$B$2:$S$451,3,0)</f>
        <v>Geographic variation in diapause induction and mode of diapause inheritance in Tetranychus pueraricola</v>
      </c>
      <c r="G2033" t="str">
        <f>VLOOKUP($D2033,metadata!$B$2:$S$451,4,0)</f>
        <v>10.1111/j.1439-0418.2006.01050.x</v>
      </c>
      <c r="H2033" t="str">
        <f>VLOOKUP($D2033,metadata!$B$2:$S$451,5,0)</f>
        <v>y</v>
      </c>
      <c r="I2033" t="str">
        <f>VLOOKUP($D2033,metadata!$B$2:$S$451,6,0)</f>
        <v>a</v>
      </c>
      <c r="J2033" t="str">
        <f>VLOOKUP($D2033,metadata!$B$2:$S$451,7,0)</f>
        <v>i</v>
      </c>
      <c r="K2033">
        <f>VLOOKUP($D2033,metadata!$B$2:$S$451,8,0)</f>
        <v>32</v>
      </c>
      <c r="L2033">
        <f>VLOOKUP($D2033,metadata!$B$2:$S$451,9,0)</f>
        <v>5</v>
      </c>
      <c r="M2033" t="str">
        <f>VLOOKUP($D2033,metadata!$B$2:$S$451,10,0)</f>
        <v/>
      </c>
      <c r="N2033" t="str">
        <f>VLOOKUP($D2033,metadata!$B$2:$S$451,11,0)</f>
        <v>Tetranychus pueraricola</v>
      </c>
      <c r="O2033" t="str">
        <f>VLOOKUP($D2033,metadata!$B$2:$S$451,12,0)</f>
        <v>Trombidiformes</v>
      </c>
      <c r="P2033">
        <f>VLOOKUP($D2033,metadata!$B$2:$S$451,13,0)</f>
        <v>20</v>
      </c>
      <c r="Q2033">
        <f>VLOOKUP($D2033,metadata!$B$2:$S$451,14,0)</f>
        <v>33.700000000000003</v>
      </c>
      <c r="R2033">
        <f>VLOOKUP($D2033,metadata!$B$2:$S$451,15,0)</f>
        <v>133.88333333333301</v>
      </c>
      <c r="S2033" t="str">
        <f>VLOOKUP($D2033,metadata!$B$2:$S$451,16,0)</f>
        <v/>
      </c>
      <c r="T2033" t="str">
        <f>VLOOKUP($D2033,metadata!$B$2:$S$451,17,0)</f>
        <v/>
      </c>
      <c r="U2033" t="str">
        <f>VLOOKUP($D2033,metadata!$B$2:$S$451,18,0)</f>
        <v/>
      </c>
      <c r="V2033">
        <f>VLOOKUP($D2033,metadata!$B$2:$Z$451,19,0)</f>
        <v>240</v>
      </c>
      <c r="W2033" t="str">
        <f>VLOOKUP($D2033,metadata!$B$2:$Z$451,20,0)</f>
        <v>global average</v>
      </c>
      <c r="X2033" t="str">
        <f>VLOOKUP($D2033,metadata!$B$2:$Z$451,21,0)</f>
        <v/>
      </c>
      <c r="Y2033" t="str">
        <f>VLOOKUP($D2033,metadata!$B$2:$Z$451,22,0)</f>
        <v>t-51</v>
      </c>
      <c r="Z2033" t="str">
        <f>VLOOKUP($D2033,metadata!$B$2:$Z$451,23,0)</f>
        <v/>
      </c>
      <c r="AA2033" t="str">
        <f>VLOOKUP($D2033,metadata!$B$2:$Z$451,24,0)</f>
        <v/>
      </c>
      <c r="AB2033" t="str">
        <f>VLOOKUP($D2033,metadata!$B$2:$Z$451,25,0)</f>
        <v>by hand</v>
      </c>
      <c r="AC2033">
        <v>12</v>
      </c>
      <c r="AD2033">
        <v>13.3333333333333</v>
      </c>
      <c r="AF2033">
        <f>IF(AE2033="",V2033,AE2033)</f>
        <v>240</v>
      </c>
      <c r="AG2033">
        <f>ROUND(AC2033,1)</f>
        <v>12</v>
      </c>
      <c r="AH2033">
        <v>2006</v>
      </c>
      <c r="AI2033" t="s">
        <v>37</v>
      </c>
      <c r="AJ2033" t="s">
        <v>37</v>
      </c>
    </row>
    <row r="2034" spans="3:36" x14ac:dyDescent="0.3">
      <c r="C2034">
        <v>2034</v>
      </c>
      <c r="D2034" t="str">
        <f t="shared" si="64"/>
        <v>51-20</v>
      </c>
      <c r="E2034" t="str">
        <f>VLOOKUP($D2034,metadata!$B$2:$S$451,2,0)</f>
        <v>Suwa, A; Gotoh, T</v>
      </c>
      <c r="F2034" t="str">
        <f>VLOOKUP($D2034,metadata!$B$2:$S$451,3,0)</f>
        <v>Geographic variation in diapause induction and mode of diapause inheritance in Tetranychus pueraricola</v>
      </c>
      <c r="G2034" t="str">
        <f>VLOOKUP($D2034,metadata!$B$2:$S$451,4,0)</f>
        <v>10.1111/j.1439-0418.2006.01050.x</v>
      </c>
      <c r="H2034" t="str">
        <f>VLOOKUP($D2034,metadata!$B$2:$S$451,5,0)</f>
        <v>y</v>
      </c>
      <c r="I2034" t="str">
        <f>VLOOKUP($D2034,metadata!$B$2:$S$451,6,0)</f>
        <v>a</v>
      </c>
      <c r="J2034" t="str">
        <f>VLOOKUP($D2034,metadata!$B$2:$S$451,7,0)</f>
        <v>i</v>
      </c>
      <c r="K2034">
        <f>VLOOKUP($D2034,metadata!$B$2:$S$451,8,0)</f>
        <v>32</v>
      </c>
      <c r="L2034">
        <f>VLOOKUP($D2034,metadata!$B$2:$S$451,9,0)</f>
        <v>5</v>
      </c>
      <c r="M2034" t="str">
        <f>VLOOKUP($D2034,metadata!$B$2:$S$451,10,0)</f>
        <v/>
      </c>
      <c r="N2034" t="str">
        <f>VLOOKUP($D2034,metadata!$B$2:$S$451,11,0)</f>
        <v>Tetranychus pueraricola</v>
      </c>
      <c r="O2034" t="str">
        <f>VLOOKUP($D2034,metadata!$B$2:$S$451,12,0)</f>
        <v>Trombidiformes</v>
      </c>
      <c r="P2034">
        <f>VLOOKUP($D2034,metadata!$B$2:$S$451,13,0)</f>
        <v>20</v>
      </c>
      <c r="Q2034">
        <f>VLOOKUP($D2034,metadata!$B$2:$S$451,14,0)</f>
        <v>33.700000000000003</v>
      </c>
      <c r="R2034">
        <f>VLOOKUP($D2034,metadata!$B$2:$S$451,15,0)</f>
        <v>133.88333333333301</v>
      </c>
      <c r="S2034" t="str">
        <f>VLOOKUP($D2034,metadata!$B$2:$S$451,16,0)</f>
        <v/>
      </c>
      <c r="T2034" t="str">
        <f>VLOOKUP($D2034,metadata!$B$2:$S$451,17,0)</f>
        <v/>
      </c>
      <c r="U2034" t="str">
        <f>VLOOKUP($D2034,metadata!$B$2:$S$451,18,0)</f>
        <v/>
      </c>
      <c r="V2034">
        <f>VLOOKUP($D2034,metadata!$B$2:$Z$451,19,0)</f>
        <v>240</v>
      </c>
      <c r="W2034" t="str">
        <f>VLOOKUP($D2034,metadata!$B$2:$Z$451,20,0)</f>
        <v>global average</v>
      </c>
      <c r="X2034" t="str">
        <f>VLOOKUP($D2034,metadata!$B$2:$Z$451,21,0)</f>
        <v/>
      </c>
      <c r="Y2034" t="str">
        <f>VLOOKUP($D2034,metadata!$B$2:$Z$451,22,0)</f>
        <v>t-51</v>
      </c>
      <c r="Z2034" t="str">
        <f>VLOOKUP($D2034,metadata!$B$2:$Z$451,23,0)</f>
        <v/>
      </c>
      <c r="AA2034" t="str">
        <f>VLOOKUP($D2034,metadata!$B$2:$Z$451,24,0)</f>
        <v/>
      </c>
      <c r="AB2034" t="str">
        <f>VLOOKUP($D2034,metadata!$B$2:$Z$451,25,0)</f>
        <v>by hand</v>
      </c>
      <c r="AC2034">
        <v>13</v>
      </c>
      <c r="AD2034">
        <v>0</v>
      </c>
      <c r="AF2034">
        <f>IF(AE2034="",V2034,AE2034)</f>
        <v>240</v>
      </c>
      <c r="AG2034">
        <f>ROUND(AC2034,1)</f>
        <v>13</v>
      </c>
      <c r="AH2034">
        <v>2006</v>
      </c>
      <c r="AI2034" t="s">
        <v>37</v>
      </c>
      <c r="AJ2034" t="s">
        <v>37</v>
      </c>
    </row>
    <row r="2035" spans="3:36" x14ac:dyDescent="0.3">
      <c r="C2035">
        <v>2035</v>
      </c>
      <c r="D2035" t="str">
        <f t="shared" si="64"/>
        <v>51-21</v>
      </c>
      <c r="E2035" t="str">
        <f>VLOOKUP($D2035,metadata!$B$2:$S$451,2,0)</f>
        <v>Suwa, A; Gotoh, T</v>
      </c>
      <c r="F2035" t="str">
        <f>VLOOKUP($D2035,metadata!$B$2:$S$451,3,0)</f>
        <v>Geographic variation in diapause induction and mode of diapause inheritance in Tetranychus pueraricola</v>
      </c>
      <c r="G2035" t="str">
        <f>VLOOKUP($D2035,metadata!$B$2:$S$451,4,0)</f>
        <v>10.1111/j.1439-0418.2006.01050.x</v>
      </c>
      <c r="H2035" t="str">
        <f>VLOOKUP($D2035,metadata!$B$2:$S$451,5,0)</f>
        <v>y</v>
      </c>
      <c r="I2035" t="str">
        <f>VLOOKUP($D2035,metadata!$B$2:$S$451,6,0)</f>
        <v>a</v>
      </c>
      <c r="J2035" t="str">
        <f>VLOOKUP($D2035,metadata!$B$2:$S$451,7,0)</f>
        <v>i</v>
      </c>
      <c r="K2035">
        <f>VLOOKUP($D2035,metadata!$B$2:$S$451,8,0)</f>
        <v>32</v>
      </c>
      <c r="L2035">
        <f>VLOOKUP($D2035,metadata!$B$2:$S$451,9,0)</f>
        <v>5</v>
      </c>
      <c r="M2035" t="str">
        <f>VLOOKUP($D2035,metadata!$B$2:$S$451,10,0)</f>
        <v/>
      </c>
      <c r="N2035" t="str">
        <f>VLOOKUP($D2035,metadata!$B$2:$S$451,11,0)</f>
        <v>Tetranychus pueraricola</v>
      </c>
      <c r="O2035" t="str">
        <f>VLOOKUP($D2035,metadata!$B$2:$S$451,12,0)</f>
        <v>Trombidiformes</v>
      </c>
      <c r="P2035">
        <f>VLOOKUP($D2035,metadata!$B$2:$S$451,13,0)</f>
        <v>21</v>
      </c>
      <c r="Q2035">
        <f>VLOOKUP($D2035,metadata!$B$2:$S$451,14,0)</f>
        <v>33.633333333333297</v>
      </c>
      <c r="R2035">
        <f>VLOOKUP($D2035,metadata!$B$2:$S$451,15,0)</f>
        <v>133.78333333333299</v>
      </c>
      <c r="S2035" t="str">
        <f>VLOOKUP($D2035,metadata!$B$2:$S$451,16,0)</f>
        <v/>
      </c>
      <c r="T2035" t="str">
        <f>VLOOKUP($D2035,metadata!$B$2:$S$451,17,0)</f>
        <v/>
      </c>
      <c r="U2035" t="str">
        <f>VLOOKUP($D2035,metadata!$B$2:$S$451,18,0)</f>
        <v/>
      </c>
      <c r="V2035">
        <f>VLOOKUP($D2035,metadata!$B$2:$Z$451,19,0)</f>
        <v>240</v>
      </c>
      <c r="W2035" t="str">
        <f>VLOOKUP($D2035,metadata!$B$2:$Z$451,20,0)</f>
        <v>global average</v>
      </c>
      <c r="X2035" t="str">
        <f>VLOOKUP($D2035,metadata!$B$2:$Z$451,21,0)</f>
        <v/>
      </c>
      <c r="Y2035" t="str">
        <f>VLOOKUP($D2035,metadata!$B$2:$Z$451,22,0)</f>
        <v>t-51</v>
      </c>
      <c r="Z2035" t="str">
        <f>VLOOKUP($D2035,metadata!$B$2:$Z$451,23,0)</f>
        <v/>
      </c>
      <c r="AA2035" t="str">
        <f>VLOOKUP($D2035,metadata!$B$2:$Z$451,24,0)</f>
        <v/>
      </c>
      <c r="AB2035" t="str">
        <f>VLOOKUP($D2035,metadata!$B$2:$Z$451,25,0)</f>
        <v>by hand</v>
      </c>
      <c r="AC2035">
        <v>10</v>
      </c>
      <c r="AD2035">
        <v>100</v>
      </c>
      <c r="AF2035">
        <f>IF(AE2035="",V2035,AE2035)</f>
        <v>240</v>
      </c>
      <c r="AG2035">
        <f>ROUND(AC2035,1)</f>
        <v>10</v>
      </c>
      <c r="AH2035">
        <v>2006</v>
      </c>
      <c r="AI2035" t="s">
        <v>37</v>
      </c>
      <c r="AJ2035" t="s">
        <v>37</v>
      </c>
    </row>
    <row r="2036" spans="3:36" x14ac:dyDescent="0.3">
      <c r="C2036">
        <v>2036</v>
      </c>
      <c r="D2036" t="str">
        <f t="shared" si="64"/>
        <v>51-21</v>
      </c>
      <c r="E2036" t="str">
        <f>VLOOKUP($D2036,metadata!$B$2:$S$451,2,0)</f>
        <v>Suwa, A; Gotoh, T</v>
      </c>
      <c r="F2036" t="str">
        <f>VLOOKUP($D2036,metadata!$B$2:$S$451,3,0)</f>
        <v>Geographic variation in diapause induction and mode of diapause inheritance in Tetranychus pueraricola</v>
      </c>
      <c r="G2036" t="str">
        <f>VLOOKUP($D2036,metadata!$B$2:$S$451,4,0)</f>
        <v>10.1111/j.1439-0418.2006.01050.x</v>
      </c>
      <c r="H2036" t="str">
        <f>VLOOKUP($D2036,metadata!$B$2:$S$451,5,0)</f>
        <v>y</v>
      </c>
      <c r="I2036" t="str">
        <f>VLOOKUP($D2036,metadata!$B$2:$S$451,6,0)</f>
        <v>a</v>
      </c>
      <c r="J2036" t="str">
        <f>VLOOKUP($D2036,metadata!$B$2:$S$451,7,0)</f>
        <v>i</v>
      </c>
      <c r="K2036">
        <f>VLOOKUP($D2036,metadata!$B$2:$S$451,8,0)</f>
        <v>32</v>
      </c>
      <c r="L2036">
        <f>VLOOKUP($D2036,metadata!$B$2:$S$451,9,0)</f>
        <v>5</v>
      </c>
      <c r="M2036" t="str">
        <f>VLOOKUP($D2036,metadata!$B$2:$S$451,10,0)</f>
        <v/>
      </c>
      <c r="N2036" t="str">
        <f>VLOOKUP($D2036,metadata!$B$2:$S$451,11,0)</f>
        <v>Tetranychus pueraricola</v>
      </c>
      <c r="O2036" t="str">
        <f>VLOOKUP($D2036,metadata!$B$2:$S$451,12,0)</f>
        <v>Trombidiformes</v>
      </c>
      <c r="P2036">
        <f>VLOOKUP($D2036,metadata!$B$2:$S$451,13,0)</f>
        <v>21</v>
      </c>
      <c r="Q2036">
        <f>VLOOKUP($D2036,metadata!$B$2:$S$451,14,0)</f>
        <v>33.633333333333297</v>
      </c>
      <c r="R2036">
        <f>VLOOKUP($D2036,metadata!$B$2:$S$451,15,0)</f>
        <v>133.78333333333299</v>
      </c>
      <c r="S2036" t="str">
        <f>VLOOKUP($D2036,metadata!$B$2:$S$451,16,0)</f>
        <v/>
      </c>
      <c r="T2036" t="str">
        <f>VLOOKUP($D2036,metadata!$B$2:$S$451,17,0)</f>
        <v/>
      </c>
      <c r="U2036" t="str">
        <f>VLOOKUP($D2036,metadata!$B$2:$S$451,18,0)</f>
        <v/>
      </c>
      <c r="V2036">
        <f>VLOOKUP($D2036,metadata!$B$2:$Z$451,19,0)</f>
        <v>240</v>
      </c>
      <c r="W2036" t="str">
        <f>VLOOKUP($D2036,metadata!$B$2:$Z$451,20,0)</f>
        <v>global average</v>
      </c>
      <c r="X2036" t="str">
        <f>VLOOKUP($D2036,metadata!$B$2:$Z$451,21,0)</f>
        <v/>
      </c>
      <c r="Y2036" t="str">
        <f>VLOOKUP($D2036,metadata!$B$2:$Z$451,22,0)</f>
        <v>t-51</v>
      </c>
      <c r="Z2036" t="str">
        <f>VLOOKUP($D2036,metadata!$B$2:$Z$451,23,0)</f>
        <v/>
      </c>
      <c r="AA2036" t="str">
        <f>VLOOKUP($D2036,metadata!$B$2:$Z$451,24,0)</f>
        <v/>
      </c>
      <c r="AB2036" t="str">
        <f>VLOOKUP($D2036,metadata!$B$2:$Z$451,25,0)</f>
        <v>by hand</v>
      </c>
      <c r="AC2036">
        <v>11</v>
      </c>
      <c r="AD2036">
        <v>88.3333333333333</v>
      </c>
      <c r="AF2036">
        <f>IF(AE2036="",V2036,AE2036)</f>
        <v>240</v>
      </c>
      <c r="AG2036">
        <f>ROUND(AC2036,1)</f>
        <v>11</v>
      </c>
      <c r="AH2036">
        <v>2006</v>
      </c>
      <c r="AI2036" t="s">
        <v>37</v>
      </c>
      <c r="AJ2036" t="s">
        <v>37</v>
      </c>
    </row>
    <row r="2037" spans="3:36" x14ac:dyDescent="0.3">
      <c r="C2037">
        <v>2037</v>
      </c>
      <c r="D2037" t="str">
        <f t="shared" si="64"/>
        <v>51-21</v>
      </c>
      <c r="E2037" t="str">
        <f>VLOOKUP($D2037,metadata!$B$2:$S$451,2,0)</f>
        <v>Suwa, A; Gotoh, T</v>
      </c>
      <c r="F2037" t="str">
        <f>VLOOKUP($D2037,metadata!$B$2:$S$451,3,0)</f>
        <v>Geographic variation in diapause induction and mode of diapause inheritance in Tetranychus pueraricola</v>
      </c>
      <c r="G2037" t="str">
        <f>VLOOKUP($D2037,metadata!$B$2:$S$451,4,0)</f>
        <v>10.1111/j.1439-0418.2006.01050.x</v>
      </c>
      <c r="H2037" t="str">
        <f>VLOOKUP($D2037,metadata!$B$2:$S$451,5,0)</f>
        <v>y</v>
      </c>
      <c r="I2037" t="str">
        <f>VLOOKUP($D2037,metadata!$B$2:$S$451,6,0)</f>
        <v>a</v>
      </c>
      <c r="J2037" t="str">
        <f>VLOOKUP($D2037,metadata!$B$2:$S$451,7,0)</f>
        <v>i</v>
      </c>
      <c r="K2037">
        <f>VLOOKUP($D2037,metadata!$B$2:$S$451,8,0)</f>
        <v>32</v>
      </c>
      <c r="L2037">
        <f>VLOOKUP($D2037,metadata!$B$2:$S$451,9,0)</f>
        <v>5</v>
      </c>
      <c r="M2037" t="str">
        <f>VLOOKUP($D2037,metadata!$B$2:$S$451,10,0)</f>
        <v/>
      </c>
      <c r="N2037" t="str">
        <f>VLOOKUP($D2037,metadata!$B$2:$S$451,11,0)</f>
        <v>Tetranychus pueraricola</v>
      </c>
      <c r="O2037" t="str">
        <f>VLOOKUP($D2037,metadata!$B$2:$S$451,12,0)</f>
        <v>Trombidiformes</v>
      </c>
      <c r="P2037">
        <f>VLOOKUP($D2037,metadata!$B$2:$S$451,13,0)</f>
        <v>21</v>
      </c>
      <c r="Q2037">
        <f>VLOOKUP($D2037,metadata!$B$2:$S$451,14,0)</f>
        <v>33.633333333333297</v>
      </c>
      <c r="R2037">
        <f>VLOOKUP($D2037,metadata!$B$2:$S$451,15,0)</f>
        <v>133.78333333333299</v>
      </c>
      <c r="S2037" t="str">
        <f>VLOOKUP($D2037,metadata!$B$2:$S$451,16,0)</f>
        <v/>
      </c>
      <c r="T2037" t="str">
        <f>VLOOKUP($D2037,metadata!$B$2:$S$451,17,0)</f>
        <v/>
      </c>
      <c r="U2037" t="str">
        <f>VLOOKUP($D2037,metadata!$B$2:$S$451,18,0)</f>
        <v/>
      </c>
      <c r="V2037">
        <f>VLOOKUP($D2037,metadata!$B$2:$Z$451,19,0)</f>
        <v>240</v>
      </c>
      <c r="W2037" t="str">
        <f>VLOOKUP($D2037,metadata!$B$2:$Z$451,20,0)</f>
        <v>global average</v>
      </c>
      <c r="X2037" t="str">
        <f>VLOOKUP($D2037,metadata!$B$2:$Z$451,21,0)</f>
        <v/>
      </c>
      <c r="Y2037" t="str">
        <f>VLOOKUP($D2037,metadata!$B$2:$Z$451,22,0)</f>
        <v>t-51</v>
      </c>
      <c r="Z2037" t="str">
        <f>VLOOKUP($D2037,metadata!$B$2:$Z$451,23,0)</f>
        <v/>
      </c>
      <c r="AA2037" t="str">
        <f>VLOOKUP($D2037,metadata!$B$2:$Z$451,24,0)</f>
        <v/>
      </c>
      <c r="AB2037" t="str">
        <f>VLOOKUP($D2037,metadata!$B$2:$Z$451,25,0)</f>
        <v>by hand</v>
      </c>
      <c r="AC2037">
        <v>11.5</v>
      </c>
      <c r="AD2037">
        <v>5</v>
      </c>
      <c r="AF2037">
        <f>IF(AE2037="",V2037,AE2037)</f>
        <v>240</v>
      </c>
      <c r="AG2037">
        <f>ROUND(AC2037,1)</f>
        <v>11.5</v>
      </c>
      <c r="AH2037">
        <v>2006</v>
      </c>
      <c r="AI2037" t="s">
        <v>37</v>
      </c>
      <c r="AJ2037" t="s">
        <v>37</v>
      </c>
    </row>
    <row r="2038" spans="3:36" x14ac:dyDescent="0.3">
      <c r="C2038">
        <v>2038</v>
      </c>
      <c r="D2038" t="str">
        <f t="shared" si="64"/>
        <v>51-21</v>
      </c>
      <c r="E2038" t="str">
        <f>VLOOKUP($D2038,metadata!$B$2:$S$451,2,0)</f>
        <v>Suwa, A; Gotoh, T</v>
      </c>
      <c r="F2038" t="str">
        <f>VLOOKUP($D2038,metadata!$B$2:$S$451,3,0)</f>
        <v>Geographic variation in diapause induction and mode of diapause inheritance in Tetranychus pueraricola</v>
      </c>
      <c r="G2038" t="str">
        <f>VLOOKUP($D2038,metadata!$B$2:$S$451,4,0)</f>
        <v>10.1111/j.1439-0418.2006.01050.x</v>
      </c>
      <c r="H2038" t="str">
        <f>VLOOKUP($D2038,metadata!$B$2:$S$451,5,0)</f>
        <v>y</v>
      </c>
      <c r="I2038" t="str">
        <f>VLOOKUP($D2038,metadata!$B$2:$S$451,6,0)</f>
        <v>a</v>
      </c>
      <c r="J2038" t="str">
        <f>VLOOKUP($D2038,metadata!$B$2:$S$451,7,0)</f>
        <v>i</v>
      </c>
      <c r="K2038">
        <f>VLOOKUP($D2038,metadata!$B$2:$S$451,8,0)</f>
        <v>32</v>
      </c>
      <c r="L2038">
        <f>VLOOKUP($D2038,metadata!$B$2:$S$451,9,0)</f>
        <v>5</v>
      </c>
      <c r="M2038" t="str">
        <f>VLOOKUP($D2038,metadata!$B$2:$S$451,10,0)</f>
        <v/>
      </c>
      <c r="N2038" t="str">
        <f>VLOOKUP($D2038,metadata!$B$2:$S$451,11,0)</f>
        <v>Tetranychus pueraricola</v>
      </c>
      <c r="O2038" t="str">
        <f>VLOOKUP($D2038,metadata!$B$2:$S$451,12,0)</f>
        <v>Trombidiformes</v>
      </c>
      <c r="P2038">
        <f>VLOOKUP($D2038,metadata!$B$2:$S$451,13,0)</f>
        <v>21</v>
      </c>
      <c r="Q2038">
        <f>VLOOKUP($D2038,metadata!$B$2:$S$451,14,0)</f>
        <v>33.633333333333297</v>
      </c>
      <c r="R2038">
        <f>VLOOKUP($D2038,metadata!$B$2:$S$451,15,0)</f>
        <v>133.78333333333299</v>
      </c>
      <c r="S2038" t="str">
        <f>VLOOKUP($D2038,metadata!$B$2:$S$451,16,0)</f>
        <v/>
      </c>
      <c r="T2038" t="str">
        <f>VLOOKUP($D2038,metadata!$B$2:$S$451,17,0)</f>
        <v/>
      </c>
      <c r="U2038" t="str">
        <f>VLOOKUP($D2038,metadata!$B$2:$S$451,18,0)</f>
        <v/>
      </c>
      <c r="V2038">
        <f>VLOOKUP($D2038,metadata!$B$2:$Z$451,19,0)</f>
        <v>240</v>
      </c>
      <c r="W2038" t="str">
        <f>VLOOKUP($D2038,metadata!$B$2:$Z$451,20,0)</f>
        <v>global average</v>
      </c>
      <c r="X2038" t="str">
        <f>VLOOKUP($D2038,metadata!$B$2:$Z$451,21,0)</f>
        <v/>
      </c>
      <c r="Y2038" t="str">
        <f>VLOOKUP($D2038,metadata!$B$2:$Z$451,22,0)</f>
        <v>t-51</v>
      </c>
      <c r="Z2038" t="str">
        <f>VLOOKUP($D2038,metadata!$B$2:$Z$451,23,0)</f>
        <v/>
      </c>
      <c r="AA2038" t="str">
        <f>VLOOKUP($D2038,metadata!$B$2:$Z$451,24,0)</f>
        <v/>
      </c>
      <c r="AB2038" t="str">
        <f>VLOOKUP($D2038,metadata!$B$2:$Z$451,25,0)</f>
        <v>by hand</v>
      </c>
      <c r="AC2038">
        <v>12</v>
      </c>
      <c r="AD2038">
        <v>0</v>
      </c>
      <c r="AF2038">
        <f>IF(AE2038="",V2038,AE2038)</f>
        <v>240</v>
      </c>
      <c r="AG2038">
        <f>ROUND(AC2038,1)</f>
        <v>12</v>
      </c>
      <c r="AH2038">
        <v>2006</v>
      </c>
      <c r="AI2038" t="s">
        <v>37</v>
      </c>
      <c r="AJ2038" t="s">
        <v>37</v>
      </c>
    </row>
    <row r="2039" spans="3:36" x14ac:dyDescent="0.3">
      <c r="C2039">
        <v>2039</v>
      </c>
      <c r="D2039" t="str">
        <f t="shared" si="64"/>
        <v>51-21</v>
      </c>
      <c r="E2039" t="str">
        <f>VLOOKUP($D2039,metadata!$B$2:$S$451,2,0)</f>
        <v>Suwa, A; Gotoh, T</v>
      </c>
      <c r="F2039" t="str">
        <f>VLOOKUP($D2039,metadata!$B$2:$S$451,3,0)</f>
        <v>Geographic variation in diapause induction and mode of diapause inheritance in Tetranychus pueraricola</v>
      </c>
      <c r="G2039" t="str">
        <f>VLOOKUP($D2039,metadata!$B$2:$S$451,4,0)</f>
        <v>10.1111/j.1439-0418.2006.01050.x</v>
      </c>
      <c r="H2039" t="str">
        <f>VLOOKUP($D2039,metadata!$B$2:$S$451,5,0)</f>
        <v>y</v>
      </c>
      <c r="I2039" t="str">
        <f>VLOOKUP($D2039,metadata!$B$2:$S$451,6,0)</f>
        <v>a</v>
      </c>
      <c r="J2039" t="str">
        <f>VLOOKUP($D2039,metadata!$B$2:$S$451,7,0)</f>
        <v>i</v>
      </c>
      <c r="K2039">
        <f>VLOOKUP($D2039,metadata!$B$2:$S$451,8,0)</f>
        <v>32</v>
      </c>
      <c r="L2039">
        <f>VLOOKUP($D2039,metadata!$B$2:$S$451,9,0)</f>
        <v>5</v>
      </c>
      <c r="M2039" t="str">
        <f>VLOOKUP($D2039,metadata!$B$2:$S$451,10,0)</f>
        <v/>
      </c>
      <c r="N2039" t="str">
        <f>VLOOKUP($D2039,metadata!$B$2:$S$451,11,0)</f>
        <v>Tetranychus pueraricola</v>
      </c>
      <c r="O2039" t="str">
        <f>VLOOKUP($D2039,metadata!$B$2:$S$451,12,0)</f>
        <v>Trombidiformes</v>
      </c>
      <c r="P2039">
        <f>VLOOKUP($D2039,metadata!$B$2:$S$451,13,0)</f>
        <v>21</v>
      </c>
      <c r="Q2039">
        <f>VLOOKUP($D2039,metadata!$B$2:$S$451,14,0)</f>
        <v>33.633333333333297</v>
      </c>
      <c r="R2039">
        <f>VLOOKUP($D2039,metadata!$B$2:$S$451,15,0)</f>
        <v>133.78333333333299</v>
      </c>
      <c r="S2039" t="str">
        <f>VLOOKUP($D2039,metadata!$B$2:$S$451,16,0)</f>
        <v/>
      </c>
      <c r="T2039" t="str">
        <f>VLOOKUP($D2039,metadata!$B$2:$S$451,17,0)</f>
        <v/>
      </c>
      <c r="U2039" t="str">
        <f>VLOOKUP($D2039,metadata!$B$2:$S$451,18,0)</f>
        <v/>
      </c>
      <c r="V2039">
        <f>VLOOKUP($D2039,metadata!$B$2:$Z$451,19,0)</f>
        <v>240</v>
      </c>
      <c r="W2039" t="str">
        <f>VLOOKUP($D2039,metadata!$B$2:$Z$451,20,0)</f>
        <v>global average</v>
      </c>
      <c r="X2039" t="str">
        <f>VLOOKUP($D2039,metadata!$B$2:$Z$451,21,0)</f>
        <v/>
      </c>
      <c r="Y2039" t="str">
        <f>VLOOKUP($D2039,metadata!$B$2:$Z$451,22,0)</f>
        <v>t-51</v>
      </c>
      <c r="Z2039" t="str">
        <f>VLOOKUP($D2039,metadata!$B$2:$Z$451,23,0)</f>
        <v/>
      </c>
      <c r="AA2039" t="str">
        <f>VLOOKUP($D2039,metadata!$B$2:$Z$451,24,0)</f>
        <v/>
      </c>
      <c r="AB2039" t="str">
        <f>VLOOKUP($D2039,metadata!$B$2:$Z$451,25,0)</f>
        <v>by hand</v>
      </c>
      <c r="AC2039">
        <v>13</v>
      </c>
      <c r="AD2039">
        <v>0</v>
      </c>
      <c r="AF2039">
        <f>IF(AE2039="",V2039,AE2039)</f>
        <v>240</v>
      </c>
      <c r="AG2039">
        <f>ROUND(AC2039,1)</f>
        <v>13</v>
      </c>
      <c r="AH2039">
        <v>2006</v>
      </c>
      <c r="AI2039" t="s">
        <v>37</v>
      </c>
      <c r="AJ2039" t="s">
        <v>37</v>
      </c>
    </row>
    <row r="2040" spans="3:36" x14ac:dyDescent="0.3">
      <c r="C2040">
        <v>2040</v>
      </c>
      <c r="D2040" t="str">
        <f t="shared" si="64"/>
        <v>51-22</v>
      </c>
      <c r="E2040" t="str">
        <f>VLOOKUP($D2040,metadata!$B$2:$S$451,2,0)</f>
        <v>Suwa, A; Gotoh, T</v>
      </c>
      <c r="F2040" t="str">
        <f>VLOOKUP($D2040,metadata!$B$2:$S$451,3,0)</f>
        <v>Geographic variation in diapause induction and mode of diapause inheritance in Tetranychus pueraricola</v>
      </c>
      <c r="G2040" t="str">
        <f>VLOOKUP($D2040,metadata!$B$2:$S$451,4,0)</f>
        <v>10.1111/j.1439-0418.2006.01050.x</v>
      </c>
      <c r="H2040" t="str">
        <f>VLOOKUP($D2040,metadata!$B$2:$S$451,5,0)</f>
        <v>y</v>
      </c>
      <c r="I2040" t="str">
        <f>VLOOKUP($D2040,metadata!$B$2:$S$451,6,0)</f>
        <v>a</v>
      </c>
      <c r="J2040" t="str">
        <f>VLOOKUP($D2040,metadata!$B$2:$S$451,7,0)</f>
        <v>i</v>
      </c>
      <c r="K2040">
        <f>VLOOKUP($D2040,metadata!$B$2:$S$451,8,0)</f>
        <v>32</v>
      </c>
      <c r="L2040">
        <f>VLOOKUP($D2040,metadata!$B$2:$S$451,9,0)</f>
        <v>5</v>
      </c>
      <c r="M2040" t="str">
        <f>VLOOKUP($D2040,metadata!$B$2:$S$451,10,0)</f>
        <v/>
      </c>
      <c r="N2040" t="str">
        <f>VLOOKUP($D2040,metadata!$B$2:$S$451,11,0)</f>
        <v>Tetranychus pueraricola</v>
      </c>
      <c r="O2040" t="str">
        <f>VLOOKUP($D2040,metadata!$B$2:$S$451,12,0)</f>
        <v>Trombidiformes</v>
      </c>
      <c r="P2040">
        <f>VLOOKUP($D2040,metadata!$B$2:$S$451,13,0)</f>
        <v>22</v>
      </c>
      <c r="Q2040">
        <f>VLOOKUP($D2040,metadata!$B$2:$S$451,14,0)</f>
        <v>33.200000000000003</v>
      </c>
      <c r="R2040">
        <f>VLOOKUP($D2040,metadata!$B$2:$S$451,15,0)</f>
        <v>133.13333333333301</v>
      </c>
      <c r="S2040" t="str">
        <f>VLOOKUP($D2040,metadata!$B$2:$S$451,16,0)</f>
        <v/>
      </c>
      <c r="T2040" t="str">
        <f>VLOOKUP($D2040,metadata!$B$2:$S$451,17,0)</f>
        <v/>
      </c>
      <c r="U2040" t="str">
        <f>VLOOKUP($D2040,metadata!$B$2:$S$451,18,0)</f>
        <v/>
      </c>
      <c r="V2040">
        <f>VLOOKUP($D2040,metadata!$B$2:$Z$451,19,0)</f>
        <v>240</v>
      </c>
      <c r="W2040" t="str">
        <f>VLOOKUP($D2040,metadata!$B$2:$Z$451,20,0)</f>
        <v>global average</v>
      </c>
      <c r="X2040" t="str">
        <f>VLOOKUP($D2040,metadata!$B$2:$Z$451,21,0)</f>
        <v/>
      </c>
      <c r="Y2040" t="str">
        <f>VLOOKUP($D2040,metadata!$B$2:$Z$451,22,0)</f>
        <v>t-51</v>
      </c>
      <c r="Z2040" t="str">
        <f>VLOOKUP($D2040,metadata!$B$2:$Z$451,23,0)</f>
        <v/>
      </c>
      <c r="AA2040" t="str">
        <f>VLOOKUP($D2040,metadata!$B$2:$Z$451,24,0)</f>
        <v/>
      </c>
      <c r="AB2040" t="str">
        <f>VLOOKUP($D2040,metadata!$B$2:$Z$451,25,0)</f>
        <v>by hand</v>
      </c>
      <c r="AC2040">
        <v>10</v>
      </c>
      <c r="AD2040">
        <v>100</v>
      </c>
      <c r="AF2040">
        <f>IF(AE2040="",V2040,AE2040)</f>
        <v>240</v>
      </c>
      <c r="AG2040">
        <f>ROUND(AC2040,1)</f>
        <v>10</v>
      </c>
      <c r="AH2040">
        <v>2006</v>
      </c>
      <c r="AI2040" t="s">
        <v>37</v>
      </c>
      <c r="AJ2040" t="s">
        <v>37</v>
      </c>
    </row>
    <row r="2041" spans="3:36" x14ac:dyDescent="0.3">
      <c r="C2041">
        <v>2041</v>
      </c>
      <c r="D2041" t="str">
        <f t="shared" si="64"/>
        <v>51-22</v>
      </c>
      <c r="E2041" t="str">
        <f>VLOOKUP($D2041,metadata!$B$2:$S$451,2,0)</f>
        <v>Suwa, A; Gotoh, T</v>
      </c>
      <c r="F2041" t="str">
        <f>VLOOKUP($D2041,metadata!$B$2:$S$451,3,0)</f>
        <v>Geographic variation in diapause induction and mode of diapause inheritance in Tetranychus pueraricola</v>
      </c>
      <c r="G2041" t="str">
        <f>VLOOKUP($D2041,metadata!$B$2:$S$451,4,0)</f>
        <v>10.1111/j.1439-0418.2006.01050.x</v>
      </c>
      <c r="H2041" t="str">
        <f>VLOOKUP($D2041,metadata!$B$2:$S$451,5,0)</f>
        <v>y</v>
      </c>
      <c r="I2041" t="str">
        <f>VLOOKUP($D2041,metadata!$B$2:$S$451,6,0)</f>
        <v>a</v>
      </c>
      <c r="J2041" t="str">
        <f>VLOOKUP($D2041,metadata!$B$2:$S$451,7,0)</f>
        <v>i</v>
      </c>
      <c r="K2041">
        <f>VLOOKUP($D2041,metadata!$B$2:$S$451,8,0)</f>
        <v>32</v>
      </c>
      <c r="L2041">
        <f>VLOOKUP($D2041,metadata!$B$2:$S$451,9,0)</f>
        <v>5</v>
      </c>
      <c r="M2041" t="str">
        <f>VLOOKUP($D2041,metadata!$B$2:$S$451,10,0)</f>
        <v/>
      </c>
      <c r="N2041" t="str">
        <f>VLOOKUP($D2041,metadata!$B$2:$S$451,11,0)</f>
        <v>Tetranychus pueraricola</v>
      </c>
      <c r="O2041" t="str">
        <f>VLOOKUP($D2041,metadata!$B$2:$S$451,12,0)</f>
        <v>Trombidiformes</v>
      </c>
      <c r="P2041">
        <f>VLOOKUP($D2041,metadata!$B$2:$S$451,13,0)</f>
        <v>22</v>
      </c>
      <c r="Q2041">
        <f>VLOOKUP($D2041,metadata!$B$2:$S$451,14,0)</f>
        <v>33.200000000000003</v>
      </c>
      <c r="R2041">
        <f>VLOOKUP($D2041,metadata!$B$2:$S$451,15,0)</f>
        <v>133.13333333333301</v>
      </c>
      <c r="S2041" t="str">
        <f>VLOOKUP($D2041,metadata!$B$2:$S$451,16,0)</f>
        <v/>
      </c>
      <c r="T2041" t="str">
        <f>VLOOKUP($D2041,metadata!$B$2:$S$451,17,0)</f>
        <v/>
      </c>
      <c r="U2041" t="str">
        <f>VLOOKUP($D2041,metadata!$B$2:$S$451,18,0)</f>
        <v/>
      </c>
      <c r="V2041">
        <f>VLOOKUP($D2041,metadata!$B$2:$Z$451,19,0)</f>
        <v>240</v>
      </c>
      <c r="W2041" t="str">
        <f>VLOOKUP($D2041,metadata!$B$2:$Z$451,20,0)</f>
        <v>global average</v>
      </c>
      <c r="X2041" t="str">
        <f>VLOOKUP($D2041,metadata!$B$2:$Z$451,21,0)</f>
        <v/>
      </c>
      <c r="Y2041" t="str">
        <f>VLOOKUP($D2041,metadata!$B$2:$Z$451,22,0)</f>
        <v>t-51</v>
      </c>
      <c r="Z2041" t="str">
        <f>VLOOKUP($D2041,metadata!$B$2:$Z$451,23,0)</f>
        <v/>
      </c>
      <c r="AA2041" t="str">
        <f>VLOOKUP($D2041,metadata!$B$2:$Z$451,24,0)</f>
        <v/>
      </c>
      <c r="AB2041" t="str">
        <f>VLOOKUP($D2041,metadata!$B$2:$Z$451,25,0)</f>
        <v>by hand</v>
      </c>
      <c r="AC2041">
        <v>11</v>
      </c>
      <c r="AD2041">
        <v>100</v>
      </c>
      <c r="AF2041">
        <f>IF(AE2041="",V2041,AE2041)</f>
        <v>240</v>
      </c>
      <c r="AG2041">
        <f>ROUND(AC2041,1)</f>
        <v>11</v>
      </c>
      <c r="AH2041">
        <v>2006</v>
      </c>
      <c r="AI2041" t="s">
        <v>37</v>
      </c>
      <c r="AJ2041" t="s">
        <v>37</v>
      </c>
    </row>
    <row r="2042" spans="3:36" x14ac:dyDescent="0.3">
      <c r="C2042">
        <v>2042</v>
      </c>
      <c r="D2042" t="str">
        <f t="shared" si="64"/>
        <v>51-22</v>
      </c>
      <c r="E2042" t="str">
        <f>VLOOKUP($D2042,metadata!$B$2:$S$451,2,0)</f>
        <v>Suwa, A; Gotoh, T</v>
      </c>
      <c r="F2042" t="str">
        <f>VLOOKUP($D2042,metadata!$B$2:$S$451,3,0)</f>
        <v>Geographic variation in diapause induction and mode of diapause inheritance in Tetranychus pueraricola</v>
      </c>
      <c r="G2042" t="str">
        <f>VLOOKUP($D2042,metadata!$B$2:$S$451,4,0)</f>
        <v>10.1111/j.1439-0418.2006.01050.x</v>
      </c>
      <c r="H2042" t="str">
        <f>VLOOKUP($D2042,metadata!$B$2:$S$451,5,0)</f>
        <v>y</v>
      </c>
      <c r="I2042" t="str">
        <f>VLOOKUP($D2042,metadata!$B$2:$S$451,6,0)</f>
        <v>a</v>
      </c>
      <c r="J2042" t="str">
        <f>VLOOKUP($D2042,metadata!$B$2:$S$451,7,0)</f>
        <v>i</v>
      </c>
      <c r="K2042">
        <f>VLOOKUP($D2042,metadata!$B$2:$S$451,8,0)</f>
        <v>32</v>
      </c>
      <c r="L2042">
        <f>VLOOKUP($D2042,metadata!$B$2:$S$451,9,0)</f>
        <v>5</v>
      </c>
      <c r="M2042" t="str">
        <f>VLOOKUP($D2042,metadata!$B$2:$S$451,10,0)</f>
        <v/>
      </c>
      <c r="N2042" t="str">
        <f>VLOOKUP($D2042,metadata!$B$2:$S$451,11,0)</f>
        <v>Tetranychus pueraricola</v>
      </c>
      <c r="O2042" t="str">
        <f>VLOOKUP($D2042,metadata!$B$2:$S$451,12,0)</f>
        <v>Trombidiformes</v>
      </c>
      <c r="P2042">
        <f>VLOOKUP($D2042,metadata!$B$2:$S$451,13,0)</f>
        <v>22</v>
      </c>
      <c r="Q2042">
        <f>VLOOKUP($D2042,metadata!$B$2:$S$451,14,0)</f>
        <v>33.200000000000003</v>
      </c>
      <c r="R2042">
        <f>VLOOKUP($D2042,metadata!$B$2:$S$451,15,0)</f>
        <v>133.13333333333301</v>
      </c>
      <c r="S2042" t="str">
        <f>VLOOKUP($D2042,metadata!$B$2:$S$451,16,0)</f>
        <v/>
      </c>
      <c r="T2042" t="str">
        <f>VLOOKUP($D2042,metadata!$B$2:$S$451,17,0)</f>
        <v/>
      </c>
      <c r="U2042" t="str">
        <f>VLOOKUP($D2042,metadata!$B$2:$S$451,18,0)</f>
        <v/>
      </c>
      <c r="V2042">
        <f>VLOOKUP($D2042,metadata!$B$2:$Z$451,19,0)</f>
        <v>240</v>
      </c>
      <c r="W2042" t="str">
        <f>VLOOKUP($D2042,metadata!$B$2:$Z$451,20,0)</f>
        <v>global average</v>
      </c>
      <c r="X2042" t="str">
        <f>VLOOKUP($D2042,metadata!$B$2:$Z$451,21,0)</f>
        <v/>
      </c>
      <c r="Y2042" t="str">
        <f>VLOOKUP($D2042,metadata!$B$2:$Z$451,22,0)</f>
        <v>t-51</v>
      </c>
      <c r="Z2042" t="str">
        <f>VLOOKUP($D2042,metadata!$B$2:$Z$451,23,0)</f>
        <v/>
      </c>
      <c r="AA2042" t="str">
        <f>VLOOKUP($D2042,metadata!$B$2:$Z$451,24,0)</f>
        <v/>
      </c>
      <c r="AB2042" t="str">
        <f>VLOOKUP($D2042,metadata!$B$2:$Z$451,25,0)</f>
        <v>by hand</v>
      </c>
      <c r="AC2042">
        <v>11.5</v>
      </c>
      <c r="AD2042">
        <v>33.3333333333333</v>
      </c>
      <c r="AF2042">
        <f>IF(AE2042="",V2042,AE2042)</f>
        <v>240</v>
      </c>
      <c r="AG2042">
        <f>ROUND(AC2042,1)</f>
        <v>11.5</v>
      </c>
      <c r="AH2042">
        <v>2006</v>
      </c>
      <c r="AI2042" t="s">
        <v>37</v>
      </c>
      <c r="AJ2042" t="s">
        <v>37</v>
      </c>
    </row>
    <row r="2043" spans="3:36" x14ac:dyDescent="0.3">
      <c r="C2043">
        <v>2043</v>
      </c>
      <c r="D2043" t="str">
        <f t="shared" si="64"/>
        <v>51-22</v>
      </c>
      <c r="E2043" t="str">
        <f>VLOOKUP($D2043,metadata!$B$2:$S$451,2,0)</f>
        <v>Suwa, A; Gotoh, T</v>
      </c>
      <c r="F2043" t="str">
        <f>VLOOKUP($D2043,metadata!$B$2:$S$451,3,0)</f>
        <v>Geographic variation in diapause induction and mode of diapause inheritance in Tetranychus pueraricola</v>
      </c>
      <c r="G2043" t="str">
        <f>VLOOKUP($D2043,metadata!$B$2:$S$451,4,0)</f>
        <v>10.1111/j.1439-0418.2006.01050.x</v>
      </c>
      <c r="H2043" t="str">
        <f>VLOOKUP($D2043,metadata!$B$2:$S$451,5,0)</f>
        <v>y</v>
      </c>
      <c r="I2043" t="str">
        <f>VLOOKUP($D2043,metadata!$B$2:$S$451,6,0)</f>
        <v>a</v>
      </c>
      <c r="J2043" t="str">
        <f>VLOOKUP($D2043,metadata!$B$2:$S$451,7,0)</f>
        <v>i</v>
      </c>
      <c r="K2043">
        <f>VLOOKUP($D2043,metadata!$B$2:$S$451,8,0)</f>
        <v>32</v>
      </c>
      <c r="L2043">
        <f>VLOOKUP($D2043,metadata!$B$2:$S$451,9,0)</f>
        <v>5</v>
      </c>
      <c r="M2043" t="str">
        <f>VLOOKUP($D2043,metadata!$B$2:$S$451,10,0)</f>
        <v/>
      </c>
      <c r="N2043" t="str">
        <f>VLOOKUP($D2043,metadata!$B$2:$S$451,11,0)</f>
        <v>Tetranychus pueraricola</v>
      </c>
      <c r="O2043" t="str">
        <f>VLOOKUP($D2043,metadata!$B$2:$S$451,12,0)</f>
        <v>Trombidiformes</v>
      </c>
      <c r="P2043">
        <f>VLOOKUP($D2043,metadata!$B$2:$S$451,13,0)</f>
        <v>22</v>
      </c>
      <c r="Q2043">
        <f>VLOOKUP($D2043,metadata!$B$2:$S$451,14,0)</f>
        <v>33.200000000000003</v>
      </c>
      <c r="R2043">
        <f>VLOOKUP($D2043,metadata!$B$2:$S$451,15,0)</f>
        <v>133.13333333333301</v>
      </c>
      <c r="S2043" t="str">
        <f>VLOOKUP($D2043,metadata!$B$2:$S$451,16,0)</f>
        <v/>
      </c>
      <c r="T2043" t="str">
        <f>VLOOKUP($D2043,metadata!$B$2:$S$451,17,0)</f>
        <v/>
      </c>
      <c r="U2043" t="str">
        <f>VLOOKUP($D2043,metadata!$B$2:$S$451,18,0)</f>
        <v/>
      </c>
      <c r="V2043">
        <f>VLOOKUP($D2043,metadata!$B$2:$Z$451,19,0)</f>
        <v>240</v>
      </c>
      <c r="W2043" t="str">
        <f>VLOOKUP($D2043,metadata!$B$2:$Z$451,20,0)</f>
        <v>global average</v>
      </c>
      <c r="X2043" t="str">
        <f>VLOOKUP($D2043,metadata!$B$2:$Z$451,21,0)</f>
        <v/>
      </c>
      <c r="Y2043" t="str">
        <f>VLOOKUP($D2043,metadata!$B$2:$Z$451,22,0)</f>
        <v>t-51</v>
      </c>
      <c r="Z2043" t="str">
        <f>VLOOKUP($D2043,metadata!$B$2:$Z$451,23,0)</f>
        <v/>
      </c>
      <c r="AA2043" t="str">
        <f>VLOOKUP($D2043,metadata!$B$2:$Z$451,24,0)</f>
        <v/>
      </c>
      <c r="AB2043" t="str">
        <f>VLOOKUP($D2043,metadata!$B$2:$Z$451,25,0)</f>
        <v>by hand</v>
      </c>
      <c r="AC2043">
        <v>12</v>
      </c>
      <c r="AD2043">
        <v>5</v>
      </c>
      <c r="AF2043">
        <f>IF(AE2043="",V2043,AE2043)</f>
        <v>240</v>
      </c>
      <c r="AG2043">
        <f>ROUND(AC2043,1)</f>
        <v>12</v>
      </c>
      <c r="AH2043">
        <v>2006</v>
      </c>
      <c r="AI2043" t="s">
        <v>37</v>
      </c>
      <c r="AJ2043" t="s">
        <v>37</v>
      </c>
    </row>
    <row r="2044" spans="3:36" x14ac:dyDescent="0.3">
      <c r="C2044">
        <v>2044</v>
      </c>
      <c r="D2044" t="str">
        <f t="shared" si="64"/>
        <v>51-22</v>
      </c>
      <c r="E2044" t="str">
        <f>VLOOKUP($D2044,metadata!$B$2:$S$451,2,0)</f>
        <v>Suwa, A; Gotoh, T</v>
      </c>
      <c r="F2044" t="str">
        <f>VLOOKUP($D2044,metadata!$B$2:$S$451,3,0)</f>
        <v>Geographic variation in diapause induction and mode of diapause inheritance in Tetranychus pueraricola</v>
      </c>
      <c r="G2044" t="str">
        <f>VLOOKUP($D2044,metadata!$B$2:$S$451,4,0)</f>
        <v>10.1111/j.1439-0418.2006.01050.x</v>
      </c>
      <c r="H2044" t="str">
        <f>VLOOKUP($D2044,metadata!$B$2:$S$451,5,0)</f>
        <v>y</v>
      </c>
      <c r="I2044" t="str">
        <f>VLOOKUP($D2044,metadata!$B$2:$S$451,6,0)</f>
        <v>a</v>
      </c>
      <c r="J2044" t="str">
        <f>VLOOKUP($D2044,metadata!$B$2:$S$451,7,0)</f>
        <v>i</v>
      </c>
      <c r="K2044">
        <f>VLOOKUP($D2044,metadata!$B$2:$S$451,8,0)</f>
        <v>32</v>
      </c>
      <c r="L2044">
        <f>VLOOKUP($D2044,metadata!$B$2:$S$451,9,0)</f>
        <v>5</v>
      </c>
      <c r="M2044" t="str">
        <f>VLOOKUP($D2044,metadata!$B$2:$S$451,10,0)</f>
        <v/>
      </c>
      <c r="N2044" t="str">
        <f>VLOOKUP($D2044,metadata!$B$2:$S$451,11,0)</f>
        <v>Tetranychus pueraricola</v>
      </c>
      <c r="O2044" t="str">
        <f>VLOOKUP($D2044,metadata!$B$2:$S$451,12,0)</f>
        <v>Trombidiformes</v>
      </c>
      <c r="P2044">
        <f>VLOOKUP($D2044,metadata!$B$2:$S$451,13,0)</f>
        <v>22</v>
      </c>
      <c r="Q2044">
        <f>VLOOKUP($D2044,metadata!$B$2:$S$451,14,0)</f>
        <v>33.200000000000003</v>
      </c>
      <c r="R2044">
        <f>VLOOKUP($D2044,metadata!$B$2:$S$451,15,0)</f>
        <v>133.13333333333301</v>
      </c>
      <c r="S2044" t="str">
        <f>VLOOKUP($D2044,metadata!$B$2:$S$451,16,0)</f>
        <v/>
      </c>
      <c r="T2044" t="str">
        <f>VLOOKUP($D2044,metadata!$B$2:$S$451,17,0)</f>
        <v/>
      </c>
      <c r="U2044" t="str">
        <f>VLOOKUP($D2044,metadata!$B$2:$S$451,18,0)</f>
        <v/>
      </c>
      <c r="V2044">
        <f>VLOOKUP($D2044,metadata!$B$2:$Z$451,19,0)</f>
        <v>240</v>
      </c>
      <c r="W2044" t="str">
        <f>VLOOKUP($D2044,metadata!$B$2:$Z$451,20,0)</f>
        <v>global average</v>
      </c>
      <c r="X2044" t="str">
        <f>VLOOKUP($D2044,metadata!$B$2:$Z$451,21,0)</f>
        <v/>
      </c>
      <c r="Y2044" t="str">
        <f>VLOOKUP($D2044,metadata!$B$2:$Z$451,22,0)</f>
        <v>t-51</v>
      </c>
      <c r="Z2044" t="str">
        <f>VLOOKUP($D2044,metadata!$B$2:$Z$451,23,0)</f>
        <v/>
      </c>
      <c r="AA2044" t="str">
        <f>VLOOKUP($D2044,metadata!$B$2:$Z$451,24,0)</f>
        <v/>
      </c>
      <c r="AB2044" t="str">
        <f>VLOOKUP($D2044,metadata!$B$2:$Z$451,25,0)</f>
        <v>by hand</v>
      </c>
      <c r="AC2044">
        <v>13</v>
      </c>
      <c r="AD2044">
        <v>0</v>
      </c>
      <c r="AF2044">
        <f>IF(AE2044="",V2044,AE2044)</f>
        <v>240</v>
      </c>
      <c r="AG2044">
        <f>ROUND(AC2044,1)</f>
        <v>13</v>
      </c>
      <c r="AH2044">
        <v>2006</v>
      </c>
      <c r="AI2044" t="s">
        <v>37</v>
      </c>
      <c r="AJ2044" t="s">
        <v>37</v>
      </c>
    </row>
    <row r="2045" spans="3:36" x14ac:dyDescent="0.3">
      <c r="C2045">
        <v>2045</v>
      </c>
      <c r="D2045" t="str">
        <f t="shared" si="64"/>
        <v>51-23</v>
      </c>
      <c r="E2045" t="str">
        <f>VLOOKUP($D2045,metadata!$B$2:$S$451,2,0)</f>
        <v>Suwa, A; Gotoh, T</v>
      </c>
      <c r="F2045" t="str">
        <f>VLOOKUP($D2045,metadata!$B$2:$S$451,3,0)</f>
        <v>Geographic variation in diapause induction and mode of diapause inheritance in Tetranychus pueraricola</v>
      </c>
      <c r="G2045" t="str">
        <f>VLOOKUP($D2045,metadata!$B$2:$S$451,4,0)</f>
        <v>10.1111/j.1439-0418.2006.01050.x</v>
      </c>
      <c r="H2045" t="str">
        <f>VLOOKUP($D2045,metadata!$B$2:$S$451,5,0)</f>
        <v>y</v>
      </c>
      <c r="I2045" t="str">
        <f>VLOOKUP($D2045,metadata!$B$2:$S$451,6,0)</f>
        <v>a</v>
      </c>
      <c r="J2045" t="str">
        <f>VLOOKUP($D2045,metadata!$B$2:$S$451,7,0)</f>
        <v>i</v>
      </c>
      <c r="K2045">
        <f>VLOOKUP($D2045,metadata!$B$2:$S$451,8,0)</f>
        <v>32</v>
      </c>
      <c r="L2045">
        <f>VLOOKUP($D2045,metadata!$B$2:$S$451,9,0)</f>
        <v>5</v>
      </c>
      <c r="M2045" t="str">
        <f>VLOOKUP($D2045,metadata!$B$2:$S$451,10,0)</f>
        <v/>
      </c>
      <c r="N2045" t="str">
        <f>VLOOKUP($D2045,metadata!$B$2:$S$451,11,0)</f>
        <v>Tetranychus pueraricola</v>
      </c>
      <c r="O2045" t="str">
        <f>VLOOKUP($D2045,metadata!$B$2:$S$451,12,0)</f>
        <v>Trombidiformes</v>
      </c>
      <c r="P2045">
        <f>VLOOKUP($D2045,metadata!$B$2:$S$451,13,0)</f>
        <v>23</v>
      </c>
      <c r="Q2045">
        <f>VLOOKUP($D2045,metadata!$B$2:$S$451,14,0)</f>
        <v>33.9</v>
      </c>
      <c r="R2045">
        <f>VLOOKUP($D2045,metadata!$B$2:$S$451,15,0)</f>
        <v>133.05000000000001</v>
      </c>
      <c r="S2045" t="str">
        <f>VLOOKUP($D2045,metadata!$B$2:$S$451,16,0)</f>
        <v/>
      </c>
      <c r="T2045" t="str">
        <f>VLOOKUP($D2045,metadata!$B$2:$S$451,17,0)</f>
        <v/>
      </c>
      <c r="U2045" t="str">
        <f>VLOOKUP($D2045,metadata!$B$2:$S$451,18,0)</f>
        <v/>
      </c>
      <c r="V2045">
        <f>VLOOKUP($D2045,metadata!$B$2:$Z$451,19,0)</f>
        <v>240</v>
      </c>
      <c r="W2045" t="str">
        <f>VLOOKUP($D2045,metadata!$B$2:$Z$451,20,0)</f>
        <v>global average</v>
      </c>
      <c r="X2045" t="str">
        <f>VLOOKUP($D2045,metadata!$B$2:$Z$451,21,0)</f>
        <v/>
      </c>
      <c r="Y2045" t="str">
        <f>VLOOKUP($D2045,metadata!$B$2:$Z$451,22,0)</f>
        <v>t-51</v>
      </c>
      <c r="Z2045" t="str">
        <f>VLOOKUP($D2045,metadata!$B$2:$Z$451,23,0)</f>
        <v/>
      </c>
      <c r="AA2045" t="str">
        <f>VLOOKUP($D2045,metadata!$B$2:$Z$451,24,0)</f>
        <v/>
      </c>
      <c r="AB2045" t="str">
        <f>VLOOKUP($D2045,metadata!$B$2:$Z$451,25,0)</f>
        <v>by hand</v>
      </c>
      <c r="AC2045">
        <v>10</v>
      </c>
      <c r="AD2045">
        <v>100</v>
      </c>
      <c r="AF2045">
        <f>IF(AE2045="",V2045,AE2045)</f>
        <v>240</v>
      </c>
      <c r="AG2045">
        <f>ROUND(AC2045,1)</f>
        <v>10</v>
      </c>
      <c r="AH2045">
        <v>2006</v>
      </c>
      <c r="AI2045" t="s">
        <v>37</v>
      </c>
      <c r="AJ2045" t="s">
        <v>37</v>
      </c>
    </row>
    <row r="2046" spans="3:36" x14ac:dyDescent="0.3">
      <c r="C2046">
        <v>2046</v>
      </c>
      <c r="D2046" t="str">
        <f t="shared" si="64"/>
        <v>51-23</v>
      </c>
      <c r="E2046" t="str">
        <f>VLOOKUP($D2046,metadata!$B$2:$S$451,2,0)</f>
        <v>Suwa, A; Gotoh, T</v>
      </c>
      <c r="F2046" t="str">
        <f>VLOOKUP($D2046,metadata!$B$2:$S$451,3,0)</f>
        <v>Geographic variation in diapause induction and mode of diapause inheritance in Tetranychus pueraricola</v>
      </c>
      <c r="G2046" t="str">
        <f>VLOOKUP($D2046,metadata!$B$2:$S$451,4,0)</f>
        <v>10.1111/j.1439-0418.2006.01050.x</v>
      </c>
      <c r="H2046" t="str">
        <f>VLOOKUP($D2046,metadata!$B$2:$S$451,5,0)</f>
        <v>y</v>
      </c>
      <c r="I2046" t="str">
        <f>VLOOKUP($D2046,metadata!$B$2:$S$451,6,0)</f>
        <v>a</v>
      </c>
      <c r="J2046" t="str">
        <f>VLOOKUP($D2046,metadata!$B$2:$S$451,7,0)</f>
        <v>i</v>
      </c>
      <c r="K2046">
        <f>VLOOKUP($D2046,metadata!$B$2:$S$451,8,0)</f>
        <v>32</v>
      </c>
      <c r="L2046">
        <f>VLOOKUP($D2046,metadata!$B$2:$S$451,9,0)</f>
        <v>5</v>
      </c>
      <c r="M2046" t="str">
        <f>VLOOKUP($D2046,metadata!$B$2:$S$451,10,0)</f>
        <v/>
      </c>
      <c r="N2046" t="str">
        <f>VLOOKUP($D2046,metadata!$B$2:$S$451,11,0)</f>
        <v>Tetranychus pueraricola</v>
      </c>
      <c r="O2046" t="str">
        <f>VLOOKUP($D2046,metadata!$B$2:$S$451,12,0)</f>
        <v>Trombidiformes</v>
      </c>
      <c r="P2046">
        <f>VLOOKUP($D2046,metadata!$B$2:$S$451,13,0)</f>
        <v>23</v>
      </c>
      <c r="Q2046">
        <f>VLOOKUP($D2046,metadata!$B$2:$S$451,14,0)</f>
        <v>33.9</v>
      </c>
      <c r="R2046">
        <f>VLOOKUP($D2046,metadata!$B$2:$S$451,15,0)</f>
        <v>133.05000000000001</v>
      </c>
      <c r="S2046" t="str">
        <f>VLOOKUP($D2046,metadata!$B$2:$S$451,16,0)</f>
        <v/>
      </c>
      <c r="T2046" t="str">
        <f>VLOOKUP($D2046,metadata!$B$2:$S$451,17,0)</f>
        <v/>
      </c>
      <c r="U2046" t="str">
        <f>VLOOKUP($D2046,metadata!$B$2:$S$451,18,0)</f>
        <v/>
      </c>
      <c r="V2046">
        <f>VLOOKUP($D2046,metadata!$B$2:$Z$451,19,0)</f>
        <v>240</v>
      </c>
      <c r="W2046" t="str">
        <f>VLOOKUP($D2046,metadata!$B$2:$Z$451,20,0)</f>
        <v>global average</v>
      </c>
      <c r="X2046" t="str">
        <f>VLOOKUP($D2046,metadata!$B$2:$Z$451,21,0)</f>
        <v/>
      </c>
      <c r="Y2046" t="str">
        <f>VLOOKUP($D2046,metadata!$B$2:$Z$451,22,0)</f>
        <v>t-51</v>
      </c>
      <c r="Z2046" t="str">
        <f>VLOOKUP($D2046,metadata!$B$2:$Z$451,23,0)</f>
        <v/>
      </c>
      <c r="AA2046" t="str">
        <f>VLOOKUP($D2046,metadata!$B$2:$Z$451,24,0)</f>
        <v/>
      </c>
      <c r="AB2046" t="str">
        <f>VLOOKUP($D2046,metadata!$B$2:$Z$451,25,0)</f>
        <v>by hand</v>
      </c>
      <c r="AC2046">
        <v>11</v>
      </c>
      <c r="AD2046">
        <v>58.3333333333333</v>
      </c>
      <c r="AF2046">
        <f>IF(AE2046="",V2046,AE2046)</f>
        <v>240</v>
      </c>
      <c r="AG2046">
        <f>ROUND(AC2046,1)</f>
        <v>11</v>
      </c>
      <c r="AH2046">
        <v>2006</v>
      </c>
      <c r="AI2046" t="s">
        <v>37</v>
      </c>
      <c r="AJ2046" t="s">
        <v>37</v>
      </c>
    </row>
    <row r="2047" spans="3:36" x14ac:dyDescent="0.3">
      <c r="C2047">
        <v>2047</v>
      </c>
      <c r="D2047" t="str">
        <f t="shared" si="64"/>
        <v>51-23</v>
      </c>
      <c r="E2047" t="str">
        <f>VLOOKUP($D2047,metadata!$B$2:$S$451,2,0)</f>
        <v>Suwa, A; Gotoh, T</v>
      </c>
      <c r="F2047" t="str">
        <f>VLOOKUP($D2047,metadata!$B$2:$S$451,3,0)</f>
        <v>Geographic variation in diapause induction and mode of diapause inheritance in Tetranychus pueraricola</v>
      </c>
      <c r="G2047" t="str">
        <f>VLOOKUP($D2047,metadata!$B$2:$S$451,4,0)</f>
        <v>10.1111/j.1439-0418.2006.01050.x</v>
      </c>
      <c r="H2047" t="str">
        <f>VLOOKUP($D2047,metadata!$B$2:$S$451,5,0)</f>
        <v>y</v>
      </c>
      <c r="I2047" t="str">
        <f>VLOOKUP($D2047,metadata!$B$2:$S$451,6,0)</f>
        <v>a</v>
      </c>
      <c r="J2047" t="str">
        <f>VLOOKUP($D2047,metadata!$B$2:$S$451,7,0)</f>
        <v>i</v>
      </c>
      <c r="K2047">
        <f>VLOOKUP($D2047,metadata!$B$2:$S$451,8,0)</f>
        <v>32</v>
      </c>
      <c r="L2047">
        <f>VLOOKUP($D2047,metadata!$B$2:$S$451,9,0)</f>
        <v>5</v>
      </c>
      <c r="M2047" t="str">
        <f>VLOOKUP($D2047,metadata!$B$2:$S$451,10,0)</f>
        <v/>
      </c>
      <c r="N2047" t="str">
        <f>VLOOKUP($D2047,metadata!$B$2:$S$451,11,0)</f>
        <v>Tetranychus pueraricola</v>
      </c>
      <c r="O2047" t="str">
        <f>VLOOKUP($D2047,metadata!$B$2:$S$451,12,0)</f>
        <v>Trombidiformes</v>
      </c>
      <c r="P2047">
        <f>VLOOKUP($D2047,metadata!$B$2:$S$451,13,0)</f>
        <v>23</v>
      </c>
      <c r="Q2047">
        <f>VLOOKUP($D2047,metadata!$B$2:$S$451,14,0)</f>
        <v>33.9</v>
      </c>
      <c r="R2047">
        <f>VLOOKUP($D2047,metadata!$B$2:$S$451,15,0)</f>
        <v>133.05000000000001</v>
      </c>
      <c r="S2047" t="str">
        <f>VLOOKUP($D2047,metadata!$B$2:$S$451,16,0)</f>
        <v/>
      </c>
      <c r="T2047" t="str">
        <f>VLOOKUP($D2047,metadata!$B$2:$S$451,17,0)</f>
        <v/>
      </c>
      <c r="U2047" t="str">
        <f>VLOOKUP($D2047,metadata!$B$2:$S$451,18,0)</f>
        <v/>
      </c>
      <c r="V2047">
        <f>VLOOKUP($D2047,metadata!$B$2:$Z$451,19,0)</f>
        <v>240</v>
      </c>
      <c r="W2047" t="str">
        <f>VLOOKUP($D2047,metadata!$B$2:$Z$451,20,0)</f>
        <v>global average</v>
      </c>
      <c r="X2047" t="str">
        <f>VLOOKUP($D2047,metadata!$B$2:$Z$451,21,0)</f>
        <v/>
      </c>
      <c r="Y2047" t="str">
        <f>VLOOKUP($D2047,metadata!$B$2:$Z$451,22,0)</f>
        <v>t-51</v>
      </c>
      <c r="Z2047" t="str">
        <f>VLOOKUP($D2047,metadata!$B$2:$Z$451,23,0)</f>
        <v/>
      </c>
      <c r="AA2047" t="str">
        <f>VLOOKUP($D2047,metadata!$B$2:$Z$451,24,0)</f>
        <v/>
      </c>
      <c r="AB2047" t="str">
        <f>VLOOKUP($D2047,metadata!$B$2:$Z$451,25,0)</f>
        <v>by hand</v>
      </c>
      <c r="AC2047">
        <v>11.5</v>
      </c>
      <c r="AD2047">
        <v>1.6666666666666701</v>
      </c>
      <c r="AF2047">
        <f>IF(AE2047="",V2047,AE2047)</f>
        <v>240</v>
      </c>
      <c r="AG2047">
        <f>ROUND(AC2047,1)</f>
        <v>11.5</v>
      </c>
      <c r="AH2047">
        <v>2006</v>
      </c>
      <c r="AI2047" t="s">
        <v>37</v>
      </c>
      <c r="AJ2047" t="s">
        <v>37</v>
      </c>
    </row>
    <row r="2048" spans="3:36" x14ac:dyDescent="0.3">
      <c r="C2048">
        <v>2048</v>
      </c>
      <c r="D2048" t="str">
        <f t="shared" si="64"/>
        <v>51-23</v>
      </c>
      <c r="E2048" t="str">
        <f>VLOOKUP($D2048,metadata!$B$2:$S$451,2,0)</f>
        <v>Suwa, A; Gotoh, T</v>
      </c>
      <c r="F2048" t="str">
        <f>VLOOKUP($D2048,metadata!$B$2:$S$451,3,0)</f>
        <v>Geographic variation in diapause induction and mode of diapause inheritance in Tetranychus pueraricola</v>
      </c>
      <c r="G2048" t="str">
        <f>VLOOKUP($D2048,metadata!$B$2:$S$451,4,0)</f>
        <v>10.1111/j.1439-0418.2006.01050.x</v>
      </c>
      <c r="H2048" t="str">
        <f>VLOOKUP($D2048,metadata!$B$2:$S$451,5,0)</f>
        <v>y</v>
      </c>
      <c r="I2048" t="str">
        <f>VLOOKUP($D2048,metadata!$B$2:$S$451,6,0)</f>
        <v>a</v>
      </c>
      <c r="J2048" t="str">
        <f>VLOOKUP($D2048,metadata!$B$2:$S$451,7,0)</f>
        <v>i</v>
      </c>
      <c r="K2048">
        <f>VLOOKUP($D2048,metadata!$B$2:$S$451,8,0)</f>
        <v>32</v>
      </c>
      <c r="L2048">
        <f>VLOOKUP($D2048,metadata!$B$2:$S$451,9,0)</f>
        <v>5</v>
      </c>
      <c r="M2048" t="str">
        <f>VLOOKUP($D2048,metadata!$B$2:$S$451,10,0)</f>
        <v/>
      </c>
      <c r="N2048" t="str">
        <f>VLOOKUP($D2048,metadata!$B$2:$S$451,11,0)</f>
        <v>Tetranychus pueraricola</v>
      </c>
      <c r="O2048" t="str">
        <f>VLOOKUP($D2048,metadata!$B$2:$S$451,12,0)</f>
        <v>Trombidiformes</v>
      </c>
      <c r="P2048">
        <f>VLOOKUP($D2048,metadata!$B$2:$S$451,13,0)</f>
        <v>23</v>
      </c>
      <c r="Q2048">
        <f>VLOOKUP($D2048,metadata!$B$2:$S$451,14,0)</f>
        <v>33.9</v>
      </c>
      <c r="R2048">
        <f>VLOOKUP($D2048,metadata!$B$2:$S$451,15,0)</f>
        <v>133.05000000000001</v>
      </c>
      <c r="S2048" t="str">
        <f>VLOOKUP($D2048,metadata!$B$2:$S$451,16,0)</f>
        <v/>
      </c>
      <c r="T2048" t="str">
        <f>VLOOKUP($D2048,metadata!$B$2:$S$451,17,0)</f>
        <v/>
      </c>
      <c r="U2048" t="str">
        <f>VLOOKUP($D2048,metadata!$B$2:$S$451,18,0)</f>
        <v/>
      </c>
      <c r="V2048">
        <f>VLOOKUP($D2048,metadata!$B$2:$Z$451,19,0)</f>
        <v>240</v>
      </c>
      <c r="W2048" t="str">
        <f>VLOOKUP($D2048,metadata!$B$2:$Z$451,20,0)</f>
        <v>global average</v>
      </c>
      <c r="X2048" t="str">
        <f>VLOOKUP($D2048,metadata!$B$2:$Z$451,21,0)</f>
        <v/>
      </c>
      <c r="Y2048" t="str">
        <f>VLOOKUP($D2048,metadata!$B$2:$Z$451,22,0)</f>
        <v>t-51</v>
      </c>
      <c r="Z2048" t="str">
        <f>VLOOKUP($D2048,metadata!$B$2:$Z$451,23,0)</f>
        <v/>
      </c>
      <c r="AA2048" t="str">
        <f>VLOOKUP($D2048,metadata!$B$2:$Z$451,24,0)</f>
        <v/>
      </c>
      <c r="AB2048" t="str">
        <f>VLOOKUP($D2048,metadata!$B$2:$Z$451,25,0)</f>
        <v>by hand</v>
      </c>
      <c r="AC2048">
        <v>12</v>
      </c>
      <c r="AD2048">
        <v>0</v>
      </c>
      <c r="AF2048">
        <f>IF(AE2048="",V2048,AE2048)</f>
        <v>240</v>
      </c>
      <c r="AG2048">
        <f>ROUND(AC2048,1)</f>
        <v>12</v>
      </c>
      <c r="AH2048">
        <v>2006</v>
      </c>
      <c r="AI2048" t="s">
        <v>37</v>
      </c>
      <c r="AJ2048" t="s">
        <v>37</v>
      </c>
    </row>
    <row r="2049" spans="3:36" x14ac:dyDescent="0.3">
      <c r="C2049">
        <v>2049</v>
      </c>
      <c r="D2049" t="str">
        <f t="shared" si="64"/>
        <v>51-23</v>
      </c>
      <c r="E2049" t="str">
        <f>VLOOKUP($D2049,metadata!$B$2:$S$451,2,0)</f>
        <v>Suwa, A; Gotoh, T</v>
      </c>
      <c r="F2049" t="str">
        <f>VLOOKUP($D2049,metadata!$B$2:$S$451,3,0)</f>
        <v>Geographic variation in diapause induction and mode of diapause inheritance in Tetranychus pueraricola</v>
      </c>
      <c r="G2049" t="str">
        <f>VLOOKUP($D2049,metadata!$B$2:$S$451,4,0)</f>
        <v>10.1111/j.1439-0418.2006.01050.x</v>
      </c>
      <c r="H2049" t="str">
        <f>VLOOKUP($D2049,metadata!$B$2:$S$451,5,0)</f>
        <v>y</v>
      </c>
      <c r="I2049" t="str">
        <f>VLOOKUP($D2049,metadata!$B$2:$S$451,6,0)</f>
        <v>a</v>
      </c>
      <c r="J2049" t="str">
        <f>VLOOKUP($D2049,metadata!$B$2:$S$451,7,0)</f>
        <v>i</v>
      </c>
      <c r="K2049">
        <f>VLOOKUP($D2049,metadata!$B$2:$S$451,8,0)</f>
        <v>32</v>
      </c>
      <c r="L2049">
        <f>VLOOKUP($D2049,metadata!$B$2:$S$451,9,0)</f>
        <v>5</v>
      </c>
      <c r="M2049" t="str">
        <f>VLOOKUP($D2049,metadata!$B$2:$S$451,10,0)</f>
        <v/>
      </c>
      <c r="N2049" t="str">
        <f>VLOOKUP($D2049,metadata!$B$2:$S$451,11,0)</f>
        <v>Tetranychus pueraricola</v>
      </c>
      <c r="O2049" t="str">
        <f>VLOOKUP($D2049,metadata!$B$2:$S$451,12,0)</f>
        <v>Trombidiformes</v>
      </c>
      <c r="P2049">
        <f>VLOOKUP($D2049,metadata!$B$2:$S$451,13,0)</f>
        <v>23</v>
      </c>
      <c r="Q2049">
        <f>VLOOKUP($D2049,metadata!$B$2:$S$451,14,0)</f>
        <v>33.9</v>
      </c>
      <c r="R2049">
        <f>VLOOKUP($D2049,metadata!$B$2:$S$451,15,0)</f>
        <v>133.05000000000001</v>
      </c>
      <c r="S2049" t="str">
        <f>VLOOKUP($D2049,metadata!$B$2:$S$451,16,0)</f>
        <v/>
      </c>
      <c r="T2049" t="str">
        <f>VLOOKUP($D2049,metadata!$B$2:$S$451,17,0)</f>
        <v/>
      </c>
      <c r="U2049" t="str">
        <f>VLOOKUP($D2049,metadata!$B$2:$S$451,18,0)</f>
        <v/>
      </c>
      <c r="V2049">
        <f>VLOOKUP($D2049,metadata!$B$2:$Z$451,19,0)</f>
        <v>240</v>
      </c>
      <c r="W2049" t="str">
        <f>VLOOKUP($D2049,metadata!$B$2:$Z$451,20,0)</f>
        <v>global average</v>
      </c>
      <c r="X2049" t="str">
        <f>VLOOKUP($D2049,metadata!$B$2:$Z$451,21,0)</f>
        <v/>
      </c>
      <c r="Y2049" t="str">
        <f>VLOOKUP($D2049,metadata!$B$2:$Z$451,22,0)</f>
        <v>t-51</v>
      </c>
      <c r="Z2049" t="str">
        <f>VLOOKUP($D2049,metadata!$B$2:$Z$451,23,0)</f>
        <v/>
      </c>
      <c r="AA2049" t="str">
        <f>VLOOKUP($D2049,metadata!$B$2:$Z$451,24,0)</f>
        <v/>
      </c>
      <c r="AB2049" t="str">
        <f>VLOOKUP($D2049,metadata!$B$2:$Z$451,25,0)</f>
        <v>by hand</v>
      </c>
      <c r="AC2049">
        <v>13</v>
      </c>
      <c r="AD2049">
        <v>0</v>
      </c>
      <c r="AF2049">
        <f>IF(AE2049="",V2049,AE2049)</f>
        <v>240</v>
      </c>
      <c r="AG2049">
        <f>ROUND(AC2049,1)</f>
        <v>13</v>
      </c>
      <c r="AH2049">
        <v>2006</v>
      </c>
      <c r="AI2049" t="s">
        <v>37</v>
      </c>
      <c r="AJ2049" t="s">
        <v>37</v>
      </c>
    </row>
    <row r="2050" spans="3:36" x14ac:dyDescent="0.3">
      <c r="C2050">
        <v>2050</v>
      </c>
      <c r="D2050" t="str">
        <f t="shared" ref="D2050:D2113" si="65">VLOOKUP(C2050,$A$1:$B$451,2)</f>
        <v>51-24</v>
      </c>
      <c r="E2050" t="str">
        <f>VLOOKUP($D2050,metadata!$B$2:$S$451,2,0)</f>
        <v>Suwa, A; Gotoh, T</v>
      </c>
      <c r="F2050" t="str">
        <f>VLOOKUP($D2050,metadata!$B$2:$S$451,3,0)</f>
        <v>Geographic variation in diapause induction and mode of diapause inheritance in Tetranychus pueraricola</v>
      </c>
      <c r="G2050" t="str">
        <f>VLOOKUP($D2050,metadata!$B$2:$S$451,4,0)</f>
        <v>10.1111/j.1439-0418.2006.01050.x</v>
      </c>
      <c r="H2050" t="str">
        <f>VLOOKUP($D2050,metadata!$B$2:$S$451,5,0)</f>
        <v>y</v>
      </c>
      <c r="I2050" t="str">
        <f>VLOOKUP($D2050,metadata!$B$2:$S$451,6,0)</f>
        <v>a</v>
      </c>
      <c r="J2050" t="str">
        <f>VLOOKUP($D2050,metadata!$B$2:$S$451,7,0)</f>
        <v>i</v>
      </c>
      <c r="K2050">
        <f>VLOOKUP($D2050,metadata!$B$2:$S$451,8,0)</f>
        <v>32</v>
      </c>
      <c r="L2050">
        <f>VLOOKUP($D2050,metadata!$B$2:$S$451,9,0)</f>
        <v>5</v>
      </c>
      <c r="M2050" t="str">
        <f>VLOOKUP($D2050,metadata!$B$2:$S$451,10,0)</f>
        <v/>
      </c>
      <c r="N2050" t="str">
        <f>VLOOKUP($D2050,metadata!$B$2:$S$451,11,0)</f>
        <v>Tetranychus pueraricola</v>
      </c>
      <c r="O2050" t="str">
        <f>VLOOKUP($D2050,metadata!$B$2:$S$451,12,0)</f>
        <v>Trombidiformes</v>
      </c>
      <c r="P2050">
        <f>VLOOKUP($D2050,metadata!$B$2:$S$451,13,0)</f>
        <v>24</v>
      </c>
      <c r="Q2050">
        <f>VLOOKUP($D2050,metadata!$B$2:$S$451,14,0)</f>
        <v>33.216666666666697</v>
      </c>
      <c r="R2050">
        <f>VLOOKUP($D2050,metadata!$B$2:$S$451,15,0)</f>
        <v>132.566666666667</v>
      </c>
      <c r="S2050" t="str">
        <f>VLOOKUP($D2050,metadata!$B$2:$S$451,16,0)</f>
        <v/>
      </c>
      <c r="T2050" t="str">
        <f>VLOOKUP($D2050,metadata!$B$2:$S$451,17,0)</f>
        <v/>
      </c>
      <c r="U2050" t="str">
        <f>VLOOKUP($D2050,metadata!$B$2:$S$451,18,0)</f>
        <v/>
      </c>
      <c r="V2050">
        <f>VLOOKUP($D2050,metadata!$B$2:$Z$451,19,0)</f>
        <v>240</v>
      </c>
      <c r="W2050" t="str">
        <f>VLOOKUP($D2050,metadata!$B$2:$Z$451,20,0)</f>
        <v>global average</v>
      </c>
      <c r="X2050" t="str">
        <f>VLOOKUP($D2050,metadata!$B$2:$Z$451,21,0)</f>
        <v/>
      </c>
      <c r="Y2050" t="str">
        <f>VLOOKUP($D2050,metadata!$B$2:$Z$451,22,0)</f>
        <v>t-51</v>
      </c>
      <c r="Z2050" t="str">
        <f>VLOOKUP($D2050,metadata!$B$2:$Z$451,23,0)</f>
        <v/>
      </c>
      <c r="AA2050" t="str">
        <f>VLOOKUP($D2050,metadata!$B$2:$Z$451,24,0)</f>
        <v/>
      </c>
      <c r="AB2050" t="str">
        <f>VLOOKUP($D2050,metadata!$B$2:$Z$451,25,0)</f>
        <v>by hand</v>
      </c>
      <c r="AC2050">
        <v>10</v>
      </c>
      <c r="AD2050">
        <v>100</v>
      </c>
      <c r="AF2050">
        <f>IF(AE2050="",V2050,AE2050)</f>
        <v>240</v>
      </c>
      <c r="AG2050">
        <f>ROUND(AC2050,1)</f>
        <v>10</v>
      </c>
      <c r="AH2050">
        <v>2006</v>
      </c>
      <c r="AI2050" t="s">
        <v>38</v>
      </c>
      <c r="AJ2050" t="s">
        <v>38</v>
      </c>
    </row>
    <row r="2051" spans="3:36" x14ac:dyDescent="0.3">
      <c r="C2051">
        <v>2051</v>
      </c>
      <c r="D2051" t="str">
        <f t="shared" si="65"/>
        <v>51-24</v>
      </c>
      <c r="E2051" t="str">
        <f>VLOOKUP($D2051,metadata!$B$2:$S$451,2,0)</f>
        <v>Suwa, A; Gotoh, T</v>
      </c>
      <c r="F2051" t="str">
        <f>VLOOKUP($D2051,metadata!$B$2:$S$451,3,0)</f>
        <v>Geographic variation in diapause induction and mode of diapause inheritance in Tetranychus pueraricola</v>
      </c>
      <c r="G2051" t="str">
        <f>VLOOKUP($D2051,metadata!$B$2:$S$451,4,0)</f>
        <v>10.1111/j.1439-0418.2006.01050.x</v>
      </c>
      <c r="H2051" t="str">
        <f>VLOOKUP($D2051,metadata!$B$2:$S$451,5,0)</f>
        <v>y</v>
      </c>
      <c r="I2051" t="str">
        <f>VLOOKUP($D2051,metadata!$B$2:$S$451,6,0)</f>
        <v>a</v>
      </c>
      <c r="J2051" t="str">
        <f>VLOOKUP($D2051,metadata!$B$2:$S$451,7,0)</f>
        <v>i</v>
      </c>
      <c r="K2051">
        <f>VLOOKUP($D2051,metadata!$B$2:$S$451,8,0)</f>
        <v>32</v>
      </c>
      <c r="L2051">
        <f>VLOOKUP($D2051,metadata!$B$2:$S$451,9,0)</f>
        <v>5</v>
      </c>
      <c r="M2051" t="str">
        <f>VLOOKUP($D2051,metadata!$B$2:$S$451,10,0)</f>
        <v/>
      </c>
      <c r="N2051" t="str">
        <f>VLOOKUP($D2051,metadata!$B$2:$S$451,11,0)</f>
        <v>Tetranychus pueraricola</v>
      </c>
      <c r="O2051" t="str">
        <f>VLOOKUP($D2051,metadata!$B$2:$S$451,12,0)</f>
        <v>Trombidiformes</v>
      </c>
      <c r="P2051">
        <f>VLOOKUP($D2051,metadata!$B$2:$S$451,13,0)</f>
        <v>24</v>
      </c>
      <c r="Q2051">
        <f>VLOOKUP($D2051,metadata!$B$2:$S$451,14,0)</f>
        <v>33.216666666666697</v>
      </c>
      <c r="R2051">
        <f>VLOOKUP($D2051,metadata!$B$2:$S$451,15,0)</f>
        <v>132.566666666667</v>
      </c>
      <c r="S2051" t="str">
        <f>VLOOKUP($D2051,metadata!$B$2:$S$451,16,0)</f>
        <v/>
      </c>
      <c r="T2051" t="str">
        <f>VLOOKUP($D2051,metadata!$B$2:$S$451,17,0)</f>
        <v/>
      </c>
      <c r="U2051" t="str">
        <f>VLOOKUP($D2051,metadata!$B$2:$S$451,18,0)</f>
        <v/>
      </c>
      <c r="V2051">
        <f>VLOOKUP($D2051,metadata!$B$2:$Z$451,19,0)</f>
        <v>240</v>
      </c>
      <c r="W2051" t="str">
        <f>VLOOKUP($D2051,metadata!$B$2:$Z$451,20,0)</f>
        <v>global average</v>
      </c>
      <c r="X2051" t="str">
        <f>VLOOKUP($D2051,metadata!$B$2:$Z$451,21,0)</f>
        <v/>
      </c>
      <c r="Y2051" t="str">
        <f>VLOOKUP($D2051,metadata!$B$2:$Z$451,22,0)</f>
        <v>t-51</v>
      </c>
      <c r="Z2051" t="str">
        <f>VLOOKUP($D2051,metadata!$B$2:$Z$451,23,0)</f>
        <v/>
      </c>
      <c r="AA2051" t="str">
        <f>VLOOKUP($D2051,metadata!$B$2:$Z$451,24,0)</f>
        <v/>
      </c>
      <c r="AB2051" t="str">
        <f>VLOOKUP($D2051,metadata!$B$2:$Z$451,25,0)</f>
        <v>by hand</v>
      </c>
      <c r="AC2051">
        <v>11</v>
      </c>
      <c r="AD2051">
        <v>83.3333333333333</v>
      </c>
      <c r="AF2051">
        <f>IF(AE2051="",V2051,AE2051)</f>
        <v>240</v>
      </c>
      <c r="AG2051">
        <f>ROUND(AC2051,1)</f>
        <v>11</v>
      </c>
      <c r="AH2051">
        <v>2006</v>
      </c>
      <c r="AI2051" t="s">
        <v>38</v>
      </c>
      <c r="AJ2051" t="s">
        <v>38</v>
      </c>
    </row>
    <row r="2052" spans="3:36" x14ac:dyDescent="0.3">
      <c r="C2052">
        <v>2052</v>
      </c>
      <c r="D2052" t="str">
        <f t="shared" si="65"/>
        <v>51-24</v>
      </c>
      <c r="E2052" t="str">
        <f>VLOOKUP($D2052,metadata!$B$2:$S$451,2,0)</f>
        <v>Suwa, A; Gotoh, T</v>
      </c>
      <c r="F2052" t="str">
        <f>VLOOKUP($D2052,metadata!$B$2:$S$451,3,0)</f>
        <v>Geographic variation in diapause induction and mode of diapause inheritance in Tetranychus pueraricola</v>
      </c>
      <c r="G2052" t="str">
        <f>VLOOKUP($D2052,metadata!$B$2:$S$451,4,0)</f>
        <v>10.1111/j.1439-0418.2006.01050.x</v>
      </c>
      <c r="H2052" t="str">
        <f>VLOOKUP($D2052,metadata!$B$2:$S$451,5,0)</f>
        <v>y</v>
      </c>
      <c r="I2052" t="str">
        <f>VLOOKUP($D2052,metadata!$B$2:$S$451,6,0)</f>
        <v>a</v>
      </c>
      <c r="J2052" t="str">
        <f>VLOOKUP($D2052,metadata!$B$2:$S$451,7,0)</f>
        <v>i</v>
      </c>
      <c r="K2052">
        <f>VLOOKUP($D2052,metadata!$B$2:$S$451,8,0)</f>
        <v>32</v>
      </c>
      <c r="L2052">
        <f>VLOOKUP($D2052,metadata!$B$2:$S$451,9,0)</f>
        <v>5</v>
      </c>
      <c r="M2052" t="str">
        <f>VLOOKUP($D2052,metadata!$B$2:$S$451,10,0)</f>
        <v/>
      </c>
      <c r="N2052" t="str">
        <f>VLOOKUP($D2052,metadata!$B$2:$S$451,11,0)</f>
        <v>Tetranychus pueraricola</v>
      </c>
      <c r="O2052" t="str">
        <f>VLOOKUP($D2052,metadata!$B$2:$S$451,12,0)</f>
        <v>Trombidiformes</v>
      </c>
      <c r="P2052">
        <f>VLOOKUP($D2052,metadata!$B$2:$S$451,13,0)</f>
        <v>24</v>
      </c>
      <c r="Q2052">
        <f>VLOOKUP($D2052,metadata!$B$2:$S$451,14,0)</f>
        <v>33.216666666666697</v>
      </c>
      <c r="R2052">
        <f>VLOOKUP($D2052,metadata!$B$2:$S$451,15,0)</f>
        <v>132.566666666667</v>
      </c>
      <c r="S2052" t="str">
        <f>VLOOKUP($D2052,metadata!$B$2:$S$451,16,0)</f>
        <v/>
      </c>
      <c r="T2052" t="str">
        <f>VLOOKUP($D2052,metadata!$B$2:$S$451,17,0)</f>
        <v/>
      </c>
      <c r="U2052" t="str">
        <f>VLOOKUP($D2052,metadata!$B$2:$S$451,18,0)</f>
        <v/>
      </c>
      <c r="V2052">
        <f>VLOOKUP($D2052,metadata!$B$2:$Z$451,19,0)</f>
        <v>240</v>
      </c>
      <c r="W2052" t="str">
        <f>VLOOKUP($D2052,metadata!$B$2:$Z$451,20,0)</f>
        <v>global average</v>
      </c>
      <c r="X2052" t="str">
        <f>VLOOKUP($D2052,metadata!$B$2:$Z$451,21,0)</f>
        <v/>
      </c>
      <c r="Y2052" t="str">
        <f>VLOOKUP($D2052,metadata!$B$2:$Z$451,22,0)</f>
        <v>t-51</v>
      </c>
      <c r="Z2052" t="str">
        <f>VLOOKUP($D2052,metadata!$B$2:$Z$451,23,0)</f>
        <v/>
      </c>
      <c r="AA2052" t="str">
        <f>VLOOKUP($D2052,metadata!$B$2:$Z$451,24,0)</f>
        <v/>
      </c>
      <c r="AB2052" t="str">
        <f>VLOOKUP($D2052,metadata!$B$2:$Z$451,25,0)</f>
        <v>by hand</v>
      </c>
      <c r="AC2052">
        <v>11.5</v>
      </c>
      <c r="AD2052">
        <v>0</v>
      </c>
      <c r="AF2052">
        <f>IF(AE2052="",V2052,AE2052)</f>
        <v>240</v>
      </c>
      <c r="AG2052">
        <f>ROUND(AC2052,1)</f>
        <v>11.5</v>
      </c>
      <c r="AH2052">
        <v>2006</v>
      </c>
      <c r="AI2052" t="s">
        <v>38</v>
      </c>
      <c r="AJ2052" t="s">
        <v>38</v>
      </c>
    </row>
    <row r="2053" spans="3:36" x14ac:dyDescent="0.3">
      <c r="C2053">
        <v>2053</v>
      </c>
      <c r="D2053" t="str">
        <f t="shared" si="65"/>
        <v>51-24</v>
      </c>
      <c r="E2053" t="str">
        <f>VLOOKUP($D2053,metadata!$B$2:$S$451,2,0)</f>
        <v>Suwa, A; Gotoh, T</v>
      </c>
      <c r="F2053" t="str">
        <f>VLOOKUP($D2053,metadata!$B$2:$S$451,3,0)</f>
        <v>Geographic variation in diapause induction and mode of diapause inheritance in Tetranychus pueraricola</v>
      </c>
      <c r="G2053" t="str">
        <f>VLOOKUP($D2053,metadata!$B$2:$S$451,4,0)</f>
        <v>10.1111/j.1439-0418.2006.01050.x</v>
      </c>
      <c r="H2053" t="str">
        <f>VLOOKUP($D2053,metadata!$B$2:$S$451,5,0)</f>
        <v>y</v>
      </c>
      <c r="I2053" t="str">
        <f>VLOOKUP($D2053,metadata!$B$2:$S$451,6,0)</f>
        <v>a</v>
      </c>
      <c r="J2053" t="str">
        <f>VLOOKUP($D2053,metadata!$B$2:$S$451,7,0)</f>
        <v>i</v>
      </c>
      <c r="K2053">
        <f>VLOOKUP($D2053,metadata!$B$2:$S$451,8,0)</f>
        <v>32</v>
      </c>
      <c r="L2053">
        <f>VLOOKUP($D2053,metadata!$B$2:$S$451,9,0)</f>
        <v>5</v>
      </c>
      <c r="M2053" t="str">
        <f>VLOOKUP($D2053,metadata!$B$2:$S$451,10,0)</f>
        <v/>
      </c>
      <c r="N2053" t="str">
        <f>VLOOKUP($D2053,metadata!$B$2:$S$451,11,0)</f>
        <v>Tetranychus pueraricola</v>
      </c>
      <c r="O2053" t="str">
        <f>VLOOKUP($D2053,metadata!$B$2:$S$451,12,0)</f>
        <v>Trombidiformes</v>
      </c>
      <c r="P2053">
        <f>VLOOKUP($D2053,metadata!$B$2:$S$451,13,0)</f>
        <v>24</v>
      </c>
      <c r="Q2053">
        <f>VLOOKUP($D2053,metadata!$B$2:$S$451,14,0)</f>
        <v>33.216666666666697</v>
      </c>
      <c r="R2053">
        <f>VLOOKUP($D2053,metadata!$B$2:$S$451,15,0)</f>
        <v>132.566666666667</v>
      </c>
      <c r="S2053" t="str">
        <f>VLOOKUP($D2053,metadata!$B$2:$S$451,16,0)</f>
        <v/>
      </c>
      <c r="T2053" t="str">
        <f>VLOOKUP($D2053,metadata!$B$2:$S$451,17,0)</f>
        <v/>
      </c>
      <c r="U2053" t="str">
        <f>VLOOKUP($D2053,metadata!$B$2:$S$451,18,0)</f>
        <v/>
      </c>
      <c r="V2053">
        <f>VLOOKUP($D2053,metadata!$B$2:$Z$451,19,0)</f>
        <v>240</v>
      </c>
      <c r="W2053" t="str">
        <f>VLOOKUP($D2053,metadata!$B$2:$Z$451,20,0)</f>
        <v>global average</v>
      </c>
      <c r="X2053" t="str">
        <f>VLOOKUP($D2053,metadata!$B$2:$Z$451,21,0)</f>
        <v/>
      </c>
      <c r="Y2053" t="str">
        <f>VLOOKUP($D2053,metadata!$B$2:$Z$451,22,0)</f>
        <v>t-51</v>
      </c>
      <c r="Z2053" t="str">
        <f>VLOOKUP($D2053,metadata!$B$2:$Z$451,23,0)</f>
        <v/>
      </c>
      <c r="AA2053" t="str">
        <f>VLOOKUP($D2053,metadata!$B$2:$Z$451,24,0)</f>
        <v/>
      </c>
      <c r="AB2053" t="str">
        <f>VLOOKUP($D2053,metadata!$B$2:$Z$451,25,0)</f>
        <v>by hand</v>
      </c>
      <c r="AC2053">
        <v>12</v>
      </c>
      <c r="AD2053">
        <v>0</v>
      </c>
      <c r="AF2053">
        <f>IF(AE2053="",V2053,AE2053)</f>
        <v>240</v>
      </c>
      <c r="AG2053">
        <f>ROUND(AC2053,1)</f>
        <v>12</v>
      </c>
      <c r="AH2053">
        <v>2006</v>
      </c>
      <c r="AI2053" t="s">
        <v>38</v>
      </c>
      <c r="AJ2053" t="s">
        <v>38</v>
      </c>
    </row>
    <row r="2054" spans="3:36" x14ac:dyDescent="0.3">
      <c r="C2054">
        <v>2054</v>
      </c>
      <c r="D2054" t="str">
        <f t="shared" si="65"/>
        <v>51-24</v>
      </c>
      <c r="E2054" t="str">
        <f>VLOOKUP($D2054,metadata!$B$2:$S$451,2,0)</f>
        <v>Suwa, A; Gotoh, T</v>
      </c>
      <c r="F2054" t="str">
        <f>VLOOKUP($D2054,metadata!$B$2:$S$451,3,0)</f>
        <v>Geographic variation in diapause induction and mode of diapause inheritance in Tetranychus pueraricola</v>
      </c>
      <c r="G2054" t="str">
        <f>VLOOKUP($D2054,metadata!$B$2:$S$451,4,0)</f>
        <v>10.1111/j.1439-0418.2006.01050.x</v>
      </c>
      <c r="H2054" t="str">
        <f>VLOOKUP($D2054,metadata!$B$2:$S$451,5,0)</f>
        <v>y</v>
      </c>
      <c r="I2054" t="str">
        <f>VLOOKUP($D2054,metadata!$B$2:$S$451,6,0)</f>
        <v>a</v>
      </c>
      <c r="J2054" t="str">
        <f>VLOOKUP($D2054,metadata!$B$2:$S$451,7,0)</f>
        <v>i</v>
      </c>
      <c r="K2054">
        <f>VLOOKUP($D2054,metadata!$B$2:$S$451,8,0)</f>
        <v>32</v>
      </c>
      <c r="L2054">
        <f>VLOOKUP($D2054,metadata!$B$2:$S$451,9,0)</f>
        <v>5</v>
      </c>
      <c r="M2054" t="str">
        <f>VLOOKUP($D2054,metadata!$B$2:$S$451,10,0)</f>
        <v/>
      </c>
      <c r="N2054" t="str">
        <f>VLOOKUP($D2054,metadata!$B$2:$S$451,11,0)</f>
        <v>Tetranychus pueraricola</v>
      </c>
      <c r="O2054" t="str">
        <f>VLOOKUP($D2054,metadata!$B$2:$S$451,12,0)</f>
        <v>Trombidiformes</v>
      </c>
      <c r="P2054">
        <f>VLOOKUP($D2054,metadata!$B$2:$S$451,13,0)</f>
        <v>24</v>
      </c>
      <c r="Q2054">
        <f>VLOOKUP($D2054,metadata!$B$2:$S$451,14,0)</f>
        <v>33.216666666666697</v>
      </c>
      <c r="R2054">
        <f>VLOOKUP($D2054,metadata!$B$2:$S$451,15,0)</f>
        <v>132.566666666667</v>
      </c>
      <c r="S2054" t="str">
        <f>VLOOKUP($D2054,metadata!$B$2:$S$451,16,0)</f>
        <v/>
      </c>
      <c r="T2054" t="str">
        <f>VLOOKUP($D2054,metadata!$B$2:$S$451,17,0)</f>
        <v/>
      </c>
      <c r="U2054" t="str">
        <f>VLOOKUP($D2054,metadata!$B$2:$S$451,18,0)</f>
        <v/>
      </c>
      <c r="V2054">
        <f>VLOOKUP($D2054,metadata!$B$2:$Z$451,19,0)</f>
        <v>240</v>
      </c>
      <c r="W2054" t="str">
        <f>VLOOKUP($D2054,metadata!$B$2:$Z$451,20,0)</f>
        <v>global average</v>
      </c>
      <c r="X2054" t="str">
        <f>VLOOKUP($D2054,metadata!$B$2:$Z$451,21,0)</f>
        <v/>
      </c>
      <c r="Y2054" t="str">
        <f>VLOOKUP($D2054,metadata!$B$2:$Z$451,22,0)</f>
        <v>t-51</v>
      </c>
      <c r="Z2054" t="str">
        <f>VLOOKUP($D2054,metadata!$B$2:$Z$451,23,0)</f>
        <v/>
      </c>
      <c r="AA2054" t="str">
        <f>VLOOKUP($D2054,metadata!$B$2:$Z$451,24,0)</f>
        <v/>
      </c>
      <c r="AB2054" t="str">
        <f>VLOOKUP($D2054,metadata!$B$2:$Z$451,25,0)</f>
        <v>by hand</v>
      </c>
      <c r="AC2054">
        <v>13</v>
      </c>
      <c r="AD2054">
        <v>0</v>
      </c>
      <c r="AF2054">
        <f>IF(AE2054="",V2054,AE2054)</f>
        <v>240</v>
      </c>
      <c r="AG2054">
        <f>ROUND(AC2054,1)</f>
        <v>13</v>
      </c>
      <c r="AH2054">
        <v>2006</v>
      </c>
      <c r="AI2054" t="s">
        <v>38</v>
      </c>
      <c r="AJ2054" t="s">
        <v>38</v>
      </c>
    </row>
    <row r="2055" spans="3:36" x14ac:dyDescent="0.3">
      <c r="C2055">
        <v>2055</v>
      </c>
      <c r="D2055" t="str">
        <f t="shared" si="65"/>
        <v>51-25</v>
      </c>
      <c r="E2055" t="str">
        <f>VLOOKUP($D2055,metadata!$B$2:$S$451,2,0)</f>
        <v>Suwa, A; Gotoh, T</v>
      </c>
      <c r="F2055" t="str">
        <f>VLOOKUP($D2055,metadata!$B$2:$S$451,3,0)</f>
        <v>Geographic variation in diapause induction and mode of diapause inheritance in Tetranychus pueraricola</v>
      </c>
      <c r="G2055" t="str">
        <f>VLOOKUP($D2055,metadata!$B$2:$S$451,4,0)</f>
        <v>10.1111/j.1439-0418.2006.01050.x</v>
      </c>
      <c r="H2055" t="str">
        <f>VLOOKUP($D2055,metadata!$B$2:$S$451,5,0)</f>
        <v>y</v>
      </c>
      <c r="I2055" t="str">
        <f>VLOOKUP($D2055,metadata!$B$2:$S$451,6,0)</f>
        <v>a</v>
      </c>
      <c r="J2055" t="str">
        <f>VLOOKUP($D2055,metadata!$B$2:$S$451,7,0)</f>
        <v>i</v>
      </c>
      <c r="K2055">
        <f>VLOOKUP($D2055,metadata!$B$2:$S$451,8,0)</f>
        <v>32</v>
      </c>
      <c r="L2055">
        <f>VLOOKUP($D2055,metadata!$B$2:$S$451,9,0)</f>
        <v>5</v>
      </c>
      <c r="M2055" t="str">
        <f>VLOOKUP($D2055,metadata!$B$2:$S$451,10,0)</f>
        <v/>
      </c>
      <c r="N2055" t="str">
        <f>VLOOKUP($D2055,metadata!$B$2:$S$451,11,0)</f>
        <v>Tetranychus pueraricola</v>
      </c>
      <c r="O2055" t="str">
        <f>VLOOKUP($D2055,metadata!$B$2:$S$451,12,0)</f>
        <v>Trombidiformes</v>
      </c>
      <c r="P2055">
        <f>VLOOKUP($D2055,metadata!$B$2:$S$451,13,0)</f>
        <v>25</v>
      </c>
      <c r="Q2055">
        <f>VLOOKUP($D2055,metadata!$B$2:$S$451,14,0)</f>
        <v>33.299999999999997</v>
      </c>
      <c r="R2055">
        <f>VLOOKUP($D2055,metadata!$B$2:$S$451,15,0)</f>
        <v>130.36666666666699</v>
      </c>
      <c r="S2055" t="str">
        <f>VLOOKUP($D2055,metadata!$B$2:$S$451,16,0)</f>
        <v/>
      </c>
      <c r="T2055" t="str">
        <f>VLOOKUP($D2055,metadata!$B$2:$S$451,17,0)</f>
        <v/>
      </c>
      <c r="U2055" t="str">
        <f>VLOOKUP($D2055,metadata!$B$2:$S$451,18,0)</f>
        <v/>
      </c>
      <c r="V2055">
        <f>VLOOKUP($D2055,metadata!$B$2:$Z$451,19,0)</f>
        <v>240</v>
      </c>
      <c r="W2055" t="str">
        <f>VLOOKUP($D2055,metadata!$B$2:$Z$451,20,0)</f>
        <v>global average</v>
      </c>
      <c r="X2055" t="str">
        <f>VLOOKUP($D2055,metadata!$B$2:$Z$451,21,0)</f>
        <v/>
      </c>
      <c r="Y2055" t="str">
        <f>VLOOKUP($D2055,metadata!$B$2:$Z$451,22,0)</f>
        <v>t-51</v>
      </c>
      <c r="Z2055" t="str">
        <f>VLOOKUP($D2055,metadata!$B$2:$Z$451,23,0)</f>
        <v/>
      </c>
      <c r="AA2055" t="str">
        <f>VLOOKUP($D2055,metadata!$B$2:$Z$451,24,0)</f>
        <v/>
      </c>
      <c r="AB2055" t="str">
        <f>VLOOKUP($D2055,metadata!$B$2:$Z$451,25,0)</f>
        <v>by hand</v>
      </c>
      <c r="AC2055">
        <v>10</v>
      </c>
      <c r="AD2055">
        <v>100</v>
      </c>
      <c r="AF2055">
        <f>IF(AE2055="",V2055,AE2055)</f>
        <v>240</v>
      </c>
      <c r="AG2055">
        <f>ROUND(AC2055,1)</f>
        <v>10</v>
      </c>
      <c r="AH2055">
        <v>2006</v>
      </c>
      <c r="AI2055" t="s">
        <v>38</v>
      </c>
      <c r="AJ2055" t="s">
        <v>38</v>
      </c>
    </row>
    <row r="2056" spans="3:36" x14ac:dyDescent="0.3">
      <c r="C2056">
        <v>2056</v>
      </c>
      <c r="D2056" t="str">
        <f t="shared" si="65"/>
        <v>51-25</v>
      </c>
      <c r="E2056" t="str">
        <f>VLOOKUP($D2056,metadata!$B$2:$S$451,2,0)</f>
        <v>Suwa, A; Gotoh, T</v>
      </c>
      <c r="F2056" t="str">
        <f>VLOOKUP($D2056,metadata!$B$2:$S$451,3,0)</f>
        <v>Geographic variation in diapause induction and mode of diapause inheritance in Tetranychus pueraricola</v>
      </c>
      <c r="G2056" t="str">
        <f>VLOOKUP($D2056,metadata!$B$2:$S$451,4,0)</f>
        <v>10.1111/j.1439-0418.2006.01050.x</v>
      </c>
      <c r="H2056" t="str">
        <f>VLOOKUP($D2056,metadata!$B$2:$S$451,5,0)</f>
        <v>y</v>
      </c>
      <c r="I2056" t="str">
        <f>VLOOKUP($D2056,metadata!$B$2:$S$451,6,0)</f>
        <v>a</v>
      </c>
      <c r="J2056" t="str">
        <f>VLOOKUP($D2056,metadata!$B$2:$S$451,7,0)</f>
        <v>i</v>
      </c>
      <c r="K2056">
        <f>VLOOKUP($D2056,metadata!$B$2:$S$451,8,0)</f>
        <v>32</v>
      </c>
      <c r="L2056">
        <f>VLOOKUP($D2056,metadata!$B$2:$S$451,9,0)</f>
        <v>5</v>
      </c>
      <c r="M2056" t="str">
        <f>VLOOKUP($D2056,metadata!$B$2:$S$451,10,0)</f>
        <v/>
      </c>
      <c r="N2056" t="str">
        <f>VLOOKUP($D2056,metadata!$B$2:$S$451,11,0)</f>
        <v>Tetranychus pueraricola</v>
      </c>
      <c r="O2056" t="str">
        <f>VLOOKUP($D2056,metadata!$B$2:$S$451,12,0)</f>
        <v>Trombidiformes</v>
      </c>
      <c r="P2056">
        <f>VLOOKUP($D2056,metadata!$B$2:$S$451,13,0)</f>
        <v>25</v>
      </c>
      <c r="Q2056">
        <f>VLOOKUP($D2056,metadata!$B$2:$S$451,14,0)</f>
        <v>33.299999999999997</v>
      </c>
      <c r="R2056">
        <f>VLOOKUP($D2056,metadata!$B$2:$S$451,15,0)</f>
        <v>130.36666666666699</v>
      </c>
      <c r="S2056" t="str">
        <f>VLOOKUP($D2056,metadata!$B$2:$S$451,16,0)</f>
        <v/>
      </c>
      <c r="T2056" t="str">
        <f>VLOOKUP($D2056,metadata!$B$2:$S$451,17,0)</f>
        <v/>
      </c>
      <c r="U2056" t="str">
        <f>VLOOKUP($D2056,metadata!$B$2:$S$451,18,0)</f>
        <v/>
      </c>
      <c r="V2056">
        <f>VLOOKUP($D2056,metadata!$B$2:$Z$451,19,0)</f>
        <v>240</v>
      </c>
      <c r="W2056" t="str">
        <f>VLOOKUP($D2056,metadata!$B$2:$Z$451,20,0)</f>
        <v>global average</v>
      </c>
      <c r="X2056" t="str">
        <f>VLOOKUP($D2056,metadata!$B$2:$Z$451,21,0)</f>
        <v/>
      </c>
      <c r="Y2056" t="str">
        <f>VLOOKUP($D2056,metadata!$B$2:$Z$451,22,0)</f>
        <v>t-51</v>
      </c>
      <c r="Z2056" t="str">
        <f>VLOOKUP($D2056,metadata!$B$2:$Z$451,23,0)</f>
        <v/>
      </c>
      <c r="AA2056" t="str">
        <f>VLOOKUP($D2056,metadata!$B$2:$Z$451,24,0)</f>
        <v/>
      </c>
      <c r="AB2056" t="str">
        <f>VLOOKUP($D2056,metadata!$B$2:$Z$451,25,0)</f>
        <v>by hand</v>
      </c>
      <c r="AC2056">
        <v>11</v>
      </c>
      <c r="AD2056">
        <v>100</v>
      </c>
      <c r="AF2056">
        <f>IF(AE2056="",V2056,AE2056)</f>
        <v>240</v>
      </c>
      <c r="AG2056">
        <f>ROUND(AC2056,1)</f>
        <v>11</v>
      </c>
      <c r="AH2056">
        <v>2006</v>
      </c>
      <c r="AI2056" t="s">
        <v>38</v>
      </c>
      <c r="AJ2056" t="s">
        <v>38</v>
      </c>
    </row>
    <row r="2057" spans="3:36" x14ac:dyDescent="0.3">
      <c r="C2057">
        <v>2057</v>
      </c>
      <c r="D2057" t="str">
        <f t="shared" si="65"/>
        <v>51-25</v>
      </c>
      <c r="E2057" t="str">
        <f>VLOOKUP($D2057,metadata!$B$2:$S$451,2,0)</f>
        <v>Suwa, A; Gotoh, T</v>
      </c>
      <c r="F2057" t="str">
        <f>VLOOKUP($D2057,metadata!$B$2:$S$451,3,0)</f>
        <v>Geographic variation in diapause induction and mode of diapause inheritance in Tetranychus pueraricola</v>
      </c>
      <c r="G2057" t="str">
        <f>VLOOKUP($D2057,metadata!$B$2:$S$451,4,0)</f>
        <v>10.1111/j.1439-0418.2006.01050.x</v>
      </c>
      <c r="H2057" t="str">
        <f>VLOOKUP($D2057,metadata!$B$2:$S$451,5,0)</f>
        <v>y</v>
      </c>
      <c r="I2057" t="str">
        <f>VLOOKUP($D2057,metadata!$B$2:$S$451,6,0)</f>
        <v>a</v>
      </c>
      <c r="J2057" t="str">
        <f>VLOOKUP($D2057,metadata!$B$2:$S$451,7,0)</f>
        <v>i</v>
      </c>
      <c r="K2057">
        <f>VLOOKUP($D2057,metadata!$B$2:$S$451,8,0)</f>
        <v>32</v>
      </c>
      <c r="L2057">
        <f>VLOOKUP($D2057,metadata!$B$2:$S$451,9,0)</f>
        <v>5</v>
      </c>
      <c r="M2057" t="str">
        <f>VLOOKUP($D2057,metadata!$B$2:$S$451,10,0)</f>
        <v/>
      </c>
      <c r="N2057" t="str">
        <f>VLOOKUP($D2057,metadata!$B$2:$S$451,11,0)</f>
        <v>Tetranychus pueraricola</v>
      </c>
      <c r="O2057" t="str">
        <f>VLOOKUP($D2057,metadata!$B$2:$S$451,12,0)</f>
        <v>Trombidiformes</v>
      </c>
      <c r="P2057">
        <f>VLOOKUP($D2057,metadata!$B$2:$S$451,13,0)</f>
        <v>25</v>
      </c>
      <c r="Q2057">
        <f>VLOOKUP($D2057,metadata!$B$2:$S$451,14,0)</f>
        <v>33.299999999999997</v>
      </c>
      <c r="R2057">
        <f>VLOOKUP($D2057,metadata!$B$2:$S$451,15,0)</f>
        <v>130.36666666666699</v>
      </c>
      <c r="S2057" t="str">
        <f>VLOOKUP($D2057,metadata!$B$2:$S$451,16,0)</f>
        <v/>
      </c>
      <c r="T2057" t="str">
        <f>VLOOKUP($D2057,metadata!$B$2:$S$451,17,0)</f>
        <v/>
      </c>
      <c r="U2057" t="str">
        <f>VLOOKUP($D2057,metadata!$B$2:$S$451,18,0)</f>
        <v/>
      </c>
      <c r="V2057">
        <f>VLOOKUP($D2057,metadata!$B$2:$Z$451,19,0)</f>
        <v>240</v>
      </c>
      <c r="W2057" t="str">
        <f>VLOOKUP($D2057,metadata!$B$2:$Z$451,20,0)</f>
        <v>global average</v>
      </c>
      <c r="X2057" t="str">
        <f>VLOOKUP($D2057,metadata!$B$2:$Z$451,21,0)</f>
        <v/>
      </c>
      <c r="Y2057" t="str">
        <f>VLOOKUP($D2057,metadata!$B$2:$Z$451,22,0)</f>
        <v>t-51</v>
      </c>
      <c r="Z2057" t="str">
        <f>VLOOKUP($D2057,metadata!$B$2:$Z$451,23,0)</f>
        <v/>
      </c>
      <c r="AA2057" t="str">
        <f>VLOOKUP($D2057,metadata!$B$2:$Z$451,24,0)</f>
        <v/>
      </c>
      <c r="AB2057" t="str">
        <f>VLOOKUP($D2057,metadata!$B$2:$Z$451,25,0)</f>
        <v>by hand</v>
      </c>
      <c r="AC2057">
        <v>11.5</v>
      </c>
      <c r="AD2057">
        <v>8.3333333333333304</v>
      </c>
      <c r="AE2057">
        <v>45</v>
      </c>
      <c r="AF2057">
        <f>IF(AE2057="",V2057,AE2057)</f>
        <v>45</v>
      </c>
      <c r="AG2057">
        <f>ROUND(AC2057,1)</f>
        <v>11.5</v>
      </c>
      <c r="AH2057">
        <v>2006</v>
      </c>
      <c r="AI2057" t="s">
        <v>38</v>
      </c>
      <c r="AJ2057" t="s">
        <v>38</v>
      </c>
    </row>
    <row r="2058" spans="3:36" x14ac:dyDescent="0.3">
      <c r="C2058">
        <v>2058</v>
      </c>
      <c r="D2058" t="str">
        <f t="shared" si="65"/>
        <v>51-25</v>
      </c>
      <c r="E2058" t="str">
        <f>VLOOKUP($D2058,metadata!$B$2:$S$451,2,0)</f>
        <v>Suwa, A; Gotoh, T</v>
      </c>
      <c r="F2058" t="str">
        <f>VLOOKUP($D2058,metadata!$B$2:$S$451,3,0)</f>
        <v>Geographic variation in diapause induction and mode of diapause inheritance in Tetranychus pueraricola</v>
      </c>
      <c r="G2058" t="str">
        <f>VLOOKUP($D2058,metadata!$B$2:$S$451,4,0)</f>
        <v>10.1111/j.1439-0418.2006.01050.x</v>
      </c>
      <c r="H2058" t="str">
        <f>VLOOKUP($D2058,metadata!$B$2:$S$451,5,0)</f>
        <v>y</v>
      </c>
      <c r="I2058" t="str">
        <f>VLOOKUP($D2058,metadata!$B$2:$S$451,6,0)</f>
        <v>a</v>
      </c>
      <c r="J2058" t="str">
        <f>VLOOKUP($D2058,metadata!$B$2:$S$451,7,0)</f>
        <v>i</v>
      </c>
      <c r="K2058">
        <f>VLOOKUP($D2058,metadata!$B$2:$S$451,8,0)</f>
        <v>32</v>
      </c>
      <c r="L2058">
        <f>VLOOKUP($D2058,metadata!$B$2:$S$451,9,0)</f>
        <v>5</v>
      </c>
      <c r="M2058" t="str">
        <f>VLOOKUP($D2058,metadata!$B$2:$S$451,10,0)</f>
        <v/>
      </c>
      <c r="N2058" t="str">
        <f>VLOOKUP($D2058,metadata!$B$2:$S$451,11,0)</f>
        <v>Tetranychus pueraricola</v>
      </c>
      <c r="O2058" t="str">
        <f>VLOOKUP($D2058,metadata!$B$2:$S$451,12,0)</f>
        <v>Trombidiformes</v>
      </c>
      <c r="P2058">
        <f>VLOOKUP($D2058,metadata!$B$2:$S$451,13,0)</f>
        <v>25</v>
      </c>
      <c r="Q2058">
        <f>VLOOKUP($D2058,metadata!$B$2:$S$451,14,0)</f>
        <v>33.299999999999997</v>
      </c>
      <c r="R2058">
        <f>VLOOKUP($D2058,metadata!$B$2:$S$451,15,0)</f>
        <v>130.36666666666699</v>
      </c>
      <c r="S2058" t="str">
        <f>VLOOKUP($D2058,metadata!$B$2:$S$451,16,0)</f>
        <v/>
      </c>
      <c r="T2058" t="str">
        <f>VLOOKUP($D2058,metadata!$B$2:$S$451,17,0)</f>
        <v/>
      </c>
      <c r="U2058" t="str">
        <f>VLOOKUP($D2058,metadata!$B$2:$S$451,18,0)</f>
        <v/>
      </c>
      <c r="V2058">
        <f>VLOOKUP($D2058,metadata!$B$2:$Z$451,19,0)</f>
        <v>240</v>
      </c>
      <c r="W2058" t="str">
        <f>VLOOKUP($D2058,metadata!$B$2:$Z$451,20,0)</f>
        <v>global average</v>
      </c>
      <c r="X2058" t="str">
        <f>VLOOKUP($D2058,metadata!$B$2:$Z$451,21,0)</f>
        <v/>
      </c>
      <c r="Y2058" t="str">
        <f>VLOOKUP($D2058,metadata!$B$2:$Z$451,22,0)</f>
        <v>t-51</v>
      </c>
      <c r="Z2058" t="str">
        <f>VLOOKUP($D2058,metadata!$B$2:$Z$451,23,0)</f>
        <v/>
      </c>
      <c r="AA2058" t="str">
        <f>VLOOKUP($D2058,metadata!$B$2:$Z$451,24,0)</f>
        <v/>
      </c>
      <c r="AB2058" t="str">
        <f>VLOOKUP($D2058,metadata!$B$2:$Z$451,25,0)</f>
        <v>by hand</v>
      </c>
      <c r="AC2058">
        <v>12</v>
      </c>
      <c r="AD2058">
        <v>0</v>
      </c>
      <c r="AE2058">
        <v>51</v>
      </c>
      <c r="AF2058">
        <f>IF(AE2058="",V2058,AE2058)</f>
        <v>51</v>
      </c>
      <c r="AG2058">
        <f>ROUND(AC2058,1)</f>
        <v>12</v>
      </c>
      <c r="AH2058">
        <v>2006</v>
      </c>
      <c r="AI2058" t="s">
        <v>38</v>
      </c>
      <c r="AJ2058" t="s">
        <v>38</v>
      </c>
    </row>
    <row r="2059" spans="3:36" x14ac:dyDescent="0.3">
      <c r="C2059">
        <v>2059</v>
      </c>
      <c r="D2059" t="str">
        <f t="shared" si="65"/>
        <v>51-25</v>
      </c>
      <c r="E2059" t="str">
        <f>VLOOKUP($D2059,metadata!$B$2:$S$451,2,0)</f>
        <v>Suwa, A; Gotoh, T</v>
      </c>
      <c r="F2059" t="str">
        <f>VLOOKUP($D2059,metadata!$B$2:$S$451,3,0)</f>
        <v>Geographic variation in diapause induction and mode of diapause inheritance in Tetranychus pueraricola</v>
      </c>
      <c r="G2059" t="str">
        <f>VLOOKUP($D2059,metadata!$B$2:$S$451,4,0)</f>
        <v>10.1111/j.1439-0418.2006.01050.x</v>
      </c>
      <c r="H2059" t="str">
        <f>VLOOKUP($D2059,metadata!$B$2:$S$451,5,0)</f>
        <v>y</v>
      </c>
      <c r="I2059" t="str">
        <f>VLOOKUP($D2059,metadata!$B$2:$S$451,6,0)</f>
        <v>a</v>
      </c>
      <c r="J2059" t="str">
        <f>VLOOKUP($D2059,metadata!$B$2:$S$451,7,0)</f>
        <v>i</v>
      </c>
      <c r="K2059">
        <f>VLOOKUP($D2059,metadata!$B$2:$S$451,8,0)</f>
        <v>32</v>
      </c>
      <c r="L2059">
        <f>VLOOKUP($D2059,metadata!$B$2:$S$451,9,0)</f>
        <v>5</v>
      </c>
      <c r="M2059" t="str">
        <f>VLOOKUP($D2059,metadata!$B$2:$S$451,10,0)</f>
        <v/>
      </c>
      <c r="N2059" t="str">
        <f>VLOOKUP($D2059,metadata!$B$2:$S$451,11,0)</f>
        <v>Tetranychus pueraricola</v>
      </c>
      <c r="O2059" t="str">
        <f>VLOOKUP($D2059,metadata!$B$2:$S$451,12,0)</f>
        <v>Trombidiformes</v>
      </c>
      <c r="P2059">
        <f>VLOOKUP($D2059,metadata!$B$2:$S$451,13,0)</f>
        <v>25</v>
      </c>
      <c r="Q2059">
        <f>VLOOKUP($D2059,metadata!$B$2:$S$451,14,0)</f>
        <v>33.299999999999997</v>
      </c>
      <c r="R2059">
        <f>VLOOKUP($D2059,metadata!$B$2:$S$451,15,0)</f>
        <v>130.36666666666699</v>
      </c>
      <c r="S2059" t="str">
        <f>VLOOKUP($D2059,metadata!$B$2:$S$451,16,0)</f>
        <v/>
      </c>
      <c r="T2059" t="str">
        <f>VLOOKUP($D2059,metadata!$B$2:$S$451,17,0)</f>
        <v/>
      </c>
      <c r="U2059" t="str">
        <f>VLOOKUP($D2059,metadata!$B$2:$S$451,18,0)</f>
        <v/>
      </c>
      <c r="V2059">
        <f>VLOOKUP($D2059,metadata!$B$2:$Z$451,19,0)</f>
        <v>240</v>
      </c>
      <c r="W2059" t="str">
        <f>VLOOKUP($D2059,metadata!$B$2:$Z$451,20,0)</f>
        <v>global average</v>
      </c>
      <c r="X2059" t="str">
        <f>VLOOKUP($D2059,metadata!$B$2:$Z$451,21,0)</f>
        <v/>
      </c>
      <c r="Y2059" t="str">
        <f>VLOOKUP($D2059,metadata!$B$2:$Z$451,22,0)</f>
        <v>t-51</v>
      </c>
      <c r="Z2059" t="str">
        <f>VLOOKUP($D2059,metadata!$B$2:$Z$451,23,0)</f>
        <v/>
      </c>
      <c r="AA2059" t="str">
        <f>VLOOKUP($D2059,metadata!$B$2:$Z$451,24,0)</f>
        <v/>
      </c>
      <c r="AB2059" t="str">
        <f>VLOOKUP($D2059,metadata!$B$2:$Z$451,25,0)</f>
        <v>by hand</v>
      </c>
      <c r="AC2059">
        <v>13</v>
      </c>
      <c r="AD2059">
        <v>0</v>
      </c>
      <c r="AE2059">
        <v>65</v>
      </c>
      <c r="AF2059">
        <f>IF(AE2059="",V2059,AE2059)</f>
        <v>65</v>
      </c>
      <c r="AG2059">
        <f>ROUND(AC2059,1)</f>
        <v>13</v>
      </c>
      <c r="AH2059">
        <v>2006</v>
      </c>
      <c r="AI2059" t="s">
        <v>38</v>
      </c>
      <c r="AJ2059" t="s">
        <v>38</v>
      </c>
    </row>
    <row r="2060" spans="3:36" x14ac:dyDescent="0.3">
      <c r="C2060">
        <v>2060</v>
      </c>
      <c r="D2060" t="str">
        <f t="shared" si="65"/>
        <v>51-26</v>
      </c>
      <c r="E2060" t="str">
        <f>VLOOKUP($D2060,metadata!$B$2:$S$451,2,0)</f>
        <v>Suwa, A; Gotoh, T</v>
      </c>
      <c r="F2060" t="str">
        <f>VLOOKUP($D2060,metadata!$B$2:$S$451,3,0)</f>
        <v>Geographic variation in diapause induction and mode of diapause inheritance in Tetranychus pueraricola</v>
      </c>
      <c r="G2060" t="str">
        <f>VLOOKUP($D2060,metadata!$B$2:$S$451,4,0)</f>
        <v>10.1111/j.1439-0418.2006.01050.x</v>
      </c>
      <c r="H2060" t="str">
        <f>VLOOKUP($D2060,metadata!$B$2:$S$451,5,0)</f>
        <v>y</v>
      </c>
      <c r="I2060" t="str">
        <f>VLOOKUP($D2060,metadata!$B$2:$S$451,6,0)</f>
        <v>a</v>
      </c>
      <c r="J2060" t="str">
        <f>VLOOKUP($D2060,metadata!$B$2:$S$451,7,0)</f>
        <v>i</v>
      </c>
      <c r="K2060">
        <f>VLOOKUP($D2060,metadata!$B$2:$S$451,8,0)</f>
        <v>32</v>
      </c>
      <c r="L2060">
        <f>VLOOKUP($D2060,metadata!$B$2:$S$451,9,0)</f>
        <v>5</v>
      </c>
      <c r="M2060" t="str">
        <f>VLOOKUP($D2060,metadata!$B$2:$S$451,10,0)</f>
        <v/>
      </c>
      <c r="N2060" t="str">
        <f>VLOOKUP($D2060,metadata!$B$2:$S$451,11,0)</f>
        <v>Tetranychus pueraricola</v>
      </c>
      <c r="O2060" t="str">
        <f>VLOOKUP($D2060,metadata!$B$2:$S$451,12,0)</f>
        <v>Trombidiformes</v>
      </c>
      <c r="P2060">
        <f>VLOOKUP($D2060,metadata!$B$2:$S$451,13,0)</f>
        <v>26</v>
      </c>
      <c r="Q2060">
        <f>VLOOKUP($D2060,metadata!$B$2:$S$451,14,0)</f>
        <v>33.1666666666667</v>
      </c>
      <c r="R2060">
        <f>VLOOKUP($D2060,metadata!$B$2:$S$451,15,0)</f>
        <v>129.71666666666701</v>
      </c>
      <c r="S2060" t="str">
        <f>VLOOKUP($D2060,metadata!$B$2:$S$451,16,0)</f>
        <v/>
      </c>
      <c r="T2060" t="str">
        <f>VLOOKUP($D2060,metadata!$B$2:$S$451,17,0)</f>
        <v/>
      </c>
      <c r="U2060" t="str">
        <f>VLOOKUP($D2060,metadata!$B$2:$S$451,18,0)</f>
        <v/>
      </c>
      <c r="V2060">
        <f>VLOOKUP($D2060,metadata!$B$2:$Z$451,19,0)</f>
        <v>240</v>
      </c>
      <c r="W2060" t="str">
        <f>VLOOKUP($D2060,metadata!$B$2:$Z$451,20,0)</f>
        <v>global average</v>
      </c>
      <c r="X2060" t="str">
        <f>VLOOKUP($D2060,metadata!$B$2:$Z$451,21,0)</f>
        <v/>
      </c>
      <c r="Y2060" t="str">
        <f>VLOOKUP($D2060,metadata!$B$2:$Z$451,22,0)</f>
        <v>t-51</v>
      </c>
      <c r="Z2060" t="str">
        <f>VLOOKUP($D2060,metadata!$B$2:$Z$451,23,0)</f>
        <v/>
      </c>
      <c r="AA2060" t="str">
        <f>VLOOKUP($D2060,metadata!$B$2:$Z$451,24,0)</f>
        <v/>
      </c>
      <c r="AB2060" t="str">
        <f>VLOOKUP($D2060,metadata!$B$2:$Z$451,25,0)</f>
        <v>by hand</v>
      </c>
      <c r="AC2060">
        <v>10</v>
      </c>
      <c r="AD2060">
        <v>100</v>
      </c>
      <c r="AE2060">
        <v>46</v>
      </c>
      <c r="AF2060">
        <f>IF(AE2060="",V2060,AE2060)</f>
        <v>46</v>
      </c>
      <c r="AG2060">
        <f>ROUND(AC2060,1)</f>
        <v>10</v>
      </c>
      <c r="AH2060">
        <v>2006</v>
      </c>
      <c r="AI2060" t="s">
        <v>38</v>
      </c>
      <c r="AJ2060" t="s">
        <v>38</v>
      </c>
    </row>
    <row r="2061" spans="3:36" x14ac:dyDescent="0.3">
      <c r="C2061">
        <v>2061</v>
      </c>
      <c r="D2061" t="str">
        <f t="shared" si="65"/>
        <v>51-26</v>
      </c>
      <c r="E2061" t="str">
        <f>VLOOKUP($D2061,metadata!$B$2:$S$451,2,0)</f>
        <v>Suwa, A; Gotoh, T</v>
      </c>
      <c r="F2061" t="str">
        <f>VLOOKUP($D2061,metadata!$B$2:$S$451,3,0)</f>
        <v>Geographic variation in diapause induction and mode of diapause inheritance in Tetranychus pueraricola</v>
      </c>
      <c r="G2061" t="str">
        <f>VLOOKUP($D2061,metadata!$B$2:$S$451,4,0)</f>
        <v>10.1111/j.1439-0418.2006.01050.x</v>
      </c>
      <c r="H2061" t="str">
        <f>VLOOKUP($D2061,metadata!$B$2:$S$451,5,0)</f>
        <v>y</v>
      </c>
      <c r="I2061" t="str">
        <f>VLOOKUP($D2061,metadata!$B$2:$S$451,6,0)</f>
        <v>a</v>
      </c>
      <c r="J2061" t="str">
        <f>VLOOKUP($D2061,metadata!$B$2:$S$451,7,0)</f>
        <v>i</v>
      </c>
      <c r="K2061">
        <f>VLOOKUP($D2061,metadata!$B$2:$S$451,8,0)</f>
        <v>32</v>
      </c>
      <c r="L2061">
        <f>VLOOKUP($D2061,metadata!$B$2:$S$451,9,0)</f>
        <v>5</v>
      </c>
      <c r="M2061" t="str">
        <f>VLOOKUP($D2061,metadata!$B$2:$S$451,10,0)</f>
        <v/>
      </c>
      <c r="N2061" t="str">
        <f>VLOOKUP($D2061,metadata!$B$2:$S$451,11,0)</f>
        <v>Tetranychus pueraricola</v>
      </c>
      <c r="O2061" t="str">
        <f>VLOOKUP($D2061,metadata!$B$2:$S$451,12,0)</f>
        <v>Trombidiformes</v>
      </c>
      <c r="P2061">
        <f>VLOOKUP($D2061,metadata!$B$2:$S$451,13,0)</f>
        <v>26</v>
      </c>
      <c r="Q2061">
        <f>VLOOKUP($D2061,metadata!$B$2:$S$451,14,0)</f>
        <v>33.1666666666667</v>
      </c>
      <c r="R2061">
        <f>VLOOKUP($D2061,metadata!$B$2:$S$451,15,0)</f>
        <v>129.71666666666701</v>
      </c>
      <c r="S2061" t="str">
        <f>VLOOKUP($D2061,metadata!$B$2:$S$451,16,0)</f>
        <v/>
      </c>
      <c r="T2061" t="str">
        <f>VLOOKUP($D2061,metadata!$B$2:$S$451,17,0)</f>
        <v/>
      </c>
      <c r="U2061" t="str">
        <f>VLOOKUP($D2061,metadata!$B$2:$S$451,18,0)</f>
        <v/>
      </c>
      <c r="V2061">
        <f>VLOOKUP($D2061,metadata!$B$2:$Z$451,19,0)</f>
        <v>240</v>
      </c>
      <c r="W2061" t="str">
        <f>VLOOKUP($D2061,metadata!$B$2:$Z$451,20,0)</f>
        <v>global average</v>
      </c>
      <c r="X2061" t="str">
        <f>VLOOKUP($D2061,metadata!$B$2:$Z$451,21,0)</f>
        <v/>
      </c>
      <c r="Y2061" t="str">
        <f>VLOOKUP($D2061,metadata!$B$2:$Z$451,22,0)</f>
        <v>t-51</v>
      </c>
      <c r="Z2061" t="str">
        <f>VLOOKUP($D2061,metadata!$B$2:$Z$451,23,0)</f>
        <v/>
      </c>
      <c r="AA2061" t="str">
        <f>VLOOKUP($D2061,metadata!$B$2:$Z$451,24,0)</f>
        <v/>
      </c>
      <c r="AB2061" t="str">
        <f>VLOOKUP($D2061,metadata!$B$2:$Z$451,25,0)</f>
        <v>by hand</v>
      </c>
      <c r="AC2061">
        <v>11</v>
      </c>
      <c r="AD2061">
        <v>100</v>
      </c>
      <c r="AE2061">
        <v>54</v>
      </c>
      <c r="AF2061">
        <f>IF(AE2061="",V2061,AE2061)</f>
        <v>54</v>
      </c>
      <c r="AG2061">
        <f>ROUND(AC2061,1)</f>
        <v>11</v>
      </c>
      <c r="AH2061">
        <v>2006</v>
      </c>
      <c r="AI2061" t="s">
        <v>38</v>
      </c>
      <c r="AJ2061" t="s">
        <v>38</v>
      </c>
    </row>
    <row r="2062" spans="3:36" x14ac:dyDescent="0.3">
      <c r="C2062">
        <v>2062</v>
      </c>
      <c r="D2062" t="str">
        <f t="shared" si="65"/>
        <v>51-26</v>
      </c>
      <c r="E2062" t="str">
        <f>VLOOKUP($D2062,metadata!$B$2:$S$451,2,0)</f>
        <v>Suwa, A; Gotoh, T</v>
      </c>
      <c r="F2062" t="str">
        <f>VLOOKUP($D2062,metadata!$B$2:$S$451,3,0)</f>
        <v>Geographic variation in diapause induction and mode of diapause inheritance in Tetranychus pueraricola</v>
      </c>
      <c r="G2062" t="str">
        <f>VLOOKUP($D2062,metadata!$B$2:$S$451,4,0)</f>
        <v>10.1111/j.1439-0418.2006.01050.x</v>
      </c>
      <c r="H2062" t="str">
        <f>VLOOKUP($D2062,metadata!$B$2:$S$451,5,0)</f>
        <v>y</v>
      </c>
      <c r="I2062" t="str">
        <f>VLOOKUP($D2062,metadata!$B$2:$S$451,6,0)</f>
        <v>a</v>
      </c>
      <c r="J2062" t="str">
        <f>VLOOKUP($D2062,metadata!$B$2:$S$451,7,0)</f>
        <v>i</v>
      </c>
      <c r="K2062">
        <f>VLOOKUP($D2062,metadata!$B$2:$S$451,8,0)</f>
        <v>32</v>
      </c>
      <c r="L2062">
        <f>VLOOKUP($D2062,metadata!$B$2:$S$451,9,0)</f>
        <v>5</v>
      </c>
      <c r="M2062" t="str">
        <f>VLOOKUP($D2062,metadata!$B$2:$S$451,10,0)</f>
        <v/>
      </c>
      <c r="N2062" t="str">
        <f>VLOOKUP($D2062,metadata!$B$2:$S$451,11,0)</f>
        <v>Tetranychus pueraricola</v>
      </c>
      <c r="O2062" t="str">
        <f>VLOOKUP($D2062,metadata!$B$2:$S$451,12,0)</f>
        <v>Trombidiformes</v>
      </c>
      <c r="P2062">
        <f>VLOOKUP($D2062,metadata!$B$2:$S$451,13,0)</f>
        <v>26</v>
      </c>
      <c r="Q2062">
        <f>VLOOKUP($D2062,metadata!$B$2:$S$451,14,0)</f>
        <v>33.1666666666667</v>
      </c>
      <c r="R2062">
        <f>VLOOKUP($D2062,metadata!$B$2:$S$451,15,0)</f>
        <v>129.71666666666701</v>
      </c>
      <c r="S2062" t="str">
        <f>VLOOKUP($D2062,metadata!$B$2:$S$451,16,0)</f>
        <v/>
      </c>
      <c r="T2062" t="str">
        <f>VLOOKUP($D2062,metadata!$B$2:$S$451,17,0)</f>
        <v/>
      </c>
      <c r="U2062" t="str">
        <f>VLOOKUP($D2062,metadata!$B$2:$S$451,18,0)</f>
        <v/>
      </c>
      <c r="V2062">
        <f>VLOOKUP($D2062,metadata!$B$2:$Z$451,19,0)</f>
        <v>240</v>
      </c>
      <c r="W2062" t="str">
        <f>VLOOKUP($D2062,metadata!$B$2:$Z$451,20,0)</f>
        <v>global average</v>
      </c>
      <c r="X2062" t="str">
        <f>VLOOKUP($D2062,metadata!$B$2:$Z$451,21,0)</f>
        <v/>
      </c>
      <c r="Y2062" t="str">
        <f>VLOOKUP($D2062,metadata!$B$2:$Z$451,22,0)</f>
        <v>t-51</v>
      </c>
      <c r="Z2062" t="str">
        <f>VLOOKUP($D2062,metadata!$B$2:$Z$451,23,0)</f>
        <v/>
      </c>
      <c r="AA2062" t="str">
        <f>VLOOKUP($D2062,metadata!$B$2:$Z$451,24,0)</f>
        <v/>
      </c>
      <c r="AB2062" t="str">
        <f>VLOOKUP($D2062,metadata!$B$2:$Z$451,25,0)</f>
        <v>by hand</v>
      </c>
      <c r="AC2062">
        <v>11.5</v>
      </c>
      <c r="AD2062">
        <v>41.6666666666667</v>
      </c>
      <c r="AE2062">
        <v>45</v>
      </c>
      <c r="AF2062">
        <f>IF(AE2062="",V2062,AE2062)</f>
        <v>45</v>
      </c>
      <c r="AG2062">
        <f>ROUND(AC2062,1)</f>
        <v>11.5</v>
      </c>
      <c r="AH2062">
        <v>2006</v>
      </c>
      <c r="AI2062" t="s">
        <v>38</v>
      </c>
      <c r="AJ2062" t="s">
        <v>38</v>
      </c>
    </row>
    <row r="2063" spans="3:36" x14ac:dyDescent="0.3">
      <c r="C2063">
        <v>2063</v>
      </c>
      <c r="D2063" t="str">
        <f t="shared" si="65"/>
        <v>51-26</v>
      </c>
      <c r="E2063" t="str">
        <f>VLOOKUP($D2063,metadata!$B$2:$S$451,2,0)</f>
        <v>Suwa, A; Gotoh, T</v>
      </c>
      <c r="F2063" t="str">
        <f>VLOOKUP($D2063,metadata!$B$2:$S$451,3,0)</f>
        <v>Geographic variation in diapause induction and mode of diapause inheritance in Tetranychus pueraricola</v>
      </c>
      <c r="G2063" t="str">
        <f>VLOOKUP($D2063,metadata!$B$2:$S$451,4,0)</f>
        <v>10.1111/j.1439-0418.2006.01050.x</v>
      </c>
      <c r="H2063" t="str">
        <f>VLOOKUP($D2063,metadata!$B$2:$S$451,5,0)</f>
        <v>y</v>
      </c>
      <c r="I2063" t="str">
        <f>VLOOKUP($D2063,metadata!$B$2:$S$451,6,0)</f>
        <v>a</v>
      </c>
      <c r="J2063" t="str">
        <f>VLOOKUP($D2063,metadata!$B$2:$S$451,7,0)</f>
        <v>i</v>
      </c>
      <c r="K2063">
        <f>VLOOKUP($D2063,metadata!$B$2:$S$451,8,0)</f>
        <v>32</v>
      </c>
      <c r="L2063">
        <f>VLOOKUP($D2063,metadata!$B$2:$S$451,9,0)</f>
        <v>5</v>
      </c>
      <c r="M2063" t="str">
        <f>VLOOKUP($D2063,metadata!$B$2:$S$451,10,0)</f>
        <v/>
      </c>
      <c r="N2063" t="str">
        <f>VLOOKUP($D2063,metadata!$B$2:$S$451,11,0)</f>
        <v>Tetranychus pueraricola</v>
      </c>
      <c r="O2063" t="str">
        <f>VLOOKUP($D2063,metadata!$B$2:$S$451,12,0)</f>
        <v>Trombidiformes</v>
      </c>
      <c r="P2063">
        <f>VLOOKUP($D2063,metadata!$B$2:$S$451,13,0)</f>
        <v>26</v>
      </c>
      <c r="Q2063">
        <f>VLOOKUP($D2063,metadata!$B$2:$S$451,14,0)</f>
        <v>33.1666666666667</v>
      </c>
      <c r="R2063">
        <f>VLOOKUP($D2063,metadata!$B$2:$S$451,15,0)</f>
        <v>129.71666666666701</v>
      </c>
      <c r="S2063" t="str">
        <f>VLOOKUP($D2063,metadata!$B$2:$S$451,16,0)</f>
        <v/>
      </c>
      <c r="T2063" t="str">
        <f>VLOOKUP($D2063,metadata!$B$2:$S$451,17,0)</f>
        <v/>
      </c>
      <c r="U2063" t="str">
        <f>VLOOKUP($D2063,metadata!$B$2:$S$451,18,0)</f>
        <v/>
      </c>
      <c r="V2063">
        <f>VLOOKUP($D2063,metadata!$B$2:$Z$451,19,0)</f>
        <v>240</v>
      </c>
      <c r="W2063" t="str">
        <f>VLOOKUP($D2063,metadata!$B$2:$Z$451,20,0)</f>
        <v>global average</v>
      </c>
      <c r="X2063" t="str">
        <f>VLOOKUP($D2063,metadata!$B$2:$Z$451,21,0)</f>
        <v/>
      </c>
      <c r="Y2063" t="str">
        <f>VLOOKUP($D2063,metadata!$B$2:$Z$451,22,0)</f>
        <v>t-51</v>
      </c>
      <c r="Z2063" t="str">
        <f>VLOOKUP($D2063,metadata!$B$2:$Z$451,23,0)</f>
        <v/>
      </c>
      <c r="AA2063" t="str">
        <f>VLOOKUP($D2063,metadata!$B$2:$Z$451,24,0)</f>
        <v/>
      </c>
      <c r="AB2063" t="str">
        <f>VLOOKUP($D2063,metadata!$B$2:$Z$451,25,0)</f>
        <v>by hand</v>
      </c>
      <c r="AC2063">
        <v>12</v>
      </c>
      <c r="AD2063">
        <v>0</v>
      </c>
      <c r="AE2063">
        <v>52</v>
      </c>
      <c r="AF2063">
        <f>IF(AE2063="",V2063,AE2063)</f>
        <v>52</v>
      </c>
      <c r="AG2063">
        <f>ROUND(AC2063,1)</f>
        <v>12</v>
      </c>
      <c r="AH2063">
        <v>2006</v>
      </c>
      <c r="AI2063" t="s">
        <v>38</v>
      </c>
      <c r="AJ2063" t="s">
        <v>38</v>
      </c>
    </row>
    <row r="2064" spans="3:36" x14ac:dyDescent="0.3">
      <c r="C2064">
        <v>2064</v>
      </c>
      <c r="D2064" t="str">
        <f t="shared" si="65"/>
        <v>51-26</v>
      </c>
      <c r="E2064" t="str">
        <f>VLOOKUP($D2064,metadata!$B$2:$S$451,2,0)</f>
        <v>Suwa, A; Gotoh, T</v>
      </c>
      <c r="F2064" t="str">
        <f>VLOOKUP($D2064,metadata!$B$2:$S$451,3,0)</f>
        <v>Geographic variation in diapause induction and mode of diapause inheritance in Tetranychus pueraricola</v>
      </c>
      <c r="G2064" t="str">
        <f>VLOOKUP($D2064,metadata!$B$2:$S$451,4,0)</f>
        <v>10.1111/j.1439-0418.2006.01050.x</v>
      </c>
      <c r="H2064" t="str">
        <f>VLOOKUP($D2064,metadata!$B$2:$S$451,5,0)</f>
        <v>y</v>
      </c>
      <c r="I2064" t="str">
        <f>VLOOKUP($D2064,metadata!$B$2:$S$451,6,0)</f>
        <v>a</v>
      </c>
      <c r="J2064" t="str">
        <f>VLOOKUP($D2064,metadata!$B$2:$S$451,7,0)</f>
        <v>i</v>
      </c>
      <c r="K2064">
        <f>VLOOKUP($D2064,metadata!$B$2:$S$451,8,0)</f>
        <v>32</v>
      </c>
      <c r="L2064">
        <f>VLOOKUP($D2064,metadata!$B$2:$S$451,9,0)</f>
        <v>5</v>
      </c>
      <c r="M2064" t="str">
        <f>VLOOKUP($D2064,metadata!$B$2:$S$451,10,0)</f>
        <v/>
      </c>
      <c r="N2064" t="str">
        <f>VLOOKUP($D2064,metadata!$B$2:$S$451,11,0)</f>
        <v>Tetranychus pueraricola</v>
      </c>
      <c r="O2064" t="str">
        <f>VLOOKUP($D2064,metadata!$B$2:$S$451,12,0)</f>
        <v>Trombidiformes</v>
      </c>
      <c r="P2064">
        <f>VLOOKUP($D2064,metadata!$B$2:$S$451,13,0)</f>
        <v>26</v>
      </c>
      <c r="Q2064">
        <f>VLOOKUP($D2064,metadata!$B$2:$S$451,14,0)</f>
        <v>33.1666666666667</v>
      </c>
      <c r="R2064">
        <f>VLOOKUP($D2064,metadata!$B$2:$S$451,15,0)</f>
        <v>129.71666666666701</v>
      </c>
      <c r="S2064" t="str">
        <f>VLOOKUP($D2064,metadata!$B$2:$S$451,16,0)</f>
        <v/>
      </c>
      <c r="T2064" t="str">
        <f>VLOOKUP($D2064,metadata!$B$2:$S$451,17,0)</f>
        <v/>
      </c>
      <c r="U2064" t="str">
        <f>VLOOKUP($D2064,metadata!$B$2:$S$451,18,0)</f>
        <v/>
      </c>
      <c r="V2064">
        <f>VLOOKUP($D2064,metadata!$B$2:$Z$451,19,0)</f>
        <v>240</v>
      </c>
      <c r="W2064" t="str">
        <f>VLOOKUP($D2064,metadata!$B$2:$Z$451,20,0)</f>
        <v>global average</v>
      </c>
      <c r="X2064" t="str">
        <f>VLOOKUP($D2064,metadata!$B$2:$Z$451,21,0)</f>
        <v/>
      </c>
      <c r="Y2064" t="str">
        <f>VLOOKUP($D2064,metadata!$B$2:$Z$451,22,0)</f>
        <v>t-51</v>
      </c>
      <c r="Z2064" t="str">
        <f>VLOOKUP($D2064,metadata!$B$2:$Z$451,23,0)</f>
        <v/>
      </c>
      <c r="AA2064" t="str">
        <f>VLOOKUP($D2064,metadata!$B$2:$Z$451,24,0)</f>
        <v/>
      </c>
      <c r="AB2064" t="str">
        <f>VLOOKUP($D2064,metadata!$B$2:$Z$451,25,0)</f>
        <v>by hand</v>
      </c>
      <c r="AC2064">
        <v>13</v>
      </c>
      <c r="AD2064">
        <v>0</v>
      </c>
      <c r="AE2064">
        <v>53</v>
      </c>
      <c r="AF2064">
        <f>IF(AE2064="",V2064,AE2064)</f>
        <v>53</v>
      </c>
      <c r="AG2064">
        <f>ROUND(AC2064,1)</f>
        <v>13</v>
      </c>
      <c r="AH2064">
        <v>2006</v>
      </c>
      <c r="AI2064" t="s">
        <v>38</v>
      </c>
      <c r="AJ2064" t="s">
        <v>38</v>
      </c>
    </row>
    <row r="2065" spans="3:36" x14ac:dyDescent="0.3">
      <c r="C2065">
        <v>2065</v>
      </c>
      <c r="D2065" t="str">
        <f t="shared" si="65"/>
        <v>51-27</v>
      </c>
      <c r="E2065" t="str">
        <f>VLOOKUP($D2065,metadata!$B$2:$S$451,2,0)</f>
        <v>Suwa, A; Gotoh, T</v>
      </c>
      <c r="F2065" t="str">
        <f>VLOOKUP($D2065,metadata!$B$2:$S$451,3,0)</f>
        <v>Geographic variation in diapause induction and mode of diapause inheritance in Tetranychus pueraricola</v>
      </c>
      <c r="G2065" t="str">
        <f>VLOOKUP($D2065,metadata!$B$2:$S$451,4,0)</f>
        <v>10.1111/j.1439-0418.2006.01050.x</v>
      </c>
      <c r="H2065" t="str">
        <f>VLOOKUP($D2065,metadata!$B$2:$S$451,5,0)</f>
        <v>y</v>
      </c>
      <c r="I2065" t="str">
        <f>VLOOKUP($D2065,metadata!$B$2:$S$451,6,0)</f>
        <v>a</v>
      </c>
      <c r="J2065" t="str">
        <f>VLOOKUP($D2065,metadata!$B$2:$S$451,7,0)</f>
        <v>i</v>
      </c>
      <c r="K2065">
        <f>VLOOKUP($D2065,metadata!$B$2:$S$451,8,0)</f>
        <v>32</v>
      </c>
      <c r="L2065">
        <f>VLOOKUP($D2065,metadata!$B$2:$S$451,9,0)</f>
        <v>5</v>
      </c>
      <c r="M2065" t="str">
        <f>VLOOKUP($D2065,metadata!$B$2:$S$451,10,0)</f>
        <v/>
      </c>
      <c r="N2065" t="str">
        <f>VLOOKUP($D2065,metadata!$B$2:$S$451,11,0)</f>
        <v>Tetranychus pueraricola</v>
      </c>
      <c r="O2065" t="str">
        <f>VLOOKUP($D2065,metadata!$B$2:$S$451,12,0)</f>
        <v>Trombidiformes</v>
      </c>
      <c r="P2065">
        <f>VLOOKUP($D2065,metadata!$B$2:$S$451,13,0)</f>
        <v>27</v>
      </c>
      <c r="Q2065">
        <f>VLOOKUP($D2065,metadata!$B$2:$S$451,14,0)</f>
        <v>32.85</v>
      </c>
      <c r="R2065">
        <f>VLOOKUP($D2065,metadata!$B$2:$S$451,15,0)</f>
        <v>130.78333333333299</v>
      </c>
      <c r="S2065" t="str">
        <f>VLOOKUP($D2065,metadata!$B$2:$S$451,16,0)</f>
        <v/>
      </c>
      <c r="T2065" t="str">
        <f>VLOOKUP($D2065,metadata!$B$2:$S$451,17,0)</f>
        <v/>
      </c>
      <c r="U2065" t="str">
        <f>VLOOKUP($D2065,metadata!$B$2:$S$451,18,0)</f>
        <v/>
      </c>
      <c r="V2065">
        <f>VLOOKUP($D2065,metadata!$B$2:$Z$451,19,0)</f>
        <v>240</v>
      </c>
      <c r="W2065" t="str">
        <f>VLOOKUP($D2065,metadata!$B$2:$Z$451,20,0)</f>
        <v>global average</v>
      </c>
      <c r="X2065" t="str">
        <f>VLOOKUP($D2065,metadata!$B$2:$Z$451,21,0)</f>
        <v/>
      </c>
      <c r="Y2065" t="str">
        <f>VLOOKUP($D2065,metadata!$B$2:$Z$451,22,0)</f>
        <v>t-51</v>
      </c>
      <c r="Z2065" t="str">
        <f>VLOOKUP($D2065,metadata!$B$2:$Z$451,23,0)</f>
        <v/>
      </c>
      <c r="AA2065" t="str">
        <f>VLOOKUP($D2065,metadata!$B$2:$Z$451,24,0)</f>
        <v/>
      </c>
      <c r="AB2065" t="str">
        <f>VLOOKUP($D2065,metadata!$B$2:$Z$451,25,0)</f>
        <v>by hand</v>
      </c>
      <c r="AC2065">
        <v>10</v>
      </c>
      <c r="AD2065">
        <v>100</v>
      </c>
      <c r="AE2065">
        <v>47</v>
      </c>
      <c r="AF2065">
        <f>IF(AE2065="",V2065,AE2065)</f>
        <v>47</v>
      </c>
      <c r="AG2065">
        <f>ROUND(AC2065,1)</f>
        <v>10</v>
      </c>
      <c r="AH2065">
        <v>2006</v>
      </c>
      <c r="AI2065" t="s">
        <v>38</v>
      </c>
      <c r="AJ2065" t="s">
        <v>38</v>
      </c>
    </row>
    <row r="2066" spans="3:36" x14ac:dyDescent="0.3">
      <c r="C2066">
        <v>2066</v>
      </c>
      <c r="D2066" t="str">
        <f t="shared" si="65"/>
        <v>51-27</v>
      </c>
      <c r="E2066" t="str">
        <f>VLOOKUP($D2066,metadata!$B$2:$S$451,2,0)</f>
        <v>Suwa, A; Gotoh, T</v>
      </c>
      <c r="F2066" t="str">
        <f>VLOOKUP($D2066,metadata!$B$2:$S$451,3,0)</f>
        <v>Geographic variation in diapause induction and mode of diapause inheritance in Tetranychus pueraricola</v>
      </c>
      <c r="G2066" t="str">
        <f>VLOOKUP($D2066,metadata!$B$2:$S$451,4,0)</f>
        <v>10.1111/j.1439-0418.2006.01050.x</v>
      </c>
      <c r="H2066" t="str">
        <f>VLOOKUP($D2066,metadata!$B$2:$S$451,5,0)</f>
        <v>y</v>
      </c>
      <c r="I2066" t="str">
        <f>VLOOKUP($D2066,metadata!$B$2:$S$451,6,0)</f>
        <v>a</v>
      </c>
      <c r="J2066" t="str">
        <f>VLOOKUP($D2066,metadata!$B$2:$S$451,7,0)</f>
        <v>i</v>
      </c>
      <c r="K2066">
        <f>VLOOKUP($D2066,metadata!$B$2:$S$451,8,0)</f>
        <v>32</v>
      </c>
      <c r="L2066">
        <f>VLOOKUP($D2066,metadata!$B$2:$S$451,9,0)</f>
        <v>5</v>
      </c>
      <c r="M2066" t="str">
        <f>VLOOKUP($D2066,metadata!$B$2:$S$451,10,0)</f>
        <v/>
      </c>
      <c r="N2066" t="str">
        <f>VLOOKUP($D2066,metadata!$B$2:$S$451,11,0)</f>
        <v>Tetranychus pueraricola</v>
      </c>
      <c r="O2066" t="str">
        <f>VLOOKUP($D2066,metadata!$B$2:$S$451,12,0)</f>
        <v>Trombidiformes</v>
      </c>
      <c r="P2066">
        <f>VLOOKUP($D2066,metadata!$B$2:$S$451,13,0)</f>
        <v>27</v>
      </c>
      <c r="Q2066">
        <f>VLOOKUP($D2066,metadata!$B$2:$S$451,14,0)</f>
        <v>32.85</v>
      </c>
      <c r="R2066">
        <f>VLOOKUP($D2066,metadata!$B$2:$S$451,15,0)</f>
        <v>130.78333333333299</v>
      </c>
      <c r="S2066" t="str">
        <f>VLOOKUP($D2066,metadata!$B$2:$S$451,16,0)</f>
        <v/>
      </c>
      <c r="T2066" t="str">
        <f>VLOOKUP($D2066,metadata!$B$2:$S$451,17,0)</f>
        <v/>
      </c>
      <c r="U2066" t="str">
        <f>VLOOKUP($D2066,metadata!$B$2:$S$451,18,0)</f>
        <v/>
      </c>
      <c r="V2066">
        <f>VLOOKUP($D2066,metadata!$B$2:$Z$451,19,0)</f>
        <v>240</v>
      </c>
      <c r="W2066" t="str">
        <f>VLOOKUP($D2066,metadata!$B$2:$Z$451,20,0)</f>
        <v>global average</v>
      </c>
      <c r="X2066" t="str">
        <f>VLOOKUP($D2066,metadata!$B$2:$Z$451,21,0)</f>
        <v/>
      </c>
      <c r="Y2066" t="str">
        <f>VLOOKUP($D2066,metadata!$B$2:$Z$451,22,0)</f>
        <v>t-51</v>
      </c>
      <c r="Z2066" t="str">
        <f>VLOOKUP($D2066,metadata!$B$2:$Z$451,23,0)</f>
        <v/>
      </c>
      <c r="AA2066" t="str">
        <f>VLOOKUP($D2066,metadata!$B$2:$Z$451,24,0)</f>
        <v/>
      </c>
      <c r="AB2066" t="str">
        <f>VLOOKUP($D2066,metadata!$B$2:$Z$451,25,0)</f>
        <v>by hand</v>
      </c>
      <c r="AC2066">
        <v>11</v>
      </c>
      <c r="AD2066">
        <v>25</v>
      </c>
      <c r="AE2066">
        <v>57</v>
      </c>
      <c r="AF2066">
        <f>IF(AE2066="",V2066,AE2066)</f>
        <v>57</v>
      </c>
      <c r="AG2066">
        <f>ROUND(AC2066,1)</f>
        <v>11</v>
      </c>
      <c r="AH2066">
        <v>2006</v>
      </c>
      <c r="AI2066" t="s">
        <v>38</v>
      </c>
      <c r="AJ2066" t="s">
        <v>38</v>
      </c>
    </row>
    <row r="2067" spans="3:36" x14ac:dyDescent="0.3">
      <c r="C2067">
        <v>2067</v>
      </c>
      <c r="D2067" t="str">
        <f t="shared" si="65"/>
        <v>51-27</v>
      </c>
      <c r="E2067" t="str">
        <f>VLOOKUP($D2067,metadata!$B$2:$S$451,2,0)</f>
        <v>Suwa, A; Gotoh, T</v>
      </c>
      <c r="F2067" t="str">
        <f>VLOOKUP($D2067,metadata!$B$2:$S$451,3,0)</f>
        <v>Geographic variation in diapause induction and mode of diapause inheritance in Tetranychus pueraricola</v>
      </c>
      <c r="G2067" t="str">
        <f>VLOOKUP($D2067,metadata!$B$2:$S$451,4,0)</f>
        <v>10.1111/j.1439-0418.2006.01050.x</v>
      </c>
      <c r="H2067" t="str">
        <f>VLOOKUP($D2067,metadata!$B$2:$S$451,5,0)</f>
        <v>y</v>
      </c>
      <c r="I2067" t="str">
        <f>VLOOKUP($D2067,metadata!$B$2:$S$451,6,0)</f>
        <v>a</v>
      </c>
      <c r="J2067" t="str">
        <f>VLOOKUP($D2067,metadata!$B$2:$S$451,7,0)</f>
        <v>i</v>
      </c>
      <c r="K2067">
        <f>VLOOKUP($D2067,metadata!$B$2:$S$451,8,0)</f>
        <v>32</v>
      </c>
      <c r="L2067">
        <f>VLOOKUP($D2067,metadata!$B$2:$S$451,9,0)</f>
        <v>5</v>
      </c>
      <c r="M2067" t="str">
        <f>VLOOKUP($D2067,metadata!$B$2:$S$451,10,0)</f>
        <v/>
      </c>
      <c r="N2067" t="str">
        <f>VLOOKUP($D2067,metadata!$B$2:$S$451,11,0)</f>
        <v>Tetranychus pueraricola</v>
      </c>
      <c r="O2067" t="str">
        <f>VLOOKUP($D2067,metadata!$B$2:$S$451,12,0)</f>
        <v>Trombidiformes</v>
      </c>
      <c r="P2067">
        <f>VLOOKUP($D2067,metadata!$B$2:$S$451,13,0)</f>
        <v>27</v>
      </c>
      <c r="Q2067">
        <f>VLOOKUP($D2067,metadata!$B$2:$S$451,14,0)</f>
        <v>32.85</v>
      </c>
      <c r="R2067">
        <f>VLOOKUP($D2067,metadata!$B$2:$S$451,15,0)</f>
        <v>130.78333333333299</v>
      </c>
      <c r="S2067" t="str">
        <f>VLOOKUP($D2067,metadata!$B$2:$S$451,16,0)</f>
        <v/>
      </c>
      <c r="T2067" t="str">
        <f>VLOOKUP($D2067,metadata!$B$2:$S$451,17,0)</f>
        <v/>
      </c>
      <c r="U2067" t="str">
        <f>VLOOKUP($D2067,metadata!$B$2:$S$451,18,0)</f>
        <v/>
      </c>
      <c r="V2067">
        <f>VLOOKUP($D2067,metadata!$B$2:$Z$451,19,0)</f>
        <v>240</v>
      </c>
      <c r="W2067" t="str">
        <f>VLOOKUP($D2067,metadata!$B$2:$Z$451,20,0)</f>
        <v>global average</v>
      </c>
      <c r="X2067" t="str">
        <f>VLOOKUP($D2067,metadata!$B$2:$Z$451,21,0)</f>
        <v/>
      </c>
      <c r="Y2067" t="str">
        <f>VLOOKUP($D2067,metadata!$B$2:$Z$451,22,0)</f>
        <v>t-51</v>
      </c>
      <c r="Z2067" t="str">
        <f>VLOOKUP($D2067,metadata!$B$2:$Z$451,23,0)</f>
        <v/>
      </c>
      <c r="AA2067" t="str">
        <f>VLOOKUP($D2067,metadata!$B$2:$Z$451,24,0)</f>
        <v/>
      </c>
      <c r="AB2067" t="str">
        <f>VLOOKUP($D2067,metadata!$B$2:$Z$451,25,0)</f>
        <v>by hand</v>
      </c>
      <c r="AC2067">
        <v>11.5</v>
      </c>
      <c r="AD2067">
        <v>0</v>
      </c>
      <c r="AE2067">
        <v>40</v>
      </c>
      <c r="AF2067">
        <f>IF(AE2067="",V2067,AE2067)</f>
        <v>40</v>
      </c>
      <c r="AG2067">
        <f>ROUND(AC2067,1)</f>
        <v>11.5</v>
      </c>
      <c r="AH2067">
        <v>2006</v>
      </c>
      <c r="AI2067" t="s">
        <v>38</v>
      </c>
      <c r="AJ2067" t="s">
        <v>38</v>
      </c>
    </row>
    <row r="2068" spans="3:36" x14ac:dyDescent="0.3">
      <c r="C2068">
        <v>2068</v>
      </c>
      <c r="D2068" t="str">
        <f t="shared" si="65"/>
        <v>51-27</v>
      </c>
      <c r="E2068" t="str">
        <f>VLOOKUP($D2068,metadata!$B$2:$S$451,2,0)</f>
        <v>Suwa, A; Gotoh, T</v>
      </c>
      <c r="F2068" t="str">
        <f>VLOOKUP($D2068,metadata!$B$2:$S$451,3,0)</f>
        <v>Geographic variation in diapause induction and mode of diapause inheritance in Tetranychus pueraricola</v>
      </c>
      <c r="G2068" t="str">
        <f>VLOOKUP($D2068,metadata!$B$2:$S$451,4,0)</f>
        <v>10.1111/j.1439-0418.2006.01050.x</v>
      </c>
      <c r="H2068" t="str">
        <f>VLOOKUP($D2068,metadata!$B$2:$S$451,5,0)</f>
        <v>y</v>
      </c>
      <c r="I2068" t="str">
        <f>VLOOKUP($D2068,metadata!$B$2:$S$451,6,0)</f>
        <v>a</v>
      </c>
      <c r="J2068" t="str">
        <f>VLOOKUP($D2068,metadata!$B$2:$S$451,7,0)</f>
        <v>i</v>
      </c>
      <c r="K2068">
        <f>VLOOKUP($D2068,metadata!$B$2:$S$451,8,0)</f>
        <v>32</v>
      </c>
      <c r="L2068">
        <f>VLOOKUP($D2068,metadata!$B$2:$S$451,9,0)</f>
        <v>5</v>
      </c>
      <c r="M2068" t="str">
        <f>VLOOKUP($D2068,metadata!$B$2:$S$451,10,0)</f>
        <v/>
      </c>
      <c r="N2068" t="str">
        <f>VLOOKUP($D2068,metadata!$B$2:$S$451,11,0)</f>
        <v>Tetranychus pueraricola</v>
      </c>
      <c r="O2068" t="str">
        <f>VLOOKUP($D2068,metadata!$B$2:$S$451,12,0)</f>
        <v>Trombidiformes</v>
      </c>
      <c r="P2068">
        <f>VLOOKUP($D2068,metadata!$B$2:$S$451,13,0)</f>
        <v>27</v>
      </c>
      <c r="Q2068">
        <f>VLOOKUP($D2068,metadata!$B$2:$S$451,14,0)</f>
        <v>32.85</v>
      </c>
      <c r="R2068">
        <f>VLOOKUP($D2068,metadata!$B$2:$S$451,15,0)</f>
        <v>130.78333333333299</v>
      </c>
      <c r="S2068" t="str">
        <f>VLOOKUP($D2068,metadata!$B$2:$S$451,16,0)</f>
        <v/>
      </c>
      <c r="T2068" t="str">
        <f>VLOOKUP($D2068,metadata!$B$2:$S$451,17,0)</f>
        <v/>
      </c>
      <c r="U2068" t="str">
        <f>VLOOKUP($D2068,metadata!$B$2:$S$451,18,0)</f>
        <v/>
      </c>
      <c r="V2068">
        <f>VLOOKUP($D2068,metadata!$B$2:$Z$451,19,0)</f>
        <v>240</v>
      </c>
      <c r="W2068" t="str">
        <f>VLOOKUP($D2068,metadata!$B$2:$Z$451,20,0)</f>
        <v>global average</v>
      </c>
      <c r="X2068" t="str">
        <f>VLOOKUP($D2068,metadata!$B$2:$Z$451,21,0)</f>
        <v/>
      </c>
      <c r="Y2068" t="str">
        <f>VLOOKUP($D2068,metadata!$B$2:$Z$451,22,0)</f>
        <v>t-51</v>
      </c>
      <c r="Z2068" t="str">
        <f>VLOOKUP($D2068,metadata!$B$2:$Z$451,23,0)</f>
        <v/>
      </c>
      <c r="AA2068" t="str">
        <f>VLOOKUP($D2068,metadata!$B$2:$Z$451,24,0)</f>
        <v/>
      </c>
      <c r="AB2068" t="str">
        <f>VLOOKUP($D2068,metadata!$B$2:$Z$451,25,0)</f>
        <v>by hand</v>
      </c>
      <c r="AC2068">
        <v>12</v>
      </c>
      <c r="AD2068">
        <v>0</v>
      </c>
      <c r="AE2068">
        <v>52</v>
      </c>
      <c r="AF2068">
        <f>IF(AE2068="",V2068,AE2068)</f>
        <v>52</v>
      </c>
      <c r="AG2068">
        <f>ROUND(AC2068,1)</f>
        <v>12</v>
      </c>
      <c r="AH2068">
        <v>2006</v>
      </c>
      <c r="AI2068" t="s">
        <v>38</v>
      </c>
      <c r="AJ2068" t="s">
        <v>38</v>
      </c>
    </row>
    <row r="2069" spans="3:36" x14ac:dyDescent="0.3">
      <c r="C2069">
        <v>2069</v>
      </c>
      <c r="D2069" t="str">
        <f t="shared" si="65"/>
        <v>51-27</v>
      </c>
      <c r="E2069" t="str">
        <f>VLOOKUP($D2069,metadata!$B$2:$S$451,2,0)</f>
        <v>Suwa, A; Gotoh, T</v>
      </c>
      <c r="F2069" t="str">
        <f>VLOOKUP($D2069,metadata!$B$2:$S$451,3,0)</f>
        <v>Geographic variation in diapause induction and mode of diapause inheritance in Tetranychus pueraricola</v>
      </c>
      <c r="G2069" t="str">
        <f>VLOOKUP($D2069,metadata!$B$2:$S$451,4,0)</f>
        <v>10.1111/j.1439-0418.2006.01050.x</v>
      </c>
      <c r="H2069" t="str">
        <f>VLOOKUP($D2069,metadata!$B$2:$S$451,5,0)</f>
        <v>y</v>
      </c>
      <c r="I2069" t="str">
        <f>VLOOKUP($D2069,metadata!$B$2:$S$451,6,0)</f>
        <v>a</v>
      </c>
      <c r="J2069" t="str">
        <f>VLOOKUP($D2069,metadata!$B$2:$S$451,7,0)</f>
        <v>i</v>
      </c>
      <c r="K2069">
        <f>VLOOKUP($D2069,metadata!$B$2:$S$451,8,0)</f>
        <v>32</v>
      </c>
      <c r="L2069">
        <f>VLOOKUP($D2069,metadata!$B$2:$S$451,9,0)</f>
        <v>5</v>
      </c>
      <c r="M2069" t="str">
        <f>VLOOKUP($D2069,metadata!$B$2:$S$451,10,0)</f>
        <v/>
      </c>
      <c r="N2069" t="str">
        <f>VLOOKUP($D2069,metadata!$B$2:$S$451,11,0)</f>
        <v>Tetranychus pueraricola</v>
      </c>
      <c r="O2069" t="str">
        <f>VLOOKUP($D2069,metadata!$B$2:$S$451,12,0)</f>
        <v>Trombidiformes</v>
      </c>
      <c r="P2069">
        <f>VLOOKUP($D2069,metadata!$B$2:$S$451,13,0)</f>
        <v>27</v>
      </c>
      <c r="Q2069">
        <f>VLOOKUP($D2069,metadata!$B$2:$S$451,14,0)</f>
        <v>32.85</v>
      </c>
      <c r="R2069">
        <f>VLOOKUP($D2069,metadata!$B$2:$S$451,15,0)</f>
        <v>130.78333333333299</v>
      </c>
      <c r="S2069" t="str">
        <f>VLOOKUP($D2069,metadata!$B$2:$S$451,16,0)</f>
        <v/>
      </c>
      <c r="T2069" t="str">
        <f>VLOOKUP($D2069,metadata!$B$2:$S$451,17,0)</f>
        <v/>
      </c>
      <c r="U2069" t="str">
        <f>VLOOKUP($D2069,metadata!$B$2:$S$451,18,0)</f>
        <v/>
      </c>
      <c r="V2069">
        <f>VLOOKUP($D2069,metadata!$B$2:$Z$451,19,0)</f>
        <v>240</v>
      </c>
      <c r="W2069" t="str">
        <f>VLOOKUP($D2069,metadata!$B$2:$Z$451,20,0)</f>
        <v>global average</v>
      </c>
      <c r="X2069" t="str">
        <f>VLOOKUP($D2069,metadata!$B$2:$Z$451,21,0)</f>
        <v/>
      </c>
      <c r="Y2069" t="str">
        <f>VLOOKUP($D2069,metadata!$B$2:$Z$451,22,0)</f>
        <v>t-51</v>
      </c>
      <c r="Z2069" t="str">
        <f>VLOOKUP($D2069,metadata!$B$2:$Z$451,23,0)</f>
        <v/>
      </c>
      <c r="AA2069" t="str">
        <f>VLOOKUP($D2069,metadata!$B$2:$Z$451,24,0)</f>
        <v/>
      </c>
      <c r="AB2069" t="str">
        <f>VLOOKUP($D2069,metadata!$B$2:$Z$451,25,0)</f>
        <v>by hand</v>
      </c>
      <c r="AC2069">
        <v>13</v>
      </c>
      <c r="AD2069">
        <v>0</v>
      </c>
      <c r="AE2069">
        <v>62</v>
      </c>
      <c r="AF2069">
        <f>IF(AE2069="",V2069,AE2069)</f>
        <v>62</v>
      </c>
      <c r="AG2069">
        <f>ROUND(AC2069,1)</f>
        <v>13</v>
      </c>
      <c r="AH2069">
        <v>2006</v>
      </c>
      <c r="AI2069" t="s">
        <v>38</v>
      </c>
      <c r="AJ2069" t="s">
        <v>38</v>
      </c>
    </row>
    <row r="2070" spans="3:36" x14ac:dyDescent="0.3">
      <c r="C2070">
        <v>2070</v>
      </c>
      <c r="D2070" t="str">
        <f t="shared" si="65"/>
        <v>51-28</v>
      </c>
      <c r="E2070" t="str">
        <f>VLOOKUP($D2070,metadata!$B$2:$S$451,2,0)</f>
        <v>Suwa, A; Gotoh, T</v>
      </c>
      <c r="F2070" t="str">
        <f>VLOOKUP($D2070,metadata!$B$2:$S$451,3,0)</f>
        <v>Geographic variation in diapause induction and mode of diapause inheritance in Tetranychus pueraricola</v>
      </c>
      <c r="G2070" t="str">
        <f>VLOOKUP($D2070,metadata!$B$2:$S$451,4,0)</f>
        <v>10.1111/j.1439-0418.2006.01050.x</v>
      </c>
      <c r="H2070" t="str">
        <f>VLOOKUP($D2070,metadata!$B$2:$S$451,5,0)</f>
        <v>y</v>
      </c>
      <c r="I2070" t="str">
        <f>VLOOKUP($D2070,metadata!$B$2:$S$451,6,0)</f>
        <v>a</v>
      </c>
      <c r="J2070" t="str">
        <f>VLOOKUP($D2070,metadata!$B$2:$S$451,7,0)</f>
        <v>i</v>
      </c>
      <c r="K2070">
        <f>VLOOKUP($D2070,metadata!$B$2:$S$451,8,0)</f>
        <v>32</v>
      </c>
      <c r="L2070">
        <f>VLOOKUP($D2070,metadata!$B$2:$S$451,9,0)</f>
        <v>5</v>
      </c>
      <c r="M2070" t="str">
        <f>VLOOKUP($D2070,metadata!$B$2:$S$451,10,0)</f>
        <v/>
      </c>
      <c r="N2070" t="str">
        <f>VLOOKUP($D2070,metadata!$B$2:$S$451,11,0)</f>
        <v>Tetranychus pueraricola</v>
      </c>
      <c r="O2070" t="str">
        <f>VLOOKUP($D2070,metadata!$B$2:$S$451,12,0)</f>
        <v>Trombidiformes</v>
      </c>
      <c r="P2070">
        <f>VLOOKUP($D2070,metadata!$B$2:$S$451,13,0)</f>
        <v>28</v>
      </c>
      <c r="Q2070">
        <f>VLOOKUP($D2070,metadata!$B$2:$S$451,14,0)</f>
        <v>32.799999999999997</v>
      </c>
      <c r="R2070">
        <f>VLOOKUP($D2070,metadata!$B$2:$S$451,15,0)</f>
        <v>130.916666666667</v>
      </c>
      <c r="S2070" t="str">
        <f>VLOOKUP($D2070,metadata!$B$2:$S$451,16,0)</f>
        <v/>
      </c>
      <c r="T2070" t="str">
        <f>VLOOKUP($D2070,metadata!$B$2:$S$451,17,0)</f>
        <v/>
      </c>
      <c r="U2070" t="str">
        <f>VLOOKUP($D2070,metadata!$B$2:$S$451,18,0)</f>
        <v/>
      </c>
      <c r="V2070">
        <f>VLOOKUP($D2070,metadata!$B$2:$Z$451,19,0)</f>
        <v>240</v>
      </c>
      <c r="W2070" t="str">
        <f>VLOOKUP($D2070,metadata!$B$2:$Z$451,20,0)</f>
        <v>global average</v>
      </c>
      <c r="X2070" t="str">
        <f>VLOOKUP($D2070,metadata!$B$2:$Z$451,21,0)</f>
        <v/>
      </c>
      <c r="Y2070" t="str">
        <f>VLOOKUP($D2070,metadata!$B$2:$Z$451,22,0)</f>
        <v>t-51</v>
      </c>
      <c r="Z2070" t="str">
        <f>VLOOKUP($D2070,metadata!$B$2:$Z$451,23,0)</f>
        <v/>
      </c>
      <c r="AA2070" t="str">
        <f>VLOOKUP($D2070,metadata!$B$2:$Z$451,24,0)</f>
        <v/>
      </c>
      <c r="AB2070" t="str">
        <f>VLOOKUP($D2070,metadata!$B$2:$Z$451,25,0)</f>
        <v>by hand</v>
      </c>
      <c r="AC2070">
        <v>10</v>
      </c>
      <c r="AD2070">
        <v>100</v>
      </c>
      <c r="AE2070">
        <v>56</v>
      </c>
      <c r="AF2070">
        <f>IF(AE2070="",V2070,AE2070)</f>
        <v>56</v>
      </c>
      <c r="AG2070">
        <f>ROUND(AC2070,1)</f>
        <v>10</v>
      </c>
      <c r="AH2070">
        <v>2006</v>
      </c>
      <c r="AI2070" t="s">
        <v>38</v>
      </c>
      <c r="AJ2070" t="s">
        <v>38</v>
      </c>
    </row>
    <row r="2071" spans="3:36" x14ac:dyDescent="0.3">
      <c r="C2071">
        <v>2071</v>
      </c>
      <c r="D2071" t="str">
        <f t="shared" si="65"/>
        <v>51-28</v>
      </c>
      <c r="E2071" t="str">
        <f>VLOOKUP($D2071,metadata!$B$2:$S$451,2,0)</f>
        <v>Suwa, A; Gotoh, T</v>
      </c>
      <c r="F2071" t="str">
        <f>VLOOKUP($D2071,metadata!$B$2:$S$451,3,0)</f>
        <v>Geographic variation in diapause induction and mode of diapause inheritance in Tetranychus pueraricola</v>
      </c>
      <c r="G2071" t="str">
        <f>VLOOKUP($D2071,metadata!$B$2:$S$451,4,0)</f>
        <v>10.1111/j.1439-0418.2006.01050.x</v>
      </c>
      <c r="H2071" t="str">
        <f>VLOOKUP($D2071,metadata!$B$2:$S$451,5,0)</f>
        <v>y</v>
      </c>
      <c r="I2071" t="str">
        <f>VLOOKUP($D2071,metadata!$B$2:$S$451,6,0)</f>
        <v>a</v>
      </c>
      <c r="J2071" t="str">
        <f>VLOOKUP($D2071,metadata!$B$2:$S$451,7,0)</f>
        <v>i</v>
      </c>
      <c r="K2071">
        <f>VLOOKUP($D2071,metadata!$B$2:$S$451,8,0)</f>
        <v>32</v>
      </c>
      <c r="L2071">
        <f>VLOOKUP($D2071,metadata!$B$2:$S$451,9,0)</f>
        <v>5</v>
      </c>
      <c r="M2071" t="str">
        <f>VLOOKUP($D2071,metadata!$B$2:$S$451,10,0)</f>
        <v/>
      </c>
      <c r="N2071" t="str">
        <f>VLOOKUP($D2071,metadata!$B$2:$S$451,11,0)</f>
        <v>Tetranychus pueraricola</v>
      </c>
      <c r="O2071" t="str">
        <f>VLOOKUP($D2071,metadata!$B$2:$S$451,12,0)</f>
        <v>Trombidiformes</v>
      </c>
      <c r="P2071">
        <f>VLOOKUP($D2071,metadata!$B$2:$S$451,13,0)</f>
        <v>28</v>
      </c>
      <c r="Q2071">
        <f>VLOOKUP($D2071,metadata!$B$2:$S$451,14,0)</f>
        <v>32.799999999999997</v>
      </c>
      <c r="R2071">
        <f>VLOOKUP($D2071,metadata!$B$2:$S$451,15,0)</f>
        <v>130.916666666667</v>
      </c>
      <c r="S2071" t="str">
        <f>VLOOKUP($D2071,metadata!$B$2:$S$451,16,0)</f>
        <v/>
      </c>
      <c r="T2071" t="str">
        <f>VLOOKUP($D2071,metadata!$B$2:$S$451,17,0)</f>
        <v/>
      </c>
      <c r="U2071" t="str">
        <f>VLOOKUP($D2071,metadata!$B$2:$S$451,18,0)</f>
        <v/>
      </c>
      <c r="V2071">
        <f>VLOOKUP($D2071,metadata!$B$2:$Z$451,19,0)</f>
        <v>240</v>
      </c>
      <c r="W2071" t="str">
        <f>VLOOKUP($D2071,metadata!$B$2:$Z$451,20,0)</f>
        <v>global average</v>
      </c>
      <c r="X2071" t="str">
        <f>VLOOKUP($D2071,metadata!$B$2:$Z$451,21,0)</f>
        <v/>
      </c>
      <c r="Y2071" t="str">
        <f>VLOOKUP($D2071,metadata!$B$2:$Z$451,22,0)</f>
        <v>t-51</v>
      </c>
      <c r="Z2071" t="str">
        <f>VLOOKUP($D2071,metadata!$B$2:$Z$451,23,0)</f>
        <v/>
      </c>
      <c r="AA2071" t="str">
        <f>VLOOKUP($D2071,metadata!$B$2:$Z$451,24,0)</f>
        <v/>
      </c>
      <c r="AB2071" t="str">
        <f>VLOOKUP($D2071,metadata!$B$2:$Z$451,25,0)</f>
        <v>by hand</v>
      </c>
      <c r="AC2071">
        <v>11</v>
      </c>
      <c r="AD2071">
        <v>100</v>
      </c>
      <c r="AE2071">
        <v>55</v>
      </c>
      <c r="AF2071">
        <f>IF(AE2071="",V2071,AE2071)</f>
        <v>55</v>
      </c>
      <c r="AG2071">
        <f>ROUND(AC2071,1)</f>
        <v>11</v>
      </c>
      <c r="AH2071">
        <v>2006</v>
      </c>
      <c r="AI2071" t="s">
        <v>38</v>
      </c>
      <c r="AJ2071" t="s">
        <v>38</v>
      </c>
    </row>
    <row r="2072" spans="3:36" x14ac:dyDescent="0.3">
      <c r="C2072">
        <v>2072</v>
      </c>
      <c r="D2072" t="str">
        <f t="shared" si="65"/>
        <v>51-28</v>
      </c>
      <c r="E2072" t="str">
        <f>VLOOKUP($D2072,metadata!$B$2:$S$451,2,0)</f>
        <v>Suwa, A; Gotoh, T</v>
      </c>
      <c r="F2072" t="str">
        <f>VLOOKUP($D2072,metadata!$B$2:$S$451,3,0)</f>
        <v>Geographic variation in diapause induction and mode of diapause inheritance in Tetranychus pueraricola</v>
      </c>
      <c r="G2072" t="str">
        <f>VLOOKUP($D2072,metadata!$B$2:$S$451,4,0)</f>
        <v>10.1111/j.1439-0418.2006.01050.x</v>
      </c>
      <c r="H2072" t="str">
        <f>VLOOKUP($D2072,metadata!$B$2:$S$451,5,0)</f>
        <v>y</v>
      </c>
      <c r="I2072" t="str">
        <f>VLOOKUP($D2072,metadata!$B$2:$S$451,6,0)</f>
        <v>a</v>
      </c>
      <c r="J2072" t="str">
        <f>VLOOKUP($D2072,metadata!$B$2:$S$451,7,0)</f>
        <v>i</v>
      </c>
      <c r="K2072">
        <f>VLOOKUP($D2072,metadata!$B$2:$S$451,8,0)</f>
        <v>32</v>
      </c>
      <c r="L2072">
        <f>VLOOKUP($D2072,metadata!$B$2:$S$451,9,0)</f>
        <v>5</v>
      </c>
      <c r="M2072" t="str">
        <f>VLOOKUP($D2072,metadata!$B$2:$S$451,10,0)</f>
        <v/>
      </c>
      <c r="N2072" t="str">
        <f>VLOOKUP($D2072,metadata!$B$2:$S$451,11,0)</f>
        <v>Tetranychus pueraricola</v>
      </c>
      <c r="O2072" t="str">
        <f>VLOOKUP($D2072,metadata!$B$2:$S$451,12,0)</f>
        <v>Trombidiformes</v>
      </c>
      <c r="P2072">
        <f>VLOOKUP($D2072,metadata!$B$2:$S$451,13,0)</f>
        <v>28</v>
      </c>
      <c r="Q2072">
        <f>VLOOKUP($D2072,metadata!$B$2:$S$451,14,0)</f>
        <v>32.799999999999997</v>
      </c>
      <c r="R2072">
        <f>VLOOKUP($D2072,metadata!$B$2:$S$451,15,0)</f>
        <v>130.916666666667</v>
      </c>
      <c r="S2072" t="str">
        <f>VLOOKUP($D2072,metadata!$B$2:$S$451,16,0)</f>
        <v/>
      </c>
      <c r="T2072" t="str">
        <f>VLOOKUP($D2072,metadata!$B$2:$S$451,17,0)</f>
        <v/>
      </c>
      <c r="U2072" t="str">
        <f>VLOOKUP($D2072,metadata!$B$2:$S$451,18,0)</f>
        <v/>
      </c>
      <c r="V2072">
        <f>VLOOKUP($D2072,metadata!$B$2:$Z$451,19,0)</f>
        <v>240</v>
      </c>
      <c r="W2072" t="str">
        <f>VLOOKUP($D2072,metadata!$B$2:$Z$451,20,0)</f>
        <v>global average</v>
      </c>
      <c r="X2072" t="str">
        <f>VLOOKUP($D2072,metadata!$B$2:$Z$451,21,0)</f>
        <v/>
      </c>
      <c r="Y2072" t="str">
        <f>VLOOKUP($D2072,metadata!$B$2:$Z$451,22,0)</f>
        <v>t-51</v>
      </c>
      <c r="Z2072" t="str">
        <f>VLOOKUP($D2072,metadata!$B$2:$Z$451,23,0)</f>
        <v/>
      </c>
      <c r="AA2072" t="str">
        <f>VLOOKUP($D2072,metadata!$B$2:$Z$451,24,0)</f>
        <v/>
      </c>
      <c r="AB2072" t="str">
        <f>VLOOKUP($D2072,metadata!$B$2:$Z$451,25,0)</f>
        <v>by hand</v>
      </c>
      <c r="AC2072">
        <v>11.5</v>
      </c>
      <c r="AD2072">
        <v>8.3333333333333304</v>
      </c>
      <c r="AE2072">
        <v>59</v>
      </c>
      <c r="AF2072">
        <f>IF(AE2072="",V2072,AE2072)</f>
        <v>59</v>
      </c>
      <c r="AG2072">
        <f>ROUND(AC2072,1)</f>
        <v>11.5</v>
      </c>
      <c r="AH2072">
        <v>2006</v>
      </c>
      <c r="AI2072" t="s">
        <v>38</v>
      </c>
      <c r="AJ2072" t="s">
        <v>38</v>
      </c>
    </row>
    <row r="2073" spans="3:36" x14ac:dyDescent="0.3">
      <c r="C2073">
        <v>2073</v>
      </c>
      <c r="D2073" t="str">
        <f t="shared" si="65"/>
        <v>51-28</v>
      </c>
      <c r="E2073" t="str">
        <f>VLOOKUP($D2073,metadata!$B$2:$S$451,2,0)</f>
        <v>Suwa, A; Gotoh, T</v>
      </c>
      <c r="F2073" t="str">
        <f>VLOOKUP($D2073,metadata!$B$2:$S$451,3,0)</f>
        <v>Geographic variation in diapause induction and mode of diapause inheritance in Tetranychus pueraricola</v>
      </c>
      <c r="G2073" t="str">
        <f>VLOOKUP($D2073,metadata!$B$2:$S$451,4,0)</f>
        <v>10.1111/j.1439-0418.2006.01050.x</v>
      </c>
      <c r="H2073" t="str">
        <f>VLOOKUP($D2073,metadata!$B$2:$S$451,5,0)</f>
        <v>y</v>
      </c>
      <c r="I2073" t="str">
        <f>VLOOKUP($D2073,metadata!$B$2:$S$451,6,0)</f>
        <v>a</v>
      </c>
      <c r="J2073" t="str">
        <f>VLOOKUP($D2073,metadata!$B$2:$S$451,7,0)</f>
        <v>i</v>
      </c>
      <c r="K2073">
        <f>VLOOKUP($D2073,metadata!$B$2:$S$451,8,0)</f>
        <v>32</v>
      </c>
      <c r="L2073">
        <f>VLOOKUP($D2073,metadata!$B$2:$S$451,9,0)</f>
        <v>5</v>
      </c>
      <c r="M2073" t="str">
        <f>VLOOKUP($D2073,metadata!$B$2:$S$451,10,0)</f>
        <v/>
      </c>
      <c r="N2073" t="str">
        <f>VLOOKUP($D2073,metadata!$B$2:$S$451,11,0)</f>
        <v>Tetranychus pueraricola</v>
      </c>
      <c r="O2073" t="str">
        <f>VLOOKUP($D2073,metadata!$B$2:$S$451,12,0)</f>
        <v>Trombidiformes</v>
      </c>
      <c r="P2073">
        <f>VLOOKUP($D2073,metadata!$B$2:$S$451,13,0)</f>
        <v>28</v>
      </c>
      <c r="Q2073">
        <f>VLOOKUP($D2073,metadata!$B$2:$S$451,14,0)</f>
        <v>32.799999999999997</v>
      </c>
      <c r="R2073">
        <f>VLOOKUP($D2073,metadata!$B$2:$S$451,15,0)</f>
        <v>130.916666666667</v>
      </c>
      <c r="S2073" t="str">
        <f>VLOOKUP($D2073,metadata!$B$2:$S$451,16,0)</f>
        <v/>
      </c>
      <c r="T2073" t="str">
        <f>VLOOKUP($D2073,metadata!$B$2:$S$451,17,0)</f>
        <v/>
      </c>
      <c r="U2073" t="str">
        <f>VLOOKUP($D2073,metadata!$B$2:$S$451,18,0)</f>
        <v/>
      </c>
      <c r="V2073">
        <f>VLOOKUP($D2073,metadata!$B$2:$Z$451,19,0)</f>
        <v>240</v>
      </c>
      <c r="W2073" t="str">
        <f>VLOOKUP($D2073,metadata!$B$2:$Z$451,20,0)</f>
        <v>global average</v>
      </c>
      <c r="X2073" t="str">
        <f>VLOOKUP($D2073,metadata!$B$2:$Z$451,21,0)</f>
        <v/>
      </c>
      <c r="Y2073" t="str">
        <f>VLOOKUP($D2073,metadata!$B$2:$Z$451,22,0)</f>
        <v>t-51</v>
      </c>
      <c r="Z2073" t="str">
        <f>VLOOKUP($D2073,metadata!$B$2:$Z$451,23,0)</f>
        <v/>
      </c>
      <c r="AA2073" t="str">
        <f>VLOOKUP($D2073,metadata!$B$2:$Z$451,24,0)</f>
        <v/>
      </c>
      <c r="AB2073" t="str">
        <f>VLOOKUP($D2073,metadata!$B$2:$Z$451,25,0)</f>
        <v>by hand</v>
      </c>
      <c r="AC2073">
        <v>12</v>
      </c>
      <c r="AD2073">
        <v>0</v>
      </c>
      <c r="AE2073">
        <v>59</v>
      </c>
      <c r="AF2073">
        <f>IF(AE2073="",V2073,AE2073)</f>
        <v>59</v>
      </c>
      <c r="AG2073">
        <f>ROUND(AC2073,1)</f>
        <v>12</v>
      </c>
      <c r="AH2073">
        <v>2006</v>
      </c>
      <c r="AI2073" t="s">
        <v>38</v>
      </c>
      <c r="AJ2073" t="s">
        <v>38</v>
      </c>
    </row>
    <row r="2074" spans="3:36" x14ac:dyDescent="0.3">
      <c r="C2074">
        <v>2074</v>
      </c>
      <c r="D2074" t="str">
        <f t="shared" si="65"/>
        <v>51-28</v>
      </c>
      <c r="E2074" t="str">
        <f>VLOOKUP($D2074,metadata!$B$2:$S$451,2,0)</f>
        <v>Suwa, A; Gotoh, T</v>
      </c>
      <c r="F2074" t="str">
        <f>VLOOKUP($D2074,metadata!$B$2:$S$451,3,0)</f>
        <v>Geographic variation in diapause induction and mode of diapause inheritance in Tetranychus pueraricola</v>
      </c>
      <c r="G2074" t="str">
        <f>VLOOKUP($D2074,metadata!$B$2:$S$451,4,0)</f>
        <v>10.1111/j.1439-0418.2006.01050.x</v>
      </c>
      <c r="H2074" t="str">
        <f>VLOOKUP($D2074,metadata!$B$2:$S$451,5,0)</f>
        <v>y</v>
      </c>
      <c r="I2074" t="str">
        <f>VLOOKUP($D2074,metadata!$B$2:$S$451,6,0)</f>
        <v>a</v>
      </c>
      <c r="J2074" t="str">
        <f>VLOOKUP($D2074,metadata!$B$2:$S$451,7,0)</f>
        <v>i</v>
      </c>
      <c r="K2074">
        <f>VLOOKUP($D2074,metadata!$B$2:$S$451,8,0)</f>
        <v>32</v>
      </c>
      <c r="L2074">
        <f>VLOOKUP($D2074,metadata!$B$2:$S$451,9,0)</f>
        <v>5</v>
      </c>
      <c r="M2074" t="str">
        <f>VLOOKUP($D2074,metadata!$B$2:$S$451,10,0)</f>
        <v/>
      </c>
      <c r="N2074" t="str">
        <f>VLOOKUP($D2074,metadata!$B$2:$S$451,11,0)</f>
        <v>Tetranychus pueraricola</v>
      </c>
      <c r="O2074" t="str">
        <f>VLOOKUP($D2074,metadata!$B$2:$S$451,12,0)</f>
        <v>Trombidiformes</v>
      </c>
      <c r="P2074">
        <f>VLOOKUP($D2074,metadata!$B$2:$S$451,13,0)</f>
        <v>28</v>
      </c>
      <c r="Q2074">
        <f>VLOOKUP($D2074,metadata!$B$2:$S$451,14,0)</f>
        <v>32.799999999999997</v>
      </c>
      <c r="R2074">
        <f>VLOOKUP($D2074,metadata!$B$2:$S$451,15,0)</f>
        <v>130.916666666667</v>
      </c>
      <c r="S2074" t="str">
        <f>VLOOKUP($D2074,metadata!$B$2:$S$451,16,0)</f>
        <v/>
      </c>
      <c r="T2074" t="str">
        <f>VLOOKUP($D2074,metadata!$B$2:$S$451,17,0)</f>
        <v/>
      </c>
      <c r="U2074" t="str">
        <f>VLOOKUP($D2074,metadata!$B$2:$S$451,18,0)</f>
        <v/>
      </c>
      <c r="V2074">
        <f>VLOOKUP($D2074,metadata!$B$2:$Z$451,19,0)</f>
        <v>240</v>
      </c>
      <c r="W2074" t="str">
        <f>VLOOKUP($D2074,metadata!$B$2:$Z$451,20,0)</f>
        <v>global average</v>
      </c>
      <c r="X2074" t="str">
        <f>VLOOKUP($D2074,metadata!$B$2:$Z$451,21,0)</f>
        <v/>
      </c>
      <c r="Y2074" t="str">
        <f>VLOOKUP($D2074,metadata!$B$2:$Z$451,22,0)</f>
        <v>t-51</v>
      </c>
      <c r="Z2074" t="str">
        <f>VLOOKUP($D2074,metadata!$B$2:$Z$451,23,0)</f>
        <v/>
      </c>
      <c r="AA2074" t="str">
        <f>VLOOKUP($D2074,metadata!$B$2:$Z$451,24,0)</f>
        <v/>
      </c>
      <c r="AB2074" t="str">
        <f>VLOOKUP($D2074,metadata!$B$2:$Z$451,25,0)</f>
        <v>by hand</v>
      </c>
      <c r="AC2074">
        <v>13</v>
      </c>
      <c r="AD2074">
        <v>0</v>
      </c>
      <c r="AE2074">
        <v>58</v>
      </c>
      <c r="AF2074">
        <f>IF(AE2074="",V2074,AE2074)</f>
        <v>58</v>
      </c>
      <c r="AG2074">
        <f>ROUND(AC2074,1)</f>
        <v>13</v>
      </c>
      <c r="AH2074">
        <v>2006</v>
      </c>
      <c r="AI2074" t="s">
        <v>38</v>
      </c>
      <c r="AJ2074" t="s">
        <v>38</v>
      </c>
    </row>
    <row r="2075" spans="3:36" x14ac:dyDescent="0.3">
      <c r="C2075">
        <v>2075</v>
      </c>
      <c r="D2075" t="str">
        <f t="shared" si="65"/>
        <v>51-29</v>
      </c>
      <c r="E2075" t="str">
        <f>VLOOKUP($D2075,metadata!$B$2:$S$451,2,0)</f>
        <v>Suwa, A; Gotoh, T</v>
      </c>
      <c r="F2075" t="str">
        <f>VLOOKUP($D2075,metadata!$B$2:$S$451,3,0)</f>
        <v>Geographic variation in diapause induction and mode of diapause inheritance in Tetranychus pueraricola</v>
      </c>
      <c r="G2075" t="str">
        <f>VLOOKUP($D2075,metadata!$B$2:$S$451,4,0)</f>
        <v>10.1111/j.1439-0418.2006.01050.x</v>
      </c>
      <c r="H2075" t="str">
        <f>VLOOKUP($D2075,metadata!$B$2:$S$451,5,0)</f>
        <v>y</v>
      </c>
      <c r="I2075" t="str">
        <f>VLOOKUP($D2075,metadata!$B$2:$S$451,6,0)</f>
        <v>a</v>
      </c>
      <c r="J2075" t="str">
        <f>VLOOKUP($D2075,metadata!$B$2:$S$451,7,0)</f>
        <v>i</v>
      </c>
      <c r="K2075">
        <f>VLOOKUP($D2075,metadata!$B$2:$S$451,8,0)</f>
        <v>32</v>
      </c>
      <c r="L2075">
        <f>VLOOKUP($D2075,metadata!$B$2:$S$451,9,0)</f>
        <v>5</v>
      </c>
      <c r="M2075" t="str">
        <f>VLOOKUP($D2075,metadata!$B$2:$S$451,10,0)</f>
        <v/>
      </c>
      <c r="N2075" t="str">
        <f>VLOOKUP($D2075,metadata!$B$2:$S$451,11,0)</f>
        <v>Tetranychus pueraricola</v>
      </c>
      <c r="O2075" t="str">
        <f>VLOOKUP($D2075,metadata!$B$2:$S$451,12,0)</f>
        <v>Trombidiformes</v>
      </c>
      <c r="P2075">
        <f>VLOOKUP($D2075,metadata!$B$2:$S$451,13,0)</f>
        <v>29</v>
      </c>
      <c r="Q2075">
        <f>VLOOKUP($D2075,metadata!$B$2:$S$451,14,0)</f>
        <v>32.683333333333302</v>
      </c>
      <c r="R2075">
        <f>VLOOKUP($D2075,metadata!$B$2:$S$451,15,0)</f>
        <v>130.98333333333301</v>
      </c>
      <c r="S2075" t="str">
        <f>VLOOKUP($D2075,metadata!$B$2:$S$451,16,0)</f>
        <v/>
      </c>
      <c r="T2075" t="str">
        <f>VLOOKUP($D2075,metadata!$B$2:$S$451,17,0)</f>
        <v/>
      </c>
      <c r="U2075" t="str">
        <f>VLOOKUP($D2075,metadata!$B$2:$S$451,18,0)</f>
        <v/>
      </c>
      <c r="V2075">
        <f>VLOOKUP($D2075,metadata!$B$2:$Z$451,19,0)</f>
        <v>240</v>
      </c>
      <c r="W2075" t="str">
        <f>VLOOKUP($D2075,metadata!$B$2:$Z$451,20,0)</f>
        <v>global average</v>
      </c>
      <c r="X2075" t="str">
        <f>VLOOKUP($D2075,metadata!$B$2:$Z$451,21,0)</f>
        <v/>
      </c>
      <c r="Y2075" t="str">
        <f>VLOOKUP($D2075,metadata!$B$2:$Z$451,22,0)</f>
        <v>t-51</v>
      </c>
      <c r="Z2075" t="str">
        <f>VLOOKUP($D2075,metadata!$B$2:$Z$451,23,0)</f>
        <v/>
      </c>
      <c r="AA2075" t="str">
        <f>VLOOKUP($D2075,metadata!$B$2:$Z$451,24,0)</f>
        <v/>
      </c>
      <c r="AB2075" t="str">
        <f>VLOOKUP($D2075,metadata!$B$2:$Z$451,25,0)</f>
        <v>by hand</v>
      </c>
      <c r="AC2075">
        <v>10</v>
      </c>
      <c r="AD2075">
        <v>100</v>
      </c>
      <c r="AE2075">
        <v>62</v>
      </c>
      <c r="AF2075">
        <f>IF(AE2075="",V2075,AE2075)</f>
        <v>62</v>
      </c>
      <c r="AG2075">
        <f>ROUND(AC2075,1)</f>
        <v>10</v>
      </c>
      <c r="AH2075">
        <v>2006</v>
      </c>
      <c r="AI2075" t="s">
        <v>38</v>
      </c>
      <c r="AJ2075" t="s">
        <v>38</v>
      </c>
    </row>
    <row r="2076" spans="3:36" x14ac:dyDescent="0.3">
      <c r="C2076">
        <v>2076</v>
      </c>
      <c r="D2076" t="str">
        <f t="shared" si="65"/>
        <v>51-29</v>
      </c>
      <c r="E2076" t="str">
        <f>VLOOKUP($D2076,metadata!$B$2:$S$451,2,0)</f>
        <v>Suwa, A; Gotoh, T</v>
      </c>
      <c r="F2076" t="str">
        <f>VLOOKUP($D2076,metadata!$B$2:$S$451,3,0)</f>
        <v>Geographic variation in diapause induction and mode of diapause inheritance in Tetranychus pueraricola</v>
      </c>
      <c r="G2076" t="str">
        <f>VLOOKUP($D2076,metadata!$B$2:$S$451,4,0)</f>
        <v>10.1111/j.1439-0418.2006.01050.x</v>
      </c>
      <c r="H2076" t="str">
        <f>VLOOKUP($D2076,metadata!$B$2:$S$451,5,0)</f>
        <v>y</v>
      </c>
      <c r="I2076" t="str">
        <f>VLOOKUP($D2076,metadata!$B$2:$S$451,6,0)</f>
        <v>a</v>
      </c>
      <c r="J2076" t="str">
        <f>VLOOKUP($D2076,metadata!$B$2:$S$451,7,0)</f>
        <v>i</v>
      </c>
      <c r="K2076">
        <f>VLOOKUP($D2076,metadata!$B$2:$S$451,8,0)</f>
        <v>32</v>
      </c>
      <c r="L2076">
        <f>VLOOKUP($D2076,metadata!$B$2:$S$451,9,0)</f>
        <v>5</v>
      </c>
      <c r="M2076" t="str">
        <f>VLOOKUP($D2076,metadata!$B$2:$S$451,10,0)</f>
        <v/>
      </c>
      <c r="N2076" t="str">
        <f>VLOOKUP($D2076,metadata!$B$2:$S$451,11,0)</f>
        <v>Tetranychus pueraricola</v>
      </c>
      <c r="O2076" t="str">
        <f>VLOOKUP($D2076,metadata!$B$2:$S$451,12,0)</f>
        <v>Trombidiformes</v>
      </c>
      <c r="P2076">
        <f>VLOOKUP($D2076,metadata!$B$2:$S$451,13,0)</f>
        <v>29</v>
      </c>
      <c r="Q2076">
        <f>VLOOKUP($D2076,metadata!$B$2:$S$451,14,0)</f>
        <v>32.683333333333302</v>
      </c>
      <c r="R2076">
        <f>VLOOKUP($D2076,metadata!$B$2:$S$451,15,0)</f>
        <v>130.98333333333301</v>
      </c>
      <c r="S2076" t="str">
        <f>VLOOKUP($D2076,metadata!$B$2:$S$451,16,0)</f>
        <v/>
      </c>
      <c r="T2076" t="str">
        <f>VLOOKUP($D2076,metadata!$B$2:$S$451,17,0)</f>
        <v/>
      </c>
      <c r="U2076" t="str">
        <f>VLOOKUP($D2076,metadata!$B$2:$S$451,18,0)</f>
        <v/>
      </c>
      <c r="V2076">
        <f>VLOOKUP($D2076,metadata!$B$2:$Z$451,19,0)</f>
        <v>240</v>
      </c>
      <c r="W2076" t="str">
        <f>VLOOKUP($D2076,metadata!$B$2:$Z$451,20,0)</f>
        <v>global average</v>
      </c>
      <c r="X2076" t="str">
        <f>VLOOKUP($D2076,metadata!$B$2:$Z$451,21,0)</f>
        <v/>
      </c>
      <c r="Y2076" t="str">
        <f>VLOOKUP($D2076,metadata!$B$2:$Z$451,22,0)</f>
        <v>t-51</v>
      </c>
      <c r="Z2076" t="str">
        <f>VLOOKUP($D2076,metadata!$B$2:$Z$451,23,0)</f>
        <v/>
      </c>
      <c r="AA2076" t="str">
        <f>VLOOKUP($D2076,metadata!$B$2:$Z$451,24,0)</f>
        <v/>
      </c>
      <c r="AB2076" t="str">
        <f>VLOOKUP($D2076,metadata!$B$2:$Z$451,25,0)</f>
        <v>by hand</v>
      </c>
      <c r="AC2076">
        <v>11</v>
      </c>
      <c r="AD2076">
        <v>100</v>
      </c>
      <c r="AE2076">
        <v>45</v>
      </c>
      <c r="AF2076">
        <f>IF(AE2076="",V2076,AE2076)</f>
        <v>45</v>
      </c>
      <c r="AG2076">
        <f>ROUND(AC2076,1)</f>
        <v>11</v>
      </c>
      <c r="AH2076">
        <v>2006</v>
      </c>
      <c r="AI2076" t="s">
        <v>38</v>
      </c>
      <c r="AJ2076" t="s">
        <v>38</v>
      </c>
    </row>
    <row r="2077" spans="3:36" x14ac:dyDescent="0.3">
      <c r="C2077">
        <v>2077</v>
      </c>
      <c r="D2077" t="str">
        <f t="shared" si="65"/>
        <v>51-29</v>
      </c>
      <c r="E2077" t="str">
        <f>VLOOKUP($D2077,metadata!$B$2:$S$451,2,0)</f>
        <v>Suwa, A; Gotoh, T</v>
      </c>
      <c r="F2077" t="str">
        <f>VLOOKUP($D2077,metadata!$B$2:$S$451,3,0)</f>
        <v>Geographic variation in diapause induction and mode of diapause inheritance in Tetranychus pueraricola</v>
      </c>
      <c r="G2077" t="str">
        <f>VLOOKUP($D2077,metadata!$B$2:$S$451,4,0)</f>
        <v>10.1111/j.1439-0418.2006.01050.x</v>
      </c>
      <c r="H2077" t="str">
        <f>VLOOKUP($D2077,metadata!$B$2:$S$451,5,0)</f>
        <v>y</v>
      </c>
      <c r="I2077" t="str">
        <f>VLOOKUP($D2077,metadata!$B$2:$S$451,6,0)</f>
        <v>a</v>
      </c>
      <c r="J2077" t="str">
        <f>VLOOKUP($D2077,metadata!$B$2:$S$451,7,0)</f>
        <v>i</v>
      </c>
      <c r="K2077">
        <f>VLOOKUP($D2077,metadata!$B$2:$S$451,8,0)</f>
        <v>32</v>
      </c>
      <c r="L2077">
        <f>VLOOKUP($D2077,metadata!$B$2:$S$451,9,0)</f>
        <v>5</v>
      </c>
      <c r="M2077" t="str">
        <f>VLOOKUP($D2077,metadata!$B$2:$S$451,10,0)</f>
        <v/>
      </c>
      <c r="N2077" t="str">
        <f>VLOOKUP($D2077,metadata!$B$2:$S$451,11,0)</f>
        <v>Tetranychus pueraricola</v>
      </c>
      <c r="O2077" t="str">
        <f>VLOOKUP($D2077,metadata!$B$2:$S$451,12,0)</f>
        <v>Trombidiformes</v>
      </c>
      <c r="P2077">
        <f>VLOOKUP($D2077,metadata!$B$2:$S$451,13,0)</f>
        <v>29</v>
      </c>
      <c r="Q2077">
        <f>VLOOKUP($D2077,metadata!$B$2:$S$451,14,0)</f>
        <v>32.683333333333302</v>
      </c>
      <c r="R2077">
        <f>VLOOKUP($D2077,metadata!$B$2:$S$451,15,0)</f>
        <v>130.98333333333301</v>
      </c>
      <c r="S2077" t="str">
        <f>VLOOKUP($D2077,metadata!$B$2:$S$451,16,0)</f>
        <v/>
      </c>
      <c r="T2077" t="str">
        <f>VLOOKUP($D2077,metadata!$B$2:$S$451,17,0)</f>
        <v/>
      </c>
      <c r="U2077" t="str">
        <f>VLOOKUP($D2077,metadata!$B$2:$S$451,18,0)</f>
        <v/>
      </c>
      <c r="V2077">
        <f>VLOOKUP($D2077,metadata!$B$2:$Z$451,19,0)</f>
        <v>240</v>
      </c>
      <c r="W2077" t="str">
        <f>VLOOKUP($D2077,metadata!$B$2:$Z$451,20,0)</f>
        <v>global average</v>
      </c>
      <c r="X2077" t="str">
        <f>VLOOKUP($D2077,metadata!$B$2:$Z$451,21,0)</f>
        <v/>
      </c>
      <c r="Y2077" t="str">
        <f>VLOOKUP($D2077,metadata!$B$2:$Z$451,22,0)</f>
        <v>t-51</v>
      </c>
      <c r="Z2077" t="str">
        <f>VLOOKUP($D2077,metadata!$B$2:$Z$451,23,0)</f>
        <v/>
      </c>
      <c r="AA2077" t="str">
        <f>VLOOKUP($D2077,metadata!$B$2:$Z$451,24,0)</f>
        <v/>
      </c>
      <c r="AB2077" t="str">
        <f>VLOOKUP($D2077,metadata!$B$2:$Z$451,25,0)</f>
        <v>by hand</v>
      </c>
      <c r="AC2077">
        <v>11.5</v>
      </c>
      <c r="AD2077">
        <v>5</v>
      </c>
      <c r="AE2077">
        <v>58</v>
      </c>
      <c r="AF2077">
        <f>IF(AE2077="",V2077,AE2077)</f>
        <v>58</v>
      </c>
      <c r="AG2077">
        <f>ROUND(AC2077,1)</f>
        <v>11.5</v>
      </c>
      <c r="AH2077">
        <v>2006</v>
      </c>
      <c r="AI2077" t="s">
        <v>38</v>
      </c>
      <c r="AJ2077" t="s">
        <v>38</v>
      </c>
    </row>
    <row r="2078" spans="3:36" x14ac:dyDescent="0.3">
      <c r="C2078">
        <v>2078</v>
      </c>
      <c r="D2078" t="str">
        <f t="shared" si="65"/>
        <v>51-29</v>
      </c>
      <c r="E2078" t="str">
        <f>VLOOKUP($D2078,metadata!$B$2:$S$451,2,0)</f>
        <v>Suwa, A; Gotoh, T</v>
      </c>
      <c r="F2078" t="str">
        <f>VLOOKUP($D2078,metadata!$B$2:$S$451,3,0)</f>
        <v>Geographic variation in diapause induction and mode of diapause inheritance in Tetranychus pueraricola</v>
      </c>
      <c r="G2078" t="str">
        <f>VLOOKUP($D2078,metadata!$B$2:$S$451,4,0)</f>
        <v>10.1111/j.1439-0418.2006.01050.x</v>
      </c>
      <c r="H2078" t="str">
        <f>VLOOKUP($D2078,metadata!$B$2:$S$451,5,0)</f>
        <v>y</v>
      </c>
      <c r="I2078" t="str">
        <f>VLOOKUP($D2078,metadata!$B$2:$S$451,6,0)</f>
        <v>a</v>
      </c>
      <c r="J2078" t="str">
        <f>VLOOKUP($D2078,metadata!$B$2:$S$451,7,0)</f>
        <v>i</v>
      </c>
      <c r="K2078">
        <f>VLOOKUP($D2078,metadata!$B$2:$S$451,8,0)</f>
        <v>32</v>
      </c>
      <c r="L2078">
        <f>VLOOKUP($D2078,metadata!$B$2:$S$451,9,0)</f>
        <v>5</v>
      </c>
      <c r="M2078" t="str">
        <f>VLOOKUP($D2078,metadata!$B$2:$S$451,10,0)</f>
        <v/>
      </c>
      <c r="N2078" t="str">
        <f>VLOOKUP($D2078,metadata!$B$2:$S$451,11,0)</f>
        <v>Tetranychus pueraricola</v>
      </c>
      <c r="O2078" t="str">
        <f>VLOOKUP($D2078,metadata!$B$2:$S$451,12,0)</f>
        <v>Trombidiformes</v>
      </c>
      <c r="P2078">
        <f>VLOOKUP($D2078,metadata!$B$2:$S$451,13,0)</f>
        <v>29</v>
      </c>
      <c r="Q2078">
        <f>VLOOKUP($D2078,metadata!$B$2:$S$451,14,0)</f>
        <v>32.683333333333302</v>
      </c>
      <c r="R2078">
        <f>VLOOKUP($D2078,metadata!$B$2:$S$451,15,0)</f>
        <v>130.98333333333301</v>
      </c>
      <c r="S2078" t="str">
        <f>VLOOKUP($D2078,metadata!$B$2:$S$451,16,0)</f>
        <v/>
      </c>
      <c r="T2078" t="str">
        <f>VLOOKUP($D2078,metadata!$B$2:$S$451,17,0)</f>
        <v/>
      </c>
      <c r="U2078" t="str">
        <f>VLOOKUP($D2078,metadata!$B$2:$S$451,18,0)</f>
        <v/>
      </c>
      <c r="V2078">
        <f>VLOOKUP($D2078,metadata!$B$2:$Z$451,19,0)</f>
        <v>240</v>
      </c>
      <c r="W2078" t="str">
        <f>VLOOKUP($D2078,metadata!$B$2:$Z$451,20,0)</f>
        <v>global average</v>
      </c>
      <c r="X2078" t="str">
        <f>VLOOKUP($D2078,metadata!$B$2:$Z$451,21,0)</f>
        <v/>
      </c>
      <c r="Y2078" t="str">
        <f>VLOOKUP($D2078,metadata!$B$2:$Z$451,22,0)</f>
        <v>t-51</v>
      </c>
      <c r="Z2078" t="str">
        <f>VLOOKUP($D2078,metadata!$B$2:$Z$451,23,0)</f>
        <v/>
      </c>
      <c r="AA2078" t="str">
        <f>VLOOKUP($D2078,metadata!$B$2:$Z$451,24,0)</f>
        <v/>
      </c>
      <c r="AB2078" t="str">
        <f>VLOOKUP($D2078,metadata!$B$2:$Z$451,25,0)</f>
        <v>by hand</v>
      </c>
      <c r="AC2078">
        <v>12</v>
      </c>
      <c r="AD2078">
        <v>0</v>
      </c>
      <c r="AE2078">
        <v>50</v>
      </c>
      <c r="AF2078">
        <f>IF(AE2078="",V2078,AE2078)</f>
        <v>50</v>
      </c>
      <c r="AG2078">
        <f>ROUND(AC2078,1)</f>
        <v>12</v>
      </c>
      <c r="AH2078">
        <v>2006</v>
      </c>
      <c r="AI2078" t="s">
        <v>38</v>
      </c>
      <c r="AJ2078" t="s">
        <v>38</v>
      </c>
    </row>
    <row r="2079" spans="3:36" x14ac:dyDescent="0.3">
      <c r="C2079">
        <v>2079</v>
      </c>
      <c r="D2079" t="str">
        <f t="shared" si="65"/>
        <v>51-29</v>
      </c>
      <c r="E2079" t="str">
        <f>VLOOKUP($D2079,metadata!$B$2:$S$451,2,0)</f>
        <v>Suwa, A; Gotoh, T</v>
      </c>
      <c r="F2079" t="str">
        <f>VLOOKUP($D2079,metadata!$B$2:$S$451,3,0)</f>
        <v>Geographic variation in diapause induction and mode of diapause inheritance in Tetranychus pueraricola</v>
      </c>
      <c r="G2079" t="str">
        <f>VLOOKUP($D2079,metadata!$B$2:$S$451,4,0)</f>
        <v>10.1111/j.1439-0418.2006.01050.x</v>
      </c>
      <c r="H2079" t="str">
        <f>VLOOKUP($D2079,metadata!$B$2:$S$451,5,0)</f>
        <v>y</v>
      </c>
      <c r="I2079" t="str">
        <f>VLOOKUP($D2079,metadata!$B$2:$S$451,6,0)</f>
        <v>a</v>
      </c>
      <c r="J2079" t="str">
        <f>VLOOKUP($D2079,metadata!$B$2:$S$451,7,0)</f>
        <v>i</v>
      </c>
      <c r="K2079">
        <f>VLOOKUP($D2079,metadata!$B$2:$S$451,8,0)</f>
        <v>32</v>
      </c>
      <c r="L2079">
        <f>VLOOKUP($D2079,metadata!$B$2:$S$451,9,0)</f>
        <v>5</v>
      </c>
      <c r="M2079" t="str">
        <f>VLOOKUP($D2079,metadata!$B$2:$S$451,10,0)</f>
        <v/>
      </c>
      <c r="N2079" t="str">
        <f>VLOOKUP($D2079,metadata!$B$2:$S$451,11,0)</f>
        <v>Tetranychus pueraricola</v>
      </c>
      <c r="O2079" t="str">
        <f>VLOOKUP($D2079,metadata!$B$2:$S$451,12,0)</f>
        <v>Trombidiformes</v>
      </c>
      <c r="P2079">
        <f>VLOOKUP($D2079,metadata!$B$2:$S$451,13,0)</f>
        <v>29</v>
      </c>
      <c r="Q2079">
        <f>VLOOKUP($D2079,metadata!$B$2:$S$451,14,0)</f>
        <v>32.683333333333302</v>
      </c>
      <c r="R2079">
        <f>VLOOKUP($D2079,metadata!$B$2:$S$451,15,0)</f>
        <v>130.98333333333301</v>
      </c>
      <c r="S2079" t="str">
        <f>VLOOKUP($D2079,metadata!$B$2:$S$451,16,0)</f>
        <v/>
      </c>
      <c r="T2079" t="str">
        <f>VLOOKUP($D2079,metadata!$B$2:$S$451,17,0)</f>
        <v/>
      </c>
      <c r="U2079" t="str">
        <f>VLOOKUP($D2079,metadata!$B$2:$S$451,18,0)</f>
        <v/>
      </c>
      <c r="V2079">
        <f>VLOOKUP($D2079,metadata!$B$2:$Z$451,19,0)</f>
        <v>240</v>
      </c>
      <c r="W2079" t="str">
        <f>VLOOKUP($D2079,metadata!$B$2:$Z$451,20,0)</f>
        <v>global average</v>
      </c>
      <c r="X2079" t="str">
        <f>VLOOKUP($D2079,metadata!$B$2:$Z$451,21,0)</f>
        <v/>
      </c>
      <c r="Y2079" t="str">
        <f>VLOOKUP($D2079,metadata!$B$2:$Z$451,22,0)</f>
        <v>t-51</v>
      </c>
      <c r="Z2079" t="str">
        <f>VLOOKUP($D2079,metadata!$B$2:$Z$451,23,0)</f>
        <v/>
      </c>
      <c r="AA2079" t="str">
        <f>VLOOKUP($D2079,metadata!$B$2:$Z$451,24,0)</f>
        <v/>
      </c>
      <c r="AB2079" t="str">
        <f>VLOOKUP($D2079,metadata!$B$2:$Z$451,25,0)</f>
        <v>by hand</v>
      </c>
      <c r="AC2079">
        <v>13</v>
      </c>
      <c r="AD2079">
        <v>0</v>
      </c>
      <c r="AF2079">
        <f>IF(AE2079="",V2079,AE2079)</f>
        <v>240</v>
      </c>
      <c r="AG2079">
        <f>ROUND(AC2079,1)</f>
        <v>13</v>
      </c>
      <c r="AH2079">
        <v>2006</v>
      </c>
      <c r="AI2079" t="s">
        <v>38</v>
      </c>
      <c r="AJ2079" t="s">
        <v>38</v>
      </c>
    </row>
    <row r="2080" spans="3:36" x14ac:dyDescent="0.3">
      <c r="C2080">
        <v>2080</v>
      </c>
      <c r="D2080" t="str">
        <f t="shared" si="65"/>
        <v>51-30</v>
      </c>
      <c r="E2080" t="str">
        <f>VLOOKUP($D2080,metadata!$B$2:$S$451,2,0)</f>
        <v>Suwa, A; Gotoh, T</v>
      </c>
      <c r="F2080" t="str">
        <f>VLOOKUP($D2080,metadata!$B$2:$S$451,3,0)</f>
        <v>Geographic variation in diapause induction and mode of diapause inheritance in Tetranychus pueraricola</v>
      </c>
      <c r="G2080" t="str">
        <f>VLOOKUP($D2080,metadata!$B$2:$S$451,4,0)</f>
        <v>10.1111/j.1439-0418.2006.01050.x</v>
      </c>
      <c r="H2080" t="str">
        <f>VLOOKUP($D2080,metadata!$B$2:$S$451,5,0)</f>
        <v>y</v>
      </c>
      <c r="I2080" t="str">
        <f>VLOOKUP($D2080,metadata!$B$2:$S$451,6,0)</f>
        <v>a</v>
      </c>
      <c r="J2080" t="str">
        <f>VLOOKUP($D2080,metadata!$B$2:$S$451,7,0)</f>
        <v>i</v>
      </c>
      <c r="K2080">
        <f>VLOOKUP($D2080,metadata!$B$2:$S$451,8,0)</f>
        <v>32</v>
      </c>
      <c r="L2080">
        <f>VLOOKUP($D2080,metadata!$B$2:$S$451,9,0)</f>
        <v>5</v>
      </c>
      <c r="M2080" t="str">
        <f>VLOOKUP($D2080,metadata!$B$2:$S$451,10,0)</f>
        <v/>
      </c>
      <c r="N2080" t="str">
        <f>VLOOKUP($D2080,metadata!$B$2:$S$451,11,0)</f>
        <v>Tetranychus pueraricola</v>
      </c>
      <c r="O2080" t="str">
        <f>VLOOKUP($D2080,metadata!$B$2:$S$451,12,0)</f>
        <v>Trombidiformes</v>
      </c>
      <c r="P2080">
        <f>VLOOKUP($D2080,metadata!$B$2:$S$451,13,0)</f>
        <v>30</v>
      </c>
      <c r="Q2080">
        <f>VLOOKUP($D2080,metadata!$B$2:$S$451,14,0)</f>
        <v>30.716666666666701</v>
      </c>
      <c r="R2080">
        <f>VLOOKUP($D2080,metadata!$B$2:$S$451,15,0)</f>
        <v>131</v>
      </c>
      <c r="S2080" t="str">
        <f>VLOOKUP($D2080,metadata!$B$2:$S$451,16,0)</f>
        <v/>
      </c>
      <c r="T2080" t="str">
        <f>VLOOKUP($D2080,metadata!$B$2:$S$451,17,0)</f>
        <v/>
      </c>
      <c r="U2080" t="str">
        <f>VLOOKUP($D2080,metadata!$B$2:$S$451,18,0)</f>
        <v/>
      </c>
      <c r="V2080">
        <f>VLOOKUP($D2080,metadata!$B$2:$Z$451,19,0)</f>
        <v>240</v>
      </c>
      <c r="W2080" t="str">
        <f>VLOOKUP($D2080,metadata!$B$2:$Z$451,20,0)</f>
        <v>global average</v>
      </c>
      <c r="X2080" t="str">
        <f>VLOOKUP($D2080,metadata!$B$2:$Z$451,21,0)</f>
        <v/>
      </c>
      <c r="Y2080" t="str">
        <f>VLOOKUP($D2080,metadata!$B$2:$Z$451,22,0)</f>
        <v>t-51</v>
      </c>
      <c r="Z2080" t="str">
        <f>VLOOKUP($D2080,metadata!$B$2:$Z$451,23,0)</f>
        <v/>
      </c>
      <c r="AA2080" t="str">
        <f>VLOOKUP($D2080,metadata!$B$2:$Z$451,24,0)</f>
        <v/>
      </c>
      <c r="AB2080" t="str">
        <f>VLOOKUP($D2080,metadata!$B$2:$Z$451,25,0)</f>
        <v>by hand</v>
      </c>
      <c r="AC2080">
        <v>10</v>
      </c>
      <c r="AD2080">
        <v>100</v>
      </c>
      <c r="AF2080">
        <f>IF(AE2080="",V2080,AE2080)</f>
        <v>240</v>
      </c>
      <c r="AG2080">
        <f>ROUND(AC2080,1)</f>
        <v>10</v>
      </c>
      <c r="AH2080">
        <v>2006</v>
      </c>
      <c r="AI2080" t="s">
        <v>38</v>
      </c>
      <c r="AJ2080" t="s">
        <v>38</v>
      </c>
    </row>
    <row r="2081" spans="3:36" x14ac:dyDescent="0.3">
      <c r="C2081">
        <v>2081</v>
      </c>
      <c r="D2081" t="str">
        <f t="shared" si="65"/>
        <v>51-30</v>
      </c>
      <c r="E2081" t="str">
        <f>VLOOKUP($D2081,metadata!$B$2:$S$451,2,0)</f>
        <v>Suwa, A; Gotoh, T</v>
      </c>
      <c r="F2081" t="str">
        <f>VLOOKUP($D2081,metadata!$B$2:$S$451,3,0)</f>
        <v>Geographic variation in diapause induction and mode of diapause inheritance in Tetranychus pueraricola</v>
      </c>
      <c r="G2081" t="str">
        <f>VLOOKUP($D2081,metadata!$B$2:$S$451,4,0)</f>
        <v>10.1111/j.1439-0418.2006.01050.x</v>
      </c>
      <c r="H2081" t="str">
        <f>VLOOKUP($D2081,metadata!$B$2:$S$451,5,0)</f>
        <v>y</v>
      </c>
      <c r="I2081" t="str">
        <f>VLOOKUP($D2081,metadata!$B$2:$S$451,6,0)</f>
        <v>a</v>
      </c>
      <c r="J2081" t="str">
        <f>VLOOKUP($D2081,metadata!$B$2:$S$451,7,0)</f>
        <v>i</v>
      </c>
      <c r="K2081">
        <f>VLOOKUP($D2081,metadata!$B$2:$S$451,8,0)</f>
        <v>32</v>
      </c>
      <c r="L2081">
        <f>VLOOKUP($D2081,metadata!$B$2:$S$451,9,0)</f>
        <v>5</v>
      </c>
      <c r="M2081" t="str">
        <f>VLOOKUP($D2081,metadata!$B$2:$S$451,10,0)</f>
        <v/>
      </c>
      <c r="N2081" t="str">
        <f>VLOOKUP($D2081,metadata!$B$2:$S$451,11,0)</f>
        <v>Tetranychus pueraricola</v>
      </c>
      <c r="O2081" t="str">
        <f>VLOOKUP($D2081,metadata!$B$2:$S$451,12,0)</f>
        <v>Trombidiformes</v>
      </c>
      <c r="P2081">
        <f>VLOOKUP($D2081,metadata!$B$2:$S$451,13,0)</f>
        <v>30</v>
      </c>
      <c r="Q2081">
        <f>VLOOKUP($D2081,metadata!$B$2:$S$451,14,0)</f>
        <v>30.716666666666701</v>
      </c>
      <c r="R2081">
        <f>VLOOKUP($D2081,metadata!$B$2:$S$451,15,0)</f>
        <v>131</v>
      </c>
      <c r="S2081" t="str">
        <f>VLOOKUP($D2081,metadata!$B$2:$S$451,16,0)</f>
        <v/>
      </c>
      <c r="T2081" t="str">
        <f>VLOOKUP($D2081,metadata!$B$2:$S$451,17,0)</f>
        <v/>
      </c>
      <c r="U2081" t="str">
        <f>VLOOKUP($D2081,metadata!$B$2:$S$451,18,0)</f>
        <v/>
      </c>
      <c r="V2081">
        <f>VLOOKUP($D2081,metadata!$B$2:$Z$451,19,0)</f>
        <v>240</v>
      </c>
      <c r="W2081" t="str">
        <f>VLOOKUP($D2081,metadata!$B$2:$Z$451,20,0)</f>
        <v>global average</v>
      </c>
      <c r="X2081" t="str">
        <f>VLOOKUP($D2081,metadata!$B$2:$Z$451,21,0)</f>
        <v/>
      </c>
      <c r="Y2081" t="str">
        <f>VLOOKUP($D2081,metadata!$B$2:$Z$451,22,0)</f>
        <v>t-51</v>
      </c>
      <c r="Z2081" t="str">
        <f>VLOOKUP($D2081,metadata!$B$2:$Z$451,23,0)</f>
        <v/>
      </c>
      <c r="AA2081" t="str">
        <f>VLOOKUP($D2081,metadata!$B$2:$Z$451,24,0)</f>
        <v/>
      </c>
      <c r="AB2081" t="str">
        <f>VLOOKUP($D2081,metadata!$B$2:$Z$451,25,0)</f>
        <v>by hand</v>
      </c>
      <c r="AC2081">
        <v>11</v>
      </c>
      <c r="AD2081">
        <v>100</v>
      </c>
      <c r="AF2081">
        <f>IF(AE2081="",V2081,AE2081)</f>
        <v>240</v>
      </c>
      <c r="AG2081">
        <f>ROUND(AC2081,1)</f>
        <v>11</v>
      </c>
      <c r="AH2081">
        <v>2006</v>
      </c>
      <c r="AI2081" t="s">
        <v>38</v>
      </c>
      <c r="AJ2081" t="s">
        <v>38</v>
      </c>
    </row>
    <row r="2082" spans="3:36" x14ac:dyDescent="0.3">
      <c r="C2082">
        <v>2082</v>
      </c>
      <c r="D2082" t="str">
        <f t="shared" si="65"/>
        <v>51-30</v>
      </c>
      <c r="E2082" t="str">
        <f>VLOOKUP($D2082,metadata!$B$2:$S$451,2,0)</f>
        <v>Suwa, A; Gotoh, T</v>
      </c>
      <c r="F2082" t="str">
        <f>VLOOKUP($D2082,metadata!$B$2:$S$451,3,0)</f>
        <v>Geographic variation in diapause induction and mode of diapause inheritance in Tetranychus pueraricola</v>
      </c>
      <c r="G2082" t="str">
        <f>VLOOKUP($D2082,metadata!$B$2:$S$451,4,0)</f>
        <v>10.1111/j.1439-0418.2006.01050.x</v>
      </c>
      <c r="H2082" t="str">
        <f>VLOOKUP($D2082,metadata!$B$2:$S$451,5,0)</f>
        <v>y</v>
      </c>
      <c r="I2082" t="str">
        <f>VLOOKUP($D2082,metadata!$B$2:$S$451,6,0)</f>
        <v>a</v>
      </c>
      <c r="J2082" t="str">
        <f>VLOOKUP($D2082,metadata!$B$2:$S$451,7,0)</f>
        <v>i</v>
      </c>
      <c r="K2082">
        <f>VLOOKUP($D2082,metadata!$B$2:$S$451,8,0)</f>
        <v>32</v>
      </c>
      <c r="L2082">
        <f>VLOOKUP($D2082,metadata!$B$2:$S$451,9,0)</f>
        <v>5</v>
      </c>
      <c r="M2082" t="str">
        <f>VLOOKUP($D2082,metadata!$B$2:$S$451,10,0)</f>
        <v/>
      </c>
      <c r="N2082" t="str">
        <f>VLOOKUP($D2082,metadata!$B$2:$S$451,11,0)</f>
        <v>Tetranychus pueraricola</v>
      </c>
      <c r="O2082" t="str">
        <f>VLOOKUP($D2082,metadata!$B$2:$S$451,12,0)</f>
        <v>Trombidiformes</v>
      </c>
      <c r="P2082">
        <f>VLOOKUP($D2082,metadata!$B$2:$S$451,13,0)</f>
        <v>30</v>
      </c>
      <c r="Q2082">
        <f>VLOOKUP($D2082,metadata!$B$2:$S$451,14,0)</f>
        <v>30.716666666666701</v>
      </c>
      <c r="R2082">
        <f>VLOOKUP($D2082,metadata!$B$2:$S$451,15,0)</f>
        <v>131</v>
      </c>
      <c r="S2082" t="str">
        <f>VLOOKUP($D2082,metadata!$B$2:$S$451,16,0)</f>
        <v/>
      </c>
      <c r="T2082" t="str">
        <f>VLOOKUP($D2082,metadata!$B$2:$S$451,17,0)</f>
        <v/>
      </c>
      <c r="U2082" t="str">
        <f>VLOOKUP($D2082,metadata!$B$2:$S$451,18,0)</f>
        <v/>
      </c>
      <c r="V2082">
        <f>VLOOKUP($D2082,metadata!$B$2:$Z$451,19,0)</f>
        <v>240</v>
      </c>
      <c r="W2082" t="str">
        <f>VLOOKUP($D2082,metadata!$B$2:$Z$451,20,0)</f>
        <v>global average</v>
      </c>
      <c r="X2082" t="str">
        <f>VLOOKUP($D2082,metadata!$B$2:$Z$451,21,0)</f>
        <v/>
      </c>
      <c r="Y2082" t="str">
        <f>VLOOKUP($D2082,metadata!$B$2:$Z$451,22,0)</f>
        <v>t-51</v>
      </c>
      <c r="Z2082" t="str">
        <f>VLOOKUP($D2082,metadata!$B$2:$Z$451,23,0)</f>
        <v/>
      </c>
      <c r="AA2082" t="str">
        <f>VLOOKUP($D2082,metadata!$B$2:$Z$451,24,0)</f>
        <v/>
      </c>
      <c r="AB2082" t="str">
        <f>VLOOKUP($D2082,metadata!$B$2:$Z$451,25,0)</f>
        <v>by hand</v>
      </c>
      <c r="AC2082">
        <v>11.5</v>
      </c>
      <c r="AD2082">
        <v>3.3333333333333299</v>
      </c>
      <c r="AF2082">
        <f>IF(AE2082="",V2082,AE2082)</f>
        <v>240</v>
      </c>
      <c r="AG2082">
        <f>ROUND(AC2082,1)</f>
        <v>11.5</v>
      </c>
      <c r="AH2082">
        <v>2006</v>
      </c>
      <c r="AI2082" t="s">
        <v>38</v>
      </c>
      <c r="AJ2082" t="s">
        <v>38</v>
      </c>
    </row>
    <row r="2083" spans="3:36" x14ac:dyDescent="0.3">
      <c r="C2083">
        <v>2083</v>
      </c>
      <c r="D2083" t="str">
        <f t="shared" si="65"/>
        <v>51-30</v>
      </c>
      <c r="E2083" t="str">
        <f>VLOOKUP($D2083,metadata!$B$2:$S$451,2,0)</f>
        <v>Suwa, A; Gotoh, T</v>
      </c>
      <c r="F2083" t="str">
        <f>VLOOKUP($D2083,metadata!$B$2:$S$451,3,0)</f>
        <v>Geographic variation in diapause induction and mode of diapause inheritance in Tetranychus pueraricola</v>
      </c>
      <c r="G2083" t="str">
        <f>VLOOKUP($D2083,metadata!$B$2:$S$451,4,0)</f>
        <v>10.1111/j.1439-0418.2006.01050.x</v>
      </c>
      <c r="H2083" t="str">
        <f>VLOOKUP($D2083,metadata!$B$2:$S$451,5,0)</f>
        <v>y</v>
      </c>
      <c r="I2083" t="str">
        <f>VLOOKUP($D2083,metadata!$B$2:$S$451,6,0)</f>
        <v>a</v>
      </c>
      <c r="J2083" t="str">
        <f>VLOOKUP($D2083,metadata!$B$2:$S$451,7,0)</f>
        <v>i</v>
      </c>
      <c r="K2083">
        <f>VLOOKUP($D2083,metadata!$B$2:$S$451,8,0)</f>
        <v>32</v>
      </c>
      <c r="L2083">
        <f>VLOOKUP($D2083,metadata!$B$2:$S$451,9,0)</f>
        <v>5</v>
      </c>
      <c r="M2083" t="str">
        <f>VLOOKUP($D2083,metadata!$B$2:$S$451,10,0)</f>
        <v/>
      </c>
      <c r="N2083" t="str">
        <f>VLOOKUP($D2083,metadata!$B$2:$S$451,11,0)</f>
        <v>Tetranychus pueraricola</v>
      </c>
      <c r="O2083" t="str">
        <f>VLOOKUP($D2083,metadata!$B$2:$S$451,12,0)</f>
        <v>Trombidiformes</v>
      </c>
      <c r="P2083">
        <f>VLOOKUP($D2083,metadata!$B$2:$S$451,13,0)</f>
        <v>30</v>
      </c>
      <c r="Q2083">
        <f>VLOOKUP($D2083,metadata!$B$2:$S$451,14,0)</f>
        <v>30.716666666666701</v>
      </c>
      <c r="R2083">
        <f>VLOOKUP($D2083,metadata!$B$2:$S$451,15,0)</f>
        <v>131</v>
      </c>
      <c r="S2083" t="str">
        <f>VLOOKUP($D2083,metadata!$B$2:$S$451,16,0)</f>
        <v/>
      </c>
      <c r="T2083" t="str">
        <f>VLOOKUP($D2083,metadata!$B$2:$S$451,17,0)</f>
        <v/>
      </c>
      <c r="U2083" t="str">
        <f>VLOOKUP($D2083,metadata!$B$2:$S$451,18,0)</f>
        <v/>
      </c>
      <c r="V2083">
        <f>VLOOKUP($D2083,metadata!$B$2:$Z$451,19,0)</f>
        <v>240</v>
      </c>
      <c r="W2083" t="str">
        <f>VLOOKUP($D2083,metadata!$B$2:$Z$451,20,0)</f>
        <v>global average</v>
      </c>
      <c r="X2083" t="str">
        <f>VLOOKUP($D2083,metadata!$B$2:$Z$451,21,0)</f>
        <v/>
      </c>
      <c r="Y2083" t="str">
        <f>VLOOKUP($D2083,metadata!$B$2:$Z$451,22,0)</f>
        <v>t-51</v>
      </c>
      <c r="Z2083" t="str">
        <f>VLOOKUP($D2083,metadata!$B$2:$Z$451,23,0)</f>
        <v/>
      </c>
      <c r="AA2083" t="str">
        <f>VLOOKUP($D2083,metadata!$B$2:$Z$451,24,0)</f>
        <v/>
      </c>
      <c r="AB2083" t="str">
        <f>VLOOKUP($D2083,metadata!$B$2:$Z$451,25,0)</f>
        <v>by hand</v>
      </c>
      <c r="AC2083">
        <v>12</v>
      </c>
      <c r="AD2083">
        <v>0</v>
      </c>
      <c r="AF2083">
        <f>IF(AE2083="",V2083,AE2083)</f>
        <v>240</v>
      </c>
      <c r="AG2083">
        <f>ROUND(AC2083,1)</f>
        <v>12</v>
      </c>
      <c r="AH2083">
        <v>2006</v>
      </c>
      <c r="AI2083" t="s">
        <v>38</v>
      </c>
      <c r="AJ2083" t="s">
        <v>38</v>
      </c>
    </row>
    <row r="2084" spans="3:36" x14ac:dyDescent="0.3">
      <c r="C2084">
        <v>2084</v>
      </c>
      <c r="D2084" t="str">
        <f t="shared" si="65"/>
        <v>51-30</v>
      </c>
      <c r="E2084" t="str">
        <f>VLOOKUP($D2084,metadata!$B$2:$S$451,2,0)</f>
        <v>Suwa, A; Gotoh, T</v>
      </c>
      <c r="F2084" t="str">
        <f>VLOOKUP($D2084,metadata!$B$2:$S$451,3,0)</f>
        <v>Geographic variation in diapause induction and mode of diapause inheritance in Tetranychus pueraricola</v>
      </c>
      <c r="G2084" t="str">
        <f>VLOOKUP($D2084,metadata!$B$2:$S$451,4,0)</f>
        <v>10.1111/j.1439-0418.2006.01050.x</v>
      </c>
      <c r="H2084" t="str">
        <f>VLOOKUP($D2084,metadata!$B$2:$S$451,5,0)</f>
        <v>y</v>
      </c>
      <c r="I2084" t="str">
        <f>VLOOKUP($D2084,metadata!$B$2:$S$451,6,0)</f>
        <v>a</v>
      </c>
      <c r="J2084" t="str">
        <f>VLOOKUP($D2084,metadata!$B$2:$S$451,7,0)</f>
        <v>i</v>
      </c>
      <c r="K2084">
        <f>VLOOKUP($D2084,metadata!$B$2:$S$451,8,0)</f>
        <v>32</v>
      </c>
      <c r="L2084">
        <f>VLOOKUP($D2084,metadata!$B$2:$S$451,9,0)</f>
        <v>5</v>
      </c>
      <c r="M2084" t="str">
        <f>VLOOKUP($D2084,metadata!$B$2:$S$451,10,0)</f>
        <v/>
      </c>
      <c r="N2084" t="str">
        <f>VLOOKUP($D2084,metadata!$B$2:$S$451,11,0)</f>
        <v>Tetranychus pueraricola</v>
      </c>
      <c r="O2084" t="str">
        <f>VLOOKUP($D2084,metadata!$B$2:$S$451,12,0)</f>
        <v>Trombidiformes</v>
      </c>
      <c r="P2084">
        <f>VLOOKUP($D2084,metadata!$B$2:$S$451,13,0)</f>
        <v>30</v>
      </c>
      <c r="Q2084">
        <f>VLOOKUP($D2084,metadata!$B$2:$S$451,14,0)</f>
        <v>30.716666666666701</v>
      </c>
      <c r="R2084">
        <f>VLOOKUP($D2084,metadata!$B$2:$S$451,15,0)</f>
        <v>131</v>
      </c>
      <c r="S2084" t="str">
        <f>VLOOKUP($D2084,metadata!$B$2:$S$451,16,0)</f>
        <v/>
      </c>
      <c r="T2084" t="str">
        <f>VLOOKUP($D2084,metadata!$B$2:$S$451,17,0)</f>
        <v/>
      </c>
      <c r="U2084" t="str">
        <f>VLOOKUP($D2084,metadata!$B$2:$S$451,18,0)</f>
        <v/>
      </c>
      <c r="V2084">
        <f>VLOOKUP($D2084,metadata!$B$2:$Z$451,19,0)</f>
        <v>240</v>
      </c>
      <c r="W2084" t="str">
        <f>VLOOKUP($D2084,metadata!$B$2:$Z$451,20,0)</f>
        <v>global average</v>
      </c>
      <c r="X2084" t="str">
        <f>VLOOKUP($D2084,metadata!$B$2:$Z$451,21,0)</f>
        <v/>
      </c>
      <c r="Y2084" t="str">
        <f>VLOOKUP($D2084,metadata!$B$2:$Z$451,22,0)</f>
        <v>t-51</v>
      </c>
      <c r="Z2084" t="str">
        <f>VLOOKUP($D2084,metadata!$B$2:$Z$451,23,0)</f>
        <v/>
      </c>
      <c r="AA2084" t="str">
        <f>VLOOKUP($D2084,metadata!$B$2:$Z$451,24,0)</f>
        <v/>
      </c>
      <c r="AB2084" t="str">
        <f>VLOOKUP($D2084,metadata!$B$2:$Z$451,25,0)</f>
        <v>by hand</v>
      </c>
      <c r="AC2084">
        <v>13</v>
      </c>
      <c r="AD2084">
        <v>0</v>
      </c>
      <c r="AF2084">
        <f>IF(AE2084="",V2084,AE2084)</f>
        <v>240</v>
      </c>
      <c r="AG2084">
        <f>ROUND(AC2084,1)</f>
        <v>13</v>
      </c>
      <c r="AH2084">
        <v>2006</v>
      </c>
      <c r="AI2084" t="s">
        <v>38</v>
      </c>
      <c r="AJ2084" t="s">
        <v>38</v>
      </c>
    </row>
    <row r="2085" spans="3:36" x14ac:dyDescent="0.3">
      <c r="C2085">
        <v>2085</v>
      </c>
      <c r="D2085" t="str">
        <f t="shared" si="65"/>
        <v>51-31</v>
      </c>
      <c r="E2085" t="str">
        <f>VLOOKUP($D2085,metadata!$B$2:$S$451,2,0)</f>
        <v>Suwa, A; Gotoh, T</v>
      </c>
      <c r="F2085" t="str">
        <f>VLOOKUP($D2085,metadata!$B$2:$S$451,3,0)</f>
        <v>Geographic variation in diapause induction and mode of diapause inheritance in Tetranychus pueraricola</v>
      </c>
      <c r="G2085" t="str">
        <f>VLOOKUP($D2085,metadata!$B$2:$S$451,4,0)</f>
        <v>10.1111/j.1439-0418.2006.01050.x</v>
      </c>
      <c r="H2085" t="str">
        <f>VLOOKUP($D2085,metadata!$B$2:$S$451,5,0)</f>
        <v>y</v>
      </c>
      <c r="I2085" t="str">
        <f>VLOOKUP($D2085,metadata!$B$2:$S$451,6,0)</f>
        <v>a</v>
      </c>
      <c r="J2085" t="str">
        <f>VLOOKUP($D2085,metadata!$B$2:$S$451,7,0)</f>
        <v>i</v>
      </c>
      <c r="K2085">
        <f>VLOOKUP($D2085,metadata!$B$2:$S$451,8,0)</f>
        <v>32</v>
      </c>
      <c r="L2085">
        <f>VLOOKUP($D2085,metadata!$B$2:$S$451,9,0)</f>
        <v>5</v>
      </c>
      <c r="M2085" t="str">
        <f>VLOOKUP($D2085,metadata!$B$2:$S$451,10,0)</f>
        <v/>
      </c>
      <c r="N2085" t="str">
        <f>VLOOKUP($D2085,metadata!$B$2:$S$451,11,0)</f>
        <v>Tetranychus pueraricola</v>
      </c>
      <c r="O2085" t="str">
        <f>VLOOKUP($D2085,metadata!$B$2:$S$451,12,0)</f>
        <v>Trombidiformes</v>
      </c>
      <c r="P2085">
        <f>VLOOKUP($D2085,metadata!$B$2:$S$451,13,0)</f>
        <v>31</v>
      </c>
      <c r="Q2085">
        <f>VLOOKUP($D2085,metadata!$B$2:$S$451,14,0)</f>
        <v>30.4166666666667</v>
      </c>
      <c r="R2085">
        <f>VLOOKUP($D2085,metadata!$B$2:$S$451,15,0)</f>
        <v>130.566666666667</v>
      </c>
      <c r="S2085" t="str">
        <f>VLOOKUP($D2085,metadata!$B$2:$S$451,16,0)</f>
        <v/>
      </c>
      <c r="T2085" t="str">
        <f>VLOOKUP($D2085,metadata!$B$2:$S$451,17,0)</f>
        <v/>
      </c>
      <c r="U2085" t="str">
        <f>VLOOKUP($D2085,metadata!$B$2:$S$451,18,0)</f>
        <v/>
      </c>
      <c r="V2085">
        <f>VLOOKUP($D2085,metadata!$B$2:$Z$451,19,0)</f>
        <v>240</v>
      </c>
      <c r="W2085" t="str">
        <f>VLOOKUP($D2085,metadata!$B$2:$Z$451,20,0)</f>
        <v>global average</v>
      </c>
      <c r="X2085" t="str">
        <f>VLOOKUP($D2085,metadata!$B$2:$Z$451,21,0)</f>
        <v/>
      </c>
      <c r="Y2085" t="str">
        <f>VLOOKUP($D2085,metadata!$B$2:$Z$451,22,0)</f>
        <v>t-51</v>
      </c>
      <c r="Z2085" t="str">
        <f>VLOOKUP($D2085,metadata!$B$2:$Z$451,23,0)</f>
        <v/>
      </c>
      <c r="AA2085" t="str">
        <f>VLOOKUP($D2085,metadata!$B$2:$Z$451,24,0)</f>
        <v/>
      </c>
      <c r="AB2085" t="str">
        <f>VLOOKUP($D2085,metadata!$B$2:$Z$451,25,0)</f>
        <v>by hand</v>
      </c>
      <c r="AC2085">
        <v>10</v>
      </c>
      <c r="AD2085">
        <v>100</v>
      </c>
      <c r="AF2085">
        <f>IF(AE2085="",V2085,AE2085)</f>
        <v>240</v>
      </c>
      <c r="AG2085">
        <f>ROUND(AC2085,1)</f>
        <v>10</v>
      </c>
      <c r="AH2085">
        <v>2006</v>
      </c>
      <c r="AI2085" t="s">
        <v>37</v>
      </c>
      <c r="AJ2085" t="s">
        <v>37</v>
      </c>
    </row>
    <row r="2086" spans="3:36" x14ac:dyDescent="0.3">
      <c r="C2086">
        <v>2086</v>
      </c>
      <c r="D2086" t="str">
        <f t="shared" si="65"/>
        <v>51-31</v>
      </c>
      <c r="E2086" t="str">
        <f>VLOOKUP($D2086,metadata!$B$2:$S$451,2,0)</f>
        <v>Suwa, A; Gotoh, T</v>
      </c>
      <c r="F2086" t="str">
        <f>VLOOKUP($D2086,metadata!$B$2:$S$451,3,0)</f>
        <v>Geographic variation in diapause induction and mode of diapause inheritance in Tetranychus pueraricola</v>
      </c>
      <c r="G2086" t="str">
        <f>VLOOKUP($D2086,metadata!$B$2:$S$451,4,0)</f>
        <v>10.1111/j.1439-0418.2006.01050.x</v>
      </c>
      <c r="H2086" t="str">
        <f>VLOOKUP($D2086,metadata!$B$2:$S$451,5,0)</f>
        <v>y</v>
      </c>
      <c r="I2086" t="str">
        <f>VLOOKUP($D2086,metadata!$B$2:$S$451,6,0)</f>
        <v>a</v>
      </c>
      <c r="J2086" t="str">
        <f>VLOOKUP($D2086,metadata!$B$2:$S$451,7,0)</f>
        <v>i</v>
      </c>
      <c r="K2086">
        <f>VLOOKUP($D2086,metadata!$B$2:$S$451,8,0)</f>
        <v>32</v>
      </c>
      <c r="L2086">
        <f>VLOOKUP($D2086,metadata!$B$2:$S$451,9,0)</f>
        <v>5</v>
      </c>
      <c r="M2086" t="str">
        <f>VLOOKUP($D2086,metadata!$B$2:$S$451,10,0)</f>
        <v/>
      </c>
      <c r="N2086" t="str">
        <f>VLOOKUP($D2086,metadata!$B$2:$S$451,11,0)</f>
        <v>Tetranychus pueraricola</v>
      </c>
      <c r="O2086" t="str">
        <f>VLOOKUP($D2086,metadata!$B$2:$S$451,12,0)</f>
        <v>Trombidiformes</v>
      </c>
      <c r="P2086">
        <f>VLOOKUP($D2086,metadata!$B$2:$S$451,13,0)</f>
        <v>31</v>
      </c>
      <c r="Q2086">
        <f>VLOOKUP($D2086,metadata!$B$2:$S$451,14,0)</f>
        <v>30.4166666666667</v>
      </c>
      <c r="R2086">
        <f>VLOOKUP($D2086,metadata!$B$2:$S$451,15,0)</f>
        <v>130.566666666667</v>
      </c>
      <c r="S2086" t="str">
        <f>VLOOKUP($D2086,metadata!$B$2:$S$451,16,0)</f>
        <v/>
      </c>
      <c r="T2086" t="str">
        <f>VLOOKUP($D2086,metadata!$B$2:$S$451,17,0)</f>
        <v/>
      </c>
      <c r="U2086" t="str">
        <f>VLOOKUP($D2086,metadata!$B$2:$S$451,18,0)</f>
        <v/>
      </c>
      <c r="V2086">
        <f>VLOOKUP($D2086,metadata!$B$2:$Z$451,19,0)</f>
        <v>240</v>
      </c>
      <c r="W2086" t="str">
        <f>VLOOKUP($D2086,metadata!$B$2:$Z$451,20,0)</f>
        <v>global average</v>
      </c>
      <c r="X2086" t="str">
        <f>VLOOKUP($D2086,metadata!$B$2:$Z$451,21,0)</f>
        <v/>
      </c>
      <c r="Y2086" t="str">
        <f>VLOOKUP($D2086,metadata!$B$2:$Z$451,22,0)</f>
        <v>t-51</v>
      </c>
      <c r="Z2086" t="str">
        <f>VLOOKUP($D2086,metadata!$B$2:$Z$451,23,0)</f>
        <v/>
      </c>
      <c r="AA2086" t="str">
        <f>VLOOKUP($D2086,metadata!$B$2:$Z$451,24,0)</f>
        <v/>
      </c>
      <c r="AB2086" t="str">
        <f>VLOOKUP($D2086,metadata!$B$2:$Z$451,25,0)</f>
        <v>by hand</v>
      </c>
      <c r="AC2086">
        <v>11</v>
      </c>
      <c r="AD2086">
        <v>96.6666666666667</v>
      </c>
      <c r="AF2086">
        <f>IF(AE2086="",V2086,AE2086)</f>
        <v>240</v>
      </c>
      <c r="AG2086">
        <f>ROUND(AC2086,1)</f>
        <v>11</v>
      </c>
      <c r="AH2086">
        <v>2006</v>
      </c>
      <c r="AI2086" t="s">
        <v>37</v>
      </c>
      <c r="AJ2086" t="s">
        <v>37</v>
      </c>
    </row>
    <row r="2087" spans="3:36" x14ac:dyDescent="0.3">
      <c r="C2087">
        <v>2087</v>
      </c>
      <c r="D2087" t="str">
        <f t="shared" si="65"/>
        <v>51-31</v>
      </c>
      <c r="E2087" t="str">
        <f>VLOOKUP($D2087,metadata!$B$2:$S$451,2,0)</f>
        <v>Suwa, A; Gotoh, T</v>
      </c>
      <c r="F2087" t="str">
        <f>VLOOKUP($D2087,metadata!$B$2:$S$451,3,0)</f>
        <v>Geographic variation in diapause induction and mode of diapause inheritance in Tetranychus pueraricola</v>
      </c>
      <c r="G2087" t="str">
        <f>VLOOKUP($D2087,metadata!$B$2:$S$451,4,0)</f>
        <v>10.1111/j.1439-0418.2006.01050.x</v>
      </c>
      <c r="H2087" t="str">
        <f>VLOOKUP($D2087,metadata!$B$2:$S$451,5,0)</f>
        <v>y</v>
      </c>
      <c r="I2087" t="str">
        <f>VLOOKUP($D2087,metadata!$B$2:$S$451,6,0)</f>
        <v>a</v>
      </c>
      <c r="J2087" t="str">
        <f>VLOOKUP($D2087,metadata!$B$2:$S$451,7,0)</f>
        <v>i</v>
      </c>
      <c r="K2087">
        <f>VLOOKUP($D2087,metadata!$B$2:$S$451,8,0)</f>
        <v>32</v>
      </c>
      <c r="L2087">
        <f>VLOOKUP($D2087,metadata!$B$2:$S$451,9,0)</f>
        <v>5</v>
      </c>
      <c r="M2087" t="str">
        <f>VLOOKUP($D2087,metadata!$B$2:$S$451,10,0)</f>
        <v/>
      </c>
      <c r="N2087" t="str">
        <f>VLOOKUP($D2087,metadata!$B$2:$S$451,11,0)</f>
        <v>Tetranychus pueraricola</v>
      </c>
      <c r="O2087" t="str">
        <f>VLOOKUP($D2087,metadata!$B$2:$S$451,12,0)</f>
        <v>Trombidiformes</v>
      </c>
      <c r="P2087">
        <f>VLOOKUP($D2087,metadata!$B$2:$S$451,13,0)</f>
        <v>31</v>
      </c>
      <c r="Q2087">
        <f>VLOOKUP($D2087,metadata!$B$2:$S$451,14,0)</f>
        <v>30.4166666666667</v>
      </c>
      <c r="R2087">
        <f>VLOOKUP($D2087,metadata!$B$2:$S$451,15,0)</f>
        <v>130.566666666667</v>
      </c>
      <c r="S2087" t="str">
        <f>VLOOKUP($D2087,metadata!$B$2:$S$451,16,0)</f>
        <v/>
      </c>
      <c r="T2087" t="str">
        <f>VLOOKUP($D2087,metadata!$B$2:$S$451,17,0)</f>
        <v/>
      </c>
      <c r="U2087" t="str">
        <f>VLOOKUP($D2087,metadata!$B$2:$S$451,18,0)</f>
        <v/>
      </c>
      <c r="V2087">
        <f>VLOOKUP($D2087,metadata!$B$2:$Z$451,19,0)</f>
        <v>240</v>
      </c>
      <c r="W2087" t="str">
        <f>VLOOKUP($D2087,metadata!$B$2:$Z$451,20,0)</f>
        <v>global average</v>
      </c>
      <c r="X2087" t="str">
        <f>VLOOKUP($D2087,metadata!$B$2:$Z$451,21,0)</f>
        <v/>
      </c>
      <c r="Y2087" t="str">
        <f>VLOOKUP($D2087,metadata!$B$2:$Z$451,22,0)</f>
        <v>t-51</v>
      </c>
      <c r="Z2087" t="str">
        <f>VLOOKUP($D2087,metadata!$B$2:$Z$451,23,0)</f>
        <v/>
      </c>
      <c r="AA2087" t="str">
        <f>VLOOKUP($D2087,metadata!$B$2:$Z$451,24,0)</f>
        <v/>
      </c>
      <c r="AB2087" t="str">
        <f>VLOOKUP($D2087,metadata!$B$2:$Z$451,25,0)</f>
        <v>by hand</v>
      </c>
      <c r="AC2087">
        <v>11.5</v>
      </c>
      <c r="AD2087">
        <v>20</v>
      </c>
      <c r="AF2087">
        <f>IF(AE2087="",V2087,AE2087)</f>
        <v>240</v>
      </c>
      <c r="AG2087">
        <f>ROUND(AC2087,1)</f>
        <v>11.5</v>
      </c>
      <c r="AH2087">
        <v>2006</v>
      </c>
      <c r="AI2087" t="s">
        <v>37</v>
      </c>
      <c r="AJ2087" t="s">
        <v>37</v>
      </c>
    </row>
    <row r="2088" spans="3:36" x14ac:dyDescent="0.3">
      <c r="C2088">
        <v>2088</v>
      </c>
      <c r="D2088" t="str">
        <f t="shared" si="65"/>
        <v>51-31</v>
      </c>
      <c r="E2088" t="str">
        <f>VLOOKUP($D2088,metadata!$B$2:$S$451,2,0)</f>
        <v>Suwa, A; Gotoh, T</v>
      </c>
      <c r="F2088" t="str">
        <f>VLOOKUP($D2088,metadata!$B$2:$S$451,3,0)</f>
        <v>Geographic variation in diapause induction and mode of diapause inheritance in Tetranychus pueraricola</v>
      </c>
      <c r="G2088" t="str">
        <f>VLOOKUP($D2088,metadata!$B$2:$S$451,4,0)</f>
        <v>10.1111/j.1439-0418.2006.01050.x</v>
      </c>
      <c r="H2088" t="str">
        <f>VLOOKUP($D2088,metadata!$B$2:$S$451,5,0)</f>
        <v>y</v>
      </c>
      <c r="I2088" t="str">
        <f>VLOOKUP($D2088,metadata!$B$2:$S$451,6,0)</f>
        <v>a</v>
      </c>
      <c r="J2088" t="str">
        <f>VLOOKUP($D2088,metadata!$B$2:$S$451,7,0)</f>
        <v>i</v>
      </c>
      <c r="K2088">
        <f>VLOOKUP($D2088,metadata!$B$2:$S$451,8,0)</f>
        <v>32</v>
      </c>
      <c r="L2088">
        <f>VLOOKUP($D2088,metadata!$B$2:$S$451,9,0)</f>
        <v>5</v>
      </c>
      <c r="M2088" t="str">
        <f>VLOOKUP($D2088,metadata!$B$2:$S$451,10,0)</f>
        <v/>
      </c>
      <c r="N2088" t="str">
        <f>VLOOKUP($D2088,metadata!$B$2:$S$451,11,0)</f>
        <v>Tetranychus pueraricola</v>
      </c>
      <c r="O2088" t="str">
        <f>VLOOKUP($D2088,metadata!$B$2:$S$451,12,0)</f>
        <v>Trombidiformes</v>
      </c>
      <c r="P2088">
        <f>VLOOKUP($D2088,metadata!$B$2:$S$451,13,0)</f>
        <v>31</v>
      </c>
      <c r="Q2088">
        <f>VLOOKUP($D2088,metadata!$B$2:$S$451,14,0)</f>
        <v>30.4166666666667</v>
      </c>
      <c r="R2088">
        <f>VLOOKUP($D2088,metadata!$B$2:$S$451,15,0)</f>
        <v>130.566666666667</v>
      </c>
      <c r="S2088" t="str">
        <f>VLOOKUP($D2088,metadata!$B$2:$S$451,16,0)</f>
        <v/>
      </c>
      <c r="T2088" t="str">
        <f>VLOOKUP($D2088,metadata!$B$2:$S$451,17,0)</f>
        <v/>
      </c>
      <c r="U2088" t="str">
        <f>VLOOKUP($D2088,metadata!$B$2:$S$451,18,0)</f>
        <v/>
      </c>
      <c r="V2088">
        <f>VLOOKUP($D2088,metadata!$B$2:$Z$451,19,0)</f>
        <v>240</v>
      </c>
      <c r="W2088" t="str">
        <f>VLOOKUP($D2088,metadata!$B$2:$Z$451,20,0)</f>
        <v>global average</v>
      </c>
      <c r="X2088" t="str">
        <f>VLOOKUP($D2088,metadata!$B$2:$Z$451,21,0)</f>
        <v/>
      </c>
      <c r="Y2088" t="str">
        <f>VLOOKUP($D2088,metadata!$B$2:$Z$451,22,0)</f>
        <v>t-51</v>
      </c>
      <c r="Z2088" t="str">
        <f>VLOOKUP($D2088,metadata!$B$2:$Z$451,23,0)</f>
        <v/>
      </c>
      <c r="AA2088" t="str">
        <f>VLOOKUP($D2088,metadata!$B$2:$Z$451,24,0)</f>
        <v/>
      </c>
      <c r="AB2088" t="str">
        <f>VLOOKUP($D2088,metadata!$B$2:$Z$451,25,0)</f>
        <v>by hand</v>
      </c>
      <c r="AC2088">
        <v>12</v>
      </c>
      <c r="AD2088">
        <v>0</v>
      </c>
      <c r="AF2088">
        <f>IF(AE2088="",V2088,AE2088)</f>
        <v>240</v>
      </c>
      <c r="AG2088">
        <f>ROUND(AC2088,1)</f>
        <v>12</v>
      </c>
      <c r="AH2088">
        <v>2006</v>
      </c>
      <c r="AI2088" t="s">
        <v>37</v>
      </c>
      <c r="AJ2088" t="s">
        <v>37</v>
      </c>
    </row>
    <row r="2089" spans="3:36" x14ac:dyDescent="0.3">
      <c r="C2089">
        <v>2089</v>
      </c>
      <c r="D2089" t="str">
        <f t="shared" si="65"/>
        <v>51-31</v>
      </c>
      <c r="E2089" t="str">
        <f>VLOOKUP($D2089,metadata!$B$2:$S$451,2,0)</f>
        <v>Suwa, A; Gotoh, T</v>
      </c>
      <c r="F2089" t="str">
        <f>VLOOKUP($D2089,metadata!$B$2:$S$451,3,0)</f>
        <v>Geographic variation in diapause induction and mode of diapause inheritance in Tetranychus pueraricola</v>
      </c>
      <c r="G2089" t="str">
        <f>VLOOKUP($D2089,metadata!$B$2:$S$451,4,0)</f>
        <v>10.1111/j.1439-0418.2006.01050.x</v>
      </c>
      <c r="H2089" t="str">
        <f>VLOOKUP($D2089,metadata!$B$2:$S$451,5,0)</f>
        <v>y</v>
      </c>
      <c r="I2089" t="str">
        <f>VLOOKUP($D2089,metadata!$B$2:$S$451,6,0)</f>
        <v>a</v>
      </c>
      <c r="J2089" t="str">
        <f>VLOOKUP($D2089,metadata!$B$2:$S$451,7,0)</f>
        <v>i</v>
      </c>
      <c r="K2089">
        <f>VLOOKUP($D2089,metadata!$B$2:$S$451,8,0)</f>
        <v>32</v>
      </c>
      <c r="L2089">
        <f>VLOOKUP($D2089,metadata!$B$2:$S$451,9,0)</f>
        <v>5</v>
      </c>
      <c r="M2089" t="str">
        <f>VLOOKUP($D2089,metadata!$B$2:$S$451,10,0)</f>
        <v/>
      </c>
      <c r="N2089" t="str">
        <f>VLOOKUP($D2089,metadata!$B$2:$S$451,11,0)</f>
        <v>Tetranychus pueraricola</v>
      </c>
      <c r="O2089" t="str">
        <f>VLOOKUP($D2089,metadata!$B$2:$S$451,12,0)</f>
        <v>Trombidiformes</v>
      </c>
      <c r="P2089">
        <f>VLOOKUP($D2089,metadata!$B$2:$S$451,13,0)</f>
        <v>31</v>
      </c>
      <c r="Q2089">
        <f>VLOOKUP($D2089,metadata!$B$2:$S$451,14,0)</f>
        <v>30.4166666666667</v>
      </c>
      <c r="R2089">
        <f>VLOOKUP($D2089,metadata!$B$2:$S$451,15,0)</f>
        <v>130.566666666667</v>
      </c>
      <c r="S2089" t="str">
        <f>VLOOKUP($D2089,metadata!$B$2:$S$451,16,0)</f>
        <v/>
      </c>
      <c r="T2089" t="str">
        <f>VLOOKUP($D2089,metadata!$B$2:$S$451,17,0)</f>
        <v/>
      </c>
      <c r="U2089" t="str">
        <f>VLOOKUP($D2089,metadata!$B$2:$S$451,18,0)</f>
        <v/>
      </c>
      <c r="V2089">
        <f>VLOOKUP($D2089,metadata!$B$2:$Z$451,19,0)</f>
        <v>240</v>
      </c>
      <c r="W2089" t="str">
        <f>VLOOKUP($D2089,metadata!$B$2:$Z$451,20,0)</f>
        <v>global average</v>
      </c>
      <c r="X2089" t="str">
        <f>VLOOKUP($D2089,metadata!$B$2:$Z$451,21,0)</f>
        <v/>
      </c>
      <c r="Y2089" t="str">
        <f>VLOOKUP($D2089,metadata!$B$2:$Z$451,22,0)</f>
        <v>t-51</v>
      </c>
      <c r="Z2089" t="str">
        <f>VLOOKUP($D2089,metadata!$B$2:$Z$451,23,0)</f>
        <v/>
      </c>
      <c r="AA2089" t="str">
        <f>VLOOKUP($D2089,metadata!$B$2:$Z$451,24,0)</f>
        <v/>
      </c>
      <c r="AB2089" t="str">
        <f>VLOOKUP($D2089,metadata!$B$2:$Z$451,25,0)</f>
        <v>by hand</v>
      </c>
      <c r="AC2089">
        <v>13</v>
      </c>
      <c r="AD2089">
        <v>0</v>
      </c>
      <c r="AF2089">
        <f>IF(AE2089="",V2089,AE2089)</f>
        <v>240</v>
      </c>
      <c r="AG2089">
        <f>ROUND(AC2089,1)</f>
        <v>13</v>
      </c>
      <c r="AH2089">
        <v>2006</v>
      </c>
      <c r="AI2089" t="s">
        <v>37</v>
      </c>
      <c r="AJ2089" t="s">
        <v>37</v>
      </c>
    </row>
    <row r="2090" spans="3:36" x14ac:dyDescent="0.3">
      <c r="C2090">
        <v>2090</v>
      </c>
      <c r="D2090" t="str">
        <f t="shared" si="65"/>
        <v>51-32</v>
      </c>
      <c r="E2090" t="str">
        <f>VLOOKUP($D2090,metadata!$B$2:$S$451,2,0)</f>
        <v>Suwa, A; Gotoh, T</v>
      </c>
      <c r="F2090" t="str">
        <f>VLOOKUP($D2090,metadata!$B$2:$S$451,3,0)</f>
        <v>Geographic variation in diapause induction and mode of diapause inheritance in Tetranychus pueraricola</v>
      </c>
      <c r="G2090" t="str">
        <f>VLOOKUP($D2090,metadata!$B$2:$S$451,4,0)</f>
        <v>10.1111/j.1439-0418.2006.01050.x</v>
      </c>
      <c r="H2090" t="str">
        <f>VLOOKUP($D2090,metadata!$B$2:$S$451,5,0)</f>
        <v>y</v>
      </c>
      <c r="I2090" t="str">
        <f>VLOOKUP($D2090,metadata!$B$2:$S$451,6,0)</f>
        <v>a</v>
      </c>
      <c r="J2090" t="str">
        <f>VLOOKUP($D2090,metadata!$B$2:$S$451,7,0)</f>
        <v>i</v>
      </c>
      <c r="K2090">
        <f>VLOOKUP($D2090,metadata!$B$2:$S$451,8,0)</f>
        <v>32</v>
      </c>
      <c r="L2090">
        <f>VLOOKUP($D2090,metadata!$B$2:$S$451,9,0)</f>
        <v>5</v>
      </c>
      <c r="M2090" t="str">
        <f>VLOOKUP($D2090,metadata!$B$2:$S$451,10,0)</f>
        <v/>
      </c>
      <c r="N2090" t="str">
        <f>VLOOKUP($D2090,metadata!$B$2:$S$451,11,0)</f>
        <v>Tetranychus pueraricola</v>
      </c>
      <c r="O2090" t="str">
        <f>VLOOKUP($D2090,metadata!$B$2:$S$451,12,0)</f>
        <v>Trombidiformes</v>
      </c>
      <c r="P2090">
        <f>VLOOKUP($D2090,metadata!$B$2:$S$451,13,0)</f>
        <v>32</v>
      </c>
      <c r="Q2090">
        <f>VLOOKUP($D2090,metadata!$B$2:$S$451,14,0)</f>
        <v>30.383333333333301</v>
      </c>
      <c r="R2090">
        <f>VLOOKUP($D2090,metadata!$B$2:$S$451,15,0)</f>
        <v>130.416666666667</v>
      </c>
      <c r="S2090" t="str">
        <f>VLOOKUP($D2090,metadata!$B$2:$S$451,16,0)</f>
        <v/>
      </c>
      <c r="T2090" t="str">
        <f>VLOOKUP($D2090,metadata!$B$2:$S$451,17,0)</f>
        <v/>
      </c>
      <c r="U2090" t="str">
        <f>VLOOKUP($D2090,metadata!$B$2:$S$451,18,0)</f>
        <v/>
      </c>
      <c r="V2090">
        <f>VLOOKUP($D2090,metadata!$B$2:$Z$451,19,0)</f>
        <v>240</v>
      </c>
      <c r="W2090" t="str">
        <f>VLOOKUP($D2090,metadata!$B$2:$Z$451,20,0)</f>
        <v>global average</v>
      </c>
      <c r="X2090" t="str">
        <f>VLOOKUP($D2090,metadata!$B$2:$Z$451,21,0)</f>
        <v/>
      </c>
      <c r="Y2090" t="str">
        <f>VLOOKUP($D2090,metadata!$B$2:$Z$451,22,0)</f>
        <v>t-51</v>
      </c>
      <c r="Z2090" t="str">
        <f>VLOOKUP($D2090,metadata!$B$2:$Z$451,23,0)</f>
        <v/>
      </c>
      <c r="AA2090" t="str">
        <f>VLOOKUP($D2090,metadata!$B$2:$Z$451,24,0)</f>
        <v/>
      </c>
      <c r="AB2090" t="str">
        <f>VLOOKUP($D2090,metadata!$B$2:$Z$451,25,0)</f>
        <v>by hand</v>
      </c>
      <c r="AC2090">
        <v>10</v>
      </c>
      <c r="AD2090">
        <v>100</v>
      </c>
      <c r="AF2090">
        <f>IF(AE2090="",V2090,AE2090)</f>
        <v>240</v>
      </c>
      <c r="AG2090">
        <f>ROUND(AC2090,1)</f>
        <v>10</v>
      </c>
      <c r="AH2090">
        <v>2006</v>
      </c>
      <c r="AI2090" t="s">
        <v>38</v>
      </c>
      <c r="AJ2090" t="s">
        <v>38</v>
      </c>
    </row>
    <row r="2091" spans="3:36" x14ac:dyDescent="0.3">
      <c r="C2091">
        <v>2091</v>
      </c>
      <c r="D2091" t="str">
        <f t="shared" si="65"/>
        <v>51-32</v>
      </c>
      <c r="E2091" t="str">
        <f>VLOOKUP($D2091,metadata!$B$2:$S$451,2,0)</f>
        <v>Suwa, A; Gotoh, T</v>
      </c>
      <c r="F2091" t="str">
        <f>VLOOKUP($D2091,metadata!$B$2:$S$451,3,0)</f>
        <v>Geographic variation in diapause induction and mode of diapause inheritance in Tetranychus pueraricola</v>
      </c>
      <c r="G2091" t="str">
        <f>VLOOKUP($D2091,metadata!$B$2:$S$451,4,0)</f>
        <v>10.1111/j.1439-0418.2006.01050.x</v>
      </c>
      <c r="H2091" t="str">
        <f>VLOOKUP($D2091,metadata!$B$2:$S$451,5,0)</f>
        <v>y</v>
      </c>
      <c r="I2091" t="str">
        <f>VLOOKUP($D2091,metadata!$B$2:$S$451,6,0)</f>
        <v>a</v>
      </c>
      <c r="J2091" t="str">
        <f>VLOOKUP($D2091,metadata!$B$2:$S$451,7,0)</f>
        <v>i</v>
      </c>
      <c r="K2091">
        <f>VLOOKUP($D2091,metadata!$B$2:$S$451,8,0)</f>
        <v>32</v>
      </c>
      <c r="L2091">
        <f>VLOOKUP($D2091,metadata!$B$2:$S$451,9,0)</f>
        <v>5</v>
      </c>
      <c r="M2091" t="str">
        <f>VLOOKUP($D2091,metadata!$B$2:$S$451,10,0)</f>
        <v/>
      </c>
      <c r="N2091" t="str">
        <f>VLOOKUP($D2091,metadata!$B$2:$S$451,11,0)</f>
        <v>Tetranychus pueraricola</v>
      </c>
      <c r="O2091" t="str">
        <f>VLOOKUP($D2091,metadata!$B$2:$S$451,12,0)</f>
        <v>Trombidiformes</v>
      </c>
      <c r="P2091">
        <f>VLOOKUP($D2091,metadata!$B$2:$S$451,13,0)</f>
        <v>32</v>
      </c>
      <c r="Q2091">
        <f>VLOOKUP($D2091,metadata!$B$2:$S$451,14,0)</f>
        <v>30.383333333333301</v>
      </c>
      <c r="R2091">
        <f>VLOOKUP($D2091,metadata!$B$2:$S$451,15,0)</f>
        <v>130.416666666667</v>
      </c>
      <c r="S2091" t="str">
        <f>VLOOKUP($D2091,metadata!$B$2:$S$451,16,0)</f>
        <v/>
      </c>
      <c r="T2091" t="str">
        <f>VLOOKUP($D2091,metadata!$B$2:$S$451,17,0)</f>
        <v/>
      </c>
      <c r="U2091" t="str">
        <f>VLOOKUP($D2091,metadata!$B$2:$S$451,18,0)</f>
        <v/>
      </c>
      <c r="V2091">
        <f>VLOOKUP($D2091,metadata!$B$2:$Z$451,19,0)</f>
        <v>240</v>
      </c>
      <c r="W2091" t="str">
        <f>VLOOKUP($D2091,metadata!$B$2:$Z$451,20,0)</f>
        <v>global average</v>
      </c>
      <c r="X2091" t="str">
        <f>VLOOKUP($D2091,metadata!$B$2:$Z$451,21,0)</f>
        <v/>
      </c>
      <c r="Y2091" t="str">
        <f>VLOOKUP($D2091,metadata!$B$2:$Z$451,22,0)</f>
        <v>t-51</v>
      </c>
      <c r="Z2091" t="str">
        <f>VLOOKUP($D2091,metadata!$B$2:$Z$451,23,0)</f>
        <v/>
      </c>
      <c r="AA2091" t="str">
        <f>VLOOKUP($D2091,metadata!$B$2:$Z$451,24,0)</f>
        <v/>
      </c>
      <c r="AB2091" t="str">
        <f>VLOOKUP($D2091,metadata!$B$2:$Z$451,25,0)</f>
        <v>by hand</v>
      </c>
      <c r="AC2091">
        <v>11</v>
      </c>
      <c r="AD2091">
        <v>100</v>
      </c>
      <c r="AF2091">
        <f>IF(AE2091="",V2091,AE2091)</f>
        <v>240</v>
      </c>
      <c r="AG2091">
        <f>ROUND(AC2091,1)</f>
        <v>11</v>
      </c>
      <c r="AH2091">
        <v>2006</v>
      </c>
      <c r="AI2091" t="s">
        <v>38</v>
      </c>
      <c r="AJ2091" t="s">
        <v>38</v>
      </c>
    </row>
    <row r="2092" spans="3:36" x14ac:dyDescent="0.3">
      <c r="C2092">
        <v>2092</v>
      </c>
      <c r="D2092" t="str">
        <f t="shared" si="65"/>
        <v>51-32</v>
      </c>
      <c r="E2092" t="str">
        <f>VLOOKUP($D2092,metadata!$B$2:$S$451,2,0)</f>
        <v>Suwa, A; Gotoh, T</v>
      </c>
      <c r="F2092" t="str">
        <f>VLOOKUP($D2092,metadata!$B$2:$S$451,3,0)</f>
        <v>Geographic variation in diapause induction and mode of diapause inheritance in Tetranychus pueraricola</v>
      </c>
      <c r="G2092" t="str">
        <f>VLOOKUP($D2092,metadata!$B$2:$S$451,4,0)</f>
        <v>10.1111/j.1439-0418.2006.01050.x</v>
      </c>
      <c r="H2092" t="str">
        <f>VLOOKUP($D2092,metadata!$B$2:$S$451,5,0)</f>
        <v>y</v>
      </c>
      <c r="I2092" t="str">
        <f>VLOOKUP($D2092,metadata!$B$2:$S$451,6,0)</f>
        <v>a</v>
      </c>
      <c r="J2092" t="str">
        <f>VLOOKUP($D2092,metadata!$B$2:$S$451,7,0)</f>
        <v>i</v>
      </c>
      <c r="K2092">
        <f>VLOOKUP($D2092,metadata!$B$2:$S$451,8,0)</f>
        <v>32</v>
      </c>
      <c r="L2092">
        <f>VLOOKUP($D2092,metadata!$B$2:$S$451,9,0)</f>
        <v>5</v>
      </c>
      <c r="M2092" t="str">
        <f>VLOOKUP($D2092,metadata!$B$2:$S$451,10,0)</f>
        <v/>
      </c>
      <c r="N2092" t="str">
        <f>VLOOKUP($D2092,metadata!$B$2:$S$451,11,0)</f>
        <v>Tetranychus pueraricola</v>
      </c>
      <c r="O2092" t="str">
        <f>VLOOKUP($D2092,metadata!$B$2:$S$451,12,0)</f>
        <v>Trombidiformes</v>
      </c>
      <c r="P2092">
        <f>VLOOKUP($D2092,metadata!$B$2:$S$451,13,0)</f>
        <v>32</v>
      </c>
      <c r="Q2092">
        <f>VLOOKUP($D2092,metadata!$B$2:$S$451,14,0)</f>
        <v>30.383333333333301</v>
      </c>
      <c r="R2092">
        <f>VLOOKUP($D2092,metadata!$B$2:$S$451,15,0)</f>
        <v>130.416666666667</v>
      </c>
      <c r="S2092" t="str">
        <f>VLOOKUP($D2092,metadata!$B$2:$S$451,16,0)</f>
        <v/>
      </c>
      <c r="T2092" t="str">
        <f>VLOOKUP($D2092,metadata!$B$2:$S$451,17,0)</f>
        <v/>
      </c>
      <c r="U2092" t="str">
        <f>VLOOKUP($D2092,metadata!$B$2:$S$451,18,0)</f>
        <v/>
      </c>
      <c r="V2092">
        <f>VLOOKUP($D2092,metadata!$B$2:$Z$451,19,0)</f>
        <v>240</v>
      </c>
      <c r="W2092" t="str">
        <f>VLOOKUP($D2092,metadata!$B$2:$Z$451,20,0)</f>
        <v>global average</v>
      </c>
      <c r="X2092" t="str">
        <f>VLOOKUP($D2092,metadata!$B$2:$Z$451,21,0)</f>
        <v/>
      </c>
      <c r="Y2092" t="str">
        <f>VLOOKUP($D2092,metadata!$B$2:$Z$451,22,0)</f>
        <v>t-51</v>
      </c>
      <c r="Z2092" t="str">
        <f>VLOOKUP($D2092,metadata!$B$2:$Z$451,23,0)</f>
        <v/>
      </c>
      <c r="AA2092" t="str">
        <f>VLOOKUP($D2092,metadata!$B$2:$Z$451,24,0)</f>
        <v/>
      </c>
      <c r="AB2092" t="str">
        <f>VLOOKUP($D2092,metadata!$B$2:$Z$451,25,0)</f>
        <v>by hand</v>
      </c>
      <c r="AC2092">
        <v>11.5</v>
      </c>
      <c r="AD2092">
        <v>25</v>
      </c>
      <c r="AF2092">
        <f>IF(AE2092="",V2092,AE2092)</f>
        <v>240</v>
      </c>
      <c r="AG2092">
        <f>ROUND(AC2092,1)</f>
        <v>11.5</v>
      </c>
      <c r="AH2092">
        <v>2006</v>
      </c>
      <c r="AI2092" t="s">
        <v>38</v>
      </c>
      <c r="AJ2092" t="s">
        <v>38</v>
      </c>
    </row>
    <row r="2093" spans="3:36" x14ac:dyDescent="0.3">
      <c r="C2093">
        <v>2093</v>
      </c>
      <c r="D2093" t="str">
        <f t="shared" si="65"/>
        <v>51-32</v>
      </c>
      <c r="E2093" t="str">
        <f>VLOOKUP($D2093,metadata!$B$2:$S$451,2,0)</f>
        <v>Suwa, A; Gotoh, T</v>
      </c>
      <c r="F2093" t="str">
        <f>VLOOKUP($D2093,metadata!$B$2:$S$451,3,0)</f>
        <v>Geographic variation in diapause induction and mode of diapause inheritance in Tetranychus pueraricola</v>
      </c>
      <c r="G2093" t="str">
        <f>VLOOKUP($D2093,metadata!$B$2:$S$451,4,0)</f>
        <v>10.1111/j.1439-0418.2006.01050.x</v>
      </c>
      <c r="H2093" t="str">
        <f>VLOOKUP($D2093,metadata!$B$2:$S$451,5,0)</f>
        <v>y</v>
      </c>
      <c r="I2093" t="str">
        <f>VLOOKUP($D2093,metadata!$B$2:$S$451,6,0)</f>
        <v>a</v>
      </c>
      <c r="J2093" t="str">
        <f>VLOOKUP($D2093,metadata!$B$2:$S$451,7,0)</f>
        <v>i</v>
      </c>
      <c r="K2093">
        <f>VLOOKUP($D2093,metadata!$B$2:$S$451,8,0)</f>
        <v>32</v>
      </c>
      <c r="L2093">
        <f>VLOOKUP($D2093,metadata!$B$2:$S$451,9,0)</f>
        <v>5</v>
      </c>
      <c r="M2093" t="str">
        <f>VLOOKUP($D2093,metadata!$B$2:$S$451,10,0)</f>
        <v/>
      </c>
      <c r="N2093" t="str">
        <f>VLOOKUP($D2093,metadata!$B$2:$S$451,11,0)</f>
        <v>Tetranychus pueraricola</v>
      </c>
      <c r="O2093" t="str">
        <f>VLOOKUP($D2093,metadata!$B$2:$S$451,12,0)</f>
        <v>Trombidiformes</v>
      </c>
      <c r="P2093">
        <f>VLOOKUP($D2093,metadata!$B$2:$S$451,13,0)</f>
        <v>32</v>
      </c>
      <c r="Q2093">
        <f>VLOOKUP($D2093,metadata!$B$2:$S$451,14,0)</f>
        <v>30.383333333333301</v>
      </c>
      <c r="R2093">
        <f>VLOOKUP($D2093,metadata!$B$2:$S$451,15,0)</f>
        <v>130.416666666667</v>
      </c>
      <c r="S2093" t="str">
        <f>VLOOKUP($D2093,metadata!$B$2:$S$451,16,0)</f>
        <v/>
      </c>
      <c r="T2093" t="str">
        <f>VLOOKUP($D2093,metadata!$B$2:$S$451,17,0)</f>
        <v/>
      </c>
      <c r="U2093" t="str">
        <f>VLOOKUP($D2093,metadata!$B$2:$S$451,18,0)</f>
        <v/>
      </c>
      <c r="V2093">
        <f>VLOOKUP($D2093,metadata!$B$2:$Z$451,19,0)</f>
        <v>240</v>
      </c>
      <c r="W2093" t="str">
        <f>VLOOKUP($D2093,metadata!$B$2:$Z$451,20,0)</f>
        <v>global average</v>
      </c>
      <c r="X2093" t="str">
        <f>VLOOKUP($D2093,metadata!$B$2:$Z$451,21,0)</f>
        <v/>
      </c>
      <c r="Y2093" t="str">
        <f>VLOOKUP($D2093,metadata!$B$2:$Z$451,22,0)</f>
        <v>t-51</v>
      </c>
      <c r="Z2093" t="str">
        <f>VLOOKUP($D2093,metadata!$B$2:$Z$451,23,0)</f>
        <v/>
      </c>
      <c r="AA2093" t="str">
        <f>VLOOKUP($D2093,metadata!$B$2:$Z$451,24,0)</f>
        <v/>
      </c>
      <c r="AB2093" t="str">
        <f>VLOOKUP($D2093,metadata!$B$2:$Z$451,25,0)</f>
        <v>by hand</v>
      </c>
      <c r="AC2093">
        <v>12</v>
      </c>
      <c r="AD2093">
        <v>0</v>
      </c>
      <c r="AF2093">
        <f>IF(AE2093="",V2093,AE2093)</f>
        <v>240</v>
      </c>
      <c r="AG2093">
        <f>ROUND(AC2093,1)</f>
        <v>12</v>
      </c>
      <c r="AH2093">
        <v>2006</v>
      </c>
      <c r="AI2093" t="s">
        <v>38</v>
      </c>
      <c r="AJ2093" t="s">
        <v>38</v>
      </c>
    </row>
    <row r="2094" spans="3:36" x14ac:dyDescent="0.3">
      <c r="C2094">
        <v>2094</v>
      </c>
      <c r="D2094" t="str">
        <f t="shared" si="65"/>
        <v>51-32</v>
      </c>
      <c r="E2094" t="str">
        <f>VLOOKUP($D2094,metadata!$B$2:$S$451,2,0)</f>
        <v>Suwa, A; Gotoh, T</v>
      </c>
      <c r="F2094" t="str">
        <f>VLOOKUP($D2094,metadata!$B$2:$S$451,3,0)</f>
        <v>Geographic variation in diapause induction and mode of diapause inheritance in Tetranychus pueraricola</v>
      </c>
      <c r="G2094" t="str">
        <f>VLOOKUP($D2094,metadata!$B$2:$S$451,4,0)</f>
        <v>10.1111/j.1439-0418.2006.01050.x</v>
      </c>
      <c r="H2094" t="str">
        <f>VLOOKUP($D2094,metadata!$B$2:$S$451,5,0)</f>
        <v>y</v>
      </c>
      <c r="I2094" t="str">
        <f>VLOOKUP($D2094,metadata!$B$2:$S$451,6,0)</f>
        <v>a</v>
      </c>
      <c r="J2094" t="str">
        <f>VLOOKUP($D2094,metadata!$B$2:$S$451,7,0)</f>
        <v>i</v>
      </c>
      <c r="K2094">
        <f>VLOOKUP($D2094,metadata!$B$2:$S$451,8,0)</f>
        <v>32</v>
      </c>
      <c r="L2094">
        <f>VLOOKUP($D2094,metadata!$B$2:$S$451,9,0)</f>
        <v>5</v>
      </c>
      <c r="M2094" t="str">
        <f>VLOOKUP($D2094,metadata!$B$2:$S$451,10,0)</f>
        <v/>
      </c>
      <c r="N2094" t="str">
        <f>VLOOKUP($D2094,metadata!$B$2:$S$451,11,0)</f>
        <v>Tetranychus pueraricola</v>
      </c>
      <c r="O2094" t="str">
        <f>VLOOKUP($D2094,metadata!$B$2:$S$451,12,0)</f>
        <v>Trombidiformes</v>
      </c>
      <c r="P2094">
        <f>VLOOKUP($D2094,metadata!$B$2:$S$451,13,0)</f>
        <v>32</v>
      </c>
      <c r="Q2094">
        <f>VLOOKUP($D2094,metadata!$B$2:$S$451,14,0)</f>
        <v>30.383333333333301</v>
      </c>
      <c r="R2094">
        <f>VLOOKUP($D2094,metadata!$B$2:$S$451,15,0)</f>
        <v>130.416666666667</v>
      </c>
      <c r="S2094" t="str">
        <f>VLOOKUP($D2094,metadata!$B$2:$S$451,16,0)</f>
        <v/>
      </c>
      <c r="T2094" t="str">
        <f>VLOOKUP($D2094,metadata!$B$2:$S$451,17,0)</f>
        <v/>
      </c>
      <c r="U2094" t="str">
        <f>VLOOKUP($D2094,metadata!$B$2:$S$451,18,0)</f>
        <v/>
      </c>
      <c r="V2094">
        <f>VLOOKUP($D2094,metadata!$B$2:$Z$451,19,0)</f>
        <v>240</v>
      </c>
      <c r="W2094" t="str">
        <f>VLOOKUP($D2094,metadata!$B$2:$Z$451,20,0)</f>
        <v>global average</v>
      </c>
      <c r="X2094" t="str">
        <f>VLOOKUP($D2094,metadata!$B$2:$Z$451,21,0)</f>
        <v/>
      </c>
      <c r="Y2094" t="str">
        <f>VLOOKUP($D2094,metadata!$B$2:$Z$451,22,0)</f>
        <v>t-51</v>
      </c>
      <c r="Z2094" t="str">
        <f>VLOOKUP($D2094,metadata!$B$2:$Z$451,23,0)</f>
        <v/>
      </c>
      <c r="AA2094" t="str">
        <f>VLOOKUP($D2094,metadata!$B$2:$Z$451,24,0)</f>
        <v/>
      </c>
      <c r="AB2094" t="str">
        <f>VLOOKUP($D2094,metadata!$B$2:$Z$451,25,0)</f>
        <v>by hand</v>
      </c>
      <c r="AC2094">
        <v>13</v>
      </c>
      <c r="AD2094">
        <v>0</v>
      </c>
      <c r="AF2094">
        <f>IF(AE2094="",V2094,AE2094)</f>
        <v>240</v>
      </c>
      <c r="AG2094">
        <f>ROUND(AC2094,1)</f>
        <v>13</v>
      </c>
      <c r="AH2094">
        <v>2006</v>
      </c>
      <c r="AI2094" t="s">
        <v>38</v>
      </c>
      <c r="AJ2094" t="s">
        <v>38</v>
      </c>
    </row>
    <row r="2095" spans="3:36" x14ac:dyDescent="0.3">
      <c r="C2095">
        <v>2095</v>
      </c>
      <c r="D2095" t="str">
        <f t="shared" si="65"/>
        <v>52-Tomakomai2</v>
      </c>
      <c r="E2095" t="str">
        <f>VLOOKUP($D2095,metadata!$B$2:$S$451,2,0)</f>
        <v>Tanaka, K; Murata, K</v>
      </c>
      <c r="F2095" t="str">
        <f>VLOOKUP($D2095,metadata!$B$2:$S$451,3,0)</f>
        <v>Rapid evolution of photoperiodic response in a recently introduced insect Ophraella communa along geographic gradients</v>
      </c>
      <c r="G2095" t="str">
        <f>VLOOKUP($D2095,metadata!$B$2:$S$451,4,0)</f>
        <v>10.1111/ens.12200</v>
      </c>
      <c r="H2095" t="str">
        <f>VLOOKUP($D2095,metadata!$B$2:$S$451,5,0)</f>
        <v>y</v>
      </c>
      <c r="I2095" t="str">
        <f>VLOOKUP($D2095,metadata!$B$2:$S$451,6,0)</f>
        <v>a</v>
      </c>
      <c r="J2095" t="str">
        <f>VLOOKUP($D2095,metadata!$B$2:$S$451,7,0)</f>
        <v>i</v>
      </c>
      <c r="K2095">
        <f>VLOOKUP($D2095,metadata!$B$2:$S$451,8,0)</f>
        <v>7</v>
      </c>
      <c r="L2095">
        <f>VLOOKUP($D2095,metadata!$B$2:$S$451,9,0)</f>
        <v>3</v>
      </c>
      <c r="M2095" t="str">
        <f>VLOOKUP($D2095,metadata!$B$2:$S$451,10,0)</f>
        <v/>
      </c>
      <c r="N2095" t="str">
        <f>VLOOKUP($D2095,metadata!$B$2:$S$451,11,0)</f>
        <v>Ophraella communa</v>
      </c>
      <c r="O2095" t="str">
        <f>VLOOKUP($D2095,metadata!$B$2:$S$451,12,0)</f>
        <v>coleoptera</v>
      </c>
      <c r="P2095" t="str">
        <f>VLOOKUP($D2095,metadata!$B$2:$S$451,13,0)</f>
        <v>Tomakomai2</v>
      </c>
      <c r="Q2095">
        <f>VLOOKUP($D2095,metadata!$B$2:$S$451,14,0)</f>
        <v>42.6666666666667</v>
      </c>
      <c r="R2095">
        <f>VLOOKUP($D2095,metadata!$B$2:$S$451,15,0)</f>
        <v>141.65</v>
      </c>
      <c r="S2095" t="str">
        <f>VLOOKUP($D2095,metadata!$B$2:$S$451,16,0)</f>
        <v/>
      </c>
      <c r="T2095">
        <f>VLOOKUP($D2095,metadata!$B$2:$S$451,17,0)</f>
        <v>12</v>
      </c>
      <c r="U2095" t="str">
        <f>VLOOKUP($D2095,metadata!$B$2:$S$451,18,0)</f>
        <v/>
      </c>
      <c r="V2095">
        <f>VLOOKUP($D2095,metadata!$B$2:$Z$451,19,0)</f>
        <v>53.6</v>
      </c>
      <c r="W2095" t="str">
        <f>VLOOKUP($D2095,metadata!$B$2:$Z$451,20,0)</f>
        <v>acc</v>
      </c>
      <c r="X2095" t="str">
        <f>VLOOKUP($D2095,metadata!$B$2:$Z$451,21,0)</f>
        <v/>
      </c>
      <c r="Y2095" t="str">
        <f>VLOOKUP($D2095,metadata!$B$2:$Z$451,22,0)</f>
        <v>t-52</v>
      </c>
      <c r="Z2095" t="str">
        <f>VLOOKUP($D2095,metadata!$B$2:$Z$451,23,0)</f>
        <v/>
      </c>
      <c r="AA2095" t="str">
        <f>VLOOKUP($D2095,metadata!$B$2:$Z$451,24,0)</f>
        <v/>
      </c>
      <c r="AB2095" t="str">
        <f>VLOOKUP($D2095,metadata!$B$2:$Z$451,25,0)</f>
        <v/>
      </c>
      <c r="AC2095">
        <v>12</v>
      </c>
      <c r="AD2095">
        <v>77.8</v>
      </c>
      <c r="AF2095">
        <f>IF(AE2095="",V2095,AE2095)</f>
        <v>53.6</v>
      </c>
      <c r="AG2095">
        <f>ROUND(AC2095,1)</f>
        <v>12</v>
      </c>
      <c r="AH2095">
        <v>2016</v>
      </c>
      <c r="AI2095" t="s">
        <v>38</v>
      </c>
      <c r="AJ2095" t="s">
        <v>38</v>
      </c>
    </row>
    <row r="2096" spans="3:36" x14ac:dyDescent="0.3">
      <c r="C2096">
        <v>2096</v>
      </c>
      <c r="D2096" t="str">
        <f t="shared" si="65"/>
        <v>52-Tomakomai2</v>
      </c>
      <c r="E2096" t="str">
        <f>VLOOKUP($D2096,metadata!$B$2:$S$451,2,0)</f>
        <v>Tanaka, K; Murata, K</v>
      </c>
      <c r="F2096" t="str">
        <f>VLOOKUP($D2096,metadata!$B$2:$S$451,3,0)</f>
        <v>Rapid evolution of photoperiodic response in a recently introduced insect Ophraella communa along geographic gradients</v>
      </c>
      <c r="G2096" t="str">
        <f>VLOOKUP($D2096,metadata!$B$2:$S$451,4,0)</f>
        <v>10.1111/ens.12200</v>
      </c>
      <c r="H2096" t="str">
        <f>VLOOKUP($D2096,metadata!$B$2:$S$451,5,0)</f>
        <v>y</v>
      </c>
      <c r="I2096" t="str">
        <f>VLOOKUP($D2096,metadata!$B$2:$S$451,6,0)</f>
        <v>a</v>
      </c>
      <c r="J2096" t="str">
        <f>VLOOKUP($D2096,metadata!$B$2:$S$451,7,0)</f>
        <v>i</v>
      </c>
      <c r="K2096">
        <f>VLOOKUP($D2096,metadata!$B$2:$S$451,8,0)</f>
        <v>7</v>
      </c>
      <c r="L2096">
        <f>VLOOKUP($D2096,metadata!$B$2:$S$451,9,0)</f>
        <v>3</v>
      </c>
      <c r="M2096" t="str">
        <f>VLOOKUP($D2096,metadata!$B$2:$S$451,10,0)</f>
        <v/>
      </c>
      <c r="N2096" t="str">
        <f>VLOOKUP($D2096,metadata!$B$2:$S$451,11,0)</f>
        <v>Ophraella communa</v>
      </c>
      <c r="O2096" t="str">
        <f>VLOOKUP($D2096,metadata!$B$2:$S$451,12,0)</f>
        <v>coleoptera</v>
      </c>
      <c r="P2096" t="str">
        <f>VLOOKUP($D2096,metadata!$B$2:$S$451,13,0)</f>
        <v>Tomakomai2</v>
      </c>
      <c r="Q2096">
        <f>VLOOKUP($D2096,metadata!$B$2:$S$451,14,0)</f>
        <v>42.6666666666667</v>
      </c>
      <c r="R2096">
        <f>VLOOKUP($D2096,metadata!$B$2:$S$451,15,0)</f>
        <v>141.65</v>
      </c>
      <c r="S2096" t="str">
        <f>VLOOKUP($D2096,metadata!$B$2:$S$451,16,0)</f>
        <v/>
      </c>
      <c r="T2096">
        <f>VLOOKUP($D2096,metadata!$B$2:$S$451,17,0)</f>
        <v>12</v>
      </c>
      <c r="U2096" t="str">
        <f>VLOOKUP($D2096,metadata!$B$2:$S$451,18,0)</f>
        <v/>
      </c>
      <c r="V2096">
        <f>VLOOKUP($D2096,metadata!$B$2:$Z$451,19,0)</f>
        <v>53.6</v>
      </c>
      <c r="W2096" t="str">
        <f>VLOOKUP($D2096,metadata!$B$2:$Z$451,20,0)</f>
        <v>acc</v>
      </c>
      <c r="X2096" t="str">
        <f>VLOOKUP($D2096,metadata!$B$2:$Z$451,21,0)</f>
        <v/>
      </c>
      <c r="Y2096" t="str">
        <f>VLOOKUP($D2096,metadata!$B$2:$Z$451,22,0)</f>
        <v>t-52</v>
      </c>
      <c r="Z2096" t="str">
        <f>VLOOKUP($D2096,metadata!$B$2:$Z$451,23,0)</f>
        <v/>
      </c>
      <c r="AA2096" t="str">
        <f>VLOOKUP($D2096,metadata!$B$2:$Z$451,24,0)</f>
        <v/>
      </c>
      <c r="AB2096" t="str">
        <f>VLOOKUP($D2096,metadata!$B$2:$Z$451,25,0)</f>
        <v/>
      </c>
      <c r="AC2096">
        <v>13</v>
      </c>
      <c r="AD2096">
        <v>49</v>
      </c>
      <c r="AF2096">
        <f>IF(AE2096="",V2096,AE2096)</f>
        <v>53.6</v>
      </c>
      <c r="AG2096">
        <f>ROUND(AC2096,1)</f>
        <v>13</v>
      </c>
      <c r="AH2096">
        <v>2016</v>
      </c>
      <c r="AI2096" t="s">
        <v>38</v>
      </c>
      <c r="AJ2096" t="s">
        <v>38</v>
      </c>
    </row>
    <row r="2097" spans="3:36" x14ac:dyDescent="0.3">
      <c r="C2097">
        <v>2097</v>
      </c>
      <c r="D2097" t="str">
        <f t="shared" si="65"/>
        <v>52-Tomakomai2</v>
      </c>
      <c r="E2097" t="str">
        <f>VLOOKUP($D2097,metadata!$B$2:$S$451,2,0)</f>
        <v>Tanaka, K; Murata, K</v>
      </c>
      <c r="F2097" t="str">
        <f>VLOOKUP($D2097,metadata!$B$2:$S$451,3,0)</f>
        <v>Rapid evolution of photoperiodic response in a recently introduced insect Ophraella communa along geographic gradients</v>
      </c>
      <c r="G2097" t="str">
        <f>VLOOKUP($D2097,metadata!$B$2:$S$451,4,0)</f>
        <v>10.1111/ens.12200</v>
      </c>
      <c r="H2097" t="str">
        <f>VLOOKUP($D2097,metadata!$B$2:$S$451,5,0)</f>
        <v>y</v>
      </c>
      <c r="I2097" t="str">
        <f>VLOOKUP($D2097,metadata!$B$2:$S$451,6,0)</f>
        <v>a</v>
      </c>
      <c r="J2097" t="str">
        <f>VLOOKUP($D2097,metadata!$B$2:$S$451,7,0)</f>
        <v>i</v>
      </c>
      <c r="K2097">
        <f>VLOOKUP($D2097,metadata!$B$2:$S$451,8,0)</f>
        <v>7</v>
      </c>
      <c r="L2097">
        <f>VLOOKUP($D2097,metadata!$B$2:$S$451,9,0)</f>
        <v>3</v>
      </c>
      <c r="M2097" t="str">
        <f>VLOOKUP($D2097,metadata!$B$2:$S$451,10,0)</f>
        <v/>
      </c>
      <c r="N2097" t="str">
        <f>VLOOKUP($D2097,metadata!$B$2:$S$451,11,0)</f>
        <v>Ophraella communa</v>
      </c>
      <c r="O2097" t="str">
        <f>VLOOKUP($D2097,metadata!$B$2:$S$451,12,0)</f>
        <v>coleoptera</v>
      </c>
      <c r="P2097" t="str">
        <f>VLOOKUP($D2097,metadata!$B$2:$S$451,13,0)</f>
        <v>Tomakomai2</v>
      </c>
      <c r="Q2097">
        <f>VLOOKUP($D2097,metadata!$B$2:$S$451,14,0)</f>
        <v>42.6666666666667</v>
      </c>
      <c r="R2097">
        <f>VLOOKUP($D2097,metadata!$B$2:$S$451,15,0)</f>
        <v>141.65</v>
      </c>
      <c r="S2097" t="str">
        <f>VLOOKUP($D2097,metadata!$B$2:$S$451,16,0)</f>
        <v/>
      </c>
      <c r="T2097">
        <f>VLOOKUP($D2097,metadata!$B$2:$S$451,17,0)</f>
        <v>12</v>
      </c>
      <c r="U2097" t="str">
        <f>VLOOKUP($D2097,metadata!$B$2:$S$451,18,0)</f>
        <v/>
      </c>
      <c r="V2097">
        <f>VLOOKUP($D2097,metadata!$B$2:$Z$451,19,0)</f>
        <v>53.6</v>
      </c>
      <c r="W2097" t="str">
        <f>VLOOKUP($D2097,metadata!$B$2:$Z$451,20,0)</f>
        <v>acc</v>
      </c>
      <c r="X2097" t="str">
        <f>VLOOKUP($D2097,metadata!$B$2:$Z$451,21,0)</f>
        <v/>
      </c>
      <c r="Y2097" t="str">
        <f>VLOOKUP($D2097,metadata!$B$2:$Z$451,22,0)</f>
        <v>t-52</v>
      </c>
      <c r="Z2097" t="str">
        <f>VLOOKUP($D2097,metadata!$B$2:$Z$451,23,0)</f>
        <v/>
      </c>
      <c r="AA2097" t="str">
        <f>VLOOKUP($D2097,metadata!$B$2:$Z$451,24,0)</f>
        <v/>
      </c>
      <c r="AB2097" t="str">
        <f>VLOOKUP($D2097,metadata!$B$2:$Z$451,25,0)</f>
        <v/>
      </c>
      <c r="AC2097">
        <v>14</v>
      </c>
      <c r="AD2097">
        <v>0</v>
      </c>
      <c r="AF2097">
        <f>IF(AE2097="",V2097,AE2097)</f>
        <v>53.6</v>
      </c>
      <c r="AG2097">
        <f>ROUND(AC2097,1)</f>
        <v>14</v>
      </c>
      <c r="AH2097">
        <v>2016</v>
      </c>
      <c r="AI2097" t="s">
        <v>38</v>
      </c>
      <c r="AJ2097" t="s">
        <v>38</v>
      </c>
    </row>
    <row r="2098" spans="3:36" x14ac:dyDescent="0.3">
      <c r="C2098">
        <v>2098</v>
      </c>
      <c r="D2098" t="str">
        <f t="shared" si="65"/>
        <v>52-Kanazawa</v>
      </c>
      <c r="E2098" t="str">
        <f>VLOOKUP($D2098,metadata!$B$2:$S$451,2,0)</f>
        <v>Tanaka, K; Murata, K</v>
      </c>
      <c r="F2098" t="str">
        <f>VLOOKUP($D2098,metadata!$B$2:$S$451,3,0)</f>
        <v>Rapid evolution of photoperiodic response in a recently introduced insect Ophraella communa along geographic gradients</v>
      </c>
      <c r="G2098" t="str">
        <f>VLOOKUP($D2098,metadata!$B$2:$S$451,4,0)</f>
        <v>10.1111/ens.12200</v>
      </c>
      <c r="H2098" t="str">
        <f>VLOOKUP($D2098,metadata!$B$2:$S$451,5,0)</f>
        <v>y</v>
      </c>
      <c r="I2098" t="str">
        <f>VLOOKUP($D2098,metadata!$B$2:$S$451,6,0)</f>
        <v>a</v>
      </c>
      <c r="J2098" t="str">
        <f>VLOOKUP($D2098,metadata!$B$2:$S$451,7,0)</f>
        <v>i</v>
      </c>
      <c r="K2098">
        <f>VLOOKUP($D2098,metadata!$B$2:$S$451,8,0)</f>
        <v>7</v>
      </c>
      <c r="L2098">
        <f>VLOOKUP($D2098,metadata!$B$2:$S$451,9,0)</f>
        <v>3</v>
      </c>
      <c r="M2098" t="str">
        <f>VLOOKUP($D2098,metadata!$B$2:$S$451,10,0)</f>
        <v/>
      </c>
      <c r="N2098" t="str">
        <f>VLOOKUP($D2098,metadata!$B$2:$S$451,11,0)</f>
        <v>Ophraella communa</v>
      </c>
      <c r="O2098" t="str">
        <f>VLOOKUP($D2098,metadata!$B$2:$S$451,12,0)</f>
        <v>coleoptera</v>
      </c>
      <c r="P2098" t="str">
        <f>VLOOKUP($D2098,metadata!$B$2:$S$451,13,0)</f>
        <v>Kanazawa</v>
      </c>
      <c r="Q2098">
        <f>VLOOKUP($D2098,metadata!$B$2:$S$451,14,0)</f>
        <v>36.549999999999997</v>
      </c>
      <c r="R2098">
        <f>VLOOKUP($D2098,metadata!$B$2:$S$451,15,0)</f>
        <v>136.65</v>
      </c>
      <c r="S2098" t="str">
        <f>VLOOKUP($D2098,metadata!$B$2:$S$451,16,0)</f>
        <v/>
      </c>
      <c r="T2098">
        <f>VLOOKUP($D2098,metadata!$B$2:$S$451,17,0)</f>
        <v>11</v>
      </c>
      <c r="U2098" t="str">
        <f>VLOOKUP($D2098,metadata!$B$2:$S$451,18,0)</f>
        <v/>
      </c>
      <c r="V2098">
        <f>VLOOKUP($D2098,metadata!$B$2:$Z$451,19,0)</f>
        <v>48.3</v>
      </c>
      <c r="W2098" t="str">
        <f>VLOOKUP($D2098,metadata!$B$2:$Z$451,20,0)</f>
        <v>acc</v>
      </c>
      <c r="X2098" t="str">
        <f>VLOOKUP($D2098,metadata!$B$2:$Z$451,21,0)</f>
        <v/>
      </c>
      <c r="Y2098" t="str">
        <f>VLOOKUP($D2098,metadata!$B$2:$Z$451,22,0)</f>
        <v>t-52</v>
      </c>
      <c r="Z2098" t="str">
        <f>VLOOKUP($D2098,metadata!$B$2:$Z$451,23,0)</f>
        <v/>
      </c>
      <c r="AA2098" t="str">
        <f>VLOOKUP($D2098,metadata!$B$2:$Z$451,24,0)</f>
        <v/>
      </c>
      <c r="AB2098" t="str">
        <f>VLOOKUP($D2098,metadata!$B$2:$Z$451,25,0)</f>
        <v/>
      </c>
      <c r="AC2098">
        <v>12</v>
      </c>
      <c r="AD2098">
        <v>52.2</v>
      </c>
      <c r="AF2098">
        <f>IF(AE2098="",V2098,AE2098)</f>
        <v>48.3</v>
      </c>
      <c r="AG2098">
        <f>ROUND(AC2098,1)</f>
        <v>12</v>
      </c>
      <c r="AH2098">
        <v>2016</v>
      </c>
      <c r="AI2098" t="s">
        <v>38</v>
      </c>
      <c r="AJ2098" t="s">
        <v>38</v>
      </c>
    </row>
    <row r="2099" spans="3:36" x14ac:dyDescent="0.3">
      <c r="C2099">
        <v>2099</v>
      </c>
      <c r="D2099" t="str">
        <f t="shared" si="65"/>
        <v>52-Kanazawa</v>
      </c>
      <c r="E2099" t="str">
        <f>VLOOKUP($D2099,metadata!$B$2:$S$451,2,0)</f>
        <v>Tanaka, K; Murata, K</v>
      </c>
      <c r="F2099" t="str">
        <f>VLOOKUP($D2099,metadata!$B$2:$S$451,3,0)</f>
        <v>Rapid evolution of photoperiodic response in a recently introduced insect Ophraella communa along geographic gradients</v>
      </c>
      <c r="G2099" t="str">
        <f>VLOOKUP($D2099,metadata!$B$2:$S$451,4,0)</f>
        <v>10.1111/ens.12200</v>
      </c>
      <c r="H2099" t="str">
        <f>VLOOKUP($D2099,metadata!$B$2:$S$451,5,0)</f>
        <v>y</v>
      </c>
      <c r="I2099" t="str">
        <f>VLOOKUP($D2099,metadata!$B$2:$S$451,6,0)</f>
        <v>a</v>
      </c>
      <c r="J2099" t="str">
        <f>VLOOKUP($D2099,metadata!$B$2:$S$451,7,0)</f>
        <v>i</v>
      </c>
      <c r="K2099">
        <f>VLOOKUP($D2099,metadata!$B$2:$S$451,8,0)</f>
        <v>7</v>
      </c>
      <c r="L2099">
        <f>VLOOKUP($D2099,metadata!$B$2:$S$451,9,0)</f>
        <v>3</v>
      </c>
      <c r="M2099" t="str">
        <f>VLOOKUP($D2099,metadata!$B$2:$S$451,10,0)</f>
        <v/>
      </c>
      <c r="N2099" t="str">
        <f>VLOOKUP($D2099,metadata!$B$2:$S$451,11,0)</f>
        <v>Ophraella communa</v>
      </c>
      <c r="O2099" t="str">
        <f>VLOOKUP($D2099,metadata!$B$2:$S$451,12,0)</f>
        <v>coleoptera</v>
      </c>
      <c r="P2099" t="str">
        <f>VLOOKUP($D2099,metadata!$B$2:$S$451,13,0)</f>
        <v>Kanazawa</v>
      </c>
      <c r="Q2099">
        <f>VLOOKUP($D2099,metadata!$B$2:$S$451,14,0)</f>
        <v>36.549999999999997</v>
      </c>
      <c r="R2099">
        <f>VLOOKUP($D2099,metadata!$B$2:$S$451,15,0)</f>
        <v>136.65</v>
      </c>
      <c r="S2099" t="str">
        <f>VLOOKUP($D2099,metadata!$B$2:$S$451,16,0)</f>
        <v/>
      </c>
      <c r="T2099">
        <f>VLOOKUP($D2099,metadata!$B$2:$S$451,17,0)</f>
        <v>11</v>
      </c>
      <c r="U2099" t="str">
        <f>VLOOKUP($D2099,metadata!$B$2:$S$451,18,0)</f>
        <v/>
      </c>
      <c r="V2099">
        <f>VLOOKUP($D2099,metadata!$B$2:$Z$451,19,0)</f>
        <v>48.3</v>
      </c>
      <c r="W2099" t="str">
        <f>VLOOKUP($D2099,metadata!$B$2:$Z$451,20,0)</f>
        <v>acc</v>
      </c>
      <c r="X2099" t="str">
        <f>VLOOKUP($D2099,metadata!$B$2:$Z$451,21,0)</f>
        <v/>
      </c>
      <c r="Y2099" t="str">
        <f>VLOOKUP($D2099,metadata!$B$2:$Z$451,22,0)</f>
        <v>t-52</v>
      </c>
      <c r="Z2099" t="str">
        <f>VLOOKUP($D2099,metadata!$B$2:$Z$451,23,0)</f>
        <v/>
      </c>
      <c r="AA2099" t="str">
        <f>VLOOKUP($D2099,metadata!$B$2:$Z$451,24,0)</f>
        <v/>
      </c>
      <c r="AB2099" t="str">
        <f>VLOOKUP($D2099,metadata!$B$2:$Z$451,25,0)</f>
        <v/>
      </c>
      <c r="AC2099">
        <v>13</v>
      </c>
      <c r="AD2099">
        <v>27.8</v>
      </c>
      <c r="AF2099">
        <f>IF(AE2099="",V2099,AE2099)</f>
        <v>48.3</v>
      </c>
      <c r="AG2099">
        <f>ROUND(AC2099,1)</f>
        <v>13</v>
      </c>
      <c r="AH2099">
        <v>2016</v>
      </c>
      <c r="AI2099" t="s">
        <v>38</v>
      </c>
      <c r="AJ2099" t="s">
        <v>38</v>
      </c>
    </row>
    <row r="2100" spans="3:36" x14ac:dyDescent="0.3">
      <c r="C2100">
        <v>2100</v>
      </c>
      <c r="D2100" t="str">
        <f t="shared" si="65"/>
        <v>52-Kanazawa</v>
      </c>
      <c r="E2100" t="str">
        <f>VLOOKUP($D2100,metadata!$B$2:$S$451,2,0)</f>
        <v>Tanaka, K; Murata, K</v>
      </c>
      <c r="F2100" t="str">
        <f>VLOOKUP($D2100,metadata!$B$2:$S$451,3,0)</f>
        <v>Rapid evolution of photoperiodic response in a recently introduced insect Ophraella communa along geographic gradients</v>
      </c>
      <c r="G2100" t="str">
        <f>VLOOKUP($D2100,metadata!$B$2:$S$451,4,0)</f>
        <v>10.1111/ens.12200</v>
      </c>
      <c r="H2100" t="str">
        <f>VLOOKUP($D2100,metadata!$B$2:$S$451,5,0)</f>
        <v>y</v>
      </c>
      <c r="I2100" t="str">
        <f>VLOOKUP($D2100,metadata!$B$2:$S$451,6,0)</f>
        <v>a</v>
      </c>
      <c r="J2100" t="str">
        <f>VLOOKUP($D2100,metadata!$B$2:$S$451,7,0)</f>
        <v>i</v>
      </c>
      <c r="K2100">
        <f>VLOOKUP($D2100,metadata!$B$2:$S$451,8,0)</f>
        <v>7</v>
      </c>
      <c r="L2100">
        <f>VLOOKUP($D2100,metadata!$B$2:$S$451,9,0)</f>
        <v>3</v>
      </c>
      <c r="M2100" t="str">
        <f>VLOOKUP($D2100,metadata!$B$2:$S$451,10,0)</f>
        <v/>
      </c>
      <c r="N2100" t="str">
        <f>VLOOKUP($D2100,metadata!$B$2:$S$451,11,0)</f>
        <v>Ophraella communa</v>
      </c>
      <c r="O2100" t="str">
        <f>VLOOKUP($D2100,metadata!$B$2:$S$451,12,0)</f>
        <v>coleoptera</v>
      </c>
      <c r="P2100" t="str">
        <f>VLOOKUP($D2100,metadata!$B$2:$S$451,13,0)</f>
        <v>Kanazawa</v>
      </c>
      <c r="Q2100">
        <f>VLOOKUP($D2100,metadata!$B$2:$S$451,14,0)</f>
        <v>36.549999999999997</v>
      </c>
      <c r="R2100">
        <f>VLOOKUP($D2100,metadata!$B$2:$S$451,15,0)</f>
        <v>136.65</v>
      </c>
      <c r="S2100" t="str">
        <f>VLOOKUP($D2100,metadata!$B$2:$S$451,16,0)</f>
        <v/>
      </c>
      <c r="T2100">
        <f>VLOOKUP($D2100,metadata!$B$2:$S$451,17,0)</f>
        <v>11</v>
      </c>
      <c r="U2100" t="str">
        <f>VLOOKUP($D2100,metadata!$B$2:$S$451,18,0)</f>
        <v/>
      </c>
      <c r="V2100">
        <f>VLOOKUP($D2100,metadata!$B$2:$Z$451,19,0)</f>
        <v>48.3</v>
      </c>
      <c r="W2100" t="str">
        <f>VLOOKUP($D2100,metadata!$B$2:$Z$451,20,0)</f>
        <v>acc</v>
      </c>
      <c r="X2100" t="str">
        <f>VLOOKUP($D2100,metadata!$B$2:$Z$451,21,0)</f>
        <v/>
      </c>
      <c r="Y2100" t="str">
        <f>VLOOKUP($D2100,metadata!$B$2:$Z$451,22,0)</f>
        <v>t-52</v>
      </c>
      <c r="Z2100" t="str">
        <f>VLOOKUP($D2100,metadata!$B$2:$Z$451,23,0)</f>
        <v/>
      </c>
      <c r="AA2100" t="str">
        <f>VLOOKUP($D2100,metadata!$B$2:$Z$451,24,0)</f>
        <v/>
      </c>
      <c r="AB2100" t="str">
        <f>VLOOKUP($D2100,metadata!$B$2:$Z$451,25,0)</f>
        <v/>
      </c>
      <c r="AC2100">
        <v>14</v>
      </c>
      <c r="AD2100">
        <v>0</v>
      </c>
      <c r="AF2100">
        <f>IF(AE2100="",V2100,AE2100)</f>
        <v>48.3</v>
      </c>
      <c r="AG2100">
        <f>ROUND(AC2100,1)</f>
        <v>14</v>
      </c>
      <c r="AH2100">
        <v>2016</v>
      </c>
      <c r="AI2100" t="s">
        <v>38</v>
      </c>
      <c r="AJ2100" t="s">
        <v>38</v>
      </c>
    </row>
    <row r="2101" spans="3:36" x14ac:dyDescent="0.3">
      <c r="C2101">
        <v>2101</v>
      </c>
      <c r="D2101" t="str">
        <f t="shared" si="65"/>
        <v>52-Ueda</v>
      </c>
      <c r="E2101" t="str">
        <f>VLOOKUP($D2101,metadata!$B$2:$S$451,2,0)</f>
        <v>Tanaka, K; Murata, K</v>
      </c>
      <c r="F2101" t="str">
        <f>VLOOKUP($D2101,metadata!$B$2:$S$451,3,0)</f>
        <v>Rapid evolution of photoperiodic response in a recently introduced insect Ophraella communa along geographic gradients</v>
      </c>
      <c r="G2101" t="str">
        <f>VLOOKUP($D2101,metadata!$B$2:$S$451,4,0)</f>
        <v>10.1111/ens.12200</v>
      </c>
      <c r="H2101" t="str">
        <f>VLOOKUP($D2101,metadata!$B$2:$S$451,5,0)</f>
        <v>y</v>
      </c>
      <c r="I2101" t="str">
        <f>VLOOKUP($D2101,metadata!$B$2:$S$451,6,0)</f>
        <v>a</v>
      </c>
      <c r="J2101" t="str">
        <f>VLOOKUP($D2101,metadata!$B$2:$S$451,7,0)</f>
        <v>i</v>
      </c>
      <c r="K2101">
        <f>VLOOKUP($D2101,metadata!$B$2:$S$451,8,0)</f>
        <v>7</v>
      </c>
      <c r="L2101">
        <f>VLOOKUP($D2101,metadata!$B$2:$S$451,9,0)</f>
        <v>3</v>
      </c>
      <c r="M2101" t="str">
        <f>VLOOKUP($D2101,metadata!$B$2:$S$451,10,0)</f>
        <v/>
      </c>
      <c r="N2101" t="str">
        <f>VLOOKUP($D2101,metadata!$B$2:$S$451,11,0)</f>
        <v>Ophraella communa</v>
      </c>
      <c r="O2101" t="str">
        <f>VLOOKUP($D2101,metadata!$B$2:$S$451,12,0)</f>
        <v>coleoptera</v>
      </c>
      <c r="P2101" t="str">
        <f>VLOOKUP($D2101,metadata!$B$2:$S$451,13,0)</f>
        <v>Ueda</v>
      </c>
      <c r="Q2101">
        <f>VLOOKUP($D2101,metadata!$B$2:$S$451,14,0)</f>
        <v>36.4</v>
      </c>
      <c r="R2101">
        <f>VLOOKUP($D2101,metadata!$B$2:$S$451,15,0)</f>
        <v>138.19999999999999</v>
      </c>
      <c r="S2101" t="str">
        <f>VLOOKUP($D2101,metadata!$B$2:$S$451,16,0)</f>
        <v/>
      </c>
      <c r="T2101">
        <f>VLOOKUP($D2101,metadata!$B$2:$S$451,17,0)</f>
        <v>419</v>
      </c>
      <c r="U2101" t="str">
        <f>VLOOKUP($D2101,metadata!$B$2:$S$451,18,0)</f>
        <v/>
      </c>
      <c r="V2101">
        <f>VLOOKUP($D2101,metadata!$B$2:$Z$451,19,0)</f>
        <v>50.6</v>
      </c>
      <c r="W2101" t="str">
        <f>VLOOKUP($D2101,metadata!$B$2:$Z$451,20,0)</f>
        <v>acc</v>
      </c>
      <c r="X2101" t="str">
        <f>VLOOKUP($D2101,metadata!$B$2:$Z$451,21,0)</f>
        <v/>
      </c>
      <c r="Y2101" t="str">
        <f>VLOOKUP($D2101,metadata!$B$2:$Z$451,22,0)</f>
        <v>t-52</v>
      </c>
      <c r="Z2101" t="str">
        <f>VLOOKUP($D2101,metadata!$B$2:$Z$451,23,0)</f>
        <v/>
      </c>
      <c r="AA2101" t="str">
        <f>VLOOKUP($D2101,metadata!$B$2:$Z$451,24,0)</f>
        <v/>
      </c>
      <c r="AB2101" t="str">
        <f>VLOOKUP($D2101,metadata!$B$2:$Z$451,25,0)</f>
        <v/>
      </c>
      <c r="AC2101">
        <v>12</v>
      </c>
      <c r="AD2101">
        <v>53.8</v>
      </c>
      <c r="AF2101">
        <f>IF(AE2101="",V2101,AE2101)</f>
        <v>50.6</v>
      </c>
      <c r="AG2101">
        <f>ROUND(AC2101,1)</f>
        <v>12</v>
      </c>
      <c r="AH2101">
        <v>2016</v>
      </c>
      <c r="AI2101" t="s">
        <v>38</v>
      </c>
      <c r="AJ2101" t="s">
        <v>38</v>
      </c>
    </row>
    <row r="2102" spans="3:36" x14ac:dyDescent="0.3">
      <c r="C2102">
        <v>2102</v>
      </c>
      <c r="D2102" t="str">
        <f t="shared" si="65"/>
        <v>52-Ueda</v>
      </c>
      <c r="E2102" t="str">
        <f>VLOOKUP($D2102,metadata!$B$2:$S$451,2,0)</f>
        <v>Tanaka, K; Murata, K</v>
      </c>
      <c r="F2102" t="str">
        <f>VLOOKUP($D2102,metadata!$B$2:$S$451,3,0)</f>
        <v>Rapid evolution of photoperiodic response in a recently introduced insect Ophraella communa along geographic gradients</v>
      </c>
      <c r="G2102" t="str">
        <f>VLOOKUP($D2102,metadata!$B$2:$S$451,4,0)</f>
        <v>10.1111/ens.12200</v>
      </c>
      <c r="H2102" t="str">
        <f>VLOOKUP($D2102,metadata!$B$2:$S$451,5,0)</f>
        <v>y</v>
      </c>
      <c r="I2102" t="str">
        <f>VLOOKUP($D2102,metadata!$B$2:$S$451,6,0)</f>
        <v>a</v>
      </c>
      <c r="J2102" t="str">
        <f>VLOOKUP($D2102,metadata!$B$2:$S$451,7,0)</f>
        <v>i</v>
      </c>
      <c r="K2102">
        <f>VLOOKUP($D2102,metadata!$B$2:$S$451,8,0)</f>
        <v>7</v>
      </c>
      <c r="L2102">
        <f>VLOOKUP($D2102,metadata!$B$2:$S$451,9,0)</f>
        <v>3</v>
      </c>
      <c r="M2102" t="str">
        <f>VLOOKUP($D2102,metadata!$B$2:$S$451,10,0)</f>
        <v/>
      </c>
      <c r="N2102" t="str">
        <f>VLOOKUP($D2102,metadata!$B$2:$S$451,11,0)</f>
        <v>Ophraella communa</v>
      </c>
      <c r="O2102" t="str">
        <f>VLOOKUP($D2102,metadata!$B$2:$S$451,12,0)</f>
        <v>coleoptera</v>
      </c>
      <c r="P2102" t="str">
        <f>VLOOKUP($D2102,metadata!$B$2:$S$451,13,0)</f>
        <v>Ueda</v>
      </c>
      <c r="Q2102">
        <f>VLOOKUP($D2102,metadata!$B$2:$S$451,14,0)</f>
        <v>36.4</v>
      </c>
      <c r="R2102">
        <f>VLOOKUP($D2102,metadata!$B$2:$S$451,15,0)</f>
        <v>138.19999999999999</v>
      </c>
      <c r="S2102" t="str">
        <f>VLOOKUP($D2102,metadata!$B$2:$S$451,16,0)</f>
        <v/>
      </c>
      <c r="T2102">
        <f>VLOOKUP($D2102,metadata!$B$2:$S$451,17,0)</f>
        <v>419</v>
      </c>
      <c r="U2102" t="str">
        <f>VLOOKUP($D2102,metadata!$B$2:$S$451,18,0)</f>
        <v/>
      </c>
      <c r="V2102">
        <f>VLOOKUP($D2102,metadata!$B$2:$Z$451,19,0)</f>
        <v>50.6</v>
      </c>
      <c r="W2102" t="str">
        <f>VLOOKUP($D2102,metadata!$B$2:$Z$451,20,0)</f>
        <v>acc</v>
      </c>
      <c r="X2102" t="str">
        <f>VLOOKUP($D2102,metadata!$B$2:$Z$451,21,0)</f>
        <v/>
      </c>
      <c r="Y2102" t="str">
        <f>VLOOKUP($D2102,metadata!$B$2:$Z$451,22,0)</f>
        <v>t-52</v>
      </c>
      <c r="Z2102" t="str">
        <f>VLOOKUP($D2102,metadata!$B$2:$Z$451,23,0)</f>
        <v/>
      </c>
      <c r="AA2102" t="str">
        <f>VLOOKUP($D2102,metadata!$B$2:$Z$451,24,0)</f>
        <v/>
      </c>
      <c r="AB2102" t="str">
        <f>VLOOKUP($D2102,metadata!$B$2:$Z$451,25,0)</f>
        <v/>
      </c>
      <c r="AC2102">
        <v>13</v>
      </c>
      <c r="AD2102">
        <v>45.3</v>
      </c>
      <c r="AF2102">
        <f>IF(AE2102="",V2102,AE2102)</f>
        <v>50.6</v>
      </c>
      <c r="AG2102">
        <f>ROUND(AC2102,1)</f>
        <v>13</v>
      </c>
      <c r="AH2102">
        <v>2016</v>
      </c>
      <c r="AI2102" t="s">
        <v>38</v>
      </c>
      <c r="AJ2102" t="s">
        <v>38</v>
      </c>
    </row>
    <row r="2103" spans="3:36" x14ac:dyDescent="0.3">
      <c r="C2103">
        <v>2103</v>
      </c>
      <c r="D2103" t="str">
        <f t="shared" si="65"/>
        <v>52-Ueda</v>
      </c>
      <c r="E2103" t="str">
        <f>VLOOKUP($D2103,metadata!$B$2:$S$451,2,0)</f>
        <v>Tanaka, K; Murata, K</v>
      </c>
      <c r="F2103" t="str">
        <f>VLOOKUP($D2103,metadata!$B$2:$S$451,3,0)</f>
        <v>Rapid evolution of photoperiodic response in a recently introduced insect Ophraella communa along geographic gradients</v>
      </c>
      <c r="G2103" t="str">
        <f>VLOOKUP($D2103,metadata!$B$2:$S$451,4,0)</f>
        <v>10.1111/ens.12200</v>
      </c>
      <c r="H2103" t="str">
        <f>VLOOKUP($D2103,metadata!$B$2:$S$451,5,0)</f>
        <v>y</v>
      </c>
      <c r="I2103" t="str">
        <f>VLOOKUP($D2103,metadata!$B$2:$S$451,6,0)</f>
        <v>a</v>
      </c>
      <c r="J2103" t="str">
        <f>VLOOKUP($D2103,metadata!$B$2:$S$451,7,0)</f>
        <v>i</v>
      </c>
      <c r="K2103">
        <f>VLOOKUP($D2103,metadata!$B$2:$S$451,8,0)</f>
        <v>7</v>
      </c>
      <c r="L2103">
        <f>VLOOKUP($D2103,metadata!$B$2:$S$451,9,0)</f>
        <v>3</v>
      </c>
      <c r="M2103" t="str">
        <f>VLOOKUP($D2103,metadata!$B$2:$S$451,10,0)</f>
        <v/>
      </c>
      <c r="N2103" t="str">
        <f>VLOOKUP($D2103,metadata!$B$2:$S$451,11,0)</f>
        <v>Ophraella communa</v>
      </c>
      <c r="O2103" t="str">
        <f>VLOOKUP($D2103,metadata!$B$2:$S$451,12,0)</f>
        <v>coleoptera</v>
      </c>
      <c r="P2103" t="str">
        <f>VLOOKUP($D2103,metadata!$B$2:$S$451,13,0)</f>
        <v>Ueda</v>
      </c>
      <c r="Q2103">
        <f>VLOOKUP($D2103,metadata!$B$2:$S$451,14,0)</f>
        <v>36.4</v>
      </c>
      <c r="R2103">
        <f>VLOOKUP($D2103,metadata!$B$2:$S$451,15,0)</f>
        <v>138.19999999999999</v>
      </c>
      <c r="S2103" t="str">
        <f>VLOOKUP($D2103,metadata!$B$2:$S$451,16,0)</f>
        <v/>
      </c>
      <c r="T2103">
        <f>VLOOKUP($D2103,metadata!$B$2:$S$451,17,0)</f>
        <v>419</v>
      </c>
      <c r="U2103" t="str">
        <f>VLOOKUP($D2103,metadata!$B$2:$S$451,18,0)</f>
        <v/>
      </c>
      <c r="V2103">
        <f>VLOOKUP($D2103,metadata!$B$2:$Z$451,19,0)</f>
        <v>50.6</v>
      </c>
      <c r="W2103" t="str">
        <f>VLOOKUP($D2103,metadata!$B$2:$Z$451,20,0)</f>
        <v>acc</v>
      </c>
      <c r="X2103" t="str">
        <f>VLOOKUP($D2103,metadata!$B$2:$Z$451,21,0)</f>
        <v/>
      </c>
      <c r="Y2103" t="str">
        <f>VLOOKUP($D2103,metadata!$B$2:$Z$451,22,0)</f>
        <v>t-52</v>
      </c>
      <c r="Z2103" t="str">
        <f>VLOOKUP($D2103,metadata!$B$2:$Z$451,23,0)</f>
        <v/>
      </c>
      <c r="AA2103" t="str">
        <f>VLOOKUP($D2103,metadata!$B$2:$Z$451,24,0)</f>
        <v/>
      </c>
      <c r="AB2103" t="str">
        <f>VLOOKUP($D2103,metadata!$B$2:$Z$451,25,0)</f>
        <v/>
      </c>
      <c r="AC2103">
        <v>14</v>
      </c>
      <c r="AD2103">
        <v>0</v>
      </c>
      <c r="AF2103">
        <f>IF(AE2103="",V2103,AE2103)</f>
        <v>50.6</v>
      </c>
      <c r="AG2103">
        <f>ROUND(AC2103,1)</f>
        <v>14</v>
      </c>
      <c r="AH2103">
        <v>2016</v>
      </c>
      <c r="AI2103" t="s">
        <v>38</v>
      </c>
      <c r="AJ2103" t="s">
        <v>38</v>
      </c>
    </row>
    <row r="2104" spans="3:36" x14ac:dyDescent="0.3">
      <c r="C2104">
        <v>2104</v>
      </c>
      <c r="D2104" t="str">
        <f t="shared" si="65"/>
        <v>52-Tsukuba</v>
      </c>
      <c r="E2104" t="str">
        <f>VLOOKUP($D2104,metadata!$B$2:$S$451,2,0)</f>
        <v>Tanaka, K; Murata, K</v>
      </c>
      <c r="F2104" t="str">
        <f>VLOOKUP($D2104,metadata!$B$2:$S$451,3,0)</f>
        <v>Rapid evolution of photoperiodic response in a recently introduced insect Ophraella communa along geographic gradients</v>
      </c>
      <c r="G2104" t="str">
        <f>VLOOKUP($D2104,metadata!$B$2:$S$451,4,0)</f>
        <v>10.1111/ens.12200</v>
      </c>
      <c r="H2104" t="str">
        <f>VLOOKUP($D2104,metadata!$B$2:$S$451,5,0)</f>
        <v>y</v>
      </c>
      <c r="I2104" t="str">
        <f>VLOOKUP($D2104,metadata!$B$2:$S$451,6,0)</f>
        <v>a</v>
      </c>
      <c r="J2104" t="str">
        <f>VLOOKUP($D2104,metadata!$B$2:$S$451,7,0)</f>
        <v>i</v>
      </c>
      <c r="K2104">
        <f>VLOOKUP($D2104,metadata!$B$2:$S$451,8,0)</f>
        <v>7</v>
      </c>
      <c r="L2104">
        <f>VLOOKUP($D2104,metadata!$B$2:$S$451,9,0)</f>
        <v>3</v>
      </c>
      <c r="M2104" t="str">
        <f>VLOOKUP($D2104,metadata!$B$2:$S$451,10,0)</f>
        <v/>
      </c>
      <c r="N2104" t="str">
        <f>VLOOKUP($D2104,metadata!$B$2:$S$451,11,0)</f>
        <v>Ophraella communa</v>
      </c>
      <c r="O2104" t="str">
        <f>VLOOKUP($D2104,metadata!$B$2:$S$451,12,0)</f>
        <v>coleoptera</v>
      </c>
      <c r="P2104" t="str">
        <f>VLOOKUP($D2104,metadata!$B$2:$S$451,13,0)</f>
        <v>Tsukuba</v>
      </c>
      <c r="Q2104">
        <f>VLOOKUP($D2104,metadata!$B$2:$S$451,14,0)</f>
        <v>36.033333333333303</v>
      </c>
      <c r="R2104">
        <f>VLOOKUP($D2104,metadata!$B$2:$S$451,15,0)</f>
        <v>140.11666666666699</v>
      </c>
      <c r="S2104" t="str">
        <f>VLOOKUP($D2104,metadata!$B$2:$S$451,16,0)</f>
        <v/>
      </c>
      <c r="T2104">
        <f>VLOOKUP($D2104,metadata!$B$2:$S$451,17,0)</f>
        <v>25</v>
      </c>
      <c r="U2104" t="str">
        <f>VLOOKUP($D2104,metadata!$B$2:$S$451,18,0)</f>
        <v/>
      </c>
      <c r="V2104">
        <f>VLOOKUP($D2104,metadata!$B$2:$Z$451,19,0)</f>
        <v>49.66</v>
      </c>
      <c r="W2104" t="str">
        <f>VLOOKUP($D2104,metadata!$B$2:$Z$451,20,0)</f>
        <v>acc</v>
      </c>
      <c r="X2104" t="str">
        <f>VLOOKUP($D2104,metadata!$B$2:$Z$451,21,0)</f>
        <v/>
      </c>
      <c r="Y2104" t="str">
        <f>VLOOKUP($D2104,metadata!$B$2:$Z$451,22,0)</f>
        <v>t-52</v>
      </c>
      <c r="Z2104" t="str">
        <f>VLOOKUP($D2104,metadata!$B$2:$Z$451,23,0)</f>
        <v/>
      </c>
      <c r="AA2104" t="str">
        <f>VLOOKUP($D2104,metadata!$B$2:$Z$451,24,0)</f>
        <v/>
      </c>
      <c r="AB2104" t="str">
        <f>VLOOKUP($D2104,metadata!$B$2:$Z$451,25,0)</f>
        <v/>
      </c>
      <c r="AC2104">
        <v>12</v>
      </c>
      <c r="AD2104">
        <v>86</v>
      </c>
      <c r="AF2104">
        <f>IF(AE2104="",V2104,AE2104)</f>
        <v>49.66</v>
      </c>
      <c r="AG2104">
        <f>ROUND(AC2104,1)</f>
        <v>12</v>
      </c>
      <c r="AH2104">
        <v>2016</v>
      </c>
      <c r="AI2104" t="s">
        <v>38</v>
      </c>
      <c r="AJ2104" t="s">
        <v>38</v>
      </c>
    </row>
    <row r="2105" spans="3:36" x14ac:dyDescent="0.3">
      <c r="C2105">
        <v>2105</v>
      </c>
      <c r="D2105" t="str">
        <f t="shared" si="65"/>
        <v>52-Tsukuba</v>
      </c>
      <c r="E2105" t="str">
        <f>VLOOKUP($D2105,metadata!$B$2:$S$451,2,0)</f>
        <v>Tanaka, K; Murata, K</v>
      </c>
      <c r="F2105" t="str">
        <f>VLOOKUP($D2105,metadata!$B$2:$S$451,3,0)</f>
        <v>Rapid evolution of photoperiodic response in a recently introduced insect Ophraella communa along geographic gradients</v>
      </c>
      <c r="G2105" t="str">
        <f>VLOOKUP($D2105,metadata!$B$2:$S$451,4,0)</f>
        <v>10.1111/ens.12200</v>
      </c>
      <c r="H2105" t="str">
        <f>VLOOKUP($D2105,metadata!$B$2:$S$451,5,0)</f>
        <v>y</v>
      </c>
      <c r="I2105" t="str">
        <f>VLOOKUP($D2105,metadata!$B$2:$S$451,6,0)</f>
        <v>a</v>
      </c>
      <c r="J2105" t="str">
        <f>VLOOKUP($D2105,metadata!$B$2:$S$451,7,0)</f>
        <v>i</v>
      </c>
      <c r="K2105">
        <f>VLOOKUP($D2105,metadata!$B$2:$S$451,8,0)</f>
        <v>7</v>
      </c>
      <c r="L2105">
        <f>VLOOKUP($D2105,metadata!$B$2:$S$451,9,0)</f>
        <v>3</v>
      </c>
      <c r="M2105" t="str">
        <f>VLOOKUP($D2105,metadata!$B$2:$S$451,10,0)</f>
        <v/>
      </c>
      <c r="N2105" t="str">
        <f>VLOOKUP($D2105,metadata!$B$2:$S$451,11,0)</f>
        <v>Ophraella communa</v>
      </c>
      <c r="O2105" t="str">
        <f>VLOOKUP($D2105,metadata!$B$2:$S$451,12,0)</f>
        <v>coleoptera</v>
      </c>
      <c r="P2105" t="str">
        <f>VLOOKUP($D2105,metadata!$B$2:$S$451,13,0)</f>
        <v>Tsukuba</v>
      </c>
      <c r="Q2105">
        <f>VLOOKUP($D2105,metadata!$B$2:$S$451,14,0)</f>
        <v>36.033333333333303</v>
      </c>
      <c r="R2105">
        <f>VLOOKUP($D2105,metadata!$B$2:$S$451,15,0)</f>
        <v>140.11666666666699</v>
      </c>
      <c r="S2105" t="str">
        <f>VLOOKUP($D2105,metadata!$B$2:$S$451,16,0)</f>
        <v/>
      </c>
      <c r="T2105">
        <f>VLOOKUP($D2105,metadata!$B$2:$S$451,17,0)</f>
        <v>25</v>
      </c>
      <c r="U2105" t="str">
        <f>VLOOKUP($D2105,metadata!$B$2:$S$451,18,0)</f>
        <v/>
      </c>
      <c r="V2105">
        <f>VLOOKUP($D2105,metadata!$B$2:$Z$451,19,0)</f>
        <v>49.66</v>
      </c>
      <c r="W2105" t="str">
        <f>VLOOKUP($D2105,metadata!$B$2:$Z$451,20,0)</f>
        <v>acc</v>
      </c>
      <c r="X2105" t="str">
        <f>VLOOKUP($D2105,metadata!$B$2:$Z$451,21,0)</f>
        <v/>
      </c>
      <c r="Y2105" t="str">
        <f>VLOOKUP($D2105,metadata!$B$2:$Z$451,22,0)</f>
        <v>t-52</v>
      </c>
      <c r="Z2105" t="str">
        <f>VLOOKUP($D2105,metadata!$B$2:$Z$451,23,0)</f>
        <v/>
      </c>
      <c r="AA2105" t="str">
        <f>VLOOKUP($D2105,metadata!$B$2:$Z$451,24,0)</f>
        <v/>
      </c>
      <c r="AB2105" t="str">
        <f>VLOOKUP($D2105,metadata!$B$2:$Z$451,25,0)</f>
        <v/>
      </c>
      <c r="AC2105">
        <v>13</v>
      </c>
      <c r="AD2105">
        <v>45</v>
      </c>
      <c r="AF2105">
        <f>IF(AE2105="",V2105,AE2105)</f>
        <v>49.66</v>
      </c>
      <c r="AG2105">
        <f>ROUND(AC2105,1)</f>
        <v>13</v>
      </c>
      <c r="AH2105">
        <v>2016</v>
      </c>
      <c r="AI2105" t="s">
        <v>38</v>
      </c>
      <c r="AJ2105" t="s">
        <v>38</v>
      </c>
    </row>
    <row r="2106" spans="3:36" x14ac:dyDescent="0.3">
      <c r="C2106">
        <v>2106</v>
      </c>
      <c r="D2106" t="str">
        <f t="shared" si="65"/>
        <v>52-Tsukuba</v>
      </c>
      <c r="E2106" t="str">
        <f>VLOOKUP($D2106,metadata!$B$2:$S$451,2,0)</f>
        <v>Tanaka, K; Murata, K</v>
      </c>
      <c r="F2106" t="str">
        <f>VLOOKUP($D2106,metadata!$B$2:$S$451,3,0)</f>
        <v>Rapid evolution of photoperiodic response in a recently introduced insect Ophraella communa along geographic gradients</v>
      </c>
      <c r="G2106" t="str">
        <f>VLOOKUP($D2106,metadata!$B$2:$S$451,4,0)</f>
        <v>10.1111/ens.12200</v>
      </c>
      <c r="H2106" t="str">
        <f>VLOOKUP($D2106,metadata!$B$2:$S$451,5,0)</f>
        <v>y</v>
      </c>
      <c r="I2106" t="str">
        <f>VLOOKUP($D2106,metadata!$B$2:$S$451,6,0)</f>
        <v>a</v>
      </c>
      <c r="J2106" t="str">
        <f>VLOOKUP($D2106,metadata!$B$2:$S$451,7,0)</f>
        <v>i</v>
      </c>
      <c r="K2106">
        <f>VLOOKUP($D2106,metadata!$B$2:$S$451,8,0)</f>
        <v>7</v>
      </c>
      <c r="L2106">
        <f>VLOOKUP($D2106,metadata!$B$2:$S$451,9,0)</f>
        <v>3</v>
      </c>
      <c r="M2106" t="str">
        <f>VLOOKUP($D2106,metadata!$B$2:$S$451,10,0)</f>
        <v/>
      </c>
      <c r="N2106" t="str">
        <f>VLOOKUP($D2106,metadata!$B$2:$S$451,11,0)</f>
        <v>Ophraella communa</v>
      </c>
      <c r="O2106" t="str">
        <f>VLOOKUP($D2106,metadata!$B$2:$S$451,12,0)</f>
        <v>coleoptera</v>
      </c>
      <c r="P2106" t="str">
        <f>VLOOKUP($D2106,metadata!$B$2:$S$451,13,0)</f>
        <v>Tsukuba</v>
      </c>
      <c r="Q2106">
        <f>VLOOKUP($D2106,metadata!$B$2:$S$451,14,0)</f>
        <v>36.033333333333303</v>
      </c>
      <c r="R2106">
        <f>VLOOKUP($D2106,metadata!$B$2:$S$451,15,0)</f>
        <v>140.11666666666699</v>
      </c>
      <c r="S2106" t="str">
        <f>VLOOKUP($D2106,metadata!$B$2:$S$451,16,0)</f>
        <v/>
      </c>
      <c r="T2106">
        <f>VLOOKUP($D2106,metadata!$B$2:$S$451,17,0)</f>
        <v>25</v>
      </c>
      <c r="U2106" t="str">
        <f>VLOOKUP($D2106,metadata!$B$2:$S$451,18,0)</f>
        <v/>
      </c>
      <c r="V2106">
        <f>VLOOKUP($D2106,metadata!$B$2:$Z$451,19,0)</f>
        <v>49.66</v>
      </c>
      <c r="W2106" t="str">
        <f>VLOOKUP($D2106,metadata!$B$2:$Z$451,20,0)</f>
        <v>acc</v>
      </c>
      <c r="X2106" t="str">
        <f>VLOOKUP($D2106,metadata!$B$2:$Z$451,21,0)</f>
        <v/>
      </c>
      <c r="Y2106" t="str">
        <f>VLOOKUP($D2106,metadata!$B$2:$Z$451,22,0)</f>
        <v>t-52</v>
      </c>
      <c r="Z2106" t="str">
        <f>VLOOKUP($D2106,metadata!$B$2:$Z$451,23,0)</f>
        <v/>
      </c>
      <c r="AA2106" t="str">
        <f>VLOOKUP($D2106,metadata!$B$2:$Z$451,24,0)</f>
        <v/>
      </c>
      <c r="AB2106" t="str">
        <f>VLOOKUP($D2106,metadata!$B$2:$Z$451,25,0)</f>
        <v/>
      </c>
      <c r="AC2106">
        <v>14</v>
      </c>
      <c r="AD2106">
        <v>5.8</v>
      </c>
      <c r="AF2106">
        <f>IF(AE2106="",V2106,AE2106)</f>
        <v>49.66</v>
      </c>
      <c r="AG2106">
        <f>ROUND(AC2106,1)</f>
        <v>14</v>
      </c>
      <c r="AH2106">
        <v>2016</v>
      </c>
      <c r="AI2106" t="s">
        <v>38</v>
      </c>
      <c r="AJ2106" t="s">
        <v>38</v>
      </c>
    </row>
    <row r="2107" spans="3:36" x14ac:dyDescent="0.3">
      <c r="C2107">
        <v>2107</v>
      </c>
      <c r="D2107" t="str">
        <f t="shared" si="65"/>
        <v>52-Ogi</v>
      </c>
      <c r="E2107" t="str">
        <f>VLOOKUP($D2107,metadata!$B$2:$S$451,2,0)</f>
        <v>Tanaka, K; Murata, K</v>
      </c>
      <c r="F2107" t="str">
        <f>VLOOKUP($D2107,metadata!$B$2:$S$451,3,0)</f>
        <v>Rapid evolution of photoperiodic response in a recently introduced insect Ophraella communa along geographic gradients</v>
      </c>
      <c r="G2107" t="str">
        <f>VLOOKUP($D2107,metadata!$B$2:$S$451,4,0)</f>
        <v>10.1111/ens.12200</v>
      </c>
      <c r="H2107" t="str">
        <f>VLOOKUP($D2107,metadata!$B$2:$S$451,5,0)</f>
        <v>y</v>
      </c>
      <c r="I2107" t="str">
        <f>VLOOKUP($D2107,metadata!$B$2:$S$451,6,0)</f>
        <v>a</v>
      </c>
      <c r="J2107" t="str">
        <f>VLOOKUP($D2107,metadata!$B$2:$S$451,7,0)</f>
        <v>i</v>
      </c>
      <c r="K2107">
        <f>VLOOKUP($D2107,metadata!$B$2:$S$451,8,0)</f>
        <v>7</v>
      </c>
      <c r="L2107">
        <f>VLOOKUP($D2107,metadata!$B$2:$S$451,9,0)</f>
        <v>4</v>
      </c>
      <c r="M2107" t="str">
        <f>VLOOKUP($D2107,metadata!$B$2:$S$451,10,0)</f>
        <v/>
      </c>
      <c r="N2107" t="str">
        <f>VLOOKUP($D2107,metadata!$B$2:$S$451,11,0)</f>
        <v>Ophraella communa</v>
      </c>
      <c r="O2107" t="str">
        <f>VLOOKUP($D2107,metadata!$B$2:$S$451,12,0)</f>
        <v>coleoptera</v>
      </c>
      <c r="P2107" t="str">
        <f>VLOOKUP($D2107,metadata!$B$2:$S$451,13,0)</f>
        <v>Ogi</v>
      </c>
      <c r="Q2107">
        <f>VLOOKUP($D2107,metadata!$B$2:$S$451,14,0)</f>
        <v>33.25</v>
      </c>
      <c r="R2107">
        <f>VLOOKUP($D2107,metadata!$B$2:$S$451,15,0)</f>
        <v>130.166666666667</v>
      </c>
      <c r="S2107" t="str">
        <f>VLOOKUP($D2107,metadata!$B$2:$S$451,16,0)</f>
        <v/>
      </c>
      <c r="T2107">
        <f>VLOOKUP($D2107,metadata!$B$2:$S$451,17,0)</f>
        <v>8</v>
      </c>
      <c r="U2107" t="str">
        <f>VLOOKUP($D2107,metadata!$B$2:$S$451,18,0)</f>
        <v/>
      </c>
      <c r="V2107">
        <f>VLOOKUP($D2107,metadata!$B$2:$Z$451,19,0)</f>
        <v>58</v>
      </c>
      <c r="W2107" t="str">
        <f>VLOOKUP($D2107,metadata!$B$2:$Z$451,20,0)</f>
        <v>acc</v>
      </c>
      <c r="X2107" t="str">
        <f>VLOOKUP($D2107,metadata!$B$2:$Z$451,21,0)</f>
        <v/>
      </c>
      <c r="Y2107" t="str">
        <f>VLOOKUP($D2107,metadata!$B$2:$Z$451,22,0)</f>
        <v>t-52</v>
      </c>
      <c r="Z2107" t="str">
        <f>VLOOKUP($D2107,metadata!$B$2:$Z$451,23,0)</f>
        <v/>
      </c>
      <c r="AA2107" t="str">
        <f>VLOOKUP($D2107,metadata!$B$2:$Z$451,24,0)</f>
        <v/>
      </c>
      <c r="AB2107" t="str">
        <f>VLOOKUP($D2107,metadata!$B$2:$Z$451,25,0)</f>
        <v/>
      </c>
      <c r="AC2107">
        <v>11</v>
      </c>
      <c r="AD2107">
        <v>53.2</v>
      </c>
      <c r="AF2107">
        <f>IF(AE2107="",V2107,AE2107)</f>
        <v>58</v>
      </c>
      <c r="AG2107">
        <f>ROUND(AC2107,1)</f>
        <v>11</v>
      </c>
      <c r="AH2107">
        <v>2016</v>
      </c>
      <c r="AI2107" t="s">
        <v>38</v>
      </c>
      <c r="AJ2107" t="s">
        <v>37</v>
      </c>
    </row>
    <row r="2108" spans="3:36" x14ac:dyDescent="0.3">
      <c r="C2108">
        <v>2108</v>
      </c>
      <c r="D2108" t="str">
        <f t="shared" si="65"/>
        <v>52-Ogi</v>
      </c>
      <c r="E2108" t="str">
        <f>VLOOKUP($D2108,metadata!$B$2:$S$451,2,0)</f>
        <v>Tanaka, K; Murata, K</v>
      </c>
      <c r="F2108" t="str">
        <f>VLOOKUP($D2108,metadata!$B$2:$S$451,3,0)</f>
        <v>Rapid evolution of photoperiodic response in a recently introduced insect Ophraella communa along geographic gradients</v>
      </c>
      <c r="G2108" t="str">
        <f>VLOOKUP($D2108,metadata!$B$2:$S$451,4,0)</f>
        <v>10.1111/ens.12200</v>
      </c>
      <c r="H2108" t="str">
        <f>VLOOKUP($D2108,metadata!$B$2:$S$451,5,0)</f>
        <v>y</v>
      </c>
      <c r="I2108" t="str">
        <f>VLOOKUP($D2108,metadata!$B$2:$S$451,6,0)</f>
        <v>a</v>
      </c>
      <c r="J2108" t="str">
        <f>VLOOKUP($D2108,metadata!$B$2:$S$451,7,0)</f>
        <v>i</v>
      </c>
      <c r="K2108">
        <f>VLOOKUP($D2108,metadata!$B$2:$S$451,8,0)</f>
        <v>7</v>
      </c>
      <c r="L2108">
        <f>VLOOKUP($D2108,metadata!$B$2:$S$451,9,0)</f>
        <v>4</v>
      </c>
      <c r="M2108" t="str">
        <f>VLOOKUP($D2108,metadata!$B$2:$S$451,10,0)</f>
        <v/>
      </c>
      <c r="N2108" t="str">
        <f>VLOOKUP($D2108,metadata!$B$2:$S$451,11,0)</f>
        <v>Ophraella communa</v>
      </c>
      <c r="O2108" t="str">
        <f>VLOOKUP($D2108,metadata!$B$2:$S$451,12,0)</f>
        <v>coleoptera</v>
      </c>
      <c r="P2108" t="str">
        <f>VLOOKUP($D2108,metadata!$B$2:$S$451,13,0)</f>
        <v>Ogi</v>
      </c>
      <c r="Q2108">
        <f>VLOOKUP($D2108,metadata!$B$2:$S$451,14,0)</f>
        <v>33.25</v>
      </c>
      <c r="R2108">
        <f>VLOOKUP($D2108,metadata!$B$2:$S$451,15,0)</f>
        <v>130.166666666667</v>
      </c>
      <c r="S2108" t="str">
        <f>VLOOKUP($D2108,metadata!$B$2:$S$451,16,0)</f>
        <v/>
      </c>
      <c r="T2108">
        <f>VLOOKUP($D2108,metadata!$B$2:$S$451,17,0)</f>
        <v>8</v>
      </c>
      <c r="U2108" t="str">
        <f>VLOOKUP($D2108,metadata!$B$2:$S$451,18,0)</f>
        <v/>
      </c>
      <c r="V2108">
        <f>VLOOKUP($D2108,metadata!$B$2:$Z$451,19,0)</f>
        <v>58</v>
      </c>
      <c r="W2108" t="str">
        <f>VLOOKUP($D2108,metadata!$B$2:$Z$451,20,0)</f>
        <v>acc</v>
      </c>
      <c r="X2108" t="str">
        <f>VLOOKUP($D2108,metadata!$B$2:$Z$451,21,0)</f>
        <v/>
      </c>
      <c r="Y2108" t="str">
        <f>VLOOKUP($D2108,metadata!$B$2:$Z$451,22,0)</f>
        <v>t-52</v>
      </c>
      <c r="Z2108" t="str">
        <f>VLOOKUP($D2108,metadata!$B$2:$Z$451,23,0)</f>
        <v/>
      </c>
      <c r="AA2108" t="str">
        <f>VLOOKUP($D2108,metadata!$B$2:$Z$451,24,0)</f>
        <v/>
      </c>
      <c r="AB2108" t="str">
        <f>VLOOKUP($D2108,metadata!$B$2:$Z$451,25,0)</f>
        <v/>
      </c>
      <c r="AC2108">
        <v>12</v>
      </c>
      <c r="AD2108">
        <v>28.6</v>
      </c>
      <c r="AF2108">
        <f>IF(AE2108="",V2108,AE2108)</f>
        <v>58</v>
      </c>
      <c r="AG2108">
        <f>ROUND(AC2108,1)</f>
        <v>12</v>
      </c>
      <c r="AH2108">
        <v>2016</v>
      </c>
      <c r="AI2108" t="s">
        <v>38</v>
      </c>
      <c r="AJ2108" t="s">
        <v>37</v>
      </c>
    </row>
    <row r="2109" spans="3:36" x14ac:dyDescent="0.3">
      <c r="C2109">
        <v>2109</v>
      </c>
      <c r="D2109" t="str">
        <f t="shared" si="65"/>
        <v>52-Ogi</v>
      </c>
      <c r="E2109" t="str">
        <f>VLOOKUP($D2109,metadata!$B$2:$S$451,2,0)</f>
        <v>Tanaka, K; Murata, K</v>
      </c>
      <c r="F2109" t="str">
        <f>VLOOKUP($D2109,metadata!$B$2:$S$451,3,0)</f>
        <v>Rapid evolution of photoperiodic response in a recently introduced insect Ophraella communa along geographic gradients</v>
      </c>
      <c r="G2109" t="str">
        <f>VLOOKUP($D2109,metadata!$B$2:$S$451,4,0)</f>
        <v>10.1111/ens.12200</v>
      </c>
      <c r="H2109" t="str">
        <f>VLOOKUP($D2109,metadata!$B$2:$S$451,5,0)</f>
        <v>y</v>
      </c>
      <c r="I2109" t="str">
        <f>VLOOKUP($D2109,metadata!$B$2:$S$451,6,0)</f>
        <v>a</v>
      </c>
      <c r="J2109" t="str">
        <f>VLOOKUP($D2109,metadata!$B$2:$S$451,7,0)</f>
        <v>i</v>
      </c>
      <c r="K2109">
        <f>VLOOKUP($D2109,metadata!$B$2:$S$451,8,0)</f>
        <v>7</v>
      </c>
      <c r="L2109">
        <f>VLOOKUP($D2109,metadata!$B$2:$S$451,9,0)</f>
        <v>4</v>
      </c>
      <c r="M2109" t="str">
        <f>VLOOKUP($D2109,metadata!$B$2:$S$451,10,0)</f>
        <v/>
      </c>
      <c r="N2109" t="str">
        <f>VLOOKUP($D2109,metadata!$B$2:$S$451,11,0)</f>
        <v>Ophraella communa</v>
      </c>
      <c r="O2109" t="str">
        <f>VLOOKUP($D2109,metadata!$B$2:$S$451,12,0)</f>
        <v>coleoptera</v>
      </c>
      <c r="P2109" t="str">
        <f>VLOOKUP($D2109,metadata!$B$2:$S$451,13,0)</f>
        <v>Ogi</v>
      </c>
      <c r="Q2109">
        <f>VLOOKUP($D2109,metadata!$B$2:$S$451,14,0)</f>
        <v>33.25</v>
      </c>
      <c r="R2109">
        <f>VLOOKUP($D2109,metadata!$B$2:$S$451,15,0)</f>
        <v>130.166666666667</v>
      </c>
      <c r="S2109" t="str">
        <f>VLOOKUP($D2109,metadata!$B$2:$S$451,16,0)</f>
        <v/>
      </c>
      <c r="T2109">
        <f>VLOOKUP($D2109,metadata!$B$2:$S$451,17,0)</f>
        <v>8</v>
      </c>
      <c r="U2109" t="str">
        <f>VLOOKUP($D2109,metadata!$B$2:$S$451,18,0)</f>
        <v/>
      </c>
      <c r="V2109">
        <f>VLOOKUP($D2109,metadata!$B$2:$Z$451,19,0)</f>
        <v>58</v>
      </c>
      <c r="W2109" t="str">
        <f>VLOOKUP($D2109,metadata!$B$2:$Z$451,20,0)</f>
        <v>acc</v>
      </c>
      <c r="X2109" t="str">
        <f>VLOOKUP($D2109,metadata!$B$2:$Z$451,21,0)</f>
        <v/>
      </c>
      <c r="Y2109" t="str">
        <f>VLOOKUP($D2109,metadata!$B$2:$Z$451,22,0)</f>
        <v>t-52</v>
      </c>
      <c r="Z2109" t="str">
        <f>VLOOKUP($D2109,metadata!$B$2:$Z$451,23,0)</f>
        <v/>
      </c>
      <c r="AA2109" t="str">
        <f>VLOOKUP($D2109,metadata!$B$2:$Z$451,24,0)</f>
        <v/>
      </c>
      <c r="AB2109" t="str">
        <f>VLOOKUP($D2109,metadata!$B$2:$Z$451,25,0)</f>
        <v/>
      </c>
      <c r="AC2109">
        <v>13</v>
      </c>
      <c r="AD2109">
        <v>7.3</v>
      </c>
      <c r="AF2109">
        <f>IF(AE2109="",V2109,AE2109)</f>
        <v>58</v>
      </c>
      <c r="AG2109">
        <f>ROUND(AC2109,1)</f>
        <v>13</v>
      </c>
      <c r="AH2109">
        <v>2016</v>
      </c>
      <c r="AI2109" t="s">
        <v>38</v>
      </c>
      <c r="AJ2109" t="s">
        <v>37</v>
      </c>
    </row>
    <row r="2110" spans="3:36" x14ac:dyDescent="0.3">
      <c r="C2110">
        <v>2110</v>
      </c>
      <c r="D2110" t="str">
        <f t="shared" si="65"/>
        <v>52-Ogi</v>
      </c>
      <c r="E2110" t="str">
        <f>VLOOKUP($D2110,metadata!$B$2:$S$451,2,0)</f>
        <v>Tanaka, K; Murata, K</v>
      </c>
      <c r="F2110" t="str">
        <f>VLOOKUP($D2110,metadata!$B$2:$S$451,3,0)</f>
        <v>Rapid evolution of photoperiodic response in a recently introduced insect Ophraella communa along geographic gradients</v>
      </c>
      <c r="G2110" t="str">
        <f>VLOOKUP($D2110,metadata!$B$2:$S$451,4,0)</f>
        <v>10.1111/ens.12200</v>
      </c>
      <c r="H2110" t="str">
        <f>VLOOKUP($D2110,metadata!$B$2:$S$451,5,0)</f>
        <v>y</v>
      </c>
      <c r="I2110" t="str">
        <f>VLOOKUP($D2110,metadata!$B$2:$S$451,6,0)</f>
        <v>a</v>
      </c>
      <c r="J2110" t="str">
        <f>VLOOKUP($D2110,metadata!$B$2:$S$451,7,0)</f>
        <v>i</v>
      </c>
      <c r="K2110">
        <f>VLOOKUP($D2110,metadata!$B$2:$S$451,8,0)</f>
        <v>7</v>
      </c>
      <c r="L2110">
        <f>VLOOKUP($D2110,metadata!$B$2:$S$451,9,0)</f>
        <v>4</v>
      </c>
      <c r="M2110" t="str">
        <f>VLOOKUP($D2110,metadata!$B$2:$S$451,10,0)</f>
        <v/>
      </c>
      <c r="N2110" t="str">
        <f>VLOOKUP($D2110,metadata!$B$2:$S$451,11,0)</f>
        <v>Ophraella communa</v>
      </c>
      <c r="O2110" t="str">
        <f>VLOOKUP($D2110,metadata!$B$2:$S$451,12,0)</f>
        <v>coleoptera</v>
      </c>
      <c r="P2110" t="str">
        <f>VLOOKUP($D2110,metadata!$B$2:$S$451,13,0)</f>
        <v>Ogi</v>
      </c>
      <c r="Q2110">
        <f>VLOOKUP($D2110,metadata!$B$2:$S$451,14,0)</f>
        <v>33.25</v>
      </c>
      <c r="R2110">
        <f>VLOOKUP($D2110,metadata!$B$2:$S$451,15,0)</f>
        <v>130.166666666667</v>
      </c>
      <c r="S2110" t="str">
        <f>VLOOKUP($D2110,metadata!$B$2:$S$451,16,0)</f>
        <v/>
      </c>
      <c r="T2110">
        <f>VLOOKUP($D2110,metadata!$B$2:$S$451,17,0)</f>
        <v>8</v>
      </c>
      <c r="U2110" t="str">
        <f>VLOOKUP($D2110,metadata!$B$2:$S$451,18,0)</f>
        <v/>
      </c>
      <c r="V2110">
        <f>VLOOKUP($D2110,metadata!$B$2:$Z$451,19,0)</f>
        <v>58</v>
      </c>
      <c r="W2110" t="str">
        <f>VLOOKUP($D2110,metadata!$B$2:$Z$451,20,0)</f>
        <v>acc</v>
      </c>
      <c r="X2110" t="str">
        <f>VLOOKUP($D2110,metadata!$B$2:$Z$451,21,0)</f>
        <v/>
      </c>
      <c r="Y2110" t="str">
        <f>VLOOKUP($D2110,metadata!$B$2:$Z$451,22,0)</f>
        <v>t-52</v>
      </c>
      <c r="Z2110" t="str">
        <f>VLOOKUP($D2110,metadata!$B$2:$Z$451,23,0)</f>
        <v/>
      </c>
      <c r="AA2110" t="str">
        <f>VLOOKUP($D2110,metadata!$B$2:$Z$451,24,0)</f>
        <v/>
      </c>
      <c r="AB2110" t="str">
        <f>VLOOKUP($D2110,metadata!$B$2:$Z$451,25,0)</f>
        <v/>
      </c>
      <c r="AC2110">
        <v>14</v>
      </c>
      <c r="AD2110">
        <v>0</v>
      </c>
      <c r="AF2110">
        <f>IF(AE2110="",V2110,AE2110)</f>
        <v>58</v>
      </c>
      <c r="AG2110">
        <f>ROUND(AC2110,1)</f>
        <v>14</v>
      </c>
      <c r="AH2110">
        <v>2016</v>
      </c>
      <c r="AI2110" t="s">
        <v>38</v>
      </c>
      <c r="AJ2110" t="s">
        <v>37</v>
      </c>
    </row>
    <row r="2111" spans="3:36" x14ac:dyDescent="0.3">
      <c r="C2111">
        <v>2111</v>
      </c>
      <c r="D2111" t="str">
        <f t="shared" si="65"/>
        <v>52-Ibusuki1</v>
      </c>
      <c r="E2111" t="str">
        <f>VLOOKUP($D2111,metadata!$B$2:$S$451,2,0)</f>
        <v>Tanaka, K; Murata, K</v>
      </c>
      <c r="F2111" t="str">
        <f>VLOOKUP($D2111,metadata!$B$2:$S$451,3,0)</f>
        <v>Rapid evolution of photoperiodic response in a recently introduced insect Ophraella communa along geographic gradients</v>
      </c>
      <c r="G2111" t="str">
        <f>VLOOKUP($D2111,metadata!$B$2:$S$451,4,0)</f>
        <v>10.1111/ens.12200</v>
      </c>
      <c r="H2111" t="str">
        <f>VLOOKUP($D2111,metadata!$B$2:$S$451,5,0)</f>
        <v>y</v>
      </c>
      <c r="I2111" t="str">
        <f>VLOOKUP($D2111,metadata!$B$2:$S$451,6,0)</f>
        <v>a</v>
      </c>
      <c r="J2111" t="str">
        <f>VLOOKUP($D2111,metadata!$B$2:$S$451,7,0)</f>
        <v>i</v>
      </c>
      <c r="K2111">
        <f>VLOOKUP($D2111,metadata!$B$2:$S$451,8,0)</f>
        <v>7</v>
      </c>
      <c r="L2111">
        <f>VLOOKUP($D2111,metadata!$B$2:$S$451,9,0)</f>
        <v>3</v>
      </c>
      <c r="M2111" t="str">
        <f>VLOOKUP($D2111,metadata!$B$2:$S$451,10,0)</f>
        <v/>
      </c>
      <c r="N2111" t="str">
        <f>VLOOKUP($D2111,metadata!$B$2:$S$451,11,0)</f>
        <v>Ophraella communa</v>
      </c>
      <c r="O2111" t="str">
        <f>VLOOKUP($D2111,metadata!$B$2:$S$451,12,0)</f>
        <v>coleoptera</v>
      </c>
      <c r="P2111" t="str">
        <f>VLOOKUP($D2111,metadata!$B$2:$S$451,13,0)</f>
        <v>Ibusuki1</v>
      </c>
      <c r="Q2111">
        <f>VLOOKUP($D2111,metadata!$B$2:$S$451,14,0)</f>
        <v>31.183333333333302</v>
      </c>
      <c r="R2111">
        <f>VLOOKUP($D2111,metadata!$B$2:$S$451,15,0)</f>
        <v>130.55000000000001</v>
      </c>
      <c r="S2111" t="str">
        <f>VLOOKUP($D2111,metadata!$B$2:$S$451,16,0)</f>
        <v/>
      </c>
      <c r="T2111">
        <f>VLOOKUP($D2111,metadata!$B$2:$S$451,17,0)</f>
        <v>28</v>
      </c>
      <c r="U2111" t="str">
        <f>VLOOKUP($D2111,metadata!$B$2:$S$451,18,0)</f>
        <v/>
      </c>
      <c r="V2111">
        <f>VLOOKUP($D2111,metadata!$B$2:$Z$451,19,0)</f>
        <v>59.66</v>
      </c>
      <c r="W2111" t="str">
        <f>VLOOKUP($D2111,metadata!$B$2:$Z$451,20,0)</f>
        <v>acc</v>
      </c>
      <c r="X2111" t="str">
        <f>VLOOKUP($D2111,metadata!$B$2:$Z$451,21,0)</f>
        <v/>
      </c>
      <c r="Y2111" t="str">
        <f>VLOOKUP($D2111,metadata!$B$2:$Z$451,22,0)</f>
        <v>t-52</v>
      </c>
      <c r="Z2111" t="str">
        <f>VLOOKUP($D2111,metadata!$B$2:$Z$451,23,0)</f>
        <v/>
      </c>
      <c r="AA2111" t="str">
        <f>VLOOKUP($D2111,metadata!$B$2:$Z$451,24,0)</f>
        <v/>
      </c>
      <c r="AB2111" t="str">
        <f>VLOOKUP($D2111,metadata!$B$2:$Z$451,25,0)</f>
        <v/>
      </c>
      <c r="AC2111">
        <v>12</v>
      </c>
      <c r="AD2111">
        <v>49.2</v>
      </c>
      <c r="AF2111">
        <f>IF(AE2111="",V2111,AE2111)</f>
        <v>59.66</v>
      </c>
      <c r="AG2111">
        <f>ROUND(AC2111,1)</f>
        <v>12</v>
      </c>
      <c r="AH2111">
        <v>2016</v>
      </c>
      <c r="AI2111" t="s">
        <v>38</v>
      </c>
      <c r="AJ2111" t="s">
        <v>38</v>
      </c>
    </row>
    <row r="2112" spans="3:36" x14ac:dyDescent="0.3">
      <c r="C2112">
        <v>2112</v>
      </c>
      <c r="D2112" t="str">
        <f t="shared" si="65"/>
        <v>52-Ibusuki1</v>
      </c>
      <c r="E2112" t="str">
        <f>VLOOKUP($D2112,metadata!$B$2:$S$451,2,0)</f>
        <v>Tanaka, K; Murata, K</v>
      </c>
      <c r="F2112" t="str">
        <f>VLOOKUP($D2112,metadata!$B$2:$S$451,3,0)</f>
        <v>Rapid evolution of photoperiodic response in a recently introduced insect Ophraella communa along geographic gradients</v>
      </c>
      <c r="G2112" t="str">
        <f>VLOOKUP($D2112,metadata!$B$2:$S$451,4,0)</f>
        <v>10.1111/ens.12200</v>
      </c>
      <c r="H2112" t="str">
        <f>VLOOKUP($D2112,metadata!$B$2:$S$451,5,0)</f>
        <v>y</v>
      </c>
      <c r="I2112" t="str">
        <f>VLOOKUP($D2112,metadata!$B$2:$S$451,6,0)</f>
        <v>a</v>
      </c>
      <c r="J2112" t="str">
        <f>VLOOKUP($D2112,metadata!$B$2:$S$451,7,0)</f>
        <v>i</v>
      </c>
      <c r="K2112">
        <f>VLOOKUP($D2112,metadata!$B$2:$S$451,8,0)</f>
        <v>7</v>
      </c>
      <c r="L2112">
        <f>VLOOKUP($D2112,metadata!$B$2:$S$451,9,0)</f>
        <v>3</v>
      </c>
      <c r="M2112" t="str">
        <f>VLOOKUP($D2112,metadata!$B$2:$S$451,10,0)</f>
        <v/>
      </c>
      <c r="N2112" t="str">
        <f>VLOOKUP($D2112,metadata!$B$2:$S$451,11,0)</f>
        <v>Ophraella communa</v>
      </c>
      <c r="O2112" t="str">
        <f>VLOOKUP($D2112,metadata!$B$2:$S$451,12,0)</f>
        <v>coleoptera</v>
      </c>
      <c r="P2112" t="str">
        <f>VLOOKUP($D2112,metadata!$B$2:$S$451,13,0)</f>
        <v>Ibusuki1</v>
      </c>
      <c r="Q2112">
        <f>VLOOKUP($D2112,metadata!$B$2:$S$451,14,0)</f>
        <v>31.183333333333302</v>
      </c>
      <c r="R2112">
        <f>VLOOKUP($D2112,metadata!$B$2:$S$451,15,0)</f>
        <v>130.55000000000001</v>
      </c>
      <c r="S2112" t="str">
        <f>VLOOKUP($D2112,metadata!$B$2:$S$451,16,0)</f>
        <v/>
      </c>
      <c r="T2112">
        <f>VLOOKUP($D2112,metadata!$B$2:$S$451,17,0)</f>
        <v>28</v>
      </c>
      <c r="U2112" t="str">
        <f>VLOOKUP($D2112,metadata!$B$2:$S$451,18,0)</f>
        <v/>
      </c>
      <c r="V2112">
        <f>VLOOKUP($D2112,metadata!$B$2:$Z$451,19,0)</f>
        <v>59.66</v>
      </c>
      <c r="W2112" t="str">
        <f>VLOOKUP($D2112,metadata!$B$2:$Z$451,20,0)</f>
        <v>acc</v>
      </c>
      <c r="X2112" t="str">
        <f>VLOOKUP($D2112,metadata!$B$2:$Z$451,21,0)</f>
        <v/>
      </c>
      <c r="Y2112" t="str">
        <f>VLOOKUP($D2112,metadata!$B$2:$Z$451,22,0)</f>
        <v>t-52</v>
      </c>
      <c r="Z2112" t="str">
        <f>VLOOKUP($D2112,metadata!$B$2:$Z$451,23,0)</f>
        <v/>
      </c>
      <c r="AA2112" t="str">
        <f>VLOOKUP($D2112,metadata!$B$2:$Z$451,24,0)</f>
        <v/>
      </c>
      <c r="AB2112" t="str">
        <f>VLOOKUP($D2112,metadata!$B$2:$Z$451,25,0)</f>
        <v/>
      </c>
      <c r="AC2112">
        <v>13</v>
      </c>
      <c r="AD2112">
        <v>36.200000000000003</v>
      </c>
      <c r="AF2112">
        <f>IF(AE2112="",V2112,AE2112)</f>
        <v>59.66</v>
      </c>
      <c r="AG2112">
        <f>ROUND(AC2112,1)</f>
        <v>13</v>
      </c>
      <c r="AH2112">
        <v>2016</v>
      </c>
      <c r="AI2112" t="s">
        <v>38</v>
      </c>
      <c r="AJ2112" t="s">
        <v>38</v>
      </c>
    </row>
    <row r="2113" spans="3:36" x14ac:dyDescent="0.3">
      <c r="C2113">
        <v>2113</v>
      </c>
      <c r="D2113" t="str">
        <f t="shared" si="65"/>
        <v>52-Ibusuki1</v>
      </c>
      <c r="E2113" t="str">
        <f>VLOOKUP($D2113,metadata!$B$2:$S$451,2,0)</f>
        <v>Tanaka, K; Murata, K</v>
      </c>
      <c r="F2113" t="str">
        <f>VLOOKUP($D2113,metadata!$B$2:$S$451,3,0)</f>
        <v>Rapid evolution of photoperiodic response in a recently introduced insect Ophraella communa along geographic gradients</v>
      </c>
      <c r="G2113" t="str">
        <f>VLOOKUP($D2113,metadata!$B$2:$S$451,4,0)</f>
        <v>10.1111/ens.12200</v>
      </c>
      <c r="H2113" t="str">
        <f>VLOOKUP($D2113,metadata!$B$2:$S$451,5,0)</f>
        <v>y</v>
      </c>
      <c r="I2113" t="str">
        <f>VLOOKUP($D2113,metadata!$B$2:$S$451,6,0)</f>
        <v>a</v>
      </c>
      <c r="J2113" t="str">
        <f>VLOOKUP($D2113,metadata!$B$2:$S$451,7,0)</f>
        <v>i</v>
      </c>
      <c r="K2113">
        <f>VLOOKUP($D2113,metadata!$B$2:$S$451,8,0)</f>
        <v>7</v>
      </c>
      <c r="L2113">
        <f>VLOOKUP($D2113,metadata!$B$2:$S$451,9,0)</f>
        <v>3</v>
      </c>
      <c r="M2113" t="str">
        <f>VLOOKUP($D2113,metadata!$B$2:$S$451,10,0)</f>
        <v/>
      </c>
      <c r="N2113" t="str">
        <f>VLOOKUP($D2113,metadata!$B$2:$S$451,11,0)</f>
        <v>Ophraella communa</v>
      </c>
      <c r="O2113" t="str">
        <f>VLOOKUP($D2113,metadata!$B$2:$S$451,12,0)</f>
        <v>coleoptera</v>
      </c>
      <c r="P2113" t="str">
        <f>VLOOKUP($D2113,metadata!$B$2:$S$451,13,0)</f>
        <v>Ibusuki1</v>
      </c>
      <c r="Q2113">
        <f>VLOOKUP($D2113,metadata!$B$2:$S$451,14,0)</f>
        <v>31.183333333333302</v>
      </c>
      <c r="R2113">
        <f>VLOOKUP($D2113,metadata!$B$2:$S$451,15,0)</f>
        <v>130.55000000000001</v>
      </c>
      <c r="S2113" t="str">
        <f>VLOOKUP($D2113,metadata!$B$2:$S$451,16,0)</f>
        <v/>
      </c>
      <c r="T2113">
        <f>VLOOKUP($D2113,metadata!$B$2:$S$451,17,0)</f>
        <v>28</v>
      </c>
      <c r="U2113" t="str">
        <f>VLOOKUP($D2113,metadata!$B$2:$S$451,18,0)</f>
        <v/>
      </c>
      <c r="V2113">
        <f>VLOOKUP($D2113,metadata!$B$2:$Z$451,19,0)</f>
        <v>59.66</v>
      </c>
      <c r="W2113" t="str">
        <f>VLOOKUP($D2113,metadata!$B$2:$Z$451,20,0)</f>
        <v>acc</v>
      </c>
      <c r="X2113" t="str">
        <f>VLOOKUP($D2113,metadata!$B$2:$Z$451,21,0)</f>
        <v/>
      </c>
      <c r="Y2113" t="str">
        <f>VLOOKUP($D2113,metadata!$B$2:$Z$451,22,0)</f>
        <v>t-52</v>
      </c>
      <c r="Z2113" t="str">
        <f>VLOOKUP($D2113,metadata!$B$2:$Z$451,23,0)</f>
        <v/>
      </c>
      <c r="AA2113" t="str">
        <f>VLOOKUP($D2113,metadata!$B$2:$Z$451,24,0)</f>
        <v/>
      </c>
      <c r="AB2113" t="str">
        <f>VLOOKUP($D2113,metadata!$B$2:$Z$451,25,0)</f>
        <v/>
      </c>
      <c r="AC2113">
        <v>14</v>
      </c>
      <c r="AD2113">
        <v>0</v>
      </c>
      <c r="AF2113">
        <f>IF(AE2113="",V2113,AE2113)</f>
        <v>59.66</v>
      </c>
      <c r="AG2113">
        <f>ROUND(AC2113,1)</f>
        <v>14</v>
      </c>
      <c r="AH2113">
        <v>2016</v>
      </c>
      <c r="AI2113" t="s">
        <v>38</v>
      </c>
      <c r="AJ2113" t="s">
        <v>38</v>
      </c>
    </row>
    <row r="2114" spans="3:36" x14ac:dyDescent="0.3">
      <c r="C2114">
        <v>2114</v>
      </c>
      <c r="D2114" t="str">
        <f t="shared" ref="D2114:D2177" si="66">VLOOKUP(C2114,$A$1:$B$451,2)</f>
        <v>52-Hirosaki</v>
      </c>
      <c r="E2114" t="str">
        <f>VLOOKUP($D2114,metadata!$B$2:$S$451,2,0)</f>
        <v>Tanaka, K; Murata, K</v>
      </c>
      <c r="F2114" t="str">
        <f>VLOOKUP($D2114,metadata!$B$2:$S$451,3,0)</f>
        <v>Rapid evolution of photoperiodic response in a recently introduced insect Ophraella communa along geographic gradients</v>
      </c>
      <c r="G2114" t="str">
        <f>VLOOKUP($D2114,metadata!$B$2:$S$451,4,0)</f>
        <v>10.1111/ens.12200</v>
      </c>
      <c r="H2114" t="str">
        <f>VLOOKUP($D2114,metadata!$B$2:$S$451,5,0)</f>
        <v>y</v>
      </c>
      <c r="I2114" t="str">
        <f>VLOOKUP($D2114,metadata!$B$2:$S$451,6,0)</f>
        <v>a</v>
      </c>
      <c r="J2114" t="str">
        <f>VLOOKUP($D2114,metadata!$B$2:$S$451,7,0)</f>
        <v>i</v>
      </c>
      <c r="K2114">
        <f>VLOOKUP($D2114,metadata!$B$2:$S$451,8,0)</f>
        <v>7</v>
      </c>
      <c r="L2114">
        <f>VLOOKUP($D2114,metadata!$B$2:$S$451,9,0)</f>
        <v>3</v>
      </c>
      <c r="M2114" t="str">
        <f>VLOOKUP($D2114,metadata!$B$2:$S$451,10,0)</f>
        <v/>
      </c>
      <c r="N2114" t="str">
        <f>VLOOKUP($D2114,metadata!$B$2:$S$451,11,0)</f>
        <v>Ophraella communa</v>
      </c>
      <c r="O2114" t="str">
        <f>VLOOKUP($D2114,metadata!$B$2:$S$451,12,0)</f>
        <v>coleoptera</v>
      </c>
      <c r="P2114" t="str">
        <f>VLOOKUP($D2114,metadata!$B$2:$S$451,13,0)</f>
        <v>Hirosaki</v>
      </c>
      <c r="Q2114">
        <f>VLOOKUP($D2114,metadata!$B$2:$S$451,14,0)</f>
        <v>40.6</v>
      </c>
      <c r="R2114">
        <f>VLOOKUP($D2114,metadata!$B$2:$S$451,15,0)</f>
        <v>140.44999999999999</v>
      </c>
      <c r="S2114" t="str">
        <f>VLOOKUP($D2114,metadata!$B$2:$S$451,16,0)</f>
        <v/>
      </c>
      <c r="T2114">
        <f>VLOOKUP($D2114,metadata!$B$2:$S$451,17,0)</f>
        <v>25</v>
      </c>
      <c r="U2114" t="str">
        <f>VLOOKUP($D2114,metadata!$B$2:$S$451,18,0)</f>
        <v/>
      </c>
      <c r="V2114">
        <f>VLOOKUP($D2114,metadata!$B$2:$Z$451,19,0)</f>
        <v>51</v>
      </c>
      <c r="W2114" t="str">
        <f>VLOOKUP($D2114,metadata!$B$2:$Z$451,20,0)</f>
        <v>acc</v>
      </c>
      <c r="X2114" t="str">
        <f>VLOOKUP($D2114,metadata!$B$2:$Z$451,21,0)</f>
        <v/>
      </c>
      <c r="Y2114" t="str">
        <f>VLOOKUP($D2114,metadata!$B$2:$Z$451,22,0)</f>
        <v>t-52</v>
      </c>
      <c r="Z2114" t="str">
        <f>VLOOKUP($D2114,metadata!$B$2:$Z$451,23,0)</f>
        <v/>
      </c>
      <c r="AA2114" t="str">
        <f>VLOOKUP($D2114,metadata!$B$2:$Z$451,24,0)</f>
        <v/>
      </c>
      <c r="AB2114" t="str">
        <f>VLOOKUP($D2114,metadata!$B$2:$Z$451,25,0)</f>
        <v/>
      </c>
      <c r="AC2114">
        <v>12</v>
      </c>
      <c r="AD2114">
        <v>97.8</v>
      </c>
      <c r="AF2114">
        <f>IF(AE2114="",V2114,AE2114)</f>
        <v>51</v>
      </c>
      <c r="AG2114">
        <f>ROUND(AC2114,1)</f>
        <v>12</v>
      </c>
      <c r="AH2114">
        <v>2016</v>
      </c>
      <c r="AI2114" t="s">
        <v>38</v>
      </c>
      <c r="AJ2114" t="s">
        <v>38</v>
      </c>
    </row>
    <row r="2115" spans="3:36" x14ac:dyDescent="0.3">
      <c r="C2115">
        <v>2115</v>
      </c>
      <c r="D2115" t="str">
        <f t="shared" si="66"/>
        <v>52-Hirosaki</v>
      </c>
      <c r="E2115" t="str">
        <f>VLOOKUP($D2115,metadata!$B$2:$S$451,2,0)</f>
        <v>Tanaka, K; Murata, K</v>
      </c>
      <c r="F2115" t="str">
        <f>VLOOKUP($D2115,metadata!$B$2:$S$451,3,0)</f>
        <v>Rapid evolution of photoperiodic response in a recently introduced insect Ophraella communa along geographic gradients</v>
      </c>
      <c r="G2115" t="str">
        <f>VLOOKUP($D2115,metadata!$B$2:$S$451,4,0)</f>
        <v>10.1111/ens.12200</v>
      </c>
      <c r="H2115" t="str">
        <f>VLOOKUP($D2115,metadata!$B$2:$S$451,5,0)</f>
        <v>y</v>
      </c>
      <c r="I2115" t="str">
        <f>VLOOKUP($D2115,metadata!$B$2:$S$451,6,0)</f>
        <v>a</v>
      </c>
      <c r="J2115" t="str">
        <f>VLOOKUP($D2115,metadata!$B$2:$S$451,7,0)</f>
        <v>i</v>
      </c>
      <c r="K2115">
        <f>VLOOKUP($D2115,metadata!$B$2:$S$451,8,0)</f>
        <v>7</v>
      </c>
      <c r="L2115">
        <f>VLOOKUP($D2115,metadata!$B$2:$S$451,9,0)</f>
        <v>3</v>
      </c>
      <c r="M2115" t="str">
        <f>VLOOKUP($D2115,metadata!$B$2:$S$451,10,0)</f>
        <v/>
      </c>
      <c r="N2115" t="str">
        <f>VLOOKUP($D2115,metadata!$B$2:$S$451,11,0)</f>
        <v>Ophraella communa</v>
      </c>
      <c r="O2115" t="str">
        <f>VLOOKUP($D2115,metadata!$B$2:$S$451,12,0)</f>
        <v>coleoptera</v>
      </c>
      <c r="P2115" t="str">
        <f>VLOOKUP($D2115,metadata!$B$2:$S$451,13,0)</f>
        <v>Hirosaki</v>
      </c>
      <c r="Q2115">
        <f>VLOOKUP($D2115,metadata!$B$2:$S$451,14,0)</f>
        <v>40.6</v>
      </c>
      <c r="R2115">
        <f>VLOOKUP($D2115,metadata!$B$2:$S$451,15,0)</f>
        <v>140.44999999999999</v>
      </c>
      <c r="S2115" t="str">
        <f>VLOOKUP($D2115,metadata!$B$2:$S$451,16,0)</f>
        <v/>
      </c>
      <c r="T2115">
        <f>VLOOKUP($D2115,metadata!$B$2:$S$451,17,0)</f>
        <v>25</v>
      </c>
      <c r="U2115" t="str">
        <f>VLOOKUP($D2115,metadata!$B$2:$S$451,18,0)</f>
        <v/>
      </c>
      <c r="V2115">
        <f>VLOOKUP($D2115,metadata!$B$2:$Z$451,19,0)</f>
        <v>51</v>
      </c>
      <c r="W2115" t="str">
        <f>VLOOKUP($D2115,metadata!$B$2:$Z$451,20,0)</f>
        <v>acc</v>
      </c>
      <c r="X2115" t="str">
        <f>VLOOKUP($D2115,metadata!$B$2:$Z$451,21,0)</f>
        <v/>
      </c>
      <c r="Y2115" t="str">
        <f>VLOOKUP($D2115,metadata!$B$2:$Z$451,22,0)</f>
        <v>t-52</v>
      </c>
      <c r="Z2115" t="str">
        <f>VLOOKUP($D2115,metadata!$B$2:$Z$451,23,0)</f>
        <v/>
      </c>
      <c r="AA2115" t="str">
        <f>VLOOKUP($D2115,metadata!$B$2:$Z$451,24,0)</f>
        <v/>
      </c>
      <c r="AB2115" t="str">
        <f>VLOOKUP($D2115,metadata!$B$2:$Z$451,25,0)</f>
        <v/>
      </c>
      <c r="AC2115">
        <v>13</v>
      </c>
      <c r="AD2115">
        <v>91.4</v>
      </c>
      <c r="AF2115">
        <f>IF(AE2115="",V2115,AE2115)</f>
        <v>51</v>
      </c>
      <c r="AG2115">
        <f>ROUND(AC2115,1)</f>
        <v>13</v>
      </c>
      <c r="AH2115">
        <v>2016</v>
      </c>
      <c r="AI2115" t="s">
        <v>38</v>
      </c>
      <c r="AJ2115" t="s">
        <v>38</v>
      </c>
    </row>
    <row r="2116" spans="3:36" x14ac:dyDescent="0.3">
      <c r="C2116">
        <v>2116</v>
      </c>
      <c r="D2116" t="str">
        <f t="shared" si="66"/>
        <v>52-Hirosaki</v>
      </c>
      <c r="E2116" t="str">
        <f>VLOOKUP($D2116,metadata!$B$2:$S$451,2,0)</f>
        <v>Tanaka, K; Murata, K</v>
      </c>
      <c r="F2116" t="str">
        <f>VLOOKUP($D2116,metadata!$B$2:$S$451,3,0)</f>
        <v>Rapid evolution of photoperiodic response in a recently introduced insect Ophraella communa along geographic gradients</v>
      </c>
      <c r="G2116" t="str">
        <f>VLOOKUP($D2116,metadata!$B$2:$S$451,4,0)</f>
        <v>10.1111/ens.12200</v>
      </c>
      <c r="H2116" t="str">
        <f>VLOOKUP($D2116,metadata!$B$2:$S$451,5,0)</f>
        <v>y</v>
      </c>
      <c r="I2116" t="str">
        <f>VLOOKUP($D2116,metadata!$B$2:$S$451,6,0)</f>
        <v>a</v>
      </c>
      <c r="J2116" t="str">
        <f>VLOOKUP($D2116,metadata!$B$2:$S$451,7,0)</f>
        <v>i</v>
      </c>
      <c r="K2116">
        <f>VLOOKUP($D2116,metadata!$B$2:$S$451,8,0)</f>
        <v>7</v>
      </c>
      <c r="L2116">
        <f>VLOOKUP($D2116,metadata!$B$2:$S$451,9,0)</f>
        <v>3</v>
      </c>
      <c r="M2116" t="str">
        <f>VLOOKUP($D2116,metadata!$B$2:$S$451,10,0)</f>
        <v/>
      </c>
      <c r="N2116" t="str">
        <f>VLOOKUP($D2116,metadata!$B$2:$S$451,11,0)</f>
        <v>Ophraella communa</v>
      </c>
      <c r="O2116" t="str">
        <f>VLOOKUP($D2116,metadata!$B$2:$S$451,12,0)</f>
        <v>coleoptera</v>
      </c>
      <c r="P2116" t="str">
        <f>VLOOKUP($D2116,metadata!$B$2:$S$451,13,0)</f>
        <v>Hirosaki</v>
      </c>
      <c r="Q2116">
        <f>VLOOKUP($D2116,metadata!$B$2:$S$451,14,0)</f>
        <v>40.6</v>
      </c>
      <c r="R2116">
        <f>VLOOKUP($D2116,metadata!$B$2:$S$451,15,0)</f>
        <v>140.44999999999999</v>
      </c>
      <c r="S2116" t="str">
        <f>VLOOKUP($D2116,metadata!$B$2:$S$451,16,0)</f>
        <v/>
      </c>
      <c r="T2116">
        <f>VLOOKUP($D2116,metadata!$B$2:$S$451,17,0)</f>
        <v>25</v>
      </c>
      <c r="U2116" t="str">
        <f>VLOOKUP($D2116,metadata!$B$2:$S$451,18,0)</f>
        <v/>
      </c>
      <c r="V2116">
        <f>VLOOKUP($D2116,metadata!$B$2:$Z$451,19,0)</f>
        <v>51</v>
      </c>
      <c r="W2116" t="str">
        <f>VLOOKUP($D2116,metadata!$B$2:$Z$451,20,0)</f>
        <v>acc</v>
      </c>
      <c r="X2116" t="str">
        <f>VLOOKUP($D2116,metadata!$B$2:$Z$451,21,0)</f>
        <v/>
      </c>
      <c r="Y2116" t="str">
        <f>VLOOKUP($D2116,metadata!$B$2:$Z$451,22,0)</f>
        <v>t-52</v>
      </c>
      <c r="Z2116" t="str">
        <f>VLOOKUP($D2116,metadata!$B$2:$Z$451,23,0)</f>
        <v/>
      </c>
      <c r="AA2116" t="str">
        <f>VLOOKUP($D2116,metadata!$B$2:$Z$451,24,0)</f>
        <v/>
      </c>
      <c r="AB2116" t="str">
        <f>VLOOKUP($D2116,metadata!$B$2:$Z$451,25,0)</f>
        <v/>
      </c>
      <c r="AC2116">
        <v>14</v>
      </c>
      <c r="AD2116">
        <v>22</v>
      </c>
      <c r="AF2116">
        <f>IF(AE2116="",V2116,AE2116)</f>
        <v>51</v>
      </c>
      <c r="AG2116">
        <f>ROUND(AC2116,1)</f>
        <v>14</v>
      </c>
      <c r="AH2116">
        <v>2016</v>
      </c>
      <c r="AI2116" t="s">
        <v>38</v>
      </c>
      <c r="AJ2116" t="s">
        <v>38</v>
      </c>
    </row>
    <row r="2117" spans="3:36" x14ac:dyDescent="0.3">
      <c r="C2117">
        <v>2117</v>
      </c>
      <c r="D2117" t="str">
        <f t="shared" si="66"/>
        <v>53-Pelkosenniemi1</v>
      </c>
      <c r="E2117" t="str">
        <f>VLOOKUP($D2117,metadata!$B$2:$S$451,2,0)</f>
        <v>Tyukmaeva, VI; Salminen, TS; Kankare, M; Knott, KE; Hoikkala, A</v>
      </c>
      <c r="F2117" t="str">
        <f>VLOOKUP($D2117,metadata!$B$2:$S$451,3,0)</f>
        <v>Adaptation to a seasonally varying environment: a strong latitudinal cline in reproductive diapause combined with high gene flow in Drosophila montana</v>
      </c>
      <c r="G2117" t="str">
        <f>VLOOKUP($D2117,metadata!$B$2:$S$451,4,0)</f>
        <v>10.1002/ece3.14</v>
      </c>
      <c r="H2117" t="str">
        <f>VLOOKUP($D2117,metadata!$B$2:$S$451,5,0)</f>
        <v>y</v>
      </c>
      <c r="I2117" t="str">
        <f>VLOOKUP($D2117,metadata!$B$2:$S$451,6,0)</f>
        <v>a</v>
      </c>
      <c r="J2117" t="str">
        <f>VLOOKUP($D2117,metadata!$B$2:$S$451,7,0)</f>
        <v>i</v>
      </c>
      <c r="K2117">
        <f>VLOOKUP($D2117,metadata!$B$2:$S$451,8,0)</f>
        <v>6</v>
      </c>
      <c r="L2117">
        <f>VLOOKUP($D2117,metadata!$B$2:$S$451,9,0)</f>
        <v>4</v>
      </c>
      <c r="M2117" t="str">
        <f>VLOOKUP($D2117,metadata!$B$2:$S$451,10,0)</f>
        <v/>
      </c>
      <c r="N2117" t="str">
        <f>VLOOKUP($D2117,metadata!$B$2:$S$451,11,0)</f>
        <v>Drosophila montana</v>
      </c>
      <c r="O2117" t="str">
        <f>VLOOKUP($D2117,metadata!$B$2:$S$451,12,0)</f>
        <v>diptera</v>
      </c>
      <c r="P2117" t="str">
        <f>VLOOKUP($D2117,metadata!$B$2:$S$451,13,0)</f>
        <v>Pelkosenniemi1</v>
      </c>
      <c r="Q2117">
        <f>VLOOKUP($D2117,metadata!$B$2:$S$451,14,0)</f>
        <v>67.099999999999994</v>
      </c>
      <c r="R2117">
        <f>VLOOKUP($D2117,metadata!$B$2:$S$451,15,0)</f>
        <v>27.5</v>
      </c>
      <c r="S2117" t="str">
        <f>VLOOKUP($D2117,metadata!$B$2:$S$451,16,0)</f>
        <v/>
      </c>
      <c r="T2117" t="str">
        <f>VLOOKUP($D2117,metadata!$B$2:$S$451,17,0)</f>
        <v/>
      </c>
      <c r="U2117" t="str">
        <f>VLOOKUP($D2117,metadata!$B$2:$S$451,18,0)</f>
        <v/>
      </c>
      <c r="V2117">
        <f>VLOOKUP($D2117,metadata!$B$2:$Z$451,19,0)</f>
        <v>115</v>
      </c>
      <c r="W2117" t="str">
        <f>VLOOKUP($D2117,metadata!$B$2:$Z$451,20,0)</f>
        <v>global average</v>
      </c>
      <c r="X2117" t="str">
        <f>VLOOKUP($D2117,metadata!$B$2:$Z$451,21,0)</f>
        <v/>
      </c>
      <c r="Y2117" t="str">
        <f>VLOOKUP($D2117,metadata!$B$2:$Z$451,22,0)</f>
        <v>53-2</v>
      </c>
      <c r="Z2117" t="str">
        <f>VLOOKUP($D2117,metadata!$B$2:$Z$451,23,0)</f>
        <v/>
      </c>
      <c r="AA2117" t="str">
        <f>VLOOKUP($D2117,metadata!$B$2:$Z$451,24,0)</f>
        <v>adult</v>
      </c>
      <c r="AB2117" t="str">
        <f>VLOOKUP($D2117,metadata!$B$2:$Z$451,25,0)</f>
        <v/>
      </c>
      <c r="AC2117">
        <v>16</v>
      </c>
      <c r="AD2117">
        <v>93.927125509999996</v>
      </c>
      <c r="AF2117">
        <f>IF(AE2117="",V2117,AE2117)</f>
        <v>115</v>
      </c>
      <c r="AG2117">
        <v>16</v>
      </c>
      <c r="AH2117">
        <v>2011</v>
      </c>
      <c r="AI2117" t="s">
        <v>37</v>
      </c>
      <c r="AJ2117" t="s">
        <v>37</v>
      </c>
    </row>
    <row r="2118" spans="3:36" x14ac:dyDescent="0.3">
      <c r="C2118">
        <v>2118</v>
      </c>
      <c r="D2118" t="str">
        <f t="shared" si="66"/>
        <v>53-Pelkosenniemi1</v>
      </c>
      <c r="E2118" t="str">
        <f>VLOOKUP($D2118,metadata!$B$2:$S$451,2,0)</f>
        <v>Tyukmaeva, VI; Salminen, TS; Kankare, M; Knott, KE; Hoikkala, A</v>
      </c>
      <c r="F2118" t="str">
        <f>VLOOKUP($D2118,metadata!$B$2:$S$451,3,0)</f>
        <v>Adaptation to a seasonally varying environment: a strong latitudinal cline in reproductive diapause combined with high gene flow in Drosophila montana</v>
      </c>
      <c r="G2118" t="str">
        <f>VLOOKUP($D2118,metadata!$B$2:$S$451,4,0)</f>
        <v>10.1002/ece3.14</v>
      </c>
      <c r="H2118" t="str">
        <f>VLOOKUP($D2118,metadata!$B$2:$S$451,5,0)</f>
        <v>y</v>
      </c>
      <c r="I2118" t="str">
        <f>VLOOKUP($D2118,metadata!$B$2:$S$451,6,0)</f>
        <v>a</v>
      </c>
      <c r="J2118" t="str">
        <f>VLOOKUP($D2118,metadata!$B$2:$S$451,7,0)</f>
        <v>i</v>
      </c>
      <c r="K2118">
        <f>VLOOKUP($D2118,metadata!$B$2:$S$451,8,0)</f>
        <v>6</v>
      </c>
      <c r="L2118">
        <f>VLOOKUP($D2118,metadata!$B$2:$S$451,9,0)</f>
        <v>4</v>
      </c>
      <c r="M2118" t="str">
        <f>VLOOKUP($D2118,metadata!$B$2:$S$451,10,0)</f>
        <v/>
      </c>
      <c r="N2118" t="str">
        <f>VLOOKUP($D2118,metadata!$B$2:$S$451,11,0)</f>
        <v>Drosophila montana</v>
      </c>
      <c r="O2118" t="str">
        <f>VLOOKUP($D2118,metadata!$B$2:$S$451,12,0)</f>
        <v>diptera</v>
      </c>
      <c r="P2118" t="str">
        <f>VLOOKUP($D2118,metadata!$B$2:$S$451,13,0)</f>
        <v>Pelkosenniemi1</v>
      </c>
      <c r="Q2118">
        <f>VLOOKUP($D2118,metadata!$B$2:$S$451,14,0)</f>
        <v>67.099999999999994</v>
      </c>
      <c r="R2118">
        <f>VLOOKUP($D2118,metadata!$B$2:$S$451,15,0)</f>
        <v>27.5</v>
      </c>
      <c r="S2118" t="str">
        <f>VLOOKUP($D2118,metadata!$B$2:$S$451,16,0)</f>
        <v/>
      </c>
      <c r="T2118" t="str">
        <f>VLOOKUP($D2118,metadata!$B$2:$S$451,17,0)</f>
        <v/>
      </c>
      <c r="U2118" t="str">
        <f>VLOOKUP($D2118,metadata!$B$2:$S$451,18,0)</f>
        <v/>
      </c>
      <c r="V2118">
        <f>VLOOKUP($D2118,metadata!$B$2:$Z$451,19,0)</f>
        <v>115</v>
      </c>
      <c r="W2118" t="str">
        <f>VLOOKUP($D2118,metadata!$B$2:$Z$451,20,0)</f>
        <v>global average</v>
      </c>
      <c r="X2118" t="str">
        <f>VLOOKUP($D2118,metadata!$B$2:$Z$451,21,0)</f>
        <v/>
      </c>
      <c r="Y2118" t="str">
        <f>VLOOKUP($D2118,metadata!$B$2:$Z$451,22,0)</f>
        <v>53-2</v>
      </c>
      <c r="Z2118" t="str">
        <f>VLOOKUP($D2118,metadata!$B$2:$Z$451,23,0)</f>
        <v/>
      </c>
      <c r="AA2118" t="str">
        <f>VLOOKUP($D2118,metadata!$B$2:$Z$451,24,0)</f>
        <v>adult</v>
      </c>
      <c r="AB2118" t="str">
        <f>VLOOKUP($D2118,metadata!$B$2:$Z$451,25,0)</f>
        <v/>
      </c>
      <c r="AC2118">
        <v>17.638225259999999</v>
      </c>
      <c r="AD2118">
        <v>71.387710549999994</v>
      </c>
      <c r="AF2118">
        <f>IF(AE2118="",V2118,AE2118)</f>
        <v>115</v>
      </c>
      <c r="AG2118">
        <v>17.5</v>
      </c>
      <c r="AH2118">
        <v>2011</v>
      </c>
      <c r="AI2118" t="s">
        <v>37</v>
      </c>
      <c r="AJ2118" t="s">
        <v>37</v>
      </c>
    </row>
    <row r="2119" spans="3:36" x14ac:dyDescent="0.3">
      <c r="C2119">
        <v>2119</v>
      </c>
      <c r="D2119" t="str">
        <f t="shared" si="66"/>
        <v>53-Pelkosenniemi1</v>
      </c>
      <c r="E2119" t="str">
        <f>VLOOKUP($D2119,metadata!$B$2:$S$451,2,0)</f>
        <v>Tyukmaeva, VI; Salminen, TS; Kankare, M; Knott, KE; Hoikkala, A</v>
      </c>
      <c r="F2119" t="str">
        <f>VLOOKUP($D2119,metadata!$B$2:$S$451,3,0)</f>
        <v>Adaptation to a seasonally varying environment: a strong latitudinal cline in reproductive diapause combined with high gene flow in Drosophila montana</v>
      </c>
      <c r="G2119" t="str">
        <f>VLOOKUP($D2119,metadata!$B$2:$S$451,4,0)</f>
        <v>10.1002/ece3.14</v>
      </c>
      <c r="H2119" t="str">
        <f>VLOOKUP($D2119,metadata!$B$2:$S$451,5,0)</f>
        <v>y</v>
      </c>
      <c r="I2119" t="str">
        <f>VLOOKUP($D2119,metadata!$B$2:$S$451,6,0)</f>
        <v>a</v>
      </c>
      <c r="J2119" t="str">
        <f>VLOOKUP($D2119,metadata!$B$2:$S$451,7,0)</f>
        <v>i</v>
      </c>
      <c r="K2119">
        <f>VLOOKUP($D2119,metadata!$B$2:$S$451,8,0)</f>
        <v>6</v>
      </c>
      <c r="L2119">
        <f>VLOOKUP($D2119,metadata!$B$2:$S$451,9,0)</f>
        <v>4</v>
      </c>
      <c r="M2119" t="str">
        <f>VLOOKUP($D2119,metadata!$B$2:$S$451,10,0)</f>
        <v/>
      </c>
      <c r="N2119" t="str">
        <f>VLOOKUP($D2119,metadata!$B$2:$S$451,11,0)</f>
        <v>Drosophila montana</v>
      </c>
      <c r="O2119" t="str">
        <f>VLOOKUP($D2119,metadata!$B$2:$S$451,12,0)</f>
        <v>diptera</v>
      </c>
      <c r="P2119" t="str">
        <f>VLOOKUP($D2119,metadata!$B$2:$S$451,13,0)</f>
        <v>Pelkosenniemi1</v>
      </c>
      <c r="Q2119">
        <f>VLOOKUP($D2119,metadata!$B$2:$S$451,14,0)</f>
        <v>67.099999999999994</v>
      </c>
      <c r="R2119">
        <f>VLOOKUP($D2119,metadata!$B$2:$S$451,15,0)</f>
        <v>27.5</v>
      </c>
      <c r="S2119" t="str">
        <f>VLOOKUP($D2119,metadata!$B$2:$S$451,16,0)</f>
        <v/>
      </c>
      <c r="T2119" t="str">
        <f>VLOOKUP($D2119,metadata!$B$2:$S$451,17,0)</f>
        <v/>
      </c>
      <c r="U2119" t="str">
        <f>VLOOKUP($D2119,metadata!$B$2:$S$451,18,0)</f>
        <v/>
      </c>
      <c r="V2119">
        <f>VLOOKUP($D2119,metadata!$B$2:$Z$451,19,0)</f>
        <v>115</v>
      </c>
      <c r="W2119" t="str">
        <f>VLOOKUP($D2119,metadata!$B$2:$Z$451,20,0)</f>
        <v>global average</v>
      </c>
      <c r="X2119" t="str">
        <f>VLOOKUP($D2119,metadata!$B$2:$Z$451,21,0)</f>
        <v/>
      </c>
      <c r="Y2119" t="str">
        <f>VLOOKUP($D2119,metadata!$B$2:$Z$451,22,0)</f>
        <v>53-2</v>
      </c>
      <c r="Z2119" t="str">
        <f>VLOOKUP($D2119,metadata!$B$2:$Z$451,23,0)</f>
        <v/>
      </c>
      <c r="AA2119" t="str">
        <f>VLOOKUP($D2119,metadata!$B$2:$Z$451,24,0)</f>
        <v>adult</v>
      </c>
      <c r="AB2119" t="str">
        <f>VLOOKUP($D2119,metadata!$B$2:$Z$451,25,0)</f>
        <v/>
      </c>
      <c r="AC2119">
        <v>19.139931740000002</v>
      </c>
      <c r="AD2119">
        <v>33.452626049999999</v>
      </c>
      <c r="AF2119">
        <f>IF(AE2119="",V2119,AE2119)</f>
        <v>115</v>
      </c>
      <c r="AG2119">
        <v>19</v>
      </c>
      <c r="AH2119">
        <v>2011</v>
      </c>
      <c r="AI2119" t="s">
        <v>37</v>
      </c>
      <c r="AJ2119" t="s">
        <v>37</v>
      </c>
    </row>
    <row r="2120" spans="3:36" x14ac:dyDescent="0.3">
      <c r="C2120">
        <v>2120</v>
      </c>
      <c r="D2120" t="str">
        <f t="shared" si="66"/>
        <v>53-Pelkosenniemi1</v>
      </c>
      <c r="E2120" t="str">
        <f>VLOOKUP($D2120,metadata!$B$2:$S$451,2,0)</f>
        <v>Tyukmaeva, VI; Salminen, TS; Kankare, M; Knott, KE; Hoikkala, A</v>
      </c>
      <c r="F2120" t="str">
        <f>VLOOKUP($D2120,metadata!$B$2:$S$451,3,0)</f>
        <v>Adaptation to a seasonally varying environment: a strong latitudinal cline in reproductive diapause combined with high gene flow in Drosophila montana</v>
      </c>
      <c r="G2120" t="str">
        <f>VLOOKUP($D2120,metadata!$B$2:$S$451,4,0)</f>
        <v>10.1002/ece3.14</v>
      </c>
      <c r="H2120" t="str">
        <f>VLOOKUP($D2120,metadata!$B$2:$S$451,5,0)</f>
        <v>y</v>
      </c>
      <c r="I2120" t="str">
        <f>VLOOKUP($D2120,metadata!$B$2:$S$451,6,0)</f>
        <v>a</v>
      </c>
      <c r="J2120" t="str">
        <f>VLOOKUP($D2120,metadata!$B$2:$S$451,7,0)</f>
        <v>i</v>
      </c>
      <c r="K2120">
        <f>VLOOKUP($D2120,metadata!$B$2:$S$451,8,0)</f>
        <v>6</v>
      </c>
      <c r="L2120">
        <f>VLOOKUP($D2120,metadata!$B$2:$S$451,9,0)</f>
        <v>4</v>
      </c>
      <c r="M2120" t="str">
        <f>VLOOKUP($D2120,metadata!$B$2:$S$451,10,0)</f>
        <v/>
      </c>
      <c r="N2120" t="str">
        <f>VLOOKUP($D2120,metadata!$B$2:$S$451,11,0)</f>
        <v>Drosophila montana</v>
      </c>
      <c r="O2120" t="str">
        <f>VLOOKUP($D2120,metadata!$B$2:$S$451,12,0)</f>
        <v>diptera</v>
      </c>
      <c r="P2120" t="str">
        <f>VLOOKUP($D2120,metadata!$B$2:$S$451,13,0)</f>
        <v>Pelkosenniemi1</v>
      </c>
      <c r="Q2120">
        <f>VLOOKUP($D2120,metadata!$B$2:$S$451,14,0)</f>
        <v>67.099999999999994</v>
      </c>
      <c r="R2120">
        <f>VLOOKUP($D2120,metadata!$B$2:$S$451,15,0)</f>
        <v>27.5</v>
      </c>
      <c r="S2120" t="str">
        <f>VLOOKUP($D2120,metadata!$B$2:$S$451,16,0)</f>
        <v/>
      </c>
      <c r="T2120" t="str">
        <f>VLOOKUP($D2120,metadata!$B$2:$S$451,17,0)</f>
        <v/>
      </c>
      <c r="U2120" t="str">
        <f>VLOOKUP($D2120,metadata!$B$2:$S$451,18,0)</f>
        <v/>
      </c>
      <c r="V2120">
        <f>VLOOKUP($D2120,metadata!$B$2:$Z$451,19,0)</f>
        <v>115</v>
      </c>
      <c r="W2120" t="str">
        <f>VLOOKUP($D2120,metadata!$B$2:$Z$451,20,0)</f>
        <v>global average</v>
      </c>
      <c r="X2120" t="str">
        <f>VLOOKUP($D2120,metadata!$B$2:$Z$451,21,0)</f>
        <v/>
      </c>
      <c r="Y2120" t="str">
        <f>VLOOKUP($D2120,metadata!$B$2:$Z$451,22,0)</f>
        <v>53-2</v>
      </c>
      <c r="Z2120" t="str">
        <f>VLOOKUP($D2120,metadata!$B$2:$Z$451,23,0)</f>
        <v/>
      </c>
      <c r="AA2120" t="str">
        <f>VLOOKUP($D2120,metadata!$B$2:$Z$451,24,0)</f>
        <v>adult</v>
      </c>
      <c r="AB2120" t="str">
        <f>VLOOKUP($D2120,metadata!$B$2:$Z$451,25,0)</f>
        <v/>
      </c>
      <c r="AC2120">
        <v>20.55631399</v>
      </c>
      <c r="AD2120">
        <v>12.109823</v>
      </c>
      <c r="AF2120">
        <f>IF(AE2120="",V2120,AE2120)</f>
        <v>115</v>
      </c>
      <c r="AG2120">
        <v>20.5</v>
      </c>
      <c r="AH2120">
        <v>2011</v>
      </c>
      <c r="AI2120" t="s">
        <v>37</v>
      </c>
      <c r="AJ2120" t="s">
        <v>37</v>
      </c>
    </row>
    <row r="2121" spans="3:36" x14ac:dyDescent="0.3">
      <c r="C2121">
        <v>2121</v>
      </c>
      <c r="D2121" t="str">
        <f t="shared" si="66"/>
        <v>53-Pelkosenniemi2</v>
      </c>
      <c r="E2121" t="str">
        <f>VLOOKUP($D2121,metadata!$B$2:$S$451,2,0)</f>
        <v>Tyukmaeva, VI; Salminen, TS; Kankare, M; Knott, KE; Hoikkala, A</v>
      </c>
      <c r="F2121" t="str">
        <f>VLOOKUP($D2121,metadata!$B$2:$S$451,3,0)</f>
        <v>Adaptation to a seasonally varying environment: a strong latitudinal cline in reproductive diapause combined with high gene flow in Drosophila montana</v>
      </c>
      <c r="G2121" t="str">
        <f>VLOOKUP($D2121,metadata!$B$2:$S$451,4,0)</f>
        <v>10.1002/ece3.14</v>
      </c>
      <c r="H2121" t="str">
        <f>VLOOKUP($D2121,metadata!$B$2:$S$451,5,0)</f>
        <v>y</v>
      </c>
      <c r="I2121" t="str">
        <f>VLOOKUP($D2121,metadata!$B$2:$S$451,6,0)</f>
        <v>a</v>
      </c>
      <c r="J2121" t="str">
        <f>VLOOKUP($D2121,metadata!$B$2:$S$451,7,0)</f>
        <v>i</v>
      </c>
      <c r="K2121">
        <f>VLOOKUP($D2121,metadata!$B$2:$S$451,8,0)</f>
        <v>6</v>
      </c>
      <c r="L2121">
        <f>VLOOKUP($D2121,metadata!$B$2:$S$451,9,0)</f>
        <v>4</v>
      </c>
      <c r="M2121" t="str">
        <f>VLOOKUP($D2121,metadata!$B$2:$S$451,10,0)</f>
        <v/>
      </c>
      <c r="N2121" t="str">
        <f>VLOOKUP($D2121,metadata!$B$2:$S$451,11,0)</f>
        <v>Drosophila montana</v>
      </c>
      <c r="O2121" t="str">
        <f>VLOOKUP($D2121,metadata!$B$2:$S$451,12,0)</f>
        <v>diptera</v>
      </c>
      <c r="P2121" t="str">
        <f>VLOOKUP($D2121,metadata!$B$2:$S$451,13,0)</f>
        <v>Pelkosenniemi2</v>
      </c>
      <c r="Q2121">
        <f>VLOOKUP($D2121,metadata!$B$2:$S$451,14,0)</f>
        <v>67.099999999999994</v>
      </c>
      <c r="R2121">
        <f>VLOOKUP($D2121,metadata!$B$2:$S$451,15,0)</f>
        <v>27.5</v>
      </c>
      <c r="S2121" t="str">
        <f>VLOOKUP($D2121,metadata!$B$2:$S$451,16,0)</f>
        <v/>
      </c>
      <c r="T2121" t="str">
        <f>VLOOKUP($D2121,metadata!$B$2:$S$451,17,0)</f>
        <v/>
      </c>
      <c r="U2121" t="str">
        <f>VLOOKUP($D2121,metadata!$B$2:$S$451,18,0)</f>
        <v/>
      </c>
      <c r="V2121">
        <f>VLOOKUP($D2121,metadata!$B$2:$Z$451,19,0)</f>
        <v>115</v>
      </c>
      <c r="W2121" t="str">
        <f>VLOOKUP($D2121,metadata!$B$2:$Z$451,20,0)</f>
        <v>global average</v>
      </c>
      <c r="X2121" t="str">
        <f>VLOOKUP($D2121,metadata!$B$2:$Z$451,21,0)</f>
        <v/>
      </c>
      <c r="Y2121" t="str">
        <f>VLOOKUP($D2121,metadata!$B$2:$Z$451,22,0)</f>
        <v>53-2</v>
      </c>
      <c r="Z2121" t="str">
        <f>VLOOKUP($D2121,metadata!$B$2:$Z$451,23,0)</f>
        <v/>
      </c>
      <c r="AA2121" t="str">
        <f>VLOOKUP($D2121,metadata!$B$2:$Z$451,24,0)</f>
        <v>adult</v>
      </c>
      <c r="AB2121" t="str">
        <f>VLOOKUP($D2121,metadata!$B$2:$Z$451,25,0)</f>
        <v/>
      </c>
      <c r="AC2121">
        <v>16</v>
      </c>
      <c r="AD2121">
        <v>96.761133599999994</v>
      </c>
      <c r="AF2121">
        <f>IF(AE2121="",V2121,AE2121)</f>
        <v>115</v>
      </c>
      <c r="AG2121">
        <v>16</v>
      </c>
      <c r="AH2121">
        <v>2011</v>
      </c>
      <c r="AI2121" t="s">
        <v>37</v>
      </c>
      <c r="AJ2121" t="s">
        <v>37</v>
      </c>
    </row>
    <row r="2122" spans="3:36" x14ac:dyDescent="0.3">
      <c r="C2122">
        <v>2122</v>
      </c>
      <c r="D2122" t="str">
        <f t="shared" si="66"/>
        <v>53-Pelkosenniemi2</v>
      </c>
      <c r="E2122" t="str">
        <f>VLOOKUP($D2122,metadata!$B$2:$S$451,2,0)</f>
        <v>Tyukmaeva, VI; Salminen, TS; Kankare, M; Knott, KE; Hoikkala, A</v>
      </c>
      <c r="F2122" t="str">
        <f>VLOOKUP($D2122,metadata!$B$2:$S$451,3,0)</f>
        <v>Adaptation to a seasonally varying environment: a strong latitudinal cline in reproductive diapause combined with high gene flow in Drosophila montana</v>
      </c>
      <c r="G2122" t="str">
        <f>VLOOKUP($D2122,metadata!$B$2:$S$451,4,0)</f>
        <v>10.1002/ece3.14</v>
      </c>
      <c r="H2122" t="str">
        <f>VLOOKUP($D2122,metadata!$B$2:$S$451,5,0)</f>
        <v>y</v>
      </c>
      <c r="I2122" t="str">
        <f>VLOOKUP($D2122,metadata!$B$2:$S$451,6,0)</f>
        <v>a</v>
      </c>
      <c r="J2122" t="str">
        <f>VLOOKUP($D2122,metadata!$B$2:$S$451,7,0)</f>
        <v>i</v>
      </c>
      <c r="K2122">
        <f>VLOOKUP($D2122,metadata!$B$2:$S$451,8,0)</f>
        <v>6</v>
      </c>
      <c r="L2122">
        <f>VLOOKUP($D2122,metadata!$B$2:$S$451,9,0)</f>
        <v>4</v>
      </c>
      <c r="M2122" t="str">
        <f>VLOOKUP($D2122,metadata!$B$2:$S$451,10,0)</f>
        <v/>
      </c>
      <c r="N2122" t="str">
        <f>VLOOKUP($D2122,metadata!$B$2:$S$451,11,0)</f>
        <v>Drosophila montana</v>
      </c>
      <c r="O2122" t="str">
        <f>VLOOKUP($D2122,metadata!$B$2:$S$451,12,0)</f>
        <v>diptera</v>
      </c>
      <c r="P2122" t="str">
        <f>VLOOKUP($D2122,metadata!$B$2:$S$451,13,0)</f>
        <v>Pelkosenniemi2</v>
      </c>
      <c r="Q2122">
        <f>VLOOKUP($D2122,metadata!$B$2:$S$451,14,0)</f>
        <v>67.099999999999994</v>
      </c>
      <c r="R2122">
        <f>VLOOKUP($D2122,metadata!$B$2:$S$451,15,0)</f>
        <v>27.5</v>
      </c>
      <c r="S2122" t="str">
        <f>VLOOKUP($D2122,metadata!$B$2:$S$451,16,0)</f>
        <v/>
      </c>
      <c r="T2122" t="str">
        <f>VLOOKUP($D2122,metadata!$B$2:$S$451,17,0)</f>
        <v/>
      </c>
      <c r="U2122" t="str">
        <f>VLOOKUP($D2122,metadata!$B$2:$S$451,18,0)</f>
        <v/>
      </c>
      <c r="V2122">
        <f>VLOOKUP($D2122,metadata!$B$2:$Z$451,19,0)</f>
        <v>115</v>
      </c>
      <c r="W2122" t="str">
        <f>VLOOKUP($D2122,metadata!$B$2:$Z$451,20,0)</f>
        <v>global average</v>
      </c>
      <c r="X2122" t="str">
        <f>VLOOKUP($D2122,metadata!$B$2:$Z$451,21,0)</f>
        <v/>
      </c>
      <c r="Y2122" t="str">
        <f>VLOOKUP($D2122,metadata!$B$2:$Z$451,22,0)</f>
        <v>53-2</v>
      </c>
      <c r="Z2122" t="str">
        <f>VLOOKUP($D2122,metadata!$B$2:$Z$451,23,0)</f>
        <v/>
      </c>
      <c r="AA2122" t="str">
        <f>VLOOKUP($D2122,metadata!$B$2:$Z$451,24,0)</f>
        <v>adult</v>
      </c>
      <c r="AB2122" t="str">
        <f>VLOOKUP($D2122,metadata!$B$2:$Z$451,25,0)</f>
        <v/>
      </c>
      <c r="AC2122">
        <v>17.638225259999999</v>
      </c>
      <c r="AD2122">
        <v>93.654917019999999</v>
      </c>
      <c r="AF2122">
        <f>IF(AE2122="",V2122,AE2122)</f>
        <v>115</v>
      </c>
      <c r="AG2122">
        <v>17.5</v>
      </c>
      <c r="AH2122">
        <v>2011</v>
      </c>
      <c r="AI2122" t="s">
        <v>37</v>
      </c>
      <c r="AJ2122" t="s">
        <v>37</v>
      </c>
    </row>
    <row r="2123" spans="3:36" x14ac:dyDescent="0.3">
      <c r="C2123">
        <v>2123</v>
      </c>
      <c r="D2123" t="str">
        <f t="shared" si="66"/>
        <v>53-Pelkosenniemi2</v>
      </c>
      <c r="E2123" t="str">
        <f>VLOOKUP($D2123,metadata!$B$2:$S$451,2,0)</f>
        <v>Tyukmaeva, VI; Salminen, TS; Kankare, M; Knott, KE; Hoikkala, A</v>
      </c>
      <c r="F2123" t="str">
        <f>VLOOKUP($D2123,metadata!$B$2:$S$451,3,0)</f>
        <v>Adaptation to a seasonally varying environment: a strong latitudinal cline in reproductive diapause combined with high gene flow in Drosophila montana</v>
      </c>
      <c r="G2123" t="str">
        <f>VLOOKUP($D2123,metadata!$B$2:$S$451,4,0)</f>
        <v>10.1002/ece3.14</v>
      </c>
      <c r="H2123" t="str">
        <f>VLOOKUP($D2123,metadata!$B$2:$S$451,5,0)</f>
        <v>y</v>
      </c>
      <c r="I2123" t="str">
        <f>VLOOKUP($D2123,metadata!$B$2:$S$451,6,0)</f>
        <v>a</v>
      </c>
      <c r="J2123" t="str">
        <f>VLOOKUP($D2123,metadata!$B$2:$S$451,7,0)</f>
        <v>i</v>
      </c>
      <c r="K2123">
        <f>VLOOKUP($D2123,metadata!$B$2:$S$451,8,0)</f>
        <v>6</v>
      </c>
      <c r="L2123">
        <f>VLOOKUP($D2123,metadata!$B$2:$S$451,9,0)</f>
        <v>4</v>
      </c>
      <c r="M2123" t="str">
        <f>VLOOKUP($D2123,metadata!$B$2:$S$451,10,0)</f>
        <v/>
      </c>
      <c r="N2123" t="str">
        <f>VLOOKUP($D2123,metadata!$B$2:$S$451,11,0)</f>
        <v>Drosophila montana</v>
      </c>
      <c r="O2123" t="str">
        <f>VLOOKUP($D2123,metadata!$B$2:$S$451,12,0)</f>
        <v>diptera</v>
      </c>
      <c r="P2123" t="str">
        <f>VLOOKUP($D2123,metadata!$B$2:$S$451,13,0)</f>
        <v>Pelkosenniemi2</v>
      </c>
      <c r="Q2123">
        <f>VLOOKUP($D2123,metadata!$B$2:$S$451,14,0)</f>
        <v>67.099999999999994</v>
      </c>
      <c r="R2123">
        <f>VLOOKUP($D2123,metadata!$B$2:$S$451,15,0)</f>
        <v>27.5</v>
      </c>
      <c r="S2123" t="str">
        <f>VLOOKUP($D2123,metadata!$B$2:$S$451,16,0)</f>
        <v/>
      </c>
      <c r="T2123" t="str">
        <f>VLOOKUP($D2123,metadata!$B$2:$S$451,17,0)</f>
        <v/>
      </c>
      <c r="U2123" t="str">
        <f>VLOOKUP($D2123,metadata!$B$2:$S$451,18,0)</f>
        <v/>
      </c>
      <c r="V2123">
        <f>VLOOKUP($D2123,metadata!$B$2:$Z$451,19,0)</f>
        <v>115</v>
      </c>
      <c r="W2123" t="str">
        <f>VLOOKUP($D2123,metadata!$B$2:$Z$451,20,0)</f>
        <v>global average</v>
      </c>
      <c r="X2123" t="str">
        <f>VLOOKUP($D2123,metadata!$B$2:$Z$451,21,0)</f>
        <v/>
      </c>
      <c r="Y2123" t="str">
        <f>VLOOKUP($D2123,metadata!$B$2:$Z$451,22,0)</f>
        <v>53-2</v>
      </c>
      <c r="Z2123" t="str">
        <f>VLOOKUP($D2123,metadata!$B$2:$Z$451,23,0)</f>
        <v/>
      </c>
      <c r="AA2123" t="str">
        <f>VLOOKUP($D2123,metadata!$B$2:$Z$451,24,0)</f>
        <v>adult</v>
      </c>
      <c r="AB2123" t="str">
        <f>VLOOKUP($D2123,metadata!$B$2:$Z$451,25,0)</f>
        <v/>
      </c>
      <c r="AC2123">
        <v>19.156996589999999</v>
      </c>
      <c r="AD2123">
        <v>64.628096889999995</v>
      </c>
      <c r="AF2123">
        <f>IF(AE2123="",V2123,AE2123)</f>
        <v>115</v>
      </c>
      <c r="AG2123">
        <v>19</v>
      </c>
      <c r="AH2123">
        <v>2011</v>
      </c>
      <c r="AI2123" t="s">
        <v>37</v>
      </c>
      <c r="AJ2123" t="s">
        <v>37</v>
      </c>
    </row>
    <row r="2124" spans="3:36" x14ac:dyDescent="0.3">
      <c r="C2124">
        <v>2124</v>
      </c>
      <c r="D2124" t="str">
        <f t="shared" si="66"/>
        <v>53-Pelkosenniemi2</v>
      </c>
      <c r="E2124" t="str">
        <f>VLOOKUP($D2124,metadata!$B$2:$S$451,2,0)</f>
        <v>Tyukmaeva, VI; Salminen, TS; Kankare, M; Knott, KE; Hoikkala, A</v>
      </c>
      <c r="F2124" t="str">
        <f>VLOOKUP($D2124,metadata!$B$2:$S$451,3,0)</f>
        <v>Adaptation to a seasonally varying environment: a strong latitudinal cline in reproductive diapause combined with high gene flow in Drosophila montana</v>
      </c>
      <c r="G2124" t="str">
        <f>VLOOKUP($D2124,metadata!$B$2:$S$451,4,0)</f>
        <v>10.1002/ece3.14</v>
      </c>
      <c r="H2124" t="str">
        <f>VLOOKUP($D2124,metadata!$B$2:$S$451,5,0)</f>
        <v>y</v>
      </c>
      <c r="I2124" t="str">
        <f>VLOOKUP($D2124,metadata!$B$2:$S$451,6,0)</f>
        <v>a</v>
      </c>
      <c r="J2124" t="str">
        <f>VLOOKUP($D2124,metadata!$B$2:$S$451,7,0)</f>
        <v>i</v>
      </c>
      <c r="K2124">
        <f>VLOOKUP($D2124,metadata!$B$2:$S$451,8,0)</f>
        <v>6</v>
      </c>
      <c r="L2124">
        <f>VLOOKUP($D2124,metadata!$B$2:$S$451,9,0)</f>
        <v>4</v>
      </c>
      <c r="M2124" t="str">
        <f>VLOOKUP($D2124,metadata!$B$2:$S$451,10,0)</f>
        <v/>
      </c>
      <c r="N2124" t="str">
        <f>VLOOKUP($D2124,metadata!$B$2:$S$451,11,0)</f>
        <v>Drosophila montana</v>
      </c>
      <c r="O2124" t="str">
        <f>VLOOKUP($D2124,metadata!$B$2:$S$451,12,0)</f>
        <v>diptera</v>
      </c>
      <c r="P2124" t="str">
        <f>VLOOKUP($D2124,metadata!$B$2:$S$451,13,0)</f>
        <v>Pelkosenniemi2</v>
      </c>
      <c r="Q2124">
        <f>VLOOKUP($D2124,metadata!$B$2:$S$451,14,0)</f>
        <v>67.099999999999994</v>
      </c>
      <c r="R2124">
        <f>VLOOKUP($D2124,metadata!$B$2:$S$451,15,0)</f>
        <v>27.5</v>
      </c>
      <c r="S2124" t="str">
        <f>VLOOKUP($D2124,metadata!$B$2:$S$451,16,0)</f>
        <v/>
      </c>
      <c r="T2124" t="str">
        <f>VLOOKUP($D2124,metadata!$B$2:$S$451,17,0)</f>
        <v/>
      </c>
      <c r="U2124" t="str">
        <f>VLOOKUP($D2124,metadata!$B$2:$S$451,18,0)</f>
        <v/>
      </c>
      <c r="V2124">
        <f>VLOOKUP($D2124,metadata!$B$2:$Z$451,19,0)</f>
        <v>115</v>
      </c>
      <c r="W2124" t="str">
        <f>VLOOKUP($D2124,metadata!$B$2:$Z$451,20,0)</f>
        <v>global average</v>
      </c>
      <c r="X2124" t="str">
        <f>VLOOKUP($D2124,metadata!$B$2:$Z$451,21,0)</f>
        <v/>
      </c>
      <c r="Y2124" t="str">
        <f>VLOOKUP($D2124,metadata!$B$2:$Z$451,22,0)</f>
        <v>53-2</v>
      </c>
      <c r="Z2124" t="str">
        <f>VLOOKUP($D2124,metadata!$B$2:$Z$451,23,0)</f>
        <v/>
      </c>
      <c r="AA2124" t="str">
        <f>VLOOKUP($D2124,metadata!$B$2:$Z$451,24,0)</f>
        <v>adult</v>
      </c>
      <c r="AB2124" t="str">
        <f>VLOOKUP($D2124,metadata!$B$2:$Z$451,25,0)</f>
        <v/>
      </c>
      <c r="AC2124">
        <v>20.55631399</v>
      </c>
      <c r="AD2124">
        <v>14.13411449</v>
      </c>
      <c r="AF2124">
        <f>IF(AE2124="",V2124,AE2124)</f>
        <v>115</v>
      </c>
      <c r="AG2124">
        <v>20.5</v>
      </c>
      <c r="AH2124">
        <v>2011</v>
      </c>
      <c r="AI2124" t="s">
        <v>37</v>
      </c>
      <c r="AJ2124" t="s">
        <v>37</v>
      </c>
    </row>
    <row r="2125" spans="3:36" x14ac:dyDescent="0.3">
      <c r="C2125">
        <v>2125</v>
      </c>
      <c r="D2125" t="str">
        <f t="shared" si="66"/>
        <v>53-Pelkosenniemi3</v>
      </c>
      <c r="E2125" t="str">
        <f>VLOOKUP($D2125,metadata!$B$2:$S$451,2,0)</f>
        <v>Tyukmaeva, VI; Salminen, TS; Kankare, M; Knott, KE; Hoikkala, A</v>
      </c>
      <c r="F2125" t="str">
        <f>VLOOKUP($D2125,metadata!$B$2:$S$451,3,0)</f>
        <v>Adaptation to a seasonally varying environment: a strong latitudinal cline in reproductive diapause combined with high gene flow in Drosophila montana</v>
      </c>
      <c r="G2125" t="str">
        <f>VLOOKUP($D2125,metadata!$B$2:$S$451,4,0)</f>
        <v>10.1002/ece3.14</v>
      </c>
      <c r="H2125" t="str">
        <f>VLOOKUP($D2125,metadata!$B$2:$S$451,5,0)</f>
        <v>y</v>
      </c>
      <c r="I2125" t="str">
        <f>VLOOKUP($D2125,metadata!$B$2:$S$451,6,0)</f>
        <v>a</v>
      </c>
      <c r="J2125" t="str">
        <f>VLOOKUP($D2125,metadata!$B$2:$S$451,7,0)</f>
        <v>i</v>
      </c>
      <c r="K2125">
        <f>VLOOKUP($D2125,metadata!$B$2:$S$451,8,0)</f>
        <v>6</v>
      </c>
      <c r="L2125">
        <f>VLOOKUP($D2125,metadata!$B$2:$S$451,9,0)</f>
        <v>4</v>
      </c>
      <c r="M2125" t="str">
        <f>VLOOKUP($D2125,metadata!$B$2:$S$451,10,0)</f>
        <v/>
      </c>
      <c r="N2125" t="str">
        <f>VLOOKUP($D2125,metadata!$B$2:$S$451,11,0)</f>
        <v>Drosophila montana</v>
      </c>
      <c r="O2125" t="str">
        <f>VLOOKUP($D2125,metadata!$B$2:$S$451,12,0)</f>
        <v>diptera</v>
      </c>
      <c r="P2125" t="str">
        <f>VLOOKUP($D2125,metadata!$B$2:$S$451,13,0)</f>
        <v>Pelkosenniemi3</v>
      </c>
      <c r="Q2125">
        <f>VLOOKUP($D2125,metadata!$B$2:$S$451,14,0)</f>
        <v>67.099999999999994</v>
      </c>
      <c r="R2125">
        <f>VLOOKUP($D2125,metadata!$B$2:$S$451,15,0)</f>
        <v>27.5</v>
      </c>
      <c r="S2125" t="str">
        <f>VLOOKUP($D2125,metadata!$B$2:$S$451,16,0)</f>
        <v/>
      </c>
      <c r="T2125" t="str">
        <f>VLOOKUP($D2125,metadata!$B$2:$S$451,17,0)</f>
        <v/>
      </c>
      <c r="U2125" t="str">
        <f>VLOOKUP($D2125,metadata!$B$2:$S$451,18,0)</f>
        <v/>
      </c>
      <c r="V2125">
        <f>VLOOKUP($D2125,metadata!$B$2:$Z$451,19,0)</f>
        <v>115</v>
      </c>
      <c r="W2125" t="str">
        <f>VLOOKUP($D2125,metadata!$B$2:$Z$451,20,0)</f>
        <v>global average</v>
      </c>
      <c r="X2125" t="str">
        <f>VLOOKUP($D2125,metadata!$B$2:$Z$451,21,0)</f>
        <v/>
      </c>
      <c r="Y2125" t="str">
        <f>VLOOKUP($D2125,metadata!$B$2:$Z$451,22,0)</f>
        <v>53-2</v>
      </c>
      <c r="Z2125" t="str">
        <f>VLOOKUP($D2125,metadata!$B$2:$Z$451,23,0)</f>
        <v/>
      </c>
      <c r="AA2125" t="str">
        <f>VLOOKUP($D2125,metadata!$B$2:$Z$451,24,0)</f>
        <v>adult</v>
      </c>
      <c r="AB2125" t="str">
        <f>VLOOKUP($D2125,metadata!$B$2:$Z$451,25,0)</f>
        <v/>
      </c>
      <c r="AC2125">
        <v>16</v>
      </c>
      <c r="AD2125">
        <v>98.380566799999997</v>
      </c>
      <c r="AF2125">
        <f>IF(AE2125="",V2125,AE2125)</f>
        <v>115</v>
      </c>
      <c r="AG2125">
        <v>16</v>
      </c>
      <c r="AH2125">
        <v>2011</v>
      </c>
      <c r="AI2125" t="s">
        <v>37</v>
      </c>
      <c r="AJ2125" t="s">
        <v>37</v>
      </c>
    </row>
    <row r="2126" spans="3:36" x14ac:dyDescent="0.3">
      <c r="C2126">
        <v>2126</v>
      </c>
      <c r="D2126" t="str">
        <f t="shared" si="66"/>
        <v>53-Pelkosenniemi3</v>
      </c>
      <c r="E2126" t="str">
        <f>VLOOKUP($D2126,metadata!$B$2:$S$451,2,0)</f>
        <v>Tyukmaeva, VI; Salminen, TS; Kankare, M; Knott, KE; Hoikkala, A</v>
      </c>
      <c r="F2126" t="str">
        <f>VLOOKUP($D2126,metadata!$B$2:$S$451,3,0)</f>
        <v>Adaptation to a seasonally varying environment: a strong latitudinal cline in reproductive diapause combined with high gene flow in Drosophila montana</v>
      </c>
      <c r="G2126" t="str">
        <f>VLOOKUP($D2126,metadata!$B$2:$S$451,4,0)</f>
        <v>10.1002/ece3.14</v>
      </c>
      <c r="H2126" t="str">
        <f>VLOOKUP($D2126,metadata!$B$2:$S$451,5,0)</f>
        <v>y</v>
      </c>
      <c r="I2126" t="str">
        <f>VLOOKUP($D2126,metadata!$B$2:$S$451,6,0)</f>
        <v>a</v>
      </c>
      <c r="J2126" t="str">
        <f>VLOOKUP($D2126,metadata!$B$2:$S$451,7,0)</f>
        <v>i</v>
      </c>
      <c r="K2126">
        <f>VLOOKUP($D2126,metadata!$B$2:$S$451,8,0)</f>
        <v>6</v>
      </c>
      <c r="L2126">
        <f>VLOOKUP($D2126,metadata!$B$2:$S$451,9,0)</f>
        <v>4</v>
      </c>
      <c r="M2126" t="str">
        <f>VLOOKUP($D2126,metadata!$B$2:$S$451,10,0)</f>
        <v/>
      </c>
      <c r="N2126" t="str">
        <f>VLOOKUP($D2126,metadata!$B$2:$S$451,11,0)</f>
        <v>Drosophila montana</v>
      </c>
      <c r="O2126" t="str">
        <f>VLOOKUP($D2126,metadata!$B$2:$S$451,12,0)</f>
        <v>diptera</v>
      </c>
      <c r="P2126" t="str">
        <f>VLOOKUP($D2126,metadata!$B$2:$S$451,13,0)</f>
        <v>Pelkosenniemi3</v>
      </c>
      <c r="Q2126">
        <f>VLOOKUP($D2126,metadata!$B$2:$S$451,14,0)</f>
        <v>67.099999999999994</v>
      </c>
      <c r="R2126">
        <f>VLOOKUP($D2126,metadata!$B$2:$S$451,15,0)</f>
        <v>27.5</v>
      </c>
      <c r="S2126" t="str">
        <f>VLOOKUP($D2126,metadata!$B$2:$S$451,16,0)</f>
        <v/>
      </c>
      <c r="T2126" t="str">
        <f>VLOOKUP($D2126,metadata!$B$2:$S$451,17,0)</f>
        <v/>
      </c>
      <c r="U2126" t="str">
        <f>VLOOKUP($D2126,metadata!$B$2:$S$451,18,0)</f>
        <v/>
      </c>
      <c r="V2126">
        <f>VLOOKUP($D2126,metadata!$B$2:$Z$451,19,0)</f>
        <v>115</v>
      </c>
      <c r="W2126" t="str">
        <f>VLOOKUP($D2126,metadata!$B$2:$Z$451,20,0)</f>
        <v>global average</v>
      </c>
      <c r="X2126" t="str">
        <f>VLOOKUP($D2126,metadata!$B$2:$Z$451,21,0)</f>
        <v/>
      </c>
      <c r="Y2126" t="str">
        <f>VLOOKUP($D2126,metadata!$B$2:$Z$451,22,0)</f>
        <v>53-2</v>
      </c>
      <c r="Z2126" t="str">
        <f>VLOOKUP($D2126,metadata!$B$2:$Z$451,23,0)</f>
        <v/>
      </c>
      <c r="AA2126" t="str">
        <f>VLOOKUP($D2126,metadata!$B$2:$Z$451,24,0)</f>
        <v>adult</v>
      </c>
      <c r="AB2126" t="str">
        <f>VLOOKUP($D2126,metadata!$B$2:$Z$451,25,0)</f>
        <v/>
      </c>
      <c r="AC2126">
        <v>17.655290099999998</v>
      </c>
      <c r="AD2126">
        <v>88.797999200000007</v>
      </c>
      <c r="AF2126">
        <f>IF(AE2126="",V2126,AE2126)</f>
        <v>115</v>
      </c>
      <c r="AG2126">
        <v>17.5</v>
      </c>
      <c r="AH2126">
        <v>2011</v>
      </c>
      <c r="AI2126" t="s">
        <v>37</v>
      </c>
      <c r="AJ2126" t="s">
        <v>37</v>
      </c>
    </row>
    <row r="2127" spans="3:36" x14ac:dyDescent="0.3">
      <c r="C2127">
        <v>2127</v>
      </c>
      <c r="D2127" t="str">
        <f t="shared" si="66"/>
        <v>53-Pelkosenniemi3</v>
      </c>
      <c r="E2127" t="str">
        <f>VLOOKUP($D2127,metadata!$B$2:$S$451,2,0)</f>
        <v>Tyukmaeva, VI; Salminen, TS; Kankare, M; Knott, KE; Hoikkala, A</v>
      </c>
      <c r="F2127" t="str">
        <f>VLOOKUP($D2127,metadata!$B$2:$S$451,3,0)</f>
        <v>Adaptation to a seasonally varying environment: a strong latitudinal cline in reproductive diapause combined with high gene flow in Drosophila montana</v>
      </c>
      <c r="G2127" t="str">
        <f>VLOOKUP($D2127,metadata!$B$2:$S$451,4,0)</f>
        <v>10.1002/ece3.14</v>
      </c>
      <c r="H2127" t="str">
        <f>VLOOKUP($D2127,metadata!$B$2:$S$451,5,0)</f>
        <v>y</v>
      </c>
      <c r="I2127" t="str">
        <f>VLOOKUP($D2127,metadata!$B$2:$S$451,6,0)</f>
        <v>a</v>
      </c>
      <c r="J2127" t="str">
        <f>VLOOKUP($D2127,metadata!$B$2:$S$451,7,0)</f>
        <v>i</v>
      </c>
      <c r="K2127">
        <f>VLOOKUP($D2127,metadata!$B$2:$S$451,8,0)</f>
        <v>6</v>
      </c>
      <c r="L2127">
        <f>VLOOKUP($D2127,metadata!$B$2:$S$451,9,0)</f>
        <v>4</v>
      </c>
      <c r="M2127" t="str">
        <f>VLOOKUP($D2127,metadata!$B$2:$S$451,10,0)</f>
        <v/>
      </c>
      <c r="N2127" t="str">
        <f>VLOOKUP($D2127,metadata!$B$2:$S$451,11,0)</f>
        <v>Drosophila montana</v>
      </c>
      <c r="O2127" t="str">
        <f>VLOOKUP($D2127,metadata!$B$2:$S$451,12,0)</f>
        <v>diptera</v>
      </c>
      <c r="P2127" t="str">
        <f>VLOOKUP($D2127,metadata!$B$2:$S$451,13,0)</f>
        <v>Pelkosenniemi3</v>
      </c>
      <c r="Q2127">
        <f>VLOOKUP($D2127,metadata!$B$2:$S$451,14,0)</f>
        <v>67.099999999999994</v>
      </c>
      <c r="R2127">
        <f>VLOOKUP($D2127,metadata!$B$2:$S$451,15,0)</f>
        <v>27.5</v>
      </c>
      <c r="S2127" t="str">
        <f>VLOOKUP($D2127,metadata!$B$2:$S$451,16,0)</f>
        <v/>
      </c>
      <c r="T2127" t="str">
        <f>VLOOKUP($D2127,metadata!$B$2:$S$451,17,0)</f>
        <v/>
      </c>
      <c r="U2127" t="str">
        <f>VLOOKUP($D2127,metadata!$B$2:$S$451,18,0)</f>
        <v/>
      </c>
      <c r="V2127">
        <f>VLOOKUP($D2127,metadata!$B$2:$Z$451,19,0)</f>
        <v>115</v>
      </c>
      <c r="W2127" t="str">
        <f>VLOOKUP($D2127,metadata!$B$2:$Z$451,20,0)</f>
        <v>global average</v>
      </c>
      <c r="X2127" t="str">
        <f>VLOOKUP($D2127,metadata!$B$2:$Z$451,21,0)</f>
        <v/>
      </c>
      <c r="Y2127" t="str">
        <f>VLOOKUP($D2127,metadata!$B$2:$Z$451,22,0)</f>
        <v>53-2</v>
      </c>
      <c r="Z2127" t="str">
        <f>VLOOKUP($D2127,metadata!$B$2:$Z$451,23,0)</f>
        <v/>
      </c>
      <c r="AA2127" t="str">
        <f>VLOOKUP($D2127,metadata!$B$2:$Z$451,24,0)</f>
        <v>adult</v>
      </c>
      <c r="AB2127" t="str">
        <f>VLOOKUP($D2127,metadata!$B$2:$Z$451,25,0)</f>
        <v/>
      </c>
      <c r="AC2127">
        <v>19.156996589999999</v>
      </c>
      <c r="AD2127">
        <v>42.765748709999997</v>
      </c>
      <c r="AF2127">
        <f>IF(AE2127="",V2127,AE2127)</f>
        <v>115</v>
      </c>
      <c r="AG2127">
        <v>19</v>
      </c>
      <c r="AH2127">
        <v>2011</v>
      </c>
      <c r="AI2127" t="s">
        <v>37</v>
      </c>
      <c r="AJ2127" t="s">
        <v>37</v>
      </c>
    </row>
    <row r="2128" spans="3:36" x14ac:dyDescent="0.3">
      <c r="C2128">
        <v>2128</v>
      </c>
      <c r="D2128" t="str">
        <f t="shared" si="66"/>
        <v>53-Pelkosenniemi3</v>
      </c>
      <c r="E2128" t="str">
        <f>VLOOKUP($D2128,metadata!$B$2:$S$451,2,0)</f>
        <v>Tyukmaeva, VI; Salminen, TS; Kankare, M; Knott, KE; Hoikkala, A</v>
      </c>
      <c r="F2128" t="str">
        <f>VLOOKUP($D2128,metadata!$B$2:$S$451,3,0)</f>
        <v>Adaptation to a seasonally varying environment: a strong latitudinal cline in reproductive diapause combined with high gene flow in Drosophila montana</v>
      </c>
      <c r="G2128" t="str">
        <f>VLOOKUP($D2128,metadata!$B$2:$S$451,4,0)</f>
        <v>10.1002/ece3.14</v>
      </c>
      <c r="H2128" t="str">
        <f>VLOOKUP($D2128,metadata!$B$2:$S$451,5,0)</f>
        <v>y</v>
      </c>
      <c r="I2128" t="str">
        <f>VLOOKUP($D2128,metadata!$B$2:$S$451,6,0)</f>
        <v>a</v>
      </c>
      <c r="J2128" t="str">
        <f>VLOOKUP($D2128,metadata!$B$2:$S$451,7,0)</f>
        <v>i</v>
      </c>
      <c r="K2128">
        <f>VLOOKUP($D2128,metadata!$B$2:$S$451,8,0)</f>
        <v>6</v>
      </c>
      <c r="L2128">
        <f>VLOOKUP($D2128,metadata!$B$2:$S$451,9,0)</f>
        <v>4</v>
      </c>
      <c r="M2128" t="str">
        <f>VLOOKUP($D2128,metadata!$B$2:$S$451,10,0)</f>
        <v/>
      </c>
      <c r="N2128" t="str">
        <f>VLOOKUP($D2128,metadata!$B$2:$S$451,11,0)</f>
        <v>Drosophila montana</v>
      </c>
      <c r="O2128" t="str">
        <f>VLOOKUP($D2128,metadata!$B$2:$S$451,12,0)</f>
        <v>diptera</v>
      </c>
      <c r="P2128" t="str">
        <f>VLOOKUP($D2128,metadata!$B$2:$S$451,13,0)</f>
        <v>Pelkosenniemi3</v>
      </c>
      <c r="Q2128">
        <f>VLOOKUP($D2128,metadata!$B$2:$S$451,14,0)</f>
        <v>67.099999999999994</v>
      </c>
      <c r="R2128">
        <f>VLOOKUP($D2128,metadata!$B$2:$S$451,15,0)</f>
        <v>27.5</v>
      </c>
      <c r="S2128" t="str">
        <f>VLOOKUP($D2128,metadata!$B$2:$S$451,16,0)</f>
        <v/>
      </c>
      <c r="T2128" t="str">
        <f>VLOOKUP($D2128,metadata!$B$2:$S$451,17,0)</f>
        <v/>
      </c>
      <c r="U2128" t="str">
        <f>VLOOKUP($D2128,metadata!$B$2:$S$451,18,0)</f>
        <v/>
      </c>
      <c r="V2128">
        <f>VLOOKUP($D2128,metadata!$B$2:$Z$451,19,0)</f>
        <v>115</v>
      </c>
      <c r="W2128" t="str">
        <f>VLOOKUP($D2128,metadata!$B$2:$Z$451,20,0)</f>
        <v>global average</v>
      </c>
      <c r="X2128" t="str">
        <f>VLOOKUP($D2128,metadata!$B$2:$Z$451,21,0)</f>
        <v/>
      </c>
      <c r="Y2128" t="str">
        <f>VLOOKUP($D2128,metadata!$B$2:$Z$451,22,0)</f>
        <v>53-2</v>
      </c>
      <c r="Z2128" t="str">
        <f>VLOOKUP($D2128,metadata!$B$2:$Z$451,23,0)</f>
        <v/>
      </c>
      <c r="AA2128" t="str">
        <f>VLOOKUP($D2128,metadata!$B$2:$Z$451,24,0)</f>
        <v>adult</v>
      </c>
      <c r="AB2128" t="str">
        <f>VLOOKUP($D2128,metadata!$B$2:$Z$451,25,0)</f>
        <v/>
      </c>
      <c r="AC2128">
        <v>20.55631399</v>
      </c>
      <c r="AD2128">
        <v>6.0369485010000004</v>
      </c>
      <c r="AF2128">
        <f>IF(AE2128="",V2128,AE2128)</f>
        <v>115</v>
      </c>
      <c r="AG2128">
        <v>20.5</v>
      </c>
      <c r="AH2128">
        <v>2011</v>
      </c>
      <c r="AI2128" t="s">
        <v>37</v>
      </c>
      <c r="AJ2128" t="s">
        <v>37</v>
      </c>
    </row>
    <row r="2129" spans="3:36" x14ac:dyDescent="0.3">
      <c r="C2129">
        <v>2129</v>
      </c>
      <c r="D2129" t="str">
        <f t="shared" si="66"/>
        <v>53-Pelkosenniemi4</v>
      </c>
      <c r="E2129" t="str">
        <f>VLOOKUP($D2129,metadata!$B$2:$S$451,2,0)</f>
        <v>Tyukmaeva, VI; Salminen, TS; Kankare, M; Knott, KE; Hoikkala, A</v>
      </c>
      <c r="F2129" t="str">
        <f>VLOOKUP($D2129,metadata!$B$2:$S$451,3,0)</f>
        <v>Adaptation to a seasonally varying environment: a strong latitudinal cline in reproductive diapause combined with high gene flow in Drosophila montana</v>
      </c>
      <c r="G2129" t="str">
        <f>VLOOKUP($D2129,metadata!$B$2:$S$451,4,0)</f>
        <v>10.1002/ece3.14</v>
      </c>
      <c r="H2129" t="str">
        <f>VLOOKUP($D2129,metadata!$B$2:$S$451,5,0)</f>
        <v>y</v>
      </c>
      <c r="I2129" t="str">
        <f>VLOOKUP($D2129,metadata!$B$2:$S$451,6,0)</f>
        <v>a</v>
      </c>
      <c r="J2129" t="str">
        <f>VLOOKUP($D2129,metadata!$B$2:$S$451,7,0)</f>
        <v>i</v>
      </c>
      <c r="K2129">
        <f>VLOOKUP($D2129,metadata!$B$2:$S$451,8,0)</f>
        <v>6</v>
      </c>
      <c r="L2129">
        <f>VLOOKUP($D2129,metadata!$B$2:$S$451,9,0)</f>
        <v>4</v>
      </c>
      <c r="M2129" t="str">
        <f>VLOOKUP($D2129,metadata!$B$2:$S$451,10,0)</f>
        <v/>
      </c>
      <c r="N2129" t="str">
        <f>VLOOKUP($D2129,metadata!$B$2:$S$451,11,0)</f>
        <v>Drosophila montana</v>
      </c>
      <c r="O2129" t="str">
        <f>VLOOKUP($D2129,metadata!$B$2:$S$451,12,0)</f>
        <v>diptera</v>
      </c>
      <c r="P2129" t="str">
        <f>VLOOKUP($D2129,metadata!$B$2:$S$451,13,0)</f>
        <v>Pelkosenniemi4</v>
      </c>
      <c r="Q2129">
        <f>VLOOKUP($D2129,metadata!$B$2:$S$451,14,0)</f>
        <v>67.099999999999994</v>
      </c>
      <c r="R2129">
        <f>VLOOKUP($D2129,metadata!$B$2:$S$451,15,0)</f>
        <v>27.5</v>
      </c>
      <c r="S2129" t="str">
        <f>VLOOKUP($D2129,metadata!$B$2:$S$451,16,0)</f>
        <v/>
      </c>
      <c r="T2129" t="str">
        <f>VLOOKUP($D2129,metadata!$B$2:$S$451,17,0)</f>
        <v/>
      </c>
      <c r="U2129" t="str">
        <f>VLOOKUP($D2129,metadata!$B$2:$S$451,18,0)</f>
        <v/>
      </c>
      <c r="V2129">
        <f>VLOOKUP($D2129,metadata!$B$2:$Z$451,19,0)</f>
        <v>115</v>
      </c>
      <c r="W2129" t="str">
        <f>VLOOKUP($D2129,metadata!$B$2:$Z$451,20,0)</f>
        <v>global average</v>
      </c>
      <c r="X2129" t="str">
        <f>VLOOKUP($D2129,metadata!$B$2:$Z$451,21,0)</f>
        <v/>
      </c>
      <c r="Y2129" t="str">
        <f>VLOOKUP($D2129,metadata!$B$2:$Z$451,22,0)</f>
        <v>53-2</v>
      </c>
      <c r="Z2129" t="str">
        <f>VLOOKUP($D2129,metadata!$B$2:$Z$451,23,0)</f>
        <v/>
      </c>
      <c r="AA2129" t="str">
        <f>VLOOKUP($D2129,metadata!$B$2:$Z$451,24,0)</f>
        <v>adult</v>
      </c>
      <c r="AB2129" t="str">
        <f>VLOOKUP($D2129,metadata!$B$2:$Z$451,25,0)</f>
        <v/>
      </c>
      <c r="AC2129">
        <v>16</v>
      </c>
      <c r="AD2129">
        <v>97.570850199999995</v>
      </c>
      <c r="AF2129">
        <f>IF(AE2129="",V2129,AE2129)</f>
        <v>115</v>
      </c>
      <c r="AG2129">
        <v>16</v>
      </c>
      <c r="AH2129">
        <v>2011</v>
      </c>
      <c r="AI2129" t="s">
        <v>37</v>
      </c>
      <c r="AJ2129" t="s">
        <v>37</v>
      </c>
    </row>
    <row r="2130" spans="3:36" x14ac:dyDescent="0.3">
      <c r="C2130">
        <v>2130</v>
      </c>
      <c r="D2130" t="str">
        <f t="shared" si="66"/>
        <v>53-Pelkosenniemi4</v>
      </c>
      <c r="E2130" t="str">
        <f>VLOOKUP($D2130,metadata!$B$2:$S$451,2,0)</f>
        <v>Tyukmaeva, VI; Salminen, TS; Kankare, M; Knott, KE; Hoikkala, A</v>
      </c>
      <c r="F2130" t="str">
        <f>VLOOKUP($D2130,metadata!$B$2:$S$451,3,0)</f>
        <v>Adaptation to a seasonally varying environment: a strong latitudinal cline in reproductive diapause combined with high gene flow in Drosophila montana</v>
      </c>
      <c r="G2130" t="str">
        <f>VLOOKUP($D2130,metadata!$B$2:$S$451,4,0)</f>
        <v>10.1002/ece3.14</v>
      </c>
      <c r="H2130" t="str">
        <f>VLOOKUP($D2130,metadata!$B$2:$S$451,5,0)</f>
        <v>y</v>
      </c>
      <c r="I2130" t="str">
        <f>VLOOKUP($D2130,metadata!$B$2:$S$451,6,0)</f>
        <v>a</v>
      </c>
      <c r="J2130" t="str">
        <f>VLOOKUP($D2130,metadata!$B$2:$S$451,7,0)</f>
        <v>i</v>
      </c>
      <c r="K2130">
        <f>VLOOKUP($D2130,metadata!$B$2:$S$451,8,0)</f>
        <v>6</v>
      </c>
      <c r="L2130">
        <f>VLOOKUP($D2130,metadata!$B$2:$S$451,9,0)</f>
        <v>4</v>
      </c>
      <c r="M2130" t="str">
        <f>VLOOKUP($D2130,metadata!$B$2:$S$451,10,0)</f>
        <v/>
      </c>
      <c r="N2130" t="str">
        <f>VLOOKUP($D2130,metadata!$B$2:$S$451,11,0)</f>
        <v>Drosophila montana</v>
      </c>
      <c r="O2130" t="str">
        <f>VLOOKUP($D2130,metadata!$B$2:$S$451,12,0)</f>
        <v>diptera</v>
      </c>
      <c r="P2130" t="str">
        <f>VLOOKUP($D2130,metadata!$B$2:$S$451,13,0)</f>
        <v>Pelkosenniemi4</v>
      </c>
      <c r="Q2130">
        <f>VLOOKUP($D2130,metadata!$B$2:$S$451,14,0)</f>
        <v>67.099999999999994</v>
      </c>
      <c r="R2130">
        <f>VLOOKUP($D2130,metadata!$B$2:$S$451,15,0)</f>
        <v>27.5</v>
      </c>
      <c r="S2130" t="str">
        <f>VLOOKUP($D2130,metadata!$B$2:$S$451,16,0)</f>
        <v/>
      </c>
      <c r="T2130" t="str">
        <f>VLOOKUP($D2130,metadata!$B$2:$S$451,17,0)</f>
        <v/>
      </c>
      <c r="U2130" t="str">
        <f>VLOOKUP($D2130,metadata!$B$2:$S$451,18,0)</f>
        <v/>
      </c>
      <c r="V2130">
        <f>VLOOKUP($D2130,metadata!$B$2:$Z$451,19,0)</f>
        <v>115</v>
      </c>
      <c r="W2130" t="str">
        <f>VLOOKUP($D2130,metadata!$B$2:$Z$451,20,0)</f>
        <v>global average</v>
      </c>
      <c r="X2130" t="str">
        <f>VLOOKUP($D2130,metadata!$B$2:$Z$451,21,0)</f>
        <v/>
      </c>
      <c r="Y2130" t="str">
        <f>VLOOKUP($D2130,metadata!$B$2:$Z$451,22,0)</f>
        <v>53-2</v>
      </c>
      <c r="Z2130" t="str">
        <f>VLOOKUP($D2130,metadata!$B$2:$Z$451,23,0)</f>
        <v/>
      </c>
      <c r="AA2130" t="str">
        <f>VLOOKUP($D2130,metadata!$B$2:$Z$451,24,0)</f>
        <v>adult</v>
      </c>
      <c r="AB2130" t="str">
        <f>VLOOKUP($D2130,metadata!$B$2:$Z$451,25,0)</f>
        <v/>
      </c>
      <c r="AC2130">
        <v>17.655290099999998</v>
      </c>
      <c r="AD2130">
        <v>91.632007299999998</v>
      </c>
      <c r="AF2130">
        <f>IF(AE2130="",V2130,AE2130)</f>
        <v>115</v>
      </c>
      <c r="AG2130">
        <v>17.5</v>
      </c>
      <c r="AH2130">
        <v>2011</v>
      </c>
      <c r="AI2130" t="s">
        <v>37</v>
      </c>
      <c r="AJ2130" t="s">
        <v>37</v>
      </c>
    </row>
    <row r="2131" spans="3:36" x14ac:dyDescent="0.3">
      <c r="C2131">
        <v>2131</v>
      </c>
      <c r="D2131" t="str">
        <f t="shared" si="66"/>
        <v>53-Pelkosenniemi4</v>
      </c>
      <c r="E2131" t="str">
        <f>VLOOKUP($D2131,metadata!$B$2:$S$451,2,0)</f>
        <v>Tyukmaeva, VI; Salminen, TS; Kankare, M; Knott, KE; Hoikkala, A</v>
      </c>
      <c r="F2131" t="str">
        <f>VLOOKUP($D2131,metadata!$B$2:$S$451,3,0)</f>
        <v>Adaptation to a seasonally varying environment: a strong latitudinal cline in reproductive diapause combined with high gene flow in Drosophila montana</v>
      </c>
      <c r="G2131" t="str">
        <f>VLOOKUP($D2131,metadata!$B$2:$S$451,4,0)</f>
        <v>10.1002/ece3.14</v>
      </c>
      <c r="H2131" t="str">
        <f>VLOOKUP($D2131,metadata!$B$2:$S$451,5,0)</f>
        <v>y</v>
      </c>
      <c r="I2131" t="str">
        <f>VLOOKUP($D2131,metadata!$B$2:$S$451,6,0)</f>
        <v>a</v>
      </c>
      <c r="J2131" t="str">
        <f>VLOOKUP($D2131,metadata!$B$2:$S$451,7,0)</f>
        <v>i</v>
      </c>
      <c r="K2131">
        <f>VLOOKUP($D2131,metadata!$B$2:$S$451,8,0)</f>
        <v>6</v>
      </c>
      <c r="L2131">
        <f>VLOOKUP($D2131,metadata!$B$2:$S$451,9,0)</f>
        <v>4</v>
      </c>
      <c r="M2131" t="str">
        <f>VLOOKUP($D2131,metadata!$B$2:$S$451,10,0)</f>
        <v/>
      </c>
      <c r="N2131" t="str">
        <f>VLOOKUP($D2131,metadata!$B$2:$S$451,11,0)</f>
        <v>Drosophila montana</v>
      </c>
      <c r="O2131" t="str">
        <f>VLOOKUP($D2131,metadata!$B$2:$S$451,12,0)</f>
        <v>diptera</v>
      </c>
      <c r="P2131" t="str">
        <f>VLOOKUP($D2131,metadata!$B$2:$S$451,13,0)</f>
        <v>Pelkosenniemi4</v>
      </c>
      <c r="Q2131">
        <f>VLOOKUP($D2131,metadata!$B$2:$S$451,14,0)</f>
        <v>67.099999999999994</v>
      </c>
      <c r="R2131">
        <f>VLOOKUP($D2131,metadata!$B$2:$S$451,15,0)</f>
        <v>27.5</v>
      </c>
      <c r="S2131" t="str">
        <f>VLOOKUP($D2131,metadata!$B$2:$S$451,16,0)</f>
        <v/>
      </c>
      <c r="T2131" t="str">
        <f>VLOOKUP($D2131,metadata!$B$2:$S$451,17,0)</f>
        <v/>
      </c>
      <c r="U2131" t="str">
        <f>VLOOKUP($D2131,metadata!$B$2:$S$451,18,0)</f>
        <v/>
      </c>
      <c r="V2131">
        <f>VLOOKUP($D2131,metadata!$B$2:$Z$451,19,0)</f>
        <v>115</v>
      </c>
      <c r="W2131" t="str">
        <f>VLOOKUP($D2131,metadata!$B$2:$Z$451,20,0)</f>
        <v>global average</v>
      </c>
      <c r="X2131" t="str">
        <f>VLOOKUP($D2131,metadata!$B$2:$Z$451,21,0)</f>
        <v/>
      </c>
      <c r="Y2131" t="str">
        <f>VLOOKUP($D2131,metadata!$B$2:$Z$451,22,0)</f>
        <v>53-2</v>
      </c>
      <c r="Z2131" t="str">
        <f>VLOOKUP($D2131,metadata!$B$2:$Z$451,23,0)</f>
        <v/>
      </c>
      <c r="AA2131" t="str">
        <f>VLOOKUP($D2131,metadata!$B$2:$Z$451,24,0)</f>
        <v>adult</v>
      </c>
      <c r="AB2131" t="str">
        <f>VLOOKUP($D2131,metadata!$B$2:$Z$451,25,0)</f>
        <v/>
      </c>
      <c r="AC2131">
        <v>19.139931740000002</v>
      </c>
      <c r="AD2131">
        <v>51.266391230000004</v>
      </c>
      <c r="AF2131">
        <f>IF(AE2131="",V2131,AE2131)</f>
        <v>115</v>
      </c>
      <c r="AG2131">
        <v>19</v>
      </c>
      <c r="AH2131">
        <v>2011</v>
      </c>
      <c r="AI2131" t="s">
        <v>37</v>
      </c>
      <c r="AJ2131" t="s">
        <v>37</v>
      </c>
    </row>
    <row r="2132" spans="3:36" x14ac:dyDescent="0.3">
      <c r="C2132">
        <v>2132</v>
      </c>
      <c r="D2132" t="str">
        <f t="shared" si="66"/>
        <v>53-Pelkosenniemi4</v>
      </c>
      <c r="E2132" t="str">
        <f>VLOOKUP($D2132,metadata!$B$2:$S$451,2,0)</f>
        <v>Tyukmaeva, VI; Salminen, TS; Kankare, M; Knott, KE; Hoikkala, A</v>
      </c>
      <c r="F2132" t="str">
        <f>VLOOKUP($D2132,metadata!$B$2:$S$451,3,0)</f>
        <v>Adaptation to a seasonally varying environment: a strong latitudinal cline in reproductive diapause combined with high gene flow in Drosophila montana</v>
      </c>
      <c r="G2132" t="str">
        <f>VLOOKUP($D2132,metadata!$B$2:$S$451,4,0)</f>
        <v>10.1002/ece3.14</v>
      </c>
      <c r="H2132" t="str">
        <f>VLOOKUP($D2132,metadata!$B$2:$S$451,5,0)</f>
        <v>y</v>
      </c>
      <c r="I2132" t="str">
        <f>VLOOKUP($D2132,metadata!$B$2:$S$451,6,0)</f>
        <v>a</v>
      </c>
      <c r="J2132" t="str">
        <f>VLOOKUP($D2132,metadata!$B$2:$S$451,7,0)</f>
        <v>i</v>
      </c>
      <c r="K2132">
        <f>VLOOKUP($D2132,metadata!$B$2:$S$451,8,0)</f>
        <v>6</v>
      </c>
      <c r="L2132">
        <f>VLOOKUP($D2132,metadata!$B$2:$S$451,9,0)</f>
        <v>4</v>
      </c>
      <c r="M2132" t="str">
        <f>VLOOKUP($D2132,metadata!$B$2:$S$451,10,0)</f>
        <v/>
      </c>
      <c r="N2132" t="str">
        <f>VLOOKUP($D2132,metadata!$B$2:$S$451,11,0)</f>
        <v>Drosophila montana</v>
      </c>
      <c r="O2132" t="str">
        <f>VLOOKUP($D2132,metadata!$B$2:$S$451,12,0)</f>
        <v>diptera</v>
      </c>
      <c r="P2132" t="str">
        <f>VLOOKUP($D2132,metadata!$B$2:$S$451,13,0)</f>
        <v>Pelkosenniemi4</v>
      </c>
      <c r="Q2132">
        <f>VLOOKUP($D2132,metadata!$B$2:$S$451,14,0)</f>
        <v>67.099999999999994</v>
      </c>
      <c r="R2132">
        <f>VLOOKUP($D2132,metadata!$B$2:$S$451,15,0)</f>
        <v>27.5</v>
      </c>
      <c r="S2132" t="str">
        <f>VLOOKUP($D2132,metadata!$B$2:$S$451,16,0)</f>
        <v/>
      </c>
      <c r="T2132" t="str">
        <f>VLOOKUP($D2132,metadata!$B$2:$S$451,17,0)</f>
        <v/>
      </c>
      <c r="U2132" t="str">
        <f>VLOOKUP($D2132,metadata!$B$2:$S$451,18,0)</f>
        <v/>
      </c>
      <c r="V2132">
        <f>VLOOKUP($D2132,metadata!$B$2:$Z$451,19,0)</f>
        <v>115</v>
      </c>
      <c r="W2132" t="str">
        <f>VLOOKUP($D2132,metadata!$B$2:$Z$451,20,0)</f>
        <v>global average</v>
      </c>
      <c r="X2132" t="str">
        <f>VLOOKUP($D2132,metadata!$B$2:$Z$451,21,0)</f>
        <v/>
      </c>
      <c r="Y2132" t="str">
        <f>VLOOKUP($D2132,metadata!$B$2:$Z$451,22,0)</f>
        <v>53-2</v>
      </c>
      <c r="Z2132" t="str">
        <f>VLOOKUP($D2132,metadata!$B$2:$Z$451,23,0)</f>
        <v/>
      </c>
      <c r="AA2132" t="str">
        <f>VLOOKUP($D2132,metadata!$B$2:$Z$451,24,0)</f>
        <v>adult</v>
      </c>
      <c r="AB2132" t="str">
        <f>VLOOKUP($D2132,metadata!$B$2:$Z$451,25,0)</f>
        <v/>
      </c>
      <c r="AC2132">
        <v>20.55631399</v>
      </c>
      <c r="AD2132">
        <v>13.32439789</v>
      </c>
      <c r="AF2132">
        <f>IF(AE2132="",V2132,AE2132)</f>
        <v>115</v>
      </c>
      <c r="AG2132">
        <v>20.5</v>
      </c>
      <c r="AH2132">
        <v>2011</v>
      </c>
      <c r="AI2132" t="s">
        <v>37</v>
      </c>
      <c r="AJ2132" t="s">
        <v>37</v>
      </c>
    </row>
    <row r="2133" spans="3:36" x14ac:dyDescent="0.3">
      <c r="C2133">
        <v>2133</v>
      </c>
      <c r="D2133" t="str">
        <f t="shared" si="66"/>
        <v>53-Oulanka1</v>
      </c>
      <c r="E2133" t="str">
        <f>VLOOKUP($D2133,metadata!$B$2:$S$451,2,0)</f>
        <v>Tyukmaeva, VI; Salminen, TS; Kankare, M; Knott, KE; Hoikkala, A</v>
      </c>
      <c r="F2133" t="str">
        <f>VLOOKUP($D2133,metadata!$B$2:$S$451,3,0)</f>
        <v>Adaptation to a seasonally varying environment: a strong latitudinal cline in reproductive diapause combined with high gene flow in Drosophila montana</v>
      </c>
      <c r="G2133" t="str">
        <f>VLOOKUP($D2133,metadata!$B$2:$S$451,4,0)</f>
        <v>10.1002/ece3.14</v>
      </c>
      <c r="H2133" t="str">
        <f>VLOOKUP($D2133,metadata!$B$2:$S$451,5,0)</f>
        <v>y</v>
      </c>
      <c r="I2133" t="str">
        <f>VLOOKUP($D2133,metadata!$B$2:$S$451,6,0)</f>
        <v>a</v>
      </c>
      <c r="J2133" t="str">
        <f>VLOOKUP($D2133,metadata!$B$2:$S$451,7,0)</f>
        <v>i</v>
      </c>
      <c r="K2133">
        <f>VLOOKUP($D2133,metadata!$B$2:$S$451,8,0)</f>
        <v>6</v>
      </c>
      <c r="L2133">
        <f>VLOOKUP($D2133,metadata!$B$2:$S$451,9,0)</f>
        <v>4</v>
      </c>
      <c r="M2133" t="str">
        <f>VLOOKUP($D2133,metadata!$B$2:$S$451,10,0)</f>
        <v/>
      </c>
      <c r="N2133" t="str">
        <f>VLOOKUP($D2133,metadata!$B$2:$S$451,11,0)</f>
        <v>Drosophila montana</v>
      </c>
      <c r="O2133" t="str">
        <f>VLOOKUP($D2133,metadata!$B$2:$S$451,12,0)</f>
        <v>diptera</v>
      </c>
      <c r="P2133" t="str">
        <f>VLOOKUP($D2133,metadata!$B$2:$S$451,13,0)</f>
        <v>Oulanka1</v>
      </c>
      <c r="Q2133">
        <f>VLOOKUP($D2133,metadata!$B$2:$S$451,14,0)</f>
        <v>66.366666666666703</v>
      </c>
      <c r="R2133">
        <f>VLOOKUP($D2133,metadata!$B$2:$S$451,15,0)</f>
        <v>29.3333333333333</v>
      </c>
      <c r="S2133" t="str">
        <f>VLOOKUP($D2133,metadata!$B$2:$S$451,16,0)</f>
        <v/>
      </c>
      <c r="T2133" t="str">
        <f>VLOOKUP($D2133,metadata!$B$2:$S$451,17,0)</f>
        <v/>
      </c>
      <c r="U2133" t="str">
        <f>VLOOKUP($D2133,metadata!$B$2:$S$451,18,0)</f>
        <v/>
      </c>
      <c r="V2133">
        <f>VLOOKUP($D2133,metadata!$B$2:$Z$451,19,0)</f>
        <v>115</v>
      </c>
      <c r="W2133" t="str">
        <f>VLOOKUP($D2133,metadata!$B$2:$Z$451,20,0)</f>
        <v>global average</v>
      </c>
      <c r="X2133" t="str">
        <f>VLOOKUP($D2133,metadata!$B$2:$Z$451,21,0)</f>
        <v/>
      </c>
      <c r="Y2133" t="str">
        <f>VLOOKUP($D2133,metadata!$B$2:$Z$451,22,0)</f>
        <v>53-2</v>
      </c>
      <c r="Z2133" t="str">
        <f>VLOOKUP($D2133,metadata!$B$2:$Z$451,23,0)</f>
        <v/>
      </c>
      <c r="AA2133" t="str">
        <f>VLOOKUP($D2133,metadata!$B$2:$Z$451,24,0)</f>
        <v>adult</v>
      </c>
      <c r="AB2133" t="str">
        <f>VLOOKUP($D2133,metadata!$B$2:$Z$451,25,0)</f>
        <v/>
      </c>
      <c r="AC2133">
        <v>15.999587139999999</v>
      </c>
      <c r="AD2133">
        <v>97.580645160000003</v>
      </c>
      <c r="AF2133">
        <f>IF(AE2133="",V2133,AE2133)</f>
        <v>115</v>
      </c>
      <c r="AG2133">
        <v>16</v>
      </c>
      <c r="AH2133">
        <v>2011</v>
      </c>
      <c r="AI2133" t="s">
        <v>37</v>
      </c>
      <c r="AJ2133" t="s">
        <v>37</v>
      </c>
    </row>
    <row r="2134" spans="3:36" x14ac:dyDescent="0.3">
      <c r="C2134">
        <v>2134</v>
      </c>
      <c r="D2134" t="str">
        <f t="shared" si="66"/>
        <v>53-Oulanka1</v>
      </c>
      <c r="E2134" t="str">
        <f>VLOOKUP($D2134,metadata!$B$2:$S$451,2,0)</f>
        <v>Tyukmaeva, VI; Salminen, TS; Kankare, M; Knott, KE; Hoikkala, A</v>
      </c>
      <c r="F2134" t="str">
        <f>VLOOKUP($D2134,metadata!$B$2:$S$451,3,0)</f>
        <v>Adaptation to a seasonally varying environment: a strong latitudinal cline in reproductive diapause combined with high gene flow in Drosophila montana</v>
      </c>
      <c r="G2134" t="str">
        <f>VLOOKUP($D2134,metadata!$B$2:$S$451,4,0)</f>
        <v>10.1002/ece3.14</v>
      </c>
      <c r="H2134" t="str">
        <f>VLOOKUP($D2134,metadata!$B$2:$S$451,5,0)</f>
        <v>y</v>
      </c>
      <c r="I2134" t="str">
        <f>VLOOKUP($D2134,metadata!$B$2:$S$451,6,0)</f>
        <v>a</v>
      </c>
      <c r="J2134" t="str">
        <f>VLOOKUP($D2134,metadata!$B$2:$S$451,7,0)</f>
        <v>i</v>
      </c>
      <c r="K2134">
        <f>VLOOKUP($D2134,metadata!$B$2:$S$451,8,0)</f>
        <v>6</v>
      </c>
      <c r="L2134">
        <f>VLOOKUP($D2134,metadata!$B$2:$S$451,9,0)</f>
        <v>4</v>
      </c>
      <c r="M2134" t="str">
        <f>VLOOKUP($D2134,metadata!$B$2:$S$451,10,0)</f>
        <v/>
      </c>
      <c r="N2134" t="str">
        <f>VLOOKUP($D2134,metadata!$B$2:$S$451,11,0)</f>
        <v>Drosophila montana</v>
      </c>
      <c r="O2134" t="str">
        <f>VLOOKUP($D2134,metadata!$B$2:$S$451,12,0)</f>
        <v>diptera</v>
      </c>
      <c r="P2134" t="str">
        <f>VLOOKUP($D2134,metadata!$B$2:$S$451,13,0)</f>
        <v>Oulanka1</v>
      </c>
      <c r="Q2134">
        <f>VLOOKUP($D2134,metadata!$B$2:$S$451,14,0)</f>
        <v>66.366666666666703</v>
      </c>
      <c r="R2134">
        <f>VLOOKUP($D2134,metadata!$B$2:$S$451,15,0)</f>
        <v>29.3333333333333</v>
      </c>
      <c r="S2134" t="str">
        <f>VLOOKUP($D2134,metadata!$B$2:$S$451,16,0)</f>
        <v/>
      </c>
      <c r="T2134" t="str">
        <f>VLOOKUP($D2134,metadata!$B$2:$S$451,17,0)</f>
        <v/>
      </c>
      <c r="U2134" t="str">
        <f>VLOOKUP($D2134,metadata!$B$2:$S$451,18,0)</f>
        <v/>
      </c>
      <c r="V2134">
        <f>VLOOKUP($D2134,metadata!$B$2:$Z$451,19,0)</f>
        <v>115</v>
      </c>
      <c r="W2134" t="str">
        <f>VLOOKUP($D2134,metadata!$B$2:$Z$451,20,0)</f>
        <v>global average</v>
      </c>
      <c r="X2134" t="str">
        <f>VLOOKUP($D2134,metadata!$B$2:$Z$451,21,0)</f>
        <v/>
      </c>
      <c r="Y2134" t="str">
        <f>VLOOKUP($D2134,metadata!$B$2:$Z$451,22,0)</f>
        <v>53-2</v>
      </c>
      <c r="Z2134" t="str">
        <f>VLOOKUP($D2134,metadata!$B$2:$Z$451,23,0)</f>
        <v/>
      </c>
      <c r="AA2134" t="str">
        <f>VLOOKUP($D2134,metadata!$B$2:$Z$451,24,0)</f>
        <v>adult</v>
      </c>
      <c r="AB2134" t="str">
        <f>VLOOKUP($D2134,metadata!$B$2:$Z$451,25,0)</f>
        <v/>
      </c>
      <c r="AC2134">
        <v>17.637399540000001</v>
      </c>
      <c r="AD2134">
        <v>95.161290320000006</v>
      </c>
      <c r="AF2134">
        <f>IF(AE2134="",V2134,AE2134)</f>
        <v>115</v>
      </c>
      <c r="AG2134">
        <v>17.5</v>
      </c>
      <c r="AH2134">
        <v>2011</v>
      </c>
      <c r="AI2134" t="s">
        <v>37</v>
      </c>
      <c r="AJ2134" t="s">
        <v>37</v>
      </c>
    </row>
    <row r="2135" spans="3:36" x14ac:dyDescent="0.3">
      <c r="C2135">
        <v>2135</v>
      </c>
      <c r="D2135" t="str">
        <f t="shared" si="66"/>
        <v>53-Oulanka1</v>
      </c>
      <c r="E2135" t="str">
        <f>VLOOKUP($D2135,metadata!$B$2:$S$451,2,0)</f>
        <v>Tyukmaeva, VI; Salminen, TS; Kankare, M; Knott, KE; Hoikkala, A</v>
      </c>
      <c r="F2135" t="str">
        <f>VLOOKUP($D2135,metadata!$B$2:$S$451,3,0)</f>
        <v>Adaptation to a seasonally varying environment: a strong latitudinal cline in reproductive diapause combined with high gene flow in Drosophila montana</v>
      </c>
      <c r="G2135" t="str">
        <f>VLOOKUP($D2135,metadata!$B$2:$S$451,4,0)</f>
        <v>10.1002/ece3.14</v>
      </c>
      <c r="H2135" t="str">
        <f>VLOOKUP($D2135,metadata!$B$2:$S$451,5,0)</f>
        <v>y</v>
      </c>
      <c r="I2135" t="str">
        <f>VLOOKUP($D2135,metadata!$B$2:$S$451,6,0)</f>
        <v>a</v>
      </c>
      <c r="J2135" t="str">
        <f>VLOOKUP($D2135,metadata!$B$2:$S$451,7,0)</f>
        <v>i</v>
      </c>
      <c r="K2135">
        <f>VLOOKUP($D2135,metadata!$B$2:$S$451,8,0)</f>
        <v>6</v>
      </c>
      <c r="L2135">
        <f>VLOOKUP($D2135,metadata!$B$2:$S$451,9,0)</f>
        <v>4</v>
      </c>
      <c r="M2135" t="str">
        <f>VLOOKUP($D2135,metadata!$B$2:$S$451,10,0)</f>
        <v/>
      </c>
      <c r="N2135" t="str">
        <f>VLOOKUP($D2135,metadata!$B$2:$S$451,11,0)</f>
        <v>Drosophila montana</v>
      </c>
      <c r="O2135" t="str">
        <f>VLOOKUP($D2135,metadata!$B$2:$S$451,12,0)</f>
        <v>diptera</v>
      </c>
      <c r="P2135" t="str">
        <f>VLOOKUP($D2135,metadata!$B$2:$S$451,13,0)</f>
        <v>Oulanka1</v>
      </c>
      <c r="Q2135">
        <f>VLOOKUP($D2135,metadata!$B$2:$S$451,14,0)</f>
        <v>66.366666666666703</v>
      </c>
      <c r="R2135">
        <f>VLOOKUP($D2135,metadata!$B$2:$S$451,15,0)</f>
        <v>29.3333333333333</v>
      </c>
      <c r="S2135" t="str">
        <f>VLOOKUP($D2135,metadata!$B$2:$S$451,16,0)</f>
        <v/>
      </c>
      <c r="T2135" t="str">
        <f>VLOOKUP($D2135,metadata!$B$2:$S$451,17,0)</f>
        <v/>
      </c>
      <c r="U2135" t="str">
        <f>VLOOKUP($D2135,metadata!$B$2:$S$451,18,0)</f>
        <v/>
      </c>
      <c r="V2135">
        <f>VLOOKUP($D2135,metadata!$B$2:$Z$451,19,0)</f>
        <v>115</v>
      </c>
      <c r="W2135" t="str">
        <f>VLOOKUP($D2135,metadata!$B$2:$Z$451,20,0)</f>
        <v>global average</v>
      </c>
      <c r="X2135" t="str">
        <f>VLOOKUP($D2135,metadata!$B$2:$Z$451,21,0)</f>
        <v/>
      </c>
      <c r="Y2135" t="str">
        <f>VLOOKUP($D2135,metadata!$B$2:$Z$451,22,0)</f>
        <v>53-2</v>
      </c>
      <c r="Z2135" t="str">
        <f>VLOOKUP($D2135,metadata!$B$2:$Z$451,23,0)</f>
        <v/>
      </c>
      <c r="AA2135" t="str">
        <f>VLOOKUP($D2135,metadata!$B$2:$Z$451,24,0)</f>
        <v>adult</v>
      </c>
      <c r="AB2135" t="str">
        <f>VLOOKUP($D2135,metadata!$B$2:$Z$451,25,0)</f>
        <v/>
      </c>
      <c r="AC2135">
        <v>19.13153694</v>
      </c>
      <c r="AD2135">
        <v>50.806451610000003</v>
      </c>
      <c r="AF2135">
        <f>IF(AE2135="",V2135,AE2135)</f>
        <v>115</v>
      </c>
      <c r="AG2135">
        <v>19</v>
      </c>
      <c r="AH2135">
        <v>2011</v>
      </c>
      <c r="AI2135" t="s">
        <v>37</v>
      </c>
      <c r="AJ2135" t="s">
        <v>37</v>
      </c>
    </row>
    <row r="2136" spans="3:36" x14ac:dyDescent="0.3">
      <c r="C2136">
        <v>2136</v>
      </c>
      <c r="D2136" t="str">
        <f t="shared" si="66"/>
        <v>53-Oulanka1</v>
      </c>
      <c r="E2136" t="str">
        <f>VLOOKUP($D2136,metadata!$B$2:$S$451,2,0)</f>
        <v>Tyukmaeva, VI; Salminen, TS; Kankare, M; Knott, KE; Hoikkala, A</v>
      </c>
      <c r="F2136" t="str">
        <f>VLOOKUP($D2136,metadata!$B$2:$S$451,3,0)</f>
        <v>Adaptation to a seasonally varying environment: a strong latitudinal cline in reproductive diapause combined with high gene flow in Drosophila montana</v>
      </c>
      <c r="G2136" t="str">
        <f>VLOOKUP($D2136,metadata!$B$2:$S$451,4,0)</f>
        <v>10.1002/ece3.14</v>
      </c>
      <c r="H2136" t="str">
        <f>VLOOKUP($D2136,metadata!$B$2:$S$451,5,0)</f>
        <v>y</v>
      </c>
      <c r="I2136" t="str">
        <f>VLOOKUP($D2136,metadata!$B$2:$S$451,6,0)</f>
        <v>a</v>
      </c>
      <c r="J2136" t="str">
        <f>VLOOKUP($D2136,metadata!$B$2:$S$451,7,0)</f>
        <v>i</v>
      </c>
      <c r="K2136">
        <f>VLOOKUP($D2136,metadata!$B$2:$S$451,8,0)</f>
        <v>6</v>
      </c>
      <c r="L2136">
        <f>VLOOKUP($D2136,metadata!$B$2:$S$451,9,0)</f>
        <v>4</v>
      </c>
      <c r="M2136" t="str">
        <f>VLOOKUP($D2136,metadata!$B$2:$S$451,10,0)</f>
        <v/>
      </c>
      <c r="N2136" t="str">
        <f>VLOOKUP($D2136,metadata!$B$2:$S$451,11,0)</f>
        <v>Drosophila montana</v>
      </c>
      <c r="O2136" t="str">
        <f>VLOOKUP($D2136,metadata!$B$2:$S$451,12,0)</f>
        <v>diptera</v>
      </c>
      <c r="P2136" t="str">
        <f>VLOOKUP($D2136,metadata!$B$2:$S$451,13,0)</f>
        <v>Oulanka1</v>
      </c>
      <c r="Q2136">
        <f>VLOOKUP($D2136,metadata!$B$2:$S$451,14,0)</f>
        <v>66.366666666666703</v>
      </c>
      <c r="R2136">
        <f>VLOOKUP($D2136,metadata!$B$2:$S$451,15,0)</f>
        <v>29.3333333333333</v>
      </c>
      <c r="S2136" t="str">
        <f>VLOOKUP($D2136,metadata!$B$2:$S$451,16,0)</f>
        <v/>
      </c>
      <c r="T2136" t="str">
        <f>VLOOKUP($D2136,metadata!$B$2:$S$451,17,0)</f>
        <v/>
      </c>
      <c r="U2136" t="str">
        <f>VLOOKUP($D2136,metadata!$B$2:$S$451,18,0)</f>
        <v/>
      </c>
      <c r="V2136">
        <f>VLOOKUP($D2136,metadata!$B$2:$Z$451,19,0)</f>
        <v>115</v>
      </c>
      <c r="W2136" t="str">
        <f>VLOOKUP($D2136,metadata!$B$2:$Z$451,20,0)</f>
        <v>global average</v>
      </c>
      <c r="X2136" t="str">
        <f>VLOOKUP($D2136,metadata!$B$2:$Z$451,21,0)</f>
        <v/>
      </c>
      <c r="Y2136" t="str">
        <f>VLOOKUP($D2136,metadata!$B$2:$Z$451,22,0)</f>
        <v>53-2</v>
      </c>
      <c r="Z2136" t="str">
        <f>VLOOKUP($D2136,metadata!$B$2:$Z$451,23,0)</f>
        <v/>
      </c>
      <c r="AA2136" t="str">
        <f>VLOOKUP($D2136,metadata!$B$2:$Z$451,24,0)</f>
        <v>adult</v>
      </c>
      <c r="AB2136" t="str">
        <f>VLOOKUP($D2136,metadata!$B$2:$Z$451,25,0)</f>
        <v/>
      </c>
      <c r="AC2136">
        <v>20.505876359999998</v>
      </c>
      <c r="AD2136">
        <v>4.4354838709999997</v>
      </c>
      <c r="AF2136">
        <f>IF(AE2136="",V2136,AE2136)</f>
        <v>115</v>
      </c>
      <c r="AG2136">
        <v>20.5</v>
      </c>
      <c r="AH2136">
        <v>2011</v>
      </c>
      <c r="AI2136" t="s">
        <v>37</v>
      </c>
      <c r="AJ2136" t="s">
        <v>37</v>
      </c>
    </row>
    <row r="2137" spans="3:36" x14ac:dyDescent="0.3">
      <c r="C2137">
        <v>2137</v>
      </c>
      <c r="D2137" t="str">
        <f t="shared" si="66"/>
        <v>53-Oulanka2</v>
      </c>
      <c r="E2137" t="str">
        <f>VLOOKUP($D2137,metadata!$B$2:$S$451,2,0)</f>
        <v>Tyukmaeva, VI; Salminen, TS; Kankare, M; Knott, KE; Hoikkala, A</v>
      </c>
      <c r="F2137" t="str">
        <f>VLOOKUP($D2137,metadata!$B$2:$S$451,3,0)</f>
        <v>Adaptation to a seasonally varying environment: a strong latitudinal cline in reproductive diapause combined with high gene flow in Drosophila montana</v>
      </c>
      <c r="G2137" t="str">
        <f>VLOOKUP($D2137,metadata!$B$2:$S$451,4,0)</f>
        <v>10.1002/ece3.14</v>
      </c>
      <c r="H2137" t="str">
        <f>VLOOKUP($D2137,metadata!$B$2:$S$451,5,0)</f>
        <v>y</v>
      </c>
      <c r="I2137" t="str">
        <f>VLOOKUP($D2137,metadata!$B$2:$S$451,6,0)</f>
        <v>a</v>
      </c>
      <c r="J2137" t="str">
        <f>VLOOKUP($D2137,metadata!$B$2:$S$451,7,0)</f>
        <v>i</v>
      </c>
      <c r="K2137">
        <f>VLOOKUP($D2137,metadata!$B$2:$S$451,8,0)</f>
        <v>6</v>
      </c>
      <c r="L2137">
        <f>VLOOKUP($D2137,metadata!$B$2:$S$451,9,0)</f>
        <v>4</v>
      </c>
      <c r="M2137" t="str">
        <f>VLOOKUP($D2137,metadata!$B$2:$S$451,10,0)</f>
        <v/>
      </c>
      <c r="N2137" t="str">
        <f>VLOOKUP($D2137,metadata!$B$2:$S$451,11,0)</f>
        <v>Drosophila montana</v>
      </c>
      <c r="O2137" t="str">
        <f>VLOOKUP($D2137,metadata!$B$2:$S$451,12,0)</f>
        <v>diptera</v>
      </c>
      <c r="P2137" t="str">
        <f>VLOOKUP($D2137,metadata!$B$2:$S$451,13,0)</f>
        <v>Oulanka2</v>
      </c>
      <c r="Q2137">
        <f>VLOOKUP($D2137,metadata!$B$2:$S$451,14,0)</f>
        <v>66.366666666666703</v>
      </c>
      <c r="R2137">
        <f>VLOOKUP($D2137,metadata!$B$2:$S$451,15,0)</f>
        <v>29.3333333333333</v>
      </c>
      <c r="S2137" t="str">
        <f>VLOOKUP($D2137,metadata!$B$2:$S$451,16,0)</f>
        <v/>
      </c>
      <c r="T2137" t="str">
        <f>VLOOKUP($D2137,metadata!$B$2:$S$451,17,0)</f>
        <v/>
      </c>
      <c r="U2137" t="str">
        <f>VLOOKUP($D2137,metadata!$B$2:$S$451,18,0)</f>
        <v/>
      </c>
      <c r="V2137">
        <f>VLOOKUP($D2137,metadata!$B$2:$Z$451,19,0)</f>
        <v>115</v>
      </c>
      <c r="W2137" t="str">
        <f>VLOOKUP($D2137,metadata!$B$2:$Z$451,20,0)</f>
        <v>global average</v>
      </c>
      <c r="X2137" t="str">
        <f>VLOOKUP($D2137,metadata!$B$2:$Z$451,21,0)</f>
        <v/>
      </c>
      <c r="Y2137" t="str">
        <f>VLOOKUP($D2137,metadata!$B$2:$Z$451,22,0)</f>
        <v>53-2</v>
      </c>
      <c r="Z2137" t="str">
        <f>VLOOKUP($D2137,metadata!$B$2:$Z$451,23,0)</f>
        <v/>
      </c>
      <c r="AA2137" t="str">
        <f>VLOOKUP($D2137,metadata!$B$2:$Z$451,24,0)</f>
        <v>adult</v>
      </c>
      <c r="AB2137" t="str">
        <f>VLOOKUP($D2137,metadata!$B$2:$Z$451,25,0)</f>
        <v/>
      </c>
      <c r="AC2137">
        <v>15.98210944</v>
      </c>
      <c r="AD2137">
        <v>95.161290320000006</v>
      </c>
      <c r="AF2137">
        <f>IF(AE2137="",V2137,AE2137)</f>
        <v>115</v>
      </c>
      <c r="AG2137">
        <v>16</v>
      </c>
      <c r="AH2137">
        <v>2011</v>
      </c>
      <c r="AI2137" t="s">
        <v>37</v>
      </c>
      <c r="AJ2137" t="s">
        <v>37</v>
      </c>
    </row>
    <row r="2138" spans="3:36" x14ac:dyDescent="0.3">
      <c r="C2138">
        <v>2138</v>
      </c>
      <c r="D2138" t="str">
        <f t="shared" si="66"/>
        <v>53-Oulanka2</v>
      </c>
      <c r="E2138" t="str">
        <f>VLOOKUP($D2138,metadata!$B$2:$S$451,2,0)</f>
        <v>Tyukmaeva, VI; Salminen, TS; Kankare, M; Knott, KE; Hoikkala, A</v>
      </c>
      <c r="F2138" t="str">
        <f>VLOOKUP($D2138,metadata!$B$2:$S$451,3,0)</f>
        <v>Adaptation to a seasonally varying environment: a strong latitudinal cline in reproductive diapause combined with high gene flow in Drosophila montana</v>
      </c>
      <c r="G2138" t="str">
        <f>VLOOKUP($D2138,metadata!$B$2:$S$451,4,0)</f>
        <v>10.1002/ece3.14</v>
      </c>
      <c r="H2138" t="str">
        <f>VLOOKUP($D2138,metadata!$B$2:$S$451,5,0)</f>
        <v>y</v>
      </c>
      <c r="I2138" t="str">
        <f>VLOOKUP($D2138,metadata!$B$2:$S$451,6,0)</f>
        <v>a</v>
      </c>
      <c r="J2138" t="str">
        <f>VLOOKUP($D2138,metadata!$B$2:$S$451,7,0)</f>
        <v>i</v>
      </c>
      <c r="K2138">
        <f>VLOOKUP($D2138,metadata!$B$2:$S$451,8,0)</f>
        <v>6</v>
      </c>
      <c r="L2138">
        <f>VLOOKUP($D2138,metadata!$B$2:$S$451,9,0)</f>
        <v>4</v>
      </c>
      <c r="M2138" t="str">
        <f>VLOOKUP($D2138,metadata!$B$2:$S$451,10,0)</f>
        <v/>
      </c>
      <c r="N2138" t="str">
        <f>VLOOKUP($D2138,metadata!$B$2:$S$451,11,0)</f>
        <v>Drosophila montana</v>
      </c>
      <c r="O2138" t="str">
        <f>VLOOKUP($D2138,metadata!$B$2:$S$451,12,0)</f>
        <v>diptera</v>
      </c>
      <c r="P2138" t="str">
        <f>VLOOKUP($D2138,metadata!$B$2:$S$451,13,0)</f>
        <v>Oulanka2</v>
      </c>
      <c r="Q2138">
        <f>VLOOKUP($D2138,metadata!$B$2:$S$451,14,0)</f>
        <v>66.366666666666703</v>
      </c>
      <c r="R2138">
        <f>VLOOKUP($D2138,metadata!$B$2:$S$451,15,0)</f>
        <v>29.3333333333333</v>
      </c>
      <c r="S2138" t="str">
        <f>VLOOKUP($D2138,metadata!$B$2:$S$451,16,0)</f>
        <v/>
      </c>
      <c r="T2138" t="str">
        <f>VLOOKUP($D2138,metadata!$B$2:$S$451,17,0)</f>
        <v/>
      </c>
      <c r="U2138" t="str">
        <f>VLOOKUP($D2138,metadata!$B$2:$S$451,18,0)</f>
        <v/>
      </c>
      <c r="V2138">
        <f>VLOOKUP($D2138,metadata!$B$2:$Z$451,19,0)</f>
        <v>115</v>
      </c>
      <c r="W2138" t="str">
        <f>VLOOKUP($D2138,metadata!$B$2:$Z$451,20,0)</f>
        <v>global average</v>
      </c>
      <c r="X2138" t="str">
        <f>VLOOKUP($D2138,metadata!$B$2:$Z$451,21,0)</f>
        <v/>
      </c>
      <c r="Y2138" t="str">
        <f>VLOOKUP($D2138,metadata!$B$2:$Z$451,22,0)</f>
        <v>53-2</v>
      </c>
      <c r="Z2138" t="str">
        <f>VLOOKUP($D2138,metadata!$B$2:$Z$451,23,0)</f>
        <v/>
      </c>
      <c r="AA2138" t="str">
        <f>VLOOKUP($D2138,metadata!$B$2:$Z$451,24,0)</f>
        <v>adult</v>
      </c>
      <c r="AB2138" t="str">
        <f>VLOOKUP($D2138,metadata!$B$2:$Z$451,25,0)</f>
        <v/>
      </c>
      <c r="AC2138">
        <v>17.63175713</v>
      </c>
      <c r="AD2138">
        <v>62.096774189999998</v>
      </c>
      <c r="AF2138">
        <f>IF(AE2138="",V2138,AE2138)</f>
        <v>115</v>
      </c>
      <c r="AG2138">
        <v>17.5</v>
      </c>
      <c r="AH2138">
        <v>2011</v>
      </c>
      <c r="AI2138" t="s">
        <v>37</v>
      </c>
      <c r="AJ2138" t="s">
        <v>37</v>
      </c>
    </row>
    <row r="2139" spans="3:36" x14ac:dyDescent="0.3">
      <c r="C2139">
        <v>2139</v>
      </c>
      <c r="D2139" t="str">
        <f t="shared" si="66"/>
        <v>53-Oulanka2</v>
      </c>
      <c r="E2139" t="str">
        <f>VLOOKUP($D2139,metadata!$B$2:$S$451,2,0)</f>
        <v>Tyukmaeva, VI; Salminen, TS; Kankare, M; Knott, KE; Hoikkala, A</v>
      </c>
      <c r="F2139" t="str">
        <f>VLOOKUP($D2139,metadata!$B$2:$S$451,3,0)</f>
        <v>Adaptation to a seasonally varying environment: a strong latitudinal cline in reproductive diapause combined with high gene flow in Drosophila montana</v>
      </c>
      <c r="G2139" t="str">
        <f>VLOOKUP($D2139,metadata!$B$2:$S$451,4,0)</f>
        <v>10.1002/ece3.14</v>
      </c>
      <c r="H2139" t="str">
        <f>VLOOKUP($D2139,metadata!$B$2:$S$451,5,0)</f>
        <v>y</v>
      </c>
      <c r="I2139" t="str">
        <f>VLOOKUP($D2139,metadata!$B$2:$S$451,6,0)</f>
        <v>a</v>
      </c>
      <c r="J2139" t="str">
        <f>VLOOKUP($D2139,metadata!$B$2:$S$451,7,0)</f>
        <v>i</v>
      </c>
      <c r="K2139">
        <f>VLOOKUP($D2139,metadata!$B$2:$S$451,8,0)</f>
        <v>6</v>
      </c>
      <c r="L2139">
        <f>VLOOKUP($D2139,metadata!$B$2:$S$451,9,0)</f>
        <v>4</v>
      </c>
      <c r="M2139" t="str">
        <f>VLOOKUP($D2139,metadata!$B$2:$S$451,10,0)</f>
        <v/>
      </c>
      <c r="N2139" t="str">
        <f>VLOOKUP($D2139,metadata!$B$2:$S$451,11,0)</f>
        <v>Drosophila montana</v>
      </c>
      <c r="O2139" t="str">
        <f>VLOOKUP($D2139,metadata!$B$2:$S$451,12,0)</f>
        <v>diptera</v>
      </c>
      <c r="P2139" t="str">
        <f>VLOOKUP($D2139,metadata!$B$2:$S$451,13,0)</f>
        <v>Oulanka2</v>
      </c>
      <c r="Q2139">
        <f>VLOOKUP($D2139,metadata!$B$2:$S$451,14,0)</f>
        <v>66.366666666666703</v>
      </c>
      <c r="R2139">
        <f>VLOOKUP($D2139,metadata!$B$2:$S$451,15,0)</f>
        <v>29.3333333333333</v>
      </c>
      <c r="S2139" t="str">
        <f>VLOOKUP($D2139,metadata!$B$2:$S$451,16,0)</f>
        <v/>
      </c>
      <c r="T2139" t="str">
        <f>VLOOKUP($D2139,metadata!$B$2:$S$451,17,0)</f>
        <v/>
      </c>
      <c r="U2139" t="str">
        <f>VLOOKUP($D2139,metadata!$B$2:$S$451,18,0)</f>
        <v/>
      </c>
      <c r="V2139">
        <f>VLOOKUP($D2139,metadata!$B$2:$Z$451,19,0)</f>
        <v>115</v>
      </c>
      <c r="W2139" t="str">
        <f>VLOOKUP($D2139,metadata!$B$2:$Z$451,20,0)</f>
        <v>global average</v>
      </c>
      <c r="X2139" t="str">
        <f>VLOOKUP($D2139,metadata!$B$2:$Z$451,21,0)</f>
        <v/>
      </c>
      <c r="Y2139" t="str">
        <f>VLOOKUP($D2139,metadata!$B$2:$Z$451,22,0)</f>
        <v>53-2</v>
      </c>
      <c r="Z2139" t="str">
        <f>VLOOKUP($D2139,metadata!$B$2:$Z$451,23,0)</f>
        <v/>
      </c>
      <c r="AA2139" t="str">
        <f>VLOOKUP($D2139,metadata!$B$2:$Z$451,24,0)</f>
        <v>adult</v>
      </c>
      <c r="AB2139" t="str">
        <f>VLOOKUP($D2139,metadata!$B$2:$Z$451,25,0)</f>
        <v/>
      </c>
      <c r="AC2139">
        <v>19.128302869999999</v>
      </c>
      <c r="AD2139">
        <v>31.854838709999999</v>
      </c>
      <c r="AF2139">
        <f>IF(AE2139="",V2139,AE2139)</f>
        <v>115</v>
      </c>
      <c r="AG2139">
        <v>19</v>
      </c>
      <c r="AH2139">
        <v>2011</v>
      </c>
      <c r="AI2139" t="s">
        <v>37</v>
      </c>
      <c r="AJ2139" t="s">
        <v>37</v>
      </c>
    </row>
    <row r="2140" spans="3:36" x14ac:dyDescent="0.3">
      <c r="C2140">
        <v>2140</v>
      </c>
      <c r="D2140" t="str">
        <f t="shared" si="66"/>
        <v>53-Oulanka2</v>
      </c>
      <c r="E2140" t="str">
        <f>VLOOKUP($D2140,metadata!$B$2:$S$451,2,0)</f>
        <v>Tyukmaeva, VI; Salminen, TS; Kankare, M; Knott, KE; Hoikkala, A</v>
      </c>
      <c r="F2140" t="str">
        <f>VLOOKUP($D2140,metadata!$B$2:$S$451,3,0)</f>
        <v>Adaptation to a seasonally varying environment: a strong latitudinal cline in reproductive diapause combined with high gene flow in Drosophila montana</v>
      </c>
      <c r="G2140" t="str">
        <f>VLOOKUP($D2140,metadata!$B$2:$S$451,4,0)</f>
        <v>10.1002/ece3.14</v>
      </c>
      <c r="H2140" t="str">
        <f>VLOOKUP($D2140,metadata!$B$2:$S$451,5,0)</f>
        <v>y</v>
      </c>
      <c r="I2140" t="str">
        <f>VLOOKUP($D2140,metadata!$B$2:$S$451,6,0)</f>
        <v>a</v>
      </c>
      <c r="J2140" t="str">
        <f>VLOOKUP($D2140,metadata!$B$2:$S$451,7,0)</f>
        <v>i</v>
      </c>
      <c r="K2140">
        <f>VLOOKUP($D2140,metadata!$B$2:$S$451,8,0)</f>
        <v>6</v>
      </c>
      <c r="L2140">
        <f>VLOOKUP($D2140,metadata!$B$2:$S$451,9,0)</f>
        <v>4</v>
      </c>
      <c r="M2140" t="str">
        <f>VLOOKUP($D2140,metadata!$B$2:$S$451,10,0)</f>
        <v/>
      </c>
      <c r="N2140" t="str">
        <f>VLOOKUP($D2140,metadata!$B$2:$S$451,11,0)</f>
        <v>Drosophila montana</v>
      </c>
      <c r="O2140" t="str">
        <f>VLOOKUP($D2140,metadata!$B$2:$S$451,12,0)</f>
        <v>diptera</v>
      </c>
      <c r="P2140" t="str">
        <f>VLOOKUP($D2140,metadata!$B$2:$S$451,13,0)</f>
        <v>Oulanka2</v>
      </c>
      <c r="Q2140">
        <f>VLOOKUP($D2140,metadata!$B$2:$S$451,14,0)</f>
        <v>66.366666666666703</v>
      </c>
      <c r="R2140">
        <f>VLOOKUP($D2140,metadata!$B$2:$S$451,15,0)</f>
        <v>29.3333333333333</v>
      </c>
      <c r="S2140" t="str">
        <f>VLOOKUP($D2140,metadata!$B$2:$S$451,16,0)</f>
        <v/>
      </c>
      <c r="T2140" t="str">
        <f>VLOOKUP($D2140,metadata!$B$2:$S$451,17,0)</f>
        <v/>
      </c>
      <c r="U2140" t="str">
        <f>VLOOKUP($D2140,metadata!$B$2:$S$451,18,0)</f>
        <v/>
      </c>
      <c r="V2140">
        <f>VLOOKUP($D2140,metadata!$B$2:$Z$451,19,0)</f>
        <v>115</v>
      </c>
      <c r="W2140" t="str">
        <f>VLOOKUP($D2140,metadata!$B$2:$Z$451,20,0)</f>
        <v>global average</v>
      </c>
      <c r="X2140" t="str">
        <f>VLOOKUP($D2140,metadata!$B$2:$Z$451,21,0)</f>
        <v/>
      </c>
      <c r="Y2140" t="str">
        <f>VLOOKUP($D2140,metadata!$B$2:$Z$451,22,0)</f>
        <v>53-2</v>
      </c>
      <c r="Z2140" t="str">
        <f>VLOOKUP($D2140,metadata!$B$2:$Z$451,23,0)</f>
        <v/>
      </c>
      <c r="AA2140" t="str">
        <f>VLOOKUP($D2140,metadata!$B$2:$Z$451,24,0)</f>
        <v>adult</v>
      </c>
      <c r="AB2140" t="str">
        <f>VLOOKUP($D2140,metadata!$B$2:$Z$451,25,0)</f>
        <v/>
      </c>
      <c r="AC2140">
        <v>20.523078829999999</v>
      </c>
      <c r="AD2140">
        <v>5.2419354839999999</v>
      </c>
      <c r="AF2140">
        <f>IF(AE2140="",V2140,AE2140)</f>
        <v>115</v>
      </c>
      <c r="AG2140">
        <v>20.5</v>
      </c>
      <c r="AH2140">
        <v>2011</v>
      </c>
      <c r="AI2140" t="s">
        <v>37</v>
      </c>
      <c r="AJ2140" t="s">
        <v>37</v>
      </c>
    </row>
    <row r="2141" spans="3:36" x14ac:dyDescent="0.3">
      <c r="C2141">
        <v>2141</v>
      </c>
      <c r="D2141" t="str">
        <f t="shared" si="66"/>
        <v>53-Oulanka3</v>
      </c>
      <c r="E2141" t="str">
        <f>VLOOKUP($D2141,metadata!$B$2:$S$451,2,0)</f>
        <v>Tyukmaeva, VI; Salminen, TS; Kankare, M; Knott, KE; Hoikkala, A</v>
      </c>
      <c r="F2141" t="str">
        <f>VLOOKUP($D2141,metadata!$B$2:$S$451,3,0)</f>
        <v>Adaptation to a seasonally varying environment: a strong latitudinal cline in reproductive diapause combined with high gene flow in Drosophila montana</v>
      </c>
      <c r="G2141" t="str">
        <f>VLOOKUP($D2141,metadata!$B$2:$S$451,4,0)</f>
        <v>10.1002/ece3.14</v>
      </c>
      <c r="H2141" t="str">
        <f>VLOOKUP($D2141,metadata!$B$2:$S$451,5,0)</f>
        <v>y</v>
      </c>
      <c r="I2141" t="str">
        <f>VLOOKUP($D2141,metadata!$B$2:$S$451,6,0)</f>
        <v>a</v>
      </c>
      <c r="J2141" t="str">
        <f>VLOOKUP($D2141,metadata!$B$2:$S$451,7,0)</f>
        <v>i</v>
      </c>
      <c r="K2141">
        <f>VLOOKUP($D2141,metadata!$B$2:$S$451,8,0)</f>
        <v>6</v>
      </c>
      <c r="L2141">
        <f>VLOOKUP($D2141,metadata!$B$2:$S$451,9,0)</f>
        <v>4</v>
      </c>
      <c r="M2141" t="str">
        <f>VLOOKUP($D2141,metadata!$B$2:$S$451,10,0)</f>
        <v/>
      </c>
      <c r="N2141" t="str">
        <f>VLOOKUP($D2141,metadata!$B$2:$S$451,11,0)</f>
        <v>Drosophila montana</v>
      </c>
      <c r="O2141" t="str">
        <f>VLOOKUP($D2141,metadata!$B$2:$S$451,12,0)</f>
        <v>diptera</v>
      </c>
      <c r="P2141" t="str">
        <f>VLOOKUP($D2141,metadata!$B$2:$S$451,13,0)</f>
        <v>Oulanka3</v>
      </c>
      <c r="Q2141">
        <f>VLOOKUP($D2141,metadata!$B$2:$S$451,14,0)</f>
        <v>66.366666666666703</v>
      </c>
      <c r="R2141">
        <f>VLOOKUP($D2141,metadata!$B$2:$S$451,15,0)</f>
        <v>29.3333333333333</v>
      </c>
      <c r="S2141" t="str">
        <f>VLOOKUP($D2141,metadata!$B$2:$S$451,16,0)</f>
        <v/>
      </c>
      <c r="T2141" t="str">
        <f>VLOOKUP($D2141,metadata!$B$2:$S$451,17,0)</f>
        <v/>
      </c>
      <c r="U2141" t="str">
        <f>VLOOKUP($D2141,metadata!$B$2:$S$451,18,0)</f>
        <v/>
      </c>
      <c r="V2141">
        <f>VLOOKUP($D2141,metadata!$B$2:$Z$451,19,0)</f>
        <v>115</v>
      </c>
      <c r="W2141" t="str">
        <f>VLOOKUP($D2141,metadata!$B$2:$Z$451,20,0)</f>
        <v>global average</v>
      </c>
      <c r="X2141" t="str">
        <f>VLOOKUP($D2141,metadata!$B$2:$Z$451,21,0)</f>
        <v/>
      </c>
      <c r="Y2141" t="str">
        <f>VLOOKUP($D2141,metadata!$B$2:$Z$451,22,0)</f>
        <v>53-2</v>
      </c>
      <c r="Z2141" t="str">
        <f>VLOOKUP($D2141,metadata!$B$2:$Z$451,23,0)</f>
        <v/>
      </c>
      <c r="AA2141" t="str">
        <f>VLOOKUP($D2141,metadata!$B$2:$Z$451,24,0)</f>
        <v>adult</v>
      </c>
      <c r="AB2141" t="str">
        <f>VLOOKUP($D2141,metadata!$B$2:$Z$451,25,0)</f>
        <v/>
      </c>
      <c r="AC2141">
        <v>15.99889904</v>
      </c>
      <c r="AD2141">
        <v>93.548387099999999</v>
      </c>
      <c r="AF2141">
        <f>IF(AE2141="",V2141,AE2141)</f>
        <v>115</v>
      </c>
      <c r="AG2141">
        <v>16</v>
      </c>
      <c r="AH2141">
        <v>2011</v>
      </c>
      <c r="AI2141" t="s">
        <v>37</v>
      </c>
      <c r="AJ2141" t="s">
        <v>37</v>
      </c>
    </row>
    <row r="2142" spans="3:36" x14ac:dyDescent="0.3">
      <c r="C2142">
        <v>2142</v>
      </c>
      <c r="D2142" t="str">
        <f t="shared" si="66"/>
        <v>53-Oulanka3</v>
      </c>
      <c r="E2142" t="str">
        <f>VLOOKUP($D2142,metadata!$B$2:$S$451,2,0)</f>
        <v>Tyukmaeva, VI; Salminen, TS; Kankare, M; Knott, KE; Hoikkala, A</v>
      </c>
      <c r="F2142" t="str">
        <f>VLOOKUP($D2142,metadata!$B$2:$S$451,3,0)</f>
        <v>Adaptation to a seasonally varying environment: a strong latitudinal cline in reproductive diapause combined with high gene flow in Drosophila montana</v>
      </c>
      <c r="G2142" t="str">
        <f>VLOOKUP($D2142,metadata!$B$2:$S$451,4,0)</f>
        <v>10.1002/ece3.14</v>
      </c>
      <c r="H2142" t="str">
        <f>VLOOKUP($D2142,metadata!$B$2:$S$451,5,0)</f>
        <v>y</v>
      </c>
      <c r="I2142" t="str">
        <f>VLOOKUP($D2142,metadata!$B$2:$S$451,6,0)</f>
        <v>a</v>
      </c>
      <c r="J2142" t="str">
        <f>VLOOKUP($D2142,metadata!$B$2:$S$451,7,0)</f>
        <v>i</v>
      </c>
      <c r="K2142">
        <f>VLOOKUP($D2142,metadata!$B$2:$S$451,8,0)</f>
        <v>6</v>
      </c>
      <c r="L2142">
        <f>VLOOKUP($D2142,metadata!$B$2:$S$451,9,0)</f>
        <v>4</v>
      </c>
      <c r="M2142" t="str">
        <f>VLOOKUP($D2142,metadata!$B$2:$S$451,10,0)</f>
        <v/>
      </c>
      <c r="N2142" t="str">
        <f>VLOOKUP($D2142,metadata!$B$2:$S$451,11,0)</f>
        <v>Drosophila montana</v>
      </c>
      <c r="O2142" t="str">
        <f>VLOOKUP($D2142,metadata!$B$2:$S$451,12,0)</f>
        <v>diptera</v>
      </c>
      <c r="P2142" t="str">
        <f>VLOOKUP($D2142,metadata!$B$2:$S$451,13,0)</f>
        <v>Oulanka3</v>
      </c>
      <c r="Q2142">
        <f>VLOOKUP($D2142,metadata!$B$2:$S$451,14,0)</f>
        <v>66.366666666666703</v>
      </c>
      <c r="R2142">
        <f>VLOOKUP($D2142,metadata!$B$2:$S$451,15,0)</f>
        <v>29.3333333333333</v>
      </c>
      <c r="S2142" t="str">
        <f>VLOOKUP($D2142,metadata!$B$2:$S$451,16,0)</f>
        <v/>
      </c>
      <c r="T2142" t="str">
        <f>VLOOKUP($D2142,metadata!$B$2:$S$451,17,0)</f>
        <v/>
      </c>
      <c r="U2142" t="str">
        <f>VLOOKUP($D2142,metadata!$B$2:$S$451,18,0)</f>
        <v/>
      </c>
      <c r="V2142">
        <f>VLOOKUP($D2142,metadata!$B$2:$Z$451,19,0)</f>
        <v>115</v>
      </c>
      <c r="W2142" t="str">
        <f>VLOOKUP($D2142,metadata!$B$2:$Z$451,20,0)</f>
        <v>global average</v>
      </c>
      <c r="X2142" t="str">
        <f>VLOOKUP($D2142,metadata!$B$2:$Z$451,21,0)</f>
        <v/>
      </c>
      <c r="Y2142" t="str">
        <f>VLOOKUP($D2142,metadata!$B$2:$Z$451,22,0)</f>
        <v>53-2</v>
      </c>
      <c r="Z2142" t="str">
        <f>VLOOKUP($D2142,metadata!$B$2:$Z$451,23,0)</f>
        <v/>
      </c>
      <c r="AA2142" t="str">
        <f>VLOOKUP($D2142,metadata!$B$2:$Z$451,24,0)</f>
        <v>adult</v>
      </c>
      <c r="AB2142" t="str">
        <f>VLOOKUP($D2142,metadata!$B$2:$Z$451,25,0)</f>
        <v/>
      </c>
      <c r="AC2142">
        <v>17.633614999999999</v>
      </c>
      <c r="AD2142">
        <v>72.983870969999998</v>
      </c>
      <c r="AF2142">
        <f>IF(AE2142="",V2142,AE2142)</f>
        <v>115</v>
      </c>
      <c r="AG2142">
        <v>17.5</v>
      </c>
      <c r="AH2142">
        <v>2011</v>
      </c>
      <c r="AI2142" t="s">
        <v>37</v>
      </c>
      <c r="AJ2142" t="s">
        <v>37</v>
      </c>
    </row>
    <row r="2143" spans="3:36" x14ac:dyDescent="0.3">
      <c r="C2143">
        <v>2143</v>
      </c>
      <c r="D2143" t="str">
        <f t="shared" si="66"/>
        <v>53-Oulanka3</v>
      </c>
      <c r="E2143" t="str">
        <f>VLOOKUP($D2143,metadata!$B$2:$S$451,2,0)</f>
        <v>Tyukmaeva, VI; Salminen, TS; Kankare, M; Knott, KE; Hoikkala, A</v>
      </c>
      <c r="F2143" t="str">
        <f>VLOOKUP($D2143,metadata!$B$2:$S$451,3,0)</f>
        <v>Adaptation to a seasonally varying environment: a strong latitudinal cline in reproductive diapause combined with high gene flow in Drosophila montana</v>
      </c>
      <c r="G2143" t="str">
        <f>VLOOKUP($D2143,metadata!$B$2:$S$451,4,0)</f>
        <v>10.1002/ece3.14</v>
      </c>
      <c r="H2143" t="str">
        <f>VLOOKUP($D2143,metadata!$B$2:$S$451,5,0)</f>
        <v>y</v>
      </c>
      <c r="I2143" t="str">
        <f>VLOOKUP($D2143,metadata!$B$2:$S$451,6,0)</f>
        <v>a</v>
      </c>
      <c r="J2143" t="str">
        <f>VLOOKUP($D2143,metadata!$B$2:$S$451,7,0)</f>
        <v>i</v>
      </c>
      <c r="K2143">
        <f>VLOOKUP($D2143,metadata!$B$2:$S$451,8,0)</f>
        <v>6</v>
      </c>
      <c r="L2143">
        <f>VLOOKUP($D2143,metadata!$B$2:$S$451,9,0)</f>
        <v>4</v>
      </c>
      <c r="M2143" t="str">
        <f>VLOOKUP($D2143,metadata!$B$2:$S$451,10,0)</f>
        <v/>
      </c>
      <c r="N2143" t="str">
        <f>VLOOKUP($D2143,metadata!$B$2:$S$451,11,0)</f>
        <v>Drosophila montana</v>
      </c>
      <c r="O2143" t="str">
        <f>VLOOKUP($D2143,metadata!$B$2:$S$451,12,0)</f>
        <v>diptera</v>
      </c>
      <c r="P2143" t="str">
        <f>VLOOKUP($D2143,metadata!$B$2:$S$451,13,0)</f>
        <v>Oulanka3</v>
      </c>
      <c r="Q2143">
        <f>VLOOKUP($D2143,metadata!$B$2:$S$451,14,0)</f>
        <v>66.366666666666703</v>
      </c>
      <c r="R2143">
        <f>VLOOKUP($D2143,metadata!$B$2:$S$451,15,0)</f>
        <v>29.3333333333333</v>
      </c>
      <c r="S2143" t="str">
        <f>VLOOKUP($D2143,metadata!$B$2:$S$451,16,0)</f>
        <v/>
      </c>
      <c r="T2143" t="str">
        <f>VLOOKUP($D2143,metadata!$B$2:$S$451,17,0)</f>
        <v/>
      </c>
      <c r="U2143" t="str">
        <f>VLOOKUP($D2143,metadata!$B$2:$S$451,18,0)</f>
        <v/>
      </c>
      <c r="V2143">
        <f>VLOOKUP($D2143,metadata!$B$2:$Z$451,19,0)</f>
        <v>115</v>
      </c>
      <c r="W2143" t="str">
        <f>VLOOKUP($D2143,metadata!$B$2:$Z$451,20,0)</f>
        <v>global average</v>
      </c>
      <c r="X2143" t="str">
        <f>VLOOKUP($D2143,metadata!$B$2:$Z$451,21,0)</f>
        <v/>
      </c>
      <c r="Y2143" t="str">
        <f>VLOOKUP($D2143,metadata!$B$2:$Z$451,22,0)</f>
        <v>53-2</v>
      </c>
      <c r="Z2143" t="str">
        <f>VLOOKUP($D2143,metadata!$B$2:$Z$451,23,0)</f>
        <v/>
      </c>
      <c r="AA2143" t="str">
        <f>VLOOKUP($D2143,metadata!$B$2:$Z$451,24,0)</f>
        <v>adult</v>
      </c>
      <c r="AB2143" t="str">
        <f>VLOOKUP($D2143,metadata!$B$2:$Z$451,25,0)</f>
        <v/>
      </c>
      <c r="AC2143">
        <v>19.129541450000001</v>
      </c>
      <c r="AD2143">
        <v>39.112903230000001</v>
      </c>
      <c r="AF2143">
        <f>IF(AE2143="",V2143,AE2143)</f>
        <v>115</v>
      </c>
      <c r="AG2143">
        <v>19</v>
      </c>
      <c r="AH2143">
        <v>2011</v>
      </c>
      <c r="AI2143" t="s">
        <v>37</v>
      </c>
      <c r="AJ2143" t="s">
        <v>37</v>
      </c>
    </row>
    <row r="2144" spans="3:36" x14ac:dyDescent="0.3">
      <c r="C2144">
        <v>2144</v>
      </c>
      <c r="D2144" t="str">
        <f t="shared" si="66"/>
        <v>53-Oulanka3</v>
      </c>
      <c r="E2144" t="str">
        <f>VLOOKUP($D2144,metadata!$B$2:$S$451,2,0)</f>
        <v>Tyukmaeva, VI; Salminen, TS; Kankare, M; Knott, KE; Hoikkala, A</v>
      </c>
      <c r="F2144" t="str">
        <f>VLOOKUP($D2144,metadata!$B$2:$S$451,3,0)</f>
        <v>Adaptation to a seasonally varying environment: a strong latitudinal cline in reproductive diapause combined with high gene flow in Drosophila montana</v>
      </c>
      <c r="G2144" t="str">
        <f>VLOOKUP($D2144,metadata!$B$2:$S$451,4,0)</f>
        <v>10.1002/ece3.14</v>
      </c>
      <c r="H2144" t="str">
        <f>VLOOKUP($D2144,metadata!$B$2:$S$451,5,0)</f>
        <v>y</v>
      </c>
      <c r="I2144" t="str">
        <f>VLOOKUP($D2144,metadata!$B$2:$S$451,6,0)</f>
        <v>a</v>
      </c>
      <c r="J2144" t="str">
        <f>VLOOKUP($D2144,metadata!$B$2:$S$451,7,0)</f>
        <v>i</v>
      </c>
      <c r="K2144">
        <f>VLOOKUP($D2144,metadata!$B$2:$S$451,8,0)</f>
        <v>6</v>
      </c>
      <c r="L2144">
        <f>VLOOKUP($D2144,metadata!$B$2:$S$451,9,0)</f>
        <v>4</v>
      </c>
      <c r="M2144" t="str">
        <f>VLOOKUP($D2144,metadata!$B$2:$S$451,10,0)</f>
        <v/>
      </c>
      <c r="N2144" t="str">
        <f>VLOOKUP($D2144,metadata!$B$2:$S$451,11,0)</f>
        <v>Drosophila montana</v>
      </c>
      <c r="O2144" t="str">
        <f>VLOOKUP($D2144,metadata!$B$2:$S$451,12,0)</f>
        <v>diptera</v>
      </c>
      <c r="P2144" t="str">
        <f>VLOOKUP($D2144,metadata!$B$2:$S$451,13,0)</f>
        <v>Oulanka3</v>
      </c>
      <c r="Q2144">
        <f>VLOOKUP($D2144,metadata!$B$2:$S$451,14,0)</f>
        <v>66.366666666666703</v>
      </c>
      <c r="R2144">
        <f>VLOOKUP($D2144,metadata!$B$2:$S$451,15,0)</f>
        <v>29.3333333333333</v>
      </c>
      <c r="S2144" t="str">
        <f>VLOOKUP($D2144,metadata!$B$2:$S$451,16,0)</f>
        <v/>
      </c>
      <c r="T2144" t="str">
        <f>VLOOKUP($D2144,metadata!$B$2:$S$451,17,0)</f>
        <v/>
      </c>
      <c r="U2144" t="str">
        <f>VLOOKUP($D2144,metadata!$B$2:$S$451,18,0)</f>
        <v/>
      </c>
      <c r="V2144">
        <f>VLOOKUP($D2144,metadata!$B$2:$Z$451,19,0)</f>
        <v>115</v>
      </c>
      <c r="W2144" t="str">
        <f>VLOOKUP($D2144,metadata!$B$2:$Z$451,20,0)</f>
        <v>global average</v>
      </c>
      <c r="X2144" t="str">
        <f>VLOOKUP($D2144,metadata!$B$2:$Z$451,21,0)</f>
        <v/>
      </c>
      <c r="Y2144" t="str">
        <f>VLOOKUP($D2144,metadata!$B$2:$Z$451,22,0)</f>
        <v>53-2</v>
      </c>
      <c r="Z2144" t="str">
        <f>VLOOKUP($D2144,metadata!$B$2:$Z$451,23,0)</f>
        <v/>
      </c>
      <c r="AA2144" t="str">
        <f>VLOOKUP($D2144,metadata!$B$2:$Z$451,24,0)</f>
        <v>adult</v>
      </c>
      <c r="AB2144" t="str">
        <f>VLOOKUP($D2144,metadata!$B$2:$Z$451,25,0)</f>
        <v/>
      </c>
      <c r="AC2144">
        <v>20.50759661</v>
      </c>
      <c r="AD2144">
        <v>14.51612903</v>
      </c>
      <c r="AF2144">
        <f>IF(AE2144="",V2144,AE2144)</f>
        <v>115</v>
      </c>
      <c r="AG2144">
        <v>20.5</v>
      </c>
      <c r="AH2144">
        <v>2011</v>
      </c>
      <c r="AI2144" t="s">
        <v>37</v>
      </c>
      <c r="AJ2144" t="s">
        <v>37</v>
      </c>
    </row>
    <row r="2145" spans="3:36" x14ac:dyDescent="0.3">
      <c r="C2145">
        <v>2145</v>
      </c>
      <c r="D2145" t="str">
        <f t="shared" si="66"/>
        <v>53-Oulanka4</v>
      </c>
      <c r="E2145" t="str">
        <f>VLOOKUP($D2145,metadata!$B$2:$S$451,2,0)</f>
        <v>Tyukmaeva, VI; Salminen, TS; Kankare, M; Knott, KE; Hoikkala, A</v>
      </c>
      <c r="F2145" t="str">
        <f>VLOOKUP($D2145,metadata!$B$2:$S$451,3,0)</f>
        <v>Adaptation to a seasonally varying environment: a strong latitudinal cline in reproductive diapause combined with high gene flow in Drosophila montana</v>
      </c>
      <c r="G2145" t="str">
        <f>VLOOKUP($D2145,metadata!$B$2:$S$451,4,0)</f>
        <v>10.1002/ece3.14</v>
      </c>
      <c r="H2145" t="str">
        <f>VLOOKUP($D2145,metadata!$B$2:$S$451,5,0)</f>
        <v>y</v>
      </c>
      <c r="I2145" t="str">
        <f>VLOOKUP($D2145,metadata!$B$2:$S$451,6,0)</f>
        <v>a</v>
      </c>
      <c r="J2145" t="str">
        <f>VLOOKUP($D2145,metadata!$B$2:$S$451,7,0)</f>
        <v>i</v>
      </c>
      <c r="K2145">
        <f>VLOOKUP($D2145,metadata!$B$2:$S$451,8,0)</f>
        <v>6</v>
      </c>
      <c r="L2145">
        <f>VLOOKUP($D2145,metadata!$B$2:$S$451,9,0)</f>
        <v>4</v>
      </c>
      <c r="M2145" t="str">
        <f>VLOOKUP($D2145,metadata!$B$2:$S$451,10,0)</f>
        <v/>
      </c>
      <c r="N2145" t="str">
        <f>VLOOKUP($D2145,metadata!$B$2:$S$451,11,0)</f>
        <v>Drosophila montana</v>
      </c>
      <c r="O2145" t="str">
        <f>VLOOKUP($D2145,metadata!$B$2:$S$451,12,0)</f>
        <v>diptera</v>
      </c>
      <c r="P2145" t="str">
        <f>VLOOKUP($D2145,metadata!$B$2:$S$451,13,0)</f>
        <v>Oulanka4</v>
      </c>
      <c r="Q2145">
        <f>VLOOKUP($D2145,metadata!$B$2:$S$451,14,0)</f>
        <v>66.366666666666703</v>
      </c>
      <c r="R2145">
        <f>VLOOKUP($D2145,metadata!$B$2:$S$451,15,0)</f>
        <v>29.3333333333333</v>
      </c>
      <c r="S2145" t="str">
        <f>VLOOKUP($D2145,metadata!$B$2:$S$451,16,0)</f>
        <v/>
      </c>
      <c r="T2145" t="str">
        <f>VLOOKUP($D2145,metadata!$B$2:$S$451,17,0)</f>
        <v/>
      </c>
      <c r="U2145" t="str">
        <f>VLOOKUP($D2145,metadata!$B$2:$S$451,18,0)</f>
        <v/>
      </c>
      <c r="V2145">
        <f>VLOOKUP($D2145,metadata!$B$2:$Z$451,19,0)</f>
        <v>115</v>
      </c>
      <c r="W2145" t="str">
        <f>VLOOKUP($D2145,metadata!$B$2:$Z$451,20,0)</f>
        <v>global average</v>
      </c>
      <c r="X2145" t="str">
        <f>VLOOKUP($D2145,metadata!$B$2:$Z$451,21,0)</f>
        <v/>
      </c>
      <c r="Y2145" t="str">
        <f>VLOOKUP($D2145,metadata!$B$2:$Z$451,22,0)</f>
        <v>53-2</v>
      </c>
      <c r="Z2145" t="str">
        <f>VLOOKUP($D2145,metadata!$B$2:$Z$451,23,0)</f>
        <v/>
      </c>
      <c r="AA2145" t="str">
        <f>VLOOKUP($D2145,metadata!$B$2:$Z$451,24,0)</f>
        <v>adult</v>
      </c>
      <c r="AB2145" t="str">
        <f>VLOOKUP($D2145,metadata!$B$2:$Z$451,25,0)</f>
        <v/>
      </c>
      <c r="AC2145">
        <v>15.998830229999999</v>
      </c>
      <c r="AD2145">
        <v>93.145161290000004</v>
      </c>
      <c r="AF2145">
        <f>IF(AE2145="",V2145,AE2145)</f>
        <v>115</v>
      </c>
      <c r="AG2145">
        <v>16</v>
      </c>
      <c r="AH2145">
        <v>2011</v>
      </c>
      <c r="AI2145" t="s">
        <v>37</v>
      </c>
      <c r="AJ2145" t="s">
        <v>37</v>
      </c>
    </row>
    <row r="2146" spans="3:36" x14ac:dyDescent="0.3">
      <c r="C2146">
        <v>2146</v>
      </c>
      <c r="D2146" t="str">
        <f t="shared" si="66"/>
        <v>53-Oulanka4</v>
      </c>
      <c r="E2146" t="str">
        <f>VLOOKUP($D2146,metadata!$B$2:$S$451,2,0)</f>
        <v>Tyukmaeva, VI; Salminen, TS; Kankare, M; Knott, KE; Hoikkala, A</v>
      </c>
      <c r="F2146" t="str">
        <f>VLOOKUP($D2146,metadata!$B$2:$S$451,3,0)</f>
        <v>Adaptation to a seasonally varying environment: a strong latitudinal cline in reproductive diapause combined with high gene flow in Drosophila montana</v>
      </c>
      <c r="G2146" t="str">
        <f>VLOOKUP($D2146,metadata!$B$2:$S$451,4,0)</f>
        <v>10.1002/ece3.14</v>
      </c>
      <c r="H2146" t="str">
        <f>VLOOKUP($D2146,metadata!$B$2:$S$451,5,0)</f>
        <v>y</v>
      </c>
      <c r="I2146" t="str">
        <f>VLOOKUP($D2146,metadata!$B$2:$S$451,6,0)</f>
        <v>a</v>
      </c>
      <c r="J2146" t="str">
        <f>VLOOKUP($D2146,metadata!$B$2:$S$451,7,0)</f>
        <v>i</v>
      </c>
      <c r="K2146">
        <f>VLOOKUP($D2146,metadata!$B$2:$S$451,8,0)</f>
        <v>6</v>
      </c>
      <c r="L2146">
        <f>VLOOKUP($D2146,metadata!$B$2:$S$451,9,0)</f>
        <v>4</v>
      </c>
      <c r="M2146" t="str">
        <f>VLOOKUP($D2146,metadata!$B$2:$S$451,10,0)</f>
        <v/>
      </c>
      <c r="N2146" t="str">
        <f>VLOOKUP($D2146,metadata!$B$2:$S$451,11,0)</f>
        <v>Drosophila montana</v>
      </c>
      <c r="O2146" t="str">
        <f>VLOOKUP($D2146,metadata!$B$2:$S$451,12,0)</f>
        <v>diptera</v>
      </c>
      <c r="P2146" t="str">
        <f>VLOOKUP($D2146,metadata!$B$2:$S$451,13,0)</f>
        <v>Oulanka4</v>
      </c>
      <c r="Q2146">
        <f>VLOOKUP($D2146,metadata!$B$2:$S$451,14,0)</f>
        <v>66.366666666666703</v>
      </c>
      <c r="R2146">
        <f>VLOOKUP($D2146,metadata!$B$2:$S$451,15,0)</f>
        <v>29.3333333333333</v>
      </c>
      <c r="S2146" t="str">
        <f>VLOOKUP($D2146,metadata!$B$2:$S$451,16,0)</f>
        <v/>
      </c>
      <c r="T2146" t="str">
        <f>VLOOKUP($D2146,metadata!$B$2:$S$451,17,0)</f>
        <v/>
      </c>
      <c r="U2146" t="str">
        <f>VLOOKUP($D2146,metadata!$B$2:$S$451,18,0)</f>
        <v/>
      </c>
      <c r="V2146">
        <f>VLOOKUP($D2146,metadata!$B$2:$Z$451,19,0)</f>
        <v>115</v>
      </c>
      <c r="W2146" t="str">
        <f>VLOOKUP($D2146,metadata!$B$2:$Z$451,20,0)</f>
        <v>global average</v>
      </c>
      <c r="X2146" t="str">
        <f>VLOOKUP($D2146,metadata!$B$2:$Z$451,21,0)</f>
        <v/>
      </c>
      <c r="Y2146" t="str">
        <f>VLOOKUP($D2146,metadata!$B$2:$Z$451,22,0)</f>
        <v>53-2</v>
      </c>
      <c r="Z2146" t="str">
        <f>VLOOKUP($D2146,metadata!$B$2:$Z$451,23,0)</f>
        <v/>
      </c>
      <c r="AA2146" t="str">
        <f>VLOOKUP($D2146,metadata!$B$2:$Z$451,24,0)</f>
        <v>adult</v>
      </c>
      <c r="AB2146" t="str">
        <f>VLOOKUP($D2146,metadata!$B$2:$Z$451,25,0)</f>
        <v/>
      </c>
      <c r="AC2146">
        <v>17.635541669999999</v>
      </c>
      <c r="AD2146">
        <v>84.274193550000007</v>
      </c>
      <c r="AF2146">
        <f>IF(AE2146="",V2146,AE2146)</f>
        <v>115</v>
      </c>
      <c r="AG2146">
        <v>17.5</v>
      </c>
      <c r="AH2146">
        <v>2011</v>
      </c>
      <c r="AI2146" t="s">
        <v>37</v>
      </c>
      <c r="AJ2146" t="s">
        <v>37</v>
      </c>
    </row>
    <row r="2147" spans="3:36" x14ac:dyDescent="0.3">
      <c r="C2147">
        <v>2147</v>
      </c>
      <c r="D2147" t="str">
        <f t="shared" si="66"/>
        <v>53-Oulanka4</v>
      </c>
      <c r="E2147" t="str">
        <f>VLOOKUP($D2147,metadata!$B$2:$S$451,2,0)</f>
        <v>Tyukmaeva, VI; Salminen, TS; Kankare, M; Knott, KE; Hoikkala, A</v>
      </c>
      <c r="F2147" t="str">
        <f>VLOOKUP($D2147,metadata!$B$2:$S$451,3,0)</f>
        <v>Adaptation to a seasonally varying environment: a strong latitudinal cline in reproductive diapause combined with high gene flow in Drosophila montana</v>
      </c>
      <c r="G2147" t="str">
        <f>VLOOKUP($D2147,metadata!$B$2:$S$451,4,0)</f>
        <v>10.1002/ece3.14</v>
      </c>
      <c r="H2147" t="str">
        <f>VLOOKUP($D2147,metadata!$B$2:$S$451,5,0)</f>
        <v>y</v>
      </c>
      <c r="I2147" t="str">
        <f>VLOOKUP($D2147,metadata!$B$2:$S$451,6,0)</f>
        <v>a</v>
      </c>
      <c r="J2147" t="str">
        <f>VLOOKUP($D2147,metadata!$B$2:$S$451,7,0)</f>
        <v>i</v>
      </c>
      <c r="K2147">
        <f>VLOOKUP($D2147,metadata!$B$2:$S$451,8,0)</f>
        <v>6</v>
      </c>
      <c r="L2147">
        <f>VLOOKUP($D2147,metadata!$B$2:$S$451,9,0)</f>
        <v>4</v>
      </c>
      <c r="M2147" t="str">
        <f>VLOOKUP($D2147,metadata!$B$2:$S$451,10,0)</f>
        <v/>
      </c>
      <c r="N2147" t="str">
        <f>VLOOKUP($D2147,metadata!$B$2:$S$451,11,0)</f>
        <v>Drosophila montana</v>
      </c>
      <c r="O2147" t="str">
        <f>VLOOKUP($D2147,metadata!$B$2:$S$451,12,0)</f>
        <v>diptera</v>
      </c>
      <c r="P2147" t="str">
        <f>VLOOKUP($D2147,metadata!$B$2:$S$451,13,0)</f>
        <v>Oulanka4</v>
      </c>
      <c r="Q2147">
        <f>VLOOKUP($D2147,metadata!$B$2:$S$451,14,0)</f>
        <v>66.366666666666703</v>
      </c>
      <c r="R2147">
        <f>VLOOKUP($D2147,metadata!$B$2:$S$451,15,0)</f>
        <v>29.3333333333333</v>
      </c>
      <c r="S2147" t="str">
        <f>VLOOKUP($D2147,metadata!$B$2:$S$451,16,0)</f>
        <v/>
      </c>
      <c r="T2147" t="str">
        <f>VLOOKUP($D2147,metadata!$B$2:$S$451,17,0)</f>
        <v/>
      </c>
      <c r="U2147" t="str">
        <f>VLOOKUP($D2147,metadata!$B$2:$S$451,18,0)</f>
        <v/>
      </c>
      <c r="V2147">
        <f>VLOOKUP($D2147,metadata!$B$2:$Z$451,19,0)</f>
        <v>115</v>
      </c>
      <c r="W2147" t="str">
        <f>VLOOKUP($D2147,metadata!$B$2:$Z$451,20,0)</f>
        <v>global average</v>
      </c>
      <c r="X2147" t="str">
        <f>VLOOKUP($D2147,metadata!$B$2:$Z$451,21,0)</f>
        <v/>
      </c>
      <c r="Y2147" t="str">
        <f>VLOOKUP($D2147,metadata!$B$2:$Z$451,22,0)</f>
        <v>53-2</v>
      </c>
      <c r="Z2147" t="str">
        <f>VLOOKUP($D2147,metadata!$B$2:$Z$451,23,0)</f>
        <v/>
      </c>
      <c r="AA2147" t="str">
        <f>VLOOKUP($D2147,metadata!$B$2:$Z$451,24,0)</f>
        <v>adult</v>
      </c>
      <c r="AB2147" t="str">
        <f>VLOOKUP($D2147,metadata!$B$2:$Z$451,25,0)</f>
        <v/>
      </c>
      <c r="AC2147">
        <v>19.13552791</v>
      </c>
      <c r="AD2147">
        <v>74.193548390000004</v>
      </c>
      <c r="AF2147">
        <f>IF(AE2147="",V2147,AE2147)</f>
        <v>115</v>
      </c>
      <c r="AG2147">
        <v>19</v>
      </c>
      <c r="AH2147">
        <v>2011</v>
      </c>
      <c r="AI2147" t="s">
        <v>37</v>
      </c>
      <c r="AJ2147" t="s">
        <v>37</v>
      </c>
    </row>
    <row r="2148" spans="3:36" x14ac:dyDescent="0.3">
      <c r="C2148">
        <v>2148</v>
      </c>
      <c r="D2148" t="str">
        <f t="shared" si="66"/>
        <v>53-Oulanka4</v>
      </c>
      <c r="E2148" t="str">
        <f>VLOOKUP($D2148,metadata!$B$2:$S$451,2,0)</f>
        <v>Tyukmaeva, VI; Salminen, TS; Kankare, M; Knott, KE; Hoikkala, A</v>
      </c>
      <c r="F2148" t="str">
        <f>VLOOKUP($D2148,metadata!$B$2:$S$451,3,0)</f>
        <v>Adaptation to a seasonally varying environment: a strong latitudinal cline in reproductive diapause combined with high gene flow in Drosophila montana</v>
      </c>
      <c r="G2148" t="str">
        <f>VLOOKUP($D2148,metadata!$B$2:$S$451,4,0)</f>
        <v>10.1002/ece3.14</v>
      </c>
      <c r="H2148" t="str">
        <f>VLOOKUP($D2148,metadata!$B$2:$S$451,5,0)</f>
        <v>y</v>
      </c>
      <c r="I2148" t="str">
        <f>VLOOKUP($D2148,metadata!$B$2:$S$451,6,0)</f>
        <v>a</v>
      </c>
      <c r="J2148" t="str">
        <f>VLOOKUP($D2148,metadata!$B$2:$S$451,7,0)</f>
        <v>i</v>
      </c>
      <c r="K2148">
        <f>VLOOKUP($D2148,metadata!$B$2:$S$451,8,0)</f>
        <v>6</v>
      </c>
      <c r="L2148">
        <f>VLOOKUP($D2148,metadata!$B$2:$S$451,9,0)</f>
        <v>4</v>
      </c>
      <c r="M2148" t="str">
        <f>VLOOKUP($D2148,metadata!$B$2:$S$451,10,0)</f>
        <v/>
      </c>
      <c r="N2148" t="str">
        <f>VLOOKUP($D2148,metadata!$B$2:$S$451,11,0)</f>
        <v>Drosophila montana</v>
      </c>
      <c r="O2148" t="str">
        <f>VLOOKUP($D2148,metadata!$B$2:$S$451,12,0)</f>
        <v>diptera</v>
      </c>
      <c r="P2148" t="str">
        <f>VLOOKUP($D2148,metadata!$B$2:$S$451,13,0)</f>
        <v>Oulanka4</v>
      </c>
      <c r="Q2148">
        <f>VLOOKUP($D2148,metadata!$B$2:$S$451,14,0)</f>
        <v>66.366666666666703</v>
      </c>
      <c r="R2148">
        <f>VLOOKUP($D2148,metadata!$B$2:$S$451,15,0)</f>
        <v>29.3333333333333</v>
      </c>
      <c r="S2148" t="str">
        <f>VLOOKUP($D2148,metadata!$B$2:$S$451,16,0)</f>
        <v/>
      </c>
      <c r="T2148" t="str">
        <f>VLOOKUP($D2148,metadata!$B$2:$S$451,17,0)</f>
        <v/>
      </c>
      <c r="U2148" t="str">
        <f>VLOOKUP($D2148,metadata!$B$2:$S$451,18,0)</f>
        <v/>
      </c>
      <c r="V2148">
        <f>VLOOKUP($D2148,metadata!$B$2:$Z$451,19,0)</f>
        <v>115</v>
      </c>
      <c r="W2148" t="str">
        <f>VLOOKUP($D2148,metadata!$B$2:$Z$451,20,0)</f>
        <v>global average</v>
      </c>
      <c r="X2148" t="str">
        <f>VLOOKUP($D2148,metadata!$B$2:$Z$451,21,0)</f>
        <v/>
      </c>
      <c r="Y2148" t="str">
        <f>VLOOKUP($D2148,metadata!$B$2:$Z$451,22,0)</f>
        <v>53-2</v>
      </c>
      <c r="Z2148" t="str">
        <f>VLOOKUP($D2148,metadata!$B$2:$Z$451,23,0)</f>
        <v/>
      </c>
      <c r="AA2148" t="str">
        <f>VLOOKUP($D2148,metadata!$B$2:$Z$451,24,0)</f>
        <v>adult</v>
      </c>
      <c r="AB2148" t="str">
        <f>VLOOKUP($D2148,metadata!$B$2:$Z$451,25,0)</f>
        <v/>
      </c>
      <c r="AC2148">
        <v>20.5270698</v>
      </c>
      <c r="AD2148">
        <v>28.629032259999999</v>
      </c>
      <c r="AF2148">
        <f>IF(AE2148="",V2148,AE2148)</f>
        <v>115</v>
      </c>
      <c r="AG2148">
        <v>20.5</v>
      </c>
      <c r="AH2148">
        <v>2011</v>
      </c>
      <c r="AI2148" t="s">
        <v>37</v>
      </c>
      <c r="AJ2148" t="s">
        <v>37</v>
      </c>
    </row>
    <row r="2149" spans="3:36" x14ac:dyDescent="0.3">
      <c r="C2149">
        <v>2149</v>
      </c>
      <c r="D2149" t="str">
        <f t="shared" si="66"/>
        <v>53-Pudasjärvi1</v>
      </c>
      <c r="E2149" t="str">
        <f>VLOOKUP($D2149,metadata!$B$2:$S$451,2,0)</f>
        <v>Tyukmaeva, VI; Salminen, TS; Kankare, M; Knott, KE; Hoikkala, A</v>
      </c>
      <c r="F2149" t="str">
        <f>VLOOKUP($D2149,metadata!$B$2:$S$451,3,0)</f>
        <v>Adaptation to a seasonally varying environment: a strong latitudinal cline in reproductive diapause combined with high gene flow in Drosophila montana</v>
      </c>
      <c r="G2149" t="str">
        <f>VLOOKUP($D2149,metadata!$B$2:$S$451,4,0)</f>
        <v>10.1002/ece3.14</v>
      </c>
      <c r="H2149" t="str">
        <f>VLOOKUP($D2149,metadata!$B$2:$S$451,5,0)</f>
        <v>y</v>
      </c>
      <c r="I2149" t="str">
        <f>VLOOKUP($D2149,metadata!$B$2:$S$451,6,0)</f>
        <v>a</v>
      </c>
      <c r="J2149" t="str">
        <f>VLOOKUP($D2149,metadata!$B$2:$S$451,7,0)</f>
        <v>i</v>
      </c>
      <c r="K2149">
        <f>VLOOKUP($D2149,metadata!$B$2:$S$451,8,0)</f>
        <v>6</v>
      </c>
      <c r="L2149">
        <f>VLOOKUP($D2149,metadata!$B$2:$S$451,9,0)</f>
        <v>5</v>
      </c>
      <c r="M2149" t="str">
        <f>VLOOKUP($D2149,metadata!$B$2:$S$451,10,0)</f>
        <v/>
      </c>
      <c r="N2149" t="str">
        <f>VLOOKUP($D2149,metadata!$B$2:$S$451,11,0)</f>
        <v>Drosophila montana</v>
      </c>
      <c r="O2149" t="str">
        <f>VLOOKUP($D2149,metadata!$B$2:$S$451,12,0)</f>
        <v>diptera</v>
      </c>
      <c r="P2149" t="str">
        <f>VLOOKUP($D2149,metadata!$B$2:$S$451,13,0)</f>
        <v>Pudasjärvi1</v>
      </c>
      <c r="Q2149">
        <f>VLOOKUP($D2149,metadata!$B$2:$S$451,14,0)</f>
        <v>65.349999999999994</v>
      </c>
      <c r="R2149">
        <f>VLOOKUP($D2149,metadata!$B$2:$S$451,15,0)</f>
        <v>26.983333333333299</v>
      </c>
      <c r="S2149" t="str">
        <f>VLOOKUP($D2149,metadata!$B$2:$S$451,16,0)</f>
        <v/>
      </c>
      <c r="T2149" t="str">
        <f>VLOOKUP($D2149,metadata!$B$2:$S$451,17,0)</f>
        <v/>
      </c>
      <c r="U2149" t="str">
        <f>VLOOKUP($D2149,metadata!$B$2:$S$451,18,0)</f>
        <v/>
      </c>
      <c r="V2149">
        <f>VLOOKUP($D2149,metadata!$B$2:$Z$451,19,0)</f>
        <v>115</v>
      </c>
      <c r="W2149" t="str">
        <f>VLOOKUP($D2149,metadata!$B$2:$Z$451,20,0)</f>
        <v>global average</v>
      </c>
      <c r="X2149" t="str">
        <f>VLOOKUP($D2149,metadata!$B$2:$Z$451,21,0)</f>
        <v/>
      </c>
      <c r="Y2149" t="str">
        <f>VLOOKUP($D2149,metadata!$B$2:$Z$451,22,0)</f>
        <v>53-1</v>
      </c>
      <c r="Z2149" t="str">
        <f>VLOOKUP($D2149,metadata!$B$2:$Z$451,23,0)</f>
        <v/>
      </c>
      <c r="AA2149" t="str">
        <f>VLOOKUP($D2149,metadata!$B$2:$Z$451,24,0)</f>
        <v>adult</v>
      </c>
      <c r="AB2149" t="str">
        <f>VLOOKUP($D2149,metadata!$B$2:$Z$451,25,0)</f>
        <v/>
      </c>
      <c r="AC2149">
        <v>14.0340632603406</v>
      </c>
      <c r="AD2149">
        <v>100.847457627118</v>
      </c>
      <c r="AF2149">
        <f>IF(AE2149="",V2149,AE2149)</f>
        <v>115</v>
      </c>
      <c r="AG2149">
        <v>14</v>
      </c>
      <c r="AH2149">
        <v>2011</v>
      </c>
      <c r="AI2149" t="s">
        <v>37</v>
      </c>
      <c r="AJ2149" t="s">
        <v>37</v>
      </c>
    </row>
    <row r="2150" spans="3:36" x14ac:dyDescent="0.3">
      <c r="C2150">
        <v>2150</v>
      </c>
      <c r="D2150" t="str">
        <f t="shared" si="66"/>
        <v>53-Pudasjärvi1</v>
      </c>
      <c r="E2150" t="str">
        <f>VLOOKUP($D2150,metadata!$B$2:$S$451,2,0)</f>
        <v>Tyukmaeva, VI; Salminen, TS; Kankare, M; Knott, KE; Hoikkala, A</v>
      </c>
      <c r="F2150" t="str">
        <f>VLOOKUP($D2150,metadata!$B$2:$S$451,3,0)</f>
        <v>Adaptation to a seasonally varying environment: a strong latitudinal cline in reproductive diapause combined with high gene flow in Drosophila montana</v>
      </c>
      <c r="G2150" t="str">
        <f>VLOOKUP($D2150,metadata!$B$2:$S$451,4,0)</f>
        <v>10.1002/ece3.14</v>
      </c>
      <c r="H2150" t="str">
        <f>VLOOKUP($D2150,metadata!$B$2:$S$451,5,0)</f>
        <v>y</v>
      </c>
      <c r="I2150" t="str">
        <f>VLOOKUP($D2150,metadata!$B$2:$S$451,6,0)</f>
        <v>a</v>
      </c>
      <c r="J2150" t="str">
        <f>VLOOKUP($D2150,metadata!$B$2:$S$451,7,0)</f>
        <v>i</v>
      </c>
      <c r="K2150">
        <f>VLOOKUP($D2150,metadata!$B$2:$S$451,8,0)</f>
        <v>6</v>
      </c>
      <c r="L2150">
        <f>VLOOKUP($D2150,metadata!$B$2:$S$451,9,0)</f>
        <v>5</v>
      </c>
      <c r="M2150" t="str">
        <f>VLOOKUP($D2150,metadata!$B$2:$S$451,10,0)</f>
        <v/>
      </c>
      <c r="N2150" t="str">
        <f>VLOOKUP($D2150,metadata!$B$2:$S$451,11,0)</f>
        <v>Drosophila montana</v>
      </c>
      <c r="O2150" t="str">
        <f>VLOOKUP($D2150,metadata!$B$2:$S$451,12,0)</f>
        <v>diptera</v>
      </c>
      <c r="P2150" t="str">
        <f>VLOOKUP($D2150,metadata!$B$2:$S$451,13,0)</f>
        <v>Pudasjärvi1</v>
      </c>
      <c r="Q2150">
        <f>VLOOKUP($D2150,metadata!$B$2:$S$451,14,0)</f>
        <v>65.349999999999994</v>
      </c>
      <c r="R2150">
        <f>VLOOKUP($D2150,metadata!$B$2:$S$451,15,0)</f>
        <v>26.983333333333299</v>
      </c>
      <c r="S2150" t="str">
        <f>VLOOKUP($D2150,metadata!$B$2:$S$451,16,0)</f>
        <v/>
      </c>
      <c r="T2150" t="str">
        <f>VLOOKUP($D2150,metadata!$B$2:$S$451,17,0)</f>
        <v/>
      </c>
      <c r="U2150" t="str">
        <f>VLOOKUP($D2150,metadata!$B$2:$S$451,18,0)</f>
        <v/>
      </c>
      <c r="V2150">
        <f>VLOOKUP($D2150,metadata!$B$2:$Z$451,19,0)</f>
        <v>115</v>
      </c>
      <c r="W2150" t="str">
        <f>VLOOKUP($D2150,metadata!$B$2:$Z$451,20,0)</f>
        <v>global average</v>
      </c>
      <c r="X2150" t="str">
        <f>VLOOKUP($D2150,metadata!$B$2:$Z$451,21,0)</f>
        <v/>
      </c>
      <c r="Y2150" t="str">
        <f>VLOOKUP($D2150,metadata!$B$2:$Z$451,22,0)</f>
        <v>53-1</v>
      </c>
      <c r="Z2150" t="str">
        <f>VLOOKUP($D2150,metadata!$B$2:$Z$451,23,0)</f>
        <v/>
      </c>
      <c r="AA2150" t="str">
        <f>VLOOKUP($D2150,metadata!$B$2:$Z$451,24,0)</f>
        <v>adult</v>
      </c>
      <c r="AB2150" t="str">
        <f>VLOOKUP($D2150,metadata!$B$2:$Z$451,25,0)</f>
        <v/>
      </c>
      <c r="AC2150">
        <v>15.992700729927</v>
      </c>
      <c r="AD2150">
        <v>98.305084745762699</v>
      </c>
      <c r="AF2150">
        <f>IF(AE2150="",V2150,AE2150)</f>
        <v>115</v>
      </c>
      <c r="AG2150">
        <v>16</v>
      </c>
      <c r="AH2150">
        <v>2011</v>
      </c>
      <c r="AI2150" t="s">
        <v>37</v>
      </c>
      <c r="AJ2150" t="s">
        <v>37</v>
      </c>
    </row>
    <row r="2151" spans="3:36" x14ac:dyDescent="0.3">
      <c r="C2151">
        <v>2151</v>
      </c>
      <c r="D2151" t="str">
        <f t="shared" si="66"/>
        <v>53-Pudasjärvi1</v>
      </c>
      <c r="E2151" t="str">
        <f>VLOOKUP($D2151,metadata!$B$2:$S$451,2,0)</f>
        <v>Tyukmaeva, VI; Salminen, TS; Kankare, M; Knott, KE; Hoikkala, A</v>
      </c>
      <c r="F2151" t="str">
        <f>VLOOKUP($D2151,metadata!$B$2:$S$451,3,0)</f>
        <v>Adaptation to a seasonally varying environment: a strong latitudinal cline in reproductive diapause combined with high gene flow in Drosophila montana</v>
      </c>
      <c r="G2151" t="str">
        <f>VLOOKUP($D2151,metadata!$B$2:$S$451,4,0)</f>
        <v>10.1002/ece3.14</v>
      </c>
      <c r="H2151" t="str">
        <f>VLOOKUP($D2151,metadata!$B$2:$S$451,5,0)</f>
        <v>y</v>
      </c>
      <c r="I2151" t="str">
        <f>VLOOKUP($D2151,metadata!$B$2:$S$451,6,0)</f>
        <v>a</v>
      </c>
      <c r="J2151" t="str">
        <f>VLOOKUP($D2151,metadata!$B$2:$S$451,7,0)</f>
        <v>i</v>
      </c>
      <c r="K2151">
        <f>VLOOKUP($D2151,metadata!$B$2:$S$451,8,0)</f>
        <v>6</v>
      </c>
      <c r="L2151">
        <f>VLOOKUP($D2151,metadata!$B$2:$S$451,9,0)</f>
        <v>5</v>
      </c>
      <c r="M2151" t="str">
        <f>VLOOKUP($D2151,metadata!$B$2:$S$451,10,0)</f>
        <v/>
      </c>
      <c r="N2151" t="str">
        <f>VLOOKUP($D2151,metadata!$B$2:$S$451,11,0)</f>
        <v>Drosophila montana</v>
      </c>
      <c r="O2151" t="str">
        <f>VLOOKUP($D2151,metadata!$B$2:$S$451,12,0)</f>
        <v>diptera</v>
      </c>
      <c r="P2151" t="str">
        <f>VLOOKUP($D2151,metadata!$B$2:$S$451,13,0)</f>
        <v>Pudasjärvi1</v>
      </c>
      <c r="Q2151">
        <f>VLOOKUP($D2151,metadata!$B$2:$S$451,14,0)</f>
        <v>65.349999999999994</v>
      </c>
      <c r="R2151">
        <f>VLOOKUP($D2151,metadata!$B$2:$S$451,15,0)</f>
        <v>26.983333333333299</v>
      </c>
      <c r="S2151" t="str">
        <f>VLOOKUP($D2151,metadata!$B$2:$S$451,16,0)</f>
        <v/>
      </c>
      <c r="T2151" t="str">
        <f>VLOOKUP($D2151,metadata!$B$2:$S$451,17,0)</f>
        <v/>
      </c>
      <c r="U2151" t="str">
        <f>VLOOKUP($D2151,metadata!$B$2:$S$451,18,0)</f>
        <v/>
      </c>
      <c r="V2151">
        <f>VLOOKUP($D2151,metadata!$B$2:$Z$451,19,0)</f>
        <v>115</v>
      </c>
      <c r="W2151" t="str">
        <f>VLOOKUP($D2151,metadata!$B$2:$Z$451,20,0)</f>
        <v>global average</v>
      </c>
      <c r="X2151" t="str">
        <f>VLOOKUP($D2151,metadata!$B$2:$Z$451,21,0)</f>
        <v/>
      </c>
      <c r="Y2151" t="str">
        <f>VLOOKUP($D2151,metadata!$B$2:$Z$451,22,0)</f>
        <v>53-1</v>
      </c>
      <c r="Z2151" t="str">
        <f>VLOOKUP($D2151,metadata!$B$2:$Z$451,23,0)</f>
        <v/>
      </c>
      <c r="AA2151" t="str">
        <f>VLOOKUP($D2151,metadata!$B$2:$Z$451,24,0)</f>
        <v>adult</v>
      </c>
      <c r="AB2151" t="str">
        <f>VLOOKUP($D2151,metadata!$B$2:$Z$451,25,0)</f>
        <v/>
      </c>
      <c r="AC2151">
        <v>17.627737226277301</v>
      </c>
      <c r="AD2151">
        <v>69.067796610169495</v>
      </c>
      <c r="AF2151">
        <f>IF(AE2151="",V2151,AE2151)</f>
        <v>115</v>
      </c>
      <c r="AG2151">
        <v>17.5</v>
      </c>
      <c r="AH2151">
        <v>2011</v>
      </c>
      <c r="AI2151" t="s">
        <v>37</v>
      </c>
      <c r="AJ2151" t="s">
        <v>37</v>
      </c>
    </row>
    <row r="2152" spans="3:36" x14ac:dyDescent="0.3">
      <c r="C2152">
        <v>2152</v>
      </c>
      <c r="D2152" t="str">
        <f t="shared" si="66"/>
        <v>53-Pudasjärvi1</v>
      </c>
      <c r="E2152" t="str">
        <f>VLOOKUP($D2152,metadata!$B$2:$S$451,2,0)</f>
        <v>Tyukmaeva, VI; Salminen, TS; Kankare, M; Knott, KE; Hoikkala, A</v>
      </c>
      <c r="F2152" t="str">
        <f>VLOOKUP($D2152,metadata!$B$2:$S$451,3,0)</f>
        <v>Adaptation to a seasonally varying environment: a strong latitudinal cline in reproductive diapause combined with high gene flow in Drosophila montana</v>
      </c>
      <c r="G2152" t="str">
        <f>VLOOKUP($D2152,metadata!$B$2:$S$451,4,0)</f>
        <v>10.1002/ece3.14</v>
      </c>
      <c r="H2152" t="str">
        <f>VLOOKUP($D2152,metadata!$B$2:$S$451,5,0)</f>
        <v>y</v>
      </c>
      <c r="I2152" t="str">
        <f>VLOOKUP($D2152,metadata!$B$2:$S$451,6,0)</f>
        <v>a</v>
      </c>
      <c r="J2152" t="str">
        <f>VLOOKUP($D2152,metadata!$B$2:$S$451,7,0)</f>
        <v>i</v>
      </c>
      <c r="K2152">
        <f>VLOOKUP($D2152,metadata!$B$2:$S$451,8,0)</f>
        <v>6</v>
      </c>
      <c r="L2152">
        <f>VLOOKUP($D2152,metadata!$B$2:$S$451,9,0)</f>
        <v>5</v>
      </c>
      <c r="M2152" t="str">
        <f>VLOOKUP($D2152,metadata!$B$2:$S$451,10,0)</f>
        <v/>
      </c>
      <c r="N2152" t="str">
        <f>VLOOKUP($D2152,metadata!$B$2:$S$451,11,0)</f>
        <v>Drosophila montana</v>
      </c>
      <c r="O2152" t="str">
        <f>VLOOKUP($D2152,metadata!$B$2:$S$451,12,0)</f>
        <v>diptera</v>
      </c>
      <c r="P2152" t="str">
        <f>VLOOKUP($D2152,metadata!$B$2:$S$451,13,0)</f>
        <v>Pudasjärvi1</v>
      </c>
      <c r="Q2152">
        <f>VLOOKUP($D2152,metadata!$B$2:$S$451,14,0)</f>
        <v>65.349999999999994</v>
      </c>
      <c r="R2152">
        <f>VLOOKUP($D2152,metadata!$B$2:$S$451,15,0)</f>
        <v>26.983333333333299</v>
      </c>
      <c r="S2152" t="str">
        <f>VLOOKUP($D2152,metadata!$B$2:$S$451,16,0)</f>
        <v/>
      </c>
      <c r="T2152" t="str">
        <f>VLOOKUP($D2152,metadata!$B$2:$S$451,17,0)</f>
        <v/>
      </c>
      <c r="U2152" t="str">
        <f>VLOOKUP($D2152,metadata!$B$2:$S$451,18,0)</f>
        <v/>
      </c>
      <c r="V2152">
        <f>VLOOKUP($D2152,metadata!$B$2:$Z$451,19,0)</f>
        <v>115</v>
      </c>
      <c r="W2152" t="str">
        <f>VLOOKUP($D2152,metadata!$B$2:$Z$451,20,0)</f>
        <v>global average</v>
      </c>
      <c r="X2152" t="str">
        <f>VLOOKUP($D2152,metadata!$B$2:$Z$451,21,0)</f>
        <v/>
      </c>
      <c r="Y2152" t="str">
        <f>VLOOKUP($D2152,metadata!$B$2:$Z$451,22,0)</f>
        <v>53-1</v>
      </c>
      <c r="Z2152" t="str">
        <f>VLOOKUP($D2152,metadata!$B$2:$Z$451,23,0)</f>
        <v/>
      </c>
      <c r="AA2152" t="str">
        <f>VLOOKUP($D2152,metadata!$B$2:$Z$451,24,0)</f>
        <v>adult</v>
      </c>
      <c r="AB2152" t="str">
        <f>VLOOKUP($D2152,metadata!$B$2:$Z$451,25,0)</f>
        <v/>
      </c>
      <c r="AC2152">
        <v>19.177615571776101</v>
      </c>
      <c r="AD2152">
        <v>21.610169491525401</v>
      </c>
      <c r="AF2152">
        <f>IF(AE2152="",V2152,AE2152)</f>
        <v>115</v>
      </c>
      <c r="AG2152">
        <v>19</v>
      </c>
      <c r="AH2152">
        <v>2011</v>
      </c>
      <c r="AI2152" t="s">
        <v>37</v>
      </c>
      <c r="AJ2152" t="s">
        <v>37</v>
      </c>
    </row>
    <row r="2153" spans="3:36" x14ac:dyDescent="0.3">
      <c r="C2153">
        <v>2153</v>
      </c>
      <c r="D2153" t="str">
        <f t="shared" si="66"/>
        <v>53-Pudasjärvi1</v>
      </c>
      <c r="E2153" t="str">
        <f>VLOOKUP($D2153,metadata!$B$2:$S$451,2,0)</f>
        <v>Tyukmaeva, VI; Salminen, TS; Kankare, M; Knott, KE; Hoikkala, A</v>
      </c>
      <c r="F2153" t="str">
        <f>VLOOKUP($D2153,metadata!$B$2:$S$451,3,0)</f>
        <v>Adaptation to a seasonally varying environment: a strong latitudinal cline in reproductive diapause combined with high gene flow in Drosophila montana</v>
      </c>
      <c r="G2153" t="str">
        <f>VLOOKUP($D2153,metadata!$B$2:$S$451,4,0)</f>
        <v>10.1002/ece3.14</v>
      </c>
      <c r="H2153" t="str">
        <f>VLOOKUP($D2153,metadata!$B$2:$S$451,5,0)</f>
        <v>y</v>
      </c>
      <c r="I2153" t="str">
        <f>VLOOKUP($D2153,metadata!$B$2:$S$451,6,0)</f>
        <v>a</v>
      </c>
      <c r="J2153" t="str">
        <f>VLOOKUP($D2153,metadata!$B$2:$S$451,7,0)</f>
        <v>i</v>
      </c>
      <c r="K2153">
        <f>VLOOKUP($D2153,metadata!$B$2:$S$451,8,0)</f>
        <v>6</v>
      </c>
      <c r="L2153">
        <f>VLOOKUP($D2153,metadata!$B$2:$S$451,9,0)</f>
        <v>5</v>
      </c>
      <c r="M2153" t="str">
        <f>VLOOKUP($D2153,metadata!$B$2:$S$451,10,0)</f>
        <v/>
      </c>
      <c r="N2153" t="str">
        <f>VLOOKUP($D2153,metadata!$B$2:$S$451,11,0)</f>
        <v>Drosophila montana</v>
      </c>
      <c r="O2153" t="str">
        <f>VLOOKUP($D2153,metadata!$B$2:$S$451,12,0)</f>
        <v>diptera</v>
      </c>
      <c r="P2153" t="str">
        <f>VLOOKUP($D2153,metadata!$B$2:$S$451,13,0)</f>
        <v>Pudasjärvi1</v>
      </c>
      <c r="Q2153">
        <f>VLOOKUP($D2153,metadata!$B$2:$S$451,14,0)</f>
        <v>65.349999999999994</v>
      </c>
      <c r="R2153">
        <f>VLOOKUP($D2153,metadata!$B$2:$S$451,15,0)</f>
        <v>26.983333333333299</v>
      </c>
      <c r="S2153" t="str">
        <f>VLOOKUP($D2153,metadata!$B$2:$S$451,16,0)</f>
        <v/>
      </c>
      <c r="T2153" t="str">
        <f>VLOOKUP($D2153,metadata!$B$2:$S$451,17,0)</f>
        <v/>
      </c>
      <c r="U2153" t="str">
        <f>VLOOKUP($D2153,metadata!$B$2:$S$451,18,0)</f>
        <v/>
      </c>
      <c r="V2153">
        <f>VLOOKUP($D2153,metadata!$B$2:$Z$451,19,0)</f>
        <v>115</v>
      </c>
      <c r="W2153" t="str">
        <f>VLOOKUP($D2153,metadata!$B$2:$Z$451,20,0)</f>
        <v>global average</v>
      </c>
      <c r="X2153" t="str">
        <f>VLOOKUP($D2153,metadata!$B$2:$Z$451,21,0)</f>
        <v/>
      </c>
      <c r="Y2153" t="str">
        <f>VLOOKUP($D2153,metadata!$B$2:$Z$451,22,0)</f>
        <v>53-1</v>
      </c>
      <c r="Z2153" t="str">
        <f>VLOOKUP($D2153,metadata!$B$2:$Z$451,23,0)</f>
        <v/>
      </c>
      <c r="AA2153" t="str">
        <f>VLOOKUP($D2153,metadata!$B$2:$Z$451,24,0)</f>
        <v>adult</v>
      </c>
      <c r="AB2153" t="str">
        <f>VLOOKUP($D2153,metadata!$B$2:$Z$451,25,0)</f>
        <v/>
      </c>
      <c r="AC2153">
        <v>20.540145985401399</v>
      </c>
      <c r="AD2153">
        <v>6.7796610169491398</v>
      </c>
      <c r="AF2153">
        <f>IF(AE2153="",V2153,AE2153)</f>
        <v>115</v>
      </c>
      <c r="AG2153">
        <v>20.5</v>
      </c>
      <c r="AH2153">
        <v>2011</v>
      </c>
      <c r="AI2153" t="s">
        <v>37</v>
      </c>
      <c r="AJ2153" t="s">
        <v>37</v>
      </c>
    </row>
    <row r="2154" spans="3:36" x14ac:dyDescent="0.3">
      <c r="C2154">
        <v>2154</v>
      </c>
      <c r="D2154" t="str">
        <f t="shared" si="66"/>
        <v>53-Pudasjärvi2</v>
      </c>
      <c r="E2154" t="str">
        <f>VLOOKUP($D2154,metadata!$B$2:$S$451,2,0)</f>
        <v>Tyukmaeva, VI; Salminen, TS; Kankare, M; Knott, KE; Hoikkala, A</v>
      </c>
      <c r="F2154" t="str">
        <f>VLOOKUP($D2154,metadata!$B$2:$S$451,3,0)</f>
        <v>Adaptation to a seasonally varying environment: a strong latitudinal cline in reproductive diapause combined with high gene flow in Drosophila montana</v>
      </c>
      <c r="G2154" t="str">
        <f>VLOOKUP($D2154,metadata!$B$2:$S$451,4,0)</f>
        <v>10.1002/ece3.14</v>
      </c>
      <c r="H2154" t="str">
        <f>VLOOKUP($D2154,metadata!$B$2:$S$451,5,0)</f>
        <v>y</v>
      </c>
      <c r="I2154" t="str">
        <f>VLOOKUP($D2154,metadata!$B$2:$S$451,6,0)</f>
        <v>a</v>
      </c>
      <c r="J2154" t="str">
        <f>VLOOKUP($D2154,metadata!$B$2:$S$451,7,0)</f>
        <v>i</v>
      </c>
      <c r="K2154">
        <f>VLOOKUP($D2154,metadata!$B$2:$S$451,8,0)</f>
        <v>6</v>
      </c>
      <c r="L2154">
        <f>VLOOKUP($D2154,metadata!$B$2:$S$451,9,0)</f>
        <v>4</v>
      </c>
      <c r="M2154" t="str">
        <f>VLOOKUP($D2154,metadata!$B$2:$S$451,10,0)</f>
        <v/>
      </c>
      <c r="N2154" t="str">
        <f>VLOOKUP($D2154,metadata!$B$2:$S$451,11,0)</f>
        <v>Drosophila montana</v>
      </c>
      <c r="O2154" t="str">
        <f>VLOOKUP($D2154,metadata!$B$2:$S$451,12,0)</f>
        <v>diptera</v>
      </c>
      <c r="P2154" t="str">
        <f>VLOOKUP($D2154,metadata!$B$2:$S$451,13,0)</f>
        <v>Pudasjärvi2</v>
      </c>
      <c r="Q2154">
        <f>VLOOKUP($D2154,metadata!$B$2:$S$451,14,0)</f>
        <v>65.349999999999994</v>
      </c>
      <c r="R2154">
        <f>VLOOKUP($D2154,metadata!$B$2:$S$451,15,0)</f>
        <v>26.983333333333299</v>
      </c>
      <c r="S2154" t="str">
        <f>VLOOKUP($D2154,metadata!$B$2:$S$451,16,0)</f>
        <v/>
      </c>
      <c r="T2154" t="str">
        <f>VLOOKUP($D2154,metadata!$B$2:$S$451,17,0)</f>
        <v/>
      </c>
      <c r="U2154" t="str">
        <f>VLOOKUP($D2154,metadata!$B$2:$S$451,18,0)</f>
        <v/>
      </c>
      <c r="V2154">
        <f>VLOOKUP($D2154,metadata!$B$2:$Z$451,19,0)</f>
        <v>115</v>
      </c>
      <c r="W2154" t="str">
        <f>VLOOKUP($D2154,metadata!$B$2:$Z$451,20,0)</f>
        <v>global average</v>
      </c>
      <c r="X2154" t="str">
        <f>VLOOKUP($D2154,metadata!$B$2:$Z$451,21,0)</f>
        <v/>
      </c>
      <c r="Y2154" t="str">
        <f>VLOOKUP($D2154,metadata!$B$2:$Z$451,22,0)</f>
        <v>53-1</v>
      </c>
      <c r="Z2154" t="str">
        <f>VLOOKUP($D2154,metadata!$B$2:$Z$451,23,0)</f>
        <v/>
      </c>
      <c r="AA2154" t="str">
        <f>VLOOKUP($D2154,metadata!$B$2:$Z$451,24,0)</f>
        <v>adult</v>
      </c>
      <c r="AB2154" t="str">
        <f>VLOOKUP($D2154,metadata!$B$2:$Z$451,25,0)</f>
        <v/>
      </c>
      <c r="AC2154">
        <v>16.009732360097299</v>
      </c>
      <c r="AD2154">
        <v>93.644067796610102</v>
      </c>
      <c r="AF2154">
        <f>IF(AE2154="",V2154,AE2154)</f>
        <v>115</v>
      </c>
      <c r="AG2154">
        <v>16</v>
      </c>
      <c r="AH2154">
        <v>2011</v>
      </c>
      <c r="AI2154" t="s">
        <v>37</v>
      </c>
      <c r="AJ2154" t="s">
        <v>37</v>
      </c>
    </row>
    <row r="2155" spans="3:36" x14ac:dyDescent="0.3">
      <c r="C2155">
        <v>2155</v>
      </c>
      <c r="D2155" t="str">
        <f t="shared" si="66"/>
        <v>53-Pudasjärvi2</v>
      </c>
      <c r="E2155" t="str">
        <f>VLOOKUP($D2155,metadata!$B$2:$S$451,2,0)</f>
        <v>Tyukmaeva, VI; Salminen, TS; Kankare, M; Knott, KE; Hoikkala, A</v>
      </c>
      <c r="F2155" t="str">
        <f>VLOOKUP($D2155,metadata!$B$2:$S$451,3,0)</f>
        <v>Adaptation to a seasonally varying environment: a strong latitudinal cline in reproductive diapause combined with high gene flow in Drosophila montana</v>
      </c>
      <c r="G2155" t="str">
        <f>VLOOKUP($D2155,metadata!$B$2:$S$451,4,0)</f>
        <v>10.1002/ece3.14</v>
      </c>
      <c r="H2155" t="str">
        <f>VLOOKUP($D2155,metadata!$B$2:$S$451,5,0)</f>
        <v>y</v>
      </c>
      <c r="I2155" t="str">
        <f>VLOOKUP($D2155,metadata!$B$2:$S$451,6,0)</f>
        <v>a</v>
      </c>
      <c r="J2155" t="str">
        <f>VLOOKUP($D2155,metadata!$B$2:$S$451,7,0)</f>
        <v>i</v>
      </c>
      <c r="K2155">
        <f>VLOOKUP($D2155,metadata!$B$2:$S$451,8,0)</f>
        <v>6</v>
      </c>
      <c r="L2155">
        <f>VLOOKUP($D2155,metadata!$B$2:$S$451,9,0)</f>
        <v>4</v>
      </c>
      <c r="M2155" t="str">
        <f>VLOOKUP($D2155,metadata!$B$2:$S$451,10,0)</f>
        <v/>
      </c>
      <c r="N2155" t="str">
        <f>VLOOKUP($D2155,metadata!$B$2:$S$451,11,0)</f>
        <v>Drosophila montana</v>
      </c>
      <c r="O2155" t="str">
        <f>VLOOKUP($D2155,metadata!$B$2:$S$451,12,0)</f>
        <v>diptera</v>
      </c>
      <c r="P2155" t="str">
        <f>VLOOKUP($D2155,metadata!$B$2:$S$451,13,0)</f>
        <v>Pudasjärvi2</v>
      </c>
      <c r="Q2155">
        <f>VLOOKUP($D2155,metadata!$B$2:$S$451,14,0)</f>
        <v>65.349999999999994</v>
      </c>
      <c r="R2155">
        <f>VLOOKUP($D2155,metadata!$B$2:$S$451,15,0)</f>
        <v>26.983333333333299</v>
      </c>
      <c r="S2155" t="str">
        <f>VLOOKUP($D2155,metadata!$B$2:$S$451,16,0)</f>
        <v/>
      </c>
      <c r="T2155" t="str">
        <f>VLOOKUP($D2155,metadata!$B$2:$S$451,17,0)</f>
        <v/>
      </c>
      <c r="U2155" t="str">
        <f>VLOOKUP($D2155,metadata!$B$2:$S$451,18,0)</f>
        <v/>
      </c>
      <c r="V2155">
        <f>VLOOKUP($D2155,metadata!$B$2:$Z$451,19,0)</f>
        <v>115</v>
      </c>
      <c r="W2155" t="str">
        <f>VLOOKUP($D2155,metadata!$B$2:$Z$451,20,0)</f>
        <v>global average</v>
      </c>
      <c r="X2155" t="str">
        <f>VLOOKUP($D2155,metadata!$B$2:$Z$451,21,0)</f>
        <v/>
      </c>
      <c r="Y2155" t="str">
        <f>VLOOKUP($D2155,metadata!$B$2:$Z$451,22,0)</f>
        <v>53-1</v>
      </c>
      <c r="Z2155" t="str">
        <f>VLOOKUP($D2155,metadata!$B$2:$Z$451,23,0)</f>
        <v/>
      </c>
      <c r="AA2155" t="str">
        <f>VLOOKUP($D2155,metadata!$B$2:$Z$451,24,0)</f>
        <v>adult</v>
      </c>
      <c r="AB2155" t="str">
        <f>VLOOKUP($D2155,metadata!$B$2:$Z$451,25,0)</f>
        <v/>
      </c>
      <c r="AC2155">
        <v>17.644768856447602</v>
      </c>
      <c r="AD2155">
        <v>63.559322033898297</v>
      </c>
      <c r="AF2155">
        <f>IF(AE2155="",V2155,AE2155)</f>
        <v>115</v>
      </c>
      <c r="AG2155">
        <v>17.5</v>
      </c>
      <c r="AH2155">
        <v>2011</v>
      </c>
      <c r="AI2155" t="s">
        <v>37</v>
      </c>
      <c r="AJ2155" t="s">
        <v>37</v>
      </c>
    </row>
    <row r="2156" spans="3:36" x14ac:dyDescent="0.3">
      <c r="C2156">
        <v>2156</v>
      </c>
      <c r="D2156" t="str">
        <f t="shared" si="66"/>
        <v>53-Pudasjärvi2</v>
      </c>
      <c r="E2156" t="str">
        <f>VLOOKUP($D2156,metadata!$B$2:$S$451,2,0)</f>
        <v>Tyukmaeva, VI; Salminen, TS; Kankare, M; Knott, KE; Hoikkala, A</v>
      </c>
      <c r="F2156" t="str">
        <f>VLOOKUP($D2156,metadata!$B$2:$S$451,3,0)</f>
        <v>Adaptation to a seasonally varying environment: a strong latitudinal cline in reproductive diapause combined with high gene flow in Drosophila montana</v>
      </c>
      <c r="G2156" t="str">
        <f>VLOOKUP($D2156,metadata!$B$2:$S$451,4,0)</f>
        <v>10.1002/ece3.14</v>
      </c>
      <c r="H2156" t="str">
        <f>VLOOKUP($D2156,metadata!$B$2:$S$451,5,0)</f>
        <v>y</v>
      </c>
      <c r="I2156" t="str">
        <f>VLOOKUP($D2156,metadata!$B$2:$S$451,6,0)</f>
        <v>a</v>
      </c>
      <c r="J2156" t="str">
        <f>VLOOKUP($D2156,metadata!$B$2:$S$451,7,0)</f>
        <v>i</v>
      </c>
      <c r="K2156">
        <f>VLOOKUP($D2156,metadata!$B$2:$S$451,8,0)</f>
        <v>6</v>
      </c>
      <c r="L2156">
        <f>VLOOKUP($D2156,metadata!$B$2:$S$451,9,0)</f>
        <v>4</v>
      </c>
      <c r="M2156" t="str">
        <f>VLOOKUP($D2156,metadata!$B$2:$S$451,10,0)</f>
        <v/>
      </c>
      <c r="N2156" t="str">
        <f>VLOOKUP($D2156,metadata!$B$2:$S$451,11,0)</f>
        <v>Drosophila montana</v>
      </c>
      <c r="O2156" t="str">
        <f>VLOOKUP($D2156,metadata!$B$2:$S$451,12,0)</f>
        <v>diptera</v>
      </c>
      <c r="P2156" t="str">
        <f>VLOOKUP($D2156,metadata!$B$2:$S$451,13,0)</f>
        <v>Pudasjärvi2</v>
      </c>
      <c r="Q2156">
        <f>VLOOKUP($D2156,metadata!$B$2:$S$451,14,0)</f>
        <v>65.349999999999994</v>
      </c>
      <c r="R2156">
        <f>VLOOKUP($D2156,metadata!$B$2:$S$451,15,0)</f>
        <v>26.983333333333299</v>
      </c>
      <c r="S2156" t="str">
        <f>VLOOKUP($D2156,metadata!$B$2:$S$451,16,0)</f>
        <v/>
      </c>
      <c r="T2156" t="str">
        <f>VLOOKUP($D2156,metadata!$B$2:$S$451,17,0)</f>
        <v/>
      </c>
      <c r="U2156" t="str">
        <f>VLOOKUP($D2156,metadata!$B$2:$S$451,18,0)</f>
        <v/>
      </c>
      <c r="V2156">
        <f>VLOOKUP($D2156,metadata!$B$2:$Z$451,19,0)</f>
        <v>115</v>
      </c>
      <c r="W2156" t="str">
        <f>VLOOKUP($D2156,metadata!$B$2:$Z$451,20,0)</f>
        <v>global average</v>
      </c>
      <c r="X2156" t="str">
        <f>VLOOKUP($D2156,metadata!$B$2:$Z$451,21,0)</f>
        <v/>
      </c>
      <c r="Y2156" t="str">
        <f>VLOOKUP($D2156,metadata!$B$2:$Z$451,22,0)</f>
        <v>53-1</v>
      </c>
      <c r="Z2156" t="str">
        <f>VLOOKUP($D2156,metadata!$B$2:$Z$451,23,0)</f>
        <v/>
      </c>
      <c r="AA2156" t="str">
        <f>VLOOKUP($D2156,metadata!$B$2:$Z$451,24,0)</f>
        <v>adult</v>
      </c>
      <c r="AB2156" t="str">
        <f>VLOOKUP($D2156,metadata!$B$2:$Z$451,25,0)</f>
        <v/>
      </c>
      <c r="AC2156">
        <v>19.177615571776101</v>
      </c>
      <c r="AD2156">
        <v>6.7796610169491398</v>
      </c>
      <c r="AF2156">
        <f>IF(AE2156="",V2156,AE2156)</f>
        <v>115</v>
      </c>
      <c r="AG2156">
        <v>19</v>
      </c>
      <c r="AH2156">
        <v>2011</v>
      </c>
      <c r="AI2156" t="s">
        <v>37</v>
      </c>
      <c r="AJ2156" t="s">
        <v>37</v>
      </c>
    </row>
    <row r="2157" spans="3:36" x14ac:dyDescent="0.3">
      <c r="C2157">
        <v>2157</v>
      </c>
      <c r="D2157" t="str">
        <f t="shared" si="66"/>
        <v>53-Pudasjärvi2</v>
      </c>
      <c r="E2157" t="str">
        <f>VLOOKUP($D2157,metadata!$B$2:$S$451,2,0)</f>
        <v>Tyukmaeva, VI; Salminen, TS; Kankare, M; Knott, KE; Hoikkala, A</v>
      </c>
      <c r="F2157" t="str">
        <f>VLOOKUP($D2157,metadata!$B$2:$S$451,3,0)</f>
        <v>Adaptation to a seasonally varying environment: a strong latitudinal cline in reproductive diapause combined with high gene flow in Drosophila montana</v>
      </c>
      <c r="G2157" t="str">
        <f>VLOOKUP($D2157,metadata!$B$2:$S$451,4,0)</f>
        <v>10.1002/ece3.14</v>
      </c>
      <c r="H2157" t="str">
        <f>VLOOKUP($D2157,metadata!$B$2:$S$451,5,0)</f>
        <v>y</v>
      </c>
      <c r="I2157" t="str">
        <f>VLOOKUP($D2157,metadata!$B$2:$S$451,6,0)</f>
        <v>a</v>
      </c>
      <c r="J2157" t="str">
        <f>VLOOKUP($D2157,metadata!$B$2:$S$451,7,0)</f>
        <v>i</v>
      </c>
      <c r="K2157">
        <f>VLOOKUP($D2157,metadata!$B$2:$S$451,8,0)</f>
        <v>6</v>
      </c>
      <c r="L2157">
        <f>VLOOKUP($D2157,metadata!$B$2:$S$451,9,0)</f>
        <v>4</v>
      </c>
      <c r="M2157" t="str">
        <f>VLOOKUP($D2157,metadata!$B$2:$S$451,10,0)</f>
        <v/>
      </c>
      <c r="N2157" t="str">
        <f>VLOOKUP($D2157,metadata!$B$2:$S$451,11,0)</f>
        <v>Drosophila montana</v>
      </c>
      <c r="O2157" t="str">
        <f>VLOOKUP($D2157,metadata!$B$2:$S$451,12,0)</f>
        <v>diptera</v>
      </c>
      <c r="P2157" t="str">
        <f>VLOOKUP($D2157,metadata!$B$2:$S$451,13,0)</f>
        <v>Pudasjärvi2</v>
      </c>
      <c r="Q2157">
        <f>VLOOKUP($D2157,metadata!$B$2:$S$451,14,0)</f>
        <v>65.349999999999994</v>
      </c>
      <c r="R2157">
        <f>VLOOKUP($D2157,metadata!$B$2:$S$451,15,0)</f>
        <v>26.983333333333299</v>
      </c>
      <c r="S2157" t="str">
        <f>VLOOKUP($D2157,metadata!$B$2:$S$451,16,0)</f>
        <v/>
      </c>
      <c r="T2157" t="str">
        <f>VLOOKUP($D2157,metadata!$B$2:$S$451,17,0)</f>
        <v/>
      </c>
      <c r="U2157" t="str">
        <f>VLOOKUP($D2157,metadata!$B$2:$S$451,18,0)</f>
        <v/>
      </c>
      <c r="V2157">
        <f>VLOOKUP($D2157,metadata!$B$2:$Z$451,19,0)</f>
        <v>115</v>
      </c>
      <c r="W2157" t="str">
        <f>VLOOKUP($D2157,metadata!$B$2:$Z$451,20,0)</f>
        <v>global average</v>
      </c>
      <c r="X2157" t="str">
        <f>VLOOKUP($D2157,metadata!$B$2:$Z$451,21,0)</f>
        <v/>
      </c>
      <c r="Y2157" t="str">
        <f>VLOOKUP($D2157,metadata!$B$2:$Z$451,22,0)</f>
        <v>53-1</v>
      </c>
      <c r="Z2157" t="str">
        <f>VLOOKUP($D2157,metadata!$B$2:$Z$451,23,0)</f>
        <v/>
      </c>
      <c r="AA2157" t="str">
        <f>VLOOKUP($D2157,metadata!$B$2:$Z$451,24,0)</f>
        <v>adult</v>
      </c>
      <c r="AB2157" t="str">
        <f>VLOOKUP($D2157,metadata!$B$2:$Z$451,25,0)</f>
        <v/>
      </c>
      <c r="AC2157">
        <v>20.5571776155717</v>
      </c>
      <c r="AD2157">
        <v>2.9661016949152499</v>
      </c>
      <c r="AF2157">
        <f>IF(AE2157="",V2157,AE2157)</f>
        <v>115</v>
      </c>
      <c r="AG2157">
        <v>20.5</v>
      </c>
      <c r="AH2157">
        <v>2011</v>
      </c>
      <c r="AI2157" t="s">
        <v>37</v>
      </c>
      <c r="AJ2157" t="s">
        <v>37</v>
      </c>
    </row>
    <row r="2158" spans="3:36" x14ac:dyDescent="0.3">
      <c r="C2158">
        <v>2158</v>
      </c>
      <c r="D2158" t="str">
        <f t="shared" si="66"/>
        <v>53-Pudasjärvi3</v>
      </c>
      <c r="E2158" t="str">
        <f>VLOOKUP($D2158,metadata!$B$2:$S$451,2,0)</f>
        <v>Tyukmaeva, VI; Salminen, TS; Kankare, M; Knott, KE; Hoikkala, A</v>
      </c>
      <c r="F2158" t="str">
        <f>VLOOKUP($D2158,metadata!$B$2:$S$451,3,0)</f>
        <v>Adaptation to a seasonally varying environment: a strong latitudinal cline in reproductive diapause combined with high gene flow in Drosophila montana</v>
      </c>
      <c r="G2158" t="str">
        <f>VLOOKUP($D2158,metadata!$B$2:$S$451,4,0)</f>
        <v>10.1002/ece3.14</v>
      </c>
      <c r="H2158" t="str">
        <f>VLOOKUP($D2158,metadata!$B$2:$S$451,5,0)</f>
        <v>y</v>
      </c>
      <c r="I2158" t="str">
        <f>VLOOKUP($D2158,metadata!$B$2:$S$451,6,0)</f>
        <v>a</v>
      </c>
      <c r="J2158" t="str">
        <f>VLOOKUP($D2158,metadata!$B$2:$S$451,7,0)</f>
        <v>i</v>
      </c>
      <c r="K2158">
        <f>VLOOKUP($D2158,metadata!$B$2:$S$451,8,0)</f>
        <v>6</v>
      </c>
      <c r="L2158">
        <f>VLOOKUP($D2158,metadata!$B$2:$S$451,9,0)</f>
        <v>6</v>
      </c>
      <c r="M2158" t="str">
        <f>VLOOKUP($D2158,metadata!$B$2:$S$451,10,0)</f>
        <v/>
      </c>
      <c r="N2158" t="str">
        <f>VLOOKUP($D2158,metadata!$B$2:$S$451,11,0)</f>
        <v>Drosophila montana</v>
      </c>
      <c r="O2158" t="str">
        <f>VLOOKUP($D2158,metadata!$B$2:$S$451,12,0)</f>
        <v>diptera</v>
      </c>
      <c r="P2158" t="str">
        <f>VLOOKUP($D2158,metadata!$B$2:$S$451,13,0)</f>
        <v>Pudasjärvi3</v>
      </c>
      <c r="Q2158">
        <f>VLOOKUP($D2158,metadata!$B$2:$S$451,14,0)</f>
        <v>65.349999999999994</v>
      </c>
      <c r="R2158">
        <f>VLOOKUP($D2158,metadata!$B$2:$S$451,15,0)</f>
        <v>26.983333333333299</v>
      </c>
      <c r="S2158" t="str">
        <f>VLOOKUP($D2158,metadata!$B$2:$S$451,16,0)</f>
        <v/>
      </c>
      <c r="T2158" t="str">
        <f>VLOOKUP($D2158,metadata!$B$2:$S$451,17,0)</f>
        <v/>
      </c>
      <c r="U2158" t="str">
        <f>VLOOKUP($D2158,metadata!$B$2:$S$451,18,0)</f>
        <v/>
      </c>
      <c r="V2158">
        <f>VLOOKUP($D2158,metadata!$B$2:$Z$451,19,0)</f>
        <v>115</v>
      </c>
      <c r="W2158" t="str">
        <f>VLOOKUP($D2158,metadata!$B$2:$Z$451,20,0)</f>
        <v>global average</v>
      </c>
      <c r="X2158" t="str">
        <f>VLOOKUP($D2158,metadata!$B$2:$Z$451,21,0)</f>
        <v/>
      </c>
      <c r="Y2158" t="str">
        <f>VLOOKUP($D2158,metadata!$B$2:$Z$451,22,0)</f>
        <v>53-1</v>
      </c>
      <c r="Z2158" t="str">
        <f>VLOOKUP($D2158,metadata!$B$2:$Z$451,23,0)</f>
        <v/>
      </c>
      <c r="AA2158" t="str">
        <f>VLOOKUP($D2158,metadata!$B$2:$Z$451,24,0)</f>
        <v>adult</v>
      </c>
      <c r="AB2158" t="str">
        <f>VLOOKUP($D2158,metadata!$B$2:$Z$451,25,0)</f>
        <v/>
      </c>
      <c r="AC2158">
        <v>14.017031630170299</v>
      </c>
      <c r="AD2158">
        <v>95.762711864406697</v>
      </c>
      <c r="AF2158">
        <f>IF(AE2158="",V2158,AE2158)</f>
        <v>115</v>
      </c>
      <c r="AG2158">
        <v>14</v>
      </c>
      <c r="AH2158">
        <v>2011</v>
      </c>
      <c r="AI2158" t="s">
        <v>37</v>
      </c>
      <c r="AJ2158" t="s">
        <v>37</v>
      </c>
    </row>
    <row r="2159" spans="3:36" x14ac:dyDescent="0.3">
      <c r="C2159">
        <v>2159</v>
      </c>
      <c r="D2159" t="str">
        <f t="shared" si="66"/>
        <v>53-Pudasjärvi3</v>
      </c>
      <c r="E2159" t="str">
        <f>VLOOKUP($D2159,metadata!$B$2:$S$451,2,0)</f>
        <v>Tyukmaeva, VI; Salminen, TS; Kankare, M; Knott, KE; Hoikkala, A</v>
      </c>
      <c r="F2159" t="str">
        <f>VLOOKUP($D2159,metadata!$B$2:$S$451,3,0)</f>
        <v>Adaptation to a seasonally varying environment: a strong latitudinal cline in reproductive diapause combined with high gene flow in Drosophila montana</v>
      </c>
      <c r="G2159" t="str">
        <f>VLOOKUP($D2159,metadata!$B$2:$S$451,4,0)</f>
        <v>10.1002/ece3.14</v>
      </c>
      <c r="H2159" t="str">
        <f>VLOOKUP($D2159,metadata!$B$2:$S$451,5,0)</f>
        <v>y</v>
      </c>
      <c r="I2159" t="str">
        <f>VLOOKUP($D2159,metadata!$B$2:$S$451,6,0)</f>
        <v>a</v>
      </c>
      <c r="J2159" t="str">
        <f>VLOOKUP($D2159,metadata!$B$2:$S$451,7,0)</f>
        <v>i</v>
      </c>
      <c r="K2159">
        <f>VLOOKUP($D2159,metadata!$B$2:$S$451,8,0)</f>
        <v>6</v>
      </c>
      <c r="L2159">
        <f>VLOOKUP($D2159,metadata!$B$2:$S$451,9,0)</f>
        <v>6</v>
      </c>
      <c r="M2159" t="str">
        <f>VLOOKUP($D2159,metadata!$B$2:$S$451,10,0)</f>
        <v/>
      </c>
      <c r="N2159" t="str">
        <f>VLOOKUP($D2159,metadata!$B$2:$S$451,11,0)</f>
        <v>Drosophila montana</v>
      </c>
      <c r="O2159" t="str">
        <f>VLOOKUP($D2159,metadata!$B$2:$S$451,12,0)</f>
        <v>diptera</v>
      </c>
      <c r="P2159" t="str">
        <f>VLOOKUP($D2159,metadata!$B$2:$S$451,13,0)</f>
        <v>Pudasjärvi3</v>
      </c>
      <c r="Q2159">
        <f>VLOOKUP($D2159,metadata!$B$2:$S$451,14,0)</f>
        <v>65.349999999999994</v>
      </c>
      <c r="R2159">
        <f>VLOOKUP($D2159,metadata!$B$2:$S$451,15,0)</f>
        <v>26.983333333333299</v>
      </c>
      <c r="S2159" t="str">
        <f>VLOOKUP($D2159,metadata!$B$2:$S$451,16,0)</f>
        <v/>
      </c>
      <c r="T2159" t="str">
        <f>VLOOKUP($D2159,metadata!$B$2:$S$451,17,0)</f>
        <v/>
      </c>
      <c r="U2159" t="str">
        <f>VLOOKUP($D2159,metadata!$B$2:$S$451,18,0)</f>
        <v/>
      </c>
      <c r="V2159">
        <f>VLOOKUP($D2159,metadata!$B$2:$Z$451,19,0)</f>
        <v>115</v>
      </c>
      <c r="W2159" t="str">
        <f>VLOOKUP($D2159,metadata!$B$2:$Z$451,20,0)</f>
        <v>global average</v>
      </c>
      <c r="X2159" t="str">
        <f>VLOOKUP($D2159,metadata!$B$2:$Z$451,21,0)</f>
        <v/>
      </c>
      <c r="Y2159" t="str">
        <f>VLOOKUP($D2159,metadata!$B$2:$Z$451,22,0)</f>
        <v>53-1</v>
      </c>
      <c r="Z2159" t="str">
        <f>VLOOKUP($D2159,metadata!$B$2:$Z$451,23,0)</f>
        <v/>
      </c>
      <c r="AA2159" t="str">
        <f>VLOOKUP($D2159,metadata!$B$2:$Z$451,24,0)</f>
        <v>adult</v>
      </c>
      <c r="AB2159" t="str">
        <f>VLOOKUP($D2159,metadata!$B$2:$Z$451,25,0)</f>
        <v/>
      </c>
      <c r="AC2159">
        <v>15.0048661800486</v>
      </c>
      <c r="AD2159">
        <v>89.830508474576206</v>
      </c>
      <c r="AF2159">
        <f>IF(AE2159="",V2159,AE2159)</f>
        <v>115</v>
      </c>
      <c r="AG2159">
        <v>15</v>
      </c>
      <c r="AH2159">
        <v>2011</v>
      </c>
      <c r="AI2159" t="s">
        <v>37</v>
      </c>
      <c r="AJ2159" t="s">
        <v>37</v>
      </c>
    </row>
    <row r="2160" spans="3:36" x14ac:dyDescent="0.3">
      <c r="C2160">
        <v>2160</v>
      </c>
      <c r="D2160" t="str">
        <f t="shared" si="66"/>
        <v>53-Pudasjärvi3</v>
      </c>
      <c r="E2160" t="str">
        <f>VLOOKUP($D2160,metadata!$B$2:$S$451,2,0)</f>
        <v>Tyukmaeva, VI; Salminen, TS; Kankare, M; Knott, KE; Hoikkala, A</v>
      </c>
      <c r="F2160" t="str">
        <f>VLOOKUP($D2160,metadata!$B$2:$S$451,3,0)</f>
        <v>Adaptation to a seasonally varying environment: a strong latitudinal cline in reproductive diapause combined with high gene flow in Drosophila montana</v>
      </c>
      <c r="G2160" t="str">
        <f>VLOOKUP($D2160,metadata!$B$2:$S$451,4,0)</f>
        <v>10.1002/ece3.14</v>
      </c>
      <c r="H2160" t="str">
        <f>VLOOKUP($D2160,metadata!$B$2:$S$451,5,0)</f>
        <v>y</v>
      </c>
      <c r="I2160" t="str">
        <f>VLOOKUP($D2160,metadata!$B$2:$S$451,6,0)</f>
        <v>a</v>
      </c>
      <c r="J2160" t="str">
        <f>VLOOKUP($D2160,metadata!$B$2:$S$451,7,0)</f>
        <v>i</v>
      </c>
      <c r="K2160">
        <f>VLOOKUP($D2160,metadata!$B$2:$S$451,8,0)</f>
        <v>6</v>
      </c>
      <c r="L2160">
        <f>VLOOKUP($D2160,metadata!$B$2:$S$451,9,0)</f>
        <v>6</v>
      </c>
      <c r="M2160" t="str">
        <f>VLOOKUP($D2160,metadata!$B$2:$S$451,10,0)</f>
        <v/>
      </c>
      <c r="N2160" t="str">
        <f>VLOOKUP($D2160,metadata!$B$2:$S$451,11,0)</f>
        <v>Drosophila montana</v>
      </c>
      <c r="O2160" t="str">
        <f>VLOOKUP($D2160,metadata!$B$2:$S$451,12,0)</f>
        <v>diptera</v>
      </c>
      <c r="P2160" t="str">
        <f>VLOOKUP($D2160,metadata!$B$2:$S$451,13,0)</f>
        <v>Pudasjärvi3</v>
      </c>
      <c r="Q2160">
        <f>VLOOKUP($D2160,metadata!$B$2:$S$451,14,0)</f>
        <v>65.349999999999994</v>
      </c>
      <c r="R2160">
        <f>VLOOKUP($D2160,metadata!$B$2:$S$451,15,0)</f>
        <v>26.983333333333299</v>
      </c>
      <c r="S2160" t="str">
        <f>VLOOKUP($D2160,metadata!$B$2:$S$451,16,0)</f>
        <v/>
      </c>
      <c r="T2160" t="str">
        <f>VLOOKUP($D2160,metadata!$B$2:$S$451,17,0)</f>
        <v/>
      </c>
      <c r="U2160" t="str">
        <f>VLOOKUP($D2160,metadata!$B$2:$S$451,18,0)</f>
        <v/>
      </c>
      <c r="V2160">
        <f>VLOOKUP($D2160,metadata!$B$2:$Z$451,19,0)</f>
        <v>115</v>
      </c>
      <c r="W2160" t="str">
        <f>VLOOKUP($D2160,metadata!$B$2:$Z$451,20,0)</f>
        <v>global average</v>
      </c>
      <c r="X2160" t="str">
        <f>VLOOKUP($D2160,metadata!$B$2:$Z$451,21,0)</f>
        <v/>
      </c>
      <c r="Y2160" t="str">
        <f>VLOOKUP($D2160,metadata!$B$2:$Z$451,22,0)</f>
        <v>53-1</v>
      </c>
      <c r="Z2160" t="str">
        <f>VLOOKUP($D2160,metadata!$B$2:$Z$451,23,0)</f>
        <v/>
      </c>
      <c r="AA2160" t="str">
        <f>VLOOKUP($D2160,metadata!$B$2:$Z$451,24,0)</f>
        <v>adult</v>
      </c>
      <c r="AB2160" t="str">
        <f>VLOOKUP($D2160,metadata!$B$2:$Z$451,25,0)</f>
        <v/>
      </c>
      <c r="AC2160">
        <v>15.992700729927</v>
      </c>
      <c r="AD2160">
        <v>75.423728813559293</v>
      </c>
      <c r="AF2160">
        <f>IF(AE2160="",V2160,AE2160)</f>
        <v>115</v>
      </c>
      <c r="AG2160">
        <v>16</v>
      </c>
      <c r="AH2160">
        <v>2011</v>
      </c>
      <c r="AI2160" t="s">
        <v>37</v>
      </c>
      <c r="AJ2160" t="s">
        <v>37</v>
      </c>
    </row>
    <row r="2161" spans="3:36" x14ac:dyDescent="0.3">
      <c r="C2161">
        <v>2161</v>
      </c>
      <c r="D2161" t="str">
        <f t="shared" si="66"/>
        <v>53-Pudasjärvi3</v>
      </c>
      <c r="E2161" t="str">
        <f>VLOOKUP($D2161,metadata!$B$2:$S$451,2,0)</f>
        <v>Tyukmaeva, VI; Salminen, TS; Kankare, M; Knott, KE; Hoikkala, A</v>
      </c>
      <c r="F2161" t="str">
        <f>VLOOKUP($D2161,metadata!$B$2:$S$451,3,0)</f>
        <v>Adaptation to a seasonally varying environment: a strong latitudinal cline in reproductive diapause combined with high gene flow in Drosophila montana</v>
      </c>
      <c r="G2161" t="str">
        <f>VLOOKUP($D2161,metadata!$B$2:$S$451,4,0)</f>
        <v>10.1002/ece3.14</v>
      </c>
      <c r="H2161" t="str">
        <f>VLOOKUP($D2161,metadata!$B$2:$S$451,5,0)</f>
        <v>y</v>
      </c>
      <c r="I2161" t="str">
        <f>VLOOKUP($D2161,metadata!$B$2:$S$451,6,0)</f>
        <v>a</v>
      </c>
      <c r="J2161" t="str">
        <f>VLOOKUP($D2161,metadata!$B$2:$S$451,7,0)</f>
        <v>i</v>
      </c>
      <c r="K2161">
        <f>VLOOKUP($D2161,metadata!$B$2:$S$451,8,0)</f>
        <v>6</v>
      </c>
      <c r="L2161">
        <f>VLOOKUP($D2161,metadata!$B$2:$S$451,9,0)</f>
        <v>6</v>
      </c>
      <c r="M2161" t="str">
        <f>VLOOKUP($D2161,metadata!$B$2:$S$451,10,0)</f>
        <v/>
      </c>
      <c r="N2161" t="str">
        <f>VLOOKUP($D2161,metadata!$B$2:$S$451,11,0)</f>
        <v>Drosophila montana</v>
      </c>
      <c r="O2161" t="str">
        <f>VLOOKUP($D2161,metadata!$B$2:$S$451,12,0)</f>
        <v>diptera</v>
      </c>
      <c r="P2161" t="str">
        <f>VLOOKUP($D2161,metadata!$B$2:$S$451,13,0)</f>
        <v>Pudasjärvi3</v>
      </c>
      <c r="Q2161">
        <f>VLOOKUP($D2161,metadata!$B$2:$S$451,14,0)</f>
        <v>65.349999999999994</v>
      </c>
      <c r="R2161">
        <f>VLOOKUP($D2161,metadata!$B$2:$S$451,15,0)</f>
        <v>26.983333333333299</v>
      </c>
      <c r="S2161" t="str">
        <f>VLOOKUP($D2161,metadata!$B$2:$S$451,16,0)</f>
        <v/>
      </c>
      <c r="T2161" t="str">
        <f>VLOOKUP($D2161,metadata!$B$2:$S$451,17,0)</f>
        <v/>
      </c>
      <c r="U2161" t="str">
        <f>VLOOKUP($D2161,metadata!$B$2:$S$451,18,0)</f>
        <v/>
      </c>
      <c r="V2161">
        <f>VLOOKUP($D2161,metadata!$B$2:$Z$451,19,0)</f>
        <v>115</v>
      </c>
      <c r="W2161" t="str">
        <f>VLOOKUP($D2161,metadata!$B$2:$Z$451,20,0)</f>
        <v>global average</v>
      </c>
      <c r="X2161" t="str">
        <f>VLOOKUP($D2161,metadata!$B$2:$Z$451,21,0)</f>
        <v/>
      </c>
      <c r="Y2161" t="str">
        <f>VLOOKUP($D2161,metadata!$B$2:$Z$451,22,0)</f>
        <v>53-1</v>
      </c>
      <c r="Z2161" t="str">
        <f>VLOOKUP($D2161,metadata!$B$2:$Z$451,23,0)</f>
        <v/>
      </c>
      <c r="AA2161" t="str">
        <f>VLOOKUP($D2161,metadata!$B$2:$Z$451,24,0)</f>
        <v>adult</v>
      </c>
      <c r="AB2161" t="str">
        <f>VLOOKUP($D2161,metadata!$B$2:$Z$451,25,0)</f>
        <v/>
      </c>
      <c r="AC2161">
        <v>17.644768856447602</v>
      </c>
      <c r="AD2161">
        <v>39.830508474576199</v>
      </c>
      <c r="AF2161">
        <f>IF(AE2161="",V2161,AE2161)</f>
        <v>115</v>
      </c>
      <c r="AG2161">
        <v>17.5</v>
      </c>
      <c r="AH2161">
        <v>2011</v>
      </c>
      <c r="AI2161" t="s">
        <v>37</v>
      </c>
      <c r="AJ2161" t="s">
        <v>37</v>
      </c>
    </row>
    <row r="2162" spans="3:36" x14ac:dyDescent="0.3">
      <c r="C2162">
        <v>2162</v>
      </c>
      <c r="D2162" t="str">
        <f t="shared" si="66"/>
        <v>53-Pudasjärvi3</v>
      </c>
      <c r="E2162" t="str">
        <f>VLOOKUP($D2162,metadata!$B$2:$S$451,2,0)</f>
        <v>Tyukmaeva, VI; Salminen, TS; Kankare, M; Knott, KE; Hoikkala, A</v>
      </c>
      <c r="F2162" t="str">
        <f>VLOOKUP($D2162,metadata!$B$2:$S$451,3,0)</f>
        <v>Adaptation to a seasonally varying environment: a strong latitudinal cline in reproductive diapause combined with high gene flow in Drosophila montana</v>
      </c>
      <c r="G2162" t="str">
        <f>VLOOKUP($D2162,metadata!$B$2:$S$451,4,0)</f>
        <v>10.1002/ece3.14</v>
      </c>
      <c r="H2162" t="str">
        <f>VLOOKUP($D2162,metadata!$B$2:$S$451,5,0)</f>
        <v>y</v>
      </c>
      <c r="I2162" t="str">
        <f>VLOOKUP($D2162,metadata!$B$2:$S$451,6,0)</f>
        <v>a</v>
      </c>
      <c r="J2162" t="str">
        <f>VLOOKUP($D2162,metadata!$B$2:$S$451,7,0)</f>
        <v>i</v>
      </c>
      <c r="K2162">
        <f>VLOOKUP($D2162,metadata!$B$2:$S$451,8,0)</f>
        <v>6</v>
      </c>
      <c r="L2162">
        <f>VLOOKUP($D2162,metadata!$B$2:$S$451,9,0)</f>
        <v>6</v>
      </c>
      <c r="M2162" t="str">
        <f>VLOOKUP($D2162,metadata!$B$2:$S$451,10,0)</f>
        <v/>
      </c>
      <c r="N2162" t="str">
        <f>VLOOKUP($D2162,metadata!$B$2:$S$451,11,0)</f>
        <v>Drosophila montana</v>
      </c>
      <c r="O2162" t="str">
        <f>VLOOKUP($D2162,metadata!$B$2:$S$451,12,0)</f>
        <v>diptera</v>
      </c>
      <c r="P2162" t="str">
        <f>VLOOKUP($D2162,metadata!$B$2:$S$451,13,0)</f>
        <v>Pudasjärvi3</v>
      </c>
      <c r="Q2162">
        <f>VLOOKUP($D2162,metadata!$B$2:$S$451,14,0)</f>
        <v>65.349999999999994</v>
      </c>
      <c r="R2162">
        <f>VLOOKUP($D2162,metadata!$B$2:$S$451,15,0)</f>
        <v>26.983333333333299</v>
      </c>
      <c r="S2162" t="str">
        <f>VLOOKUP($D2162,metadata!$B$2:$S$451,16,0)</f>
        <v/>
      </c>
      <c r="T2162" t="str">
        <f>VLOOKUP($D2162,metadata!$B$2:$S$451,17,0)</f>
        <v/>
      </c>
      <c r="U2162" t="str">
        <f>VLOOKUP($D2162,metadata!$B$2:$S$451,18,0)</f>
        <v/>
      </c>
      <c r="V2162">
        <f>VLOOKUP($D2162,metadata!$B$2:$Z$451,19,0)</f>
        <v>115</v>
      </c>
      <c r="W2162" t="str">
        <f>VLOOKUP($D2162,metadata!$B$2:$Z$451,20,0)</f>
        <v>global average</v>
      </c>
      <c r="X2162" t="str">
        <f>VLOOKUP($D2162,metadata!$B$2:$Z$451,21,0)</f>
        <v/>
      </c>
      <c r="Y2162" t="str">
        <f>VLOOKUP($D2162,metadata!$B$2:$Z$451,22,0)</f>
        <v>53-1</v>
      </c>
      <c r="Z2162" t="str">
        <f>VLOOKUP($D2162,metadata!$B$2:$Z$451,23,0)</f>
        <v/>
      </c>
      <c r="AA2162" t="str">
        <f>VLOOKUP($D2162,metadata!$B$2:$Z$451,24,0)</f>
        <v>adult</v>
      </c>
      <c r="AB2162" t="str">
        <f>VLOOKUP($D2162,metadata!$B$2:$Z$451,25,0)</f>
        <v/>
      </c>
      <c r="AC2162">
        <v>19.177615571776101</v>
      </c>
      <c r="AD2162">
        <v>4.2372881355932099</v>
      </c>
      <c r="AF2162">
        <f>IF(AE2162="",V2162,AE2162)</f>
        <v>115</v>
      </c>
      <c r="AG2162">
        <v>19</v>
      </c>
      <c r="AH2162">
        <v>2011</v>
      </c>
      <c r="AI2162" t="s">
        <v>37</v>
      </c>
      <c r="AJ2162" t="s">
        <v>37</v>
      </c>
    </row>
    <row r="2163" spans="3:36" x14ac:dyDescent="0.3">
      <c r="C2163">
        <v>2163</v>
      </c>
      <c r="D2163" t="str">
        <f t="shared" si="66"/>
        <v>53-Pudasjärvi3</v>
      </c>
      <c r="E2163" t="str">
        <f>VLOOKUP($D2163,metadata!$B$2:$S$451,2,0)</f>
        <v>Tyukmaeva, VI; Salminen, TS; Kankare, M; Knott, KE; Hoikkala, A</v>
      </c>
      <c r="F2163" t="str">
        <f>VLOOKUP($D2163,metadata!$B$2:$S$451,3,0)</f>
        <v>Adaptation to a seasonally varying environment: a strong latitudinal cline in reproductive diapause combined with high gene flow in Drosophila montana</v>
      </c>
      <c r="G2163" t="str">
        <f>VLOOKUP($D2163,metadata!$B$2:$S$451,4,0)</f>
        <v>10.1002/ece3.14</v>
      </c>
      <c r="H2163" t="str">
        <f>VLOOKUP($D2163,metadata!$B$2:$S$451,5,0)</f>
        <v>y</v>
      </c>
      <c r="I2163" t="str">
        <f>VLOOKUP($D2163,metadata!$B$2:$S$451,6,0)</f>
        <v>a</v>
      </c>
      <c r="J2163" t="str">
        <f>VLOOKUP($D2163,metadata!$B$2:$S$451,7,0)</f>
        <v>i</v>
      </c>
      <c r="K2163">
        <f>VLOOKUP($D2163,metadata!$B$2:$S$451,8,0)</f>
        <v>6</v>
      </c>
      <c r="L2163">
        <f>VLOOKUP($D2163,metadata!$B$2:$S$451,9,0)</f>
        <v>6</v>
      </c>
      <c r="M2163" t="str">
        <f>VLOOKUP($D2163,metadata!$B$2:$S$451,10,0)</f>
        <v/>
      </c>
      <c r="N2163" t="str">
        <f>VLOOKUP($D2163,metadata!$B$2:$S$451,11,0)</f>
        <v>Drosophila montana</v>
      </c>
      <c r="O2163" t="str">
        <f>VLOOKUP($D2163,metadata!$B$2:$S$451,12,0)</f>
        <v>diptera</v>
      </c>
      <c r="P2163" t="str">
        <f>VLOOKUP($D2163,metadata!$B$2:$S$451,13,0)</f>
        <v>Pudasjärvi3</v>
      </c>
      <c r="Q2163">
        <f>VLOOKUP($D2163,metadata!$B$2:$S$451,14,0)</f>
        <v>65.349999999999994</v>
      </c>
      <c r="R2163">
        <f>VLOOKUP($D2163,metadata!$B$2:$S$451,15,0)</f>
        <v>26.983333333333299</v>
      </c>
      <c r="S2163" t="str">
        <f>VLOOKUP($D2163,metadata!$B$2:$S$451,16,0)</f>
        <v/>
      </c>
      <c r="T2163" t="str">
        <f>VLOOKUP($D2163,metadata!$B$2:$S$451,17,0)</f>
        <v/>
      </c>
      <c r="U2163" t="str">
        <f>VLOOKUP($D2163,metadata!$B$2:$S$451,18,0)</f>
        <v/>
      </c>
      <c r="V2163">
        <f>VLOOKUP($D2163,metadata!$B$2:$Z$451,19,0)</f>
        <v>115</v>
      </c>
      <c r="W2163" t="str">
        <f>VLOOKUP($D2163,metadata!$B$2:$Z$451,20,0)</f>
        <v>global average</v>
      </c>
      <c r="X2163" t="str">
        <f>VLOOKUP($D2163,metadata!$B$2:$Z$451,21,0)</f>
        <v/>
      </c>
      <c r="Y2163" t="str">
        <f>VLOOKUP($D2163,metadata!$B$2:$Z$451,22,0)</f>
        <v>53-1</v>
      </c>
      <c r="Z2163" t="str">
        <f>VLOOKUP($D2163,metadata!$B$2:$Z$451,23,0)</f>
        <v/>
      </c>
      <c r="AA2163" t="str">
        <f>VLOOKUP($D2163,metadata!$B$2:$Z$451,24,0)</f>
        <v>adult</v>
      </c>
      <c r="AB2163" t="str">
        <f>VLOOKUP($D2163,metadata!$B$2:$Z$451,25,0)</f>
        <v/>
      </c>
      <c r="AC2163">
        <v>20.540145985401399</v>
      </c>
      <c r="AD2163">
        <v>11.864406779661</v>
      </c>
      <c r="AF2163">
        <f>IF(AE2163="",V2163,AE2163)</f>
        <v>115</v>
      </c>
      <c r="AG2163">
        <v>20.5</v>
      </c>
      <c r="AH2163">
        <v>2011</v>
      </c>
      <c r="AI2163" t="s">
        <v>37</v>
      </c>
      <c r="AJ2163" t="s">
        <v>37</v>
      </c>
    </row>
    <row r="2164" spans="3:36" x14ac:dyDescent="0.3">
      <c r="C2164">
        <v>2164</v>
      </c>
      <c r="D2164" t="str">
        <f t="shared" si="66"/>
        <v>53-Pudasjärvi4</v>
      </c>
      <c r="E2164" t="str">
        <f>VLOOKUP($D2164,metadata!$B$2:$S$451,2,0)</f>
        <v>Tyukmaeva, VI; Salminen, TS; Kankare, M; Knott, KE; Hoikkala, A</v>
      </c>
      <c r="F2164" t="str">
        <f>VLOOKUP($D2164,metadata!$B$2:$S$451,3,0)</f>
        <v>Adaptation to a seasonally varying environment: a strong latitudinal cline in reproductive diapause combined with high gene flow in Drosophila montana</v>
      </c>
      <c r="G2164" t="str">
        <f>VLOOKUP($D2164,metadata!$B$2:$S$451,4,0)</f>
        <v>10.1002/ece3.14</v>
      </c>
      <c r="H2164" t="str">
        <f>VLOOKUP($D2164,metadata!$B$2:$S$451,5,0)</f>
        <v>y</v>
      </c>
      <c r="I2164" t="str">
        <f>VLOOKUP($D2164,metadata!$B$2:$S$451,6,0)</f>
        <v>a</v>
      </c>
      <c r="J2164" t="str">
        <f>VLOOKUP($D2164,metadata!$B$2:$S$451,7,0)</f>
        <v>i</v>
      </c>
      <c r="K2164">
        <f>VLOOKUP($D2164,metadata!$B$2:$S$451,8,0)</f>
        <v>6</v>
      </c>
      <c r="L2164">
        <f>VLOOKUP($D2164,metadata!$B$2:$S$451,9,0)</f>
        <v>6</v>
      </c>
      <c r="M2164" t="str">
        <f>VLOOKUP($D2164,metadata!$B$2:$S$451,10,0)</f>
        <v/>
      </c>
      <c r="N2164" t="str">
        <f>VLOOKUP($D2164,metadata!$B$2:$S$451,11,0)</f>
        <v>Drosophila montana</v>
      </c>
      <c r="O2164" t="str">
        <f>VLOOKUP($D2164,metadata!$B$2:$S$451,12,0)</f>
        <v>diptera</v>
      </c>
      <c r="P2164" t="str">
        <f>VLOOKUP($D2164,metadata!$B$2:$S$451,13,0)</f>
        <v>Pudasjärvi4</v>
      </c>
      <c r="Q2164">
        <f>VLOOKUP($D2164,metadata!$B$2:$S$451,14,0)</f>
        <v>65.349999999999994</v>
      </c>
      <c r="R2164">
        <f>VLOOKUP($D2164,metadata!$B$2:$S$451,15,0)</f>
        <v>26.983333333333299</v>
      </c>
      <c r="S2164" t="str">
        <f>VLOOKUP($D2164,metadata!$B$2:$S$451,16,0)</f>
        <v/>
      </c>
      <c r="T2164" t="str">
        <f>VLOOKUP($D2164,metadata!$B$2:$S$451,17,0)</f>
        <v/>
      </c>
      <c r="U2164" t="str">
        <f>VLOOKUP($D2164,metadata!$B$2:$S$451,18,0)</f>
        <v/>
      </c>
      <c r="V2164">
        <f>VLOOKUP($D2164,metadata!$B$2:$Z$451,19,0)</f>
        <v>115</v>
      </c>
      <c r="W2164" t="str">
        <f>VLOOKUP($D2164,metadata!$B$2:$Z$451,20,0)</f>
        <v>global average</v>
      </c>
      <c r="X2164" t="str">
        <f>VLOOKUP($D2164,metadata!$B$2:$Z$451,21,0)</f>
        <v/>
      </c>
      <c r="Y2164" t="str">
        <f>VLOOKUP($D2164,metadata!$B$2:$Z$451,22,0)</f>
        <v>53-1</v>
      </c>
      <c r="Z2164" t="str">
        <f>VLOOKUP($D2164,metadata!$B$2:$Z$451,23,0)</f>
        <v/>
      </c>
      <c r="AA2164" t="str">
        <f>VLOOKUP($D2164,metadata!$B$2:$Z$451,24,0)</f>
        <v>adult</v>
      </c>
      <c r="AB2164" t="str">
        <f>VLOOKUP($D2164,metadata!$B$2:$Z$451,25,0)</f>
        <v/>
      </c>
      <c r="AC2164">
        <v>14.017031630170299</v>
      </c>
      <c r="AD2164">
        <v>98.305084745762699</v>
      </c>
      <c r="AF2164">
        <f>IF(AE2164="",V2164,AE2164)</f>
        <v>115</v>
      </c>
      <c r="AG2164">
        <v>14</v>
      </c>
      <c r="AH2164">
        <v>2011</v>
      </c>
      <c r="AI2164" t="s">
        <v>37</v>
      </c>
      <c r="AJ2164" t="s">
        <v>37</v>
      </c>
    </row>
    <row r="2165" spans="3:36" x14ac:dyDescent="0.3">
      <c r="C2165">
        <v>2165</v>
      </c>
      <c r="D2165" t="str">
        <f t="shared" si="66"/>
        <v>53-Pudasjärvi4</v>
      </c>
      <c r="E2165" t="str">
        <f>VLOOKUP($D2165,metadata!$B$2:$S$451,2,0)</f>
        <v>Tyukmaeva, VI; Salminen, TS; Kankare, M; Knott, KE; Hoikkala, A</v>
      </c>
      <c r="F2165" t="str">
        <f>VLOOKUP($D2165,metadata!$B$2:$S$451,3,0)</f>
        <v>Adaptation to a seasonally varying environment: a strong latitudinal cline in reproductive diapause combined with high gene flow in Drosophila montana</v>
      </c>
      <c r="G2165" t="str">
        <f>VLOOKUP($D2165,metadata!$B$2:$S$451,4,0)</f>
        <v>10.1002/ece3.14</v>
      </c>
      <c r="H2165" t="str">
        <f>VLOOKUP($D2165,metadata!$B$2:$S$451,5,0)</f>
        <v>y</v>
      </c>
      <c r="I2165" t="str">
        <f>VLOOKUP($D2165,metadata!$B$2:$S$451,6,0)</f>
        <v>a</v>
      </c>
      <c r="J2165" t="str">
        <f>VLOOKUP($D2165,metadata!$B$2:$S$451,7,0)</f>
        <v>i</v>
      </c>
      <c r="K2165">
        <f>VLOOKUP($D2165,metadata!$B$2:$S$451,8,0)</f>
        <v>6</v>
      </c>
      <c r="L2165">
        <f>VLOOKUP($D2165,metadata!$B$2:$S$451,9,0)</f>
        <v>6</v>
      </c>
      <c r="M2165" t="str">
        <f>VLOOKUP($D2165,metadata!$B$2:$S$451,10,0)</f>
        <v/>
      </c>
      <c r="N2165" t="str">
        <f>VLOOKUP($D2165,metadata!$B$2:$S$451,11,0)</f>
        <v>Drosophila montana</v>
      </c>
      <c r="O2165" t="str">
        <f>VLOOKUP($D2165,metadata!$B$2:$S$451,12,0)</f>
        <v>diptera</v>
      </c>
      <c r="P2165" t="str">
        <f>VLOOKUP($D2165,metadata!$B$2:$S$451,13,0)</f>
        <v>Pudasjärvi4</v>
      </c>
      <c r="Q2165">
        <f>VLOOKUP($D2165,metadata!$B$2:$S$451,14,0)</f>
        <v>65.349999999999994</v>
      </c>
      <c r="R2165">
        <f>VLOOKUP($D2165,metadata!$B$2:$S$451,15,0)</f>
        <v>26.983333333333299</v>
      </c>
      <c r="S2165" t="str">
        <f>VLOOKUP($D2165,metadata!$B$2:$S$451,16,0)</f>
        <v/>
      </c>
      <c r="T2165" t="str">
        <f>VLOOKUP($D2165,metadata!$B$2:$S$451,17,0)</f>
        <v/>
      </c>
      <c r="U2165" t="str">
        <f>VLOOKUP($D2165,metadata!$B$2:$S$451,18,0)</f>
        <v/>
      </c>
      <c r="V2165">
        <f>VLOOKUP($D2165,metadata!$B$2:$Z$451,19,0)</f>
        <v>115</v>
      </c>
      <c r="W2165" t="str">
        <f>VLOOKUP($D2165,metadata!$B$2:$Z$451,20,0)</f>
        <v>global average</v>
      </c>
      <c r="X2165" t="str">
        <f>VLOOKUP($D2165,metadata!$B$2:$Z$451,21,0)</f>
        <v/>
      </c>
      <c r="Y2165" t="str">
        <f>VLOOKUP($D2165,metadata!$B$2:$Z$451,22,0)</f>
        <v>53-1</v>
      </c>
      <c r="Z2165" t="str">
        <f>VLOOKUP($D2165,metadata!$B$2:$Z$451,23,0)</f>
        <v/>
      </c>
      <c r="AA2165" t="str">
        <f>VLOOKUP($D2165,metadata!$B$2:$Z$451,24,0)</f>
        <v>adult</v>
      </c>
      <c r="AB2165" t="str">
        <f>VLOOKUP($D2165,metadata!$B$2:$Z$451,25,0)</f>
        <v/>
      </c>
      <c r="AC2165">
        <v>14.987834549878301</v>
      </c>
      <c r="AD2165">
        <v>99.1525423728813</v>
      </c>
      <c r="AF2165">
        <f>IF(AE2165="",V2165,AE2165)</f>
        <v>115</v>
      </c>
      <c r="AG2165">
        <v>15</v>
      </c>
      <c r="AH2165">
        <v>2011</v>
      </c>
      <c r="AI2165" t="s">
        <v>37</v>
      </c>
      <c r="AJ2165" t="s">
        <v>37</v>
      </c>
    </row>
    <row r="2166" spans="3:36" x14ac:dyDescent="0.3">
      <c r="C2166">
        <v>2166</v>
      </c>
      <c r="D2166" t="str">
        <f t="shared" si="66"/>
        <v>53-Pudasjärvi4</v>
      </c>
      <c r="E2166" t="str">
        <f>VLOOKUP($D2166,metadata!$B$2:$S$451,2,0)</f>
        <v>Tyukmaeva, VI; Salminen, TS; Kankare, M; Knott, KE; Hoikkala, A</v>
      </c>
      <c r="F2166" t="str">
        <f>VLOOKUP($D2166,metadata!$B$2:$S$451,3,0)</f>
        <v>Adaptation to a seasonally varying environment: a strong latitudinal cline in reproductive diapause combined with high gene flow in Drosophila montana</v>
      </c>
      <c r="G2166" t="str">
        <f>VLOOKUP($D2166,metadata!$B$2:$S$451,4,0)</f>
        <v>10.1002/ece3.14</v>
      </c>
      <c r="H2166" t="str">
        <f>VLOOKUP($D2166,metadata!$B$2:$S$451,5,0)</f>
        <v>y</v>
      </c>
      <c r="I2166" t="str">
        <f>VLOOKUP($D2166,metadata!$B$2:$S$451,6,0)</f>
        <v>a</v>
      </c>
      <c r="J2166" t="str">
        <f>VLOOKUP($D2166,metadata!$B$2:$S$451,7,0)</f>
        <v>i</v>
      </c>
      <c r="K2166">
        <f>VLOOKUP($D2166,metadata!$B$2:$S$451,8,0)</f>
        <v>6</v>
      </c>
      <c r="L2166">
        <f>VLOOKUP($D2166,metadata!$B$2:$S$451,9,0)</f>
        <v>6</v>
      </c>
      <c r="M2166" t="str">
        <f>VLOOKUP($D2166,metadata!$B$2:$S$451,10,0)</f>
        <v/>
      </c>
      <c r="N2166" t="str">
        <f>VLOOKUP($D2166,metadata!$B$2:$S$451,11,0)</f>
        <v>Drosophila montana</v>
      </c>
      <c r="O2166" t="str">
        <f>VLOOKUP($D2166,metadata!$B$2:$S$451,12,0)</f>
        <v>diptera</v>
      </c>
      <c r="P2166" t="str">
        <f>VLOOKUP($D2166,metadata!$B$2:$S$451,13,0)</f>
        <v>Pudasjärvi4</v>
      </c>
      <c r="Q2166">
        <f>VLOOKUP($D2166,metadata!$B$2:$S$451,14,0)</f>
        <v>65.349999999999994</v>
      </c>
      <c r="R2166">
        <f>VLOOKUP($D2166,metadata!$B$2:$S$451,15,0)</f>
        <v>26.983333333333299</v>
      </c>
      <c r="S2166" t="str">
        <f>VLOOKUP($D2166,metadata!$B$2:$S$451,16,0)</f>
        <v/>
      </c>
      <c r="T2166" t="str">
        <f>VLOOKUP($D2166,metadata!$B$2:$S$451,17,0)</f>
        <v/>
      </c>
      <c r="U2166" t="str">
        <f>VLOOKUP($D2166,metadata!$B$2:$S$451,18,0)</f>
        <v/>
      </c>
      <c r="V2166">
        <f>VLOOKUP($D2166,metadata!$B$2:$Z$451,19,0)</f>
        <v>115</v>
      </c>
      <c r="W2166" t="str">
        <f>VLOOKUP($D2166,metadata!$B$2:$Z$451,20,0)</f>
        <v>global average</v>
      </c>
      <c r="X2166" t="str">
        <f>VLOOKUP($D2166,metadata!$B$2:$Z$451,21,0)</f>
        <v/>
      </c>
      <c r="Y2166" t="str">
        <f>VLOOKUP($D2166,metadata!$B$2:$Z$451,22,0)</f>
        <v>53-1</v>
      </c>
      <c r="Z2166" t="str">
        <f>VLOOKUP($D2166,metadata!$B$2:$Z$451,23,0)</f>
        <v/>
      </c>
      <c r="AA2166" t="str">
        <f>VLOOKUP($D2166,metadata!$B$2:$Z$451,24,0)</f>
        <v>adult</v>
      </c>
      <c r="AB2166" t="str">
        <f>VLOOKUP($D2166,metadata!$B$2:$Z$451,25,0)</f>
        <v/>
      </c>
      <c r="AC2166">
        <v>15.992700729927</v>
      </c>
      <c r="AD2166">
        <v>68.220338983050794</v>
      </c>
      <c r="AF2166">
        <f>IF(AE2166="",V2166,AE2166)</f>
        <v>115</v>
      </c>
      <c r="AG2166">
        <v>16</v>
      </c>
      <c r="AH2166">
        <v>2011</v>
      </c>
      <c r="AI2166" t="s">
        <v>37</v>
      </c>
      <c r="AJ2166" t="s">
        <v>37</v>
      </c>
    </row>
    <row r="2167" spans="3:36" x14ac:dyDescent="0.3">
      <c r="C2167">
        <v>2167</v>
      </c>
      <c r="D2167" t="str">
        <f t="shared" si="66"/>
        <v>53-Pudasjärvi4</v>
      </c>
      <c r="E2167" t="str">
        <f>VLOOKUP($D2167,metadata!$B$2:$S$451,2,0)</f>
        <v>Tyukmaeva, VI; Salminen, TS; Kankare, M; Knott, KE; Hoikkala, A</v>
      </c>
      <c r="F2167" t="str">
        <f>VLOOKUP($D2167,metadata!$B$2:$S$451,3,0)</f>
        <v>Adaptation to a seasonally varying environment: a strong latitudinal cline in reproductive diapause combined with high gene flow in Drosophila montana</v>
      </c>
      <c r="G2167" t="str">
        <f>VLOOKUP($D2167,metadata!$B$2:$S$451,4,0)</f>
        <v>10.1002/ece3.14</v>
      </c>
      <c r="H2167" t="str">
        <f>VLOOKUP($D2167,metadata!$B$2:$S$451,5,0)</f>
        <v>y</v>
      </c>
      <c r="I2167" t="str">
        <f>VLOOKUP($D2167,metadata!$B$2:$S$451,6,0)</f>
        <v>a</v>
      </c>
      <c r="J2167" t="str">
        <f>VLOOKUP($D2167,metadata!$B$2:$S$451,7,0)</f>
        <v>i</v>
      </c>
      <c r="K2167">
        <f>VLOOKUP($D2167,metadata!$B$2:$S$451,8,0)</f>
        <v>6</v>
      </c>
      <c r="L2167">
        <f>VLOOKUP($D2167,metadata!$B$2:$S$451,9,0)</f>
        <v>6</v>
      </c>
      <c r="M2167" t="str">
        <f>VLOOKUP($D2167,metadata!$B$2:$S$451,10,0)</f>
        <v/>
      </c>
      <c r="N2167" t="str">
        <f>VLOOKUP($D2167,metadata!$B$2:$S$451,11,0)</f>
        <v>Drosophila montana</v>
      </c>
      <c r="O2167" t="str">
        <f>VLOOKUP($D2167,metadata!$B$2:$S$451,12,0)</f>
        <v>diptera</v>
      </c>
      <c r="P2167" t="str">
        <f>VLOOKUP($D2167,metadata!$B$2:$S$451,13,0)</f>
        <v>Pudasjärvi4</v>
      </c>
      <c r="Q2167">
        <f>VLOOKUP($D2167,metadata!$B$2:$S$451,14,0)</f>
        <v>65.349999999999994</v>
      </c>
      <c r="R2167">
        <f>VLOOKUP($D2167,metadata!$B$2:$S$451,15,0)</f>
        <v>26.983333333333299</v>
      </c>
      <c r="S2167" t="str">
        <f>VLOOKUP($D2167,metadata!$B$2:$S$451,16,0)</f>
        <v/>
      </c>
      <c r="T2167" t="str">
        <f>VLOOKUP($D2167,metadata!$B$2:$S$451,17,0)</f>
        <v/>
      </c>
      <c r="U2167" t="str">
        <f>VLOOKUP($D2167,metadata!$B$2:$S$451,18,0)</f>
        <v/>
      </c>
      <c r="V2167">
        <f>VLOOKUP($D2167,metadata!$B$2:$Z$451,19,0)</f>
        <v>115</v>
      </c>
      <c r="W2167" t="str">
        <f>VLOOKUP($D2167,metadata!$B$2:$Z$451,20,0)</f>
        <v>global average</v>
      </c>
      <c r="X2167" t="str">
        <f>VLOOKUP($D2167,metadata!$B$2:$Z$451,21,0)</f>
        <v/>
      </c>
      <c r="Y2167" t="str">
        <f>VLOOKUP($D2167,metadata!$B$2:$Z$451,22,0)</f>
        <v>53-1</v>
      </c>
      <c r="Z2167" t="str">
        <f>VLOOKUP($D2167,metadata!$B$2:$Z$451,23,0)</f>
        <v/>
      </c>
      <c r="AA2167" t="str">
        <f>VLOOKUP($D2167,metadata!$B$2:$Z$451,24,0)</f>
        <v>adult</v>
      </c>
      <c r="AB2167" t="str">
        <f>VLOOKUP($D2167,metadata!$B$2:$Z$451,25,0)</f>
        <v/>
      </c>
      <c r="AC2167">
        <v>17.644768856447602</v>
      </c>
      <c r="AD2167">
        <v>33.0508474576271</v>
      </c>
      <c r="AF2167">
        <f>IF(AE2167="",V2167,AE2167)</f>
        <v>115</v>
      </c>
      <c r="AG2167">
        <v>17.5</v>
      </c>
      <c r="AH2167">
        <v>2011</v>
      </c>
      <c r="AI2167" t="s">
        <v>37</v>
      </c>
      <c r="AJ2167" t="s">
        <v>37</v>
      </c>
    </row>
    <row r="2168" spans="3:36" x14ac:dyDescent="0.3">
      <c r="C2168">
        <v>2168</v>
      </c>
      <c r="D2168" t="str">
        <f t="shared" si="66"/>
        <v>53-Pudasjärvi4</v>
      </c>
      <c r="E2168" t="str">
        <f>VLOOKUP($D2168,metadata!$B$2:$S$451,2,0)</f>
        <v>Tyukmaeva, VI; Salminen, TS; Kankare, M; Knott, KE; Hoikkala, A</v>
      </c>
      <c r="F2168" t="str">
        <f>VLOOKUP($D2168,metadata!$B$2:$S$451,3,0)</f>
        <v>Adaptation to a seasonally varying environment: a strong latitudinal cline in reproductive diapause combined with high gene flow in Drosophila montana</v>
      </c>
      <c r="G2168" t="str">
        <f>VLOOKUP($D2168,metadata!$B$2:$S$451,4,0)</f>
        <v>10.1002/ece3.14</v>
      </c>
      <c r="H2168" t="str">
        <f>VLOOKUP($D2168,metadata!$B$2:$S$451,5,0)</f>
        <v>y</v>
      </c>
      <c r="I2168" t="str">
        <f>VLOOKUP($D2168,metadata!$B$2:$S$451,6,0)</f>
        <v>a</v>
      </c>
      <c r="J2168" t="str">
        <f>VLOOKUP($D2168,metadata!$B$2:$S$451,7,0)</f>
        <v>i</v>
      </c>
      <c r="K2168">
        <f>VLOOKUP($D2168,metadata!$B$2:$S$451,8,0)</f>
        <v>6</v>
      </c>
      <c r="L2168">
        <f>VLOOKUP($D2168,metadata!$B$2:$S$451,9,0)</f>
        <v>6</v>
      </c>
      <c r="M2168" t="str">
        <f>VLOOKUP($D2168,metadata!$B$2:$S$451,10,0)</f>
        <v/>
      </c>
      <c r="N2168" t="str">
        <f>VLOOKUP($D2168,metadata!$B$2:$S$451,11,0)</f>
        <v>Drosophila montana</v>
      </c>
      <c r="O2168" t="str">
        <f>VLOOKUP($D2168,metadata!$B$2:$S$451,12,0)</f>
        <v>diptera</v>
      </c>
      <c r="P2168" t="str">
        <f>VLOOKUP($D2168,metadata!$B$2:$S$451,13,0)</f>
        <v>Pudasjärvi4</v>
      </c>
      <c r="Q2168">
        <f>VLOOKUP($D2168,metadata!$B$2:$S$451,14,0)</f>
        <v>65.349999999999994</v>
      </c>
      <c r="R2168">
        <f>VLOOKUP($D2168,metadata!$B$2:$S$451,15,0)</f>
        <v>26.983333333333299</v>
      </c>
      <c r="S2168" t="str">
        <f>VLOOKUP($D2168,metadata!$B$2:$S$451,16,0)</f>
        <v/>
      </c>
      <c r="T2168" t="str">
        <f>VLOOKUP($D2168,metadata!$B$2:$S$451,17,0)</f>
        <v/>
      </c>
      <c r="U2168" t="str">
        <f>VLOOKUP($D2168,metadata!$B$2:$S$451,18,0)</f>
        <v/>
      </c>
      <c r="V2168">
        <f>VLOOKUP($D2168,metadata!$B$2:$Z$451,19,0)</f>
        <v>115</v>
      </c>
      <c r="W2168" t="str">
        <f>VLOOKUP($D2168,metadata!$B$2:$Z$451,20,0)</f>
        <v>global average</v>
      </c>
      <c r="X2168" t="str">
        <f>VLOOKUP($D2168,metadata!$B$2:$Z$451,21,0)</f>
        <v/>
      </c>
      <c r="Y2168" t="str">
        <f>VLOOKUP($D2168,metadata!$B$2:$Z$451,22,0)</f>
        <v>53-1</v>
      </c>
      <c r="Z2168" t="str">
        <f>VLOOKUP($D2168,metadata!$B$2:$Z$451,23,0)</f>
        <v/>
      </c>
      <c r="AA2168" t="str">
        <f>VLOOKUP($D2168,metadata!$B$2:$Z$451,24,0)</f>
        <v>adult</v>
      </c>
      <c r="AB2168" t="str">
        <f>VLOOKUP($D2168,metadata!$B$2:$Z$451,25,0)</f>
        <v/>
      </c>
      <c r="AC2168">
        <v>19.143552311435499</v>
      </c>
      <c r="AD2168">
        <v>2.5423728813559299</v>
      </c>
      <c r="AF2168">
        <f>IF(AE2168="",V2168,AE2168)</f>
        <v>115</v>
      </c>
      <c r="AG2168">
        <v>19</v>
      </c>
      <c r="AH2168">
        <v>2011</v>
      </c>
      <c r="AI2168" t="s">
        <v>37</v>
      </c>
      <c r="AJ2168" t="s">
        <v>37</v>
      </c>
    </row>
    <row r="2169" spans="3:36" x14ac:dyDescent="0.3">
      <c r="C2169">
        <v>2169</v>
      </c>
      <c r="D2169" t="str">
        <f t="shared" si="66"/>
        <v>53-Pudasjärvi4</v>
      </c>
      <c r="E2169" t="str">
        <f>VLOOKUP($D2169,metadata!$B$2:$S$451,2,0)</f>
        <v>Tyukmaeva, VI; Salminen, TS; Kankare, M; Knott, KE; Hoikkala, A</v>
      </c>
      <c r="F2169" t="str">
        <f>VLOOKUP($D2169,metadata!$B$2:$S$451,3,0)</f>
        <v>Adaptation to a seasonally varying environment: a strong latitudinal cline in reproductive diapause combined with high gene flow in Drosophila montana</v>
      </c>
      <c r="G2169" t="str">
        <f>VLOOKUP($D2169,metadata!$B$2:$S$451,4,0)</f>
        <v>10.1002/ece3.14</v>
      </c>
      <c r="H2169" t="str">
        <f>VLOOKUP($D2169,metadata!$B$2:$S$451,5,0)</f>
        <v>y</v>
      </c>
      <c r="I2169" t="str">
        <f>VLOOKUP($D2169,metadata!$B$2:$S$451,6,0)</f>
        <v>a</v>
      </c>
      <c r="J2169" t="str">
        <f>VLOOKUP($D2169,metadata!$B$2:$S$451,7,0)</f>
        <v>i</v>
      </c>
      <c r="K2169">
        <f>VLOOKUP($D2169,metadata!$B$2:$S$451,8,0)</f>
        <v>6</v>
      </c>
      <c r="L2169">
        <f>VLOOKUP($D2169,metadata!$B$2:$S$451,9,0)</f>
        <v>6</v>
      </c>
      <c r="M2169" t="str">
        <f>VLOOKUP($D2169,metadata!$B$2:$S$451,10,0)</f>
        <v/>
      </c>
      <c r="N2169" t="str">
        <f>VLOOKUP($D2169,metadata!$B$2:$S$451,11,0)</f>
        <v>Drosophila montana</v>
      </c>
      <c r="O2169" t="str">
        <f>VLOOKUP($D2169,metadata!$B$2:$S$451,12,0)</f>
        <v>diptera</v>
      </c>
      <c r="P2169" t="str">
        <f>VLOOKUP($D2169,metadata!$B$2:$S$451,13,0)</f>
        <v>Pudasjärvi4</v>
      </c>
      <c r="Q2169">
        <f>VLOOKUP($D2169,metadata!$B$2:$S$451,14,0)</f>
        <v>65.349999999999994</v>
      </c>
      <c r="R2169">
        <f>VLOOKUP($D2169,metadata!$B$2:$S$451,15,0)</f>
        <v>26.983333333333299</v>
      </c>
      <c r="S2169" t="str">
        <f>VLOOKUP($D2169,metadata!$B$2:$S$451,16,0)</f>
        <v/>
      </c>
      <c r="T2169" t="str">
        <f>VLOOKUP($D2169,metadata!$B$2:$S$451,17,0)</f>
        <v/>
      </c>
      <c r="U2169" t="str">
        <f>VLOOKUP($D2169,metadata!$B$2:$S$451,18,0)</f>
        <v/>
      </c>
      <c r="V2169">
        <f>VLOOKUP($D2169,metadata!$B$2:$Z$451,19,0)</f>
        <v>115</v>
      </c>
      <c r="W2169" t="str">
        <f>VLOOKUP($D2169,metadata!$B$2:$Z$451,20,0)</f>
        <v>global average</v>
      </c>
      <c r="X2169" t="str">
        <f>VLOOKUP($D2169,metadata!$B$2:$Z$451,21,0)</f>
        <v/>
      </c>
      <c r="Y2169" t="str">
        <f>VLOOKUP($D2169,metadata!$B$2:$Z$451,22,0)</f>
        <v>53-1</v>
      </c>
      <c r="Z2169" t="str">
        <f>VLOOKUP($D2169,metadata!$B$2:$Z$451,23,0)</f>
        <v/>
      </c>
      <c r="AA2169" t="str">
        <f>VLOOKUP($D2169,metadata!$B$2:$Z$451,24,0)</f>
        <v>adult</v>
      </c>
      <c r="AB2169" t="str">
        <f>VLOOKUP($D2169,metadata!$B$2:$Z$451,25,0)</f>
        <v/>
      </c>
      <c r="AC2169">
        <v>20.540145985401399</v>
      </c>
      <c r="AD2169">
        <v>5.0847457627118597</v>
      </c>
      <c r="AF2169">
        <f>IF(AE2169="",V2169,AE2169)</f>
        <v>115</v>
      </c>
      <c r="AG2169">
        <v>20.5</v>
      </c>
      <c r="AH2169">
        <v>2011</v>
      </c>
      <c r="AI2169" t="s">
        <v>37</v>
      </c>
      <c r="AJ2169" t="s">
        <v>37</v>
      </c>
    </row>
    <row r="2170" spans="3:36" x14ac:dyDescent="0.3">
      <c r="C2170">
        <v>2170</v>
      </c>
      <c r="D2170" t="str">
        <f t="shared" si="66"/>
        <v>53-Paltamo1</v>
      </c>
      <c r="E2170" t="str">
        <f>VLOOKUP($D2170,metadata!$B$2:$S$451,2,0)</f>
        <v>Tyukmaeva, VI; Salminen, TS; Kankare, M; Knott, KE; Hoikkala, A</v>
      </c>
      <c r="F2170" t="str">
        <f>VLOOKUP($D2170,metadata!$B$2:$S$451,3,0)</f>
        <v>Adaptation to a seasonally varying environment: a strong latitudinal cline in reproductive diapause combined with high gene flow in Drosophila montana</v>
      </c>
      <c r="G2170" t="str">
        <f>VLOOKUP($D2170,metadata!$B$2:$S$451,4,0)</f>
        <v>10.1002/ece3.14</v>
      </c>
      <c r="H2170" t="str">
        <f>VLOOKUP($D2170,metadata!$B$2:$S$451,5,0)</f>
        <v>y</v>
      </c>
      <c r="I2170" t="str">
        <f>VLOOKUP($D2170,metadata!$B$2:$S$451,6,0)</f>
        <v>a</v>
      </c>
      <c r="J2170" t="str">
        <f>VLOOKUP($D2170,metadata!$B$2:$S$451,7,0)</f>
        <v>i</v>
      </c>
      <c r="K2170">
        <f>VLOOKUP($D2170,metadata!$B$2:$S$451,8,0)</f>
        <v>6</v>
      </c>
      <c r="L2170">
        <f>VLOOKUP($D2170,metadata!$B$2:$S$451,9,0)</f>
        <v>4</v>
      </c>
      <c r="M2170" t="str">
        <f>VLOOKUP($D2170,metadata!$B$2:$S$451,10,0)</f>
        <v/>
      </c>
      <c r="N2170" t="str">
        <f>VLOOKUP($D2170,metadata!$B$2:$S$451,11,0)</f>
        <v>Drosophila montana</v>
      </c>
      <c r="O2170" t="str">
        <f>VLOOKUP($D2170,metadata!$B$2:$S$451,12,0)</f>
        <v>diptera</v>
      </c>
      <c r="P2170" t="str">
        <f>VLOOKUP($D2170,metadata!$B$2:$S$451,13,0)</f>
        <v>Paltamo1</v>
      </c>
      <c r="Q2170">
        <f>VLOOKUP($D2170,metadata!$B$2:$S$451,14,0)</f>
        <v>64.400000000000006</v>
      </c>
      <c r="R2170">
        <f>VLOOKUP($D2170,metadata!$B$2:$S$451,15,0)</f>
        <v>27.8333333333333</v>
      </c>
      <c r="S2170" t="str">
        <f>VLOOKUP($D2170,metadata!$B$2:$S$451,16,0)</f>
        <v/>
      </c>
      <c r="T2170" t="str">
        <f>VLOOKUP($D2170,metadata!$B$2:$S$451,17,0)</f>
        <v/>
      </c>
      <c r="U2170" t="str">
        <f>VLOOKUP($D2170,metadata!$B$2:$S$451,18,0)</f>
        <v/>
      </c>
      <c r="V2170">
        <f>VLOOKUP($D2170,metadata!$B$2:$Z$451,19,0)</f>
        <v>115</v>
      </c>
      <c r="W2170" t="str">
        <f>VLOOKUP($D2170,metadata!$B$2:$Z$451,20,0)</f>
        <v>global average</v>
      </c>
      <c r="X2170" t="str">
        <f>VLOOKUP($D2170,metadata!$B$2:$Z$451,21,0)</f>
        <v/>
      </c>
      <c r="Y2170" t="str">
        <f>VLOOKUP($D2170,metadata!$B$2:$Z$451,22,0)</f>
        <v>53-1</v>
      </c>
      <c r="Z2170" t="str">
        <f>VLOOKUP($D2170,metadata!$B$2:$Z$451,23,0)</f>
        <v/>
      </c>
      <c r="AA2170" t="str">
        <f>VLOOKUP($D2170,metadata!$B$2:$Z$451,24,0)</f>
        <v>adult</v>
      </c>
      <c r="AB2170" t="str">
        <f>VLOOKUP($D2170,metadata!$B$2:$Z$451,25,0)</f>
        <v/>
      </c>
      <c r="AC2170">
        <v>16.031422764227599</v>
      </c>
      <c r="AD2170">
        <v>98.3333333333333</v>
      </c>
      <c r="AF2170">
        <f>IF(AE2170="",V2170,AE2170)</f>
        <v>115</v>
      </c>
      <c r="AG2170">
        <v>16</v>
      </c>
      <c r="AH2170">
        <v>2011</v>
      </c>
      <c r="AI2170" t="s">
        <v>37</v>
      </c>
      <c r="AJ2170" t="s">
        <v>37</v>
      </c>
    </row>
    <row r="2171" spans="3:36" x14ac:dyDescent="0.3">
      <c r="C2171">
        <v>2171</v>
      </c>
      <c r="D2171" t="str">
        <f t="shared" si="66"/>
        <v>53-Paltamo1</v>
      </c>
      <c r="E2171" t="str">
        <f>VLOOKUP($D2171,metadata!$B$2:$S$451,2,0)</f>
        <v>Tyukmaeva, VI; Salminen, TS; Kankare, M; Knott, KE; Hoikkala, A</v>
      </c>
      <c r="F2171" t="str">
        <f>VLOOKUP($D2171,metadata!$B$2:$S$451,3,0)</f>
        <v>Adaptation to a seasonally varying environment: a strong latitudinal cline in reproductive diapause combined with high gene flow in Drosophila montana</v>
      </c>
      <c r="G2171" t="str">
        <f>VLOOKUP($D2171,metadata!$B$2:$S$451,4,0)</f>
        <v>10.1002/ece3.14</v>
      </c>
      <c r="H2171" t="str">
        <f>VLOOKUP($D2171,metadata!$B$2:$S$451,5,0)</f>
        <v>y</v>
      </c>
      <c r="I2171" t="str">
        <f>VLOOKUP($D2171,metadata!$B$2:$S$451,6,0)</f>
        <v>a</v>
      </c>
      <c r="J2171" t="str">
        <f>VLOOKUP($D2171,metadata!$B$2:$S$451,7,0)</f>
        <v>i</v>
      </c>
      <c r="K2171">
        <f>VLOOKUP($D2171,metadata!$B$2:$S$451,8,0)</f>
        <v>6</v>
      </c>
      <c r="L2171">
        <f>VLOOKUP($D2171,metadata!$B$2:$S$451,9,0)</f>
        <v>4</v>
      </c>
      <c r="M2171" t="str">
        <f>VLOOKUP($D2171,metadata!$B$2:$S$451,10,0)</f>
        <v/>
      </c>
      <c r="N2171" t="str">
        <f>VLOOKUP($D2171,metadata!$B$2:$S$451,11,0)</f>
        <v>Drosophila montana</v>
      </c>
      <c r="O2171" t="str">
        <f>VLOOKUP($D2171,metadata!$B$2:$S$451,12,0)</f>
        <v>diptera</v>
      </c>
      <c r="P2171" t="str">
        <f>VLOOKUP($D2171,metadata!$B$2:$S$451,13,0)</f>
        <v>Paltamo1</v>
      </c>
      <c r="Q2171">
        <f>VLOOKUP($D2171,metadata!$B$2:$S$451,14,0)</f>
        <v>64.400000000000006</v>
      </c>
      <c r="R2171">
        <f>VLOOKUP($D2171,metadata!$B$2:$S$451,15,0)</f>
        <v>27.8333333333333</v>
      </c>
      <c r="S2171" t="str">
        <f>VLOOKUP($D2171,metadata!$B$2:$S$451,16,0)</f>
        <v/>
      </c>
      <c r="T2171" t="str">
        <f>VLOOKUP($D2171,metadata!$B$2:$S$451,17,0)</f>
        <v/>
      </c>
      <c r="U2171" t="str">
        <f>VLOOKUP($D2171,metadata!$B$2:$S$451,18,0)</f>
        <v/>
      </c>
      <c r="V2171">
        <f>VLOOKUP($D2171,metadata!$B$2:$Z$451,19,0)</f>
        <v>115</v>
      </c>
      <c r="W2171" t="str">
        <f>VLOOKUP($D2171,metadata!$B$2:$Z$451,20,0)</f>
        <v>global average</v>
      </c>
      <c r="X2171" t="str">
        <f>VLOOKUP($D2171,metadata!$B$2:$Z$451,21,0)</f>
        <v/>
      </c>
      <c r="Y2171" t="str">
        <f>VLOOKUP($D2171,metadata!$B$2:$Z$451,22,0)</f>
        <v>53-1</v>
      </c>
      <c r="Z2171" t="str">
        <f>VLOOKUP($D2171,metadata!$B$2:$Z$451,23,0)</f>
        <v/>
      </c>
      <c r="AA2171" t="str">
        <f>VLOOKUP($D2171,metadata!$B$2:$Z$451,24,0)</f>
        <v>adult</v>
      </c>
      <c r="AB2171" t="str">
        <f>VLOOKUP($D2171,metadata!$B$2:$Z$451,25,0)</f>
        <v/>
      </c>
      <c r="AC2171">
        <v>17.6678861788617</v>
      </c>
      <c r="AD2171">
        <v>83.3333333333333</v>
      </c>
      <c r="AF2171">
        <f>IF(AE2171="",V2171,AE2171)</f>
        <v>115</v>
      </c>
      <c r="AG2171">
        <v>17.5</v>
      </c>
      <c r="AH2171">
        <v>2011</v>
      </c>
      <c r="AI2171" t="s">
        <v>37</v>
      </c>
      <c r="AJ2171" t="s">
        <v>37</v>
      </c>
    </row>
    <row r="2172" spans="3:36" x14ac:dyDescent="0.3">
      <c r="C2172">
        <v>2172</v>
      </c>
      <c r="D2172" t="str">
        <f t="shared" si="66"/>
        <v>53-Paltamo1</v>
      </c>
      <c r="E2172" t="str">
        <f>VLOOKUP($D2172,metadata!$B$2:$S$451,2,0)</f>
        <v>Tyukmaeva, VI; Salminen, TS; Kankare, M; Knott, KE; Hoikkala, A</v>
      </c>
      <c r="F2172" t="str">
        <f>VLOOKUP($D2172,metadata!$B$2:$S$451,3,0)</f>
        <v>Adaptation to a seasonally varying environment: a strong latitudinal cline in reproductive diapause combined with high gene flow in Drosophila montana</v>
      </c>
      <c r="G2172" t="str">
        <f>VLOOKUP($D2172,metadata!$B$2:$S$451,4,0)</f>
        <v>10.1002/ece3.14</v>
      </c>
      <c r="H2172" t="str">
        <f>VLOOKUP($D2172,metadata!$B$2:$S$451,5,0)</f>
        <v>y</v>
      </c>
      <c r="I2172" t="str">
        <f>VLOOKUP($D2172,metadata!$B$2:$S$451,6,0)</f>
        <v>a</v>
      </c>
      <c r="J2172" t="str">
        <f>VLOOKUP($D2172,metadata!$B$2:$S$451,7,0)</f>
        <v>i</v>
      </c>
      <c r="K2172">
        <f>VLOOKUP($D2172,metadata!$B$2:$S$451,8,0)</f>
        <v>6</v>
      </c>
      <c r="L2172">
        <f>VLOOKUP($D2172,metadata!$B$2:$S$451,9,0)</f>
        <v>4</v>
      </c>
      <c r="M2172" t="str">
        <f>VLOOKUP($D2172,metadata!$B$2:$S$451,10,0)</f>
        <v/>
      </c>
      <c r="N2172" t="str">
        <f>VLOOKUP($D2172,metadata!$B$2:$S$451,11,0)</f>
        <v>Drosophila montana</v>
      </c>
      <c r="O2172" t="str">
        <f>VLOOKUP($D2172,metadata!$B$2:$S$451,12,0)</f>
        <v>diptera</v>
      </c>
      <c r="P2172" t="str">
        <f>VLOOKUP($D2172,metadata!$B$2:$S$451,13,0)</f>
        <v>Paltamo1</v>
      </c>
      <c r="Q2172">
        <f>VLOOKUP($D2172,metadata!$B$2:$S$451,14,0)</f>
        <v>64.400000000000006</v>
      </c>
      <c r="R2172">
        <f>VLOOKUP($D2172,metadata!$B$2:$S$451,15,0)</f>
        <v>27.8333333333333</v>
      </c>
      <c r="S2172" t="str">
        <f>VLOOKUP($D2172,metadata!$B$2:$S$451,16,0)</f>
        <v/>
      </c>
      <c r="T2172" t="str">
        <f>VLOOKUP($D2172,metadata!$B$2:$S$451,17,0)</f>
        <v/>
      </c>
      <c r="U2172" t="str">
        <f>VLOOKUP($D2172,metadata!$B$2:$S$451,18,0)</f>
        <v/>
      </c>
      <c r="V2172">
        <f>VLOOKUP($D2172,metadata!$B$2:$Z$451,19,0)</f>
        <v>115</v>
      </c>
      <c r="W2172" t="str">
        <f>VLOOKUP($D2172,metadata!$B$2:$Z$451,20,0)</f>
        <v>global average</v>
      </c>
      <c r="X2172" t="str">
        <f>VLOOKUP($D2172,metadata!$B$2:$Z$451,21,0)</f>
        <v/>
      </c>
      <c r="Y2172" t="str">
        <f>VLOOKUP($D2172,metadata!$B$2:$Z$451,22,0)</f>
        <v>53-1</v>
      </c>
      <c r="Z2172" t="str">
        <f>VLOOKUP($D2172,metadata!$B$2:$Z$451,23,0)</f>
        <v/>
      </c>
      <c r="AA2172" t="str">
        <f>VLOOKUP($D2172,metadata!$B$2:$Z$451,24,0)</f>
        <v>adult</v>
      </c>
      <c r="AB2172" t="str">
        <f>VLOOKUP($D2172,metadata!$B$2:$Z$451,25,0)</f>
        <v/>
      </c>
      <c r="AC2172">
        <v>19.1910264227642</v>
      </c>
      <c r="AD2172">
        <v>4.5833333333333099</v>
      </c>
      <c r="AF2172">
        <f>IF(AE2172="",V2172,AE2172)</f>
        <v>115</v>
      </c>
      <c r="AG2172">
        <v>19</v>
      </c>
      <c r="AH2172">
        <v>2011</v>
      </c>
      <c r="AI2172" t="s">
        <v>37</v>
      </c>
      <c r="AJ2172" t="s">
        <v>37</v>
      </c>
    </row>
    <row r="2173" spans="3:36" x14ac:dyDescent="0.3">
      <c r="C2173">
        <v>2173</v>
      </c>
      <c r="D2173" t="str">
        <f t="shared" si="66"/>
        <v>53-Paltamo1</v>
      </c>
      <c r="E2173" t="str">
        <f>VLOOKUP($D2173,metadata!$B$2:$S$451,2,0)</f>
        <v>Tyukmaeva, VI; Salminen, TS; Kankare, M; Knott, KE; Hoikkala, A</v>
      </c>
      <c r="F2173" t="str">
        <f>VLOOKUP($D2173,metadata!$B$2:$S$451,3,0)</f>
        <v>Adaptation to a seasonally varying environment: a strong latitudinal cline in reproductive diapause combined with high gene flow in Drosophila montana</v>
      </c>
      <c r="G2173" t="str">
        <f>VLOOKUP($D2173,metadata!$B$2:$S$451,4,0)</f>
        <v>10.1002/ece3.14</v>
      </c>
      <c r="H2173" t="str">
        <f>VLOOKUP($D2173,metadata!$B$2:$S$451,5,0)</f>
        <v>y</v>
      </c>
      <c r="I2173" t="str">
        <f>VLOOKUP($D2173,metadata!$B$2:$S$451,6,0)</f>
        <v>a</v>
      </c>
      <c r="J2173" t="str">
        <f>VLOOKUP($D2173,metadata!$B$2:$S$451,7,0)</f>
        <v>i</v>
      </c>
      <c r="K2173">
        <f>VLOOKUP($D2173,metadata!$B$2:$S$451,8,0)</f>
        <v>6</v>
      </c>
      <c r="L2173">
        <f>VLOOKUP($D2173,metadata!$B$2:$S$451,9,0)</f>
        <v>4</v>
      </c>
      <c r="M2173" t="str">
        <f>VLOOKUP($D2173,metadata!$B$2:$S$451,10,0)</f>
        <v/>
      </c>
      <c r="N2173" t="str">
        <f>VLOOKUP($D2173,metadata!$B$2:$S$451,11,0)</f>
        <v>Drosophila montana</v>
      </c>
      <c r="O2173" t="str">
        <f>VLOOKUP($D2173,metadata!$B$2:$S$451,12,0)</f>
        <v>diptera</v>
      </c>
      <c r="P2173" t="str">
        <f>VLOOKUP($D2173,metadata!$B$2:$S$451,13,0)</f>
        <v>Paltamo1</v>
      </c>
      <c r="Q2173">
        <f>VLOOKUP($D2173,metadata!$B$2:$S$451,14,0)</f>
        <v>64.400000000000006</v>
      </c>
      <c r="R2173">
        <f>VLOOKUP($D2173,metadata!$B$2:$S$451,15,0)</f>
        <v>27.8333333333333</v>
      </c>
      <c r="S2173" t="str">
        <f>VLOOKUP($D2173,metadata!$B$2:$S$451,16,0)</f>
        <v/>
      </c>
      <c r="T2173" t="str">
        <f>VLOOKUP($D2173,metadata!$B$2:$S$451,17,0)</f>
        <v/>
      </c>
      <c r="U2173" t="str">
        <f>VLOOKUP($D2173,metadata!$B$2:$S$451,18,0)</f>
        <v/>
      </c>
      <c r="V2173">
        <f>VLOOKUP($D2173,metadata!$B$2:$Z$451,19,0)</f>
        <v>115</v>
      </c>
      <c r="W2173" t="str">
        <f>VLOOKUP($D2173,metadata!$B$2:$Z$451,20,0)</f>
        <v>global average</v>
      </c>
      <c r="X2173" t="str">
        <f>VLOOKUP($D2173,metadata!$B$2:$Z$451,21,0)</f>
        <v/>
      </c>
      <c r="Y2173" t="str">
        <f>VLOOKUP($D2173,metadata!$B$2:$Z$451,22,0)</f>
        <v>53-1</v>
      </c>
      <c r="Z2173" t="str">
        <f>VLOOKUP($D2173,metadata!$B$2:$Z$451,23,0)</f>
        <v/>
      </c>
      <c r="AA2173" t="str">
        <f>VLOOKUP($D2173,metadata!$B$2:$Z$451,24,0)</f>
        <v>adult</v>
      </c>
      <c r="AB2173" t="str">
        <f>VLOOKUP($D2173,metadata!$B$2:$Z$451,25,0)</f>
        <v/>
      </c>
      <c r="AC2173">
        <v>20.5737398373983</v>
      </c>
      <c r="AD2173">
        <v>3.3333333333333099</v>
      </c>
      <c r="AF2173">
        <f>IF(AE2173="",V2173,AE2173)</f>
        <v>115</v>
      </c>
      <c r="AG2173">
        <v>20.5</v>
      </c>
      <c r="AH2173">
        <v>2011</v>
      </c>
      <c r="AI2173" t="s">
        <v>37</v>
      </c>
      <c r="AJ2173" t="s">
        <v>37</v>
      </c>
    </row>
    <row r="2174" spans="3:36" x14ac:dyDescent="0.3">
      <c r="C2174">
        <v>2174</v>
      </c>
      <c r="D2174" t="str">
        <f t="shared" si="66"/>
        <v>53-Paltamo2</v>
      </c>
      <c r="E2174" t="str">
        <f>VLOOKUP($D2174,metadata!$B$2:$S$451,2,0)</f>
        <v>Tyukmaeva, VI; Salminen, TS; Kankare, M; Knott, KE; Hoikkala, A</v>
      </c>
      <c r="F2174" t="str">
        <f>VLOOKUP($D2174,metadata!$B$2:$S$451,3,0)</f>
        <v>Adaptation to a seasonally varying environment: a strong latitudinal cline in reproductive diapause combined with high gene flow in Drosophila montana</v>
      </c>
      <c r="G2174" t="str">
        <f>VLOOKUP($D2174,metadata!$B$2:$S$451,4,0)</f>
        <v>10.1002/ece3.14</v>
      </c>
      <c r="H2174" t="str">
        <f>VLOOKUP($D2174,metadata!$B$2:$S$451,5,0)</f>
        <v>y</v>
      </c>
      <c r="I2174" t="str">
        <f>VLOOKUP($D2174,metadata!$B$2:$S$451,6,0)</f>
        <v>a</v>
      </c>
      <c r="J2174" t="str">
        <f>VLOOKUP($D2174,metadata!$B$2:$S$451,7,0)</f>
        <v>i</v>
      </c>
      <c r="K2174">
        <f>VLOOKUP($D2174,metadata!$B$2:$S$451,8,0)</f>
        <v>6</v>
      </c>
      <c r="L2174">
        <f>VLOOKUP($D2174,metadata!$B$2:$S$451,9,0)</f>
        <v>4</v>
      </c>
      <c r="M2174" t="str">
        <f>VLOOKUP($D2174,metadata!$B$2:$S$451,10,0)</f>
        <v/>
      </c>
      <c r="N2174" t="str">
        <f>VLOOKUP($D2174,metadata!$B$2:$S$451,11,0)</f>
        <v>Drosophila montana</v>
      </c>
      <c r="O2174" t="str">
        <f>VLOOKUP($D2174,metadata!$B$2:$S$451,12,0)</f>
        <v>diptera</v>
      </c>
      <c r="P2174" t="str">
        <f>VLOOKUP($D2174,metadata!$B$2:$S$451,13,0)</f>
        <v>Paltamo2</v>
      </c>
      <c r="Q2174">
        <f>VLOOKUP($D2174,metadata!$B$2:$S$451,14,0)</f>
        <v>64.400000000000006</v>
      </c>
      <c r="R2174">
        <f>VLOOKUP($D2174,metadata!$B$2:$S$451,15,0)</f>
        <v>27.8333333333333</v>
      </c>
      <c r="S2174" t="str">
        <f>VLOOKUP($D2174,metadata!$B$2:$S$451,16,0)</f>
        <v/>
      </c>
      <c r="T2174" t="str">
        <f>VLOOKUP($D2174,metadata!$B$2:$S$451,17,0)</f>
        <v/>
      </c>
      <c r="U2174" t="str">
        <f>VLOOKUP($D2174,metadata!$B$2:$S$451,18,0)</f>
        <v/>
      </c>
      <c r="V2174">
        <f>VLOOKUP($D2174,metadata!$B$2:$Z$451,19,0)</f>
        <v>115</v>
      </c>
      <c r="W2174" t="str">
        <f>VLOOKUP($D2174,metadata!$B$2:$Z$451,20,0)</f>
        <v>global average</v>
      </c>
      <c r="X2174" t="str">
        <f>VLOOKUP($D2174,metadata!$B$2:$Z$451,21,0)</f>
        <v/>
      </c>
      <c r="Y2174" t="str">
        <f>VLOOKUP($D2174,metadata!$B$2:$Z$451,22,0)</f>
        <v>53-1</v>
      </c>
      <c r="Z2174" t="str">
        <f>VLOOKUP($D2174,metadata!$B$2:$Z$451,23,0)</f>
        <v/>
      </c>
      <c r="AA2174" t="str">
        <f>VLOOKUP($D2174,metadata!$B$2:$Z$451,24,0)</f>
        <v>adult</v>
      </c>
      <c r="AB2174" t="str">
        <f>VLOOKUP($D2174,metadata!$B$2:$Z$451,25,0)</f>
        <v/>
      </c>
      <c r="AC2174">
        <v>15.9948577235772</v>
      </c>
      <c r="AD2174">
        <v>84.1666666666666</v>
      </c>
      <c r="AF2174">
        <f>IF(AE2174="",V2174,AE2174)</f>
        <v>115</v>
      </c>
      <c r="AG2174">
        <v>16</v>
      </c>
      <c r="AH2174">
        <v>2011</v>
      </c>
      <c r="AI2174" t="s">
        <v>37</v>
      </c>
      <c r="AJ2174" t="s">
        <v>37</v>
      </c>
    </row>
    <row r="2175" spans="3:36" x14ac:dyDescent="0.3">
      <c r="C2175">
        <v>2175</v>
      </c>
      <c r="D2175" t="str">
        <f t="shared" si="66"/>
        <v>53-Paltamo2</v>
      </c>
      <c r="E2175" t="str">
        <f>VLOOKUP($D2175,metadata!$B$2:$S$451,2,0)</f>
        <v>Tyukmaeva, VI; Salminen, TS; Kankare, M; Knott, KE; Hoikkala, A</v>
      </c>
      <c r="F2175" t="str">
        <f>VLOOKUP($D2175,metadata!$B$2:$S$451,3,0)</f>
        <v>Adaptation to a seasonally varying environment: a strong latitudinal cline in reproductive diapause combined with high gene flow in Drosophila montana</v>
      </c>
      <c r="G2175" t="str">
        <f>VLOOKUP($D2175,metadata!$B$2:$S$451,4,0)</f>
        <v>10.1002/ece3.14</v>
      </c>
      <c r="H2175" t="str">
        <f>VLOOKUP($D2175,metadata!$B$2:$S$451,5,0)</f>
        <v>y</v>
      </c>
      <c r="I2175" t="str">
        <f>VLOOKUP($D2175,metadata!$B$2:$S$451,6,0)</f>
        <v>a</v>
      </c>
      <c r="J2175" t="str">
        <f>VLOOKUP($D2175,metadata!$B$2:$S$451,7,0)</f>
        <v>i</v>
      </c>
      <c r="K2175">
        <f>VLOOKUP($D2175,metadata!$B$2:$S$451,8,0)</f>
        <v>6</v>
      </c>
      <c r="L2175">
        <f>VLOOKUP($D2175,metadata!$B$2:$S$451,9,0)</f>
        <v>4</v>
      </c>
      <c r="M2175" t="str">
        <f>VLOOKUP($D2175,metadata!$B$2:$S$451,10,0)</f>
        <v/>
      </c>
      <c r="N2175" t="str">
        <f>VLOOKUP($D2175,metadata!$B$2:$S$451,11,0)</f>
        <v>Drosophila montana</v>
      </c>
      <c r="O2175" t="str">
        <f>VLOOKUP($D2175,metadata!$B$2:$S$451,12,0)</f>
        <v>diptera</v>
      </c>
      <c r="P2175" t="str">
        <f>VLOOKUP($D2175,metadata!$B$2:$S$451,13,0)</f>
        <v>Paltamo2</v>
      </c>
      <c r="Q2175">
        <f>VLOOKUP($D2175,metadata!$B$2:$S$451,14,0)</f>
        <v>64.400000000000006</v>
      </c>
      <c r="R2175">
        <f>VLOOKUP($D2175,metadata!$B$2:$S$451,15,0)</f>
        <v>27.8333333333333</v>
      </c>
      <c r="S2175" t="str">
        <f>VLOOKUP($D2175,metadata!$B$2:$S$451,16,0)</f>
        <v/>
      </c>
      <c r="T2175" t="str">
        <f>VLOOKUP($D2175,metadata!$B$2:$S$451,17,0)</f>
        <v/>
      </c>
      <c r="U2175" t="str">
        <f>VLOOKUP($D2175,metadata!$B$2:$S$451,18,0)</f>
        <v/>
      </c>
      <c r="V2175">
        <f>VLOOKUP($D2175,metadata!$B$2:$Z$451,19,0)</f>
        <v>115</v>
      </c>
      <c r="W2175" t="str">
        <f>VLOOKUP($D2175,metadata!$B$2:$Z$451,20,0)</f>
        <v>global average</v>
      </c>
      <c r="X2175" t="str">
        <f>VLOOKUP($D2175,metadata!$B$2:$Z$451,21,0)</f>
        <v/>
      </c>
      <c r="Y2175" t="str">
        <f>VLOOKUP($D2175,metadata!$B$2:$Z$451,22,0)</f>
        <v>53-1</v>
      </c>
      <c r="Z2175" t="str">
        <f>VLOOKUP($D2175,metadata!$B$2:$Z$451,23,0)</f>
        <v/>
      </c>
      <c r="AA2175" t="str">
        <f>VLOOKUP($D2175,metadata!$B$2:$Z$451,24,0)</f>
        <v>adult</v>
      </c>
      <c r="AB2175" t="str">
        <f>VLOOKUP($D2175,metadata!$B$2:$Z$451,25,0)</f>
        <v/>
      </c>
      <c r="AC2175">
        <v>17.660772357723499</v>
      </c>
      <c r="AD2175">
        <v>41.6666666666666</v>
      </c>
      <c r="AF2175">
        <f>IF(AE2175="",V2175,AE2175)</f>
        <v>115</v>
      </c>
      <c r="AG2175">
        <v>17.5</v>
      </c>
      <c r="AH2175">
        <v>2011</v>
      </c>
      <c r="AI2175" t="s">
        <v>37</v>
      </c>
      <c r="AJ2175" t="s">
        <v>37</v>
      </c>
    </row>
    <row r="2176" spans="3:36" x14ac:dyDescent="0.3">
      <c r="C2176">
        <v>2176</v>
      </c>
      <c r="D2176" t="str">
        <f t="shared" si="66"/>
        <v>53-Paltamo2</v>
      </c>
      <c r="E2176" t="str">
        <f>VLOOKUP($D2176,metadata!$B$2:$S$451,2,0)</f>
        <v>Tyukmaeva, VI; Salminen, TS; Kankare, M; Knott, KE; Hoikkala, A</v>
      </c>
      <c r="F2176" t="str">
        <f>VLOOKUP($D2176,metadata!$B$2:$S$451,3,0)</f>
        <v>Adaptation to a seasonally varying environment: a strong latitudinal cline in reproductive diapause combined with high gene flow in Drosophila montana</v>
      </c>
      <c r="G2176" t="str">
        <f>VLOOKUP($D2176,metadata!$B$2:$S$451,4,0)</f>
        <v>10.1002/ece3.14</v>
      </c>
      <c r="H2176" t="str">
        <f>VLOOKUP($D2176,metadata!$B$2:$S$451,5,0)</f>
        <v>y</v>
      </c>
      <c r="I2176" t="str">
        <f>VLOOKUP($D2176,metadata!$B$2:$S$451,6,0)</f>
        <v>a</v>
      </c>
      <c r="J2176" t="str">
        <f>VLOOKUP($D2176,metadata!$B$2:$S$451,7,0)</f>
        <v>i</v>
      </c>
      <c r="K2176">
        <f>VLOOKUP($D2176,metadata!$B$2:$S$451,8,0)</f>
        <v>6</v>
      </c>
      <c r="L2176">
        <f>VLOOKUP($D2176,metadata!$B$2:$S$451,9,0)</f>
        <v>4</v>
      </c>
      <c r="M2176" t="str">
        <f>VLOOKUP($D2176,metadata!$B$2:$S$451,10,0)</f>
        <v/>
      </c>
      <c r="N2176" t="str">
        <f>VLOOKUP($D2176,metadata!$B$2:$S$451,11,0)</f>
        <v>Drosophila montana</v>
      </c>
      <c r="O2176" t="str">
        <f>VLOOKUP($D2176,metadata!$B$2:$S$451,12,0)</f>
        <v>diptera</v>
      </c>
      <c r="P2176" t="str">
        <f>VLOOKUP($D2176,metadata!$B$2:$S$451,13,0)</f>
        <v>Paltamo2</v>
      </c>
      <c r="Q2176">
        <f>VLOOKUP($D2176,metadata!$B$2:$S$451,14,0)</f>
        <v>64.400000000000006</v>
      </c>
      <c r="R2176">
        <f>VLOOKUP($D2176,metadata!$B$2:$S$451,15,0)</f>
        <v>27.8333333333333</v>
      </c>
      <c r="S2176" t="str">
        <f>VLOOKUP($D2176,metadata!$B$2:$S$451,16,0)</f>
        <v/>
      </c>
      <c r="T2176" t="str">
        <f>VLOOKUP($D2176,metadata!$B$2:$S$451,17,0)</f>
        <v/>
      </c>
      <c r="U2176" t="str">
        <f>VLOOKUP($D2176,metadata!$B$2:$S$451,18,0)</f>
        <v/>
      </c>
      <c r="V2176">
        <f>VLOOKUP($D2176,metadata!$B$2:$Z$451,19,0)</f>
        <v>115</v>
      </c>
      <c r="W2176" t="str">
        <f>VLOOKUP($D2176,metadata!$B$2:$Z$451,20,0)</f>
        <v>global average</v>
      </c>
      <c r="X2176" t="str">
        <f>VLOOKUP($D2176,metadata!$B$2:$Z$451,21,0)</f>
        <v/>
      </c>
      <c r="Y2176" t="str">
        <f>VLOOKUP($D2176,metadata!$B$2:$Z$451,22,0)</f>
        <v>53-1</v>
      </c>
      <c r="Z2176" t="str">
        <f>VLOOKUP($D2176,metadata!$B$2:$Z$451,23,0)</f>
        <v/>
      </c>
      <c r="AA2176" t="str">
        <f>VLOOKUP($D2176,metadata!$B$2:$Z$451,24,0)</f>
        <v>adult</v>
      </c>
      <c r="AB2176" t="str">
        <f>VLOOKUP($D2176,metadata!$B$2:$Z$451,25,0)</f>
        <v/>
      </c>
      <c r="AC2176">
        <v>19.176087398373902</v>
      </c>
      <c r="AD2176">
        <v>17.0833333333333</v>
      </c>
      <c r="AF2176">
        <f>IF(AE2176="",V2176,AE2176)</f>
        <v>115</v>
      </c>
      <c r="AG2176">
        <v>19</v>
      </c>
      <c r="AH2176">
        <v>2011</v>
      </c>
      <c r="AI2176" t="s">
        <v>37</v>
      </c>
      <c r="AJ2176" t="s">
        <v>37</v>
      </c>
    </row>
    <row r="2177" spans="3:36" x14ac:dyDescent="0.3">
      <c r="C2177">
        <v>2177</v>
      </c>
      <c r="D2177" t="str">
        <f t="shared" si="66"/>
        <v>53-Paltamo2</v>
      </c>
      <c r="E2177" t="str">
        <f>VLOOKUP($D2177,metadata!$B$2:$S$451,2,0)</f>
        <v>Tyukmaeva, VI; Salminen, TS; Kankare, M; Knott, KE; Hoikkala, A</v>
      </c>
      <c r="F2177" t="str">
        <f>VLOOKUP($D2177,metadata!$B$2:$S$451,3,0)</f>
        <v>Adaptation to a seasonally varying environment: a strong latitudinal cline in reproductive diapause combined with high gene flow in Drosophila montana</v>
      </c>
      <c r="G2177" t="str">
        <f>VLOOKUP($D2177,metadata!$B$2:$S$451,4,0)</f>
        <v>10.1002/ece3.14</v>
      </c>
      <c r="H2177" t="str">
        <f>VLOOKUP($D2177,metadata!$B$2:$S$451,5,0)</f>
        <v>y</v>
      </c>
      <c r="I2177" t="str">
        <f>VLOOKUP($D2177,metadata!$B$2:$S$451,6,0)</f>
        <v>a</v>
      </c>
      <c r="J2177" t="str">
        <f>VLOOKUP($D2177,metadata!$B$2:$S$451,7,0)</f>
        <v>i</v>
      </c>
      <c r="K2177">
        <f>VLOOKUP($D2177,metadata!$B$2:$S$451,8,0)</f>
        <v>6</v>
      </c>
      <c r="L2177">
        <f>VLOOKUP($D2177,metadata!$B$2:$S$451,9,0)</f>
        <v>4</v>
      </c>
      <c r="M2177" t="str">
        <f>VLOOKUP($D2177,metadata!$B$2:$S$451,10,0)</f>
        <v/>
      </c>
      <c r="N2177" t="str">
        <f>VLOOKUP($D2177,metadata!$B$2:$S$451,11,0)</f>
        <v>Drosophila montana</v>
      </c>
      <c r="O2177" t="str">
        <f>VLOOKUP($D2177,metadata!$B$2:$S$451,12,0)</f>
        <v>diptera</v>
      </c>
      <c r="P2177" t="str">
        <f>VLOOKUP($D2177,metadata!$B$2:$S$451,13,0)</f>
        <v>Paltamo2</v>
      </c>
      <c r="Q2177">
        <f>VLOOKUP($D2177,metadata!$B$2:$S$451,14,0)</f>
        <v>64.400000000000006</v>
      </c>
      <c r="R2177">
        <f>VLOOKUP($D2177,metadata!$B$2:$S$451,15,0)</f>
        <v>27.8333333333333</v>
      </c>
      <c r="S2177" t="str">
        <f>VLOOKUP($D2177,metadata!$B$2:$S$451,16,0)</f>
        <v/>
      </c>
      <c r="T2177" t="str">
        <f>VLOOKUP($D2177,metadata!$B$2:$S$451,17,0)</f>
        <v/>
      </c>
      <c r="U2177" t="str">
        <f>VLOOKUP($D2177,metadata!$B$2:$S$451,18,0)</f>
        <v/>
      </c>
      <c r="V2177">
        <f>VLOOKUP($D2177,metadata!$B$2:$Z$451,19,0)</f>
        <v>115</v>
      </c>
      <c r="W2177" t="str">
        <f>VLOOKUP($D2177,metadata!$B$2:$Z$451,20,0)</f>
        <v>global average</v>
      </c>
      <c r="X2177" t="str">
        <f>VLOOKUP($D2177,metadata!$B$2:$Z$451,21,0)</f>
        <v/>
      </c>
      <c r="Y2177" t="str">
        <f>VLOOKUP($D2177,metadata!$B$2:$Z$451,22,0)</f>
        <v>53-1</v>
      </c>
      <c r="Z2177" t="str">
        <f>VLOOKUP($D2177,metadata!$B$2:$Z$451,23,0)</f>
        <v/>
      </c>
      <c r="AA2177" t="str">
        <f>VLOOKUP($D2177,metadata!$B$2:$Z$451,24,0)</f>
        <v>adult</v>
      </c>
      <c r="AB2177" t="str">
        <f>VLOOKUP($D2177,metadata!$B$2:$Z$451,25,0)</f>
        <v/>
      </c>
      <c r="AC2177">
        <v>20.574593495934899</v>
      </c>
      <c r="AD2177">
        <v>8.3333333333333108</v>
      </c>
      <c r="AF2177">
        <f>IF(AE2177="",V2177,AE2177)</f>
        <v>115</v>
      </c>
      <c r="AG2177">
        <v>20.5</v>
      </c>
      <c r="AH2177">
        <v>2011</v>
      </c>
      <c r="AI2177" t="s">
        <v>37</v>
      </c>
      <c r="AJ2177" t="s">
        <v>37</v>
      </c>
    </row>
    <row r="2178" spans="3:36" x14ac:dyDescent="0.3">
      <c r="C2178">
        <v>2178</v>
      </c>
      <c r="D2178" t="str">
        <f t="shared" ref="D2178:D2241" si="67">VLOOKUP(C2178,$A$1:$B$451,2)</f>
        <v>53-Paltamo3</v>
      </c>
      <c r="E2178" t="str">
        <f>VLOOKUP($D2178,metadata!$B$2:$S$451,2,0)</f>
        <v>Tyukmaeva, VI; Salminen, TS; Kankare, M; Knott, KE; Hoikkala, A</v>
      </c>
      <c r="F2178" t="str">
        <f>VLOOKUP($D2178,metadata!$B$2:$S$451,3,0)</f>
        <v>Adaptation to a seasonally varying environment: a strong latitudinal cline in reproductive diapause combined with high gene flow in Drosophila montana</v>
      </c>
      <c r="G2178" t="str">
        <f>VLOOKUP($D2178,metadata!$B$2:$S$451,4,0)</f>
        <v>10.1002/ece3.14</v>
      </c>
      <c r="H2178" t="str">
        <f>VLOOKUP($D2178,metadata!$B$2:$S$451,5,0)</f>
        <v>y</v>
      </c>
      <c r="I2178" t="str">
        <f>VLOOKUP($D2178,metadata!$B$2:$S$451,6,0)</f>
        <v>a</v>
      </c>
      <c r="J2178" t="str">
        <f>VLOOKUP($D2178,metadata!$B$2:$S$451,7,0)</f>
        <v>i</v>
      </c>
      <c r="K2178">
        <f>VLOOKUP($D2178,metadata!$B$2:$S$451,8,0)</f>
        <v>6</v>
      </c>
      <c r="L2178">
        <f>VLOOKUP($D2178,metadata!$B$2:$S$451,9,0)</f>
        <v>6</v>
      </c>
      <c r="M2178" t="str">
        <f>VLOOKUP($D2178,metadata!$B$2:$S$451,10,0)</f>
        <v/>
      </c>
      <c r="N2178" t="str">
        <f>VLOOKUP($D2178,metadata!$B$2:$S$451,11,0)</f>
        <v>Drosophila montana</v>
      </c>
      <c r="O2178" t="str">
        <f>VLOOKUP($D2178,metadata!$B$2:$S$451,12,0)</f>
        <v>diptera</v>
      </c>
      <c r="P2178" t="str">
        <f>VLOOKUP($D2178,metadata!$B$2:$S$451,13,0)</f>
        <v>Paltamo3</v>
      </c>
      <c r="Q2178">
        <f>VLOOKUP($D2178,metadata!$B$2:$S$451,14,0)</f>
        <v>64.400000000000006</v>
      </c>
      <c r="R2178">
        <f>VLOOKUP($D2178,metadata!$B$2:$S$451,15,0)</f>
        <v>27.8333333333333</v>
      </c>
      <c r="S2178" t="str">
        <f>VLOOKUP($D2178,metadata!$B$2:$S$451,16,0)</f>
        <v/>
      </c>
      <c r="T2178" t="str">
        <f>VLOOKUP($D2178,metadata!$B$2:$S$451,17,0)</f>
        <v/>
      </c>
      <c r="U2178" t="str">
        <f>VLOOKUP($D2178,metadata!$B$2:$S$451,18,0)</f>
        <v/>
      </c>
      <c r="V2178">
        <f>VLOOKUP($D2178,metadata!$B$2:$Z$451,19,0)</f>
        <v>115</v>
      </c>
      <c r="W2178" t="str">
        <f>VLOOKUP($D2178,metadata!$B$2:$Z$451,20,0)</f>
        <v>global average</v>
      </c>
      <c r="X2178" t="str">
        <f>VLOOKUP($D2178,metadata!$B$2:$Z$451,21,0)</f>
        <v/>
      </c>
      <c r="Y2178" t="str">
        <f>VLOOKUP($D2178,metadata!$B$2:$Z$451,22,0)</f>
        <v>53-1</v>
      </c>
      <c r="Z2178" t="str">
        <f>VLOOKUP($D2178,metadata!$B$2:$Z$451,23,0)</f>
        <v/>
      </c>
      <c r="AA2178" t="str">
        <f>VLOOKUP($D2178,metadata!$B$2:$Z$451,24,0)</f>
        <v>adult</v>
      </c>
      <c r="AB2178" t="str">
        <f>VLOOKUP($D2178,metadata!$B$2:$Z$451,25,0)</f>
        <v/>
      </c>
      <c r="AC2178">
        <v>14.0162195121951</v>
      </c>
      <c r="AD2178">
        <v>95</v>
      </c>
      <c r="AF2178">
        <f>IF(AE2178="",V2178,AE2178)</f>
        <v>115</v>
      </c>
      <c r="AG2178">
        <v>14</v>
      </c>
      <c r="AH2178">
        <v>2011</v>
      </c>
      <c r="AI2178" t="s">
        <v>37</v>
      </c>
      <c r="AJ2178" t="s">
        <v>37</v>
      </c>
    </row>
    <row r="2179" spans="3:36" x14ac:dyDescent="0.3">
      <c r="C2179">
        <v>2179</v>
      </c>
      <c r="D2179" t="str">
        <f t="shared" si="67"/>
        <v>53-Paltamo3</v>
      </c>
      <c r="E2179" t="str">
        <f>VLOOKUP($D2179,metadata!$B$2:$S$451,2,0)</f>
        <v>Tyukmaeva, VI; Salminen, TS; Kankare, M; Knott, KE; Hoikkala, A</v>
      </c>
      <c r="F2179" t="str">
        <f>VLOOKUP($D2179,metadata!$B$2:$S$451,3,0)</f>
        <v>Adaptation to a seasonally varying environment: a strong latitudinal cline in reproductive diapause combined with high gene flow in Drosophila montana</v>
      </c>
      <c r="G2179" t="str">
        <f>VLOOKUP($D2179,metadata!$B$2:$S$451,4,0)</f>
        <v>10.1002/ece3.14</v>
      </c>
      <c r="H2179" t="str">
        <f>VLOOKUP($D2179,metadata!$B$2:$S$451,5,0)</f>
        <v>y</v>
      </c>
      <c r="I2179" t="str">
        <f>VLOOKUP($D2179,metadata!$B$2:$S$451,6,0)</f>
        <v>a</v>
      </c>
      <c r="J2179" t="str">
        <f>VLOOKUP($D2179,metadata!$B$2:$S$451,7,0)</f>
        <v>i</v>
      </c>
      <c r="K2179">
        <f>VLOOKUP($D2179,metadata!$B$2:$S$451,8,0)</f>
        <v>6</v>
      </c>
      <c r="L2179">
        <f>VLOOKUP($D2179,metadata!$B$2:$S$451,9,0)</f>
        <v>6</v>
      </c>
      <c r="M2179" t="str">
        <f>VLOOKUP($D2179,metadata!$B$2:$S$451,10,0)</f>
        <v/>
      </c>
      <c r="N2179" t="str">
        <f>VLOOKUP($D2179,metadata!$B$2:$S$451,11,0)</f>
        <v>Drosophila montana</v>
      </c>
      <c r="O2179" t="str">
        <f>VLOOKUP($D2179,metadata!$B$2:$S$451,12,0)</f>
        <v>diptera</v>
      </c>
      <c r="P2179" t="str">
        <f>VLOOKUP($D2179,metadata!$B$2:$S$451,13,0)</f>
        <v>Paltamo3</v>
      </c>
      <c r="Q2179">
        <f>VLOOKUP($D2179,metadata!$B$2:$S$451,14,0)</f>
        <v>64.400000000000006</v>
      </c>
      <c r="R2179">
        <f>VLOOKUP($D2179,metadata!$B$2:$S$451,15,0)</f>
        <v>27.8333333333333</v>
      </c>
      <c r="S2179" t="str">
        <f>VLOOKUP($D2179,metadata!$B$2:$S$451,16,0)</f>
        <v/>
      </c>
      <c r="T2179" t="str">
        <f>VLOOKUP($D2179,metadata!$B$2:$S$451,17,0)</f>
        <v/>
      </c>
      <c r="U2179" t="str">
        <f>VLOOKUP($D2179,metadata!$B$2:$S$451,18,0)</f>
        <v/>
      </c>
      <c r="V2179">
        <f>VLOOKUP($D2179,metadata!$B$2:$Z$451,19,0)</f>
        <v>115</v>
      </c>
      <c r="W2179" t="str">
        <f>VLOOKUP($D2179,metadata!$B$2:$Z$451,20,0)</f>
        <v>global average</v>
      </c>
      <c r="X2179" t="str">
        <f>VLOOKUP($D2179,metadata!$B$2:$Z$451,21,0)</f>
        <v/>
      </c>
      <c r="Y2179" t="str">
        <f>VLOOKUP($D2179,metadata!$B$2:$Z$451,22,0)</f>
        <v>53-1</v>
      </c>
      <c r="Z2179" t="str">
        <f>VLOOKUP($D2179,metadata!$B$2:$Z$451,23,0)</f>
        <v/>
      </c>
      <c r="AA2179" t="str">
        <f>VLOOKUP($D2179,metadata!$B$2:$Z$451,24,0)</f>
        <v>adult</v>
      </c>
      <c r="AB2179" t="str">
        <f>VLOOKUP($D2179,metadata!$B$2:$Z$451,25,0)</f>
        <v/>
      </c>
      <c r="AC2179">
        <v>14.989603658536501</v>
      </c>
      <c r="AD2179">
        <v>96.25</v>
      </c>
      <c r="AF2179">
        <f>IF(AE2179="",V2179,AE2179)</f>
        <v>115</v>
      </c>
      <c r="AG2179">
        <v>15</v>
      </c>
      <c r="AH2179">
        <v>2011</v>
      </c>
      <c r="AI2179" t="s">
        <v>37</v>
      </c>
      <c r="AJ2179" t="s">
        <v>37</v>
      </c>
    </row>
    <row r="2180" spans="3:36" x14ac:dyDescent="0.3">
      <c r="C2180">
        <v>2180</v>
      </c>
      <c r="D2180" t="str">
        <f t="shared" si="67"/>
        <v>53-Paltamo3</v>
      </c>
      <c r="E2180" t="str">
        <f>VLOOKUP($D2180,metadata!$B$2:$S$451,2,0)</f>
        <v>Tyukmaeva, VI; Salminen, TS; Kankare, M; Knott, KE; Hoikkala, A</v>
      </c>
      <c r="F2180" t="str">
        <f>VLOOKUP($D2180,metadata!$B$2:$S$451,3,0)</f>
        <v>Adaptation to a seasonally varying environment: a strong latitudinal cline in reproductive diapause combined with high gene flow in Drosophila montana</v>
      </c>
      <c r="G2180" t="str">
        <f>VLOOKUP($D2180,metadata!$B$2:$S$451,4,0)</f>
        <v>10.1002/ece3.14</v>
      </c>
      <c r="H2180" t="str">
        <f>VLOOKUP($D2180,metadata!$B$2:$S$451,5,0)</f>
        <v>y</v>
      </c>
      <c r="I2180" t="str">
        <f>VLOOKUP($D2180,metadata!$B$2:$S$451,6,0)</f>
        <v>a</v>
      </c>
      <c r="J2180" t="str">
        <f>VLOOKUP($D2180,metadata!$B$2:$S$451,7,0)</f>
        <v>i</v>
      </c>
      <c r="K2180">
        <f>VLOOKUP($D2180,metadata!$B$2:$S$451,8,0)</f>
        <v>6</v>
      </c>
      <c r="L2180">
        <f>VLOOKUP($D2180,metadata!$B$2:$S$451,9,0)</f>
        <v>6</v>
      </c>
      <c r="M2180" t="str">
        <f>VLOOKUP($D2180,metadata!$B$2:$S$451,10,0)</f>
        <v/>
      </c>
      <c r="N2180" t="str">
        <f>VLOOKUP($D2180,metadata!$B$2:$S$451,11,0)</f>
        <v>Drosophila montana</v>
      </c>
      <c r="O2180" t="str">
        <f>VLOOKUP($D2180,metadata!$B$2:$S$451,12,0)</f>
        <v>diptera</v>
      </c>
      <c r="P2180" t="str">
        <f>VLOOKUP($D2180,metadata!$B$2:$S$451,13,0)</f>
        <v>Paltamo3</v>
      </c>
      <c r="Q2180">
        <f>VLOOKUP($D2180,metadata!$B$2:$S$451,14,0)</f>
        <v>64.400000000000006</v>
      </c>
      <c r="R2180">
        <f>VLOOKUP($D2180,metadata!$B$2:$S$451,15,0)</f>
        <v>27.8333333333333</v>
      </c>
      <c r="S2180" t="str">
        <f>VLOOKUP($D2180,metadata!$B$2:$S$451,16,0)</f>
        <v/>
      </c>
      <c r="T2180" t="str">
        <f>VLOOKUP($D2180,metadata!$B$2:$S$451,17,0)</f>
        <v/>
      </c>
      <c r="U2180" t="str">
        <f>VLOOKUP($D2180,metadata!$B$2:$S$451,18,0)</f>
        <v/>
      </c>
      <c r="V2180">
        <f>VLOOKUP($D2180,metadata!$B$2:$Z$451,19,0)</f>
        <v>115</v>
      </c>
      <c r="W2180" t="str">
        <f>VLOOKUP($D2180,metadata!$B$2:$Z$451,20,0)</f>
        <v>global average</v>
      </c>
      <c r="X2180" t="str">
        <f>VLOOKUP($D2180,metadata!$B$2:$Z$451,21,0)</f>
        <v/>
      </c>
      <c r="Y2180" t="str">
        <f>VLOOKUP($D2180,metadata!$B$2:$Z$451,22,0)</f>
        <v>53-1</v>
      </c>
      <c r="Z2180" t="str">
        <f>VLOOKUP($D2180,metadata!$B$2:$Z$451,23,0)</f>
        <v/>
      </c>
      <c r="AA2180" t="str">
        <f>VLOOKUP($D2180,metadata!$B$2:$Z$451,24,0)</f>
        <v>adult</v>
      </c>
      <c r="AB2180" t="str">
        <f>VLOOKUP($D2180,metadata!$B$2:$Z$451,25,0)</f>
        <v/>
      </c>
      <c r="AC2180">
        <v>16.011077235772301</v>
      </c>
      <c r="AD2180">
        <v>79.1666666666666</v>
      </c>
      <c r="AF2180">
        <f>IF(AE2180="",V2180,AE2180)</f>
        <v>115</v>
      </c>
      <c r="AG2180">
        <v>16</v>
      </c>
      <c r="AH2180">
        <v>2011</v>
      </c>
      <c r="AI2180" t="s">
        <v>37</v>
      </c>
      <c r="AJ2180" t="s">
        <v>37</v>
      </c>
    </row>
    <row r="2181" spans="3:36" x14ac:dyDescent="0.3">
      <c r="C2181">
        <v>2181</v>
      </c>
      <c r="D2181" t="str">
        <f t="shared" si="67"/>
        <v>53-Paltamo3</v>
      </c>
      <c r="E2181" t="str">
        <f>VLOOKUP($D2181,metadata!$B$2:$S$451,2,0)</f>
        <v>Tyukmaeva, VI; Salminen, TS; Kankare, M; Knott, KE; Hoikkala, A</v>
      </c>
      <c r="F2181" t="str">
        <f>VLOOKUP($D2181,metadata!$B$2:$S$451,3,0)</f>
        <v>Adaptation to a seasonally varying environment: a strong latitudinal cline in reproductive diapause combined with high gene flow in Drosophila montana</v>
      </c>
      <c r="G2181" t="str">
        <f>VLOOKUP($D2181,metadata!$B$2:$S$451,4,0)</f>
        <v>10.1002/ece3.14</v>
      </c>
      <c r="H2181" t="str">
        <f>VLOOKUP($D2181,metadata!$B$2:$S$451,5,0)</f>
        <v>y</v>
      </c>
      <c r="I2181" t="str">
        <f>VLOOKUP($D2181,metadata!$B$2:$S$451,6,0)</f>
        <v>a</v>
      </c>
      <c r="J2181" t="str">
        <f>VLOOKUP($D2181,metadata!$B$2:$S$451,7,0)</f>
        <v>i</v>
      </c>
      <c r="K2181">
        <f>VLOOKUP($D2181,metadata!$B$2:$S$451,8,0)</f>
        <v>6</v>
      </c>
      <c r="L2181">
        <f>VLOOKUP($D2181,metadata!$B$2:$S$451,9,0)</f>
        <v>6</v>
      </c>
      <c r="M2181" t="str">
        <f>VLOOKUP($D2181,metadata!$B$2:$S$451,10,0)</f>
        <v/>
      </c>
      <c r="N2181" t="str">
        <f>VLOOKUP($D2181,metadata!$B$2:$S$451,11,0)</f>
        <v>Drosophila montana</v>
      </c>
      <c r="O2181" t="str">
        <f>VLOOKUP($D2181,metadata!$B$2:$S$451,12,0)</f>
        <v>diptera</v>
      </c>
      <c r="P2181" t="str">
        <f>VLOOKUP($D2181,metadata!$B$2:$S$451,13,0)</f>
        <v>Paltamo3</v>
      </c>
      <c r="Q2181">
        <f>VLOOKUP($D2181,metadata!$B$2:$S$451,14,0)</f>
        <v>64.400000000000006</v>
      </c>
      <c r="R2181">
        <f>VLOOKUP($D2181,metadata!$B$2:$S$451,15,0)</f>
        <v>27.8333333333333</v>
      </c>
      <c r="S2181" t="str">
        <f>VLOOKUP($D2181,metadata!$B$2:$S$451,16,0)</f>
        <v/>
      </c>
      <c r="T2181" t="str">
        <f>VLOOKUP($D2181,metadata!$B$2:$S$451,17,0)</f>
        <v/>
      </c>
      <c r="U2181" t="str">
        <f>VLOOKUP($D2181,metadata!$B$2:$S$451,18,0)</f>
        <v/>
      </c>
      <c r="V2181">
        <f>VLOOKUP($D2181,metadata!$B$2:$Z$451,19,0)</f>
        <v>115</v>
      </c>
      <c r="W2181" t="str">
        <f>VLOOKUP($D2181,metadata!$B$2:$Z$451,20,0)</f>
        <v>global average</v>
      </c>
      <c r="X2181" t="str">
        <f>VLOOKUP($D2181,metadata!$B$2:$Z$451,21,0)</f>
        <v/>
      </c>
      <c r="Y2181" t="str">
        <f>VLOOKUP($D2181,metadata!$B$2:$Z$451,22,0)</f>
        <v>53-1</v>
      </c>
      <c r="Z2181" t="str">
        <f>VLOOKUP($D2181,metadata!$B$2:$Z$451,23,0)</f>
        <v/>
      </c>
      <c r="AA2181" t="str">
        <f>VLOOKUP($D2181,metadata!$B$2:$Z$451,24,0)</f>
        <v>adult</v>
      </c>
      <c r="AB2181" t="str">
        <f>VLOOKUP($D2181,metadata!$B$2:$Z$451,25,0)</f>
        <v/>
      </c>
      <c r="AC2181">
        <v>17.661199186991801</v>
      </c>
      <c r="AD2181">
        <v>44.1666666666666</v>
      </c>
      <c r="AF2181">
        <f>IF(AE2181="",V2181,AE2181)</f>
        <v>115</v>
      </c>
      <c r="AG2181">
        <v>17.5</v>
      </c>
      <c r="AH2181">
        <v>2011</v>
      </c>
      <c r="AI2181" t="s">
        <v>37</v>
      </c>
      <c r="AJ2181" t="s">
        <v>37</v>
      </c>
    </row>
    <row r="2182" spans="3:36" x14ac:dyDescent="0.3">
      <c r="C2182">
        <v>2182</v>
      </c>
      <c r="D2182" t="str">
        <f t="shared" si="67"/>
        <v>53-Paltamo3</v>
      </c>
      <c r="E2182" t="str">
        <f>VLOOKUP($D2182,metadata!$B$2:$S$451,2,0)</f>
        <v>Tyukmaeva, VI; Salminen, TS; Kankare, M; Knott, KE; Hoikkala, A</v>
      </c>
      <c r="F2182" t="str">
        <f>VLOOKUP($D2182,metadata!$B$2:$S$451,3,0)</f>
        <v>Adaptation to a seasonally varying environment: a strong latitudinal cline in reproductive diapause combined with high gene flow in Drosophila montana</v>
      </c>
      <c r="G2182" t="str">
        <f>VLOOKUP($D2182,metadata!$B$2:$S$451,4,0)</f>
        <v>10.1002/ece3.14</v>
      </c>
      <c r="H2182" t="str">
        <f>VLOOKUP($D2182,metadata!$B$2:$S$451,5,0)</f>
        <v>y</v>
      </c>
      <c r="I2182" t="str">
        <f>VLOOKUP($D2182,metadata!$B$2:$S$451,6,0)</f>
        <v>a</v>
      </c>
      <c r="J2182" t="str">
        <f>VLOOKUP($D2182,metadata!$B$2:$S$451,7,0)</f>
        <v>i</v>
      </c>
      <c r="K2182">
        <f>VLOOKUP($D2182,metadata!$B$2:$S$451,8,0)</f>
        <v>6</v>
      </c>
      <c r="L2182">
        <f>VLOOKUP($D2182,metadata!$B$2:$S$451,9,0)</f>
        <v>6</v>
      </c>
      <c r="M2182" t="str">
        <f>VLOOKUP($D2182,metadata!$B$2:$S$451,10,0)</f>
        <v/>
      </c>
      <c r="N2182" t="str">
        <f>VLOOKUP($D2182,metadata!$B$2:$S$451,11,0)</f>
        <v>Drosophila montana</v>
      </c>
      <c r="O2182" t="str">
        <f>VLOOKUP($D2182,metadata!$B$2:$S$451,12,0)</f>
        <v>diptera</v>
      </c>
      <c r="P2182" t="str">
        <f>VLOOKUP($D2182,metadata!$B$2:$S$451,13,0)</f>
        <v>Paltamo3</v>
      </c>
      <c r="Q2182">
        <f>VLOOKUP($D2182,metadata!$B$2:$S$451,14,0)</f>
        <v>64.400000000000006</v>
      </c>
      <c r="R2182">
        <f>VLOOKUP($D2182,metadata!$B$2:$S$451,15,0)</f>
        <v>27.8333333333333</v>
      </c>
      <c r="S2182" t="str">
        <f>VLOOKUP($D2182,metadata!$B$2:$S$451,16,0)</f>
        <v/>
      </c>
      <c r="T2182" t="str">
        <f>VLOOKUP($D2182,metadata!$B$2:$S$451,17,0)</f>
        <v/>
      </c>
      <c r="U2182" t="str">
        <f>VLOOKUP($D2182,metadata!$B$2:$S$451,18,0)</f>
        <v/>
      </c>
      <c r="V2182">
        <f>VLOOKUP($D2182,metadata!$B$2:$Z$451,19,0)</f>
        <v>115</v>
      </c>
      <c r="W2182" t="str">
        <f>VLOOKUP($D2182,metadata!$B$2:$Z$451,20,0)</f>
        <v>global average</v>
      </c>
      <c r="X2182" t="str">
        <f>VLOOKUP($D2182,metadata!$B$2:$Z$451,21,0)</f>
        <v/>
      </c>
      <c r="Y2182" t="str">
        <f>VLOOKUP($D2182,metadata!$B$2:$Z$451,22,0)</f>
        <v>53-1</v>
      </c>
      <c r="Z2182" t="str">
        <f>VLOOKUP($D2182,metadata!$B$2:$Z$451,23,0)</f>
        <v/>
      </c>
      <c r="AA2182" t="str">
        <f>VLOOKUP($D2182,metadata!$B$2:$Z$451,24,0)</f>
        <v>adult</v>
      </c>
      <c r="AB2182" t="str">
        <f>VLOOKUP($D2182,metadata!$B$2:$Z$451,25,0)</f>
        <v/>
      </c>
      <c r="AC2182">
        <v>19.175731707316999</v>
      </c>
      <c r="AD2182">
        <v>15</v>
      </c>
      <c r="AF2182">
        <f>IF(AE2182="",V2182,AE2182)</f>
        <v>115</v>
      </c>
      <c r="AG2182">
        <v>19</v>
      </c>
      <c r="AH2182">
        <v>2011</v>
      </c>
      <c r="AI2182" t="s">
        <v>37</v>
      </c>
      <c r="AJ2182" t="s">
        <v>37</v>
      </c>
    </row>
    <row r="2183" spans="3:36" x14ac:dyDescent="0.3">
      <c r="C2183">
        <v>2183</v>
      </c>
      <c r="D2183" t="str">
        <f t="shared" si="67"/>
        <v>53-Paltamo3</v>
      </c>
      <c r="E2183" t="str">
        <f>VLOOKUP($D2183,metadata!$B$2:$S$451,2,0)</f>
        <v>Tyukmaeva, VI; Salminen, TS; Kankare, M; Knott, KE; Hoikkala, A</v>
      </c>
      <c r="F2183" t="str">
        <f>VLOOKUP($D2183,metadata!$B$2:$S$451,3,0)</f>
        <v>Adaptation to a seasonally varying environment: a strong latitudinal cline in reproductive diapause combined with high gene flow in Drosophila montana</v>
      </c>
      <c r="G2183" t="str">
        <f>VLOOKUP($D2183,metadata!$B$2:$S$451,4,0)</f>
        <v>10.1002/ece3.14</v>
      </c>
      <c r="H2183" t="str">
        <f>VLOOKUP($D2183,metadata!$B$2:$S$451,5,0)</f>
        <v>y</v>
      </c>
      <c r="I2183" t="str">
        <f>VLOOKUP($D2183,metadata!$B$2:$S$451,6,0)</f>
        <v>a</v>
      </c>
      <c r="J2183" t="str">
        <f>VLOOKUP($D2183,metadata!$B$2:$S$451,7,0)</f>
        <v>i</v>
      </c>
      <c r="K2183">
        <f>VLOOKUP($D2183,metadata!$B$2:$S$451,8,0)</f>
        <v>6</v>
      </c>
      <c r="L2183">
        <f>VLOOKUP($D2183,metadata!$B$2:$S$451,9,0)</f>
        <v>6</v>
      </c>
      <c r="M2183" t="str">
        <f>VLOOKUP($D2183,metadata!$B$2:$S$451,10,0)</f>
        <v/>
      </c>
      <c r="N2183" t="str">
        <f>VLOOKUP($D2183,metadata!$B$2:$S$451,11,0)</f>
        <v>Drosophila montana</v>
      </c>
      <c r="O2183" t="str">
        <f>VLOOKUP($D2183,metadata!$B$2:$S$451,12,0)</f>
        <v>diptera</v>
      </c>
      <c r="P2183" t="str">
        <f>VLOOKUP($D2183,metadata!$B$2:$S$451,13,0)</f>
        <v>Paltamo3</v>
      </c>
      <c r="Q2183">
        <f>VLOOKUP($D2183,metadata!$B$2:$S$451,14,0)</f>
        <v>64.400000000000006</v>
      </c>
      <c r="R2183">
        <f>VLOOKUP($D2183,metadata!$B$2:$S$451,15,0)</f>
        <v>27.8333333333333</v>
      </c>
      <c r="S2183" t="str">
        <f>VLOOKUP($D2183,metadata!$B$2:$S$451,16,0)</f>
        <v/>
      </c>
      <c r="T2183" t="str">
        <f>VLOOKUP($D2183,metadata!$B$2:$S$451,17,0)</f>
        <v/>
      </c>
      <c r="U2183" t="str">
        <f>VLOOKUP($D2183,metadata!$B$2:$S$451,18,0)</f>
        <v/>
      </c>
      <c r="V2183">
        <f>VLOOKUP($D2183,metadata!$B$2:$Z$451,19,0)</f>
        <v>115</v>
      </c>
      <c r="W2183" t="str">
        <f>VLOOKUP($D2183,metadata!$B$2:$Z$451,20,0)</f>
        <v>global average</v>
      </c>
      <c r="X2183" t="str">
        <f>VLOOKUP($D2183,metadata!$B$2:$Z$451,21,0)</f>
        <v/>
      </c>
      <c r="Y2183" t="str">
        <f>VLOOKUP($D2183,metadata!$B$2:$Z$451,22,0)</f>
        <v>53-1</v>
      </c>
      <c r="Z2183" t="str">
        <f>VLOOKUP($D2183,metadata!$B$2:$Z$451,23,0)</f>
        <v/>
      </c>
      <c r="AA2183" t="str">
        <f>VLOOKUP($D2183,metadata!$B$2:$Z$451,24,0)</f>
        <v>adult</v>
      </c>
      <c r="AB2183" t="str">
        <f>VLOOKUP($D2183,metadata!$B$2:$Z$451,25,0)</f>
        <v/>
      </c>
      <c r="AC2183">
        <v>20.5735264227642</v>
      </c>
      <c r="AD2183">
        <v>2.0833333333333099</v>
      </c>
      <c r="AF2183">
        <f>IF(AE2183="",V2183,AE2183)</f>
        <v>115</v>
      </c>
      <c r="AG2183">
        <v>20.5</v>
      </c>
      <c r="AH2183">
        <v>2011</v>
      </c>
      <c r="AI2183" t="s">
        <v>37</v>
      </c>
      <c r="AJ2183" t="s">
        <v>37</v>
      </c>
    </row>
    <row r="2184" spans="3:36" x14ac:dyDescent="0.3">
      <c r="C2184">
        <v>2184</v>
      </c>
      <c r="D2184" t="str">
        <f t="shared" si="67"/>
        <v>53-Paltamo4</v>
      </c>
      <c r="E2184" t="str">
        <f>VLOOKUP($D2184,metadata!$B$2:$S$451,2,0)</f>
        <v>Tyukmaeva, VI; Salminen, TS; Kankare, M; Knott, KE; Hoikkala, A</v>
      </c>
      <c r="F2184" t="str">
        <f>VLOOKUP($D2184,metadata!$B$2:$S$451,3,0)</f>
        <v>Adaptation to a seasonally varying environment: a strong latitudinal cline in reproductive diapause combined with high gene flow in Drosophila montana</v>
      </c>
      <c r="G2184" t="str">
        <f>VLOOKUP($D2184,metadata!$B$2:$S$451,4,0)</f>
        <v>10.1002/ece3.14</v>
      </c>
      <c r="H2184" t="str">
        <f>VLOOKUP($D2184,metadata!$B$2:$S$451,5,0)</f>
        <v>y</v>
      </c>
      <c r="I2184" t="str">
        <f>VLOOKUP($D2184,metadata!$B$2:$S$451,6,0)</f>
        <v>a</v>
      </c>
      <c r="J2184" t="str">
        <f>VLOOKUP($D2184,metadata!$B$2:$S$451,7,0)</f>
        <v>i</v>
      </c>
      <c r="K2184">
        <f>VLOOKUP($D2184,metadata!$B$2:$S$451,8,0)</f>
        <v>6</v>
      </c>
      <c r="L2184">
        <f>VLOOKUP($D2184,metadata!$B$2:$S$451,9,0)</f>
        <v>6</v>
      </c>
      <c r="M2184" t="str">
        <f>VLOOKUP($D2184,metadata!$B$2:$S$451,10,0)</f>
        <v/>
      </c>
      <c r="N2184" t="str">
        <f>VLOOKUP($D2184,metadata!$B$2:$S$451,11,0)</f>
        <v>Drosophila montana</v>
      </c>
      <c r="O2184" t="str">
        <f>VLOOKUP($D2184,metadata!$B$2:$S$451,12,0)</f>
        <v>diptera</v>
      </c>
      <c r="P2184" t="str">
        <f>VLOOKUP($D2184,metadata!$B$2:$S$451,13,0)</f>
        <v>Paltamo4</v>
      </c>
      <c r="Q2184">
        <f>VLOOKUP($D2184,metadata!$B$2:$S$451,14,0)</f>
        <v>64.400000000000006</v>
      </c>
      <c r="R2184">
        <f>VLOOKUP($D2184,metadata!$B$2:$S$451,15,0)</f>
        <v>27.8333333333333</v>
      </c>
      <c r="S2184" t="str">
        <f>VLOOKUP($D2184,metadata!$B$2:$S$451,16,0)</f>
        <v/>
      </c>
      <c r="T2184" t="str">
        <f>VLOOKUP($D2184,metadata!$B$2:$S$451,17,0)</f>
        <v/>
      </c>
      <c r="U2184" t="str">
        <f>VLOOKUP($D2184,metadata!$B$2:$S$451,18,0)</f>
        <v/>
      </c>
      <c r="V2184">
        <f>VLOOKUP($D2184,metadata!$B$2:$Z$451,19,0)</f>
        <v>115</v>
      </c>
      <c r="W2184" t="str">
        <f>VLOOKUP($D2184,metadata!$B$2:$Z$451,20,0)</f>
        <v>global average</v>
      </c>
      <c r="X2184" t="str">
        <f>VLOOKUP($D2184,metadata!$B$2:$Z$451,21,0)</f>
        <v/>
      </c>
      <c r="Y2184" t="str">
        <f>VLOOKUP($D2184,metadata!$B$2:$Z$451,22,0)</f>
        <v>53-1</v>
      </c>
      <c r="Z2184" t="str">
        <f>VLOOKUP($D2184,metadata!$B$2:$Z$451,23,0)</f>
        <v/>
      </c>
      <c r="AA2184" t="str">
        <f>VLOOKUP($D2184,metadata!$B$2:$Z$451,24,0)</f>
        <v>adult</v>
      </c>
      <c r="AB2184" t="str">
        <f>VLOOKUP($D2184,metadata!$B$2:$Z$451,25,0)</f>
        <v/>
      </c>
      <c r="AC2184">
        <v>14.015650406503999</v>
      </c>
      <c r="AD2184">
        <v>91.6666666666666</v>
      </c>
      <c r="AF2184">
        <f>IF(AE2184="",V2184,AE2184)</f>
        <v>115</v>
      </c>
      <c r="AG2184">
        <v>15</v>
      </c>
      <c r="AH2184">
        <v>2011</v>
      </c>
      <c r="AI2184" t="s">
        <v>37</v>
      </c>
      <c r="AJ2184" t="s">
        <v>37</v>
      </c>
    </row>
    <row r="2185" spans="3:36" x14ac:dyDescent="0.3">
      <c r="C2185">
        <v>2185</v>
      </c>
      <c r="D2185" t="str">
        <f t="shared" si="67"/>
        <v>53-Paltamo4</v>
      </c>
      <c r="E2185" t="str">
        <f>VLOOKUP($D2185,metadata!$B$2:$S$451,2,0)</f>
        <v>Tyukmaeva, VI; Salminen, TS; Kankare, M; Knott, KE; Hoikkala, A</v>
      </c>
      <c r="F2185" t="str">
        <f>VLOOKUP($D2185,metadata!$B$2:$S$451,3,0)</f>
        <v>Adaptation to a seasonally varying environment: a strong latitudinal cline in reproductive diapause combined with high gene flow in Drosophila montana</v>
      </c>
      <c r="G2185" t="str">
        <f>VLOOKUP($D2185,metadata!$B$2:$S$451,4,0)</f>
        <v>10.1002/ece3.14</v>
      </c>
      <c r="H2185" t="str">
        <f>VLOOKUP($D2185,metadata!$B$2:$S$451,5,0)</f>
        <v>y</v>
      </c>
      <c r="I2185" t="str">
        <f>VLOOKUP($D2185,metadata!$B$2:$S$451,6,0)</f>
        <v>a</v>
      </c>
      <c r="J2185" t="str">
        <f>VLOOKUP($D2185,metadata!$B$2:$S$451,7,0)</f>
        <v>i</v>
      </c>
      <c r="K2185">
        <f>VLOOKUP($D2185,metadata!$B$2:$S$451,8,0)</f>
        <v>6</v>
      </c>
      <c r="L2185">
        <f>VLOOKUP($D2185,metadata!$B$2:$S$451,9,0)</f>
        <v>6</v>
      </c>
      <c r="M2185" t="str">
        <f>VLOOKUP($D2185,metadata!$B$2:$S$451,10,0)</f>
        <v/>
      </c>
      <c r="N2185" t="str">
        <f>VLOOKUP($D2185,metadata!$B$2:$S$451,11,0)</f>
        <v>Drosophila montana</v>
      </c>
      <c r="O2185" t="str">
        <f>VLOOKUP($D2185,metadata!$B$2:$S$451,12,0)</f>
        <v>diptera</v>
      </c>
      <c r="P2185" t="str">
        <f>VLOOKUP($D2185,metadata!$B$2:$S$451,13,0)</f>
        <v>Paltamo4</v>
      </c>
      <c r="Q2185">
        <f>VLOOKUP($D2185,metadata!$B$2:$S$451,14,0)</f>
        <v>64.400000000000006</v>
      </c>
      <c r="R2185">
        <f>VLOOKUP($D2185,metadata!$B$2:$S$451,15,0)</f>
        <v>27.8333333333333</v>
      </c>
      <c r="S2185" t="str">
        <f>VLOOKUP($D2185,metadata!$B$2:$S$451,16,0)</f>
        <v/>
      </c>
      <c r="T2185" t="str">
        <f>VLOOKUP($D2185,metadata!$B$2:$S$451,17,0)</f>
        <v/>
      </c>
      <c r="U2185" t="str">
        <f>VLOOKUP($D2185,metadata!$B$2:$S$451,18,0)</f>
        <v/>
      </c>
      <c r="V2185">
        <f>VLOOKUP($D2185,metadata!$B$2:$Z$451,19,0)</f>
        <v>115</v>
      </c>
      <c r="W2185" t="str">
        <f>VLOOKUP($D2185,metadata!$B$2:$Z$451,20,0)</f>
        <v>global average</v>
      </c>
      <c r="X2185" t="str">
        <f>VLOOKUP($D2185,metadata!$B$2:$Z$451,21,0)</f>
        <v/>
      </c>
      <c r="Y2185" t="str">
        <f>VLOOKUP($D2185,metadata!$B$2:$Z$451,22,0)</f>
        <v>53-1</v>
      </c>
      <c r="Z2185" t="str">
        <f>VLOOKUP($D2185,metadata!$B$2:$Z$451,23,0)</f>
        <v/>
      </c>
      <c r="AA2185" t="str">
        <f>VLOOKUP($D2185,metadata!$B$2:$Z$451,24,0)</f>
        <v>adult</v>
      </c>
      <c r="AB2185" t="str">
        <f>VLOOKUP($D2185,metadata!$B$2:$Z$451,25,0)</f>
        <v/>
      </c>
      <c r="AC2185">
        <v>14.9876829268292</v>
      </c>
      <c r="AD2185">
        <v>85</v>
      </c>
      <c r="AF2185">
        <f>IF(AE2185="",V2185,AE2185)</f>
        <v>115</v>
      </c>
      <c r="AG2185">
        <v>15</v>
      </c>
      <c r="AH2185">
        <v>2011</v>
      </c>
      <c r="AI2185" t="s">
        <v>37</v>
      </c>
      <c r="AJ2185" t="s">
        <v>37</v>
      </c>
    </row>
    <row r="2186" spans="3:36" x14ac:dyDescent="0.3">
      <c r="C2186">
        <v>2186</v>
      </c>
      <c r="D2186" t="str">
        <f t="shared" si="67"/>
        <v>53-Paltamo4</v>
      </c>
      <c r="E2186" t="str">
        <f>VLOOKUP($D2186,metadata!$B$2:$S$451,2,0)</f>
        <v>Tyukmaeva, VI; Salminen, TS; Kankare, M; Knott, KE; Hoikkala, A</v>
      </c>
      <c r="F2186" t="str">
        <f>VLOOKUP($D2186,metadata!$B$2:$S$451,3,0)</f>
        <v>Adaptation to a seasonally varying environment: a strong latitudinal cline in reproductive diapause combined with high gene flow in Drosophila montana</v>
      </c>
      <c r="G2186" t="str">
        <f>VLOOKUP($D2186,metadata!$B$2:$S$451,4,0)</f>
        <v>10.1002/ece3.14</v>
      </c>
      <c r="H2186" t="str">
        <f>VLOOKUP($D2186,metadata!$B$2:$S$451,5,0)</f>
        <v>y</v>
      </c>
      <c r="I2186" t="str">
        <f>VLOOKUP($D2186,metadata!$B$2:$S$451,6,0)</f>
        <v>a</v>
      </c>
      <c r="J2186" t="str">
        <f>VLOOKUP($D2186,metadata!$B$2:$S$451,7,0)</f>
        <v>i</v>
      </c>
      <c r="K2186">
        <f>VLOOKUP($D2186,metadata!$B$2:$S$451,8,0)</f>
        <v>6</v>
      </c>
      <c r="L2186">
        <f>VLOOKUP($D2186,metadata!$B$2:$S$451,9,0)</f>
        <v>6</v>
      </c>
      <c r="M2186" t="str">
        <f>VLOOKUP($D2186,metadata!$B$2:$S$451,10,0)</f>
        <v/>
      </c>
      <c r="N2186" t="str">
        <f>VLOOKUP($D2186,metadata!$B$2:$S$451,11,0)</f>
        <v>Drosophila montana</v>
      </c>
      <c r="O2186" t="str">
        <f>VLOOKUP($D2186,metadata!$B$2:$S$451,12,0)</f>
        <v>diptera</v>
      </c>
      <c r="P2186" t="str">
        <f>VLOOKUP($D2186,metadata!$B$2:$S$451,13,0)</f>
        <v>Paltamo4</v>
      </c>
      <c r="Q2186">
        <f>VLOOKUP($D2186,metadata!$B$2:$S$451,14,0)</f>
        <v>64.400000000000006</v>
      </c>
      <c r="R2186">
        <f>VLOOKUP($D2186,metadata!$B$2:$S$451,15,0)</f>
        <v>27.8333333333333</v>
      </c>
      <c r="S2186" t="str">
        <f>VLOOKUP($D2186,metadata!$B$2:$S$451,16,0)</f>
        <v/>
      </c>
      <c r="T2186" t="str">
        <f>VLOOKUP($D2186,metadata!$B$2:$S$451,17,0)</f>
        <v/>
      </c>
      <c r="U2186" t="str">
        <f>VLOOKUP($D2186,metadata!$B$2:$S$451,18,0)</f>
        <v/>
      </c>
      <c r="V2186">
        <f>VLOOKUP($D2186,metadata!$B$2:$Z$451,19,0)</f>
        <v>115</v>
      </c>
      <c r="W2186" t="str">
        <f>VLOOKUP($D2186,metadata!$B$2:$Z$451,20,0)</f>
        <v>global average</v>
      </c>
      <c r="X2186" t="str">
        <f>VLOOKUP($D2186,metadata!$B$2:$Z$451,21,0)</f>
        <v/>
      </c>
      <c r="Y2186" t="str">
        <f>VLOOKUP($D2186,metadata!$B$2:$Z$451,22,0)</f>
        <v>53-1</v>
      </c>
      <c r="Z2186" t="str">
        <f>VLOOKUP($D2186,metadata!$B$2:$Z$451,23,0)</f>
        <v/>
      </c>
      <c r="AA2186" t="str">
        <f>VLOOKUP($D2186,metadata!$B$2:$Z$451,24,0)</f>
        <v>adult</v>
      </c>
      <c r="AB2186" t="str">
        <f>VLOOKUP($D2186,metadata!$B$2:$Z$451,25,0)</f>
        <v/>
      </c>
      <c r="AC2186">
        <v>16.0448678861788</v>
      </c>
      <c r="AD2186">
        <v>77.0833333333333</v>
      </c>
      <c r="AF2186">
        <f>IF(AE2186="",V2186,AE2186)</f>
        <v>115</v>
      </c>
      <c r="AG2186">
        <v>16</v>
      </c>
      <c r="AH2186">
        <v>2011</v>
      </c>
      <c r="AI2186" t="s">
        <v>37</v>
      </c>
      <c r="AJ2186" t="s">
        <v>37</v>
      </c>
    </row>
    <row r="2187" spans="3:36" x14ac:dyDescent="0.3">
      <c r="C2187">
        <v>2187</v>
      </c>
      <c r="D2187" t="str">
        <f t="shared" si="67"/>
        <v>53-Paltamo4</v>
      </c>
      <c r="E2187" t="str">
        <f>VLOOKUP($D2187,metadata!$B$2:$S$451,2,0)</f>
        <v>Tyukmaeva, VI; Salminen, TS; Kankare, M; Knott, KE; Hoikkala, A</v>
      </c>
      <c r="F2187" t="str">
        <f>VLOOKUP($D2187,metadata!$B$2:$S$451,3,0)</f>
        <v>Adaptation to a seasonally varying environment: a strong latitudinal cline in reproductive diapause combined with high gene flow in Drosophila montana</v>
      </c>
      <c r="G2187" t="str">
        <f>VLOOKUP($D2187,metadata!$B$2:$S$451,4,0)</f>
        <v>10.1002/ece3.14</v>
      </c>
      <c r="H2187" t="str">
        <f>VLOOKUP($D2187,metadata!$B$2:$S$451,5,0)</f>
        <v>y</v>
      </c>
      <c r="I2187" t="str">
        <f>VLOOKUP($D2187,metadata!$B$2:$S$451,6,0)</f>
        <v>a</v>
      </c>
      <c r="J2187" t="str">
        <f>VLOOKUP($D2187,metadata!$B$2:$S$451,7,0)</f>
        <v>i</v>
      </c>
      <c r="K2187">
        <f>VLOOKUP($D2187,metadata!$B$2:$S$451,8,0)</f>
        <v>6</v>
      </c>
      <c r="L2187">
        <f>VLOOKUP($D2187,metadata!$B$2:$S$451,9,0)</f>
        <v>6</v>
      </c>
      <c r="M2187" t="str">
        <f>VLOOKUP($D2187,metadata!$B$2:$S$451,10,0)</f>
        <v/>
      </c>
      <c r="N2187" t="str">
        <f>VLOOKUP($D2187,metadata!$B$2:$S$451,11,0)</f>
        <v>Drosophila montana</v>
      </c>
      <c r="O2187" t="str">
        <f>VLOOKUP($D2187,metadata!$B$2:$S$451,12,0)</f>
        <v>diptera</v>
      </c>
      <c r="P2187" t="str">
        <f>VLOOKUP($D2187,metadata!$B$2:$S$451,13,0)</f>
        <v>Paltamo4</v>
      </c>
      <c r="Q2187">
        <f>VLOOKUP($D2187,metadata!$B$2:$S$451,14,0)</f>
        <v>64.400000000000006</v>
      </c>
      <c r="R2187">
        <f>VLOOKUP($D2187,metadata!$B$2:$S$451,15,0)</f>
        <v>27.8333333333333</v>
      </c>
      <c r="S2187" t="str">
        <f>VLOOKUP($D2187,metadata!$B$2:$S$451,16,0)</f>
        <v/>
      </c>
      <c r="T2187" t="str">
        <f>VLOOKUP($D2187,metadata!$B$2:$S$451,17,0)</f>
        <v/>
      </c>
      <c r="U2187" t="str">
        <f>VLOOKUP($D2187,metadata!$B$2:$S$451,18,0)</f>
        <v/>
      </c>
      <c r="V2187">
        <f>VLOOKUP($D2187,metadata!$B$2:$Z$451,19,0)</f>
        <v>115</v>
      </c>
      <c r="W2187" t="str">
        <f>VLOOKUP($D2187,metadata!$B$2:$Z$451,20,0)</f>
        <v>global average</v>
      </c>
      <c r="X2187" t="str">
        <f>VLOOKUP($D2187,metadata!$B$2:$Z$451,21,0)</f>
        <v/>
      </c>
      <c r="Y2187" t="str">
        <f>VLOOKUP($D2187,metadata!$B$2:$Z$451,22,0)</f>
        <v>53-1</v>
      </c>
      <c r="Z2187" t="str">
        <f>VLOOKUP($D2187,metadata!$B$2:$Z$451,23,0)</f>
        <v/>
      </c>
      <c r="AA2187" t="str">
        <f>VLOOKUP($D2187,metadata!$B$2:$Z$451,24,0)</f>
        <v>adult</v>
      </c>
      <c r="AB2187" t="str">
        <f>VLOOKUP($D2187,metadata!$B$2:$Z$451,25,0)</f>
        <v/>
      </c>
      <c r="AC2187">
        <v>17.6565040650406</v>
      </c>
      <c r="AD2187">
        <v>16.6666666666666</v>
      </c>
      <c r="AF2187">
        <f>IF(AE2187="",V2187,AE2187)</f>
        <v>115</v>
      </c>
      <c r="AG2187">
        <v>17.5</v>
      </c>
      <c r="AH2187">
        <v>2011</v>
      </c>
      <c r="AI2187" t="s">
        <v>37</v>
      </c>
      <c r="AJ2187" t="s">
        <v>37</v>
      </c>
    </row>
    <row r="2188" spans="3:36" x14ac:dyDescent="0.3">
      <c r="C2188">
        <v>2188</v>
      </c>
      <c r="D2188" t="str">
        <f t="shared" si="67"/>
        <v>53-Paltamo4</v>
      </c>
      <c r="E2188" t="str">
        <f>VLOOKUP($D2188,metadata!$B$2:$S$451,2,0)</f>
        <v>Tyukmaeva, VI; Salminen, TS; Kankare, M; Knott, KE; Hoikkala, A</v>
      </c>
      <c r="F2188" t="str">
        <f>VLOOKUP($D2188,metadata!$B$2:$S$451,3,0)</f>
        <v>Adaptation to a seasonally varying environment: a strong latitudinal cline in reproductive diapause combined with high gene flow in Drosophila montana</v>
      </c>
      <c r="G2188" t="str">
        <f>VLOOKUP($D2188,metadata!$B$2:$S$451,4,0)</f>
        <v>10.1002/ece3.14</v>
      </c>
      <c r="H2188" t="str">
        <f>VLOOKUP($D2188,metadata!$B$2:$S$451,5,0)</f>
        <v>y</v>
      </c>
      <c r="I2188" t="str">
        <f>VLOOKUP($D2188,metadata!$B$2:$S$451,6,0)</f>
        <v>a</v>
      </c>
      <c r="J2188" t="str">
        <f>VLOOKUP($D2188,metadata!$B$2:$S$451,7,0)</f>
        <v>i</v>
      </c>
      <c r="K2188">
        <f>VLOOKUP($D2188,metadata!$B$2:$S$451,8,0)</f>
        <v>6</v>
      </c>
      <c r="L2188">
        <f>VLOOKUP($D2188,metadata!$B$2:$S$451,9,0)</f>
        <v>6</v>
      </c>
      <c r="M2188" t="str">
        <f>VLOOKUP($D2188,metadata!$B$2:$S$451,10,0)</f>
        <v/>
      </c>
      <c r="N2188" t="str">
        <f>VLOOKUP($D2188,metadata!$B$2:$S$451,11,0)</f>
        <v>Drosophila montana</v>
      </c>
      <c r="O2188" t="str">
        <f>VLOOKUP($D2188,metadata!$B$2:$S$451,12,0)</f>
        <v>diptera</v>
      </c>
      <c r="P2188" t="str">
        <f>VLOOKUP($D2188,metadata!$B$2:$S$451,13,0)</f>
        <v>Paltamo4</v>
      </c>
      <c r="Q2188">
        <f>VLOOKUP($D2188,metadata!$B$2:$S$451,14,0)</f>
        <v>64.400000000000006</v>
      </c>
      <c r="R2188">
        <f>VLOOKUP($D2188,metadata!$B$2:$S$451,15,0)</f>
        <v>27.8333333333333</v>
      </c>
      <c r="S2188" t="str">
        <f>VLOOKUP($D2188,metadata!$B$2:$S$451,16,0)</f>
        <v/>
      </c>
      <c r="T2188" t="str">
        <f>VLOOKUP($D2188,metadata!$B$2:$S$451,17,0)</f>
        <v/>
      </c>
      <c r="U2188" t="str">
        <f>VLOOKUP($D2188,metadata!$B$2:$S$451,18,0)</f>
        <v/>
      </c>
      <c r="V2188">
        <f>VLOOKUP($D2188,metadata!$B$2:$Z$451,19,0)</f>
        <v>115</v>
      </c>
      <c r="W2188" t="str">
        <f>VLOOKUP($D2188,metadata!$B$2:$Z$451,20,0)</f>
        <v>global average</v>
      </c>
      <c r="X2188" t="str">
        <f>VLOOKUP($D2188,metadata!$B$2:$Z$451,21,0)</f>
        <v/>
      </c>
      <c r="Y2188" t="str">
        <f>VLOOKUP($D2188,metadata!$B$2:$Z$451,22,0)</f>
        <v>53-1</v>
      </c>
      <c r="Z2188" t="str">
        <f>VLOOKUP($D2188,metadata!$B$2:$Z$451,23,0)</f>
        <v/>
      </c>
      <c r="AA2188" t="str">
        <f>VLOOKUP($D2188,metadata!$B$2:$Z$451,24,0)</f>
        <v>adult</v>
      </c>
      <c r="AB2188" t="str">
        <f>VLOOKUP($D2188,metadata!$B$2:$Z$451,25,0)</f>
        <v/>
      </c>
      <c r="AC2188">
        <v>19.173668699186901</v>
      </c>
      <c r="AD2188">
        <v>2.9166666666666199</v>
      </c>
      <c r="AF2188">
        <f>IF(AE2188="",V2188,AE2188)</f>
        <v>115</v>
      </c>
      <c r="AG2188">
        <v>19</v>
      </c>
      <c r="AH2188">
        <v>2011</v>
      </c>
      <c r="AI2188" t="s">
        <v>37</v>
      </c>
      <c r="AJ2188" t="s">
        <v>37</v>
      </c>
    </row>
    <row r="2189" spans="3:36" x14ac:dyDescent="0.3">
      <c r="C2189">
        <v>2189</v>
      </c>
      <c r="D2189" t="str">
        <f t="shared" si="67"/>
        <v>53-Paltamo4</v>
      </c>
      <c r="E2189" t="str">
        <f>VLOOKUP($D2189,metadata!$B$2:$S$451,2,0)</f>
        <v>Tyukmaeva, VI; Salminen, TS; Kankare, M; Knott, KE; Hoikkala, A</v>
      </c>
      <c r="F2189" t="str">
        <f>VLOOKUP($D2189,metadata!$B$2:$S$451,3,0)</f>
        <v>Adaptation to a seasonally varying environment: a strong latitudinal cline in reproductive diapause combined with high gene flow in Drosophila montana</v>
      </c>
      <c r="G2189" t="str">
        <f>VLOOKUP($D2189,metadata!$B$2:$S$451,4,0)</f>
        <v>10.1002/ece3.14</v>
      </c>
      <c r="H2189" t="str">
        <f>VLOOKUP($D2189,metadata!$B$2:$S$451,5,0)</f>
        <v>y</v>
      </c>
      <c r="I2189" t="str">
        <f>VLOOKUP($D2189,metadata!$B$2:$S$451,6,0)</f>
        <v>a</v>
      </c>
      <c r="J2189" t="str">
        <f>VLOOKUP($D2189,metadata!$B$2:$S$451,7,0)</f>
        <v>i</v>
      </c>
      <c r="K2189">
        <f>VLOOKUP($D2189,metadata!$B$2:$S$451,8,0)</f>
        <v>6</v>
      </c>
      <c r="L2189">
        <f>VLOOKUP($D2189,metadata!$B$2:$S$451,9,0)</f>
        <v>6</v>
      </c>
      <c r="M2189" t="str">
        <f>VLOOKUP($D2189,metadata!$B$2:$S$451,10,0)</f>
        <v/>
      </c>
      <c r="N2189" t="str">
        <f>VLOOKUP($D2189,metadata!$B$2:$S$451,11,0)</f>
        <v>Drosophila montana</v>
      </c>
      <c r="O2189" t="str">
        <f>VLOOKUP($D2189,metadata!$B$2:$S$451,12,0)</f>
        <v>diptera</v>
      </c>
      <c r="P2189" t="str">
        <f>VLOOKUP($D2189,metadata!$B$2:$S$451,13,0)</f>
        <v>Paltamo4</v>
      </c>
      <c r="Q2189">
        <f>VLOOKUP($D2189,metadata!$B$2:$S$451,14,0)</f>
        <v>64.400000000000006</v>
      </c>
      <c r="R2189">
        <f>VLOOKUP($D2189,metadata!$B$2:$S$451,15,0)</f>
        <v>27.8333333333333</v>
      </c>
      <c r="S2189" t="str">
        <f>VLOOKUP($D2189,metadata!$B$2:$S$451,16,0)</f>
        <v/>
      </c>
      <c r="T2189" t="str">
        <f>VLOOKUP($D2189,metadata!$B$2:$S$451,17,0)</f>
        <v/>
      </c>
      <c r="U2189" t="str">
        <f>VLOOKUP($D2189,metadata!$B$2:$S$451,18,0)</f>
        <v/>
      </c>
      <c r="V2189">
        <f>VLOOKUP($D2189,metadata!$B$2:$Z$451,19,0)</f>
        <v>115</v>
      </c>
      <c r="W2189" t="str">
        <f>VLOOKUP($D2189,metadata!$B$2:$Z$451,20,0)</f>
        <v>global average</v>
      </c>
      <c r="X2189" t="str">
        <f>VLOOKUP($D2189,metadata!$B$2:$Z$451,21,0)</f>
        <v/>
      </c>
      <c r="Y2189" t="str">
        <f>VLOOKUP($D2189,metadata!$B$2:$Z$451,22,0)</f>
        <v>53-1</v>
      </c>
      <c r="Z2189" t="str">
        <f>VLOOKUP($D2189,metadata!$B$2:$Z$451,23,0)</f>
        <v/>
      </c>
      <c r="AA2189" t="str">
        <f>VLOOKUP($D2189,metadata!$B$2:$Z$451,24,0)</f>
        <v>adult</v>
      </c>
      <c r="AB2189" t="str">
        <f>VLOOKUP($D2189,metadata!$B$2:$Z$451,25,0)</f>
        <v/>
      </c>
      <c r="AC2189">
        <v>20.539095528455199</v>
      </c>
      <c r="AD2189">
        <v>0.41666666666662799</v>
      </c>
      <c r="AF2189">
        <f>IF(AE2189="",V2189,AE2189)</f>
        <v>115</v>
      </c>
      <c r="AG2189">
        <v>20.5</v>
      </c>
      <c r="AH2189">
        <v>2011</v>
      </c>
      <c r="AI2189" t="s">
        <v>37</v>
      </c>
      <c r="AJ2189" t="s">
        <v>37</v>
      </c>
    </row>
    <row r="2190" spans="3:36" x14ac:dyDescent="0.3">
      <c r="C2190">
        <v>2190</v>
      </c>
      <c r="D2190" t="str">
        <f t="shared" si="67"/>
        <v>53-Jyväskylä1</v>
      </c>
      <c r="E2190" t="str">
        <f>VLOOKUP($D2190,metadata!$B$2:$S$451,2,0)</f>
        <v>Tyukmaeva, VI; Salminen, TS; Kankare, M; Knott, KE; Hoikkala, A</v>
      </c>
      <c r="F2190" t="str">
        <f>VLOOKUP($D2190,metadata!$B$2:$S$451,3,0)</f>
        <v>Adaptation to a seasonally varying environment: a strong latitudinal cline in reproductive diapause combined with high gene flow in Drosophila montana</v>
      </c>
      <c r="G2190" t="str">
        <f>VLOOKUP($D2190,metadata!$B$2:$S$451,4,0)</f>
        <v>10.1002/ece3.14</v>
      </c>
      <c r="H2190" t="str">
        <f>VLOOKUP($D2190,metadata!$B$2:$S$451,5,0)</f>
        <v>y</v>
      </c>
      <c r="I2190" t="str">
        <f>VLOOKUP($D2190,metadata!$B$2:$S$451,6,0)</f>
        <v>a</v>
      </c>
      <c r="J2190" t="str">
        <f>VLOOKUP($D2190,metadata!$B$2:$S$451,7,0)</f>
        <v>i</v>
      </c>
      <c r="K2190">
        <f>VLOOKUP($D2190,metadata!$B$2:$S$451,8,0)</f>
        <v>6</v>
      </c>
      <c r="L2190">
        <f>VLOOKUP($D2190,metadata!$B$2:$S$451,9,0)</f>
        <v>6</v>
      </c>
      <c r="M2190" t="str">
        <f>VLOOKUP($D2190,metadata!$B$2:$S$451,10,0)</f>
        <v/>
      </c>
      <c r="N2190" t="str">
        <f>VLOOKUP($D2190,metadata!$B$2:$S$451,11,0)</f>
        <v>Drosophila montana</v>
      </c>
      <c r="O2190" t="str">
        <f>VLOOKUP($D2190,metadata!$B$2:$S$451,12,0)</f>
        <v>diptera</v>
      </c>
      <c r="P2190" t="str">
        <f>VLOOKUP($D2190,metadata!$B$2:$S$451,13,0)</f>
        <v>Jyväskylä1</v>
      </c>
      <c r="Q2190">
        <f>VLOOKUP($D2190,metadata!$B$2:$S$451,14,0)</f>
        <v>61.233333333333299</v>
      </c>
      <c r="R2190">
        <f>VLOOKUP($D2190,metadata!$B$2:$S$451,15,0)</f>
        <v>25.733333333333299</v>
      </c>
      <c r="S2190" t="str">
        <f>VLOOKUP($D2190,metadata!$B$2:$S$451,16,0)</f>
        <v/>
      </c>
      <c r="T2190" t="str">
        <f>VLOOKUP($D2190,metadata!$B$2:$S$451,17,0)</f>
        <v/>
      </c>
      <c r="U2190" t="str">
        <f>VLOOKUP($D2190,metadata!$B$2:$S$451,18,0)</f>
        <v/>
      </c>
      <c r="V2190">
        <f>VLOOKUP($D2190,metadata!$B$2:$Z$451,19,0)</f>
        <v>115</v>
      </c>
      <c r="W2190" t="str">
        <f>VLOOKUP($D2190,metadata!$B$2:$Z$451,20,0)</f>
        <v>global average</v>
      </c>
      <c r="X2190" t="str">
        <f>VLOOKUP($D2190,metadata!$B$2:$Z$451,21,0)</f>
        <v/>
      </c>
      <c r="Y2190" t="str">
        <f>VLOOKUP($D2190,metadata!$B$2:$Z$451,22,0)</f>
        <v>53-3</v>
      </c>
      <c r="Z2190" t="str">
        <f>VLOOKUP($D2190,metadata!$B$2:$Z$451,23,0)</f>
        <v/>
      </c>
      <c r="AA2190" t="str">
        <f>VLOOKUP($D2190,metadata!$B$2:$Z$451,24,0)</f>
        <v>adult</v>
      </c>
      <c r="AB2190" t="str">
        <f>VLOOKUP($D2190,metadata!$B$2:$Z$451,25,0)</f>
        <v/>
      </c>
      <c r="AC2190">
        <v>14.0000734191288</v>
      </c>
      <c r="AD2190">
        <v>100.424782102514</v>
      </c>
      <c r="AF2190">
        <f>IF(AE2190="",V2190,AE2190)</f>
        <v>115</v>
      </c>
      <c r="AG2190">
        <v>14</v>
      </c>
      <c r="AH2190">
        <v>2011</v>
      </c>
      <c r="AI2190" t="s">
        <v>37</v>
      </c>
      <c r="AJ2190" t="s">
        <v>37</v>
      </c>
    </row>
    <row r="2191" spans="3:36" x14ac:dyDescent="0.3">
      <c r="C2191">
        <v>2191</v>
      </c>
      <c r="D2191" t="str">
        <f t="shared" si="67"/>
        <v>53-Jyväskylä1</v>
      </c>
      <c r="E2191" t="str">
        <f>VLOOKUP($D2191,metadata!$B$2:$S$451,2,0)</f>
        <v>Tyukmaeva, VI; Salminen, TS; Kankare, M; Knott, KE; Hoikkala, A</v>
      </c>
      <c r="F2191" t="str">
        <f>VLOOKUP($D2191,metadata!$B$2:$S$451,3,0)</f>
        <v>Adaptation to a seasonally varying environment: a strong latitudinal cline in reproductive diapause combined with high gene flow in Drosophila montana</v>
      </c>
      <c r="G2191" t="str">
        <f>VLOOKUP($D2191,metadata!$B$2:$S$451,4,0)</f>
        <v>10.1002/ece3.14</v>
      </c>
      <c r="H2191" t="str">
        <f>VLOOKUP($D2191,metadata!$B$2:$S$451,5,0)</f>
        <v>y</v>
      </c>
      <c r="I2191" t="str">
        <f>VLOOKUP($D2191,metadata!$B$2:$S$451,6,0)</f>
        <v>a</v>
      </c>
      <c r="J2191" t="str">
        <f>VLOOKUP($D2191,metadata!$B$2:$S$451,7,0)</f>
        <v>i</v>
      </c>
      <c r="K2191">
        <f>VLOOKUP($D2191,metadata!$B$2:$S$451,8,0)</f>
        <v>6</v>
      </c>
      <c r="L2191">
        <f>VLOOKUP($D2191,metadata!$B$2:$S$451,9,0)</f>
        <v>6</v>
      </c>
      <c r="M2191" t="str">
        <f>VLOOKUP($D2191,metadata!$B$2:$S$451,10,0)</f>
        <v/>
      </c>
      <c r="N2191" t="str">
        <f>VLOOKUP($D2191,metadata!$B$2:$S$451,11,0)</f>
        <v>Drosophila montana</v>
      </c>
      <c r="O2191" t="str">
        <f>VLOOKUP($D2191,metadata!$B$2:$S$451,12,0)</f>
        <v>diptera</v>
      </c>
      <c r="P2191" t="str">
        <f>VLOOKUP($D2191,metadata!$B$2:$S$451,13,0)</f>
        <v>Jyväskylä1</v>
      </c>
      <c r="Q2191">
        <f>VLOOKUP($D2191,metadata!$B$2:$S$451,14,0)</f>
        <v>61.233333333333299</v>
      </c>
      <c r="R2191">
        <f>VLOOKUP($D2191,metadata!$B$2:$S$451,15,0)</f>
        <v>25.733333333333299</v>
      </c>
      <c r="S2191" t="str">
        <f>VLOOKUP($D2191,metadata!$B$2:$S$451,16,0)</f>
        <v/>
      </c>
      <c r="T2191" t="str">
        <f>VLOOKUP($D2191,metadata!$B$2:$S$451,17,0)</f>
        <v/>
      </c>
      <c r="U2191" t="str">
        <f>VLOOKUP($D2191,metadata!$B$2:$S$451,18,0)</f>
        <v/>
      </c>
      <c r="V2191">
        <f>VLOOKUP($D2191,metadata!$B$2:$Z$451,19,0)</f>
        <v>115</v>
      </c>
      <c r="W2191" t="str">
        <f>VLOOKUP($D2191,metadata!$B$2:$Z$451,20,0)</f>
        <v>global average</v>
      </c>
      <c r="X2191" t="str">
        <f>VLOOKUP($D2191,metadata!$B$2:$Z$451,21,0)</f>
        <v/>
      </c>
      <c r="Y2191" t="str">
        <f>VLOOKUP($D2191,metadata!$B$2:$Z$451,22,0)</f>
        <v>53-3</v>
      </c>
      <c r="Z2191" t="str">
        <f>VLOOKUP($D2191,metadata!$B$2:$Z$451,23,0)</f>
        <v/>
      </c>
      <c r="AA2191" t="str">
        <f>VLOOKUP($D2191,metadata!$B$2:$Z$451,24,0)</f>
        <v>adult</v>
      </c>
      <c r="AB2191" t="str">
        <f>VLOOKUP($D2191,metadata!$B$2:$Z$451,25,0)</f>
        <v/>
      </c>
      <c r="AC2191">
        <v>14.9355065395466</v>
      </c>
      <c r="AD2191">
        <v>99.210219942733005</v>
      </c>
      <c r="AF2191">
        <f>IF(AE2191="",V2191,AE2191)</f>
        <v>115</v>
      </c>
      <c r="AG2191">
        <v>15</v>
      </c>
      <c r="AH2191">
        <v>2011</v>
      </c>
      <c r="AI2191" t="s">
        <v>37</v>
      </c>
      <c r="AJ2191" t="s">
        <v>37</v>
      </c>
    </row>
    <row r="2192" spans="3:36" x14ac:dyDescent="0.3">
      <c r="C2192">
        <v>2192</v>
      </c>
      <c r="D2192" t="str">
        <f t="shared" si="67"/>
        <v>53-Jyväskylä1</v>
      </c>
      <c r="E2192" t="str">
        <f>VLOOKUP($D2192,metadata!$B$2:$S$451,2,0)</f>
        <v>Tyukmaeva, VI; Salminen, TS; Kankare, M; Knott, KE; Hoikkala, A</v>
      </c>
      <c r="F2192" t="str">
        <f>VLOOKUP($D2192,metadata!$B$2:$S$451,3,0)</f>
        <v>Adaptation to a seasonally varying environment: a strong latitudinal cline in reproductive diapause combined with high gene flow in Drosophila montana</v>
      </c>
      <c r="G2192" t="str">
        <f>VLOOKUP($D2192,metadata!$B$2:$S$451,4,0)</f>
        <v>10.1002/ece3.14</v>
      </c>
      <c r="H2192" t="str">
        <f>VLOOKUP($D2192,metadata!$B$2:$S$451,5,0)</f>
        <v>y</v>
      </c>
      <c r="I2192" t="str">
        <f>VLOOKUP($D2192,metadata!$B$2:$S$451,6,0)</f>
        <v>a</v>
      </c>
      <c r="J2192" t="str">
        <f>VLOOKUP($D2192,metadata!$B$2:$S$451,7,0)</f>
        <v>i</v>
      </c>
      <c r="K2192">
        <f>VLOOKUP($D2192,metadata!$B$2:$S$451,8,0)</f>
        <v>6</v>
      </c>
      <c r="L2192">
        <f>VLOOKUP($D2192,metadata!$B$2:$S$451,9,0)</f>
        <v>6</v>
      </c>
      <c r="M2192" t="str">
        <f>VLOOKUP($D2192,metadata!$B$2:$S$451,10,0)</f>
        <v/>
      </c>
      <c r="N2192" t="str">
        <f>VLOOKUP($D2192,metadata!$B$2:$S$451,11,0)</f>
        <v>Drosophila montana</v>
      </c>
      <c r="O2192" t="str">
        <f>VLOOKUP($D2192,metadata!$B$2:$S$451,12,0)</f>
        <v>diptera</v>
      </c>
      <c r="P2192" t="str">
        <f>VLOOKUP($D2192,metadata!$B$2:$S$451,13,0)</f>
        <v>Jyväskylä1</v>
      </c>
      <c r="Q2192">
        <f>VLOOKUP($D2192,metadata!$B$2:$S$451,14,0)</f>
        <v>61.233333333333299</v>
      </c>
      <c r="R2192">
        <f>VLOOKUP($D2192,metadata!$B$2:$S$451,15,0)</f>
        <v>25.733333333333299</v>
      </c>
      <c r="S2192" t="str">
        <f>VLOOKUP($D2192,metadata!$B$2:$S$451,16,0)</f>
        <v/>
      </c>
      <c r="T2192" t="str">
        <f>VLOOKUP($D2192,metadata!$B$2:$S$451,17,0)</f>
        <v/>
      </c>
      <c r="U2192" t="str">
        <f>VLOOKUP($D2192,metadata!$B$2:$S$451,18,0)</f>
        <v/>
      </c>
      <c r="V2192">
        <f>VLOOKUP($D2192,metadata!$B$2:$Z$451,19,0)</f>
        <v>115</v>
      </c>
      <c r="W2192" t="str">
        <f>VLOOKUP($D2192,metadata!$B$2:$Z$451,20,0)</f>
        <v>global average</v>
      </c>
      <c r="X2192" t="str">
        <f>VLOOKUP($D2192,metadata!$B$2:$Z$451,21,0)</f>
        <v/>
      </c>
      <c r="Y2192" t="str">
        <f>VLOOKUP($D2192,metadata!$B$2:$Z$451,22,0)</f>
        <v>53-3</v>
      </c>
      <c r="Z2192" t="str">
        <f>VLOOKUP($D2192,metadata!$B$2:$Z$451,23,0)</f>
        <v/>
      </c>
      <c r="AA2192" t="str">
        <f>VLOOKUP($D2192,metadata!$B$2:$Z$451,24,0)</f>
        <v>adult</v>
      </c>
      <c r="AB2192" t="str">
        <f>VLOOKUP($D2192,metadata!$B$2:$Z$451,25,0)</f>
        <v/>
      </c>
      <c r="AC2192">
        <v>16.0088942030353</v>
      </c>
      <c r="AD2192">
        <v>94.190449220183893</v>
      </c>
      <c r="AF2192">
        <f>IF(AE2192="",V2192,AE2192)</f>
        <v>115</v>
      </c>
      <c r="AG2192">
        <v>16</v>
      </c>
      <c r="AH2192">
        <v>2011</v>
      </c>
      <c r="AI2192" t="s">
        <v>37</v>
      </c>
      <c r="AJ2192" t="s">
        <v>37</v>
      </c>
    </row>
    <row r="2193" spans="3:36" x14ac:dyDescent="0.3">
      <c r="C2193">
        <v>2193</v>
      </c>
      <c r="D2193" t="str">
        <f t="shared" si="67"/>
        <v>53-Jyväskylä1</v>
      </c>
      <c r="E2193" t="str">
        <f>VLOOKUP($D2193,metadata!$B$2:$S$451,2,0)</f>
        <v>Tyukmaeva, VI; Salminen, TS; Kankare, M; Knott, KE; Hoikkala, A</v>
      </c>
      <c r="F2193" t="str">
        <f>VLOOKUP($D2193,metadata!$B$2:$S$451,3,0)</f>
        <v>Adaptation to a seasonally varying environment: a strong latitudinal cline in reproductive diapause combined with high gene flow in Drosophila montana</v>
      </c>
      <c r="G2193" t="str">
        <f>VLOOKUP($D2193,metadata!$B$2:$S$451,4,0)</f>
        <v>10.1002/ece3.14</v>
      </c>
      <c r="H2193" t="str">
        <f>VLOOKUP($D2193,metadata!$B$2:$S$451,5,0)</f>
        <v>y</v>
      </c>
      <c r="I2193" t="str">
        <f>VLOOKUP($D2193,metadata!$B$2:$S$451,6,0)</f>
        <v>a</v>
      </c>
      <c r="J2193" t="str">
        <f>VLOOKUP($D2193,metadata!$B$2:$S$451,7,0)</f>
        <v>i</v>
      </c>
      <c r="K2193">
        <f>VLOOKUP($D2193,metadata!$B$2:$S$451,8,0)</f>
        <v>6</v>
      </c>
      <c r="L2193">
        <f>VLOOKUP($D2193,metadata!$B$2:$S$451,9,0)</f>
        <v>6</v>
      </c>
      <c r="M2193" t="str">
        <f>VLOOKUP($D2193,metadata!$B$2:$S$451,10,0)</f>
        <v/>
      </c>
      <c r="N2193" t="str">
        <f>VLOOKUP($D2193,metadata!$B$2:$S$451,11,0)</f>
        <v>Drosophila montana</v>
      </c>
      <c r="O2193" t="str">
        <f>VLOOKUP($D2193,metadata!$B$2:$S$451,12,0)</f>
        <v>diptera</v>
      </c>
      <c r="P2193" t="str">
        <f>VLOOKUP($D2193,metadata!$B$2:$S$451,13,0)</f>
        <v>Jyväskylä1</v>
      </c>
      <c r="Q2193">
        <f>VLOOKUP($D2193,metadata!$B$2:$S$451,14,0)</f>
        <v>61.233333333333299</v>
      </c>
      <c r="R2193">
        <f>VLOOKUP($D2193,metadata!$B$2:$S$451,15,0)</f>
        <v>25.733333333333299</v>
      </c>
      <c r="S2193" t="str">
        <f>VLOOKUP($D2193,metadata!$B$2:$S$451,16,0)</f>
        <v/>
      </c>
      <c r="T2193" t="str">
        <f>VLOOKUP($D2193,metadata!$B$2:$S$451,17,0)</f>
        <v/>
      </c>
      <c r="U2193" t="str">
        <f>VLOOKUP($D2193,metadata!$B$2:$S$451,18,0)</f>
        <v/>
      </c>
      <c r="V2193">
        <f>VLOOKUP($D2193,metadata!$B$2:$Z$451,19,0)</f>
        <v>115</v>
      </c>
      <c r="W2193" t="str">
        <f>VLOOKUP($D2193,metadata!$B$2:$Z$451,20,0)</f>
        <v>global average</v>
      </c>
      <c r="X2193" t="str">
        <f>VLOOKUP($D2193,metadata!$B$2:$Z$451,21,0)</f>
        <v/>
      </c>
      <c r="Y2193" t="str">
        <f>VLOOKUP($D2193,metadata!$B$2:$Z$451,22,0)</f>
        <v>53-3</v>
      </c>
      <c r="Z2193" t="str">
        <f>VLOOKUP($D2193,metadata!$B$2:$Z$451,23,0)</f>
        <v/>
      </c>
      <c r="AA2193" t="str">
        <f>VLOOKUP($D2193,metadata!$B$2:$Z$451,24,0)</f>
        <v>adult</v>
      </c>
      <c r="AB2193" t="str">
        <f>VLOOKUP($D2193,metadata!$B$2:$Z$451,25,0)</f>
        <v/>
      </c>
      <c r="AC2193">
        <v>17.645626842033501</v>
      </c>
      <c r="AD2193">
        <v>40.475965723755202</v>
      </c>
      <c r="AF2193">
        <f>IF(AE2193="",V2193,AE2193)</f>
        <v>115</v>
      </c>
      <c r="AG2193">
        <v>17.5</v>
      </c>
      <c r="AH2193">
        <v>2011</v>
      </c>
      <c r="AI2193" t="s">
        <v>37</v>
      </c>
      <c r="AJ2193" t="s">
        <v>37</v>
      </c>
    </row>
    <row r="2194" spans="3:36" x14ac:dyDescent="0.3">
      <c r="C2194">
        <v>2194</v>
      </c>
      <c r="D2194" t="str">
        <f t="shared" si="67"/>
        <v>53-Jyväskylä1</v>
      </c>
      <c r="E2194" t="str">
        <f>VLOOKUP($D2194,metadata!$B$2:$S$451,2,0)</f>
        <v>Tyukmaeva, VI; Salminen, TS; Kankare, M; Knott, KE; Hoikkala, A</v>
      </c>
      <c r="F2194" t="str">
        <f>VLOOKUP($D2194,metadata!$B$2:$S$451,3,0)</f>
        <v>Adaptation to a seasonally varying environment: a strong latitudinal cline in reproductive diapause combined with high gene flow in Drosophila montana</v>
      </c>
      <c r="G2194" t="str">
        <f>VLOOKUP($D2194,metadata!$B$2:$S$451,4,0)</f>
        <v>10.1002/ece3.14</v>
      </c>
      <c r="H2194" t="str">
        <f>VLOOKUP($D2194,metadata!$B$2:$S$451,5,0)</f>
        <v>y</v>
      </c>
      <c r="I2194" t="str">
        <f>VLOOKUP($D2194,metadata!$B$2:$S$451,6,0)</f>
        <v>a</v>
      </c>
      <c r="J2194" t="str">
        <f>VLOOKUP($D2194,metadata!$B$2:$S$451,7,0)</f>
        <v>i</v>
      </c>
      <c r="K2194">
        <f>VLOOKUP($D2194,metadata!$B$2:$S$451,8,0)</f>
        <v>6</v>
      </c>
      <c r="L2194">
        <f>VLOOKUP($D2194,metadata!$B$2:$S$451,9,0)</f>
        <v>6</v>
      </c>
      <c r="M2194" t="str">
        <f>VLOOKUP($D2194,metadata!$B$2:$S$451,10,0)</f>
        <v/>
      </c>
      <c r="N2194" t="str">
        <f>VLOOKUP($D2194,metadata!$B$2:$S$451,11,0)</f>
        <v>Drosophila montana</v>
      </c>
      <c r="O2194" t="str">
        <f>VLOOKUP($D2194,metadata!$B$2:$S$451,12,0)</f>
        <v>diptera</v>
      </c>
      <c r="P2194" t="str">
        <f>VLOOKUP($D2194,metadata!$B$2:$S$451,13,0)</f>
        <v>Jyväskylä1</v>
      </c>
      <c r="Q2194">
        <f>VLOOKUP($D2194,metadata!$B$2:$S$451,14,0)</f>
        <v>61.233333333333299</v>
      </c>
      <c r="R2194">
        <f>VLOOKUP($D2194,metadata!$B$2:$S$451,15,0)</f>
        <v>25.733333333333299</v>
      </c>
      <c r="S2194" t="str">
        <f>VLOOKUP($D2194,metadata!$B$2:$S$451,16,0)</f>
        <v/>
      </c>
      <c r="T2194" t="str">
        <f>VLOOKUP($D2194,metadata!$B$2:$S$451,17,0)</f>
        <v/>
      </c>
      <c r="U2194" t="str">
        <f>VLOOKUP($D2194,metadata!$B$2:$S$451,18,0)</f>
        <v/>
      </c>
      <c r="V2194">
        <f>VLOOKUP($D2194,metadata!$B$2:$Z$451,19,0)</f>
        <v>115</v>
      </c>
      <c r="W2194" t="str">
        <f>VLOOKUP($D2194,metadata!$B$2:$Z$451,20,0)</f>
        <v>global average</v>
      </c>
      <c r="X2194" t="str">
        <f>VLOOKUP($D2194,metadata!$B$2:$Z$451,21,0)</f>
        <v/>
      </c>
      <c r="Y2194" t="str">
        <f>VLOOKUP($D2194,metadata!$B$2:$Z$451,22,0)</f>
        <v>53-3</v>
      </c>
      <c r="Z2194" t="str">
        <f>VLOOKUP($D2194,metadata!$B$2:$Z$451,23,0)</f>
        <v/>
      </c>
      <c r="AA2194" t="str">
        <f>VLOOKUP($D2194,metadata!$B$2:$Z$451,24,0)</f>
        <v>adult</v>
      </c>
      <c r="AB2194" t="str">
        <f>VLOOKUP($D2194,metadata!$B$2:$Z$451,25,0)</f>
        <v/>
      </c>
      <c r="AC2194">
        <v>19.164081264487098</v>
      </c>
      <c r="AD2194">
        <v>4.12720388492074</v>
      </c>
      <c r="AF2194">
        <f>IF(AE2194="",V2194,AE2194)</f>
        <v>115</v>
      </c>
      <c r="AG2194">
        <v>19</v>
      </c>
      <c r="AH2194">
        <v>2011</v>
      </c>
      <c r="AI2194" t="s">
        <v>37</v>
      </c>
      <c r="AJ2194" t="s">
        <v>37</v>
      </c>
    </row>
    <row r="2195" spans="3:36" x14ac:dyDescent="0.3">
      <c r="C2195">
        <v>2195</v>
      </c>
      <c r="D2195" t="str">
        <f t="shared" si="67"/>
        <v>53-Jyväskylä1</v>
      </c>
      <c r="E2195" t="str">
        <f>VLOOKUP($D2195,metadata!$B$2:$S$451,2,0)</f>
        <v>Tyukmaeva, VI; Salminen, TS; Kankare, M; Knott, KE; Hoikkala, A</v>
      </c>
      <c r="F2195" t="str">
        <f>VLOOKUP($D2195,metadata!$B$2:$S$451,3,0)</f>
        <v>Adaptation to a seasonally varying environment: a strong latitudinal cline in reproductive diapause combined with high gene flow in Drosophila montana</v>
      </c>
      <c r="G2195" t="str">
        <f>VLOOKUP($D2195,metadata!$B$2:$S$451,4,0)</f>
        <v>10.1002/ece3.14</v>
      </c>
      <c r="H2195" t="str">
        <f>VLOOKUP($D2195,metadata!$B$2:$S$451,5,0)</f>
        <v>y</v>
      </c>
      <c r="I2195" t="str">
        <f>VLOOKUP($D2195,metadata!$B$2:$S$451,6,0)</f>
        <v>a</v>
      </c>
      <c r="J2195" t="str">
        <f>VLOOKUP($D2195,metadata!$B$2:$S$451,7,0)</f>
        <v>i</v>
      </c>
      <c r="K2195">
        <f>VLOOKUP($D2195,metadata!$B$2:$S$451,8,0)</f>
        <v>6</v>
      </c>
      <c r="L2195">
        <f>VLOOKUP($D2195,metadata!$B$2:$S$451,9,0)</f>
        <v>6</v>
      </c>
      <c r="M2195" t="str">
        <f>VLOOKUP($D2195,metadata!$B$2:$S$451,10,0)</f>
        <v/>
      </c>
      <c r="N2195" t="str">
        <f>VLOOKUP($D2195,metadata!$B$2:$S$451,11,0)</f>
        <v>Drosophila montana</v>
      </c>
      <c r="O2195" t="str">
        <f>VLOOKUP($D2195,metadata!$B$2:$S$451,12,0)</f>
        <v>diptera</v>
      </c>
      <c r="P2195" t="str">
        <f>VLOOKUP($D2195,metadata!$B$2:$S$451,13,0)</f>
        <v>Jyväskylä1</v>
      </c>
      <c r="Q2195">
        <f>VLOOKUP($D2195,metadata!$B$2:$S$451,14,0)</f>
        <v>61.233333333333299</v>
      </c>
      <c r="R2195">
        <f>VLOOKUP($D2195,metadata!$B$2:$S$451,15,0)</f>
        <v>25.733333333333299</v>
      </c>
      <c r="S2195" t="str">
        <f>VLOOKUP($D2195,metadata!$B$2:$S$451,16,0)</f>
        <v/>
      </c>
      <c r="T2195" t="str">
        <f>VLOOKUP($D2195,metadata!$B$2:$S$451,17,0)</f>
        <v/>
      </c>
      <c r="U2195" t="str">
        <f>VLOOKUP($D2195,metadata!$B$2:$S$451,18,0)</f>
        <v/>
      </c>
      <c r="V2195">
        <f>VLOOKUP($D2195,metadata!$B$2:$Z$451,19,0)</f>
        <v>115</v>
      </c>
      <c r="W2195" t="str">
        <f>VLOOKUP($D2195,metadata!$B$2:$Z$451,20,0)</f>
        <v>global average</v>
      </c>
      <c r="X2195" t="str">
        <f>VLOOKUP($D2195,metadata!$B$2:$Z$451,21,0)</f>
        <v/>
      </c>
      <c r="Y2195" t="str">
        <f>VLOOKUP($D2195,metadata!$B$2:$Z$451,22,0)</f>
        <v>53-3</v>
      </c>
      <c r="Z2195" t="str">
        <f>VLOOKUP($D2195,metadata!$B$2:$Z$451,23,0)</f>
        <v/>
      </c>
      <c r="AA2195" t="str">
        <f>VLOOKUP($D2195,metadata!$B$2:$Z$451,24,0)</f>
        <v>adult</v>
      </c>
      <c r="AB2195" t="str">
        <f>VLOOKUP($D2195,metadata!$B$2:$Z$451,25,0)</f>
        <v/>
      </c>
      <c r="AC2195">
        <v>20.567194235549501</v>
      </c>
      <c r="AD2195">
        <v>2.0934940163409799</v>
      </c>
      <c r="AF2195">
        <f>IF(AE2195="",V2195,AE2195)</f>
        <v>115</v>
      </c>
      <c r="AG2195">
        <v>20.5</v>
      </c>
      <c r="AH2195">
        <v>2011</v>
      </c>
      <c r="AI2195" t="s">
        <v>37</v>
      </c>
      <c r="AJ2195" t="s">
        <v>37</v>
      </c>
    </row>
    <row r="2196" spans="3:36" x14ac:dyDescent="0.3">
      <c r="C2196">
        <v>2196</v>
      </c>
      <c r="D2196" t="str">
        <f t="shared" si="67"/>
        <v>53-Jyväskylä2</v>
      </c>
      <c r="E2196" t="str">
        <f>VLOOKUP($D2196,metadata!$B$2:$S$451,2,0)</f>
        <v>Tyukmaeva, VI; Salminen, TS; Kankare, M; Knott, KE; Hoikkala, A</v>
      </c>
      <c r="F2196" t="str">
        <f>VLOOKUP($D2196,metadata!$B$2:$S$451,3,0)</f>
        <v>Adaptation to a seasonally varying environment: a strong latitudinal cline in reproductive diapause combined with high gene flow in Drosophila montana</v>
      </c>
      <c r="G2196" t="str">
        <f>VLOOKUP($D2196,metadata!$B$2:$S$451,4,0)</f>
        <v>10.1002/ece3.14</v>
      </c>
      <c r="H2196" t="str">
        <f>VLOOKUP($D2196,metadata!$B$2:$S$451,5,0)</f>
        <v>y</v>
      </c>
      <c r="I2196" t="str">
        <f>VLOOKUP($D2196,metadata!$B$2:$S$451,6,0)</f>
        <v>a</v>
      </c>
      <c r="J2196" t="str">
        <f>VLOOKUP($D2196,metadata!$B$2:$S$451,7,0)</f>
        <v>i</v>
      </c>
      <c r="K2196">
        <f>VLOOKUP($D2196,metadata!$B$2:$S$451,8,0)</f>
        <v>6</v>
      </c>
      <c r="L2196">
        <f>VLOOKUP($D2196,metadata!$B$2:$S$451,9,0)</f>
        <v>5</v>
      </c>
      <c r="M2196" t="str">
        <f>VLOOKUP($D2196,metadata!$B$2:$S$451,10,0)</f>
        <v/>
      </c>
      <c r="N2196" t="str">
        <f>VLOOKUP($D2196,metadata!$B$2:$S$451,11,0)</f>
        <v>Drosophila montana</v>
      </c>
      <c r="O2196" t="str">
        <f>VLOOKUP($D2196,metadata!$B$2:$S$451,12,0)</f>
        <v>diptera</v>
      </c>
      <c r="P2196" t="str">
        <f>VLOOKUP($D2196,metadata!$B$2:$S$451,13,0)</f>
        <v>Jyväskylä2</v>
      </c>
      <c r="Q2196">
        <f>VLOOKUP($D2196,metadata!$B$2:$S$451,14,0)</f>
        <v>61.233333333333299</v>
      </c>
      <c r="R2196">
        <f>VLOOKUP($D2196,metadata!$B$2:$S$451,15,0)</f>
        <v>25.733333333333299</v>
      </c>
      <c r="S2196" t="str">
        <f>VLOOKUP($D2196,metadata!$B$2:$S$451,16,0)</f>
        <v/>
      </c>
      <c r="T2196" t="str">
        <f>VLOOKUP($D2196,metadata!$B$2:$S$451,17,0)</f>
        <v/>
      </c>
      <c r="U2196" t="str">
        <f>VLOOKUP($D2196,metadata!$B$2:$S$451,18,0)</f>
        <v/>
      </c>
      <c r="V2196">
        <f>VLOOKUP($D2196,metadata!$B$2:$Z$451,19,0)</f>
        <v>115</v>
      </c>
      <c r="W2196" t="str">
        <f>VLOOKUP($D2196,metadata!$B$2:$Z$451,20,0)</f>
        <v>global average</v>
      </c>
      <c r="X2196" t="str">
        <f>VLOOKUP($D2196,metadata!$B$2:$Z$451,21,0)</f>
        <v/>
      </c>
      <c r="Y2196" t="str">
        <f>VLOOKUP($D2196,metadata!$B$2:$Z$451,22,0)</f>
        <v>53-3</v>
      </c>
      <c r="Z2196" t="str">
        <f>VLOOKUP($D2196,metadata!$B$2:$Z$451,23,0)</f>
        <v/>
      </c>
      <c r="AA2196" t="str">
        <f>VLOOKUP($D2196,metadata!$B$2:$Z$451,24,0)</f>
        <v>adult</v>
      </c>
      <c r="AB2196" t="str">
        <f>VLOOKUP($D2196,metadata!$B$2:$Z$451,25,0)</f>
        <v/>
      </c>
      <c r="AC2196">
        <v>13.9997797426135</v>
      </c>
      <c r="AD2196">
        <v>98.729849071247997</v>
      </c>
      <c r="AF2196">
        <f>IF(AE2196="",V2196,AE2196)</f>
        <v>115</v>
      </c>
      <c r="AG2196">
        <v>14</v>
      </c>
      <c r="AH2196">
        <v>2011</v>
      </c>
      <c r="AI2196" t="s">
        <v>37</v>
      </c>
      <c r="AJ2196" t="s">
        <v>37</v>
      </c>
    </row>
    <row r="2197" spans="3:36" x14ac:dyDescent="0.3">
      <c r="C2197">
        <v>2197</v>
      </c>
      <c r="D2197" t="str">
        <f t="shared" si="67"/>
        <v>53-Jyväskylä2</v>
      </c>
      <c r="E2197" t="str">
        <f>VLOOKUP($D2197,metadata!$B$2:$S$451,2,0)</f>
        <v>Tyukmaeva, VI; Salminen, TS; Kankare, M; Knott, KE; Hoikkala, A</v>
      </c>
      <c r="F2197" t="str">
        <f>VLOOKUP($D2197,metadata!$B$2:$S$451,3,0)</f>
        <v>Adaptation to a seasonally varying environment: a strong latitudinal cline in reproductive diapause combined with high gene flow in Drosophila montana</v>
      </c>
      <c r="G2197" t="str">
        <f>VLOOKUP($D2197,metadata!$B$2:$S$451,4,0)</f>
        <v>10.1002/ece3.14</v>
      </c>
      <c r="H2197" t="str">
        <f>VLOOKUP($D2197,metadata!$B$2:$S$451,5,0)</f>
        <v>y</v>
      </c>
      <c r="I2197" t="str">
        <f>VLOOKUP($D2197,metadata!$B$2:$S$451,6,0)</f>
        <v>a</v>
      </c>
      <c r="J2197" t="str">
        <f>VLOOKUP($D2197,metadata!$B$2:$S$451,7,0)</f>
        <v>i</v>
      </c>
      <c r="K2197">
        <f>VLOOKUP($D2197,metadata!$B$2:$S$451,8,0)</f>
        <v>6</v>
      </c>
      <c r="L2197">
        <f>VLOOKUP($D2197,metadata!$B$2:$S$451,9,0)</f>
        <v>5</v>
      </c>
      <c r="M2197" t="str">
        <f>VLOOKUP($D2197,metadata!$B$2:$S$451,10,0)</f>
        <v/>
      </c>
      <c r="N2197" t="str">
        <f>VLOOKUP($D2197,metadata!$B$2:$S$451,11,0)</f>
        <v>Drosophila montana</v>
      </c>
      <c r="O2197" t="str">
        <f>VLOOKUP($D2197,metadata!$B$2:$S$451,12,0)</f>
        <v>diptera</v>
      </c>
      <c r="P2197" t="str">
        <f>VLOOKUP($D2197,metadata!$B$2:$S$451,13,0)</f>
        <v>Jyväskylä2</v>
      </c>
      <c r="Q2197">
        <f>VLOOKUP($D2197,metadata!$B$2:$S$451,14,0)</f>
        <v>61.233333333333299</v>
      </c>
      <c r="R2197">
        <f>VLOOKUP($D2197,metadata!$B$2:$S$451,15,0)</f>
        <v>25.733333333333299</v>
      </c>
      <c r="S2197" t="str">
        <f>VLOOKUP($D2197,metadata!$B$2:$S$451,16,0)</f>
        <v/>
      </c>
      <c r="T2197" t="str">
        <f>VLOOKUP($D2197,metadata!$B$2:$S$451,17,0)</f>
        <v/>
      </c>
      <c r="U2197" t="str">
        <f>VLOOKUP($D2197,metadata!$B$2:$S$451,18,0)</f>
        <v/>
      </c>
      <c r="V2197">
        <f>VLOOKUP($D2197,metadata!$B$2:$Z$451,19,0)</f>
        <v>115</v>
      </c>
      <c r="W2197" t="str">
        <f>VLOOKUP($D2197,metadata!$B$2:$Z$451,20,0)</f>
        <v>global average</v>
      </c>
      <c r="X2197" t="str">
        <f>VLOOKUP($D2197,metadata!$B$2:$Z$451,21,0)</f>
        <v/>
      </c>
      <c r="Y2197" t="str">
        <f>VLOOKUP($D2197,metadata!$B$2:$Z$451,22,0)</f>
        <v>53-3</v>
      </c>
      <c r="Z2197" t="str">
        <f>VLOOKUP($D2197,metadata!$B$2:$Z$451,23,0)</f>
        <v/>
      </c>
      <c r="AA2197" t="str">
        <f>VLOOKUP($D2197,metadata!$B$2:$Z$451,24,0)</f>
        <v>adult</v>
      </c>
      <c r="AB2197" t="str">
        <f>VLOOKUP($D2197,metadata!$B$2:$Z$451,25,0)</f>
        <v/>
      </c>
      <c r="AC2197">
        <v>16.0073524013299</v>
      </c>
      <c r="AD2197">
        <v>85.292050806037096</v>
      </c>
      <c r="AF2197">
        <f>IF(AE2197="",V2197,AE2197)</f>
        <v>115</v>
      </c>
      <c r="AG2197">
        <v>16</v>
      </c>
      <c r="AH2197">
        <v>2011</v>
      </c>
      <c r="AI2197" t="s">
        <v>37</v>
      </c>
      <c r="AJ2197" t="s">
        <v>37</v>
      </c>
    </row>
    <row r="2198" spans="3:36" x14ac:dyDescent="0.3">
      <c r="C2198">
        <v>2198</v>
      </c>
      <c r="D2198" t="str">
        <f t="shared" si="67"/>
        <v>53-Jyväskylä2</v>
      </c>
      <c r="E2198" t="str">
        <f>VLOOKUP($D2198,metadata!$B$2:$S$451,2,0)</f>
        <v>Tyukmaeva, VI; Salminen, TS; Kankare, M; Knott, KE; Hoikkala, A</v>
      </c>
      <c r="F2198" t="str">
        <f>VLOOKUP($D2198,metadata!$B$2:$S$451,3,0)</f>
        <v>Adaptation to a seasonally varying environment: a strong latitudinal cline in reproductive diapause combined with high gene flow in Drosophila montana</v>
      </c>
      <c r="G2198" t="str">
        <f>VLOOKUP($D2198,metadata!$B$2:$S$451,4,0)</f>
        <v>10.1002/ece3.14</v>
      </c>
      <c r="H2198" t="str">
        <f>VLOOKUP($D2198,metadata!$B$2:$S$451,5,0)</f>
        <v>y</v>
      </c>
      <c r="I2198" t="str">
        <f>VLOOKUP($D2198,metadata!$B$2:$S$451,6,0)</f>
        <v>a</v>
      </c>
      <c r="J2198" t="str">
        <f>VLOOKUP($D2198,metadata!$B$2:$S$451,7,0)</f>
        <v>i</v>
      </c>
      <c r="K2198">
        <f>VLOOKUP($D2198,metadata!$B$2:$S$451,8,0)</f>
        <v>6</v>
      </c>
      <c r="L2198">
        <f>VLOOKUP($D2198,metadata!$B$2:$S$451,9,0)</f>
        <v>5</v>
      </c>
      <c r="M2198" t="str">
        <f>VLOOKUP($D2198,metadata!$B$2:$S$451,10,0)</f>
        <v/>
      </c>
      <c r="N2198" t="str">
        <f>VLOOKUP($D2198,metadata!$B$2:$S$451,11,0)</f>
        <v>Drosophila montana</v>
      </c>
      <c r="O2198" t="str">
        <f>VLOOKUP($D2198,metadata!$B$2:$S$451,12,0)</f>
        <v>diptera</v>
      </c>
      <c r="P2198" t="str">
        <f>VLOOKUP($D2198,metadata!$B$2:$S$451,13,0)</f>
        <v>Jyväskylä2</v>
      </c>
      <c r="Q2198">
        <f>VLOOKUP($D2198,metadata!$B$2:$S$451,14,0)</f>
        <v>61.233333333333299</v>
      </c>
      <c r="R2198">
        <f>VLOOKUP($D2198,metadata!$B$2:$S$451,15,0)</f>
        <v>25.733333333333299</v>
      </c>
      <c r="S2198" t="str">
        <f>VLOOKUP($D2198,metadata!$B$2:$S$451,16,0)</f>
        <v/>
      </c>
      <c r="T2198" t="str">
        <f>VLOOKUP($D2198,metadata!$B$2:$S$451,17,0)</f>
        <v/>
      </c>
      <c r="U2198" t="str">
        <f>VLOOKUP($D2198,metadata!$B$2:$S$451,18,0)</f>
        <v/>
      </c>
      <c r="V2198">
        <f>VLOOKUP($D2198,metadata!$B$2:$Z$451,19,0)</f>
        <v>115</v>
      </c>
      <c r="W2198" t="str">
        <f>VLOOKUP($D2198,metadata!$B$2:$Z$451,20,0)</f>
        <v>global average</v>
      </c>
      <c r="X2198" t="str">
        <f>VLOOKUP($D2198,metadata!$B$2:$Z$451,21,0)</f>
        <v/>
      </c>
      <c r="Y2198" t="str">
        <f>VLOOKUP($D2198,metadata!$B$2:$Z$451,22,0)</f>
        <v>53-3</v>
      </c>
      <c r="Z2198" t="str">
        <f>VLOOKUP($D2198,metadata!$B$2:$Z$451,23,0)</f>
        <v/>
      </c>
      <c r="AA2198" t="str">
        <f>VLOOKUP($D2198,metadata!$B$2:$Z$451,24,0)</f>
        <v>adult</v>
      </c>
      <c r="AB2198" t="str">
        <f>VLOOKUP($D2198,metadata!$B$2:$Z$451,25,0)</f>
        <v/>
      </c>
      <c r="AC2198">
        <v>17.661925888633601</v>
      </c>
      <c r="AD2198">
        <v>34.544748959021597</v>
      </c>
      <c r="AF2198">
        <f>IF(AE2198="",V2198,AE2198)</f>
        <v>115</v>
      </c>
      <c r="AG2198">
        <v>17.5</v>
      </c>
      <c r="AH2198">
        <v>2011</v>
      </c>
      <c r="AI2198" t="s">
        <v>37</v>
      </c>
      <c r="AJ2198" t="s">
        <v>37</v>
      </c>
    </row>
    <row r="2199" spans="3:36" x14ac:dyDescent="0.3">
      <c r="C2199">
        <v>2199</v>
      </c>
      <c r="D2199" t="str">
        <f t="shared" si="67"/>
        <v>53-Jyväskylä2</v>
      </c>
      <c r="E2199" t="str">
        <f>VLOOKUP($D2199,metadata!$B$2:$S$451,2,0)</f>
        <v>Tyukmaeva, VI; Salminen, TS; Kankare, M; Knott, KE; Hoikkala, A</v>
      </c>
      <c r="F2199" t="str">
        <f>VLOOKUP($D2199,metadata!$B$2:$S$451,3,0)</f>
        <v>Adaptation to a seasonally varying environment: a strong latitudinal cline in reproductive diapause combined with high gene flow in Drosophila montana</v>
      </c>
      <c r="G2199" t="str">
        <f>VLOOKUP($D2199,metadata!$B$2:$S$451,4,0)</f>
        <v>10.1002/ece3.14</v>
      </c>
      <c r="H2199" t="str">
        <f>VLOOKUP($D2199,metadata!$B$2:$S$451,5,0)</f>
        <v>y</v>
      </c>
      <c r="I2199" t="str">
        <f>VLOOKUP($D2199,metadata!$B$2:$S$451,6,0)</f>
        <v>a</v>
      </c>
      <c r="J2199" t="str">
        <f>VLOOKUP($D2199,metadata!$B$2:$S$451,7,0)</f>
        <v>i</v>
      </c>
      <c r="K2199">
        <f>VLOOKUP($D2199,metadata!$B$2:$S$451,8,0)</f>
        <v>6</v>
      </c>
      <c r="L2199">
        <f>VLOOKUP($D2199,metadata!$B$2:$S$451,9,0)</f>
        <v>5</v>
      </c>
      <c r="M2199" t="str">
        <f>VLOOKUP($D2199,metadata!$B$2:$S$451,10,0)</f>
        <v/>
      </c>
      <c r="N2199" t="str">
        <f>VLOOKUP($D2199,metadata!$B$2:$S$451,11,0)</f>
        <v>Drosophila montana</v>
      </c>
      <c r="O2199" t="str">
        <f>VLOOKUP($D2199,metadata!$B$2:$S$451,12,0)</f>
        <v>diptera</v>
      </c>
      <c r="P2199" t="str">
        <f>VLOOKUP($D2199,metadata!$B$2:$S$451,13,0)</f>
        <v>Jyväskylä2</v>
      </c>
      <c r="Q2199">
        <f>VLOOKUP($D2199,metadata!$B$2:$S$451,14,0)</f>
        <v>61.233333333333299</v>
      </c>
      <c r="R2199">
        <f>VLOOKUP($D2199,metadata!$B$2:$S$451,15,0)</f>
        <v>25.733333333333299</v>
      </c>
      <c r="S2199" t="str">
        <f>VLOOKUP($D2199,metadata!$B$2:$S$451,16,0)</f>
        <v/>
      </c>
      <c r="T2199" t="str">
        <f>VLOOKUP($D2199,metadata!$B$2:$S$451,17,0)</f>
        <v/>
      </c>
      <c r="U2199" t="str">
        <f>VLOOKUP($D2199,metadata!$B$2:$S$451,18,0)</f>
        <v/>
      </c>
      <c r="V2199">
        <f>VLOOKUP($D2199,metadata!$B$2:$Z$451,19,0)</f>
        <v>115</v>
      </c>
      <c r="W2199" t="str">
        <f>VLOOKUP($D2199,metadata!$B$2:$Z$451,20,0)</f>
        <v>global average</v>
      </c>
      <c r="X2199" t="str">
        <f>VLOOKUP($D2199,metadata!$B$2:$Z$451,21,0)</f>
        <v/>
      </c>
      <c r="Y2199" t="str">
        <f>VLOOKUP($D2199,metadata!$B$2:$Z$451,22,0)</f>
        <v>53-3</v>
      </c>
      <c r="Z2199" t="str">
        <f>VLOOKUP($D2199,metadata!$B$2:$Z$451,23,0)</f>
        <v/>
      </c>
      <c r="AA2199" t="str">
        <f>VLOOKUP($D2199,metadata!$B$2:$Z$451,24,0)</f>
        <v>adult</v>
      </c>
      <c r="AB2199" t="str">
        <f>VLOOKUP($D2199,metadata!$B$2:$Z$451,25,0)</f>
        <v/>
      </c>
      <c r="AC2199">
        <v>19.131483171286799</v>
      </c>
      <c r="AD2199">
        <v>15.989637414388</v>
      </c>
      <c r="AF2199">
        <f>IF(AE2199="",V2199,AE2199)</f>
        <v>115</v>
      </c>
      <c r="AG2199">
        <v>19</v>
      </c>
      <c r="AH2199">
        <v>2011</v>
      </c>
      <c r="AI2199" t="s">
        <v>37</v>
      </c>
      <c r="AJ2199" t="s">
        <v>37</v>
      </c>
    </row>
    <row r="2200" spans="3:36" x14ac:dyDescent="0.3">
      <c r="C2200">
        <v>2200</v>
      </c>
      <c r="D2200" t="str">
        <f t="shared" si="67"/>
        <v>53-Jyväskylä2</v>
      </c>
      <c r="E2200" t="str">
        <f>VLOOKUP($D2200,metadata!$B$2:$S$451,2,0)</f>
        <v>Tyukmaeva, VI; Salminen, TS; Kankare, M; Knott, KE; Hoikkala, A</v>
      </c>
      <c r="F2200" t="str">
        <f>VLOOKUP($D2200,metadata!$B$2:$S$451,3,0)</f>
        <v>Adaptation to a seasonally varying environment: a strong latitudinal cline in reproductive diapause combined with high gene flow in Drosophila montana</v>
      </c>
      <c r="G2200" t="str">
        <f>VLOOKUP($D2200,metadata!$B$2:$S$451,4,0)</f>
        <v>10.1002/ece3.14</v>
      </c>
      <c r="H2200" t="str">
        <f>VLOOKUP($D2200,metadata!$B$2:$S$451,5,0)</f>
        <v>y</v>
      </c>
      <c r="I2200" t="str">
        <f>VLOOKUP($D2200,metadata!$B$2:$S$451,6,0)</f>
        <v>a</v>
      </c>
      <c r="J2200" t="str">
        <f>VLOOKUP($D2200,metadata!$B$2:$S$451,7,0)</f>
        <v>i</v>
      </c>
      <c r="K2200">
        <f>VLOOKUP($D2200,metadata!$B$2:$S$451,8,0)</f>
        <v>6</v>
      </c>
      <c r="L2200">
        <f>VLOOKUP($D2200,metadata!$B$2:$S$451,9,0)</f>
        <v>5</v>
      </c>
      <c r="M2200" t="str">
        <f>VLOOKUP($D2200,metadata!$B$2:$S$451,10,0)</f>
        <v/>
      </c>
      <c r="N2200" t="str">
        <f>VLOOKUP($D2200,metadata!$B$2:$S$451,11,0)</f>
        <v>Drosophila montana</v>
      </c>
      <c r="O2200" t="str">
        <f>VLOOKUP($D2200,metadata!$B$2:$S$451,12,0)</f>
        <v>diptera</v>
      </c>
      <c r="P2200" t="str">
        <f>VLOOKUP($D2200,metadata!$B$2:$S$451,13,0)</f>
        <v>Jyväskylä2</v>
      </c>
      <c r="Q2200">
        <f>VLOOKUP($D2200,metadata!$B$2:$S$451,14,0)</f>
        <v>61.233333333333299</v>
      </c>
      <c r="R2200">
        <f>VLOOKUP($D2200,metadata!$B$2:$S$451,15,0)</f>
        <v>25.733333333333299</v>
      </c>
      <c r="S2200" t="str">
        <f>VLOOKUP($D2200,metadata!$B$2:$S$451,16,0)</f>
        <v/>
      </c>
      <c r="T2200" t="str">
        <f>VLOOKUP($D2200,metadata!$B$2:$S$451,17,0)</f>
        <v/>
      </c>
      <c r="U2200" t="str">
        <f>VLOOKUP($D2200,metadata!$B$2:$S$451,18,0)</f>
        <v/>
      </c>
      <c r="V2200">
        <f>VLOOKUP($D2200,metadata!$B$2:$Z$451,19,0)</f>
        <v>115</v>
      </c>
      <c r="W2200" t="str">
        <f>VLOOKUP($D2200,metadata!$B$2:$Z$451,20,0)</f>
        <v>global average</v>
      </c>
      <c r="X2200" t="str">
        <f>VLOOKUP($D2200,metadata!$B$2:$Z$451,21,0)</f>
        <v/>
      </c>
      <c r="Y2200" t="str">
        <f>VLOOKUP($D2200,metadata!$B$2:$Z$451,22,0)</f>
        <v>53-3</v>
      </c>
      <c r="Z2200" t="str">
        <f>VLOOKUP($D2200,metadata!$B$2:$Z$451,23,0)</f>
        <v/>
      </c>
      <c r="AA2200" t="str">
        <f>VLOOKUP($D2200,metadata!$B$2:$Z$451,24,0)</f>
        <v>adult</v>
      </c>
      <c r="AB2200" t="str">
        <f>VLOOKUP($D2200,metadata!$B$2:$Z$451,25,0)</f>
        <v/>
      </c>
      <c r="AC2200">
        <v>20.5505280933052</v>
      </c>
      <c r="AD2200">
        <v>5.9060444919920396</v>
      </c>
      <c r="AF2200">
        <f>IF(AE2200="",V2200,AE2200)</f>
        <v>115</v>
      </c>
      <c r="AG2200">
        <v>20.5</v>
      </c>
      <c r="AH2200">
        <v>2011</v>
      </c>
      <c r="AI2200" t="s">
        <v>37</v>
      </c>
      <c r="AJ2200" t="s">
        <v>37</v>
      </c>
    </row>
    <row r="2201" spans="3:36" x14ac:dyDescent="0.3">
      <c r="C2201">
        <v>2201</v>
      </c>
      <c r="D2201" t="str">
        <f t="shared" si="67"/>
        <v>53-Jyväskylä3</v>
      </c>
      <c r="E2201" t="str">
        <f>VLOOKUP($D2201,metadata!$B$2:$S$451,2,0)</f>
        <v>Tyukmaeva, VI; Salminen, TS; Kankare, M; Knott, KE; Hoikkala, A</v>
      </c>
      <c r="F2201" t="str">
        <f>VLOOKUP($D2201,metadata!$B$2:$S$451,3,0)</f>
        <v>Adaptation to a seasonally varying environment: a strong latitudinal cline in reproductive diapause combined with high gene flow in Drosophila montana</v>
      </c>
      <c r="G2201" t="str">
        <f>VLOOKUP($D2201,metadata!$B$2:$S$451,4,0)</f>
        <v>10.1002/ece3.14</v>
      </c>
      <c r="H2201" t="str">
        <f>VLOOKUP($D2201,metadata!$B$2:$S$451,5,0)</f>
        <v>y</v>
      </c>
      <c r="I2201" t="str">
        <f>VLOOKUP($D2201,metadata!$B$2:$S$451,6,0)</f>
        <v>a</v>
      </c>
      <c r="J2201" t="str">
        <f>VLOOKUP($D2201,metadata!$B$2:$S$451,7,0)</f>
        <v>i</v>
      </c>
      <c r="K2201">
        <f>VLOOKUP($D2201,metadata!$B$2:$S$451,8,0)</f>
        <v>6</v>
      </c>
      <c r="L2201">
        <f>VLOOKUP($D2201,metadata!$B$2:$S$451,9,0)</f>
        <v>5</v>
      </c>
      <c r="M2201" t="str">
        <f>VLOOKUP($D2201,metadata!$B$2:$S$451,10,0)</f>
        <v/>
      </c>
      <c r="N2201" t="str">
        <f>VLOOKUP($D2201,metadata!$B$2:$S$451,11,0)</f>
        <v>Drosophila montana</v>
      </c>
      <c r="O2201" t="str">
        <f>VLOOKUP($D2201,metadata!$B$2:$S$451,12,0)</f>
        <v>diptera</v>
      </c>
      <c r="P2201" t="str">
        <f>VLOOKUP($D2201,metadata!$B$2:$S$451,13,0)</f>
        <v>Jyväskylä3</v>
      </c>
      <c r="Q2201">
        <f>VLOOKUP($D2201,metadata!$B$2:$S$451,14,0)</f>
        <v>61.233333333333299</v>
      </c>
      <c r="R2201">
        <f>VLOOKUP($D2201,metadata!$B$2:$S$451,15,0)</f>
        <v>25.733333333333299</v>
      </c>
      <c r="S2201" t="str">
        <f>VLOOKUP($D2201,metadata!$B$2:$S$451,16,0)</f>
        <v/>
      </c>
      <c r="T2201" t="str">
        <f>VLOOKUP($D2201,metadata!$B$2:$S$451,17,0)</f>
        <v/>
      </c>
      <c r="U2201" t="str">
        <f>VLOOKUP($D2201,metadata!$B$2:$S$451,18,0)</f>
        <v/>
      </c>
      <c r="V2201">
        <f>VLOOKUP($D2201,metadata!$B$2:$Z$451,19,0)</f>
        <v>115</v>
      </c>
      <c r="W2201" t="str">
        <f>VLOOKUP($D2201,metadata!$B$2:$Z$451,20,0)</f>
        <v>global average</v>
      </c>
      <c r="X2201" t="str">
        <f>VLOOKUP($D2201,metadata!$B$2:$Z$451,21,0)</f>
        <v/>
      </c>
      <c r="Y2201" t="str">
        <f>VLOOKUP($D2201,metadata!$B$2:$Z$451,22,0)</f>
        <v>53-3</v>
      </c>
      <c r="Z2201" t="str">
        <f>VLOOKUP($D2201,metadata!$B$2:$Z$451,23,0)</f>
        <v/>
      </c>
      <c r="AA2201" t="str">
        <f>VLOOKUP($D2201,metadata!$B$2:$Z$451,24,0)</f>
        <v>adult</v>
      </c>
      <c r="AB2201" t="str">
        <f>VLOOKUP($D2201,metadata!$B$2:$Z$451,25,0)</f>
        <v/>
      </c>
      <c r="AC2201">
        <v>13.9987518748098</v>
      </c>
      <c r="AD2201">
        <v>92.797583461816799</v>
      </c>
      <c r="AF2201">
        <f>IF(AE2201="",V2201,AE2201)</f>
        <v>115</v>
      </c>
      <c r="AG2201">
        <v>14</v>
      </c>
      <c r="AH2201">
        <v>2011</v>
      </c>
      <c r="AI2201" t="s">
        <v>37</v>
      </c>
      <c r="AJ2201" t="s">
        <v>37</v>
      </c>
    </row>
    <row r="2202" spans="3:36" x14ac:dyDescent="0.3">
      <c r="C2202">
        <v>2202</v>
      </c>
      <c r="D2202" t="str">
        <f t="shared" si="67"/>
        <v>53-Jyväskylä3</v>
      </c>
      <c r="E2202" t="str">
        <f>VLOOKUP($D2202,metadata!$B$2:$S$451,2,0)</f>
        <v>Tyukmaeva, VI; Salminen, TS; Kankare, M; Knott, KE; Hoikkala, A</v>
      </c>
      <c r="F2202" t="str">
        <f>VLOOKUP($D2202,metadata!$B$2:$S$451,3,0)</f>
        <v>Adaptation to a seasonally varying environment: a strong latitudinal cline in reproductive diapause combined with high gene flow in Drosophila montana</v>
      </c>
      <c r="G2202" t="str">
        <f>VLOOKUP($D2202,metadata!$B$2:$S$451,4,0)</f>
        <v>10.1002/ece3.14</v>
      </c>
      <c r="H2202" t="str">
        <f>VLOOKUP($D2202,metadata!$B$2:$S$451,5,0)</f>
        <v>y</v>
      </c>
      <c r="I2202" t="str">
        <f>VLOOKUP($D2202,metadata!$B$2:$S$451,6,0)</f>
        <v>a</v>
      </c>
      <c r="J2202" t="str">
        <f>VLOOKUP($D2202,metadata!$B$2:$S$451,7,0)</f>
        <v>i</v>
      </c>
      <c r="K2202">
        <f>VLOOKUP($D2202,metadata!$B$2:$S$451,8,0)</f>
        <v>6</v>
      </c>
      <c r="L2202">
        <f>VLOOKUP($D2202,metadata!$B$2:$S$451,9,0)</f>
        <v>5</v>
      </c>
      <c r="M2202" t="str">
        <f>VLOOKUP($D2202,metadata!$B$2:$S$451,10,0)</f>
        <v/>
      </c>
      <c r="N2202" t="str">
        <f>VLOOKUP($D2202,metadata!$B$2:$S$451,11,0)</f>
        <v>Drosophila montana</v>
      </c>
      <c r="O2202" t="str">
        <f>VLOOKUP($D2202,metadata!$B$2:$S$451,12,0)</f>
        <v>diptera</v>
      </c>
      <c r="P2202" t="str">
        <f>VLOOKUP($D2202,metadata!$B$2:$S$451,13,0)</f>
        <v>Jyväskylä3</v>
      </c>
      <c r="Q2202">
        <f>VLOOKUP($D2202,metadata!$B$2:$S$451,14,0)</f>
        <v>61.233333333333299</v>
      </c>
      <c r="R2202">
        <f>VLOOKUP($D2202,metadata!$B$2:$S$451,15,0)</f>
        <v>25.733333333333299</v>
      </c>
      <c r="S2202" t="str">
        <f>VLOOKUP($D2202,metadata!$B$2:$S$451,16,0)</f>
        <v/>
      </c>
      <c r="T2202" t="str">
        <f>VLOOKUP($D2202,metadata!$B$2:$S$451,17,0)</f>
        <v/>
      </c>
      <c r="U2202" t="str">
        <f>VLOOKUP($D2202,metadata!$B$2:$S$451,18,0)</f>
        <v/>
      </c>
      <c r="V2202">
        <f>VLOOKUP($D2202,metadata!$B$2:$Z$451,19,0)</f>
        <v>115</v>
      </c>
      <c r="W2202" t="str">
        <f>VLOOKUP($D2202,metadata!$B$2:$Z$451,20,0)</f>
        <v>global average</v>
      </c>
      <c r="X2202" t="str">
        <f>VLOOKUP($D2202,metadata!$B$2:$Z$451,21,0)</f>
        <v/>
      </c>
      <c r="Y2202" t="str">
        <f>VLOOKUP($D2202,metadata!$B$2:$Z$451,22,0)</f>
        <v>53-3</v>
      </c>
      <c r="Z2202" t="str">
        <f>VLOOKUP($D2202,metadata!$B$2:$Z$451,23,0)</f>
        <v/>
      </c>
      <c r="AA2202" t="str">
        <f>VLOOKUP($D2202,metadata!$B$2:$Z$451,24,0)</f>
        <v>adult</v>
      </c>
      <c r="AB2202" t="str">
        <f>VLOOKUP($D2202,metadata!$B$2:$Z$451,25,0)</f>
        <v/>
      </c>
      <c r="AC2202">
        <v>16.005590342238001</v>
      </c>
      <c r="AD2202">
        <v>75.122452618440803</v>
      </c>
      <c r="AF2202">
        <f>IF(AE2202="",V2202,AE2202)</f>
        <v>115</v>
      </c>
      <c r="AG2202">
        <v>16</v>
      </c>
      <c r="AH2202">
        <v>2011</v>
      </c>
      <c r="AI2202" t="s">
        <v>37</v>
      </c>
      <c r="AJ2202" t="s">
        <v>37</v>
      </c>
    </row>
    <row r="2203" spans="3:36" x14ac:dyDescent="0.3">
      <c r="C2203">
        <v>2203</v>
      </c>
      <c r="D2203" t="str">
        <f t="shared" si="67"/>
        <v>53-Jyväskylä3</v>
      </c>
      <c r="E2203" t="str">
        <f>VLOOKUP($D2203,metadata!$B$2:$S$451,2,0)</f>
        <v>Tyukmaeva, VI; Salminen, TS; Kankare, M; Knott, KE; Hoikkala, A</v>
      </c>
      <c r="F2203" t="str">
        <f>VLOOKUP($D2203,metadata!$B$2:$S$451,3,0)</f>
        <v>Adaptation to a seasonally varying environment: a strong latitudinal cline in reproductive diapause combined with high gene flow in Drosophila montana</v>
      </c>
      <c r="G2203" t="str">
        <f>VLOOKUP($D2203,metadata!$B$2:$S$451,4,0)</f>
        <v>10.1002/ece3.14</v>
      </c>
      <c r="H2203" t="str">
        <f>VLOOKUP($D2203,metadata!$B$2:$S$451,5,0)</f>
        <v>y</v>
      </c>
      <c r="I2203" t="str">
        <f>VLOOKUP($D2203,metadata!$B$2:$S$451,6,0)</f>
        <v>a</v>
      </c>
      <c r="J2203" t="str">
        <f>VLOOKUP($D2203,metadata!$B$2:$S$451,7,0)</f>
        <v>i</v>
      </c>
      <c r="K2203">
        <f>VLOOKUP($D2203,metadata!$B$2:$S$451,8,0)</f>
        <v>6</v>
      </c>
      <c r="L2203">
        <f>VLOOKUP($D2203,metadata!$B$2:$S$451,9,0)</f>
        <v>5</v>
      </c>
      <c r="M2203" t="str">
        <f>VLOOKUP($D2203,metadata!$B$2:$S$451,10,0)</f>
        <v/>
      </c>
      <c r="N2203" t="str">
        <f>VLOOKUP($D2203,metadata!$B$2:$S$451,11,0)</f>
        <v>Drosophila montana</v>
      </c>
      <c r="O2203" t="str">
        <f>VLOOKUP($D2203,metadata!$B$2:$S$451,12,0)</f>
        <v>diptera</v>
      </c>
      <c r="P2203" t="str">
        <f>VLOOKUP($D2203,metadata!$B$2:$S$451,13,0)</f>
        <v>Jyväskylä3</v>
      </c>
      <c r="Q2203">
        <f>VLOOKUP($D2203,metadata!$B$2:$S$451,14,0)</f>
        <v>61.233333333333299</v>
      </c>
      <c r="R2203">
        <f>VLOOKUP($D2203,metadata!$B$2:$S$451,15,0)</f>
        <v>25.733333333333299</v>
      </c>
      <c r="S2203" t="str">
        <f>VLOOKUP($D2203,metadata!$B$2:$S$451,16,0)</f>
        <v/>
      </c>
      <c r="T2203" t="str">
        <f>VLOOKUP($D2203,metadata!$B$2:$S$451,17,0)</f>
        <v/>
      </c>
      <c r="U2203" t="str">
        <f>VLOOKUP($D2203,metadata!$B$2:$S$451,18,0)</f>
        <v/>
      </c>
      <c r="V2203">
        <f>VLOOKUP($D2203,metadata!$B$2:$Z$451,19,0)</f>
        <v>115</v>
      </c>
      <c r="W2203" t="str">
        <f>VLOOKUP($D2203,metadata!$B$2:$Z$451,20,0)</f>
        <v>global average</v>
      </c>
      <c r="X2203" t="str">
        <f>VLOOKUP($D2203,metadata!$B$2:$Z$451,21,0)</f>
        <v/>
      </c>
      <c r="Y2203" t="str">
        <f>VLOOKUP($D2203,metadata!$B$2:$Z$451,22,0)</f>
        <v>53-3</v>
      </c>
      <c r="Z2203" t="str">
        <f>VLOOKUP($D2203,metadata!$B$2:$Z$451,23,0)</f>
        <v/>
      </c>
      <c r="AA2203" t="str">
        <f>VLOOKUP($D2203,metadata!$B$2:$Z$451,24,0)</f>
        <v>adult</v>
      </c>
      <c r="AB2203" t="str">
        <f>VLOOKUP($D2203,metadata!$B$2:$Z$451,25,0)</f>
        <v/>
      </c>
      <c r="AC2203">
        <v>17.661558792989499</v>
      </c>
      <c r="AD2203">
        <v>32.426082669938999</v>
      </c>
      <c r="AF2203">
        <f>IF(AE2203="",V2203,AE2203)</f>
        <v>115</v>
      </c>
      <c r="AG2203">
        <v>17.5</v>
      </c>
      <c r="AH2203">
        <v>2011</v>
      </c>
      <c r="AI2203" t="s">
        <v>37</v>
      </c>
      <c r="AJ2203" t="s">
        <v>37</v>
      </c>
    </row>
    <row r="2204" spans="3:36" x14ac:dyDescent="0.3">
      <c r="C2204">
        <v>2204</v>
      </c>
      <c r="D2204" t="str">
        <f t="shared" si="67"/>
        <v>53-Jyväskylä3</v>
      </c>
      <c r="E2204" t="str">
        <f>VLOOKUP($D2204,metadata!$B$2:$S$451,2,0)</f>
        <v>Tyukmaeva, VI; Salminen, TS; Kankare, M; Knott, KE; Hoikkala, A</v>
      </c>
      <c r="F2204" t="str">
        <f>VLOOKUP($D2204,metadata!$B$2:$S$451,3,0)</f>
        <v>Adaptation to a seasonally varying environment: a strong latitudinal cline in reproductive diapause combined with high gene flow in Drosophila montana</v>
      </c>
      <c r="G2204" t="str">
        <f>VLOOKUP($D2204,metadata!$B$2:$S$451,4,0)</f>
        <v>10.1002/ece3.14</v>
      </c>
      <c r="H2204" t="str">
        <f>VLOOKUP($D2204,metadata!$B$2:$S$451,5,0)</f>
        <v>y</v>
      </c>
      <c r="I2204" t="str">
        <f>VLOOKUP($D2204,metadata!$B$2:$S$451,6,0)</f>
        <v>a</v>
      </c>
      <c r="J2204" t="str">
        <f>VLOOKUP($D2204,metadata!$B$2:$S$451,7,0)</f>
        <v>i</v>
      </c>
      <c r="K2204">
        <f>VLOOKUP($D2204,metadata!$B$2:$S$451,8,0)</f>
        <v>6</v>
      </c>
      <c r="L2204">
        <f>VLOOKUP($D2204,metadata!$B$2:$S$451,9,0)</f>
        <v>5</v>
      </c>
      <c r="M2204" t="str">
        <f>VLOOKUP($D2204,metadata!$B$2:$S$451,10,0)</f>
        <v/>
      </c>
      <c r="N2204" t="str">
        <f>VLOOKUP($D2204,metadata!$B$2:$S$451,11,0)</f>
        <v>Drosophila montana</v>
      </c>
      <c r="O2204" t="str">
        <f>VLOOKUP($D2204,metadata!$B$2:$S$451,12,0)</f>
        <v>diptera</v>
      </c>
      <c r="P2204" t="str">
        <f>VLOOKUP($D2204,metadata!$B$2:$S$451,13,0)</f>
        <v>Jyväskylä3</v>
      </c>
      <c r="Q2204">
        <f>VLOOKUP($D2204,metadata!$B$2:$S$451,14,0)</f>
        <v>61.233333333333299</v>
      </c>
      <c r="R2204">
        <f>VLOOKUP($D2204,metadata!$B$2:$S$451,15,0)</f>
        <v>25.733333333333299</v>
      </c>
      <c r="S2204" t="str">
        <f>VLOOKUP($D2204,metadata!$B$2:$S$451,16,0)</f>
        <v/>
      </c>
      <c r="T2204" t="str">
        <f>VLOOKUP($D2204,metadata!$B$2:$S$451,17,0)</f>
        <v/>
      </c>
      <c r="U2204" t="str">
        <f>VLOOKUP($D2204,metadata!$B$2:$S$451,18,0)</f>
        <v/>
      </c>
      <c r="V2204">
        <f>VLOOKUP($D2204,metadata!$B$2:$Z$451,19,0)</f>
        <v>115</v>
      </c>
      <c r="W2204" t="str">
        <f>VLOOKUP($D2204,metadata!$B$2:$Z$451,20,0)</f>
        <v>global average</v>
      </c>
      <c r="X2204" t="str">
        <f>VLOOKUP($D2204,metadata!$B$2:$Z$451,21,0)</f>
        <v/>
      </c>
      <c r="Y2204" t="str">
        <f>VLOOKUP($D2204,metadata!$B$2:$Z$451,22,0)</f>
        <v>53-3</v>
      </c>
      <c r="Z2204" t="str">
        <f>VLOOKUP($D2204,metadata!$B$2:$Z$451,23,0)</f>
        <v/>
      </c>
      <c r="AA2204" t="str">
        <f>VLOOKUP($D2204,metadata!$B$2:$Z$451,24,0)</f>
        <v>adult</v>
      </c>
      <c r="AB2204" t="str">
        <f>VLOOKUP($D2204,metadata!$B$2:$Z$451,25,0)</f>
        <v/>
      </c>
      <c r="AC2204">
        <v>19.150278468267199</v>
      </c>
      <c r="AD2204">
        <v>24.465351415415899</v>
      </c>
      <c r="AF2204">
        <f>IF(AE2204="",V2204,AE2204)</f>
        <v>115</v>
      </c>
      <c r="AG2204">
        <v>19</v>
      </c>
      <c r="AH2204">
        <v>2011</v>
      </c>
      <c r="AI2204" t="s">
        <v>37</v>
      </c>
      <c r="AJ2204" t="s">
        <v>37</v>
      </c>
    </row>
    <row r="2205" spans="3:36" x14ac:dyDescent="0.3">
      <c r="C2205">
        <v>2205</v>
      </c>
      <c r="D2205" t="str">
        <f t="shared" si="67"/>
        <v>53-Jyväskylä3</v>
      </c>
      <c r="E2205" t="str">
        <f>VLOOKUP($D2205,metadata!$B$2:$S$451,2,0)</f>
        <v>Tyukmaeva, VI; Salminen, TS; Kankare, M; Knott, KE; Hoikkala, A</v>
      </c>
      <c r="F2205" t="str">
        <f>VLOOKUP($D2205,metadata!$B$2:$S$451,3,0)</f>
        <v>Adaptation to a seasonally varying environment: a strong latitudinal cline in reproductive diapause combined with high gene flow in Drosophila montana</v>
      </c>
      <c r="G2205" t="str">
        <f>VLOOKUP($D2205,metadata!$B$2:$S$451,4,0)</f>
        <v>10.1002/ece3.14</v>
      </c>
      <c r="H2205" t="str">
        <f>VLOOKUP($D2205,metadata!$B$2:$S$451,5,0)</f>
        <v>y</v>
      </c>
      <c r="I2205" t="str">
        <f>VLOOKUP($D2205,metadata!$B$2:$S$451,6,0)</f>
        <v>a</v>
      </c>
      <c r="J2205" t="str">
        <f>VLOOKUP($D2205,metadata!$B$2:$S$451,7,0)</f>
        <v>i</v>
      </c>
      <c r="K2205">
        <f>VLOOKUP($D2205,metadata!$B$2:$S$451,8,0)</f>
        <v>6</v>
      </c>
      <c r="L2205">
        <f>VLOOKUP($D2205,metadata!$B$2:$S$451,9,0)</f>
        <v>5</v>
      </c>
      <c r="M2205" t="str">
        <f>VLOOKUP($D2205,metadata!$B$2:$S$451,10,0)</f>
        <v/>
      </c>
      <c r="N2205" t="str">
        <f>VLOOKUP($D2205,metadata!$B$2:$S$451,11,0)</f>
        <v>Drosophila montana</v>
      </c>
      <c r="O2205" t="str">
        <f>VLOOKUP($D2205,metadata!$B$2:$S$451,12,0)</f>
        <v>diptera</v>
      </c>
      <c r="P2205" t="str">
        <f>VLOOKUP($D2205,metadata!$B$2:$S$451,13,0)</f>
        <v>Jyväskylä3</v>
      </c>
      <c r="Q2205">
        <f>VLOOKUP($D2205,metadata!$B$2:$S$451,14,0)</f>
        <v>61.233333333333299</v>
      </c>
      <c r="R2205">
        <f>VLOOKUP($D2205,metadata!$B$2:$S$451,15,0)</f>
        <v>25.733333333333299</v>
      </c>
      <c r="S2205" t="str">
        <f>VLOOKUP($D2205,metadata!$B$2:$S$451,16,0)</f>
        <v/>
      </c>
      <c r="T2205" t="str">
        <f>VLOOKUP($D2205,metadata!$B$2:$S$451,17,0)</f>
        <v/>
      </c>
      <c r="U2205" t="str">
        <f>VLOOKUP($D2205,metadata!$B$2:$S$451,18,0)</f>
        <v/>
      </c>
      <c r="V2205">
        <f>VLOOKUP($D2205,metadata!$B$2:$Z$451,19,0)</f>
        <v>115</v>
      </c>
      <c r="W2205" t="str">
        <f>VLOOKUP($D2205,metadata!$B$2:$Z$451,20,0)</f>
        <v>global average</v>
      </c>
      <c r="X2205" t="str">
        <f>VLOOKUP($D2205,metadata!$B$2:$Z$451,21,0)</f>
        <v/>
      </c>
      <c r="Y2205" t="str">
        <f>VLOOKUP($D2205,metadata!$B$2:$Z$451,22,0)</f>
        <v>53-3</v>
      </c>
      <c r="Z2205" t="str">
        <f>VLOOKUP($D2205,metadata!$B$2:$Z$451,23,0)</f>
        <v/>
      </c>
      <c r="AA2205" t="str">
        <f>VLOOKUP($D2205,metadata!$B$2:$Z$451,24,0)</f>
        <v>adult</v>
      </c>
      <c r="AB2205" t="str">
        <f>VLOOKUP($D2205,metadata!$B$2:$Z$451,25,0)</f>
        <v/>
      </c>
      <c r="AC2205">
        <v>20.569617066800902</v>
      </c>
      <c r="AD2205">
        <v>16.076691524285899</v>
      </c>
      <c r="AF2205">
        <f>IF(AE2205="",V2205,AE2205)</f>
        <v>115</v>
      </c>
      <c r="AG2205">
        <v>20.5</v>
      </c>
      <c r="AH2205">
        <v>2011</v>
      </c>
      <c r="AI2205" t="s">
        <v>37</v>
      </c>
      <c r="AJ2205" t="s">
        <v>37</v>
      </c>
    </row>
    <row r="2206" spans="3:36" x14ac:dyDescent="0.3">
      <c r="C2206">
        <v>2206</v>
      </c>
      <c r="D2206" t="str">
        <f t="shared" si="67"/>
        <v>53-Jyväskylä4</v>
      </c>
      <c r="E2206" t="str">
        <f>VLOOKUP($D2206,metadata!$B$2:$S$451,2,0)</f>
        <v>Tyukmaeva, VI; Salminen, TS; Kankare, M; Knott, KE; Hoikkala, A</v>
      </c>
      <c r="F2206" t="str">
        <f>VLOOKUP($D2206,metadata!$B$2:$S$451,3,0)</f>
        <v>Adaptation to a seasonally varying environment: a strong latitudinal cline in reproductive diapause combined with high gene flow in Drosophila montana</v>
      </c>
      <c r="G2206" t="str">
        <f>VLOOKUP($D2206,metadata!$B$2:$S$451,4,0)</f>
        <v>10.1002/ece3.14</v>
      </c>
      <c r="H2206" t="str">
        <f>VLOOKUP($D2206,metadata!$B$2:$S$451,5,0)</f>
        <v>y</v>
      </c>
      <c r="I2206" t="str">
        <f>VLOOKUP($D2206,metadata!$B$2:$S$451,6,0)</f>
        <v>a</v>
      </c>
      <c r="J2206" t="str">
        <f>VLOOKUP($D2206,metadata!$B$2:$S$451,7,0)</f>
        <v>i</v>
      </c>
      <c r="K2206">
        <f>VLOOKUP($D2206,metadata!$B$2:$S$451,8,0)</f>
        <v>6</v>
      </c>
      <c r="L2206">
        <f>VLOOKUP($D2206,metadata!$B$2:$S$451,9,0)</f>
        <v>6</v>
      </c>
      <c r="M2206" t="str">
        <f>VLOOKUP($D2206,metadata!$B$2:$S$451,10,0)</f>
        <v/>
      </c>
      <c r="N2206" t="str">
        <f>VLOOKUP($D2206,metadata!$B$2:$S$451,11,0)</f>
        <v>Drosophila montana</v>
      </c>
      <c r="O2206" t="str">
        <f>VLOOKUP($D2206,metadata!$B$2:$S$451,12,0)</f>
        <v>diptera</v>
      </c>
      <c r="P2206" t="str">
        <f>VLOOKUP($D2206,metadata!$B$2:$S$451,13,0)</f>
        <v>Jyväskylä4</v>
      </c>
      <c r="Q2206">
        <f>VLOOKUP($D2206,metadata!$B$2:$S$451,14,0)</f>
        <v>61.233333333333299</v>
      </c>
      <c r="R2206">
        <f>VLOOKUP($D2206,metadata!$B$2:$S$451,15,0)</f>
        <v>25.733333333333299</v>
      </c>
      <c r="S2206" t="str">
        <f>VLOOKUP($D2206,metadata!$B$2:$S$451,16,0)</f>
        <v/>
      </c>
      <c r="T2206" t="str">
        <f>VLOOKUP($D2206,metadata!$B$2:$S$451,17,0)</f>
        <v/>
      </c>
      <c r="U2206" t="str">
        <f>VLOOKUP($D2206,metadata!$B$2:$S$451,18,0)</f>
        <v/>
      </c>
      <c r="V2206">
        <f>VLOOKUP($D2206,metadata!$B$2:$Z$451,19,0)</f>
        <v>115</v>
      </c>
      <c r="W2206" t="str">
        <f>VLOOKUP($D2206,metadata!$B$2:$Z$451,20,0)</f>
        <v>global average</v>
      </c>
      <c r="X2206" t="str">
        <f>VLOOKUP($D2206,metadata!$B$2:$Z$451,21,0)</f>
        <v/>
      </c>
      <c r="Y2206" t="str">
        <f>VLOOKUP($D2206,metadata!$B$2:$Z$451,22,0)</f>
        <v>53-3</v>
      </c>
      <c r="Z2206" t="str">
        <f>VLOOKUP($D2206,metadata!$B$2:$Z$451,23,0)</f>
        <v/>
      </c>
      <c r="AA2206" t="str">
        <f>VLOOKUP($D2206,metadata!$B$2:$Z$451,24,0)</f>
        <v>adult</v>
      </c>
      <c r="AB2206" t="str">
        <f>VLOOKUP($D2206,metadata!$B$2:$Z$451,25,0)</f>
        <v/>
      </c>
      <c r="AC2206">
        <v>14.015050921409999</v>
      </c>
      <c r="AD2206">
        <v>86.866366697083095</v>
      </c>
      <c r="AF2206">
        <f>IF(AE2206="",V2206,AE2206)</f>
        <v>115</v>
      </c>
      <c r="AG2206">
        <v>14</v>
      </c>
      <c r="AH2206">
        <v>2011</v>
      </c>
      <c r="AI2206" t="s">
        <v>37</v>
      </c>
      <c r="AJ2206" t="s">
        <v>37</v>
      </c>
    </row>
    <row r="2207" spans="3:36" x14ac:dyDescent="0.3">
      <c r="C2207">
        <v>2207</v>
      </c>
      <c r="D2207" t="str">
        <f t="shared" si="67"/>
        <v>53-Jyväskylä4</v>
      </c>
      <c r="E2207" t="str">
        <f>VLOOKUP($D2207,metadata!$B$2:$S$451,2,0)</f>
        <v>Tyukmaeva, VI; Salminen, TS; Kankare, M; Knott, KE; Hoikkala, A</v>
      </c>
      <c r="F2207" t="str">
        <f>VLOOKUP($D2207,metadata!$B$2:$S$451,3,0)</f>
        <v>Adaptation to a seasonally varying environment: a strong latitudinal cline in reproductive diapause combined with high gene flow in Drosophila montana</v>
      </c>
      <c r="G2207" t="str">
        <f>VLOOKUP($D2207,metadata!$B$2:$S$451,4,0)</f>
        <v>10.1002/ece3.14</v>
      </c>
      <c r="H2207" t="str">
        <f>VLOOKUP($D2207,metadata!$B$2:$S$451,5,0)</f>
        <v>y</v>
      </c>
      <c r="I2207" t="str">
        <f>VLOOKUP($D2207,metadata!$B$2:$S$451,6,0)</f>
        <v>a</v>
      </c>
      <c r="J2207" t="str">
        <f>VLOOKUP($D2207,metadata!$B$2:$S$451,7,0)</f>
        <v>i</v>
      </c>
      <c r="K2207">
        <f>VLOOKUP($D2207,metadata!$B$2:$S$451,8,0)</f>
        <v>6</v>
      </c>
      <c r="L2207">
        <f>VLOOKUP($D2207,metadata!$B$2:$S$451,9,0)</f>
        <v>6</v>
      </c>
      <c r="M2207" t="str">
        <f>VLOOKUP($D2207,metadata!$B$2:$S$451,10,0)</f>
        <v/>
      </c>
      <c r="N2207" t="str">
        <f>VLOOKUP($D2207,metadata!$B$2:$S$451,11,0)</f>
        <v>Drosophila montana</v>
      </c>
      <c r="O2207" t="str">
        <f>VLOOKUP($D2207,metadata!$B$2:$S$451,12,0)</f>
        <v>diptera</v>
      </c>
      <c r="P2207" t="str">
        <f>VLOOKUP($D2207,metadata!$B$2:$S$451,13,0)</f>
        <v>Jyväskylä4</v>
      </c>
      <c r="Q2207">
        <f>VLOOKUP($D2207,metadata!$B$2:$S$451,14,0)</f>
        <v>61.233333333333299</v>
      </c>
      <c r="R2207">
        <f>VLOOKUP($D2207,metadata!$B$2:$S$451,15,0)</f>
        <v>25.733333333333299</v>
      </c>
      <c r="S2207" t="str">
        <f>VLOOKUP($D2207,metadata!$B$2:$S$451,16,0)</f>
        <v/>
      </c>
      <c r="T2207" t="str">
        <f>VLOOKUP($D2207,metadata!$B$2:$S$451,17,0)</f>
        <v/>
      </c>
      <c r="U2207" t="str">
        <f>VLOOKUP($D2207,metadata!$B$2:$S$451,18,0)</f>
        <v/>
      </c>
      <c r="V2207">
        <f>VLOOKUP($D2207,metadata!$B$2:$Z$451,19,0)</f>
        <v>115</v>
      </c>
      <c r="W2207" t="str">
        <f>VLOOKUP($D2207,metadata!$B$2:$Z$451,20,0)</f>
        <v>global average</v>
      </c>
      <c r="X2207" t="str">
        <f>VLOOKUP($D2207,metadata!$B$2:$Z$451,21,0)</f>
        <v/>
      </c>
      <c r="Y2207" t="str">
        <f>VLOOKUP($D2207,metadata!$B$2:$Z$451,22,0)</f>
        <v>53-3</v>
      </c>
      <c r="Z2207" t="str">
        <f>VLOOKUP($D2207,metadata!$B$2:$Z$451,23,0)</f>
        <v/>
      </c>
      <c r="AA2207" t="str">
        <f>VLOOKUP($D2207,metadata!$B$2:$Z$451,24,0)</f>
        <v>adult</v>
      </c>
      <c r="AB2207" t="str">
        <f>VLOOKUP($D2207,metadata!$B$2:$Z$451,25,0)</f>
        <v/>
      </c>
      <c r="AC2207">
        <v>14.931909002234001</v>
      </c>
      <c r="AD2207">
        <v>78.447290309723797</v>
      </c>
      <c r="AF2207">
        <f>IF(AE2207="",V2207,AE2207)</f>
        <v>115</v>
      </c>
      <c r="AG2207">
        <v>15</v>
      </c>
      <c r="AH2207">
        <v>2011</v>
      </c>
      <c r="AI2207" t="s">
        <v>37</v>
      </c>
      <c r="AJ2207" t="s">
        <v>37</v>
      </c>
    </row>
    <row r="2208" spans="3:36" x14ac:dyDescent="0.3">
      <c r="C2208">
        <v>2208</v>
      </c>
      <c r="D2208" t="str">
        <f t="shared" si="67"/>
        <v>53-Jyväskylä4</v>
      </c>
      <c r="E2208" t="str">
        <f>VLOOKUP($D2208,metadata!$B$2:$S$451,2,0)</f>
        <v>Tyukmaeva, VI; Salminen, TS; Kankare, M; Knott, KE; Hoikkala, A</v>
      </c>
      <c r="F2208" t="str">
        <f>VLOOKUP($D2208,metadata!$B$2:$S$451,3,0)</f>
        <v>Adaptation to a seasonally varying environment: a strong latitudinal cline in reproductive diapause combined with high gene flow in Drosophila montana</v>
      </c>
      <c r="G2208" t="str">
        <f>VLOOKUP($D2208,metadata!$B$2:$S$451,4,0)</f>
        <v>10.1002/ece3.14</v>
      </c>
      <c r="H2208" t="str">
        <f>VLOOKUP($D2208,metadata!$B$2:$S$451,5,0)</f>
        <v>y</v>
      </c>
      <c r="I2208" t="str">
        <f>VLOOKUP($D2208,metadata!$B$2:$S$451,6,0)</f>
        <v>a</v>
      </c>
      <c r="J2208" t="str">
        <f>VLOOKUP($D2208,metadata!$B$2:$S$451,7,0)</f>
        <v>i</v>
      </c>
      <c r="K2208">
        <f>VLOOKUP($D2208,metadata!$B$2:$S$451,8,0)</f>
        <v>6</v>
      </c>
      <c r="L2208">
        <f>VLOOKUP($D2208,metadata!$B$2:$S$451,9,0)</f>
        <v>6</v>
      </c>
      <c r="M2208" t="str">
        <f>VLOOKUP($D2208,metadata!$B$2:$S$451,10,0)</f>
        <v/>
      </c>
      <c r="N2208" t="str">
        <f>VLOOKUP($D2208,metadata!$B$2:$S$451,11,0)</f>
        <v>Drosophila montana</v>
      </c>
      <c r="O2208" t="str">
        <f>VLOOKUP($D2208,metadata!$B$2:$S$451,12,0)</f>
        <v>diptera</v>
      </c>
      <c r="P2208" t="str">
        <f>VLOOKUP($D2208,metadata!$B$2:$S$451,13,0)</f>
        <v>Jyväskylä4</v>
      </c>
      <c r="Q2208">
        <f>VLOOKUP($D2208,metadata!$B$2:$S$451,14,0)</f>
        <v>61.233333333333299</v>
      </c>
      <c r="R2208">
        <f>VLOOKUP($D2208,metadata!$B$2:$S$451,15,0)</f>
        <v>25.733333333333299</v>
      </c>
      <c r="S2208" t="str">
        <f>VLOOKUP($D2208,metadata!$B$2:$S$451,16,0)</f>
        <v/>
      </c>
      <c r="T2208" t="str">
        <f>VLOOKUP($D2208,metadata!$B$2:$S$451,17,0)</f>
        <v/>
      </c>
      <c r="U2208" t="str">
        <f>VLOOKUP($D2208,metadata!$B$2:$S$451,18,0)</f>
        <v/>
      </c>
      <c r="V2208">
        <f>VLOOKUP($D2208,metadata!$B$2:$Z$451,19,0)</f>
        <v>115</v>
      </c>
      <c r="W2208" t="str">
        <f>VLOOKUP($D2208,metadata!$B$2:$Z$451,20,0)</f>
        <v>global average</v>
      </c>
      <c r="X2208" t="str">
        <f>VLOOKUP($D2208,metadata!$B$2:$Z$451,21,0)</f>
        <v/>
      </c>
      <c r="Y2208" t="str">
        <f>VLOOKUP($D2208,metadata!$B$2:$Z$451,22,0)</f>
        <v>53-3</v>
      </c>
      <c r="Z2208" t="str">
        <f>VLOOKUP($D2208,metadata!$B$2:$Z$451,23,0)</f>
        <v/>
      </c>
      <c r="AA2208" t="str">
        <f>VLOOKUP($D2208,metadata!$B$2:$Z$451,24,0)</f>
        <v>adult</v>
      </c>
      <c r="AB2208" t="str">
        <f>VLOOKUP($D2208,metadata!$B$2:$Z$451,25,0)</f>
        <v/>
      </c>
      <c r="AC2208">
        <v>16.002433319698302</v>
      </c>
      <c r="AD2208">
        <v>56.901922532330602</v>
      </c>
      <c r="AF2208">
        <f>IF(AE2208="",V2208,AE2208)</f>
        <v>115</v>
      </c>
      <c r="AG2208">
        <v>16</v>
      </c>
      <c r="AH2208">
        <v>2011</v>
      </c>
      <c r="AI2208" t="s">
        <v>37</v>
      </c>
      <c r="AJ2208" t="s">
        <v>37</v>
      </c>
    </row>
    <row r="2209" spans="3:36" x14ac:dyDescent="0.3">
      <c r="C2209">
        <v>2209</v>
      </c>
      <c r="D2209" t="str">
        <f t="shared" si="67"/>
        <v>53-Jyväskylä4</v>
      </c>
      <c r="E2209" t="str">
        <f>VLOOKUP($D2209,metadata!$B$2:$S$451,2,0)</f>
        <v>Tyukmaeva, VI; Salminen, TS; Kankare, M; Knott, KE; Hoikkala, A</v>
      </c>
      <c r="F2209" t="str">
        <f>VLOOKUP($D2209,metadata!$B$2:$S$451,3,0)</f>
        <v>Adaptation to a seasonally varying environment: a strong latitudinal cline in reproductive diapause combined with high gene flow in Drosophila montana</v>
      </c>
      <c r="G2209" t="str">
        <f>VLOOKUP($D2209,metadata!$B$2:$S$451,4,0)</f>
        <v>10.1002/ece3.14</v>
      </c>
      <c r="H2209" t="str">
        <f>VLOOKUP($D2209,metadata!$B$2:$S$451,5,0)</f>
        <v>y</v>
      </c>
      <c r="I2209" t="str">
        <f>VLOOKUP($D2209,metadata!$B$2:$S$451,6,0)</f>
        <v>a</v>
      </c>
      <c r="J2209" t="str">
        <f>VLOOKUP($D2209,metadata!$B$2:$S$451,7,0)</f>
        <v>i</v>
      </c>
      <c r="K2209">
        <f>VLOOKUP($D2209,metadata!$B$2:$S$451,8,0)</f>
        <v>6</v>
      </c>
      <c r="L2209">
        <f>VLOOKUP($D2209,metadata!$B$2:$S$451,9,0)</f>
        <v>6</v>
      </c>
      <c r="M2209" t="str">
        <f>VLOOKUP($D2209,metadata!$B$2:$S$451,10,0)</f>
        <v/>
      </c>
      <c r="N2209" t="str">
        <f>VLOOKUP($D2209,metadata!$B$2:$S$451,11,0)</f>
        <v>Drosophila montana</v>
      </c>
      <c r="O2209" t="str">
        <f>VLOOKUP($D2209,metadata!$B$2:$S$451,12,0)</f>
        <v>diptera</v>
      </c>
      <c r="P2209" t="str">
        <f>VLOOKUP($D2209,metadata!$B$2:$S$451,13,0)</f>
        <v>Jyväskylä4</v>
      </c>
      <c r="Q2209">
        <f>VLOOKUP($D2209,metadata!$B$2:$S$451,14,0)</f>
        <v>61.233333333333299</v>
      </c>
      <c r="R2209">
        <f>VLOOKUP($D2209,metadata!$B$2:$S$451,15,0)</f>
        <v>25.733333333333299</v>
      </c>
      <c r="S2209" t="str">
        <f>VLOOKUP($D2209,metadata!$B$2:$S$451,16,0)</f>
        <v/>
      </c>
      <c r="T2209" t="str">
        <f>VLOOKUP($D2209,metadata!$B$2:$S$451,17,0)</f>
        <v/>
      </c>
      <c r="U2209" t="str">
        <f>VLOOKUP($D2209,metadata!$B$2:$S$451,18,0)</f>
        <v/>
      </c>
      <c r="V2209">
        <f>VLOOKUP($D2209,metadata!$B$2:$Z$451,19,0)</f>
        <v>115</v>
      </c>
      <c r="W2209" t="str">
        <f>VLOOKUP($D2209,metadata!$B$2:$Z$451,20,0)</f>
        <v>global average</v>
      </c>
      <c r="X2209" t="str">
        <f>VLOOKUP($D2209,metadata!$B$2:$Z$451,21,0)</f>
        <v/>
      </c>
      <c r="Y2209" t="str">
        <f>VLOOKUP($D2209,metadata!$B$2:$Z$451,22,0)</f>
        <v>53-3</v>
      </c>
      <c r="Z2209" t="str">
        <f>VLOOKUP($D2209,metadata!$B$2:$Z$451,23,0)</f>
        <v/>
      </c>
      <c r="AA2209" t="str">
        <f>VLOOKUP($D2209,metadata!$B$2:$Z$451,24,0)</f>
        <v>adult</v>
      </c>
      <c r="AB2209" t="str">
        <f>VLOOKUP($D2209,metadata!$B$2:$Z$451,25,0)</f>
        <v/>
      </c>
      <c r="AC2209">
        <v>17.641441951690201</v>
      </c>
      <c r="AD2209">
        <v>16.323170028213902</v>
      </c>
      <c r="AF2209">
        <f>IF(AE2209="",V2209,AE2209)</f>
        <v>115</v>
      </c>
      <c r="AG2209">
        <v>17.5</v>
      </c>
      <c r="AH2209">
        <v>2011</v>
      </c>
      <c r="AI2209" t="s">
        <v>37</v>
      </c>
      <c r="AJ2209" t="s">
        <v>37</v>
      </c>
    </row>
    <row r="2210" spans="3:36" x14ac:dyDescent="0.3">
      <c r="C2210">
        <v>2210</v>
      </c>
      <c r="D2210" t="str">
        <f t="shared" si="67"/>
        <v>53-Jyväskylä4</v>
      </c>
      <c r="E2210" t="str">
        <f>VLOOKUP($D2210,metadata!$B$2:$S$451,2,0)</f>
        <v>Tyukmaeva, VI; Salminen, TS; Kankare, M; Knott, KE; Hoikkala, A</v>
      </c>
      <c r="F2210" t="str">
        <f>VLOOKUP($D2210,metadata!$B$2:$S$451,3,0)</f>
        <v>Adaptation to a seasonally varying environment: a strong latitudinal cline in reproductive diapause combined with high gene flow in Drosophila montana</v>
      </c>
      <c r="G2210" t="str">
        <f>VLOOKUP($D2210,metadata!$B$2:$S$451,4,0)</f>
        <v>10.1002/ece3.14</v>
      </c>
      <c r="H2210" t="str">
        <f>VLOOKUP($D2210,metadata!$B$2:$S$451,5,0)</f>
        <v>y</v>
      </c>
      <c r="I2210" t="str">
        <f>VLOOKUP($D2210,metadata!$B$2:$S$451,6,0)</f>
        <v>a</v>
      </c>
      <c r="J2210" t="str">
        <f>VLOOKUP($D2210,metadata!$B$2:$S$451,7,0)</f>
        <v>i</v>
      </c>
      <c r="K2210">
        <f>VLOOKUP($D2210,metadata!$B$2:$S$451,8,0)</f>
        <v>6</v>
      </c>
      <c r="L2210">
        <f>VLOOKUP($D2210,metadata!$B$2:$S$451,9,0)</f>
        <v>6</v>
      </c>
      <c r="M2210" t="str">
        <f>VLOOKUP($D2210,metadata!$B$2:$S$451,10,0)</f>
        <v/>
      </c>
      <c r="N2210" t="str">
        <f>VLOOKUP($D2210,metadata!$B$2:$S$451,11,0)</f>
        <v>Drosophila montana</v>
      </c>
      <c r="O2210" t="str">
        <f>VLOOKUP($D2210,metadata!$B$2:$S$451,12,0)</f>
        <v>diptera</v>
      </c>
      <c r="P2210" t="str">
        <f>VLOOKUP($D2210,metadata!$B$2:$S$451,13,0)</f>
        <v>Jyväskylä4</v>
      </c>
      <c r="Q2210">
        <f>VLOOKUP($D2210,metadata!$B$2:$S$451,14,0)</f>
        <v>61.233333333333299</v>
      </c>
      <c r="R2210">
        <f>VLOOKUP($D2210,metadata!$B$2:$S$451,15,0)</f>
        <v>25.733333333333299</v>
      </c>
      <c r="S2210" t="str">
        <f>VLOOKUP($D2210,metadata!$B$2:$S$451,16,0)</f>
        <v/>
      </c>
      <c r="T2210" t="str">
        <f>VLOOKUP($D2210,metadata!$B$2:$S$451,17,0)</f>
        <v/>
      </c>
      <c r="U2210" t="str">
        <f>VLOOKUP($D2210,metadata!$B$2:$S$451,18,0)</f>
        <v/>
      </c>
      <c r="V2210">
        <f>VLOOKUP($D2210,metadata!$B$2:$Z$451,19,0)</f>
        <v>115</v>
      </c>
      <c r="W2210" t="str">
        <f>VLOOKUP($D2210,metadata!$B$2:$Z$451,20,0)</f>
        <v>global average</v>
      </c>
      <c r="X2210" t="str">
        <f>VLOOKUP($D2210,metadata!$B$2:$Z$451,21,0)</f>
        <v/>
      </c>
      <c r="Y2210" t="str">
        <f>VLOOKUP($D2210,metadata!$B$2:$Z$451,22,0)</f>
        <v>53-3</v>
      </c>
      <c r="Z2210" t="str">
        <f>VLOOKUP($D2210,metadata!$B$2:$Z$451,23,0)</f>
        <v/>
      </c>
      <c r="AA2210" t="str">
        <f>VLOOKUP($D2210,metadata!$B$2:$Z$451,24,0)</f>
        <v>adult</v>
      </c>
      <c r="AB2210" t="str">
        <f>VLOOKUP($D2210,metadata!$B$2:$Z$451,25,0)</f>
        <v/>
      </c>
      <c r="AC2210">
        <v>19.1820689510504</v>
      </c>
      <c r="AD2210">
        <v>7.9418520499669496</v>
      </c>
      <c r="AF2210">
        <f>IF(AE2210="",V2210,AE2210)</f>
        <v>115</v>
      </c>
      <c r="AG2210">
        <v>19</v>
      </c>
      <c r="AH2210">
        <v>2011</v>
      </c>
      <c r="AI2210" t="s">
        <v>37</v>
      </c>
      <c r="AJ2210" t="s">
        <v>37</v>
      </c>
    </row>
    <row r="2211" spans="3:36" x14ac:dyDescent="0.3">
      <c r="C2211">
        <v>2211</v>
      </c>
      <c r="D2211" t="str">
        <f t="shared" si="67"/>
        <v>53-Jyväskylä4</v>
      </c>
      <c r="E2211" t="str">
        <f>VLOOKUP($D2211,metadata!$B$2:$S$451,2,0)</f>
        <v>Tyukmaeva, VI; Salminen, TS; Kankare, M; Knott, KE; Hoikkala, A</v>
      </c>
      <c r="F2211" t="str">
        <f>VLOOKUP($D2211,metadata!$B$2:$S$451,3,0)</f>
        <v>Adaptation to a seasonally varying environment: a strong latitudinal cline in reproductive diapause combined with high gene flow in Drosophila montana</v>
      </c>
      <c r="G2211" t="str">
        <f>VLOOKUP($D2211,metadata!$B$2:$S$451,4,0)</f>
        <v>10.1002/ece3.14</v>
      </c>
      <c r="H2211" t="str">
        <f>VLOOKUP($D2211,metadata!$B$2:$S$451,5,0)</f>
        <v>y</v>
      </c>
      <c r="I2211" t="str">
        <f>VLOOKUP($D2211,metadata!$B$2:$S$451,6,0)</f>
        <v>a</v>
      </c>
      <c r="J2211" t="str">
        <f>VLOOKUP($D2211,metadata!$B$2:$S$451,7,0)</f>
        <v>i</v>
      </c>
      <c r="K2211">
        <f>VLOOKUP($D2211,metadata!$B$2:$S$451,8,0)</f>
        <v>6</v>
      </c>
      <c r="L2211">
        <f>VLOOKUP($D2211,metadata!$B$2:$S$451,9,0)</f>
        <v>6</v>
      </c>
      <c r="M2211" t="str">
        <f>VLOOKUP($D2211,metadata!$B$2:$S$451,10,0)</f>
        <v/>
      </c>
      <c r="N2211" t="str">
        <f>VLOOKUP($D2211,metadata!$B$2:$S$451,11,0)</f>
        <v>Drosophila montana</v>
      </c>
      <c r="O2211" t="str">
        <f>VLOOKUP($D2211,metadata!$B$2:$S$451,12,0)</f>
        <v>diptera</v>
      </c>
      <c r="P2211" t="str">
        <f>VLOOKUP($D2211,metadata!$B$2:$S$451,13,0)</f>
        <v>Jyväskylä4</v>
      </c>
      <c r="Q2211">
        <f>VLOOKUP($D2211,metadata!$B$2:$S$451,14,0)</f>
        <v>61.233333333333299</v>
      </c>
      <c r="R2211">
        <f>VLOOKUP($D2211,metadata!$B$2:$S$451,15,0)</f>
        <v>25.733333333333299</v>
      </c>
      <c r="S2211" t="str">
        <f>VLOOKUP($D2211,metadata!$B$2:$S$451,16,0)</f>
        <v/>
      </c>
      <c r="T2211" t="str">
        <f>VLOOKUP($D2211,metadata!$B$2:$S$451,17,0)</f>
        <v/>
      </c>
      <c r="U2211" t="str">
        <f>VLOOKUP($D2211,metadata!$B$2:$S$451,18,0)</f>
        <v/>
      </c>
      <c r="V2211">
        <f>VLOOKUP($D2211,metadata!$B$2:$Z$451,19,0)</f>
        <v>115</v>
      </c>
      <c r="W2211" t="str">
        <f>VLOOKUP($D2211,metadata!$B$2:$Z$451,20,0)</f>
        <v>global average</v>
      </c>
      <c r="X2211" t="str">
        <f>VLOOKUP($D2211,metadata!$B$2:$Z$451,21,0)</f>
        <v/>
      </c>
      <c r="Y2211" t="str">
        <f>VLOOKUP($D2211,metadata!$B$2:$Z$451,22,0)</f>
        <v>53-3</v>
      </c>
      <c r="Z2211" t="str">
        <f>VLOOKUP($D2211,metadata!$B$2:$Z$451,23,0)</f>
        <v/>
      </c>
      <c r="AA2211" t="str">
        <f>VLOOKUP($D2211,metadata!$B$2:$Z$451,24,0)</f>
        <v>adult</v>
      </c>
      <c r="AB2211" t="str">
        <f>VLOOKUP($D2211,metadata!$B$2:$Z$451,25,0)</f>
        <v/>
      </c>
      <c r="AC2211">
        <v>20.568148684224301</v>
      </c>
      <c r="AD2211">
        <v>7.6020263679556699</v>
      </c>
      <c r="AF2211">
        <f>IF(AE2211="",V2211,AE2211)</f>
        <v>115</v>
      </c>
      <c r="AG2211">
        <v>20.5</v>
      </c>
      <c r="AH2211">
        <v>2011</v>
      </c>
      <c r="AI2211" t="s">
        <v>37</v>
      </c>
      <c r="AJ2211" t="s">
        <v>37</v>
      </c>
    </row>
    <row r="2212" spans="3:36" x14ac:dyDescent="0.3">
      <c r="C2212">
        <v>2212</v>
      </c>
      <c r="D2212" t="str">
        <f t="shared" si="67"/>
        <v>53-Lahti1</v>
      </c>
      <c r="E2212" t="str">
        <f>VLOOKUP($D2212,metadata!$B$2:$S$451,2,0)</f>
        <v>Tyukmaeva, VI; Salminen, TS; Kankare, M; Knott, KE; Hoikkala, A</v>
      </c>
      <c r="F2212" t="str">
        <f>VLOOKUP($D2212,metadata!$B$2:$S$451,3,0)</f>
        <v>Adaptation to a seasonally varying environment: a strong latitudinal cline in reproductive diapause combined with high gene flow in Drosophila montana</v>
      </c>
      <c r="G2212" t="str">
        <f>VLOOKUP($D2212,metadata!$B$2:$S$451,4,0)</f>
        <v>10.1002/ece3.14</v>
      </c>
      <c r="H2212" t="str">
        <f>VLOOKUP($D2212,metadata!$B$2:$S$451,5,0)</f>
        <v>y</v>
      </c>
      <c r="I2212" t="str">
        <f>VLOOKUP($D2212,metadata!$B$2:$S$451,6,0)</f>
        <v>a</v>
      </c>
      <c r="J2212" t="str">
        <f>VLOOKUP($D2212,metadata!$B$2:$S$451,7,0)</f>
        <v>i</v>
      </c>
      <c r="K2212">
        <f>VLOOKUP($D2212,metadata!$B$2:$S$451,8,0)</f>
        <v>6</v>
      </c>
      <c r="L2212">
        <f>VLOOKUP($D2212,metadata!$B$2:$S$451,9,0)</f>
        <v>5</v>
      </c>
      <c r="M2212" t="str">
        <f>VLOOKUP($D2212,metadata!$B$2:$S$451,10,0)</f>
        <v/>
      </c>
      <c r="N2212" t="str">
        <f>VLOOKUP($D2212,metadata!$B$2:$S$451,11,0)</f>
        <v>Drosophila montana</v>
      </c>
      <c r="O2212" t="str">
        <f>VLOOKUP($D2212,metadata!$B$2:$S$451,12,0)</f>
        <v>diptera</v>
      </c>
      <c r="P2212" t="str">
        <f>VLOOKUP($D2212,metadata!$B$2:$S$451,13,0)</f>
        <v>Lahti1</v>
      </c>
      <c r="Q2212">
        <f>VLOOKUP($D2212,metadata!$B$2:$S$451,14,0)</f>
        <v>60.983333333333299</v>
      </c>
      <c r="R2212">
        <f>VLOOKUP($D2212,metadata!$B$2:$S$451,15,0)</f>
        <v>25.65</v>
      </c>
      <c r="S2212" t="str">
        <f>VLOOKUP($D2212,metadata!$B$2:$S$451,16,0)</f>
        <v/>
      </c>
      <c r="T2212" t="str">
        <f>VLOOKUP($D2212,metadata!$B$2:$S$451,17,0)</f>
        <v/>
      </c>
      <c r="U2212" t="str">
        <f>VLOOKUP($D2212,metadata!$B$2:$S$451,18,0)</f>
        <v/>
      </c>
      <c r="V2212">
        <f>VLOOKUP($D2212,metadata!$B$2:$Z$451,19,0)</f>
        <v>115</v>
      </c>
      <c r="W2212" t="str">
        <f>VLOOKUP($D2212,metadata!$B$2:$Z$451,20,0)</f>
        <v>global average</v>
      </c>
      <c r="X2212" t="str">
        <f>VLOOKUP($D2212,metadata!$B$2:$Z$451,21,0)</f>
        <v/>
      </c>
      <c r="Y2212" t="str">
        <f>VLOOKUP($D2212,metadata!$B$2:$Z$451,22,0)</f>
        <v>53-3</v>
      </c>
      <c r="Z2212" t="str">
        <f>VLOOKUP($D2212,metadata!$B$2:$Z$451,23,0)</f>
        <v/>
      </c>
      <c r="AA2212" t="str">
        <f>VLOOKUP($D2212,metadata!$B$2:$Z$451,24,0)</f>
        <v>adult</v>
      </c>
      <c r="AB2212" t="str">
        <f>VLOOKUP($D2212,metadata!$B$2:$Z$451,25,0)</f>
        <v/>
      </c>
      <c r="AC2212">
        <v>13.964539009999999</v>
      </c>
      <c r="AD2212">
        <v>99.570815449999998</v>
      </c>
      <c r="AF2212">
        <f>IF(AE2212="",V2212,AE2212)</f>
        <v>115</v>
      </c>
      <c r="AG2212">
        <v>14</v>
      </c>
      <c r="AH2212">
        <v>2011</v>
      </c>
      <c r="AI2212" t="s">
        <v>37</v>
      </c>
      <c r="AJ2212" t="s">
        <v>37</v>
      </c>
    </row>
    <row r="2213" spans="3:36" x14ac:dyDescent="0.3">
      <c r="C2213">
        <v>2213</v>
      </c>
      <c r="D2213" t="str">
        <f t="shared" si="67"/>
        <v>53-Lahti1</v>
      </c>
      <c r="E2213" t="str">
        <f>VLOOKUP($D2213,metadata!$B$2:$S$451,2,0)</f>
        <v>Tyukmaeva, VI; Salminen, TS; Kankare, M; Knott, KE; Hoikkala, A</v>
      </c>
      <c r="F2213" t="str">
        <f>VLOOKUP($D2213,metadata!$B$2:$S$451,3,0)</f>
        <v>Adaptation to a seasonally varying environment: a strong latitudinal cline in reproductive diapause combined with high gene flow in Drosophila montana</v>
      </c>
      <c r="G2213" t="str">
        <f>VLOOKUP($D2213,metadata!$B$2:$S$451,4,0)</f>
        <v>10.1002/ece3.14</v>
      </c>
      <c r="H2213" t="str">
        <f>VLOOKUP($D2213,metadata!$B$2:$S$451,5,0)</f>
        <v>y</v>
      </c>
      <c r="I2213" t="str">
        <f>VLOOKUP($D2213,metadata!$B$2:$S$451,6,0)</f>
        <v>a</v>
      </c>
      <c r="J2213" t="str">
        <f>VLOOKUP($D2213,metadata!$B$2:$S$451,7,0)</f>
        <v>i</v>
      </c>
      <c r="K2213">
        <f>VLOOKUP($D2213,metadata!$B$2:$S$451,8,0)</f>
        <v>6</v>
      </c>
      <c r="L2213">
        <f>VLOOKUP($D2213,metadata!$B$2:$S$451,9,0)</f>
        <v>5</v>
      </c>
      <c r="M2213" t="str">
        <f>VLOOKUP($D2213,metadata!$B$2:$S$451,10,0)</f>
        <v/>
      </c>
      <c r="N2213" t="str">
        <f>VLOOKUP($D2213,metadata!$B$2:$S$451,11,0)</f>
        <v>Drosophila montana</v>
      </c>
      <c r="O2213" t="str">
        <f>VLOOKUP($D2213,metadata!$B$2:$S$451,12,0)</f>
        <v>diptera</v>
      </c>
      <c r="P2213" t="str">
        <f>VLOOKUP($D2213,metadata!$B$2:$S$451,13,0)</f>
        <v>Lahti1</v>
      </c>
      <c r="Q2213">
        <f>VLOOKUP($D2213,metadata!$B$2:$S$451,14,0)</f>
        <v>60.983333333333299</v>
      </c>
      <c r="R2213">
        <f>VLOOKUP($D2213,metadata!$B$2:$S$451,15,0)</f>
        <v>25.65</v>
      </c>
      <c r="S2213" t="str">
        <f>VLOOKUP($D2213,metadata!$B$2:$S$451,16,0)</f>
        <v/>
      </c>
      <c r="T2213" t="str">
        <f>VLOOKUP($D2213,metadata!$B$2:$S$451,17,0)</f>
        <v/>
      </c>
      <c r="U2213" t="str">
        <f>VLOOKUP($D2213,metadata!$B$2:$S$451,18,0)</f>
        <v/>
      </c>
      <c r="V2213">
        <f>VLOOKUP($D2213,metadata!$B$2:$Z$451,19,0)</f>
        <v>115</v>
      </c>
      <c r="W2213" t="str">
        <f>VLOOKUP($D2213,metadata!$B$2:$Z$451,20,0)</f>
        <v>global average</v>
      </c>
      <c r="X2213" t="str">
        <f>VLOOKUP($D2213,metadata!$B$2:$Z$451,21,0)</f>
        <v/>
      </c>
      <c r="Y2213" t="str">
        <f>VLOOKUP($D2213,metadata!$B$2:$Z$451,22,0)</f>
        <v>53-3</v>
      </c>
      <c r="Z2213" t="str">
        <f>VLOOKUP($D2213,metadata!$B$2:$Z$451,23,0)</f>
        <v/>
      </c>
      <c r="AA2213" t="str">
        <f>VLOOKUP($D2213,metadata!$B$2:$Z$451,24,0)</f>
        <v>adult</v>
      </c>
      <c r="AB2213" t="str">
        <f>VLOOKUP($D2213,metadata!$B$2:$Z$451,25,0)</f>
        <v/>
      </c>
      <c r="AC2213">
        <v>15.09929078</v>
      </c>
      <c r="AD2213">
        <v>100</v>
      </c>
      <c r="AF2213">
        <f>IF(AE2213="",V2213,AE2213)</f>
        <v>115</v>
      </c>
      <c r="AG2213">
        <v>15</v>
      </c>
      <c r="AH2213">
        <v>2011</v>
      </c>
      <c r="AI2213" t="s">
        <v>37</v>
      </c>
      <c r="AJ2213" t="s">
        <v>37</v>
      </c>
    </row>
    <row r="2214" spans="3:36" x14ac:dyDescent="0.3">
      <c r="C2214">
        <v>2214</v>
      </c>
      <c r="D2214" t="str">
        <f t="shared" si="67"/>
        <v>53-Lahti1</v>
      </c>
      <c r="E2214" t="str">
        <f>VLOOKUP($D2214,metadata!$B$2:$S$451,2,0)</f>
        <v>Tyukmaeva, VI; Salminen, TS; Kankare, M; Knott, KE; Hoikkala, A</v>
      </c>
      <c r="F2214" t="str">
        <f>VLOOKUP($D2214,metadata!$B$2:$S$451,3,0)</f>
        <v>Adaptation to a seasonally varying environment: a strong latitudinal cline in reproductive diapause combined with high gene flow in Drosophila montana</v>
      </c>
      <c r="G2214" t="str">
        <f>VLOOKUP($D2214,metadata!$B$2:$S$451,4,0)</f>
        <v>10.1002/ece3.14</v>
      </c>
      <c r="H2214" t="str">
        <f>VLOOKUP($D2214,metadata!$B$2:$S$451,5,0)</f>
        <v>y</v>
      </c>
      <c r="I2214" t="str">
        <f>VLOOKUP($D2214,metadata!$B$2:$S$451,6,0)</f>
        <v>a</v>
      </c>
      <c r="J2214" t="str">
        <f>VLOOKUP($D2214,metadata!$B$2:$S$451,7,0)</f>
        <v>i</v>
      </c>
      <c r="K2214">
        <f>VLOOKUP($D2214,metadata!$B$2:$S$451,8,0)</f>
        <v>6</v>
      </c>
      <c r="L2214">
        <f>VLOOKUP($D2214,metadata!$B$2:$S$451,9,0)</f>
        <v>5</v>
      </c>
      <c r="M2214" t="str">
        <f>VLOOKUP($D2214,metadata!$B$2:$S$451,10,0)</f>
        <v/>
      </c>
      <c r="N2214" t="str">
        <f>VLOOKUP($D2214,metadata!$B$2:$S$451,11,0)</f>
        <v>Drosophila montana</v>
      </c>
      <c r="O2214" t="str">
        <f>VLOOKUP($D2214,metadata!$B$2:$S$451,12,0)</f>
        <v>diptera</v>
      </c>
      <c r="P2214" t="str">
        <f>VLOOKUP($D2214,metadata!$B$2:$S$451,13,0)</f>
        <v>Lahti1</v>
      </c>
      <c r="Q2214">
        <f>VLOOKUP($D2214,metadata!$B$2:$S$451,14,0)</f>
        <v>60.983333333333299</v>
      </c>
      <c r="R2214">
        <f>VLOOKUP($D2214,metadata!$B$2:$S$451,15,0)</f>
        <v>25.65</v>
      </c>
      <c r="S2214" t="str">
        <f>VLOOKUP($D2214,metadata!$B$2:$S$451,16,0)</f>
        <v/>
      </c>
      <c r="T2214" t="str">
        <f>VLOOKUP($D2214,metadata!$B$2:$S$451,17,0)</f>
        <v/>
      </c>
      <c r="U2214" t="str">
        <f>VLOOKUP($D2214,metadata!$B$2:$S$451,18,0)</f>
        <v/>
      </c>
      <c r="V2214">
        <f>VLOOKUP($D2214,metadata!$B$2:$Z$451,19,0)</f>
        <v>115</v>
      </c>
      <c r="W2214" t="str">
        <f>VLOOKUP($D2214,metadata!$B$2:$Z$451,20,0)</f>
        <v>global average</v>
      </c>
      <c r="X2214" t="str">
        <f>VLOOKUP($D2214,metadata!$B$2:$Z$451,21,0)</f>
        <v/>
      </c>
      <c r="Y2214" t="str">
        <f>VLOOKUP($D2214,metadata!$B$2:$Z$451,22,0)</f>
        <v>53-3</v>
      </c>
      <c r="Z2214" t="str">
        <f>VLOOKUP($D2214,metadata!$B$2:$Z$451,23,0)</f>
        <v/>
      </c>
      <c r="AA2214" t="str">
        <f>VLOOKUP($D2214,metadata!$B$2:$Z$451,24,0)</f>
        <v>adult</v>
      </c>
      <c r="AB2214" t="str">
        <f>VLOOKUP($D2214,metadata!$B$2:$Z$451,25,0)</f>
        <v/>
      </c>
      <c r="AC2214">
        <v>16.180851059999998</v>
      </c>
      <c r="AD2214">
        <v>94.420600859999993</v>
      </c>
      <c r="AF2214">
        <f>IF(AE2214="",V2214,AE2214)</f>
        <v>115</v>
      </c>
      <c r="AG2214">
        <v>16</v>
      </c>
      <c r="AH2214">
        <v>2011</v>
      </c>
      <c r="AI2214" t="s">
        <v>37</v>
      </c>
      <c r="AJ2214" t="s">
        <v>37</v>
      </c>
    </row>
    <row r="2215" spans="3:36" x14ac:dyDescent="0.3">
      <c r="C2215">
        <v>2215</v>
      </c>
      <c r="D2215" t="str">
        <f t="shared" si="67"/>
        <v>53-Lahti1</v>
      </c>
      <c r="E2215" t="str">
        <f>VLOOKUP($D2215,metadata!$B$2:$S$451,2,0)</f>
        <v>Tyukmaeva, VI; Salminen, TS; Kankare, M; Knott, KE; Hoikkala, A</v>
      </c>
      <c r="F2215" t="str">
        <f>VLOOKUP($D2215,metadata!$B$2:$S$451,3,0)</f>
        <v>Adaptation to a seasonally varying environment: a strong latitudinal cline in reproductive diapause combined with high gene flow in Drosophila montana</v>
      </c>
      <c r="G2215" t="str">
        <f>VLOOKUP($D2215,metadata!$B$2:$S$451,4,0)</f>
        <v>10.1002/ece3.14</v>
      </c>
      <c r="H2215" t="str">
        <f>VLOOKUP($D2215,metadata!$B$2:$S$451,5,0)</f>
        <v>y</v>
      </c>
      <c r="I2215" t="str">
        <f>VLOOKUP($D2215,metadata!$B$2:$S$451,6,0)</f>
        <v>a</v>
      </c>
      <c r="J2215" t="str">
        <f>VLOOKUP($D2215,metadata!$B$2:$S$451,7,0)</f>
        <v>i</v>
      </c>
      <c r="K2215">
        <f>VLOOKUP($D2215,metadata!$B$2:$S$451,8,0)</f>
        <v>6</v>
      </c>
      <c r="L2215">
        <f>VLOOKUP($D2215,metadata!$B$2:$S$451,9,0)</f>
        <v>5</v>
      </c>
      <c r="M2215" t="str">
        <f>VLOOKUP($D2215,metadata!$B$2:$S$451,10,0)</f>
        <v/>
      </c>
      <c r="N2215" t="str">
        <f>VLOOKUP($D2215,metadata!$B$2:$S$451,11,0)</f>
        <v>Drosophila montana</v>
      </c>
      <c r="O2215" t="str">
        <f>VLOOKUP($D2215,metadata!$B$2:$S$451,12,0)</f>
        <v>diptera</v>
      </c>
      <c r="P2215" t="str">
        <f>VLOOKUP($D2215,metadata!$B$2:$S$451,13,0)</f>
        <v>Lahti1</v>
      </c>
      <c r="Q2215">
        <f>VLOOKUP($D2215,metadata!$B$2:$S$451,14,0)</f>
        <v>60.983333333333299</v>
      </c>
      <c r="R2215">
        <f>VLOOKUP($D2215,metadata!$B$2:$S$451,15,0)</f>
        <v>25.65</v>
      </c>
      <c r="S2215" t="str">
        <f>VLOOKUP($D2215,metadata!$B$2:$S$451,16,0)</f>
        <v/>
      </c>
      <c r="T2215" t="str">
        <f>VLOOKUP($D2215,metadata!$B$2:$S$451,17,0)</f>
        <v/>
      </c>
      <c r="U2215" t="str">
        <f>VLOOKUP($D2215,metadata!$B$2:$S$451,18,0)</f>
        <v/>
      </c>
      <c r="V2215">
        <f>VLOOKUP($D2215,metadata!$B$2:$Z$451,19,0)</f>
        <v>115</v>
      </c>
      <c r="W2215" t="str">
        <f>VLOOKUP($D2215,metadata!$B$2:$Z$451,20,0)</f>
        <v>global average</v>
      </c>
      <c r="X2215" t="str">
        <f>VLOOKUP($D2215,metadata!$B$2:$Z$451,21,0)</f>
        <v/>
      </c>
      <c r="Y2215" t="str">
        <f>VLOOKUP($D2215,metadata!$B$2:$Z$451,22,0)</f>
        <v>53-3</v>
      </c>
      <c r="Z2215" t="str">
        <f>VLOOKUP($D2215,metadata!$B$2:$Z$451,23,0)</f>
        <v/>
      </c>
      <c r="AA2215" t="str">
        <f>VLOOKUP($D2215,metadata!$B$2:$Z$451,24,0)</f>
        <v>adult</v>
      </c>
      <c r="AB2215" t="str">
        <f>VLOOKUP($D2215,metadata!$B$2:$Z$451,25,0)</f>
        <v/>
      </c>
      <c r="AC2215">
        <v>17.634751770000001</v>
      </c>
      <c r="AD2215">
        <v>39.055793989999998</v>
      </c>
      <c r="AF2215">
        <f>IF(AE2215="",V2215,AE2215)</f>
        <v>115</v>
      </c>
      <c r="AG2215">
        <v>17.5</v>
      </c>
      <c r="AH2215">
        <v>2011</v>
      </c>
      <c r="AI2215" t="s">
        <v>37</v>
      </c>
      <c r="AJ2215" t="s">
        <v>37</v>
      </c>
    </row>
    <row r="2216" spans="3:36" x14ac:dyDescent="0.3">
      <c r="C2216">
        <v>2216</v>
      </c>
      <c r="D2216" t="str">
        <f t="shared" si="67"/>
        <v>53-Lahti1</v>
      </c>
      <c r="E2216" t="str">
        <f>VLOOKUP($D2216,metadata!$B$2:$S$451,2,0)</f>
        <v>Tyukmaeva, VI; Salminen, TS; Kankare, M; Knott, KE; Hoikkala, A</v>
      </c>
      <c r="F2216" t="str">
        <f>VLOOKUP($D2216,metadata!$B$2:$S$451,3,0)</f>
        <v>Adaptation to a seasonally varying environment: a strong latitudinal cline in reproductive diapause combined with high gene flow in Drosophila montana</v>
      </c>
      <c r="G2216" t="str">
        <f>VLOOKUP($D2216,metadata!$B$2:$S$451,4,0)</f>
        <v>10.1002/ece3.14</v>
      </c>
      <c r="H2216" t="str">
        <f>VLOOKUP($D2216,metadata!$B$2:$S$451,5,0)</f>
        <v>y</v>
      </c>
      <c r="I2216" t="str">
        <f>VLOOKUP($D2216,metadata!$B$2:$S$451,6,0)</f>
        <v>a</v>
      </c>
      <c r="J2216" t="str">
        <f>VLOOKUP($D2216,metadata!$B$2:$S$451,7,0)</f>
        <v>i</v>
      </c>
      <c r="K2216">
        <f>VLOOKUP($D2216,metadata!$B$2:$S$451,8,0)</f>
        <v>6</v>
      </c>
      <c r="L2216">
        <f>VLOOKUP($D2216,metadata!$B$2:$S$451,9,0)</f>
        <v>5</v>
      </c>
      <c r="M2216" t="str">
        <f>VLOOKUP($D2216,metadata!$B$2:$S$451,10,0)</f>
        <v/>
      </c>
      <c r="N2216" t="str">
        <f>VLOOKUP($D2216,metadata!$B$2:$S$451,11,0)</f>
        <v>Drosophila montana</v>
      </c>
      <c r="O2216" t="str">
        <f>VLOOKUP($D2216,metadata!$B$2:$S$451,12,0)</f>
        <v>diptera</v>
      </c>
      <c r="P2216" t="str">
        <f>VLOOKUP($D2216,metadata!$B$2:$S$451,13,0)</f>
        <v>Lahti1</v>
      </c>
      <c r="Q2216">
        <f>VLOOKUP($D2216,metadata!$B$2:$S$451,14,0)</f>
        <v>60.983333333333299</v>
      </c>
      <c r="R2216">
        <f>VLOOKUP($D2216,metadata!$B$2:$S$451,15,0)</f>
        <v>25.65</v>
      </c>
      <c r="S2216" t="str">
        <f>VLOOKUP($D2216,metadata!$B$2:$S$451,16,0)</f>
        <v/>
      </c>
      <c r="T2216" t="str">
        <f>VLOOKUP($D2216,metadata!$B$2:$S$451,17,0)</f>
        <v/>
      </c>
      <c r="U2216" t="str">
        <f>VLOOKUP($D2216,metadata!$B$2:$S$451,18,0)</f>
        <v/>
      </c>
      <c r="V2216">
        <f>VLOOKUP($D2216,metadata!$B$2:$Z$451,19,0)</f>
        <v>115</v>
      </c>
      <c r="W2216" t="str">
        <f>VLOOKUP($D2216,metadata!$B$2:$Z$451,20,0)</f>
        <v>global average</v>
      </c>
      <c r="X2216" t="str">
        <f>VLOOKUP($D2216,metadata!$B$2:$Z$451,21,0)</f>
        <v/>
      </c>
      <c r="Y2216" t="str">
        <f>VLOOKUP($D2216,metadata!$B$2:$Z$451,22,0)</f>
        <v>53-3</v>
      </c>
      <c r="Z2216" t="str">
        <f>VLOOKUP($D2216,metadata!$B$2:$Z$451,23,0)</f>
        <v/>
      </c>
      <c r="AA2216" t="str">
        <f>VLOOKUP($D2216,metadata!$B$2:$Z$451,24,0)</f>
        <v>adult</v>
      </c>
      <c r="AB2216" t="str">
        <f>VLOOKUP($D2216,metadata!$B$2:$Z$451,25,0)</f>
        <v/>
      </c>
      <c r="AC2216">
        <v>19</v>
      </c>
      <c r="AD2216">
        <v>3.004291845</v>
      </c>
      <c r="AF2216">
        <f>IF(AE2216="",V2216,AE2216)</f>
        <v>115</v>
      </c>
      <c r="AG2216">
        <v>19</v>
      </c>
      <c r="AH2216">
        <v>2011</v>
      </c>
      <c r="AI2216" t="s">
        <v>37</v>
      </c>
      <c r="AJ2216" t="s">
        <v>37</v>
      </c>
    </row>
    <row r="2217" spans="3:36" x14ac:dyDescent="0.3">
      <c r="C2217">
        <v>2217</v>
      </c>
      <c r="D2217" t="str">
        <f t="shared" si="67"/>
        <v>53-Lahti2</v>
      </c>
      <c r="E2217" t="str">
        <f>VLOOKUP($D2217,metadata!$B$2:$S$451,2,0)</f>
        <v>Tyukmaeva, VI; Salminen, TS; Kankare, M; Knott, KE; Hoikkala, A</v>
      </c>
      <c r="F2217" t="str">
        <f>VLOOKUP($D2217,metadata!$B$2:$S$451,3,0)</f>
        <v>Adaptation to a seasonally varying environment: a strong latitudinal cline in reproductive diapause combined with high gene flow in Drosophila montana</v>
      </c>
      <c r="G2217" t="str">
        <f>VLOOKUP($D2217,metadata!$B$2:$S$451,4,0)</f>
        <v>10.1002/ece3.14</v>
      </c>
      <c r="H2217" t="str">
        <f>VLOOKUP($D2217,metadata!$B$2:$S$451,5,0)</f>
        <v>y</v>
      </c>
      <c r="I2217" t="str">
        <f>VLOOKUP($D2217,metadata!$B$2:$S$451,6,0)</f>
        <v>a</v>
      </c>
      <c r="J2217" t="str">
        <f>VLOOKUP($D2217,metadata!$B$2:$S$451,7,0)</f>
        <v>i</v>
      </c>
      <c r="K2217">
        <f>VLOOKUP($D2217,metadata!$B$2:$S$451,8,0)</f>
        <v>6</v>
      </c>
      <c r="L2217">
        <f>VLOOKUP($D2217,metadata!$B$2:$S$451,9,0)</f>
        <v>5</v>
      </c>
      <c r="M2217" t="str">
        <f>VLOOKUP($D2217,metadata!$B$2:$S$451,10,0)</f>
        <v/>
      </c>
      <c r="N2217" t="str">
        <f>VLOOKUP($D2217,metadata!$B$2:$S$451,11,0)</f>
        <v>Drosophila montana</v>
      </c>
      <c r="O2217" t="str">
        <f>VLOOKUP($D2217,metadata!$B$2:$S$451,12,0)</f>
        <v>diptera</v>
      </c>
      <c r="P2217" t="str">
        <f>VLOOKUP($D2217,metadata!$B$2:$S$451,13,0)</f>
        <v>Lahti2</v>
      </c>
      <c r="Q2217">
        <f>VLOOKUP($D2217,metadata!$B$2:$S$451,14,0)</f>
        <v>60.983333333333299</v>
      </c>
      <c r="R2217">
        <f>VLOOKUP($D2217,metadata!$B$2:$S$451,15,0)</f>
        <v>25.65</v>
      </c>
      <c r="S2217" t="str">
        <f>VLOOKUP($D2217,metadata!$B$2:$S$451,16,0)</f>
        <v/>
      </c>
      <c r="T2217" t="str">
        <f>VLOOKUP($D2217,metadata!$B$2:$S$451,17,0)</f>
        <v/>
      </c>
      <c r="U2217" t="str">
        <f>VLOOKUP($D2217,metadata!$B$2:$S$451,18,0)</f>
        <v/>
      </c>
      <c r="V2217">
        <f>VLOOKUP($D2217,metadata!$B$2:$Z$451,19,0)</f>
        <v>115</v>
      </c>
      <c r="W2217" t="str">
        <f>VLOOKUP($D2217,metadata!$B$2:$Z$451,20,0)</f>
        <v>global average</v>
      </c>
      <c r="X2217" t="str">
        <f>VLOOKUP($D2217,metadata!$B$2:$Z$451,21,0)</f>
        <v/>
      </c>
      <c r="Y2217" t="str">
        <f>VLOOKUP($D2217,metadata!$B$2:$Z$451,22,0)</f>
        <v>53-3</v>
      </c>
      <c r="Z2217" t="str">
        <f>VLOOKUP($D2217,metadata!$B$2:$Z$451,23,0)</f>
        <v/>
      </c>
      <c r="AA2217" t="str">
        <f>VLOOKUP($D2217,metadata!$B$2:$Z$451,24,0)</f>
        <v>adult</v>
      </c>
      <c r="AB2217" t="str">
        <f>VLOOKUP($D2217,metadata!$B$2:$Z$451,25,0)</f>
        <v/>
      </c>
      <c r="AC2217">
        <v>13.982269499999999</v>
      </c>
      <c r="AD2217">
        <v>97.424892700000001</v>
      </c>
      <c r="AF2217">
        <f>IF(AE2217="",V2217,AE2217)</f>
        <v>115</v>
      </c>
      <c r="AG2217">
        <v>14</v>
      </c>
      <c r="AH2217">
        <v>2011</v>
      </c>
      <c r="AI2217" t="s">
        <v>37</v>
      </c>
      <c r="AJ2217" t="s">
        <v>37</v>
      </c>
    </row>
    <row r="2218" spans="3:36" x14ac:dyDescent="0.3">
      <c r="C2218">
        <v>2218</v>
      </c>
      <c r="D2218" t="str">
        <f t="shared" si="67"/>
        <v>53-Lahti2</v>
      </c>
      <c r="E2218" t="str">
        <f>VLOOKUP($D2218,metadata!$B$2:$S$451,2,0)</f>
        <v>Tyukmaeva, VI; Salminen, TS; Kankare, M; Knott, KE; Hoikkala, A</v>
      </c>
      <c r="F2218" t="str">
        <f>VLOOKUP($D2218,metadata!$B$2:$S$451,3,0)</f>
        <v>Adaptation to a seasonally varying environment: a strong latitudinal cline in reproductive diapause combined with high gene flow in Drosophila montana</v>
      </c>
      <c r="G2218" t="str">
        <f>VLOOKUP($D2218,metadata!$B$2:$S$451,4,0)</f>
        <v>10.1002/ece3.14</v>
      </c>
      <c r="H2218" t="str">
        <f>VLOOKUP($D2218,metadata!$B$2:$S$451,5,0)</f>
        <v>y</v>
      </c>
      <c r="I2218" t="str">
        <f>VLOOKUP($D2218,metadata!$B$2:$S$451,6,0)</f>
        <v>a</v>
      </c>
      <c r="J2218" t="str">
        <f>VLOOKUP($D2218,metadata!$B$2:$S$451,7,0)</f>
        <v>i</v>
      </c>
      <c r="K2218">
        <f>VLOOKUP($D2218,metadata!$B$2:$S$451,8,0)</f>
        <v>6</v>
      </c>
      <c r="L2218">
        <f>VLOOKUP($D2218,metadata!$B$2:$S$451,9,0)</f>
        <v>5</v>
      </c>
      <c r="M2218" t="str">
        <f>VLOOKUP($D2218,metadata!$B$2:$S$451,10,0)</f>
        <v/>
      </c>
      <c r="N2218" t="str">
        <f>VLOOKUP($D2218,metadata!$B$2:$S$451,11,0)</f>
        <v>Drosophila montana</v>
      </c>
      <c r="O2218" t="str">
        <f>VLOOKUP($D2218,metadata!$B$2:$S$451,12,0)</f>
        <v>diptera</v>
      </c>
      <c r="P2218" t="str">
        <f>VLOOKUP($D2218,metadata!$B$2:$S$451,13,0)</f>
        <v>Lahti2</v>
      </c>
      <c r="Q2218">
        <f>VLOOKUP($D2218,metadata!$B$2:$S$451,14,0)</f>
        <v>60.983333333333299</v>
      </c>
      <c r="R2218">
        <f>VLOOKUP($D2218,metadata!$B$2:$S$451,15,0)</f>
        <v>25.65</v>
      </c>
      <c r="S2218" t="str">
        <f>VLOOKUP($D2218,metadata!$B$2:$S$451,16,0)</f>
        <v/>
      </c>
      <c r="T2218" t="str">
        <f>VLOOKUP($D2218,metadata!$B$2:$S$451,17,0)</f>
        <v/>
      </c>
      <c r="U2218" t="str">
        <f>VLOOKUP($D2218,metadata!$B$2:$S$451,18,0)</f>
        <v/>
      </c>
      <c r="V2218">
        <f>VLOOKUP($D2218,metadata!$B$2:$Z$451,19,0)</f>
        <v>115</v>
      </c>
      <c r="W2218" t="str">
        <f>VLOOKUP($D2218,metadata!$B$2:$Z$451,20,0)</f>
        <v>global average</v>
      </c>
      <c r="X2218" t="str">
        <f>VLOOKUP($D2218,metadata!$B$2:$Z$451,21,0)</f>
        <v/>
      </c>
      <c r="Y2218" t="str">
        <f>VLOOKUP($D2218,metadata!$B$2:$Z$451,22,0)</f>
        <v>53-3</v>
      </c>
      <c r="Z2218" t="str">
        <f>VLOOKUP($D2218,metadata!$B$2:$Z$451,23,0)</f>
        <v/>
      </c>
      <c r="AA2218" t="str">
        <f>VLOOKUP($D2218,metadata!$B$2:$Z$451,24,0)</f>
        <v>adult</v>
      </c>
      <c r="AB2218" t="str">
        <f>VLOOKUP($D2218,metadata!$B$2:$Z$451,25,0)</f>
        <v/>
      </c>
      <c r="AC2218">
        <v>15.117021279999999</v>
      </c>
      <c r="AD2218">
        <v>91.845493559999994</v>
      </c>
      <c r="AF2218">
        <f>IF(AE2218="",V2218,AE2218)</f>
        <v>115</v>
      </c>
      <c r="AG2218">
        <v>15</v>
      </c>
      <c r="AH2218">
        <v>2011</v>
      </c>
      <c r="AI2218" t="s">
        <v>37</v>
      </c>
      <c r="AJ2218" t="s">
        <v>37</v>
      </c>
    </row>
    <row r="2219" spans="3:36" x14ac:dyDescent="0.3">
      <c r="C2219">
        <v>2219</v>
      </c>
      <c r="D2219" t="str">
        <f t="shared" si="67"/>
        <v>53-Lahti2</v>
      </c>
      <c r="E2219" t="str">
        <f>VLOOKUP($D2219,metadata!$B$2:$S$451,2,0)</f>
        <v>Tyukmaeva, VI; Salminen, TS; Kankare, M; Knott, KE; Hoikkala, A</v>
      </c>
      <c r="F2219" t="str">
        <f>VLOOKUP($D2219,metadata!$B$2:$S$451,3,0)</f>
        <v>Adaptation to a seasonally varying environment: a strong latitudinal cline in reproductive diapause combined with high gene flow in Drosophila montana</v>
      </c>
      <c r="G2219" t="str">
        <f>VLOOKUP($D2219,metadata!$B$2:$S$451,4,0)</f>
        <v>10.1002/ece3.14</v>
      </c>
      <c r="H2219" t="str">
        <f>VLOOKUP($D2219,metadata!$B$2:$S$451,5,0)</f>
        <v>y</v>
      </c>
      <c r="I2219" t="str">
        <f>VLOOKUP($D2219,metadata!$B$2:$S$451,6,0)</f>
        <v>a</v>
      </c>
      <c r="J2219" t="str">
        <f>VLOOKUP($D2219,metadata!$B$2:$S$451,7,0)</f>
        <v>i</v>
      </c>
      <c r="K2219">
        <f>VLOOKUP($D2219,metadata!$B$2:$S$451,8,0)</f>
        <v>6</v>
      </c>
      <c r="L2219">
        <f>VLOOKUP($D2219,metadata!$B$2:$S$451,9,0)</f>
        <v>5</v>
      </c>
      <c r="M2219" t="str">
        <f>VLOOKUP($D2219,metadata!$B$2:$S$451,10,0)</f>
        <v/>
      </c>
      <c r="N2219" t="str">
        <f>VLOOKUP($D2219,metadata!$B$2:$S$451,11,0)</f>
        <v>Drosophila montana</v>
      </c>
      <c r="O2219" t="str">
        <f>VLOOKUP($D2219,metadata!$B$2:$S$451,12,0)</f>
        <v>diptera</v>
      </c>
      <c r="P2219" t="str">
        <f>VLOOKUP($D2219,metadata!$B$2:$S$451,13,0)</f>
        <v>Lahti2</v>
      </c>
      <c r="Q2219">
        <f>VLOOKUP($D2219,metadata!$B$2:$S$451,14,0)</f>
        <v>60.983333333333299</v>
      </c>
      <c r="R2219">
        <f>VLOOKUP($D2219,metadata!$B$2:$S$451,15,0)</f>
        <v>25.65</v>
      </c>
      <c r="S2219" t="str">
        <f>VLOOKUP($D2219,metadata!$B$2:$S$451,16,0)</f>
        <v/>
      </c>
      <c r="T2219" t="str">
        <f>VLOOKUP($D2219,metadata!$B$2:$S$451,17,0)</f>
        <v/>
      </c>
      <c r="U2219" t="str">
        <f>VLOOKUP($D2219,metadata!$B$2:$S$451,18,0)</f>
        <v/>
      </c>
      <c r="V2219">
        <f>VLOOKUP($D2219,metadata!$B$2:$Z$451,19,0)</f>
        <v>115</v>
      </c>
      <c r="W2219" t="str">
        <f>VLOOKUP($D2219,metadata!$B$2:$Z$451,20,0)</f>
        <v>global average</v>
      </c>
      <c r="X2219" t="str">
        <f>VLOOKUP($D2219,metadata!$B$2:$Z$451,21,0)</f>
        <v/>
      </c>
      <c r="Y2219" t="str">
        <f>VLOOKUP($D2219,metadata!$B$2:$Z$451,22,0)</f>
        <v>53-3</v>
      </c>
      <c r="Z2219" t="str">
        <f>VLOOKUP($D2219,metadata!$B$2:$Z$451,23,0)</f>
        <v/>
      </c>
      <c r="AA2219" t="str">
        <f>VLOOKUP($D2219,metadata!$B$2:$Z$451,24,0)</f>
        <v>adult</v>
      </c>
      <c r="AB2219" t="str">
        <f>VLOOKUP($D2219,metadata!$B$2:$Z$451,25,0)</f>
        <v/>
      </c>
      <c r="AC2219">
        <v>16.16312057</v>
      </c>
      <c r="AD2219">
        <v>64.80686695</v>
      </c>
      <c r="AF2219">
        <f>IF(AE2219="",V2219,AE2219)</f>
        <v>115</v>
      </c>
      <c r="AG2219">
        <v>16</v>
      </c>
      <c r="AH2219">
        <v>2011</v>
      </c>
      <c r="AI2219" t="s">
        <v>37</v>
      </c>
      <c r="AJ2219" t="s">
        <v>37</v>
      </c>
    </row>
    <row r="2220" spans="3:36" x14ac:dyDescent="0.3">
      <c r="C2220">
        <v>2220</v>
      </c>
      <c r="D2220" t="str">
        <f t="shared" si="67"/>
        <v>53-Lahti2</v>
      </c>
      <c r="E2220" t="str">
        <f>VLOOKUP($D2220,metadata!$B$2:$S$451,2,0)</f>
        <v>Tyukmaeva, VI; Salminen, TS; Kankare, M; Knott, KE; Hoikkala, A</v>
      </c>
      <c r="F2220" t="str">
        <f>VLOOKUP($D2220,metadata!$B$2:$S$451,3,0)</f>
        <v>Adaptation to a seasonally varying environment: a strong latitudinal cline in reproductive diapause combined with high gene flow in Drosophila montana</v>
      </c>
      <c r="G2220" t="str">
        <f>VLOOKUP($D2220,metadata!$B$2:$S$451,4,0)</f>
        <v>10.1002/ece3.14</v>
      </c>
      <c r="H2220" t="str">
        <f>VLOOKUP($D2220,metadata!$B$2:$S$451,5,0)</f>
        <v>y</v>
      </c>
      <c r="I2220" t="str">
        <f>VLOOKUP($D2220,metadata!$B$2:$S$451,6,0)</f>
        <v>a</v>
      </c>
      <c r="J2220" t="str">
        <f>VLOOKUP($D2220,metadata!$B$2:$S$451,7,0)</f>
        <v>i</v>
      </c>
      <c r="K2220">
        <f>VLOOKUP($D2220,metadata!$B$2:$S$451,8,0)</f>
        <v>6</v>
      </c>
      <c r="L2220">
        <f>VLOOKUP($D2220,metadata!$B$2:$S$451,9,0)</f>
        <v>5</v>
      </c>
      <c r="M2220" t="str">
        <f>VLOOKUP($D2220,metadata!$B$2:$S$451,10,0)</f>
        <v/>
      </c>
      <c r="N2220" t="str">
        <f>VLOOKUP($D2220,metadata!$B$2:$S$451,11,0)</f>
        <v>Drosophila montana</v>
      </c>
      <c r="O2220" t="str">
        <f>VLOOKUP($D2220,metadata!$B$2:$S$451,12,0)</f>
        <v>diptera</v>
      </c>
      <c r="P2220" t="str">
        <f>VLOOKUP($D2220,metadata!$B$2:$S$451,13,0)</f>
        <v>Lahti2</v>
      </c>
      <c r="Q2220">
        <f>VLOOKUP($D2220,metadata!$B$2:$S$451,14,0)</f>
        <v>60.983333333333299</v>
      </c>
      <c r="R2220">
        <f>VLOOKUP($D2220,metadata!$B$2:$S$451,15,0)</f>
        <v>25.65</v>
      </c>
      <c r="S2220" t="str">
        <f>VLOOKUP($D2220,metadata!$B$2:$S$451,16,0)</f>
        <v/>
      </c>
      <c r="T2220" t="str">
        <f>VLOOKUP($D2220,metadata!$B$2:$S$451,17,0)</f>
        <v/>
      </c>
      <c r="U2220" t="str">
        <f>VLOOKUP($D2220,metadata!$B$2:$S$451,18,0)</f>
        <v/>
      </c>
      <c r="V2220">
        <f>VLOOKUP($D2220,metadata!$B$2:$Z$451,19,0)</f>
        <v>115</v>
      </c>
      <c r="W2220" t="str">
        <f>VLOOKUP($D2220,metadata!$B$2:$Z$451,20,0)</f>
        <v>global average</v>
      </c>
      <c r="X2220" t="str">
        <f>VLOOKUP($D2220,metadata!$B$2:$Z$451,21,0)</f>
        <v/>
      </c>
      <c r="Y2220" t="str">
        <f>VLOOKUP($D2220,metadata!$B$2:$Z$451,22,0)</f>
        <v>53-3</v>
      </c>
      <c r="Z2220" t="str">
        <f>VLOOKUP($D2220,metadata!$B$2:$Z$451,23,0)</f>
        <v/>
      </c>
      <c r="AA2220" t="str">
        <f>VLOOKUP($D2220,metadata!$B$2:$Z$451,24,0)</f>
        <v>adult</v>
      </c>
      <c r="AB2220" t="str">
        <f>VLOOKUP($D2220,metadata!$B$2:$Z$451,25,0)</f>
        <v/>
      </c>
      <c r="AC2220">
        <v>17.634751770000001</v>
      </c>
      <c r="AD2220">
        <v>8.5836909870000007</v>
      </c>
      <c r="AF2220">
        <f>IF(AE2220="",V2220,AE2220)</f>
        <v>115</v>
      </c>
      <c r="AG2220">
        <v>17.5</v>
      </c>
      <c r="AH2220">
        <v>2011</v>
      </c>
      <c r="AI2220" t="s">
        <v>37</v>
      </c>
      <c r="AJ2220" t="s">
        <v>37</v>
      </c>
    </row>
    <row r="2221" spans="3:36" x14ac:dyDescent="0.3">
      <c r="C2221">
        <v>2221</v>
      </c>
      <c r="D2221" t="str">
        <f t="shared" si="67"/>
        <v>53-Lahti2</v>
      </c>
      <c r="E2221" t="str">
        <f>VLOOKUP($D2221,metadata!$B$2:$S$451,2,0)</f>
        <v>Tyukmaeva, VI; Salminen, TS; Kankare, M; Knott, KE; Hoikkala, A</v>
      </c>
      <c r="F2221" t="str">
        <f>VLOOKUP($D2221,metadata!$B$2:$S$451,3,0)</f>
        <v>Adaptation to a seasonally varying environment: a strong latitudinal cline in reproductive diapause combined with high gene flow in Drosophila montana</v>
      </c>
      <c r="G2221" t="str">
        <f>VLOOKUP($D2221,metadata!$B$2:$S$451,4,0)</f>
        <v>10.1002/ece3.14</v>
      </c>
      <c r="H2221" t="str">
        <f>VLOOKUP($D2221,metadata!$B$2:$S$451,5,0)</f>
        <v>y</v>
      </c>
      <c r="I2221" t="str">
        <f>VLOOKUP($D2221,metadata!$B$2:$S$451,6,0)</f>
        <v>a</v>
      </c>
      <c r="J2221" t="str">
        <f>VLOOKUP($D2221,metadata!$B$2:$S$451,7,0)</f>
        <v>i</v>
      </c>
      <c r="K2221">
        <f>VLOOKUP($D2221,metadata!$B$2:$S$451,8,0)</f>
        <v>6</v>
      </c>
      <c r="L2221">
        <f>VLOOKUP($D2221,metadata!$B$2:$S$451,9,0)</f>
        <v>5</v>
      </c>
      <c r="M2221" t="str">
        <f>VLOOKUP($D2221,metadata!$B$2:$S$451,10,0)</f>
        <v/>
      </c>
      <c r="N2221" t="str">
        <f>VLOOKUP($D2221,metadata!$B$2:$S$451,11,0)</f>
        <v>Drosophila montana</v>
      </c>
      <c r="O2221" t="str">
        <f>VLOOKUP($D2221,metadata!$B$2:$S$451,12,0)</f>
        <v>diptera</v>
      </c>
      <c r="P2221" t="str">
        <f>VLOOKUP($D2221,metadata!$B$2:$S$451,13,0)</f>
        <v>Lahti2</v>
      </c>
      <c r="Q2221">
        <f>VLOOKUP($D2221,metadata!$B$2:$S$451,14,0)</f>
        <v>60.983333333333299</v>
      </c>
      <c r="R2221">
        <f>VLOOKUP($D2221,metadata!$B$2:$S$451,15,0)</f>
        <v>25.65</v>
      </c>
      <c r="S2221" t="str">
        <f>VLOOKUP($D2221,metadata!$B$2:$S$451,16,0)</f>
        <v/>
      </c>
      <c r="T2221" t="str">
        <f>VLOOKUP($D2221,metadata!$B$2:$S$451,17,0)</f>
        <v/>
      </c>
      <c r="U2221" t="str">
        <f>VLOOKUP($D2221,metadata!$B$2:$S$451,18,0)</f>
        <v/>
      </c>
      <c r="V2221">
        <f>VLOOKUP($D2221,metadata!$B$2:$Z$451,19,0)</f>
        <v>115</v>
      </c>
      <c r="W2221" t="str">
        <f>VLOOKUP($D2221,metadata!$B$2:$Z$451,20,0)</f>
        <v>global average</v>
      </c>
      <c r="X2221" t="str">
        <f>VLOOKUP($D2221,metadata!$B$2:$Z$451,21,0)</f>
        <v/>
      </c>
      <c r="Y2221" t="str">
        <f>VLOOKUP($D2221,metadata!$B$2:$Z$451,22,0)</f>
        <v>53-3</v>
      </c>
      <c r="Z2221" t="str">
        <f>VLOOKUP($D2221,metadata!$B$2:$Z$451,23,0)</f>
        <v/>
      </c>
      <c r="AA2221" t="str">
        <f>VLOOKUP($D2221,metadata!$B$2:$Z$451,24,0)</f>
        <v>adult</v>
      </c>
      <c r="AB2221" t="str">
        <f>VLOOKUP($D2221,metadata!$B$2:$Z$451,25,0)</f>
        <v/>
      </c>
      <c r="AC2221">
        <v>19.017730499999999</v>
      </c>
      <c r="AD2221">
        <v>1.716738197</v>
      </c>
      <c r="AF2221">
        <f>IF(AE2221="",V2221,AE2221)</f>
        <v>115</v>
      </c>
      <c r="AG2221">
        <v>19</v>
      </c>
      <c r="AH2221">
        <v>2011</v>
      </c>
      <c r="AI2221" t="s">
        <v>37</v>
      </c>
      <c r="AJ2221" t="s">
        <v>37</v>
      </c>
    </row>
    <row r="2222" spans="3:36" x14ac:dyDescent="0.3">
      <c r="C2222">
        <v>2222</v>
      </c>
      <c r="D2222" t="str">
        <f t="shared" si="67"/>
        <v>53-Lahti3</v>
      </c>
      <c r="E2222" t="str">
        <f>VLOOKUP($D2222,metadata!$B$2:$S$451,2,0)</f>
        <v>Tyukmaeva, VI; Salminen, TS; Kankare, M; Knott, KE; Hoikkala, A</v>
      </c>
      <c r="F2222" t="str">
        <f>VLOOKUP($D2222,metadata!$B$2:$S$451,3,0)</f>
        <v>Adaptation to a seasonally varying environment: a strong latitudinal cline in reproductive diapause combined with high gene flow in Drosophila montana</v>
      </c>
      <c r="G2222" t="str">
        <f>VLOOKUP($D2222,metadata!$B$2:$S$451,4,0)</f>
        <v>10.1002/ece3.14</v>
      </c>
      <c r="H2222" t="str">
        <f>VLOOKUP($D2222,metadata!$B$2:$S$451,5,0)</f>
        <v>y</v>
      </c>
      <c r="I2222" t="str">
        <f>VLOOKUP($D2222,metadata!$B$2:$S$451,6,0)</f>
        <v>a</v>
      </c>
      <c r="J2222" t="str">
        <f>VLOOKUP($D2222,metadata!$B$2:$S$451,7,0)</f>
        <v>i</v>
      </c>
      <c r="K2222">
        <f>VLOOKUP($D2222,metadata!$B$2:$S$451,8,0)</f>
        <v>6</v>
      </c>
      <c r="L2222">
        <f>VLOOKUP($D2222,metadata!$B$2:$S$451,9,0)</f>
        <v>4</v>
      </c>
      <c r="M2222" t="str">
        <f>VLOOKUP($D2222,metadata!$B$2:$S$451,10,0)</f>
        <v/>
      </c>
      <c r="N2222" t="str">
        <f>VLOOKUP($D2222,metadata!$B$2:$S$451,11,0)</f>
        <v>Drosophila montana</v>
      </c>
      <c r="O2222" t="str">
        <f>VLOOKUP($D2222,metadata!$B$2:$S$451,12,0)</f>
        <v>diptera</v>
      </c>
      <c r="P2222" t="str">
        <f>VLOOKUP($D2222,metadata!$B$2:$S$451,13,0)</f>
        <v>Lahti3</v>
      </c>
      <c r="Q2222">
        <f>VLOOKUP($D2222,metadata!$B$2:$S$451,14,0)</f>
        <v>60.983333333333299</v>
      </c>
      <c r="R2222">
        <f>VLOOKUP($D2222,metadata!$B$2:$S$451,15,0)</f>
        <v>25.65</v>
      </c>
      <c r="S2222" t="str">
        <f>VLOOKUP($D2222,metadata!$B$2:$S$451,16,0)</f>
        <v/>
      </c>
      <c r="T2222" t="str">
        <f>VLOOKUP($D2222,metadata!$B$2:$S$451,17,0)</f>
        <v/>
      </c>
      <c r="U2222" t="str">
        <f>VLOOKUP($D2222,metadata!$B$2:$S$451,18,0)</f>
        <v/>
      </c>
      <c r="V2222">
        <f>VLOOKUP($D2222,metadata!$B$2:$Z$451,19,0)</f>
        <v>115</v>
      </c>
      <c r="W2222" t="str">
        <f>VLOOKUP($D2222,metadata!$B$2:$Z$451,20,0)</f>
        <v>global average</v>
      </c>
      <c r="X2222" t="str">
        <f>VLOOKUP($D2222,metadata!$B$2:$Z$451,21,0)</f>
        <v/>
      </c>
      <c r="Y2222" t="str">
        <f>VLOOKUP($D2222,metadata!$B$2:$Z$451,22,0)</f>
        <v>53-3</v>
      </c>
      <c r="Z2222" t="str">
        <f>VLOOKUP($D2222,metadata!$B$2:$Z$451,23,0)</f>
        <v/>
      </c>
      <c r="AA2222" t="str">
        <f>VLOOKUP($D2222,metadata!$B$2:$Z$451,24,0)</f>
        <v>adult</v>
      </c>
      <c r="AB2222" t="str">
        <f>VLOOKUP($D2222,metadata!$B$2:$Z$451,25,0)</f>
        <v/>
      </c>
      <c r="AC2222">
        <v>13.982269499999999</v>
      </c>
      <c r="AD2222">
        <v>96.137339060000002</v>
      </c>
      <c r="AF2222">
        <f>IF(AE2222="",V2222,AE2222)</f>
        <v>115</v>
      </c>
      <c r="AG2222">
        <v>14</v>
      </c>
      <c r="AH2222">
        <v>2011</v>
      </c>
      <c r="AI2222" t="s">
        <v>37</v>
      </c>
      <c r="AJ2222" t="s">
        <v>37</v>
      </c>
    </row>
    <row r="2223" spans="3:36" x14ac:dyDescent="0.3">
      <c r="C2223">
        <v>2223</v>
      </c>
      <c r="D2223" t="str">
        <f t="shared" si="67"/>
        <v>53-Lahti3</v>
      </c>
      <c r="E2223" t="str">
        <f>VLOOKUP($D2223,metadata!$B$2:$S$451,2,0)</f>
        <v>Tyukmaeva, VI; Salminen, TS; Kankare, M; Knott, KE; Hoikkala, A</v>
      </c>
      <c r="F2223" t="str">
        <f>VLOOKUP($D2223,metadata!$B$2:$S$451,3,0)</f>
        <v>Adaptation to a seasonally varying environment: a strong latitudinal cline in reproductive diapause combined with high gene flow in Drosophila montana</v>
      </c>
      <c r="G2223" t="str">
        <f>VLOOKUP($D2223,metadata!$B$2:$S$451,4,0)</f>
        <v>10.1002/ece3.14</v>
      </c>
      <c r="H2223" t="str">
        <f>VLOOKUP($D2223,metadata!$B$2:$S$451,5,0)</f>
        <v>y</v>
      </c>
      <c r="I2223" t="str">
        <f>VLOOKUP($D2223,metadata!$B$2:$S$451,6,0)</f>
        <v>a</v>
      </c>
      <c r="J2223" t="str">
        <f>VLOOKUP($D2223,metadata!$B$2:$S$451,7,0)</f>
        <v>i</v>
      </c>
      <c r="K2223">
        <f>VLOOKUP($D2223,metadata!$B$2:$S$451,8,0)</f>
        <v>6</v>
      </c>
      <c r="L2223">
        <f>VLOOKUP($D2223,metadata!$B$2:$S$451,9,0)</f>
        <v>4</v>
      </c>
      <c r="M2223" t="str">
        <f>VLOOKUP($D2223,metadata!$B$2:$S$451,10,0)</f>
        <v/>
      </c>
      <c r="N2223" t="str">
        <f>VLOOKUP($D2223,metadata!$B$2:$S$451,11,0)</f>
        <v>Drosophila montana</v>
      </c>
      <c r="O2223" t="str">
        <f>VLOOKUP($D2223,metadata!$B$2:$S$451,12,0)</f>
        <v>diptera</v>
      </c>
      <c r="P2223" t="str">
        <f>VLOOKUP($D2223,metadata!$B$2:$S$451,13,0)</f>
        <v>Lahti3</v>
      </c>
      <c r="Q2223">
        <f>VLOOKUP($D2223,metadata!$B$2:$S$451,14,0)</f>
        <v>60.983333333333299</v>
      </c>
      <c r="R2223">
        <f>VLOOKUP($D2223,metadata!$B$2:$S$451,15,0)</f>
        <v>25.65</v>
      </c>
      <c r="S2223" t="str">
        <f>VLOOKUP($D2223,metadata!$B$2:$S$451,16,0)</f>
        <v/>
      </c>
      <c r="T2223" t="str">
        <f>VLOOKUP($D2223,metadata!$B$2:$S$451,17,0)</f>
        <v/>
      </c>
      <c r="U2223" t="str">
        <f>VLOOKUP($D2223,metadata!$B$2:$S$451,18,0)</f>
        <v/>
      </c>
      <c r="V2223">
        <f>VLOOKUP($D2223,metadata!$B$2:$Z$451,19,0)</f>
        <v>115</v>
      </c>
      <c r="W2223" t="str">
        <f>VLOOKUP($D2223,metadata!$B$2:$Z$451,20,0)</f>
        <v>global average</v>
      </c>
      <c r="X2223" t="str">
        <f>VLOOKUP($D2223,metadata!$B$2:$Z$451,21,0)</f>
        <v/>
      </c>
      <c r="Y2223" t="str">
        <f>VLOOKUP($D2223,metadata!$B$2:$Z$451,22,0)</f>
        <v>53-3</v>
      </c>
      <c r="Z2223" t="str">
        <f>VLOOKUP($D2223,metadata!$B$2:$Z$451,23,0)</f>
        <v/>
      </c>
      <c r="AA2223" t="str">
        <f>VLOOKUP($D2223,metadata!$B$2:$Z$451,24,0)</f>
        <v>adult</v>
      </c>
      <c r="AB2223" t="str">
        <f>VLOOKUP($D2223,metadata!$B$2:$Z$451,25,0)</f>
        <v/>
      </c>
      <c r="AC2223">
        <v>16.180851059999998</v>
      </c>
      <c r="AD2223">
        <v>86.695278970000004</v>
      </c>
      <c r="AF2223">
        <f>IF(AE2223="",V2223,AE2223)</f>
        <v>115</v>
      </c>
      <c r="AG2223">
        <v>16</v>
      </c>
      <c r="AH2223">
        <v>2011</v>
      </c>
      <c r="AI2223" t="s">
        <v>37</v>
      </c>
      <c r="AJ2223" t="s">
        <v>37</v>
      </c>
    </row>
    <row r="2224" spans="3:36" x14ac:dyDescent="0.3">
      <c r="C2224">
        <v>2224</v>
      </c>
      <c r="D2224" t="str">
        <f t="shared" si="67"/>
        <v>53-Lahti3</v>
      </c>
      <c r="E2224" t="str">
        <f>VLOOKUP($D2224,metadata!$B$2:$S$451,2,0)</f>
        <v>Tyukmaeva, VI; Salminen, TS; Kankare, M; Knott, KE; Hoikkala, A</v>
      </c>
      <c r="F2224" t="str">
        <f>VLOOKUP($D2224,metadata!$B$2:$S$451,3,0)</f>
        <v>Adaptation to a seasonally varying environment: a strong latitudinal cline in reproductive diapause combined with high gene flow in Drosophila montana</v>
      </c>
      <c r="G2224" t="str">
        <f>VLOOKUP($D2224,metadata!$B$2:$S$451,4,0)</f>
        <v>10.1002/ece3.14</v>
      </c>
      <c r="H2224" t="str">
        <f>VLOOKUP($D2224,metadata!$B$2:$S$451,5,0)</f>
        <v>y</v>
      </c>
      <c r="I2224" t="str">
        <f>VLOOKUP($D2224,metadata!$B$2:$S$451,6,0)</f>
        <v>a</v>
      </c>
      <c r="J2224" t="str">
        <f>VLOOKUP($D2224,metadata!$B$2:$S$451,7,0)</f>
        <v>i</v>
      </c>
      <c r="K2224">
        <f>VLOOKUP($D2224,metadata!$B$2:$S$451,8,0)</f>
        <v>6</v>
      </c>
      <c r="L2224">
        <f>VLOOKUP($D2224,metadata!$B$2:$S$451,9,0)</f>
        <v>4</v>
      </c>
      <c r="M2224" t="str">
        <f>VLOOKUP($D2224,metadata!$B$2:$S$451,10,0)</f>
        <v/>
      </c>
      <c r="N2224" t="str">
        <f>VLOOKUP($D2224,metadata!$B$2:$S$451,11,0)</f>
        <v>Drosophila montana</v>
      </c>
      <c r="O2224" t="str">
        <f>VLOOKUP($D2224,metadata!$B$2:$S$451,12,0)</f>
        <v>diptera</v>
      </c>
      <c r="P2224" t="str">
        <f>VLOOKUP($D2224,metadata!$B$2:$S$451,13,0)</f>
        <v>Lahti3</v>
      </c>
      <c r="Q2224">
        <f>VLOOKUP($D2224,metadata!$B$2:$S$451,14,0)</f>
        <v>60.983333333333299</v>
      </c>
      <c r="R2224">
        <f>VLOOKUP($D2224,metadata!$B$2:$S$451,15,0)</f>
        <v>25.65</v>
      </c>
      <c r="S2224" t="str">
        <f>VLOOKUP($D2224,metadata!$B$2:$S$451,16,0)</f>
        <v/>
      </c>
      <c r="T2224" t="str">
        <f>VLOOKUP($D2224,metadata!$B$2:$S$451,17,0)</f>
        <v/>
      </c>
      <c r="U2224" t="str">
        <f>VLOOKUP($D2224,metadata!$B$2:$S$451,18,0)</f>
        <v/>
      </c>
      <c r="V2224">
        <f>VLOOKUP($D2224,metadata!$B$2:$Z$451,19,0)</f>
        <v>115</v>
      </c>
      <c r="W2224" t="str">
        <f>VLOOKUP($D2224,metadata!$B$2:$Z$451,20,0)</f>
        <v>global average</v>
      </c>
      <c r="X2224" t="str">
        <f>VLOOKUP($D2224,metadata!$B$2:$Z$451,21,0)</f>
        <v/>
      </c>
      <c r="Y2224" t="str">
        <f>VLOOKUP($D2224,metadata!$B$2:$Z$451,22,0)</f>
        <v>53-3</v>
      </c>
      <c r="Z2224" t="str">
        <f>VLOOKUP($D2224,metadata!$B$2:$Z$451,23,0)</f>
        <v/>
      </c>
      <c r="AA2224" t="str">
        <f>VLOOKUP($D2224,metadata!$B$2:$Z$451,24,0)</f>
        <v>adult</v>
      </c>
      <c r="AB2224" t="str">
        <f>VLOOKUP($D2224,metadata!$B$2:$Z$451,25,0)</f>
        <v/>
      </c>
      <c r="AC2224">
        <v>17.65248227</v>
      </c>
      <c r="AD2224">
        <v>10.729613730000001</v>
      </c>
      <c r="AF2224">
        <f>IF(AE2224="",V2224,AE2224)</f>
        <v>115</v>
      </c>
      <c r="AG2224">
        <v>17.5</v>
      </c>
      <c r="AH2224">
        <v>2011</v>
      </c>
      <c r="AI2224" t="s">
        <v>37</v>
      </c>
      <c r="AJ2224" t="s">
        <v>37</v>
      </c>
    </row>
    <row r="2225" spans="3:36" x14ac:dyDescent="0.3">
      <c r="C2225">
        <v>2225</v>
      </c>
      <c r="D2225" t="str">
        <f t="shared" si="67"/>
        <v>53-Lahti3</v>
      </c>
      <c r="E2225" t="str">
        <f>VLOOKUP($D2225,metadata!$B$2:$S$451,2,0)</f>
        <v>Tyukmaeva, VI; Salminen, TS; Kankare, M; Knott, KE; Hoikkala, A</v>
      </c>
      <c r="F2225" t="str">
        <f>VLOOKUP($D2225,metadata!$B$2:$S$451,3,0)</f>
        <v>Adaptation to a seasonally varying environment: a strong latitudinal cline in reproductive diapause combined with high gene flow in Drosophila montana</v>
      </c>
      <c r="G2225" t="str">
        <f>VLOOKUP($D2225,metadata!$B$2:$S$451,4,0)</f>
        <v>10.1002/ece3.14</v>
      </c>
      <c r="H2225" t="str">
        <f>VLOOKUP($D2225,metadata!$B$2:$S$451,5,0)</f>
        <v>y</v>
      </c>
      <c r="I2225" t="str">
        <f>VLOOKUP($D2225,metadata!$B$2:$S$451,6,0)</f>
        <v>a</v>
      </c>
      <c r="J2225" t="str">
        <f>VLOOKUP($D2225,metadata!$B$2:$S$451,7,0)</f>
        <v>i</v>
      </c>
      <c r="K2225">
        <f>VLOOKUP($D2225,metadata!$B$2:$S$451,8,0)</f>
        <v>6</v>
      </c>
      <c r="L2225">
        <f>VLOOKUP($D2225,metadata!$B$2:$S$451,9,0)</f>
        <v>4</v>
      </c>
      <c r="M2225" t="str">
        <f>VLOOKUP($D2225,metadata!$B$2:$S$451,10,0)</f>
        <v/>
      </c>
      <c r="N2225" t="str">
        <f>VLOOKUP($D2225,metadata!$B$2:$S$451,11,0)</f>
        <v>Drosophila montana</v>
      </c>
      <c r="O2225" t="str">
        <f>VLOOKUP($D2225,metadata!$B$2:$S$451,12,0)</f>
        <v>diptera</v>
      </c>
      <c r="P2225" t="str">
        <f>VLOOKUP($D2225,metadata!$B$2:$S$451,13,0)</f>
        <v>Lahti3</v>
      </c>
      <c r="Q2225">
        <f>VLOOKUP($D2225,metadata!$B$2:$S$451,14,0)</f>
        <v>60.983333333333299</v>
      </c>
      <c r="R2225">
        <f>VLOOKUP($D2225,metadata!$B$2:$S$451,15,0)</f>
        <v>25.65</v>
      </c>
      <c r="S2225" t="str">
        <f>VLOOKUP($D2225,metadata!$B$2:$S$451,16,0)</f>
        <v/>
      </c>
      <c r="T2225" t="str">
        <f>VLOOKUP($D2225,metadata!$B$2:$S$451,17,0)</f>
        <v/>
      </c>
      <c r="U2225" t="str">
        <f>VLOOKUP($D2225,metadata!$B$2:$S$451,18,0)</f>
        <v/>
      </c>
      <c r="V2225">
        <f>VLOOKUP($D2225,metadata!$B$2:$Z$451,19,0)</f>
        <v>115</v>
      </c>
      <c r="W2225" t="str">
        <f>VLOOKUP($D2225,metadata!$B$2:$Z$451,20,0)</f>
        <v>global average</v>
      </c>
      <c r="X2225" t="str">
        <f>VLOOKUP($D2225,metadata!$B$2:$Z$451,21,0)</f>
        <v/>
      </c>
      <c r="Y2225" t="str">
        <f>VLOOKUP($D2225,metadata!$B$2:$Z$451,22,0)</f>
        <v>53-3</v>
      </c>
      <c r="Z2225" t="str">
        <f>VLOOKUP($D2225,metadata!$B$2:$Z$451,23,0)</f>
        <v/>
      </c>
      <c r="AA2225" t="str">
        <f>VLOOKUP($D2225,metadata!$B$2:$Z$451,24,0)</f>
        <v>adult</v>
      </c>
      <c r="AB2225" t="str">
        <f>VLOOKUP($D2225,metadata!$B$2:$Z$451,25,0)</f>
        <v/>
      </c>
      <c r="AC2225">
        <v>19.017730499999999</v>
      </c>
      <c r="AD2225">
        <v>0.42918454900000003</v>
      </c>
      <c r="AF2225">
        <f>IF(AE2225="",V2225,AE2225)</f>
        <v>115</v>
      </c>
      <c r="AG2225">
        <v>19</v>
      </c>
      <c r="AH2225">
        <v>2011</v>
      </c>
      <c r="AI2225" t="s">
        <v>37</v>
      </c>
      <c r="AJ2225" t="s">
        <v>37</v>
      </c>
    </row>
    <row r="2226" spans="3:36" x14ac:dyDescent="0.3">
      <c r="C2226">
        <v>2226</v>
      </c>
      <c r="D2226" t="str">
        <f t="shared" si="67"/>
        <v>53-Lahti4</v>
      </c>
      <c r="E2226" t="str">
        <f>VLOOKUP($D2226,metadata!$B$2:$S$451,2,0)</f>
        <v>Tyukmaeva, VI; Salminen, TS; Kankare, M; Knott, KE; Hoikkala, A</v>
      </c>
      <c r="F2226" t="str">
        <f>VLOOKUP($D2226,metadata!$B$2:$S$451,3,0)</f>
        <v>Adaptation to a seasonally varying environment: a strong latitudinal cline in reproductive diapause combined with high gene flow in Drosophila montana</v>
      </c>
      <c r="G2226" t="str">
        <f>VLOOKUP($D2226,metadata!$B$2:$S$451,4,0)</f>
        <v>10.1002/ece3.14</v>
      </c>
      <c r="H2226" t="str">
        <f>VLOOKUP($D2226,metadata!$B$2:$S$451,5,0)</f>
        <v>y</v>
      </c>
      <c r="I2226" t="str">
        <f>VLOOKUP($D2226,metadata!$B$2:$S$451,6,0)</f>
        <v>a</v>
      </c>
      <c r="J2226" t="str">
        <f>VLOOKUP($D2226,metadata!$B$2:$S$451,7,0)</f>
        <v>i</v>
      </c>
      <c r="K2226">
        <f>VLOOKUP($D2226,metadata!$B$2:$S$451,8,0)</f>
        <v>6</v>
      </c>
      <c r="L2226">
        <f>VLOOKUP($D2226,metadata!$B$2:$S$451,9,0)</f>
        <v>5</v>
      </c>
      <c r="M2226" t="str">
        <f>VLOOKUP($D2226,metadata!$B$2:$S$451,10,0)</f>
        <v/>
      </c>
      <c r="N2226" t="str">
        <f>VLOOKUP($D2226,metadata!$B$2:$S$451,11,0)</f>
        <v>Drosophila montana</v>
      </c>
      <c r="O2226" t="str">
        <f>VLOOKUP($D2226,metadata!$B$2:$S$451,12,0)</f>
        <v>diptera</v>
      </c>
      <c r="P2226" t="str">
        <f>VLOOKUP($D2226,metadata!$B$2:$S$451,13,0)</f>
        <v>Lahti4</v>
      </c>
      <c r="Q2226">
        <f>VLOOKUP($D2226,metadata!$B$2:$S$451,14,0)</f>
        <v>60.983333333333299</v>
      </c>
      <c r="R2226">
        <f>VLOOKUP($D2226,metadata!$B$2:$S$451,15,0)</f>
        <v>25.65</v>
      </c>
      <c r="S2226" t="str">
        <f>VLOOKUP($D2226,metadata!$B$2:$S$451,16,0)</f>
        <v/>
      </c>
      <c r="T2226" t="str">
        <f>VLOOKUP($D2226,metadata!$B$2:$S$451,17,0)</f>
        <v/>
      </c>
      <c r="U2226" t="str">
        <f>VLOOKUP($D2226,metadata!$B$2:$S$451,18,0)</f>
        <v/>
      </c>
      <c r="V2226">
        <f>VLOOKUP($D2226,metadata!$B$2:$Z$451,19,0)</f>
        <v>115</v>
      </c>
      <c r="W2226" t="str">
        <f>VLOOKUP($D2226,metadata!$B$2:$Z$451,20,0)</f>
        <v>global average</v>
      </c>
      <c r="X2226" t="str">
        <f>VLOOKUP($D2226,metadata!$B$2:$Z$451,21,0)</f>
        <v/>
      </c>
      <c r="Y2226" t="str">
        <f>VLOOKUP($D2226,metadata!$B$2:$Z$451,22,0)</f>
        <v>53-3</v>
      </c>
      <c r="Z2226" t="str">
        <f>VLOOKUP($D2226,metadata!$B$2:$Z$451,23,0)</f>
        <v/>
      </c>
      <c r="AA2226" t="str">
        <f>VLOOKUP($D2226,metadata!$B$2:$Z$451,24,0)</f>
        <v>adult</v>
      </c>
      <c r="AB2226" t="str">
        <f>VLOOKUP($D2226,metadata!$B$2:$Z$451,25,0)</f>
        <v/>
      </c>
      <c r="AC2226">
        <v>13.982269499999999</v>
      </c>
      <c r="AD2226">
        <v>90.557939910000002</v>
      </c>
      <c r="AF2226">
        <f>IF(AE2226="",V2226,AE2226)</f>
        <v>115</v>
      </c>
      <c r="AG2226">
        <v>14</v>
      </c>
      <c r="AH2226">
        <v>2011</v>
      </c>
      <c r="AI2226" t="s">
        <v>37</v>
      </c>
      <c r="AJ2226" t="s">
        <v>37</v>
      </c>
    </row>
    <row r="2227" spans="3:36" x14ac:dyDescent="0.3">
      <c r="C2227">
        <v>2227</v>
      </c>
      <c r="D2227" t="str">
        <f t="shared" si="67"/>
        <v>53-Lahti4</v>
      </c>
      <c r="E2227" t="str">
        <f>VLOOKUP($D2227,metadata!$B$2:$S$451,2,0)</f>
        <v>Tyukmaeva, VI; Salminen, TS; Kankare, M; Knott, KE; Hoikkala, A</v>
      </c>
      <c r="F2227" t="str">
        <f>VLOOKUP($D2227,metadata!$B$2:$S$451,3,0)</f>
        <v>Adaptation to a seasonally varying environment: a strong latitudinal cline in reproductive diapause combined with high gene flow in Drosophila montana</v>
      </c>
      <c r="G2227" t="str">
        <f>VLOOKUP($D2227,metadata!$B$2:$S$451,4,0)</f>
        <v>10.1002/ece3.14</v>
      </c>
      <c r="H2227" t="str">
        <f>VLOOKUP($D2227,metadata!$B$2:$S$451,5,0)</f>
        <v>y</v>
      </c>
      <c r="I2227" t="str">
        <f>VLOOKUP($D2227,metadata!$B$2:$S$451,6,0)</f>
        <v>a</v>
      </c>
      <c r="J2227" t="str">
        <f>VLOOKUP($D2227,metadata!$B$2:$S$451,7,0)</f>
        <v>i</v>
      </c>
      <c r="K2227">
        <f>VLOOKUP($D2227,metadata!$B$2:$S$451,8,0)</f>
        <v>6</v>
      </c>
      <c r="L2227">
        <f>VLOOKUP($D2227,metadata!$B$2:$S$451,9,0)</f>
        <v>5</v>
      </c>
      <c r="M2227" t="str">
        <f>VLOOKUP($D2227,metadata!$B$2:$S$451,10,0)</f>
        <v/>
      </c>
      <c r="N2227" t="str">
        <f>VLOOKUP($D2227,metadata!$B$2:$S$451,11,0)</f>
        <v>Drosophila montana</v>
      </c>
      <c r="O2227" t="str">
        <f>VLOOKUP($D2227,metadata!$B$2:$S$451,12,0)</f>
        <v>diptera</v>
      </c>
      <c r="P2227" t="str">
        <f>VLOOKUP($D2227,metadata!$B$2:$S$451,13,0)</f>
        <v>Lahti4</v>
      </c>
      <c r="Q2227">
        <f>VLOOKUP($D2227,metadata!$B$2:$S$451,14,0)</f>
        <v>60.983333333333299</v>
      </c>
      <c r="R2227">
        <f>VLOOKUP($D2227,metadata!$B$2:$S$451,15,0)</f>
        <v>25.65</v>
      </c>
      <c r="S2227" t="str">
        <f>VLOOKUP($D2227,metadata!$B$2:$S$451,16,0)</f>
        <v/>
      </c>
      <c r="T2227" t="str">
        <f>VLOOKUP($D2227,metadata!$B$2:$S$451,17,0)</f>
        <v/>
      </c>
      <c r="U2227" t="str">
        <f>VLOOKUP($D2227,metadata!$B$2:$S$451,18,0)</f>
        <v/>
      </c>
      <c r="V2227">
        <f>VLOOKUP($D2227,metadata!$B$2:$Z$451,19,0)</f>
        <v>115</v>
      </c>
      <c r="W2227" t="str">
        <f>VLOOKUP($D2227,metadata!$B$2:$Z$451,20,0)</f>
        <v>global average</v>
      </c>
      <c r="X2227" t="str">
        <f>VLOOKUP($D2227,metadata!$B$2:$Z$451,21,0)</f>
        <v/>
      </c>
      <c r="Y2227" t="str">
        <f>VLOOKUP($D2227,metadata!$B$2:$Z$451,22,0)</f>
        <v>53-3</v>
      </c>
      <c r="Z2227" t="str">
        <f>VLOOKUP($D2227,metadata!$B$2:$Z$451,23,0)</f>
        <v/>
      </c>
      <c r="AA2227" t="str">
        <f>VLOOKUP($D2227,metadata!$B$2:$Z$451,24,0)</f>
        <v>adult</v>
      </c>
      <c r="AB2227" t="str">
        <f>VLOOKUP($D2227,metadata!$B$2:$Z$451,25,0)</f>
        <v/>
      </c>
      <c r="AC2227">
        <v>15.117021279999999</v>
      </c>
      <c r="AD2227">
        <v>90.12875536</v>
      </c>
      <c r="AF2227">
        <f>IF(AE2227="",V2227,AE2227)</f>
        <v>115</v>
      </c>
      <c r="AG2227">
        <v>15</v>
      </c>
      <c r="AH2227">
        <v>2011</v>
      </c>
      <c r="AI2227" t="s">
        <v>37</v>
      </c>
      <c r="AJ2227" t="s">
        <v>37</v>
      </c>
    </row>
    <row r="2228" spans="3:36" x14ac:dyDescent="0.3">
      <c r="C2228">
        <v>2228</v>
      </c>
      <c r="D2228" t="str">
        <f t="shared" si="67"/>
        <v>53-Lahti4</v>
      </c>
      <c r="E2228" t="str">
        <f>VLOOKUP($D2228,metadata!$B$2:$S$451,2,0)</f>
        <v>Tyukmaeva, VI; Salminen, TS; Kankare, M; Knott, KE; Hoikkala, A</v>
      </c>
      <c r="F2228" t="str">
        <f>VLOOKUP($D2228,metadata!$B$2:$S$451,3,0)</f>
        <v>Adaptation to a seasonally varying environment: a strong latitudinal cline in reproductive diapause combined with high gene flow in Drosophila montana</v>
      </c>
      <c r="G2228" t="str">
        <f>VLOOKUP($D2228,metadata!$B$2:$S$451,4,0)</f>
        <v>10.1002/ece3.14</v>
      </c>
      <c r="H2228" t="str">
        <f>VLOOKUP($D2228,metadata!$B$2:$S$451,5,0)</f>
        <v>y</v>
      </c>
      <c r="I2228" t="str">
        <f>VLOOKUP($D2228,metadata!$B$2:$S$451,6,0)</f>
        <v>a</v>
      </c>
      <c r="J2228" t="str">
        <f>VLOOKUP($D2228,metadata!$B$2:$S$451,7,0)</f>
        <v>i</v>
      </c>
      <c r="K2228">
        <f>VLOOKUP($D2228,metadata!$B$2:$S$451,8,0)</f>
        <v>6</v>
      </c>
      <c r="L2228">
        <f>VLOOKUP($D2228,metadata!$B$2:$S$451,9,0)</f>
        <v>5</v>
      </c>
      <c r="M2228" t="str">
        <f>VLOOKUP($D2228,metadata!$B$2:$S$451,10,0)</f>
        <v/>
      </c>
      <c r="N2228" t="str">
        <f>VLOOKUP($D2228,metadata!$B$2:$S$451,11,0)</f>
        <v>Drosophila montana</v>
      </c>
      <c r="O2228" t="str">
        <f>VLOOKUP($D2228,metadata!$B$2:$S$451,12,0)</f>
        <v>diptera</v>
      </c>
      <c r="P2228" t="str">
        <f>VLOOKUP($D2228,metadata!$B$2:$S$451,13,0)</f>
        <v>Lahti4</v>
      </c>
      <c r="Q2228">
        <f>VLOOKUP($D2228,metadata!$B$2:$S$451,14,0)</f>
        <v>60.983333333333299</v>
      </c>
      <c r="R2228">
        <f>VLOOKUP($D2228,metadata!$B$2:$S$451,15,0)</f>
        <v>25.65</v>
      </c>
      <c r="S2228" t="str">
        <f>VLOOKUP($D2228,metadata!$B$2:$S$451,16,0)</f>
        <v/>
      </c>
      <c r="T2228" t="str">
        <f>VLOOKUP($D2228,metadata!$B$2:$S$451,17,0)</f>
        <v/>
      </c>
      <c r="U2228" t="str">
        <f>VLOOKUP($D2228,metadata!$B$2:$S$451,18,0)</f>
        <v/>
      </c>
      <c r="V2228">
        <f>VLOOKUP($D2228,metadata!$B$2:$Z$451,19,0)</f>
        <v>115</v>
      </c>
      <c r="W2228" t="str">
        <f>VLOOKUP($D2228,metadata!$B$2:$Z$451,20,0)</f>
        <v>global average</v>
      </c>
      <c r="X2228" t="str">
        <f>VLOOKUP($D2228,metadata!$B$2:$Z$451,21,0)</f>
        <v/>
      </c>
      <c r="Y2228" t="str">
        <f>VLOOKUP($D2228,metadata!$B$2:$Z$451,22,0)</f>
        <v>53-3</v>
      </c>
      <c r="Z2228" t="str">
        <f>VLOOKUP($D2228,metadata!$B$2:$Z$451,23,0)</f>
        <v/>
      </c>
      <c r="AA2228" t="str">
        <f>VLOOKUP($D2228,metadata!$B$2:$Z$451,24,0)</f>
        <v>adult</v>
      </c>
      <c r="AB2228" t="str">
        <f>VLOOKUP($D2228,metadata!$B$2:$Z$451,25,0)</f>
        <v/>
      </c>
      <c r="AC2228">
        <v>16.180851059999998</v>
      </c>
      <c r="AD2228">
        <v>72.103004290000001</v>
      </c>
      <c r="AF2228">
        <f>IF(AE2228="",V2228,AE2228)</f>
        <v>115</v>
      </c>
      <c r="AG2228">
        <v>16</v>
      </c>
      <c r="AH2228">
        <v>2011</v>
      </c>
      <c r="AI2228" t="s">
        <v>37</v>
      </c>
      <c r="AJ2228" t="s">
        <v>37</v>
      </c>
    </row>
    <row r="2229" spans="3:36" x14ac:dyDescent="0.3">
      <c r="C2229">
        <v>2229</v>
      </c>
      <c r="D2229" t="str">
        <f t="shared" si="67"/>
        <v>53-Lahti4</v>
      </c>
      <c r="E2229" t="str">
        <f>VLOOKUP($D2229,metadata!$B$2:$S$451,2,0)</f>
        <v>Tyukmaeva, VI; Salminen, TS; Kankare, M; Knott, KE; Hoikkala, A</v>
      </c>
      <c r="F2229" t="str">
        <f>VLOOKUP($D2229,metadata!$B$2:$S$451,3,0)</f>
        <v>Adaptation to a seasonally varying environment: a strong latitudinal cline in reproductive diapause combined with high gene flow in Drosophila montana</v>
      </c>
      <c r="G2229" t="str">
        <f>VLOOKUP($D2229,metadata!$B$2:$S$451,4,0)</f>
        <v>10.1002/ece3.14</v>
      </c>
      <c r="H2229" t="str">
        <f>VLOOKUP($D2229,metadata!$B$2:$S$451,5,0)</f>
        <v>y</v>
      </c>
      <c r="I2229" t="str">
        <f>VLOOKUP($D2229,metadata!$B$2:$S$451,6,0)</f>
        <v>a</v>
      </c>
      <c r="J2229" t="str">
        <f>VLOOKUP($D2229,metadata!$B$2:$S$451,7,0)</f>
        <v>i</v>
      </c>
      <c r="K2229">
        <f>VLOOKUP($D2229,metadata!$B$2:$S$451,8,0)</f>
        <v>6</v>
      </c>
      <c r="L2229">
        <f>VLOOKUP($D2229,metadata!$B$2:$S$451,9,0)</f>
        <v>5</v>
      </c>
      <c r="M2229" t="str">
        <f>VLOOKUP($D2229,metadata!$B$2:$S$451,10,0)</f>
        <v/>
      </c>
      <c r="N2229" t="str">
        <f>VLOOKUP($D2229,metadata!$B$2:$S$451,11,0)</f>
        <v>Drosophila montana</v>
      </c>
      <c r="O2229" t="str">
        <f>VLOOKUP($D2229,metadata!$B$2:$S$451,12,0)</f>
        <v>diptera</v>
      </c>
      <c r="P2229" t="str">
        <f>VLOOKUP($D2229,metadata!$B$2:$S$451,13,0)</f>
        <v>Lahti4</v>
      </c>
      <c r="Q2229">
        <f>VLOOKUP($D2229,metadata!$B$2:$S$451,14,0)</f>
        <v>60.983333333333299</v>
      </c>
      <c r="R2229">
        <f>VLOOKUP($D2229,metadata!$B$2:$S$451,15,0)</f>
        <v>25.65</v>
      </c>
      <c r="S2229" t="str">
        <f>VLOOKUP($D2229,metadata!$B$2:$S$451,16,0)</f>
        <v/>
      </c>
      <c r="T2229" t="str">
        <f>VLOOKUP($D2229,metadata!$B$2:$S$451,17,0)</f>
        <v/>
      </c>
      <c r="U2229" t="str">
        <f>VLOOKUP($D2229,metadata!$B$2:$S$451,18,0)</f>
        <v/>
      </c>
      <c r="V2229">
        <f>VLOOKUP($D2229,metadata!$B$2:$Z$451,19,0)</f>
        <v>115</v>
      </c>
      <c r="W2229" t="str">
        <f>VLOOKUP($D2229,metadata!$B$2:$Z$451,20,0)</f>
        <v>global average</v>
      </c>
      <c r="X2229" t="str">
        <f>VLOOKUP($D2229,metadata!$B$2:$Z$451,21,0)</f>
        <v/>
      </c>
      <c r="Y2229" t="str">
        <f>VLOOKUP($D2229,metadata!$B$2:$Z$451,22,0)</f>
        <v>53-3</v>
      </c>
      <c r="Z2229" t="str">
        <f>VLOOKUP($D2229,metadata!$B$2:$Z$451,23,0)</f>
        <v/>
      </c>
      <c r="AA2229" t="str">
        <f>VLOOKUP($D2229,metadata!$B$2:$Z$451,24,0)</f>
        <v>adult</v>
      </c>
      <c r="AB2229" t="str">
        <f>VLOOKUP($D2229,metadata!$B$2:$Z$451,25,0)</f>
        <v/>
      </c>
      <c r="AC2229">
        <v>17.65248227</v>
      </c>
      <c r="AD2229">
        <v>11.58798283</v>
      </c>
      <c r="AF2229">
        <f>IF(AE2229="",V2229,AE2229)</f>
        <v>115</v>
      </c>
      <c r="AG2229">
        <v>17.5</v>
      </c>
      <c r="AH2229">
        <v>2011</v>
      </c>
      <c r="AI2229" t="s">
        <v>37</v>
      </c>
      <c r="AJ2229" t="s">
        <v>37</v>
      </c>
    </row>
    <row r="2230" spans="3:36" x14ac:dyDescent="0.3">
      <c r="C2230">
        <v>2230</v>
      </c>
      <c r="D2230" t="str">
        <f t="shared" si="67"/>
        <v>53-Lahti4</v>
      </c>
      <c r="E2230" t="str">
        <f>VLOOKUP($D2230,metadata!$B$2:$S$451,2,0)</f>
        <v>Tyukmaeva, VI; Salminen, TS; Kankare, M; Knott, KE; Hoikkala, A</v>
      </c>
      <c r="F2230" t="str">
        <f>VLOOKUP($D2230,metadata!$B$2:$S$451,3,0)</f>
        <v>Adaptation to a seasonally varying environment: a strong latitudinal cline in reproductive diapause combined with high gene flow in Drosophila montana</v>
      </c>
      <c r="G2230" t="str">
        <f>VLOOKUP($D2230,metadata!$B$2:$S$451,4,0)</f>
        <v>10.1002/ece3.14</v>
      </c>
      <c r="H2230" t="str">
        <f>VLOOKUP($D2230,metadata!$B$2:$S$451,5,0)</f>
        <v>y</v>
      </c>
      <c r="I2230" t="str">
        <f>VLOOKUP($D2230,metadata!$B$2:$S$451,6,0)</f>
        <v>a</v>
      </c>
      <c r="J2230" t="str">
        <f>VLOOKUP($D2230,metadata!$B$2:$S$451,7,0)</f>
        <v>i</v>
      </c>
      <c r="K2230">
        <f>VLOOKUP($D2230,metadata!$B$2:$S$451,8,0)</f>
        <v>6</v>
      </c>
      <c r="L2230">
        <f>VLOOKUP($D2230,metadata!$B$2:$S$451,9,0)</f>
        <v>5</v>
      </c>
      <c r="M2230" t="str">
        <f>VLOOKUP($D2230,metadata!$B$2:$S$451,10,0)</f>
        <v/>
      </c>
      <c r="N2230" t="str">
        <f>VLOOKUP($D2230,metadata!$B$2:$S$451,11,0)</f>
        <v>Drosophila montana</v>
      </c>
      <c r="O2230" t="str">
        <f>VLOOKUP($D2230,metadata!$B$2:$S$451,12,0)</f>
        <v>diptera</v>
      </c>
      <c r="P2230" t="str">
        <f>VLOOKUP($D2230,metadata!$B$2:$S$451,13,0)</f>
        <v>Lahti4</v>
      </c>
      <c r="Q2230">
        <f>VLOOKUP($D2230,metadata!$B$2:$S$451,14,0)</f>
        <v>60.983333333333299</v>
      </c>
      <c r="R2230">
        <f>VLOOKUP($D2230,metadata!$B$2:$S$451,15,0)</f>
        <v>25.65</v>
      </c>
      <c r="S2230" t="str">
        <f>VLOOKUP($D2230,metadata!$B$2:$S$451,16,0)</f>
        <v/>
      </c>
      <c r="T2230" t="str">
        <f>VLOOKUP($D2230,metadata!$B$2:$S$451,17,0)</f>
        <v/>
      </c>
      <c r="U2230" t="str">
        <f>VLOOKUP($D2230,metadata!$B$2:$S$451,18,0)</f>
        <v/>
      </c>
      <c r="V2230">
        <f>VLOOKUP($D2230,metadata!$B$2:$Z$451,19,0)</f>
        <v>115</v>
      </c>
      <c r="W2230" t="str">
        <f>VLOOKUP($D2230,metadata!$B$2:$Z$451,20,0)</f>
        <v>global average</v>
      </c>
      <c r="X2230" t="str">
        <f>VLOOKUP($D2230,metadata!$B$2:$Z$451,21,0)</f>
        <v/>
      </c>
      <c r="Y2230" t="str">
        <f>VLOOKUP($D2230,metadata!$B$2:$Z$451,22,0)</f>
        <v>53-3</v>
      </c>
      <c r="Z2230" t="str">
        <f>VLOOKUP($D2230,metadata!$B$2:$Z$451,23,0)</f>
        <v/>
      </c>
      <c r="AA2230" t="str">
        <f>VLOOKUP($D2230,metadata!$B$2:$Z$451,24,0)</f>
        <v>adult</v>
      </c>
      <c r="AB2230" t="str">
        <f>VLOOKUP($D2230,metadata!$B$2:$Z$451,25,0)</f>
        <v/>
      </c>
      <c r="AC2230">
        <v>19</v>
      </c>
      <c r="AD2230">
        <v>5.1502145920000002</v>
      </c>
      <c r="AF2230">
        <f>IF(AE2230="",V2230,AE2230)</f>
        <v>115</v>
      </c>
      <c r="AG2230">
        <v>19</v>
      </c>
      <c r="AH2230">
        <v>2011</v>
      </c>
      <c r="AI2230" t="s">
        <v>37</v>
      </c>
      <c r="AJ2230" t="s">
        <v>37</v>
      </c>
    </row>
    <row r="2231" spans="3:36" x14ac:dyDescent="0.3">
      <c r="C2231">
        <v>2231</v>
      </c>
      <c r="D2231" t="str">
        <f t="shared" si="67"/>
        <v>54-Asahikawa</v>
      </c>
      <c r="E2231" t="str">
        <f>VLOOKUP($D2231,metadata!$B$2:$S$451,2,0)</f>
        <v>UJIYE, T</v>
      </c>
      <c r="F2231" t="str">
        <f>VLOOKUP($D2231,metadata!$B$2:$S$451,3,0)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31" t="str">
        <f>VLOOKUP($D2231,metadata!$B$2:$S$451,4,0)</f>
        <v/>
      </c>
      <c r="H2231" t="str">
        <f>VLOOKUP($D2231,metadata!$B$2:$S$451,5,0)</f>
        <v>y</v>
      </c>
      <c r="I2231" t="str">
        <f>VLOOKUP($D2231,metadata!$B$2:$S$451,6,0)</f>
        <v>a</v>
      </c>
      <c r="J2231" t="str">
        <f>VLOOKUP($D2231,metadata!$B$2:$S$451,7,0)</f>
        <v>i</v>
      </c>
      <c r="K2231">
        <f>VLOOKUP($D2231,metadata!$B$2:$S$451,8,0)</f>
        <v>5</v>
      </c>
      <c r="L2231">
        <f>VLOOKUP($D2231,metadata!$B$2:$S$451,9,0)</f>
        <v>4</v>
      </c>
      <c r="M2231" t="str">
        <f>VLOOKUP($D2231,metadata!$B$2:$S$451,10,0)</f>
        <v/>
      </c>
      <c r="N2231" t="str">
        <f>VLOOKUP($D2231,metadata!$B$2:$S$451,11,0)</f>
        <v>phyllonorycter ringoniella</v>
      </c>
      <c r="O2231" t="str">
        <f>VLOOKUP($D2231,metadata!$B$2:$S$451,12,0)</f>
        <v>lepidoptera</v>
      </c>
      <c r="P2231" t="str">
        <f>VLOOKUP($D2231,metadata!$B$2:$S$451,13,0)</f>
        <v>Asahikawa</v>
      </c>
      <c r="Q2231">
        <f>VLOOKUP($D2231,metadata!$B$2:$S$451,14,0)</f>
        <v>43.770819000000003</v>
      </c>
      <c r="R2231">
        <f>VLOOKUP($D2231,metadata!$B$2:$S$451,15,0)</f>
        <v>142.364969</v>
      </c>
      <c r="S2231" t="str">
        <f>VLOOKUP($D2231,metadata!$B$2:$S$451,16,0)</f>
        <v/>
      </c>
      <c r="T2231" t="str">
        <f>VLOOKUP($D2231,metadata!$B$2:$S$451,17,0)</f>
        <v/>
      </c>
      <c r="U2231" t="str">
        <f>VLOOKUP($D2231,metadata!$B$2:$S$451,18,0)</f>
        <v/>
      </c>
      <c r="V2231">
        <f>VLOOKUP($D2231,metadata!$B$2:$Z$451,19,0)</f>
        <v>1</v>
      </c>
      <c r="W2231" t="str">
        <f>VLOOKUP($D2231,metadata!$B$2:$Z$451,20,0)</f>
        <v>not translated</v>
      </c>
      <c r="X2231" t="str">
        <f>VLOOKUP($D2231,metadata!$B$2:$Z$451,21,0)</f>
        <v/>
      </c>
      <c r="Y2231">
        <f>VLOOKUP($D2231,metadata!$B$2:$Z$451,22,0)</f>
        <v>54</v>
      </c>
      <c r="Z2231" t="str">
        <f>VLOOKUP($D2231,metadata!$B$2:$Z$451,23,0)</f>
        <v/>
      </c>
      <c r="AA2231" t="str">
        <f>VLOOKUP($D2231,metadata!$B$2:$Z$451,24,0)</f>
        <v/>
      </c>
      <c r="AB2231" t="str">
        <f>VLOOKUP($D2231,metadata!$B$2:$Z$451,25,0)</f>
        <v/>
      </c>
      <c r="AC2231">
        <v>11.9967312458317</v>
      </c>
      <c r="AD2231">
        <v>100.192667122261</v>
      </c>
      <c r="AF2231">
        <f>IF(AE2231="",V2231,AE2231)</f>
        <v>1</v>
      </c>
      <c r="AG2231">
        <f>ROUND(AC2231,1)</f>
        <v>12</v>
      </c>
      <c r="AH2231">
        <v>1985</v>
      </c>
      <c r="AI2231" t="s">
        <v>38</v>
      </c>
      <c r="AJ2231" t="s">
        <v>38</v>
      </c>
    </row>
    <row r="2232" spans="3:36" x14ac:dyDescent="0.3">
      <c r="C2232">
        <v>2232</v>
      </c>
      <c r="D2232" t="str">
        <f t="shared" si="67"/>
        <v>54-Asahikawa</v>
      </c>
      <c r="E2232" t="str">
        <f>VLOOKUP($D2232,metadata!$B$2:$S$451,2,0)</f>
        <v>UJIYE, T</v>
      </c>
      <c r="F2232" t="str">
        <f>VLOOKUP($D2232,metadata!$B$2:$S$451,3,0)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32" t="str">
        <f>VLOOKUP($D2232,metadata!$B$2:$S$451,4,0)</f>
        <v/>
      </c>
      <c r="H2232" t="str">
        <f>VLOOKUP($D2232,metadata!$B$2:$S$451,5,0)</f>
        <v>y</v>
      </c>
      <c r="I2232" t="str">
        <f>VLOOKUP($D2232,metadata!$B$2:$S$451,6,0)</f>
        <v>a</v>
      </c>
      <c r="J2232" t="str">
        <f>VLOOKUP($D2232,metadata!$B$2:$S$451,7,0)</f>
        <v>i</v>
      </c>
      <c r="K2232">
        <f>VLOOKUP($D2232,metadata!$B$2:$S$451,8,0)</f>
        <v>5</v>
      </c>
      <c r="L2232">
        <f>VLOOKUP($D2232,metadata!$B$2:$S$451,9,0)</f>
        <v>4</v>
      </c>
      <c r="M2232" t="str">
        <f>VLOOKUP($D2232,metadata!$B$2:$S$451,10,0)</f>
        <v/>
      </c>
      <c r="N2232" t="str">
        <f>VLOOKUP($D2232,metadata!$B$2:$S$451,11,0)</f>
        <v>phyllonorycter ringoniella</v>
      </c>
      <c r="O2232" t="str">
        <f>VLOOKUP($D2232,metadata!$B$2:$S$451,12,0)</f>
        <v>lepidoptera</v>
      </c>
      <c r="P2232" t="str">
        <f>VLOOKUP($D2232,metadata!$B$2:$S$451,13,0)</f>
        <v>Asahikawa</v>
      </c>
      <c r="Q2232">
        <f>VLOOKUP($D2232,metadata!$B$2:$S$451,14,0)</f>
        <v>43.770819000000003</v>
      </c>
      <c r="R2232">
        <f>VLOOKUP($D2232,metadata!$B$2:$S$451,15,0)</f>
        <v>142.364969</v>
      </c>
      <c r="S2232" t="str">
        <f>VLOOKUP($D2232,metadata!$B$2:$S$451,16,0)</f>
        <v/>
      </c>
      <c r="T2232" t="str">
        <f>VLOOKUP($D2232,metadata!$B$2:$S$451,17,0)</f>
        <v/>
      </c>
      <c r="U2232" t="str">
        <f>VLOOKUP($D2232,metadata!$B$2:$S$451,18,0)</f>
        <v/>
      </c>
      <c r="V2232">
        <f>VLOOKUP($D2232,metadata!$B$2:$Z$451,19,0)</f>
        <v>1</v>
      </c>
      <c r="W2232" t="str">
        <f>VLOOKUP($D2232,metadata!$B$2:$Z$451,20,0)</f>
        <v>not translated</v>
      </c>
      <c r="X2232" t="str">
        <f>VLOOKUP($D2232,metadata!$B$2:$Z$451,21,0)</f>
        <v/>
      </c>
      <c r="Y2232">
        <f>VLOOKUP($D2232,metadata!$B$2:$Z$451,22,0)</f>
        <v>54</v>
      </c>
      <c r="Z2232" t="str">
        <f>VLOOKUP($D2232,metadata!$B$2:$Z$451,23,0)</f>
        <v/>
      </c>
      <c r="AA2232" t="str">
        <f>VLOOKUP($D2232,metadata!$B$2:$Z$451,24,0)</f>
        <v/>
      </c>
      <c r="AB2232" t="str">
        <f>VLOOKUP($D2232,metadata!$B$2:$Z$451,25,0)</f>
        <v/>
      </c>
      <c r="AC2232">
        <v>13.0061422937267</v>
      </c>
      <c r="AD2232">
        <v>100.645517195952</v>
      </c>
      <c r="AF2232">
        <f>IF(AE2232="",V2232,AE2232)</f>
        <v>1</v>
      </c>
      <c r="AG2232">
        <f>ROUND(AC2232,1)</f>
        <v>13</v>
      </c>
      <c r="AH2232">
        <v>1985</v>
      </c>
      <c r="AI2232" t="s">
        <v>38</v>
      </c>
      <c r="AJ2232" t="s">
        <v>38</v>
      </c>
    </row>
    <row r="2233" spans="3:36" x14ac:dyDescent="0.3">
      <c r="C2233">
        <v>2233</v>
      </c>
      <c r="D2233" t="str">
        <f t="shared" si="67"/>
        <v>54-Asahikawa</v>
      </c>
      <c r="E2233" t="str">
        <f>VLOOKUP($D2233,metadata!$B$2:$S$451,2,0)</f>
        <v>UJIYE, T</v>
      </c>
      <c r="F2233" t="str">
        <f>VLOOKUP($D2233,metadata!$B$2:$S$451,3,0)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33" t="str">
        <f>VLOOKUP($D2233,metadata!$B$2:$S$451,4,0)</f>
        <v/>
      </c>
      <c r="H2233" t="str">
        <f>VLOOKUP($D2233,metadata!$B$2:$S$451,5,0)</f>
        <v>y</v>
      </c>
      <c r="I2233" t="str">
        <f>VLOOKUP($D2233,metadata!$B$2:$S$451,6,0)</f>
        <v>a</v>
      </c>
      <c r="J2233" t="str">
        <f>VLOOKUP($D2233,metadata!$B$2:$S$451,7,0)</f>
        <v>i</v>
      </c>
      <c r="K2233">
        <f>VLOOKUP($D2233,metadata!$B$2:$S$451,8,0)</f>
        <v>5</v>
      </c>
      <c r="L2233">
        <f>VLOOKUP($D2233,metadata!$B$2:$S$451,9,0)</f>
        <v>4</v>
      </c>
      <c r="M2233" t="str">
        <f>VLOOKUP($D2233,metadata!$B$2:$S$451,10,0)</f>
        <v/>
      </c>
      <c r="N2233" t="str">
        <f>VLOOKUP($D2233,metadata!$B$2:$S$451,11,0)</f>
        <v>phyllonorycter ringoniella</v>
      </c>
      <c r="O2233" t="str">
        <f>VLOOKUP($D2233,metadata!$B$2:$S$451,12,0)</f>
        <v>lepidoptera</v>
      </c>
      <c r="P2233" t="str">
        <f>VLOOKUP($D2233,metadata!$B$2:$S$451,13,0)</f>
        <v>Asahikawa</v>
      </c>
      <c r="Q2233">
        <f>VLOOKUP($D2233,metadata!$B$2:$S$451,14,0)</f>
        <v>43.770819000000003</v>
      </c>
      <c r="R2233">
        <f>VLOOKUP($D2233,metadata!$B$2:$S$451,15,0)</f>
        <v>142.364969</v>
      </c>
      <c r="S2233" t="str">
        <f>VLOOKUP($D2233,metadata!$B$2:$S$451,16,0)</f>
        <v/>
      </c>
      <c r="T2233" t="str">
        <f>VLOOKUP($D2233,metadata!$B$2:$S$451,17,0)</f>
        <v/>
      </c>
      <c r="U2233" t="str">
        <f>VLOOKUP($D2233,metadata!$B$2:$S$451,18,0)</f>
        <v/>
      </c>
      <c r="V2233">
        <f>VLOOKUP($D2233,metadata!$B$2:$Z$451,19,0)</f>
        <v>1</v>
      </c>
      <c r="W2233" t="str">
        <f>VLOOKUP($D2233,metadata!$B$2:$Z$451,20,0)</f>
        <v>not translated</v>
      </c>
      <c r="X2233" t="str">
        <f>VLOOKUP($D2233,metadata!$B$2:$Z$451,21,0)</f>
        <v/>
      </c>
      <c r="Y2233">
        <f>VLOOKUP($D2233,metadata!$B$2:$Z$451,22,0)</f>
        <v>54</v>
      </c>
      <c r="Z2233" t="str">
        <f>VLOOKUP($D2233,metadata!$B$2:$Z$451,23,0)</f>
        <v/>
      </c>
      <c r="AA2233" t="str">
        <f>VLOOKUP($D2233,metadata!$B$2:$Z$451,24,0)</f>
        <v/>
      </c>
      <c r="AB2233" t="str">
        <f>VLOOKUP($D2233,metadata!$B$2:$Z$451,25,0)</f>
        <v/>
      </c>
      <c r="AC2233">
        <v>13.9939153417371</v>
      </c>
      <c r="AD2233">
        <v>57.537483635645003</v>
      </c>
      <c r="AF2233">
        <f>IF(AE2233="",V2233,AE2233)</f>
        <v>1</v>
      </c>
      <c r="AG2233">
        <f>ROUND(AC2233,1)</f>
        <v>14</v>
      </c>
      <c r="AH2233">
        <v>1985</v>
      </c>
      <c r="AI2233" t="s">
        <v>38</v>
      </c>
      <c r="AJ2233" t="s">
        <v>38</v>
      </c>
    </row>
    <row r="2234" spans="3:36" x14ac:dyDescent="0.3">
      <c r="C2234">
        <v>2234</v>
      </c>
      <c r="D2234" t="str">
        <f t="shared" si="67"/>
        <v>54-Asahikawa</v>
      </c>
      <c r="E2234" t="str">
        <f>VLOOKUP($D2234,metadata!$B$2:$S$451,2,0)</f>
        <v>UJIYE, T</v>
      </c>
      <c r="F2234" t="str">
        <f>VLOOKUP($D2234,metadata!$B$2:$S$451,3,0)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34" t="str">
        <f>VLOOKUP($D2234,metadata!$B$2:$S$451,4,0)</f>
        <v/>
      </c>
      <c r="H2234" t="str">
        <f>VLOOKUP($D2234,metadata!$B$2:$S$451,5,0)</f>
        <v>y</v>
      </c>
      <c r="I2234" t="str">
        <f>VLOOKUP($D2234,metadata!$B$2:$S$451,6,0)</f>
        <v>a</v>
      </c>
      <c r="J2234" t="str">
        <f>VLOOKUP($D2234,metadata!$B$2:$S$451,7,0)</f>
        <v>i</v>
      </c>
      <c r="K2234">
        <f>VLOOKUP($D2234,metadata!$B$2:$S$451,8,0)</f>
        <v>5</v>
      </c>
      <c r="L2234">
        <f>VLOOKUP($D2234,metadata!$B$2:$S$451,9,0)</f>
        <v>4</v>
      </c>
      <c r="M2234" t="str">
        <f>VLOOKUP($D2234,metadata!$B$2:$S$451,10,0)</f>
        <v/>
      </c>
      <c r="N2234" t="str">
        <f>VLOOKUP($D2234,metadata!$B$2:$S$451,11,0)</f>
        <v>phyllonorycter ringoniella</v>
      </c>
      <c r="O2234" t="str">
        <f>VLOOKUP($D2234,metadata!$B$2:$S$451,12,0)</f>
        <v>lepidoptera</v>
      </c>
      <c r="P2234" t="str">
        <f>VLOOKUP($D2234,metadata!$B$2:$S$451,13,0)</f>
        <v>Asahikawa</v>
      </c>
      <c r="Q2234">
        <f>VLOOKUP($D2234,metadata!$B$2:$S$451,14,0)</f>
        <v>43.770819000000003</v>
      </c>
      <c r="R2234">
        <f>VLOOKUP($D2234,metadata!$B$2:$S$451,15,0)</f>
        <v>142.364969</v>
      </c>
      <c r="S2234" t="str">
        <f>VLOOKUP($D2234,metadata!$B$2:$S$451,16,0)</f>
        <v/>
      </c>
      <c r="T2234" t="str">
        <f>VLOOKUP($D2234,metadata!$B$2:$S$451,17,0)</f>
        <v/>
      </c>
      <c r="U2234" t="str">
        <f>VLOOKUP($D2234,metadata!$B$2:$S$451,18,0)</f>
        <v/>
      </c>
      <c r="V2234">
        <f>VLOOKUP($D2234,metadata!$B$2:$Z$451,19,0)</f>
        <v>1</v>
      </c>
      <c r="W2234" t="str">
        <f>VLOOKUP($D2234,metadata!$B$2:$Z$451,20,0)</f>
        <v>not translated</v>
      </c>
      <c r="X2234" t="str">
        <f>VLOOKUP($D2234,metadata!$B$2:$Z$451,21,0)</f>
        <v/>
      </c>
      <c r="Y2234">
        <f>VLOOKUP($D2234,metadata!$B$2:$Z$451,22,0)</f>
        <v>54</v>
      </c>
      <c r="Z2234" t="str">
        <f>VLOOKUP($D2234,metadata!$B$2:$Z$451,23,0)</f>
        <v/>
      </c>
      <c r="AA2234" t="str">
        <f>VLOOKUP($D2234,metadata!$B$2:$Z$451,24,0)</f>
        <v/>
      </c>
      <c r="AB2234" t="str">
        <f>VLOOKUP($D2234,metadata!$B$2:$Z$451,25,0)</f>
        <v/>
      </c>
      <c r="AC2234">
        <v>14.9872213942842</v>
      </c>
      <c r="AD2234">
        <v>-2.4700913110393598E-3</v>
      </c>
      <c r="AF2234">
        <f>IF(AE2234="",V2234,AE2234)</f>
        <v>1</v>
      </c>
      <c r="AG2234">
        <f>ROUND(AC2234,1)</f>
        <v>15</v>
      </c>
      <c r="AH2234">
        <v>1985</v>
      </c>
      <c r="AI2234" t="s">
        <v>38</v>
      </c>
      <c r="AJ2234" t="s">
        <v>38</v>
      </c>
    </row>
    <row r="2235" spans="3:36" x14ac:dyDescent="0.3">
      <c r="C2235">
        <v>2235</v>
      </c>
      <c r="D2235" t="str">
        <f t="shared" si="67"/>
        <v>54-Suzaka</v>
      </c>
      <c r="E2235" t="str">
        <f>VLOOKUP($D2235,metadata!$B$2:$S$451,2,0)</f>
        <v>UJIYE, T</v>
      </c>
      <c r="F2235" t="str">
        <f>VLOOKUP($D2235,metadata!$B$2:$S$451,3,0)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35" t="str">
        <f>VLOOKUP($D2235,metadata!$B$2:$S$451,4,0)</f>
        <v/>
      </c>
      <c r="H2235" t="str">
        <f>VLOOKUP($D2235,metadata!$B$2:$S$451,5,0)</f>
        <v>y</v>
      </c>
      <c r="I2235" t="str">
        <f>VLOOKUP($D2235,metadata!$B$2:$S$451,6,0)</f>
        <v>a</v>
      </c>
      <c r="J2235" t="str">
        <f>VLOOKUP($D2235,metadata!$B$2:$S$451,7,0)</f>
        <v>i</v>
      </c>
      <c r="K2235">
        <f>VLOOKUP($D2235,metadata!$B$2:$S$451,8,0)</f>
        <v>5</v>
      </c>
      <c r="L2235">
        <f>VLOOKUP($D2235,metadata!$B$2:$S$451,9,0)</f>
        <v>4</v>
      </c>
      <c r="M2235" t="str">
        <f>VLOOKUP($D2235,metadata!$B$2:$S$451,10,0)</f>
        <v/>
      </c>
      <c r="N2235" t="str">
        <f>VLOOKUP($D2235,metadata!$B$2:$S$451,11,0)</f>
        <v>phyllonorycter ringoniella</v>
      </c>
      <c r="O2235" t="str">
        <f>VLOOKUP($D2235,metadata!$B$2:$S$451,12,0)</f>
        <v>lepidoptera</v>
      </c>
      <c r="P2235" t="str">
        <f>VLOOKUP($D2235,metadata!$B$2:$S$451,13,0)</f>
        <v>Suzaka</v>
      </c>
      <c r="Q2235">
        <f>VLOOKUP($D2235,metadata!$B$2:$S$451,14,0)</f>
        <v>36.647778000000002</v>
      </c>
      <c r="R2235">
        <f>VLOOKUP($D2235,metadata!$B$2:$S$451,15,0)</f>
        <v>138.30972199999999</v>
      </c>
      <c r="S2235" t="str">
        <f>VLOOKUP($D2235,metadata!$B$2:$S$451,16,0)</f>
        <v/>
      </c>
      <c r="T2235" t="str">
        <f>VLOOKUP($D2235,metadata!$B$2:$S$451,17,0)</f>
        <v/>
      </c>
      <c r="U2235" t="str">
        <f>VLOOKUP($D2235,metadata!$B$2:$S$451,18,0)</f>
        <v/>
      </c>
      <c r="V2235">
        <f>VLOOKUP($D2235,metadata!$B$2:$Z$451,19,0)</f>
        <v>1</v>
      </c>
      <c r="W2235" t="str">
        <f>VLOOKUP($D2235,metadata!$B$2:$Z$451,20,0)</f>
        <v>not translated</v>
      </c>
      <c r="X2235" t="str">
        <f>VLOOKUP($D2235,metadata!$B$2:$Z$451,21,0)</f>
        <v/>
      </c>
      <c r="Y2235">
        <f>VLOOKUP($D2235,metadata!$B$2:$Z$451,22,0)</f>
        <v>54</v>
      </c>
      <c r="Z2235" t="str">
        <f>VLOOKUP($D2235,metadata!$B$2:$Z$451,23,0)</f>
        <v/>
      </c>
      <c r="AA2235" t="str">
        <f>VLOOKUP($D2235,metadata!$B$2:$Z$451,24,0)</f>
        <v/>
      </c>
      <c r="AB2235" t="str">
        <f>VLOOKUP($D2235,metadata!$B$2:$Z$451,25,0)</f>
        <v/>
      </c>
      <c r="AC2235">
        <v>11.001482054786599</v>
      </c>
      <c r="AD2235">
        <v>96.134307098218997</v>
      </c>
      <c r="AF2235">
        <f>IF(AE2235="",V2235,AE2235)</f>
        <v>1</v>
      </c>
      <c r="AG2235">
        <f>ROUND(AC2235,1)</f>
        <v>11</v>
      </c>
      <c r="AH2235">
        <v>1985</v>
      </c>
      <c r="AI2235" t="s">
        <v>37</v>
      </c>
      <c r="AJ2235" t="s">
        <v>37</v>
      </c>
    </row>
    <row r="2236" spans="3:36" x14ac:dyDescent="0.3">
      <c r="C2236">
        <v>2236</v>
      </c>
      <c r="D2236" t="str">
        <f t="shared" si="67"/>
        <v>54-Suzaka</v>
      </c>
      <c r="E2236" t="str">
        <f>VLOOKUP($D2236,metadata!$B$2:$S$451,2,0)</f>
        <v>UJIYE, T</v>
      </c>
      <c r="F2236" t="str">
        <f>VLOOKUP($D2236,metadata!$B$2:$S$451,3,0)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36" t="str">
        <f>VLOOKUP($D2236,metadata!$B$2:$S$451,4,0)</f>
        <v/>
      </c>
      <c r="H2236" t="str">
        <f>VLOOKUP($D2236,metadata!$B$2:$S$451,5,0)</f>
        <v>y</v>
      </c>
      <c r="I2236" t="str">
        <f>VLOOKUP($D2236,metadata!$B$2:$S$451,6,0)</f>
        <v>a</v>
      </c>
      <c r="J2236" t="str">
        <f>VLOOKUP($D2236,metadata!$B$2:$S$451,7,0)</f>
        <v>i</v>
      </c>
      <c r="K2236">
        <f>VLOOKUP($D2236,metadata!$B$2:$S$451,8,0)</f>
        <v>5</v>
      </c>
      <c r="L2236">
        <f>VLOOKUP($D2236,metadata!$B$2:$S$451,9,0)</f>
        <v>4</v>
      </c>
      <c r="M2236" t="str">
        <f>VLOOKUP($D2236,metadata!$B$2:$S$451,10,0)</f>
        <v/>
      </c>
      <c r="N2236" t="str">
        <f>VLOOKUP($D2236,metadata!$B$2:$S$451,11,0)</f>
        <v>phyllonorycter ringoniella</v>
      </c>
      <c r="O2236" t="str">
        <f>VLOOKUP($D2236,metadata!$B$2:$S$451,12,0)</f>
        <v>lepidoptera</v>
      </c>
      <c r="P2236" t="str">
        <f>VLOOKUP($D2236,metadata!$B$2:$S$451,13,0)</f>
        <v>Suzaka</v>
      </c>
      <c r="Q2236">
        <f>VLOOKUP($D2236,metadata!$B$2:$S$451,14,0)</f>
        <v>36.647778000000002</v>
      </c>
      <c r="R2236">
        <f>VLOOKUP($D2236,metadata!$B$2:$S$451,15,0)</f>
        <v>138.30972199999999</v>
      </c>
      <c r="S2236" t="str">
        <f>VLOOKUP($D2236,metadata!$B$2:$S$451,16,0)</f>
        <v/>
      </c>
      <c r="T2236" t="str">
        <f>VLOOKUP($D2236,metadata!$B$2:$S$451,17,0)</f>
        <v/>
      </c>
      <c r="U2236" t="str">
        <f>VLOOKUP($D2236,metadata!$B$2:$S$451,18,0)</f>
        <v/>
      </c>
      <c r="V2236">
        <f>VLOOKUP($D2236,metadata!$B$2:$Z$451,19,0)</f>
        <v>1</v>
      </c>
      <c r="W2236" t="str">
        <f>VLOOKUP($D2236,metadata!$B$2:$Z$451,20,0)</f>
        <v>not translated</v>
      </c>
      <c r="X2236" t="str">
        <f>VLOOKUP($D2236,metadata!$B$2:$Z$451,21,0)</f>
        <v/>
      </c>
      <c r="Y2236">
        <f>VLOOKUP($D2236,metadata!$B$2:$Z$451,22,0)</f>
        <v>54</v>
      </c>
      <c r="Z2236" t="str">
        <f>VLOOKUP($D2236,metadata!$B$2:$Z$451,23,0)</f>
        <v/>
      </c>
      <c r="AA2236" t="str">
        <f>VLOOKUP($D2236,metadata!$B$2:$Z$451,24,0)</f>
        <v/>
      </c>
      <c r="AB2236" t="str">
        <f>VLOOKUP($D2236,metadata!$B$2:$Z$451,25,0)</f>
        <v/>
      </c>
      <c r="AC2236">
        <v>11.970548277934601</v>
      </c>
      <c r="AD2236">
        <v>68.486575053724494</v>
      </c>
      <c r="AF2236">
        <f>IF(AE2236="",V2236,AE2236)</f>
        <v>1</v>
      </c>
      <c r="AG2236">
        <f>ROUND(AC2236,1)</f>
        <v>12</v>
      </c>
      <c r="AH2236">
        <v>1985</v>
      </c>
      <c r="AI2236" t="s">
        <v>37</v>
      </c>
      <c r="AJ2236" t="s">
        <v>37</v>
      </c>
    </row>
    <row r="2237" spans="3:36" x14ac:dyDescent="0.3">
      <c r="C2237">
        <v>2237</v>
      </c>
      <c r="D2237" t="str">
        <f t="shared" si="67"/>
        <v>54-Suzaka</v>
      </c>
      <c r="E2237" t="str">
        <f>VLOOKUP($D2237,metadata!$B$2:$S$451,2,0)</f>
        <v>UJIYE, T</v>
      </c>
      <c r="F2237" t="str">
        <f>VLOOKUP($D2237,metadata!$B$2:$S$451,3,0)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37" t="str">
        <f>VLOOKUP($D2237,metadata!$B$2:$S$451,4,0)</f>
        <v/>
      </c>
      <c r="H2237" t="str">
        <f>VLOOKUP($D2237,metadata!$B$2:$S$451,5,0)</f>
        <v>y</v>
      </c>
      <c r="I2237" t="str">
        <f>VLOOKUP($D2237,metadata!$B$2:$S$451,6,0)</f>
        <v>a</v>
      </c>
      <c r="J2237" t="str">
        <f>VLOOKUP($D2237,metadata!$B$2:$S$451,7,0)</f>
        <v>i</v>
      </c>
      <c r="K2237">
        <f>VLOOKUP($D2237,metadata!$B$2:$S$451,8,0)</f>
        <v>5</v>
      </c>
      <c r="L2237">
        <f>VLOOKUP($D2237,metadata!$B$2:$S$451,9,0)</f>
        <v>4</v>
      </c>
      <c r="M2237" t="str">
        <f>VLOOKUP($D2237,metadata!$B$2:$S$451,10,0)</f>
        <v/>
      </c>
      <c r="N2237" t="str">
        <f>VLOOKUP($D2237,metadata!$B$2:$S$451,11,0)</f>
        <v>phyllonorycter ringoniella</v>
      </c>
      <c r="O2237" t="str">
        <f>VLOOKUP($D2237,metadata!$B$2:$S$451,12,0)</f>
        <v>lepidoptera</v>
      </c>
      <c r="P2237" t="str">
        <f>VLOOKUP($D2237,metadata!$B$2:$S$451,13,0)</f>
        <v>Suzaka</v>
      </c>
      <c r="Q2237">
        <f>VLOOKUP($D2237,metadata!$B$2:$S$451,14,0)</f>
        <v>36.647778000000002</v>
      </c>
      <c r="R2237">
        <f>VLOOKUP($D2237,metadata!$B$2:$S$451,15,0)</f>
        <v>138.30972199999999</v>
      </c>
      <c r="S2237" t="str">
        <f>VLOOKUP($D2237,metadata!$B$2:$S$451,16,0)</f>
        <v/>
      </c>
      <c r="T2237" t="str">
        <f>VLOOKUP($D2237,metadata!$B$2:$S$451,17,0)</f>
        <v/>
      </c>
      <c r="U2237" t="str">
        <f>VLOOKUP($D2237,metadata!$B$2:$S$451,18,0)</f>
        <v/>
      </c>
      <c r="V2237">
        <f>VLOOKUP($D2237,metadata!$B$2:$Z$451,19,0)</f>
        <v>1</v>
      </c>
      <c r="W2237" t="str">
        <f>VLOOKUP($D2237,metadata!$B$2:$Z$451,20,0)</f>
        <v>not translated</v>
      </c>
      <c r="X2237" t="str">
        <f>VLOOKUP($D2237,metadata!$B$2:$Z$451,21,0)</f>
        <v/>
      </c>
      <c r="Y2237">
        <f>VLOOKUP($D2237,metadata!$B$2:$Z$451,22,0)</f>
        <v>54</v>
      </c>
      <c r="Z2237" t="str">
        <f>VLOOKUP($D2237,metadata!$B$2:$Z$451,23,0)</f>
        <v/>
      </c>
      <c r="AA2237" t="str">
        <f>VLOOKUP($D2237,metadata!$B$2:$Z$451,24,0)</f>
        <v/>
      </c>
      <c r="AB2237" t="str">
        <f>VLOOKUP($D2237,metadata!$B$2:$Z$451,25,0)</f>
        <v/>
      </c>
      <c r="AC2237">
        <v>12.9208088725679</v>
      </c>
      <c r="AD2237">
        <v>56.556857385161301</v>
      </c>
      <c r="AF2237">
        <f>IF(AE2237="",V2237,AE2237)</f>
        <v>1</v>
      </c>
      <c r="AG2237">
        <v>13</v>
      </c>
      <c r="AH2237">
        <v>1985</v>
      </c>
      <c r="AI2237" t="s">
        <v>37</v>
      </c>
      <c r="AJ2237" t="s">
        <v>37</v>
      </c>
    </row>
    <row r="2238" spans="3:36" x14ac:dyDescent="0.3">
      <c r="C2238">
        <v>2238</v>
      </c>
      <c r="D2238" t="str">
        <f t="shared" si="67"/>
        <v>54-Suzaka</v>
      </c>
      <c r="E2238" t="str">
        <f>VLOOKUP($D2238,metadata!$B$2:$S$451,2,0)</f>
        <v>UJIYE, T</v>
      </c>
      <c r="F2238" t="str">
        <f>VLOOKUP($D2238,metadata!$B$2:$S$451,3,0)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38" t="str">
        <f>VLOOKUP($D2238,metadata!$B$2:$S$451,4,0)</f>
        <v/>
      </c>
      <c r="H2238" t="str">
        <f>VLOOKUP($D2238,metadata!$B$2:$S$451,5,0)</f>
        <v>y</v>
      </c>
      <c r="I2238" t="str">
        <f>VLOOKUP($D2238,metadata!$B$2:$S$451,6,0)</f>
        <v>a</v>
      </c>
      <c r="J2238" t="str">
        <f>VLOOKUP($D2238,metadata!$B$2:$S$451,7,0)</f>
        <v>i</v>
      </c>
      <c r="K2238">
        <f>VLOOKUP($D2238,metadata!$B$2:$S$451,8,0)</f>
        <v>5</v>
      </c>
      <c r="L2238">
        <f>VLOOKUP($D2238,metadata!$B$2:$S$451,9,0)</f>
        <v>4</v>
      </c>
      <c r="M2238" t="str">
        <f>VLOOKUP($D2238,metadata!$B$2:$S$451,10,0)</f>
        <v/>
      </c>
      <c r="N2238" t="str">
        <f>VLOOKUP($D2238,metadata!$B$2:$S$451,11,0)</f>
        <v>phyllonorycter ringoniella</v>
      </c>
      <c r="O2238" t="str">
        <f>VLOOKUP($D2238,metadata!$B$2:$S$451,12,0)</f>
        <v>lepidoptera</v>
      </c>
      <c r="P2238" t="str">
        <f>VLOOKUP($D2238,metadata!$B$2:$S$451,13,0)</f>
        <v>Suzaka</v>
      </c>
      <c r="Q2238">
        <f>VLOOKUP($D2238,metadata!$B$2:$S$451,14,0)</f>
        <v>36.647778000000002</v>
      </c>
      <c r="R2238">
        <f>VLOOKUP($D2238,metadata!$B$2:$S$451,15,0)</f>
        <v>138.30972199999999</v>
      </c>
      <c r="S2238" t="str">
        <f>VLOOKUP($D2238,metadata!$B$2:$S$451,16,0)</f>
        <v/>
      </c>
      <c r="T2238" t="str">
        <f>VLOOKUP($D2238,metadata!$B$2:$S$451,17,0)</f>
        <v/>
      </c>
      <c r="U2238" t="str">
        <f>VLOOKUP($D2238,metadata!$B$2:$S$451,18,0)</f>
        <v/>
      </c>
      <c r="V2238">
        <f>VLOOKUP($D2238,metadata!$B$2:$Z$451,19,0)</f>
        <v>1</v>
      </c>
      <c r="W2238" t="str">
        <f>VLOOKUP($D2238,metadata!$B$2:$Z$451,20,0)</f>
        <v>not translated</v>
      </c>
      <c r="X2238" t="str">
        <f>VLOOKUP($D2238,metadata!$B$2:$Z$451,21,0)</f>
        <v/>
      </c>
      <c r="Y2238">
        <f>VLOOKUP($D2238,metadata!$B$2:$Z$451,22,0)</f>
        <v>54</v>
      </c>
      <c r="Z2238" t="str">
        <f>VLOOKUP($D2238,metadata!$B$2:$Z$451,23,0)</f>
        <v/>
      </c>
      <c r="AA2238" t="str">
        <f>VLOOKUP($D2238,metadata!$B$2:$Z$451,24,0)</f>
        <v/>
      </c>
      <c r="AB2238" t="str">
        <f>VLOOKUP($D2238,metadata!$B$2:$Z$451,25,0)</f>
        <v/>
      </c>
      <c r="AC2238">
        <v>14.0032687541682</v>
      </c>
      <c r="AD2238">
        <v>-0.19266712226128299</v>
      </c>
      <c r="AF2238">
        <f>IF(AE2238="",V2238,AE2238)</f>
        <v>1</v>
      </c>
      <c r="AG2238">
        <f>ROUND(AC2238,1)</f>
        <v>14</v>
      </c>
      <c r="AH2238">
        <v>1985</v>
      </c>
      <c r="AI2238" t="s">
        <v>37</v>
      </c>
      <c r="AJ2238" t="s">
        <v>37</v>
      </c>
    </row>
    <row r="2239" spans="3:36" x14ac:dyDescent="0.3">
      <c r="C2239">
        <v>2239</v>
      </c>
      <c r="D2239" t="str">
        <f t="shared" si="67"/>
        <v>54-Hamamatsu</v>
      </c>
      <c r="E2239" t="str">
        <f>VLOOKUP($D2239,metadata!$B$2:$S$451,2,0)</f>
        <v>UJIYE, T</v>
      </c>
      <c r="F2239" t="str">
        <f>VLOOKUP($D2239,metadata!$B$2:$S$451,3,0)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39" t="str">
        <f>VLOOKUP($D2239,metadata!$B$2:$S$451,4,0)</f>
        <v/>
      </c>
      <c r="H2239" t="str">
        <f>VLOOKUP($D2239,metadata!$B$2:$S$451,5,0)</f>
        <v>y</v>
      </c>
      <c r="I2239" t="str">
        <f>VLOOKUP($D2239,metadata!$B$2:$S$451,6,0)</f>
        <v>a</v>
      </c>
      <c r="J2239" t="str">
        <f>VLOOKUP($D2239,metadata!$B$2:$S$451,7,0)</f>
        <v>i</v>
      </c>
      <c r="K2239">
        <f>VLOOKUP($D2239,metadata!$B$2:$S$451,8,0)</f>
        <v>5</v>
      </c>
      <c r="L2239">
        <f>VLOOKUP($D2239,metadata!$B$2:$S$451,9,0)</f>
        <v>4</v>
      </c>
      <c r="M2239" t="str">
        <f>VLOOKUP($D2239,metadata!$B$2:$S$451,10,0)</f>
        <v/>
      </c>
      <c r="N2239" t="str">
        <f>VLOOKUP($D2239,metadata!$B$2:$S$451,11,0)</f>
        <v>phyllonorycter ringoniella</v>
      </c>
      <c r="O2239" t="str">
        <f>VLOOKUP($D2239,metadata!$B$2:$S$451,12,0)</f>
        <v>lepidoptera</v>
      </c>
      <c r="P2239" t="str">
        <f>VLOOKUP($D2239,metadata!$B$2:$S$451,13,0)</f>
        <v>Hamamatsu</v>
      </c>
      <c r="Q2239">
        <f>VLOOKUP($D2239,metadata!$B$2:$S$451,14,0)</f>
        <v>34.710892000000001</v>
      </c>
      <c r="R2239">
        <f>VLOOKUP($D2239,metadata!$B$2:$S$451,15,0)</f>
        <v>137.72608600000001</v>
      </c>
      <c r="S2239" t="str">
        <f>VLOOKUP($D2239,metadata!$B$2:$S$451,16,0)</f>
        <v/>
      </c>
      <c r="T2239" t="str">
        <f>VLOOKUP($D2239,metadata!$B$2:$S$451,17,0)</f>
        <v/>
      </c>
      <c r="U2239" t="str">
        <f>VLOOKUP($D2239,metadata!$B$2:$S$451,18,0)</f>
        <v/>
      </c>
      <c r="V2239">
        <f>VLOOKUP($D2239,metadata!$B$2:$Z$451,19,0)</f>
        <v>1</v>
      </c>
      <c r="W2239" t="str">
        <f>VLOOKUP($D2239,metadata!$B$2:$Z$451,20,0)</f>
        <v>not translated</v>
      </c>
      <c r="X2239" t="str">
        <f>VLOOKUP($D2239,metadata!$B$2:$Z$451,21,0)</f>
        <v/>
      </c>
      <c r="Y2239">
        <f>VLOOKUP($D2239,metadata!$B$2:$Z$451,22,0)</f>
        <v>54</v>
      </c>
      <c r="Z2239" t="str">
        <f>VLOOKUP($D2239,metadata!$B$2:$Z$451,23,0)</f>
        <v/>
      </c>
      <c r="AA2239" t="str">
        <f>VLOOKUP($D2239,metadata!$B$2:$Z$451,24,0)</f>
        <v/>
      </c>
      <c r="AB2239" t="str">
        <f>VLOOKUP($D2239,metadata!$B$2:$Z$451,25,0)</f>
        <v/>
      </c>
      <c r="AC2239">
        <v>11.077560867166699</v>
      </c>
      <c r="AD2239">
        <v>97.695404806797697</v>
      </c>
      <c r="AF2239">
        <f>IF(AE2239="",V2239,AE2239)</f>
        <v>1</v>
      </c>
      <c r="AG2239">
        <v>11</v>
      </c>
      <c r="AH2239">
        <v>1985</v>
      </c>
      <c r="AI2239" t="s">
        <v>37</v>
      </c>
      <c r="AJ2239" t="s">
        <v>37</v>
      </c>
    </row>
    <row r="2240" spans="3:36" x14ac:dyDescent="0.3">
      <c r="C2240">
        <v>2240</v>
      </c>
      <c r="D2240" t="str">
        <f t="shared" si="67"/>
        <v>54-Hamamatsu</v>
      </c>
      <c r="E2240" t="str">
        <f>VLOOKUP($D2240,metadata!$B$2:$S$451,2,0)</f>
        <v>UJIYE, T</v>
      </c>
      <c r="F2240" t="str">
        <f>VLOOKUP($D2240,metadata!$B$2:$S$451,3,0)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40" t="str">
        <f>VLOOKUP($D2240,metadata!$B$2:$S$451,4,0)</f>
        <v/>
      </c>
      <c r="H2240" t="str">
        <f>VLOOKUP($D2240,metadata!$B$2:$S$451,5,0)</f>
        <v>y</v>
      </c>
      <c r="I2240" t="str">
        <f>VLOOKUP($D2240,metadata!$B$2:$S$451,6,0)</f>
        <v>a</v>
      </c>
      <c r="J2240" t="str">
        <f>VLOOKUP($D2240,metadata!$B$2:$S$451,7,0)</f>
        <v>i</v>
      </c>
      <c r="K2240">
        <f>VLOOKUP($D2240,metadata!$B$2:$S$451,8,0)</f>
        <v>5</v>
      </c>
      <c r="L2240">
        <f>VLOOKUP($D2240,metadata!$B$2:$S$451,9,0)</f>
        <v>4</v>
      </c>
      <c r="M2240" t="str">
        <f>VLOOKUP($D2240,metadata!$B$2:$S$451,10,0)</f>
        <v/>
      </c>
      <c r="N2240" t="str">
        <f>VLOOKUP($D2240,metadata!$B$2:$S$451,11,0)</f>
        <v>phyllonorycter ringoniella</v>
      </c>
      <c r="O2240" t="str">
        <f>VLOOKUP($D2240,metadata!$B$2:$S$451,12,0)</f>
        <v>lepidoptera</v>
      </c>
      <c r="P2240" t="str">
        <f>VLOOKUP($D2240,metadata!$B$2:$S$451,13,0)</f>
        <v>Hamamatsu</v>
      </c>
      <c r="Q2240">
        <f>VLOOKUP($D2240,metadata!$B$2:$S$451,14,0)</f>
        <v>34.710892000000001</v>
      </c>
      <c r="R2240">
        <f>VLOOKUP($D2240,metadata!$B$2:$S$451,15,0)</f>
        <v>137.72608600000001</v>
      </c>
      <c r="S2240" t="str">
        <f>VLOOKUP($D2240,metadata!$B$2:$S$451,16,0)</f>
        <v/>
      </c>
      <c r="T2240" t="str">
        <f>VLOOKUP($D2240,metadata!$B$2:$S$451,17,0)</f>
        <v/>
      </c>
      <c r="U2240" t="str">
        <f>VLOOKUP($D2240,metadata!$B$2:$S$451,18,0)</f>
        <v/>
      </c>
      <c r="V2240">
        <f>VLOOKUP($D2240,metadata!$B$2:$Z$451,19,0)</f>
        <v>1</v>
      </c>
      <c r="W2240" t="str">
        <f>VLOOKUP($D2240,metadata!$B$2:$Z$451,20,0)</f>
        <v>not translated</v>
      </c>
      <c r="X2240" t="str">
        <f>VLOOKUP($D2240,metadata!$B$2:$Z$451,21,0)</f>
        <v/>
      </c>
      <c r="Y2240">
        <f>VLOOKUP($D2240,metadata!$B$2:$Z$451,22,0)</f>
        <v>54</v>
      </c>
      <c r="Z2240" t="str">
        <f>VLOOKUP($D2240,metadata!$B$2:$Z$451,23,0)</f>
        <v/>
      </c>
      <c r="AA2240" t="str">
        <f>VLOOKUP($D2240,metadata!$B$2:$Z$451,24,0)</f>
        <v/>
      </c>
      <c r="AB2240" t="str">
        <f>VLOOKUP($D2240,metadata!$B$2:$Z$451,25,0)</f>
        <v/>
      </c>
      <c r="AC2240">
        <v>12.0152404633891</v>
      </c>
      <c r="AD2240">
        <v>85.247791326685999</v>
      </c>
      <c r="AF2240">
        <f>IF(AE2240="",V2240,AE2240)</f>
        <v>1</v>
      </c>
      <c r="AG2240">
        <f>ROUND(AC2240,1)</f>
        <v>12</v>
      </c>
      <c r="AH2240">
        <v>1985</v>
      </c>
      <c r="AI2240" t="s">
        <v>37</v>
      </c>
      <c r="AJ2240" t="s">
        <v>37</v>
      </c>
    </row>
    <row r="2241" spans="3:36" x14ac:dyDescent="0.3">
      <c r="C2241">
        <v>2241</v>
      </c>
      <c r="D2241" t="str">
        <f t="shared" si="67"/>
        <v>54-Hamamatsu</v>
      </c>
      <c r="E2241" t="str">
        <f>VLOOKUP($D2241,metadata!$B$2:$S$451,2,0)</f>
        <v>UJIYE, T</v>
      </c>
      <c r="F2241" t="str">
        <f>VLOOKUP($D2241,metadata!$B$2:$S$451,3,0)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41" t="str">
        <f>VLOOKUP($D2241,metadata!$B$2:$S$451,4,0)</f>
        <v/>
      </c>
      <c r="H2241" t="str">
        <f>VLOOKUP($D2241,metadata!$B$2:$S$451,5,0)</f>
        <v>y</v>
      </c>
      <c r="I2241" t="str">
        <f>VLOOKUP($D2241,metadata!$B$2:$S$451,6,0)</f>
        <v>a</v>
      </c>
      <c r="J2241" t="str">
        <f>VLOOKUP($D2241,metadata!$B$2:$S$451,7,0)</f>
        <v>i</v>
      </c>
      <c r="K2241">
        <f>VLOOKUP($D2241,metadata!$B$2:$S$451,8,0)</f>
        <v>5</v>
      </c>
      <c r="L2241">
        <f>VLOOKUP($D2241,metadata!$B$2:$S$451,9,0)</f>
        <v>4</v>
      </c>
      <c r="M2241" t="str">
        <f>VLOOKUP($D2241,metadata!$B$2:$S$451,10,0)</f>
        <v/>
      </c>
      <c r="N2241" t="str">
        <f>VLOOKUP($D2241,metadata!$B$2:$S$451,11,0)</f>
        <v>phyllonorycter ringoniella</v>
      </c>
      <c r="O2241" t="str">
        <f>VLOOKUP($D2241,metadata!$B$2:$S$451,12,0)</f>
        <v>lepidoptera</v>
      </c>
      <c r="P2241" t="str">
        <f>VLOOKUP($D2241,metadata!$B$2:$S$451,13,0)</f>
        <v>Hamamatsu</v>
      </c>
      <c r="Q2241">
        <f>VLOOKUP($D2241,metadata!$B$2:$S$451,14,0)</f>
        <v>34.710892000000001</v>
      </c>
      <c r="R2241">
        <f>VLOOKUP($D2241,metadata!$B$2:$S$451,15,0)</f>
        <v>137.72608600000001</v>
      </c>
      <c r="S2241" t="str">
        <f>VLOOKUP($D2241,metadata!$B$2:$S$451,16,0)</f>
        <v/>
      </c>
      <c r="T2241" t="str">
        <f>VLOOKUP($D2241,metadata!$B$2:$S$451,17,0)</f>
        <v/>
      </c>
      <c r="U2241" t="str">
        <f>VLOOKUP($D2241,metadata!$B$2:$S$451,18,0)</f>
        <v/>
      </c>
      <c r="V2241">
        <f>VLOOKUP($D2241,metadata!$B$2:$Z$451,19,0)</f>
        <v>1</v>
      </c>
      <c r="W2241" t="str">
        <f>VLOOKUP($D2241,metadata!$B$2:$Z$451,20,0)</f>
        <v>not translated</v>
      </c>
      <c r="X2241" t="str">
        <f>VLOOKUP($D2241,metadata!$B$2:$Z$451,21,0)</f>
        <v/>
      </c>
      <c r="Y2241">
        <f>VLOOKUP($D2241,metadata!$B$2:$Z$451,22,0)</f>
        <v>54</v>
      </c>
      <c r="Z2241" t="str">
        <f>VLOOKUP($D2241,metadata!$B$2:$Z$451,23,0)</f>
        <v/>
      </c>
      <c r="AA2241" t="str">
        <f>VLOOKUP($D2241,metadata!$B$2:$Z$451,24,0)</f>
        <v/>
      </c>
      <c r="AB2241" t="str">
        <f>VLOOKUP($D2241,metadata!$B$2:$Z$451,25,0)</f>
        <v/>
      </c>
      <c r="AC2241">
        <v>12.9857558067729</v>
      </c>
      <c r="AD2241">
        <v>20.486937333783398</v>
      </c>
      <c r="AF2241">
        <f>IF(AE2241="",V2241,AE2241)</f>
        <v>1</v>
      </c>
      <c r="AG2241">
        <f>ROUND(AC2241,1)</f>
        <v>13</v>
      </c>
      <c r="AH2241">
        <v>1985</v>
      </c>
      <c r="AI2241" t="s">
        <v>37</v>
      </c>
      <c r="AJ2241" t="s">
        <v>37</v>
      </c>
    </row>
    <row r="2242" spans="3:36" x14ac:dyDescent="0.3">
      <c r="C2242">
        <v>2242</v>
      </c>
      <c r="D2242" t="str">
        <f t="shared" ref="D2242:D2305" si="68">VLOOKUP(C2242,$A$1:$B$451,2)</f>
        <v>54-Hamamatsu</v>
      </c>
      <c r="E2242" t="str">
        <f>VLOOKUP($D2242,metadata!$B$2:$S$451,2,0)</f>
        <v>UJIYE, T</v>
      </c>
      <c r="F2242" t="str">
        <f>VLOOKUP($D2242,metadata!$B$2:$S$451,3,0)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42" t="str">
        <f>VLOOKUP($D2242,metadata!$B$2:$S$451,4,0)</f>
        <v/>
      </c>
      <c r="H2242" t="str">
        <f>VLOOKUP($D2242,metadata!$B$2:$S$451,5,0)</f>
        <v>y</v>
      </c>
      <c r="I2242" t="str">
        <f>VLOOKUP($D2242,metadata!$B$2:$S$451,6,0)</f>
        <v>a</v>
      </c>
      <c r="J2242" t="str">
        <f>VLOOKUP($D2242,metadata!$B$2:$S$451,7,0)</f>
        <v>i</v>
      </c>
      <c r="K2242">
        <f>VLOOKUP($D2242,metadata!$B$2:$S$451,8,0)</f>
        <v>5</v>
      </c>
      <c r="L2242">
        <f>VLOOKUP($D2242,metadata!$B$2:$S$451,9,0)</f>
        <v>4</v>
      </c>
      <c r="M2242" t="str">
        <f>VLOOKUP($D2242,metadata!$B$2:$S$451,10,0)</f>
        <v/>
      </c>
      <c r="N2242" t="str">
        <f>VLOOKUP($D2242,metadata!$B$2:$S$451,11,0)</f>
        <v>phyllonorycter ringoniella</v>
      </c>
      <c r="O2242" t="str">
        <f>VLOOKUP($D2242,metadata!$B$2:$S$451,12,0)</f>
        <v>lepidoptera</v>
      </c>
      <c r="P2242" t="str">
        <f>VLOOKUP($D2242,metadata!$B$2:$S$451,13,0)</f>
        <v>Hamamatsu</v>
      </c>
      <c r="Q2242">
        <f>VLOOKUP($D2242,metadata!$B$2:$S$451,14,0)</f>
        <v>34.710892000000001</v>
      </c>
      <c r="R2242">
        <f>VLOOKUP($D2242,metadata!$B$2:$S$451,15,0)</f>
        <v>137.72608600000001</v>
      </c>
      <c r="S2242" t="str">
        <f>VLOOKUP($D2242,metadata!$B$2:$S$451,16,0)</f>
        <v/>
      </c>
      <c r="T2242" t="str">
        <f>VLOOKUP($D2242,metadata!$B$2:$S$451,17,0)</f>
        <v/>
      </c>
      <c r="U2242" t="str">
        <f>VLOOKUP($D2242,metadata!$B$2:$S$451,18,0)</f>
        <v/>
      </c>
      <c r="V2242">
        <f>VLOOKUP($D2242,metadata!$B$2:$Z$451,19,0)</f>
        <v>1</v>
      </c>
      <c r="W2242" t="str">
        <f>VLOOKUP($D2242,metadata!$B$2:$Z$451,20,0)</f>
        <v>not translated</v>
      </c>
      <c r="X2242" t="str">
        <f>VLOOKUP($D2242,metadata!$B$2:$Z$451,21,0)</f>
        <v/>
      </c>
      <c r="Y2242">
        <f>VLOOKUP($D2242,metadata!$B$2:$Z$451,22,0)</f>
        <v>54</v>
      </c>
      <c r="Z2242" t="str">
        <f>VLOOKUP($D2242,metadata!$B$2:$Z$451,23,0)</f>
        <v/>
      </c>
      <c r="AA2242" t="str">
        <f>VLOOKUP($D2242,metadata!$B$2:$Z$451,24,0)</f>
        <v/>
      </c>
      <c r="AB2242" t="str">
        <f>VLOOKUP($D2242,metadata!$B$2:$Z$451,25,0)</f>
        <v/>
      </c>
      <c r="AC2242">
        <v>13.9650317406733</v>
      </c>
      <c r="AD2242">
        <v>-0.45779025631314502</v>
      </c>
      <c r="AF2242">
        <f>IF(AE2242="",V2242,AE2242)</f>
        <v>1</v>
      </c>
      <c r="AG2242">
        <f>ROUND(AC2242,1)</f>
        <v>14</v>
      </c>
      <c r="AH2242">
        <v>1985</v>
      </c>
      <c r="AI2242" t="s">
        <v>37</v>
      </c>
      <c r="AJ2242" t="s">
        <v>37</v>
      </c>
    </row>
    <row r="2243" spans="3:36" x14ac:dyDescent="0.3">
      <c r="C2243">
        <v>2243</v>
      </c>
      <c r="D2243" t="str">
        <f t="shared" si="68"/>
        <v>54-Nimi</v>
      </c>
      <c r="E2243" t="str">
        <f>VLOOKUP($D2243,metadata!$B$2:$S$451,2,0)</f>
        <v>UJIYE, T</v>
      </c>
      <c r="F2243" t="str">
        <f>VLOOKUP($D2243,metadata!$B$2:$S$451,3,0)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43" t="str">
        <f>VLOOKUP($D2243,metadata!$B$2:$S$451,4,0)</f>
        <v/>
      </c>
      <c r="H2243" t="str">
        <f>VLOOKUP($D2243,metadata!$B$2:$S$451,5,0)</f>
        <v>y</v>
      </c>
      <c r="I2243" t="str">
        <f>VLOOKUP($D2243,metadata!$B$2:$S$451,6,0)</f>
        <v>a</v>
      </c>
      <c r="J2243" t="str">
        <f>VLOOKUP($D2243,metadata!$B$2:$S$451,7,0)</f>
        <v>i</v>
      </c>
      <c r="K2243">
        <f>VLOOKUP($D2243,metadata!$B$2:$S$451,8,0)</f>
        <v>5</v>
      </c>
      <c r="L2243">
        <f>VLOOKUP($D2243,metadata!$B$2:$S$451,9,0)</f>
        <v>4</v>
      </c>
      <c r="M2243" t="str">
        <f>VLOOKUP($D2243,metadata!$B$2:$S$451,10,0)</f>
        <v/>
      </c>
      <c r="N2243" t="str">
        <f>VLOOKUP($D2243,metadata!$B$2:$S$451,11,0)</f>
        <v>phyllonorycter ringoniella</v>
      </c>
      <c r="O2243" t="str">
        <f>VLOOKUP($D2243,metadata!$B$2:$S$451,12,0)</f>
        <v>lepidoptera</v>
      </c>
      <c r="P2243" t="str">
        <f>VLOOKUP($D2243,metadata!$B$2:$S$451,13,0)</f>
        <v>Nimi</v>
      </c>
      <c r="Q2243">
        <f>VLOOKUP($D2243,metadata!$B$2:$S$451,14,0)</f>
        <v>34.973880000000001</v>
      </c>
      <c r="R2243">
        <f>VLOOKUP($D2243,metadata!$B$2:$S$451,15,0)</f>
        <v>133.47305</v>
      </c>
      <c r="S2243" t="str">
        <f>VLOOKUP($D2243,metadata!$B$2:$S$451,16,0)</f>
        <v/>
      </c>
      <c r="T2243">
        <f>VLOOKUP($D2243,metadata!$B$2:$S$451,17,0)</f>
        <v>400</v>
      </c>
      <c r="U2243" t="str">
        <f>VLOOKUP($D2243,metadata!$B$2:$S$451,18,0)</f>
        <v/>
      </c>
      <c r="V2243">
        <f>VLOOKUP($D2243,metadata!$B$2:$Z$451,19,0)</f>
        <v>1</v>
      </c>
      <c r="W2243" t="str">
        <f>VLOOKUP($D2243,metadata!$B$2:$Z$451,20,0)</f>
        <v>not translated</v>
      </c>
      <c r="X2243" t="str">
        <f>VLOOKUP($D2243,metadata!$B$2:$Z$451,21,0)</f>
        <v/>
      </c>
      <c r="Y2243">
        <f>VLOOKUP($D2243,metadata!$B$2:$Z$451,22,0)</f>
        <v>54</v>
      </c>
      <c r="Z2243" t="str">
        <f>VLOOKUP($D2243,metadata!$B$2:$Z$451,23,0)</f>
        <v/>
      </c>
      <c r="AA2243" t="str">
        <f>VLOOKUP($D2243,metadata!$B$2:$Z$451,24,0)</f>
        <v/>
      </c>
      <c r="AB2243" t="str">
        <f>VLOOKUP($D2243,metadata!$B$2:$Z$451,25,0)</f>
        <v/>
      </c>
      <c r="AC2243">
        <v>11.0136678385877</v>
      </c>
      <c r="AD2243">
        <v>97.6830543502425</v>
      </c>
      <c r="AF2243">
        <f>IF(AE2243="",V2243,AE2243)</f>
        <v>1</v>
      </c>
      <c r="AG2243">
        <f>ROUND(AC2243,1)</f>
        <v>11</v>
      </c>
      <c r="AH2243">
        <v>1985</v>
      </c>
      <c r="AI2243" t="s">
        <v>38</v>
      </c>
      <c r="AJ2243" t="s">
        <v>38</v>
      </c>
    </row>
    <row r="2244" spans="3:36" x14ac:dyDescent="0.3">
      <c r="C2244">
        <v>2244</v>
      </c>
      <c r="D2244" t="str">
        <f t="shared" si="68"/>
        <v>54-Nimi</v>
      </c>
      <c r="E2244" t="str">
        <f>VLOOKUP($D2244,metadata!$B$2:$S$451,2,0)</f>
        <v>UJIYE, T</v>
      </c>
      <c r="F2244" t="str">
        <f>VLOOKUP($D2244,metadata!$B$2:$S$451,3,0)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44" t="str">
        <f>VLOOKUP($D2244,metadata!$B$2:$S$451,4,0)</f>
        <v/>
      </c>
      <c r="H2244" t="str">
        <f>VLOOKUP($D2244,metadata!$B$2:$S$451,5,0)</f>
        <v>y</v>
      </c>
      <c r="I2244" t="str">
        <f>VLOOKUP($D2244,metadata!$B$2:$S$451,6,0)</f>
        <v>a</v>
      </c>
      <c r="J2244" t="str">
        <f>VLOOKUP($D2244,metadata!$B$2:$S$451,7,0)</f>
        <v>i</v>
      </c>
      <c r="K2244">
        <f>VLOOKUP($D2244,metadata!$B$2:$S$451,8,0)</f>
        <v>5</v>
      </c>
      <c r="L2244">
        <f>VLOOKUP($D2244,metadata!$B$2:$S$451,9,0)</f>
        <v>4</v>
      </c>
      <c r="M2244" t="str">
        <f>VLOOKUP($D2244,metadata!$B$2:$S$451,10,0)</f>
        <v/>
      </c>
      <c r="N2244" t="str">
        <f>VLOOKUP($D2244,metadata!$B$2:$S$451,11,0)</f>
        <v>phyllonorycter ringoniella</v>
      </c>
      <c r="O2244" t="str">
        <f>VLOOKUP($D2244,metadata!$B$2:$S$451,12,0)</f>
        <v>lepidoptera</v>
      </c>
      <c r="P2244" t="str">
        <f>VLOOKUP($D2244,metadata!$B$2:$S$451,13,0)</f>
        <v>Nimi</v>
      </c>
      <c r="Q2244">
        <f>VLOOKUP($D2244,metadata!$B$2:$S$451,14,0)</f>
        <v>34.973880000000001</v>
      </c>
      <c r="R2244">
        <f>VLOOKUP($D2244,metadata!$B$2:$S$451,15,0)</f>
        <v>133.47305</v>
      </c>
      <c r="S2244" t="str">
        <f>VLOOKUP($D2244,metadata!$B$2:$S$451,16,0)</f>
        <v/>
      </c>
      <c r="T2244">
        <f>VLOOKUP($D2244,metadata!$B$2:$S$451,17,0)</f>
        <v>400</v>
      </c>
      <c r="U2244" t="str">
        <f>VLOOKUP($D2244,metadata!$B$2:$S$451,18,0)</f>
        <v/>
      </c>
      <c r="V2244">
        <f>VLOOKUP($D2244,metadata!$B$2:$Z$451,19,0)</f>
        <v>1</v>
      </c>
      <c r="W2244" t="str">
        <f>VLOOKUP($D2244,metadata!$B$2:$Z$451,20,0)</f>
        <v>not translated</v>
      </c>
      <c r="X2244" t="str">
        <f>VLOOKUP($D2244,metadata!$B$2:$Z$451,21,0)</f>
        <v/>
      </c>
      <c r="Y2244">
        <f>VLOOKUP($D2244,metadata!$B$2:$Z$451,22,0)</f>
        <v>54</v>
      </c>
      <c r="Z2244" t="str">
        <f>VLOOKUP($D2244,metadata!$B$2:$Z$451,23,0)</f>
        <v/>
      </c>
      <c r="AA2244" t="str">
        <f>VLOOKUP($D2244,metadata!$B$2:$Z$451,24,0)</f>
        <v/>
      </c>
      <c r="AB2244" t="str">
        <f>VLOOKUP($D2244,metadata!$B$2:$Z$451,25,0)</f>
        <v/>
      </c>
      <c r="AC2244">
        <v>11.9848418729879</v>
      </c>
      <c r="AD2244">
        <v>97.870781289881705</v>
      </c>
      <c r="AF2244">
        <f>IF(AE2244="",V2244,AE2244)</f>
        <v>1</v>
      </c>
      <c r="AG2244">
        <f>ROUND(AC2244,1)</f>
        <v>12</v>
      </c>
      <c r="AH2244">
        <v>1985</v>
      </c>
      <c r="AI2244" t="s">
        <v>38</v>
      </c>
      <c r="AJ2244" t="s">
        <v>38</v>
      </c>
    </row>
    <row r="2245" spans="3:36" x14ac:dyDescent="0.3">
      <c r="C2245">
        <v>2245</v>
      </c>
      <c r="D2245" t="str">
        <f t="shared" si="68"/>
        <v>54-Nimi</v>
      </c>
      <c r="E2245" t="str">
        <f>VLOOKUP($D2245,metadata!$B$2:$S$451,2,0)</f>
        <v>UJIYE, T</v>
      </c>
      <c r="F2245" t="str">
        <f>VLOOKUP($D2245,metadata!$B$2:$S$451,3,0)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45" t="str">
        <f>VLOOKUP($D2245,metadata!$B$2:$S$451,4,0)</f>
        <v/>
      </c>
      <c r="H2245" t="str">
        <f>VLOOKUP($D2245,metadata!$B$2:$S$451,5,0)</f>
        <v>y</v>
      </c>
      <c r="I2245" t="str">
        <f>VLOOKUP($D2245,metadata!$B$2:$S$451,6,0)</f>
        <v>a</v>
      </c>
      <c r="J2245" t="str">
        <f>VLOOKUP($D2245,metadata!$B$2:$S$451,7,0)</f>
        <v>i</v>
      </c>
      <c r="K2245">
        <f>VLOOKUP($D2245,metadata!$B$2:$S$451,8,0)</f>
        <v>5</v>
      </c>
      <c r="L2245">
        <f>VLOOKUP($D2245,metadata!$B$2:$S$451,9,0)</f>
        <v>4</v>
      </c>
      <c r="M2245" t="str">
        <f>VLOOKUP($D2245,metadata!$B$2:$S$451,10,0)</f>
        <v/>
      </c>
      <c r="N2245" t="str">
        <f>VLOOKUP($D2245,metadata!$B$2:$S$451,11,0)</f>
        <v>phyllonorycter ringoniella</v>
      </c>
      <c r="O2245" t="str">
        <f>VLOOKUP($D2245,metadata!$B$2:$S$451,12,0)</f>
        <v>lepidoptera</v>
      </c>
      <c r="P2245" t="str">
        <f>VLOOKUP($D2245,metadata!$B$2:$S$451,13,0)</f>
        <v>Nimi</v>
      </c>
      <c r="Q2245">
        <f>VLOOKUP($D2245,metadata!$B$2:$S$451,14,0)</f>
        <v>34.973880000000001</v>
      </c>
      <c r="R2245">
        <f>VLOOKUP($D2245,metadata!$B$2:$S$451,15,0)</f>
        <v>133.47305</v>
      </c>
      <c r="S2245" t="str">
        <f>VLOOKUP($D2245,metadata!$B$2:$S$451,16,0)</f>
        <v/>
      </c>
      <c r="T2245">
        <f>VLOOKUP($D2245,metadata!$B$2:$S$451,17,0)</f>
        <v>400</v>
      </c>
      <c r="U2245" t="str">
        <f>VLOOKUP($D2245,metadata!$B$2:$S$451,18,0)</f>
        <v/>
      </c>
      <c r="V2245">
        <f>VLOOKUP($D2245,metadata!$B$2:$Z$451,19,0)</f>
        <v>1</v>
      </c>
      <c r="W2245" t="str">
        <f>VLOOKUP($D2245,metadata!$B$2:$Z$451,20,0)</f>
        <v>not translated</v>
      </c>
      <c r="X2245" t="str">
        <f>VLOOKUP($D2245,metadata!$B$2:$Z$451,21,0)</f>
        <v/>
      </c>
      <c r="Y2245">
        <f>VLOOKUP($D2245,metadata!$B$2:$Z$451,22,0)</f>
        <v>54</v>
      </c>
      <c r="Z2245" t="str">
        <f>VLOOKUP($D2245,metadata!$B$2:$Z$451,23,0)</f>
        <v/>
      </c>
      <c r="AA2245" t="str">
        <f>VLOOKUP($D2245,metadata!$B$2:$Z$451,24,0)</f>
        <v/>
      </c>
      <c r="AB2245" t="str">
        <f>VLOOKUP($D2245,metadata!$B$2:$Z$451,25,0)</f>
        <v/>
      </c>
      <c r="AC2245">
        <v>13.035717520357601</v>
      </c>
      <c r="AD2245">
        <v>56.836801067079399</v>
      </c>
      <c r="AF2245">
        <f>IF(AE2245="",V2245,AE2245)</f>
        <v>1</v>
      </c>
      <c r="AG2245">
        <f>ROUND(AC2245,1)</f>
        <v>13</v>
      </c>
      <c r="AH2245">
        <v>1985</v>
      </c>
      <c r="AI2245" t="s">
        <v>38</v>
      </c>
      <c r="AJ2245" t="s">
        <v>38</v>
      </c>
    </row>
    <row r="2246" spans="3:36" x14ac:dyDescent="0.3">
      <c r="C2246">
        <v>2246</v>
      </c>
      <c r="D2246" t="str">
        <f t="shared" si="68"/>
        <v>54-Nimi</v>
      </c>
      <c r="E2246" t="str">
        <f>VLOOKUP($D2246,metadata!$B$2:$S$451,2,0)</f>
        <v>UJIYE, T</v>
      </c>
      <c r="F2246" t="str">
        <f>VLOOKUP($D2246,metadata!$B$2:$S$451,3,0)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46" t="str">
        <f>VLOOKUP($D2246,metadata!$B$2:$S$451,4,0)</f>
        <v/>
      </c>
      <c r="H2246" t="str">
        <f>VLOOKUP($D2246,metadata!$B$2:$S$451,5,0)</f>
        <v>y</v>
      </c>
      <c r="I2246" t="str">
        <f>VLOOKUP($D2246,metadata!$B$2:$S$451,6,0)</f>
        <v>a</v>
      </c>
      <c r="J2246" t="str">
        <f>VLOOKUP($D2246,metadata!$B$2:$S$451,7,0)</f>
        <v>i</v>
      </c>
      <c r="K2246">
        <f>VLOOKUP($D2246,metadata!$B$2:$S$451,8,0)</f>
        <v>5</v>
      </c>
      <c r="L2246">
        <f>VLOOKUP($D2246,metadata!$B$2:$S$451,9,0)</f>
        <v>4</v>
      </c>
      <c r="M2246" t="str">
        <f>VLOOKUP($D2246,metadata!$B$2:$S$451,10,0)</f>
        <v/>
      </c>
      <c r="N2246" t="str">
        <f>VLOOKUP($D2246,metadata!$B$2:$S$451,11,0)</f>
        <v>phyllonorycter ringoniella</v>
      </c>
      <c r="O2246" t="str">
        <f>VLOOKUP($D2246,metadata!$B$2:$S$451,12,0)</f>
        <v>lepidoptera</v>
      </c>
      <c r="P2246" t="str">
        <f>VLOOKUP($D2246,metadata!$B$2:$S$451,13,0)</f>
        <v>Nimi</v>
      </c>
      <c r="Q2246">
        <f>VLOOKUP($D2246,metadata!$B$2:$S$451,14,0)</f>
        <v>34.973880000000001</v>
      </c>
      <c r="R2246">
        <f>VLOOKUP($D2246,metadata!$B$2:$S$451,15,0)</f>
        <v>133.47305</v>
      </c>
      <c r="S2246" t="str">
        <f>VLOOKUP($D2246,metadata!$B$2:$S$451,16,0)</f>
        <v/>
      </c>
      <c r="T2246">
        <f>VLOOKUP($D2246,metadata!$B$2:$S$451,17,0)</f>
        <v>400</v>
      </c>
      <c r="U2246" t="str">
        <f>VLOOKUP($D2246,metadata!$B$2:$S$451,18,0)</f>
        <v/>
      </c>
      <c r="V2246">
        <f>VLOOKUP($D2246,metadata!$B$2:$Z$451,19,0)</f>
        <v>1</v>
      </c>
      <c r="W2246" t="str">
        <f>VLOOKUP($D2246,metadata!$B$2:$Z$451,20,0)</f>
        <v>not translated</v>
      </c>
      <c r="X2246" t="str">
        <f>VLOOKUP($D2246,metadata!$B$2:$Z$451,21,0)</f>
        <v/>
      </c>
      <c r="Y2246">
        <f>VLOOKUP($D2246,metadata!$B$2:$Z$451,22,0)</f>
        <v>54</v>
      </c>
      <c r="Z2246" t="str">
        <f>VLOOKUP($D2246,metadata!$B$2:$Z$451,23,0)</f>
        <v/>
      </c>
      <c r="AA2246" t="str">
        <f>VLOOKUP($D2246,metadata!$B$2:$Z$451,24,0)</f>
        <v/>
      </c>
      <c r="AB2246" t="str">
        <f>VLOOKUP($D2246,metadata!$B$2:$Z$451,25,0)</f>
        <v/>
      </c>
      <c r="AC2246">
        <v>14.054383177031401</v>
      </c>
      <c r="AD2246">
        <v>-0.182786757017112</v>
      </c>
      <c r="AF2246">
        <f>IF(AE2246="",V2246,AE2246)</f>
        <v>1</v>
      </c>
      <c r="AG2246">
        <v>14</v>
      </c>
      <c r="AH2246">
        <v>1985</v>
      </c>
      <c r="AI2246" t="s">
        <v>38</v>
      </c>
      <c r="AJ2246" t="s">
        <v>38</v>
      </c>
    </row>
    <row r="2247" spans="3:36" x14ac:dyDescent="0.3">
      <c r="C2247">
        <v>2247</v>
      </c>
      <c r="D2247" t="str">
        <f t="shared" si="68"/>
        <v>54-Amagi</v>
      </c>
      <c r="E2247" t="str">
        <f>VLOOKUP($D2247,metadata!$B$2:$S$451,2,0)</f>
        <v>UJIYE, T</v>
      </c>
      <c r="F2247" t="str">
        <f>VLOOKUP($D2247,metadata!$B$2:$S$451,3,0)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47" t="str">
        <f>VLOOKUP($D2247,metadata!$B$2:$S$451,4,0)</f>
        <v/>
      </c>
      <c r="H2247" t="str">
        <f>VLOOKUP($D2247,metadata!$B$2:$S$451,5,0)</f>
        <v>y</v>
      </c>
      <c r="I2247" t="str">
        <f>VLOOKUP($D2247,metadata!$B$2:$S$451,6,0)</f>
        <v>a</v>
      </c>
      <c r="J2247" t="str">
        <f>VLOOKUP($D2247,metadata!$B$2:$S$451,7,0)</f>
        <v>i</v>
      </c>
      <c r="K2247">
        <f>VLOOKUP($D2247,metadata!$B$2:$S$451,8,0)</f>
        <v>5</v>
      </c>
      <c r="L2247">
        <f>VLOOKUP($D2247,metadata!$B$2:$S$451,9,0)</f>
        <v>4</v>
      </c>
      <c r="M2247" t="str">
        <f>VLOOKUP($D2247,metadata!$B$2:$S$451,10,0)</f>
        <v/>
      </c>
      <c r="N2247" t="str">
        <f>VLOOKUP($D2247,metadata!$B$2:$S$451,11,0)</f>
        <v>phyllonorycter ringoniella</v>
      </c>
      <c r="O2247" t="str">
        <f>VLOOKUP($D2247,metadata!$B$2:$S$451,12,0)</f>
        <v>lepidoptera</v>
      </c>
      <c r="P2247" t="str">
        <f>VLOOKUP($D2247,metadata!$B$2:$S$451,13,0)</f>
        <v>Amagi</v>
      </c>
      <c r="Q2247">
        <f>VLOOKUP($D2247,metadata!$B$2:$S$451,14,0)</f>
        <v>33.423411000000002</v>
      </c>
      <c r="R2247">
        <f>VLOOKUP($D2247,metadata!$B$2:$S$451,15,0)</f>
        <v>130.665569</v>
      </c>
      <c r="S2247" t="str">
        <f>VLOOKUP($D2247,metadata!$B$2:$S$451,16,0)</f>
        <v/>
      </c>
      <c r="T2247" t="str">
        <f>VLOOKUP($D2247,metadata!$B$2:$S$451,17,0)</f>
        <v/>
      </c>
      <c r="U2247" t="str">
        <f>VLOOKUP($D2247,metadata!$B$2:$S$451,18,0)</f>
        <v/>
      </c>
      <c r="V2247">
        <f>VLOOKUP($D2247,metadata!$B$2:$Z$451,19,0)</f>
        <v>1</v>
      </c>
      <c r="W2247" t="str">
        <f>VLOOKUP($D2247,metadata!$B$2:$Z$451,20,0)</f>
        <v>not translated</v>
      </c>
      <c r="X2247" t="str">
        <f>VLOOKUP($D2247,metadata!$B$2:$Z$451,21,0)</f>
        <v/>
      </c>
      <c r="Y2247">
        <f>VLOOKUP($D2247,metadata!$B$2:$Z$451,22,0)</f>
        <v>54</v>
      </c>
      <c r="Z2247" t="str">
        <f>VLOOKUP($D2247,metadata!$B$2:$Z$451,23,0)</f>
        <v/>
      </c>
      <c r="AA2247" t="str">
        <f>VLOOKUP($D2247,metadata!$B$2:$Z$451,24,0)</f>
        <v/>
      </c>
      <c r="AB2247" t="str">
        <f>VLOOKUP($D2247,metadata!$B$2:$Z$451,25,0)</f>
        <v/>
      </c>
      <c r="AC2247">
        <v>11.0395214609766</v>
      </c>
      <c r="AD2247">
        <v>96.914855952508404</v>
      </c>
      <c r="AF2247">
        <f>IF(AE2247="",V2247,AE2247)</f>
        <v>1</v>
      </c>
      <c r="AG2247">
        <f>ROUND(AC2247,1)</f>
        <v>11</v>
      </c>
      <c r="AH2247">
        <v>1985</v>
      </c>
      <c r="AI2247" t="s">
        <v>37</v>
      </c>
      <c r="AJ2247" t="s">
        <v>37</v>
      </c>
    </row>
    <row r="2248" spans="3:36" x14ac:dyDescent="0.3">
      <c r="C2248">
        <v>2248</v>
      </c>
      <c r="D2248" t="str">
        <f t="shared" si="68"/>
        <v>54-Amagi</v>
      </c>
      <c r="E2248" t="str">
        <f>VLOOKUP($D2248,metadata!$B$2:$S$451,2,0)</f>
        <v>UJIYE, T</v>
      </c>
      <c r="F2248" t="str">
        <f>VLOOKUP($D2248,metadata!$B$2:$S$451,3,0)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48" t="str">
        <f>VLOOKUP($D2248,metadata!$B$2:$S$451,4,0)</f>
        <v/>
      </c>
      <c r="H2248" t="str">
        <f>VLOOKUP($D2248,metadata!$B$2:$S$451,5,0)</f>
        <v>y</v>
      </c>
      <c r="I2248" t="str">
        <f>VLOOKUP($D2248,metadata!$B$2:$S$451,6,0)</f>
        <v>a</v>
      </c>
      <c r="J2248" t="str">
        <f>VLOOKUP($D2248,metadata!$B$2:$S$451,7,0)</f>
        <v>i</v>
      </c>
      <c r="K2248">
        <f>VLOOKUP($D2248,metadata!$B$2:$S$451,8,0)</f>
        <v>5</v>
      </c>
      <c r="L2248">
        <f>VLOOKUP($D2248,metadata!$B$2:$S$451,9,0)</f>
        <v>4</v>
      </c>
      <c r="M2248" t="str">
        <f>VLOOKUP($D2248,metadata!$B$2:$S$451,10,0)</f>
        <v/>
      </c>
      <c r="N2248" t="str">
        <f>VLOOKUP($D2248,metadata!$B$2:$S$451,11,0)</f>
        <v>phyllonorycter ringoniella</v>
      </c>
      <c r="O2248" t="str">
        <f>VLOOKUP($D2248,metadata!$B$2:$S$451,12,0)</f>
        <v>lepidoptera</v>
      </c>
      <c r="P2248" t="str">
        <f>VLOOKUP($D2248,metadata!$B$2:$S$451,13,0)</f>
        <v>Amagi</v>
      </c>
      <c r="Q2248">
        <f>VLOOKUP($D2248,metadata!$B$2:$S$451,14,0)</f>
        <v>33.423411000000002</v>
      </c>
      <c r="R2248">
        <f>VLOOKUP($D2248,metadata!$B$2:$S$451,15,0)</f>
        <v>130.665569</v>
      </c>
      <c r="S2248" t="str">
        <f>VLOOKUP($D2248,metadata!$B$2:$S$451,16,0)</f>
        <v/>
      </c>
      <c r="T2248" t="str">
        <f>VLOOKUP($D2248,metadata!$B$2:$S$451,17,0)</f>
        <v/>
      </c>
      <c r="U2248" t="str">
        <f>VLOOKUP($D2248,metadata!$B$2:$S$451,18,0)</f>
        <v/>
      </c>
      <c r="V2248">
        <f>VLOOKUP($D2248,metadata!$B$2:$Z$451,19,0)</f>
        <v>1</v>
      </c>
      <c r="W2248" t="str">
        <f>VLOOKUP($D2248,metadata!$B$2:$Z$451,20,0)</f>
        <v>not translated</v>
      </c>
      <c r="X2248" t="str">
        <f>VLOOKUP($D2248,metadata!$B$2:$Z$451,21,0)</f>
        <v/>
      </c>
      <c r="Y2248">
        <f>VLOOKUP($D2248,metadata!$B$2:$Z$451,22,0)</f>
        <v>54</v>
      </c>
      <c r="Z2248" t="str">
        <f>VLOOKUP($D2248,metadata!$B$2:$Z$451,23,0)</f>
        <v/>
      </c>
      <c r="AA2248" t="str">
        <f>VLOOKUP($D2248,metadata!$B$2:$Z$451,24,0)</f>
        <v/>
      </c>
      <c r="AB2248" t="str">
        <f>VLOOKUP($D2248,metadata!$B$2:$Z$451,25,0)</f>
        <v/>
      </c>
      <c r="AC2248">
        <v>11.964126040525899</v>
      </c>
      <c r="AD2248">
        <v>85.237910961441898</v>
      </c>
      <c r="AF2248">
        <f>IF(AE2248="",V2248,AE2248)</f>
        <v>1</v>
      </c>
      <c r="AG2248">
        <f>ROUND(AC2248,1)</f>
        <v>12</v>
      </c>
      <c r="AH2248">
        <v>1985</v>
      </c>
      <c r="AI2248" t="s">
        <v>37</v>
      </c>
      <c r="AJ2248" t="s">
        <v>37</v>
      </c>
    </row>
    <row r="2249" spans="3:36" x14ac:dyDescent="0.3">
      <c r="C2249">
        <v>2249</v>
      </c>
      <c r="D2249" t="str">
        <f t="shared" si="68"/>
        <v>54-Amagi</v>
      </c>
      <c r="E2249" t="str">
        <f>VLOOKUP($D2249,metadata!$B$2:$S$451,2,0)</f>
        <v>UJIYE, T</v>
      </c>
      <c r="F2249" t="str">
        <f>VLOOKUP($D2249,metadata!$B$2:$S$451,3,0)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49" t="str">
        <f>VLOOKUP($D2249,metadata!$B$2:$S$451,4,0)</f>
        <v/>
      </c>
      <c r="H2249" t="str">
        <f>VLOOKUP($D2249,metadata!$B$2:$S$451,5,0)</f>
        <v>y</v>
      </c>
      <c r="I2249" t="str">
        <f>VLOOKUP($D2249,metadata!$B$2:$S$451,6,0)</f>
        <v>a</v>
      </c>
      <c r="J2249" t="str">
        <f>VLOOKUP($D2249,metadata!$B$2:$S$451,7,0)</f>
        <v>i</v>
      </c>
      <c r="K2249">
        <f>VLOOKUP($D2249,metadata!$B$2:$S$451,8,0)</f>
        <v>5</v>
      </c>
      <c r="L2249">
        <f>VLOOKUP($D2249,metadata!$B$2:$S$451,9,0)</f>
        <v>4</v>
      </c>
      <c r="M2249" t="str">
        <f>VLOOKUP($D2249,metadata!$B$2:$S$451,10,0)</f>
        <v/>
      </c>
      <c r="N2249" t="str">
        <f>VLOOKUP($D2249,metadata!$B$2:$S$451,11,0)</f>
        <v>phyllonorycter ringoniella</v>
      </c>
      <c r="O2249" t="str">
        <f>VLOOKUP($D2249,metadata!$B$2:$S$451,12,0)</f>
        <v>lepidoptera</v>
      </c>
      <c r="P2249" t="str">
        <f>VLOOKUP($D2249,metadata!$B$2:$S$451,13,0)</f>
        <v>Amagi</v>
      </c>
      <c r="Q2249">
        <f>VLOOKUP($D2249,metadata!$B$2:$S$451,14,0)</f>
        <v>33.423411000000002</v>
      </c>
      <c r="R2249">
        <f>VLOOKUP($D2249,metadata!$B$2:$S$451,15,0)</f>
        <v>130.665569</v>
      </c>
      <c r="S2249" t="str">
        <f>VLOOKUP($D2249,metadata!$B$2:$S$451,16,0)</f>
        <v/>
      </c>
      <c r="T2249" t="str">
        <f>VLOOKUP($D2249,metadata!$B$2:$S$451,17,0)</f>
        <v/>
      </c>
      <c r="U2249" t="str">
        <f>VLOOKUP($D2249,metadata!$B$2:$S$451,18,0)</f>
        <v/>
      </c>
      <c r="V2249">
        <f>VLOOKUP($D2249,metadata!$B$2:$Z$451,19,0)</f>
        <v>1</v>
      </c>
      <c r="W2249" t="str">
        <f>VLOOKUP($D2249,metadata!$B$2:$Z$451,20,0)</f>
        <v>not translated</v>
      </c>
      <c r="X2249" t="str">
        <f>VLOOKUP($D2249,metadata!$B$2:$Z$451,21,0)</f>
        <v/>
      </c>
      <c r="Y2249">
        <f>VLOOKUP($D2249,metadata!$B$2:$Z$451,22,0)</f>
        <v>54</v>
      </c>
      <c r="Z2249" t="str">
        <f>VLOOKUP($D2249,metadata!$B$2:$Z$451,23,0)</f>
        <v/>
      </c>
      <c r="AA2249" t="str">
        <f>VLOOKUP($D2249,metadata!$B$2:$Z$451,24,0)</f>
        <v/>
      </c>
      <c r="AB2249" t="str">
        <f>VLOOKUP($D2249,metadata!$B$2:$Z$451,25,0)</f>
        <v/>
      </c>
      <c r="AC2249">
        <v>13.0003128782327</v>
      </c>
      <c r="AD2249">
        <v>15.850575942957301</v>
      </c>
      <c r="AF2249">
        <f>IF(AE2249="",V2249,AE2249)</f>
        <v>1</v>
      </c>
      <c r="AG2249">
        <f>ROUND(AC2249,1)</f>
        <v>13</v>
      </c>
      <c r="AH2249">
        <v>1985</v>
      </c>
      <c r="AI2249" t="s">
        <v>37</v>
      </c>
      <c r="AJ2249" t="s">
        <v>37</v>
      </c>
    </row>
    <row r="2250" spans="3:36" x14ac:dyDescent="0.3">
      <c r="C2250">
        <v>2250</v>
      </c>
      <c r="D2250" t="str">
        <f t="shared" si="68"/>
        <v>54-Amagi</v>
      </c>
      <c r="E2250" t="str">
        <f>VLOOKUP($D2250,metadata!$B$2:$S$451,2,0)</f>
        <v>UJIYE, T</v>
      </c>
      <c r="F2250" t="str">
        <f>VLOOKUP($D2250,metadata!$B$2:$S$451,3,0)</f>
        <v>STUDIES ON THE DIAPAUSE OF THE APPLE LEAF MINER, PHYLLONORYCTER-RINGONIELLA (MATSUMURA) (LEPIDOPTERA, GRACILLARIIDAE) .3. THE GEOGRAPHICAL VARIATION IN THE PHOTOPERIODIC RESPONSES ON THE INDUCTION OF DIAPAUSE</v>
      </c>
      <c r="G2250" t="str">
        <f>VLOOKUP($D2250,metadata!$B$2:$S$451,4,0)</f>
        <v/>
      </c>
      <c r="H2250" t="str">
        <f>VLOOKUP($D2250,metadata!$B$2:$S$451,5,0)</f>
        <v>y</v>
      </c>
      <c r="I2250" t="str">
        <f>VLOOKUP($D2250,metadata!$B$2:$S$451,6,0)</f>
        <v>a</v>
      </c>
      <c r="J2250" t="str">
        <f>VLOOKUP($D2250,metadata!$B$2:$S$451,7,0)</f>
        <v>i</v>
      </c>
      <c r="K2250">
        <f>VLOOKUP($D2250,metadata!$B$2:$S$451,8,0)</f>
        <v>5</v>
      </c>
      <c r="L2250">
        <f>VLOOKUP($D2250,metadata!$B$2:$S$451,9,0)</f>
        <v>4</v>
      </c>
      <c r="M2250" t="str">
        <f>VLOOKUP($D2250,metadata!$B$2:$S$451,10,0)</f>
        <v/>
      </c>
      <c r="N2250" t="str">
        <f>VLOOKUP($D2250,metadata!$B$2:$S$451,11,0)</f>
        <v>phyllonorycter ringoniella</v>
      </c>
      <c r="O2250" t="str">
        <f>VLOOKUP($D2250,metadata!$B$2:$S$451,12,0)</f>
        <v>lepidoptera</v>
      </c>
      <c r="P2250" t="str">
        <f>VLOOKUP($D2250,metadata!$B$2:$S$451,13,0)</f>
        <v>Amagi</v>
      </c>
      <c r="Q2250">
        <f>VLOOKUP($D2250,metadata!$B$2:$S$451,14,0)</f>
        <v>33.423411000000002</v>
      </c>
      <c r="R2250">
        <f>VLOOKUP($D2250,metadata!$B$2:$S$451,15,0)</f>
        <v>130.665569</v>
      </c>
      <c r="S2250" t="str">
        <f>VLOOKUP($D2250,metadata!$B$2:$S$451,16,0)</f>
        <v/>
      </c>
      <c r="T2250" t="str">
        <f>VLOOKUP($D2250,metadata!$B$2:$S$451,17,0)</f>
        <v/>
      </c>
      <c r="U2250" t="str">
        <f>VLOOKUP($D2250,metadata!$B$2:$S$451,18,0)</f>
        <v/>
      </c>
      <c r="V2250">
        <f>VLOOKUP($D2250,metadata!$B$2:$Z$451,19,0)</f>
        <v>1</v>
      </c>
      <c r="W2250" t="str">
        <f>VLOOKUP($D2250,metadata!$B$2:$Z$451,20,0)</f>
        <v>not translated</v>
      </c>
      <c r="X2250" t="str">
        <f>VLOOKUP($D2250,metadata!$B$2:$Z$451,21,0)</f>
        <v/>
      </c>
      <c r="Y2250">
        <f>VLOOKUP($D2250,metadata!$B$2:$Z$451,22,0)</f>
        <v>54</v>
      </c>
      <c r="Z2250" t="str">
        <f>VLOOKUP($D2250,metadata!$B$2:$Z$451,23,0)</f>
        <v/>
      </c>
      <c r="AA2250" t="str">
        <f>VLOOKUP($D2250,metadata!$B$2:$Z$451,24,0)</f>
        <v/>
      </c>
      <c r="AB2250" t="str">
        <f>VLOOKUP($D2250,metadata!$B$2:$Z$451,25,0)</f>
        <v/>
      </c>
      <c r="AC2250">
        <v>13.9904901484524</v>
      </c>
      <c r="AD2250">
        <v>-0.195137213572323</v>
      </c>
      <c r="AF2250">
        <f>IF(AE2250="",V2250,AE2250)</f>
        <v>1</v>
      </c>
      <c r="AG2250">
        <f>ROUND(AC2250,1)</f>
        <v>14</v>
      </c>
      <c r="AH2250">
        <v>1985</v>
      </c>
      <c r="AI2250" t="s">
        <v>37</v>
      </c>
      <c r="AJ2250" t="s">
        <v>37</v>
      </c>
    </row>
    <row r="2251" spans="3:36" x14ac:dyDescent="0.3">
      <c r="C2251">
        <v>2251</v>
      </c>
      <c r="D2251" t="str">
        <f t="shared" si="68"/>
        <v>55-BRU</v>
      </c>
      <c r="E2251" t="str">
        <f>VLOOKUP($D2251,metadata!$B$2:$S$451,2,0)</f>
        <v>Urbanski, J; Mogi, M; O'Donnell, D; DeCotiis, M; Toma, T; Armbruster, P</v>
      </c>
      <c r="F2251" t="str">
        <f>VLOOKUP($D2251,metadata!$B$2:$S$451,3,0)</f>
        <v>Rapid Adaptive Evolution of Photoperiodic Response during Invasion and Range Expansion across a Climatic Gradient</v>
      </c>
      <c r="G2251" t="str">
        <f>VLOOKUP($D2251,metadata!$B$2:$S$451,4,0)</f>
        <v>10.1086/664709</v>
      </c>
      <c r="H2251" t="str">
        <f>VLOOKUP($D2251,metadata!$B$2:$S$451,5,0)</f>
        <v>y</v>
      </c>
      <c r="I2251" t="str">
        <f>VLOOKUP($D2251,metadata!$B$2:$S$451,6,0)</f>
        <v>a</v>
      </c>
      <c r="J2251" t="str">
        <f>VLOOKUP($D2251,metadata!$B$2:$S$451,7,0)</f>
        <v>i</v>
      </c>
      <c r="K2251">
        <f>VLOOKUP($D2251,metadata!$B$2:$S$451,8,0)</f>
        <v>21</v>
      </c>
      <c r="L2251">
        <f>VLOOKUP($D2251,metadata!$B$2:$S$451,9,0)</f>
        <v>12</v>
      </c>
      <c r="M2251" t="str">
        <f>VLOOKUP($D2251,metadata!$B$2:$S$451,10,0)</f>
        <v/>
      </c>
      <c r="N2251" t="str">
        <f>VLOOKUP($D2251,metadata!$B$2:$S$451,11,0)</f>
        <v>Aedes albopictus</v>
      </c>
      <c r="O2251" t="str">
        <f>VLOOKUP($D2251,metadata!$B$2:$S$451,12,0)</f>
        <v>diptera</v>
      </c>
      <c r="P2251" t="str">
        <f>VLOOKUP($D2251,metadata!$B$2:$S$451,13,0)</f>
        <v>BRU</v>
      </c>
      <c r="Q2251">
        <f>VLOOKUP($D2251,metadata!$B$2:$S$451,14,0)</f>
        <v>31.116666666666699</v>
      </c>
      <c r="R2251">
        <f>VLOOKUP($D2251,metadata!$B$2:$S$451,15,0)</f>
        <v>-81.466666666666697</v>
      </c>
      <c r="S2251" t="str">
        <f>VLOOKUP($D2251,metadata!$B$2:$S$451,16,0)</f>
        <v/>
      </c>
      <c r="T2251" t="str">
        <f>VLOOKUP($D2251,metadata!$B$2:$S$451,17,0)</f>
        <v/>
      </c>
      <c r="U2251" t="str">
        <f>VLOOKUP($D2251,metadata!$B$2:$S$451,18,0)</f>
        <v/>
      </c>
      <c r="V2251">
        <f>VLOOKUP($D2251,metadata!$B$2:$Z$451,19,0)</f>
        <v>386.5</v>
      </c>
      <c r="W2251" t="str">
        <f>VLOOKUP($D2251,metadata!$B$2:$Z$451,20,0)</f>
        <v>acc</v>
      </c>
      <c r="X2251" t="str">
        <f>VLOOKUP($D2251,metadata!$B$2:$Z$451,21,0)</f>
        <v/>
      </c>
      <c r="Y2251" t="str">
        <f>VLOOKUP($D2251,metadata!$B$2:$Z$451,22,0)</f>
        <v>55-1</v>
      </c>
      <c r="Z2251" t="str">
        <f>VLOOKUP($D2251,metadata!$B$2:$Z$451,23,0)</f>
        <v/>
      </c>
      <c r="AA2251" t="str">
        <f>VLOOKUP($D2251,metadata!$B$2:$Z$451,24,0)</f>
        <v/>
      </c>
      <c r="AB2251" t="str">
        <f>VLOOKUP($D2251,metadata!$B$2:$Z$451,25,0)</f>
        <v/>
      </c>
      <c r="AC2251">
        <v>7.9458836999651199</v>
      </c>
      <c r="AD2251">
        <v>81.451151221630695</v>
      </c>
      <c r="AF2251">
        <f>IF(AE2251="",V2251,AE2251)</f>
        <v>386.5</v>
      </c>
      <c r="AG2251">
        <v>8</v>
      </c>
      <c r="AH2251">
        <v>2012</v>
      </c>
      <c r="AI2251" t="s">
        <v>37</v>
      </c>
      <c r="AJ2251" t="s">
        <v>37</v>
      </c>
    </row>
    <row r="2252" spans="3:36" x14ac:dyDescent="0.3">
      <c r="C2252">
        <v>2252</v>
      </c>
      <c r="D2252" t="str">
        <f t="shared" si="68"/>
        <v>55-BRU</v>
      </c>
      <c r="E2252" t="str">
        <f>VLOOKUP($D2252,metadata!$B$2:$S$451,2,0)</f>
        <v>Urbanski, J; Mogi, M; O'Donnell, D; DeCotiis, M; Toma, T; Armbruster, P</v>
      </c>
      <c r="F2252" t="str">
        <f>VLOOKUP($D2252,metadata!$B$2:$S$451,3,0)</f>
        <v>Rapid Adaptive Evolution of Photoperiodic Response during Invasion and Range Expansion across a Climatic Gradient</v>
      </c>
      <c r="G2252" t="str">
        <f>VLOOKUP($D2252,metadata!$B$2:$S$451,4,0)</f>
        <v>10.1086/664709</v>
      </c>
      <c r="H2252" t="str">
        <f>VLOOKUP($D2252,metadata!$B$2:$S$451,5,0)</f>
        <v>y</v>
      </c>
      <c r="I2252" t="str">
        <f>VLOOKUP($D2252,metadata!$B$2:$S$451,6,0)</f>
        <v>a</v>
      </c>
      <c r="J2252" t="str">
        <f>VLOOKUP($D2252,metadata!$B$2:$S$451,7,0)</f>
        <v>i</v>
      </c>
      <c r="K2252">
        <f>VLOOKUP($D2252,metadata!$B$2:$S$451,8,0)</f>
        <v>21</v>
      </c>
      <c r="L2252">
        <f>VLOOKUP($D2252,metadata!$B$2:$S$451,9,0)</f>
        <v>12</v>
      </c>
      <c r="M2252" t="str">
        <f>VLOOKUP($D2252,metadata!$B$2:$S$451,10,0)</f>
        <v/>
      </c>
      <c r="N2252" t="str">
        <f>VLOOKUP($D2252,metadata!$B$2:$S$451,11,0)</f>
        <v>Aedes albopictus</v>
      </c>
      <c r="O2252" t="str">
        <f>VLOOKUP($D2252,metadata!$B$2:$S$451,12,0)</f>
        <v>diptera</v>
      </c>
      <c r="P2252" t="str">
        <f>VLOOKUP($D2252,metadata!$B$2:$S$451,13,0)</f>
        <v>BRU</v>
      </c>
      <c r="Q2252">
        <f>VLOOKUP($D2252,metadata!$B$2:$S$451,14,0)</f>
        <v>31.116666666666699</v>
      </c>
      <c r="R2252">
        <f>VLOOKUP($D2252,metadata!$B$2:$S$451,15,0)</f>
        <v>-81.466666666666697</v>
      </c>
      <c r="S2252" t="str">
        <f>VLOOKUP($D2252,metadata!$B$2:$S$451,16,0)</f>
        <v/>
      </c>
      <c r="T2252" t="str">
        <f>VLOOKUP($D2252,metadata!$B$2:$S$451,17,0)</f>
        <v/>
      </c>
      <c r="U2252" t="str">
        <f>VLOOKUP($D2252,metadata!$B$2:$S$451,18,0)</f>
        <v/>
      </c>
      <c r="V2252">
        <f>VLOOKUP($D2252,metadata!$B$2:$Z$451,19,0)</f>
        <v>386.5</v>
      </c>
      <c r="W2252" t="str">
        <f>VLOOKUP($D2252,metadata!$B$2:$Z$451,20,0)</f>
        <v>acc</v>
      </c>
      <c r="X2252" t="str">
        <f>VLOOKUP($D2252,metadata!$B$2:$Z$451,21,0)</f>
        <v/>
      </c>
      <c r="Y2252" t="str">
        <f>VLOOKUP($D2252,metadata!$B$2:$Z$451,22,0)</f>
        <v>55-1</v>
      </c>
      <c r="Z2252" t="str">
        <f>VLOOKUP($D2252,metadata!$B$2:$Z$451,23,0)</f>
        <v/>
      </c>
      <c r="AA2252" t="str">
        <f>VLOOKUP($D2252,metadata!$B$2:$Z$451,24,0)</f>
        <v/>
      </c>
      <c r="AB2252" t="str">
        <f>VLOOKUP($D2252,metadata!$B$2:$Z$451,25,0)</f>
        <v/>
      </c>
      <c r="AC2252">
        <v>11.949910837078599</v>
      </c>
      <c r="AD2252">
        <v>92.935072284479006</v>
      </c>
      <c r="AF2252">
        <f>IF(AE2252="",V2252,AE2252)</f>
        <v>386.5</v>
      </c>
      <c r="AG2252">
        <v>12</v>
      </c>
      <c r="AH2252">
        <v>2012</v>
      </c>
      <c r="AI2252" t="s">
        <v>37</v>
      </c>
      <c r="AJ2252" t="s">
        <v>37</v>
      </c>
    </row>
    <row r="2253" spans="3:36" x14ac:dyDescent="0.3">
      <c r="C2253">
        <v>2253</v>
      </c>
      <c r="D2253" t="str">
        <f t="shared" si="68"/>
        <v>55-BRU</v>
      </c>
      <c r="E2253" t="str">
        <f>VLOOKUP($D2253,metadata!$B$2:$S$451,2,0)</f>
        <v>Urbanski, J; Mogi, M; O'Donnell, D; DeCotiis, M; Toma, T; Armbruster, P</v>
      </c>
      <c r="F2253" t="str">
        <f>VLOOKUP($D2253,metadata!$B$2:$S$451,3,0)</f>
        <v>Rapid Adaptive Evolution of Photoperiodic Response during Invasion and Range Expansion across a Climatic Gradient</v>
      </c>
      <c r="G2253" t="str">
        <f>VLOOKUP($D2253,metadata!$B$2:$S$451,4,0)</f>
        <v>10.1086/664709</v>
      </c>
      <c r="H2253" t="str">
        <f>VLOOKUP($D2253,metadata!$B$2:$S$451,5,0)</f>
        <v>y</v>
      </c>
      <c r="I2253" t="str">
        <f>VLOOKUP($D2253,metadata!$B$2:$S$451,6,0)</f>
        <v>a</v>
      </c>
      <c r="J2253" t="str">
        <f>VLOOKUP($D2253,metadata!$B$2:$S$451,7,0)</f>
        <v>i</v>
      </c>
      <c r="K2253">
        <f>VLOOKUP($D2253,metadata!$B$2:$S$451,8,0)</f>
        <v>21</v>
      </c>
      <c r="L2253">
        <f>VLOOKUP($D2253,metadata!$B$2:$S$451,9,0)</f>
        <v>12</v>
      </c>
      <c r="M2253" t="str">
        <f>VLOOKUP($D2253,metadata!$B$2:$S$451,10,0)</f>
        <v/>
      </c>
      <c r="N2253" t="str">
        <f>VLOOKUP($D2253,metadata!$B$2:$S$451,11,0)</f>
        <v>Aedes albopictus</v>
      </c>
      <c r="O2253" t="str">
        <f>VLOOKUP($D2253,metadata!$B$2:$S$451,12,0)</f>
        <v>diptera</v>
      </c>
      <c r="P2253" t="str">
        <f>VLOOKUP($D2253,metadata!$B$2:$S$451,13,0)</f>
        <v>BRU</v>
      </c>
      <c r="Q2253">
        <f>VLOOKUP($D2253,metadata!$B$2:$S$451,14,0)</f>
        <v>31.116666666666699</v>
      </c>
      <c r="R2253">
        <f>VLOOKUP($D2253,metadata!$B$2:$S$451,15,0)</f>
        <v>-81.466666666666697</v>
      </c>
      <c r="S2253" t="str">
        <f>VLOOKUP($D2253,metadata!$B$2:$S$451,16,0)</f>
        <v/>
      </c>
      <c r="T2253" t="str">
        <f>VLOOKUP($D2253,metadata!$B$2:$S$451,17,0)</f>
        <v/>
      </c>
      <c r="U2253" t="str">
        <f>VLOOKUP($D2253,metadata!$B$2:$S$451,18,0)</f>
        <v/>
      </c>
      <c r="V2253">
        <f>VLOOKUP($D2253,metadata!$B$2:$Z$451,19,0)</f>
        <v>386.5</v>
      </c>
      <c r="W2253" t="str">
        <f>VLOOKUP($D2253,metadata!$B$2:$Z$451,20,0)</f>
        <v>acc</v>
      </c>
      <c r="X2253" t="str">
        <f>VLOOKUP($D2253,metadata!$B$2:$Z$451,21,0)</f>
        <v/>
      </c>
      <c r="Y2253" t="str">
        <f>VLOOKUP($D2253,metadata!$B$2:$Z$451,22,0)</f>
        <v>55-1</v>
      </c>
      <c r="Z2253" t="str">
        <f>VLOOKUP($D2253,metadata!$B$2:$Z$451,23,0)</f>
        <v/>
      </c>
      <c r="AA2253" t="str">
        <f>VLOOKUP($D2253,metadata!$B$2:$Z$451,24,0)</f>
        <v/>
      </c>
      <c r="AB2253" t="str">
        <f>VLOOKUP($D2253,metadata!$B$2:$Z$451,25,0)</f>
        <v/>
      </c>
      <c r="AC2253">
        <v>12.470964473017499</v>
      </c>
      <c r="AD2253">
        <v>94.148806664516997</v>
      </c>
      <c r="AF2253">
        <f>IF(AE2253="",V2253,AE2253)</f>
        <v>386.5</v>
      </c>
      <c r="AG2253">
        <v>12.5</v>
      </c>
      <c r="AH2253">
        <v>2012</v>
      </c>
      <c r="AI2253" t="s">
        <v>37</v>
      </c>
      <c r="AJ2253" t="s">
        <v>37</v>
      </c>
    </row>
    <row r="2254" spans="3:36" x14ac:dyDescent="0.3">
      <c r="C2254">
        <v>2254</v>
      </c>
      <c r="D2254" t="str">
        <f t="shared" si="68"/>
        <v>55-BRU</v>
      </c>
      <c r="E2254" t="str">
        <f>VLOOKUP($D2254,metadata!$B$2:$S$451,2,0)</f>
        <v>Urbanski, J; Mogi, M; O'Donnell, D; DeCotiis, M; Toma, T; Armbruster, P</v>
      </c>
      <c r="F2254" t="str">
        <f>VLOOKUP($D2254,metadata!$B$2:$S$451,3,0)</f>
        <v>Rapid Adaptive Evolution of Photoperiodic Response during Invasion and Range Expansion across a Climatic Gradient</v>
      </c>
      <c r="G2254" t="str">
        <f>VLOOKUP($D2254,metadata!$B$2:$S$451,4,0)</f>
        <v>10.1086/664709</v>
      </c>
      <c r="H2254" t="str">
        <f>VLOOKUP($D2254,metadata!$B$2:$S$451,5,0)</f>
        <v>y</v>
      </c>
      <c r="I2254" t="str">
        <f>VLOOKUP($D2254,metadata!$B$2:$S$451,6,0)</f>
        <v>a</v>
      </c>
      <c r="J2254" t="str">
        <f>VLOOKUP($D2254,metadata!$B$2:$S$451,7,0)</f>
        <v>i</v>
      </c>
      <c r="K2254">
        <f>VLOOKUP($D2254,metadata!$B$2:$S$451,8,0)</f>
        <v>21</v>
      </c>
      <c r="L2254">
        <f>VLOOKUP($D2254,metadata!$B$2:$S$451,9,0)</f>
        <v>12</v>
      </c>
      <c r="M2254" t="str">
        <f>VLOOKUP($D2254,metadata!$B$2:$S$451,10,0)</f>
        <v/>
      </c>
      <c r="N2254" t="str">
        <f>VLOOKUP($D2254,metadata!$B$2:$S$451,11,0)</f>
        <v>Aedes albopictus</v>
      </c>
      <c r="O2254" t="str">
        <f>VLOOKUP($D2254,metadata!$B$2:$S$451,12,0)</f>
        <v>diptera</v>
      </c>
      <c r="P2254" t="str">
        <f>VLOOKUP($D2254,metadata!$B$2:$S$451,13,0)</f>
        <v>BRU</v>
      </c>
      <c r="Q2254">
        <f>VLOOKUP($D2254,metadata!$B$2:$S$451,14,0)</f>
        <v>31.116666666666699</v>
      </c>
      <c r="R2254">
        <f>VLOOKUP($D2254,metadata!$B$2:$S$451,15,0)</f>
        <v>-81.466666666666697</v>
      </c>
      <c r="S2254" t="str">
        <f>VLOOKUP($D2254,metadata!$B$2:$S$451,16,0)</f>
        <v/>
      </c>
      <c r="T2254" t="str">
        <f>VLOOKUP($D2254,metadata!$B$2:$S$451,17,0)</f>
        <v/>
      </c>
      <c r="U2254" t="str">
        <f>VLOOKUP($D2254,metadata!$B$2:$S$451,18,0)</f>
        <v/>
      </c>
      <c r="V2254">
        <f>VLOOKUP($D2254,metadata!$B$2:$Z$451,19,0)</f>
        <v>386.5</v>
      </c>
      <c r="W2254" t="str">
        <f>VLOOKUP($D2254,metadata!$B$2:$Z$451,20,0)</f>
        <v>acc</v>
      </c>
      <c r="X2254" t="str">
        <f>VLOOKUP($D2254,metadata!$B$2:$Z$451,21,0)</f>
        <v/>
      </c>
      <c r="Y2254" t="str">
        <f>VLOOKUP($D2254,metadata!$B$2:$Z$451,22,0)</f>
        <v>55-1</v>
      </c>
      <c r="Z2254" t="str">
        <f>VLOOKUP($D2254,metadata!$B$2:$Z$451,23,0)</f>
        <v/>
      </c>
      <c r="AA2254" t="str">
        <f>VLOOKUP($D2254,metadata!$B$2:$Z$451,24,0)</f>
        <v/>
      </c>
      <c r="AB2254" t="str">
        <f>VLOOKUP($D2254,metadata!$B$2:$Z$451,25,0)</f>
        <v/>
      </c>
      <c r="AC2254">
        <v>12.729490883008999</v>
      </c>
      <c r="AD2254">
        <v>26.4695431305068</v>
      </c>
      <c r="AF2254">
        <f>IF(AE2254="",V2254,AE2254)</f>
        <v>386.5</v>
      </c>
      <c r="AG2254">
        <v>12.75</v>
      </c>
      <c r="AH2254">
        <v>2012</v>
      </c>
      <c r="AI2254" t="s">
        <v>37</v>
      </c>
      <c r="AJ2254" t="s">
        <v>37</v>
      </c>
    </row>
    <row r="2255" spans="3:36" x14ac:dyDescent="0.3">
      <c r="C2255">
        <v>2255</v>
      </c>
      <c r="D2255" t="str">
        <f t="shared" si="68"/>
        <v>55-BRU</v>
      </c>
      <c r="E2255" t="str">
        <f>VLOOKUP($D2255,metadata!$B$2:$S$451,2,0)</f>
        <v>Urbanski, J; Mogi, M; O'Donnell, D; DeCotiis, M; Toma, T; Armbruster, P</v>
      </c>
      <c r="F2255" t="str">
        <f>VLOOKUP($D2255,metadata!$B$2:$S$451,3,0)</f>
        <v>Rapid Adaptive Evolution of Photoperiodic Response during Invasion and Range Expansion across a Climatic Gradient</v>
      </c>
      <c r="G2255" t="str">
        <f>VLOOKUP($D2255,metadata!$B$2:$S$451,4,0)</f>
        <v>10.1086/664709</v>
      </c>
      <c r="H2255" t="str">
        <f>VLOOKUP($D2255,metadata!$B$2:$S$451,5,0)</f>
        <v>y</v>
      </c>
      <c r="I2255" t="str">
        <f>VLOOKUP($D2255,metadata!$B$2:$S$451,6,0)</f>
        <v>a</v>
      </c>
      <c r="J2255" t="str">
        <f>VLOOKUP($D2255,metadata!$B$2:$S$451,7,0)</f>
        <v>i</v>
      </c>
      <c r="K2255">
        <f>VLOOKUP($D2255,metadata!$B$2:$S$451,8,0)</f>
        <v>21</v>
      </c>
      <c r="L2255">
        <f>VLOOKUP($D2255,metadata!$B$2:$S$451,9,0)</f>
        <v>12</v>
      </c>
      <c r="M2255" t="str">
        <f>VLOOKUP($D2255,metadata!$B$2:$S$451,10,0)</f>
        <v/>
      </c>
      <c r="N2255" t="str">
        <f>VLOOKUP($D2255,metadata!$B$2:$S$451,11,0)</f>
        <v>Aedes albopictus</v>
      </c>
      <c r="O2255" t="str">
        <f>VLOOKUP($D2255,metadata!$B$2:$S$451,12,0)</f>
        <v>diptera</v>
      </c>
      <c r="P2255" t="str">
        <f>VLOOKUP($D2255,metadata!$B$2:$S$451,13,0)</f>
        <v>BRU</v>
      </c>
      <c r="Q2255">
        <f>VLOOKUP($D2255,metadata!$B$2:$S$451,14,0)</f>
        <v>31.116666666666699</v>
      </c>
      <c r="R2255">
        <f>VLOOKUP($D2255,metadata!$B$2:$S$451,15,0)</f>
        <v>-81.466666666666697</v>
      </c>
      <c r="S2255" t="str">
        <f>VLOOKUP($D2255,metadata!$B$2:$S$451,16,0)</f>
        <v/>
      </c>
      <c r="T2255" t="str">
        <f>VLOOKUP($D2255,metadata!$B$2:$S$451,17,0)</f>
        <v/>
      </c>
      <c r="U2255" t="str">
        <f>VLOOKUP($D2255,metadata!$B$2:$S$451,18,0)</f>
        <v/>
      </c>
      <c r="V2255">
        <f>VLOOKUP($D2255,metadata!$B$2:$Z$451,19,0)</f>
        <v>386.5</v>
      </c>
      <c r="W2255" t="str">
        <f>VLOOKUP($D2255,metadata!$B$2:$Z$451,20,0)</f>
        <v>acc</v>
      </c>
      <c r="X2255" t="str">
        <f>VLOOKUP($D2255,metadata!$B$2:$Z$451,21,0)</f>
        <v/>
      </c>
      <c r="Y2255" t="str">
        <f>VLOOKUP($D2255,metadata!$B$2:$Z$451,22,0)</f>
        <v>55-1</v>
      </c>
      <c r="Z2255" t="str">
        <f>VLOOKUP($D2255,metadata!$B$2:$Z$451,23,0)</f>
        <v/>
      </c>
      <c r="AA2255" t="str">
        <f>VLOOKUP($D2255,metadata!$B$2:$Z$451,24,0)</f>
        <v/>
      </c>
      <c r="AB2255" t="str">
        <f>VLOOKUP($D2255,metadata!$B$2:$Z$451,25,0)</f>
        <v/>
      </c>
      <c r="AC2255">
        <v>12.9682764247971</v>
      </c>
      <c r="AD2255">
        <v>25.0455685041027</v>
      </c>
      <c r="AF2255">
        <f>IF(AE2255="",V2255,AE2255)</f>
        <v>386.5</v>
      </c>
      <c r="AG2255">
        <v>13</v>
      </c>
      <c r="AH2255">
        <v>2012</v>
      </c>
      <c r="AI2255" t="s">
        <v>37</v>
      </c>
      <c r="AJ2255" t="s">
        <v>37</v>
      </c>
    </row>
    <row r="2256" spans="3:36" x14ac:dyDescent="0.3">
      <c r="C2256">
        <v>2256</v>
      </c>
      <c r="D2256" t="str">
        <f t="shared" si="68"/>
        <v>55-BRU</v>
      </c>
      <c r="E2256" t="str">
        <f>VLOOKUP($D2256,metadata!$B$2:$S$451,2,0)</f>
        <v>Urbanski, J; Mogi, M; O'Donnell, D; DeCotiis, M; Toma, T; Armbruster, P</v>
      </c>
      <c r="F2256" t="str">
        <f>VLOOKUP($D2256,metadata!$B$2:$S$451,3,0)</f>
        <v>Rapid Adaptive Evolution of Photoperiodic Response during Invasion and Range Expansion across a Climatic Gradient</v>
      </c>
      <c r="G2256" t="str">
        <f>VLOOKUP($D2256,metadata!$B$2:$S$451,4,0)</f>
        <v>10.1086/664709</v>
      </c>
      <c r="H2256" t="str">
        <f>VLOOKUP($D2256,metadata!$B$2:$S$451,5,0)</f>
        <v>y</v>
      </c>
      <c r="I2256" t="str">
        <f>VLOOKUP($D2256,metadata!$B$2:$S$451,6,0)</f>
        <v>a</v>
      </c>
      <c r="J2256" t="str">
        <f>VLOOKUP($D2256,metadata!$B$2:$S$451,7,0)</f>
        <v>i</v>
      </c>
      <c r="K2256">
        <f>VLOOKUP($D2256,metadata!$B$2:$S$451,8,0)</f>
        <v>21</v>
      </c>
      <c r="L2256">
        <f>VLOOKUP($D2256,metadata!$B$2:$S$451,9,0)</f>
        <v>12</v>
      </c>
      <c r="M2256" t="str">
        <f>VLOOKUP($D2256,metadata!$B$2:$S$451,10,0)</f>
        <v/>
      </c>
      <c r="N2256" t="str">
        <f>VLOOKUP($D2256,metadata!$B$2:$S$451,11,0)</f>
        <v>Aedes albopictus</v>
      </c>
      <c r="O2256" t="str">
        <f>VLOOKUP($D2256,metadata!$B$2:$S$451,12,0)</f>
        <v>diptera</v>
      </c>
      <c r="P2256" t="str">
        <f>VLOOKUP($D2256,metadata!$B$2:$S$451,13,0)</f>
        <v>BRU</v>
      </c>
      <c r="Q2256">
        <f>VLOOKUP($D2256,metadata!$B$2:$S$451,14,0)</f>
        <v>31.116666666666699</v>
      </c>
      <c r="R2256">
        <f>VLOOKUP($D2256,metadata!$B$2:$S$451,15,0)</f>
        <v>-81.466666666666697</v>
      </c>
      <c r="S2256" t="str">
        <f>VLOOKUP($D2256,metadata!$B$2:$S$451,16,0)</f>
        <v/>
      </c>
      <c r="T2256" t="str">
        <f>VLOOKUP($D2256,metadata!$B$2:$S$451,17,0)</f>
        <v/>
      </c>
      <c r="U2256" t="str">
        <f>VLOOKUP($D2256,metadata!$B$2:$S$451,18,0)</f>
        <v/>
      </c>
      <c r="V2256">
        <f>VLOOKUP($D2256,metadata!$B$2:$Z$451,19,0)</f>
        <v>386.5</v>
      </c>
      <c r="W2256" t="str">
        <f>VLOOKUP($D2256,metadata!$B$2:$Z$451,20,0)</f>
        <v>acc</v>
      </c>
      <c r="X2256" t="str">
        <f>VLOOKUP($D2256,metadata!$B$2:$Z$451,21,0)</f>
        <v/>
      </c>
      <c r="Y2256" t="str">
        <f>VLOOKUP($D2256,metadata!$B$2:$Z$451,22,0)</f>
        <v>55-1</v>
      </c>
      <c r="Z2256" t="str">
        <f>VLOOKUP($D2256,metadata!$B$2:$Z$451,23,0)</f>
        <v/>
      </c>
      <c r="AA2256" t="str">
        <f>VLOOKUP($D2256,metadata!$B$2:$Z$451,24,0)</f>
        <v/>
      </c>
      <c r="AB2256" t="str">
        <f>VLOOKUP($D2256,metadata!$B$2:$Z$451,25,0)</f>
        <v/>
      </c>
      <c r="AC2256">
        <v>13.224749784495501</v>
      </c>
      <c r="AD2256">
        <v>14.2568550164836</v>
      </c>
      <c r="AF2256">
        <f>IF(AE2256="",V2256,AE2256)</f>
        <v>386.5</v>
      </c>
      <c r="AG2256">
        <v>13.25</v>
      </c>
      <c r="AH2256">
        <v>2012</v>
      </c>
      <c r="AI2256" t="s">
        <v>37</v>
      </c>
      <c r="AJ2256" t="s">
        <v>37</v>
      </c>
    </row>
    <row r="2257" spans="3:36" x14ac:dyDescent="0.3">
      <c r="C2257">
        <v>2257</v>
      </c>
      <c r="D2257" t="str">
        <f t="shared" si="68"/>
        <v>55-BRU</v>
      </c>
      <c r="E2257" t="str">
        <f>VLOOKUP($D2257,metadata!$B$2:$S$451,2,0)</f>
        <v>Urbanski, J; Mogi, M; O'Donnell, D; DeCotiis, M; Toma, T; Armbruster, P</v>
      </c>
      <c r="F2257" t="str">
        <f>VLOOKUP($D2257,metadata!$B$2:$S$451,3,0)</f>
        <v>Rapid Adaptive Evolution of Photoperiodic Response during Invasion and Range Expansion across a Climatic Gradient</v>
      </c>
      <c r="G2257" t="str">
        <f>VLOOKUP($D2257,metadata!$B$2:$S$451,4,0)</f>
        <v>10.1086/664709</v>
      </c>
      <c r="H2257" t="str">
        <f>VLOOKUP($D2257,metadata!$B$2:$S$451,5,0)</f>
        <v>y</v>
      </c>
      <c r="I2257" t="str">
        <f>VLOOKUP($D2257,metadata!$B$2:$S$451,6,0)</f>
        <v>a</v>
      </c>
      <c r="J2257" t="str">
        <f>VLOOKUP($D2257,metadata!$B$2:$S$451,7,0)</f>
        <v>i</v>
      </c>
      <c r="K2257">
        <f>VLOOKUP($D2257,metadata!$B$2:$S$451,8,0)</f>
        <v>21</v>
      </c>
      <c r="L2257">
        <f>VLOOKUP($D2257,metadata!$B$2:$S$451,9,0)</f>
        <v>12</v>
      </c>
      <c r="M2257" t="str">
        <f>VLOOKUP($D2257,metadata!$B$2:$S$451,10,0)</f>
        <v/>
      </c>
      <c r="N2257" t="str">
        <f>VLOOKUP($D2257,metadata!$B$2:$S$451,11,0)</f>
        <v>Aedes albopictus</v>
      </c>
      <c r="O2257" t="str">
        <f>VLOOKUP($D2257,metadata!$B$2:$S$451,12,0)</f>
        <v>diptera</v>
      </c>
      <c r="P2257" t="str">
        <f>VLOOKUP($D2257,metadata!$B$2:$S$451,13,0)</f>
        <v>BRU</v>
      </c>
      <c r="Q2257">
        <f>VLOOKUP($D2257,metadata!$B$2:$S$451,14,0)</f>
        <v>31.116666666666699</v>
      </c>
      <c r="R2257">
        <f>VLOOKUP($D2257,metadata!$B$2:$S$451,15,0)</f>
        <v>-81.466666666666697</v>
      </c>
      <c r="S2257" t="str">
        <f>VLOOKUP($D2257,metadata!$B$2:$S$451,16,0)</f>
        <v/>
      </c>
      <c r="T2257" t="str">
        <f>VLOOKUP($D2257,metadata!$B$2:$S$451,17,0)</f>
        <v/>
      </c>
      <c r="U2257" t="str">
        <f>VLOOKUP($D2257,metadata!$B$2:$S$451,18,0)</f>
        <v/>
      </c>
      <c r="V2257">
        <f>VLOOKUP($D2257,metadata!$B$2:$Z$451,19,0)</f>
        <v>386.5</v>
      </c>
      <c r="W2257" t="str">
        <f>VLOOKUP($D2257,metadata!$B$2:$Z$451,20,0)</f>
        <v>acc</v>
      </c>
      <c r="X2257" t="str">
        <f>VLOOKUP($D2257,metadata!$B$2:$Z$451,21,0)</f>
        <v/>
      </c>
      <c r="Y2257" t="str">
        <f>VLOOKUP($D2257,metadata!$B$2:$Z$451,22,0)</f>
        <v>55-1</v>
      </c>
      <c r="Z2257" t="str">
        <f>VLOOKUP($D2257,metadata!$B$2:$Z$451,23,0)</f>
        <v/>
      </c>
      <c r="AA2257" t="str">
        <f>VLOOKUP($D2257,metadata!$B$2:$Z$451,24,0)</f>
        <v/>
      </c>
      <c r="AB2257" t="str">
        <f>VLOOKUP($D2257,metadata!$B$2:$Z$451,25,0)</f>
        <v/>
      </c>
      <c r="AC2257">
        <v>13.4508485283182</v>
      </c>
      <c r="AD2257">
        <v>5.4129460613677596</v>
      </c>
      <c r="AF2257">
        <f>IF(AE2257="",V2257,AE2257)</f>
        <v>386.5</v>
      </c>
      <c r="AG2257">
        <v>13.5</v>
      </c>
      <c r="AH2257">
        <v>2012</v>
      </c>
      <c r="AI2257" t="s">
        <v>37</v>
      </c>
      <c r="AJ2257" t="s">
        <v>37</v>
      </c>
    </row>
    <row r="2258" spans="3:36" x14ac:dyDescent="0.3">
      <c r="C2258">
        <v>2258</v>
      </c>
      <c r="D2258" t="str">
        <f t="shared" si="68"/>
        <v>55-BRU</v>
      </c>
      <c r="E2258" t="str">
        <f>VLOOKUP($D2258,metadata!$B$2:$S$451,2,0)</f>
        <v>Urbanski, J; Mogi, M; O'Donnell, D; DeCotiis, M; Toma, T; Armbruster, P</v>
      </c>
      <c r="F2258" t="str">
        <f>VLOOKUP($D2258,metadata!$B$2:$S$451,3,0)</f>
        <v>Rapid Adaptive Evolution of Photoperiodic Response during Invasion and Range Expansion across a Climatic Gradient</v>
      </c>
      <c r="G2258" t="str">
        <f>VLOOKUP($D2258,metadata!$B$2:$S$451,4,0)</f>
        <v>10.1086/664709</v>
      </c>
      <c r="H2258" t="str">
        <f>VLOOKUP($D2258,metadata!$B$2:$S$451,5,0)</f>
        <v>y</v>
      </c>
      <c r="I2258" t="str">
        <f>VLOOKUP($D2258,metadata!$B$2:$S$451,6,0)</f>
        <v>a</v>
      </c>
      <c r="J2258" t="str">
        <f>VLOOKUP($D2258,metadata!$B$2:$S$451,7,0)</f>
        <v>i</v>
      </c>
      <c r="K2258">
        <f>VLOOKUP($D2258,metadata!$B$2:$S$451,8,0)</f>
        <v>21</v>
      </c>
      <c r="L2258">
        <f>VLOOKUP($D2258,metadata!$B$2:$S$451,9,0)</f>
        <v>12</v>
      </c>
      <c r="M2258" t="str">
        <f>VLOOKUP($D2258,metadata!$B$2:$S$451,10,0)</f>
        <v/>
      </c>
      <c r="N2258" t="str">
        <f>VLOOKUP($D2258,metadata!$B$2:$S$451,11,0)</f>
        <v>Aedes albopictus</v>
      </c>
      <c r="O2258" t="str">
        <f>VLOOKUP($D2258,metadata!$B$2:$S$451,12,0)</f>
        <v>diptera</v>
      </c>
      <c r="P2258" t="str">
        <f>VLOOKUP($D2258,metadata!$B$2:$S$451,13,0)</f>
        <v>BRU</v>
      </c>
      <c r="Q2258">
        <f>VLOOKUP($D2258,metadata!$B$2:$S$451,14,0)</f>
        <v>31.116666666666699</v>
      </c>
      <c r="R2258">
        <f>VLOOKUP($D2258,metadata!$B$2:$S$451,15,0)</f>
        <v>-81.466666666666697</v>
      </c>
      <c r="S2258" t="str">
        <f>VLOOKUP($D2258,metadata!$B$2:$S$451,16,0)</f>
        <v/>
      </c>
      <c r="T2258" t="str">
        <f>VLOOKUP($D2258,metadata!$B$2:$S$451,17,0)</f>
        <v/>
      </c>
      <c r="U2258" t="str">
        <f>VLOOKUP($D2258,metadata!$B$2:$S$451,18,0)</f>
        <v/>
      </c>
      <c r="V2258">
        <f>VLOOKUP($D2258,metadata!$B$2:$Z$451,19,0)</f>
        <v>386.5</v>
      </c>
      <c r="W2258" t="str">
        <f>VLOOKUP($D2258,metadata!$B$2:$Z$451,20,0)</f>
        <v>acc</v>
      </c>
      <c r="X2258" t="str">
        <f>VLOOKUP($D2258,metadata!$B$2:$Z$451,21,0)</f>
        <v/>
      </c>
      <c r="Y2258" t="str">
        <f>VLOOKUP($D2258,metadata!$B$2:$Z$451,22,0)</f>
        <v>55-1</v>
      </c>
      <c r="Z2258" t="str">
        <f>VLOOKUP($D2258,metadata!$B$2:$Z$451,23,0)</f>
        <v/>
      </c>
      <c r="AA2258" t="str">
        <f>VLOOKUP($D2258,metadata!$B$2:$Z$451,24,0)</f>
        <v/>
      </c>
      <c r="AB2258" t="str">
        <f>VLOOKUP($D2258,metadata!$B$2:$Z$451,25,0)</f>
        <v/>
      </c>
      <c r="AC2258">
        <v>13.6893708585303</v>
      </c>
      <c r="AD2258">
        <v>4.8723752870651102</v>
      </c>
      <c r="AF2258">
        <f>IF(AE2258="",V2258,AE2258)</f>
        <v>386.5</v>
      </c>
      <c r="AG2258">
        <v>13.75</v>
      </c>
      <c r="AH2258">
        <v>2012</v>
      </c>
      <c r="AI2258" t="s">
        <v>37</v>
      </c>
      <c r="AJ2258" t="s">
        <v>37</v>
      </c>
    </row>
    <row r="2259" spans="3:36" x14ac:dyDescent="0.3">
      <c r="C2259">
        <v>2259</v>
      </c>
      <c r="D2259" t="str">
        <f t="shared" si="68"/>
        <v>55-BRU</v>
      </c>
      <c r="E2259" t="str">
        <f>VLOOKUP($D2259,metadata!$B$2:$S$451,2,0)</f>
        <v>Urbanski, J; Mogi, M; O'Donnell, D; DeCotiis, M; Toma, T; Armbruster, P</v>
      </c>
      <c r="F2259" t="str">
        <f>VLOOKUP($D2259,metadata!$B$2:$S$451,3,0)</f>
        <v>Rapid Adaptive Evolution of Photoperiodic Response during Invasion and Range Expansion across a Climatic Gradient</v>
      </c>
      <c r="G2259" t="str">
        <f>VLOOKUP($D2259,metadata!$B$2:$S$451,4,0)</f>
        <v>10.1086/664709</v>
      </c>
      <c r="H2259" t="str">
        <f>VLOOKUP($D2259,metadata!$B$2:$S$451,5,0)</f>
        <v>y</v>
      </c>
      <c r="I2259" t="str">
        <f>VLOOKUP($D2259,metadata!$B$2:$S$451,6,0)</f>
        <v>a</v>
      </c>
      <c r="J2259" t="str">
        <f>VLOOKUP($D2259,metadata!$B$2:$S$451,7,0)</f>
        <v>i</v>
      </c>
      <c r="K2259">
        <f>VLOOKUP($D2259,metadata!$B$2:$S$451,8,0)</f>
        <v>21</v>
      </c>
      <c r="L2259">
        <f>VLOOKUP($D2259,metadata!$B$2:$S$451,9,0)</f>
        <v>12</v>
      </c>
      <c r="M2259" t="str">
        <f>VLOOKUP($D2259,metadata!$B$2:$S$451,10,0)</f>
        <v/>
      </c>
      <c r="N2259" t="str">
        <f>VLOOKUP($D2259,metadata!$B$2:$S$451,11,0)</f>
        <v>Aedes albopictus</v>
      </c>
      <c r="O2259" t="str">
        <f>VLOOKUP($D2259,metadata!$B$2:$S$451,12,0)</f>
        <v>diptera</v>
      </c>
      <c r="P2259" t="str">
        <f>VLOOKUP($D2259,metadata!$B$2:$S$451,13,0)</f>
        <v>BRU</v>
      </c>
      <c r="Q2259">
        <f>VLOOKUP($D2259,metadata!$B$2:$S$451,14,0)</f>
        <v>31.116666666666699</v>
      </c>
      <c r="R2259">
        <f>VLOOKUP($D2259,metadata!$B$2:$S$451,15,0)</f>
        <v>-81.466666666666697</v>
      </c>
      <c r="S2259" t="str">
        <f>VLOOKUP($D2259,metadata!$B$2:$S$451,16,0)</f>
        <v/>
      </c>
      <c r="T2259" t="str">
        <f>VLOOKUP($D2259,metadata!$B$2:$S$451,17,0)</f>
        <v/>
      </c>
      <c r="U2259" t="str">
        <f>VLOOKUP($D2259,metadata!$B$2:$S$451,18,0)</f>
        <v/>
      </c>
      <c r="V2259">
        <f>VLOOKUP($D2259,metadata!$B$2:$Z$451,19,0)</f>
        <v>386.5</v>
      </c>
      <c r="W2259" t="str">
        <f>VLOOKUP($D2259,metadata!$B$2:$Z$451,20,0)</f>
        <v>acc</v>
      </c>
      <c r="X2259" t="str">
        <f>VLOOKUP($D2259,metadata!$B$2:$Z$451,21,0)</f>
        <v/>
      </c>
      <c r="Y2259" t="str">
        <f>VLOOKUP($D2259,metadata!$B$2:$Z$451,22,0)</f>
        <v>55-1</v>
      </c>
      <c r="Z2259" t="str">
        <f>VLOOKUP($D2259,metadata!$B$2:$Z$451,23,0)</f>
        <v/>
      </c>
      <c r="AA2259" t="str">
        <f>VLOOKUP($D2259,metadata!$B$2:$Z$451,24,0)</f>
        <v/>
      </c>
      <c r="AB2259" t="str">
        <f>VLOOKUP($D2259,metadata!$B$2:$Z$451,25,0)</f>
        <v/>
      </c>
      <c r="AC2259">
        <v>13.988852989754401</v>
      </c>
      <c r="AD2259">
        <v>-0.264527633925354</v>
      </c>
      <c r="AF2259">
        <f>IF(AE2259="",V2259,AE2259)</f>
        <v>386.5</v>
      </c>
      <c r="AG2259">
        <v>14</v>
      </c>
      <c r="AH2259">
        <v>2012</v>
      </c>
      <c r="AI2259" t="s">
        <v>37</v>
      </c>
      <c r="AJ2259" t="s">
        <v>37</v>
      </c>
    </row>
    <row r="2260" spans="3:36" x14ac:dyDescent="0.3">
      <c r="C2260">
        <v>2260</v>
      </c>
      <c r="D2260" t="str">
        <f t="shared" si="68"/>
        <v>55-BRU</v>
      </c>
      <c r="E2260" t="str">
        <f>VLOOKUP($D2260,metadata!$B$2:$S$451,2,0)</f>
        <v>Urbanski, J; Mogi, M; O'Donnell, D; DeCotiis, M; Toma, T; Armbruster, P</v>
      </c>
      <c r="F2260" t="str">
        <f>VLOOKUP($D2260,metadata!$B$2:$S$451,3,0)</f>
        <v>Rapid Adaptive Evolution of Photoperiodic Response during Invasion and Range Expansion across a Climatic Gradient</v>
      </c>
      <c r="G2260" t="str">
        <f>VLOOKUP($D2260,metadata!$B$2:$S$451,4,0)</f>
        <v>10.1086/664709</v>
      </c>
      <c r="H2260" t="str">
        <f>VLOOKUP($D2260,metadata!$B$2:$S$451,5,0)</f>
        <v>y</v>
      </c>
      <c r="I2260" t="str">
        <f>VLOOKUP($D2260,metadata!$B$2:$S$451,6,0)</f>
        <v>a</v>
      </c>
      <c r="J2260" t="str">
        <f>VLOOKUP($D2260,metadata!$B$2:$S$451,7,0)</f>
        <v>i</v>
      </c>
      <c r="K2260">
        <f>VLOOKUP($D2260,metadata!$B$2:$S$451,8,0)</f>
        <v>21</v>
      </c>
      <c r="L2260">
        <f>VLOOKUP($D2260,metadata!$B$2:$S$451,9,0)</f>
        <v>12</v>
      </c>
      <c r="M2260" t="str">
        <f>VLOOKUP($D2260,metadata!$B$2:$S$451,10,0)</f>
        <v/>
      </c>
      <c r="N2260" t="str">
        <f>VLOOKUP($D2260,metadata!$B$2:$S$451,11,0)</f>
        <v>Aedes albopictus</v>
      </c>
      <c r="O2260" t="str">
        <f>VLOOKUP($D2260,metadata!$B$2:$S$451,12,0)</f>
        <v>diptera</v>
      </c>
      <c r="P2260" t="str">
        <f>VLOOKUP($D2260,metadata!$B$2:$S$451,13,0)</f>
        <v>BRU</v>
      </c>
      <c r="Q2260">
        <f>VLOOKUP($D2260,metadata!$B$2:$S$451,14,0)</f>
        <v>31.116666666666699</v>
      </c>
      <c r="R2260">
        <f>VLOOKUP($D2260,metadata!$B$2:$S$451,15,0)</f>
        <v>-81.466666666666697</v>
      </c>
      <c r="S2260" t="str">
        <f>VLOOKUP($D2260,metadata!$B$2:$S$451,16,0)</f>
        <v/>
      </c>
      <c r="T2260" t="str">
        <f>VLOOKUP($D2260,metadata!$B$2:$S$451,17,0)</f>
        <v/>
      </c>
      <c r="U2260" t="str">
        <f>VLOOKUP($D2260,metadata!$B$2:$S$451,18,0)</f>
        <v/>
      </c>
      <c r="V2260">
        <f>VLOOKUP($D2260,metadata!$B$2:$Z$451,19,0)</f>
        <v>386.5</v>
      </c>
      <c r="W2260" t="str">
        <f>VLOOKUP($D2260,metadata!$B$2:$Z$451,20,0)</f>
        <v>acc</v>
      </c>
      <c r="X2260" t="str">
        <f>VLOOKUP($D2260,metadata!$B$2:$Z$451,21,0)</f>
        <v/>
      </c>
      <c r="Y2260" t="str">
        <f>VLOOKUP($D2260,metadata!$B$2:$Z$451,22,0)</f>
        <v>55-1</v>
      </c>
      <c r="Z2260" t="str">
        <f>VLOOKUP($D2260,metadata!$B$2:$Z$451,23,0)</f>
        <v/>
      </c>
      <c r="AA2260" t="str">
        <f>VLOOKUP($D2260,metadata!$B$2:$Z$451,24,0)</f>
        <v/>
      </c>
      <c r="AB2260" t="str">
        <f>VLOOKUP($D2260,metadata!$B$2:$Z$451,25,0)</f>
        <v/>
      </c>
      <c r="AC2260">
        <v>14.2262171890319</v>
      </c>
      <c r="AD2260">
        <v>3.0818785410181899</v>
      </c>
      <c r="AF2260">
        <f>IF(AE2260="",V2260,AE2260)</f>
        <v>386.5</v>
      </c>
      <c r="AG2260">
        <v>14.25</v>
      </c>
      <c r="AH2260">
        <v>2012</v>
      </c>
      <c r="AI2260" t="s">
        <v>37</v>
      </c>
      <c r="AJ2260" t="s">
        <v>37</v>
      </c>
    </row>
    <row r="2261" spans="3:36" x14ac:dyDescent="0.3">
      <c r="C2261">
        <v>2261</v>
      </c>
      <c r="D2261" t="str">
        <f t="shared" si="68"/>
        <v>55-BRU</v>
      </c>
      <c r="E2261" t="str">
        <f>VLOOKUP($D2261,metadata!$B$2:$S$451,2,0)</f>
        <v>Urbanski, J; Mogi, M; O'Donnell, D; DeCotiis, M; Toma, T; Armbruster, P</v>
      </c>
      <c r="F2261" t="str">
        <f>VLOOKUP($D2261,metadata!$B$2:$S$451,3,0)</f>
        <v>Rapid Adaptive Evolution of Photoperiodic Response during Invasion and Range Expansion across a Climatic Gradient</v>
      </c>
      <c r="G2261" t="str">
        <f>VLOOKUP($D2261,metadata!$B$2:$S$451,4,0)</f>
        <v>10.1086/664709</v>
      </c>
      <c r="H2261" t="str">
        <f>VLOOKUP($D2261,metadata!$B$2:$S$451,5,0)</f>
        <v>y</v>
      </c>
      <c r="I2261" t="str">
        <f>VLOOKUP($D2261,metadata!$B$2:$S$451,6,0)</f>
        <v>a</v>
      </c>
      <c r="J2261" t="str">
        <f>VLOOKUP($D2261,metadata!$B$2:$S$451,7,0)</f>
        <v>i</v>
      </c>
      <c r="K2261">
        <f>VLOOKUP($D2261,metadata!$B$2:$S$451,8,0)</f>
        <v>21</v>
      </c>
      <c r="L2261">
        <f>VLOOKUP($D2261,metadata!$B$2:$S$451,9,0)</f>
        <v>12</v>
      </c>
      <c r="M2261" t="str">
        <f>VLOOKUP($D2261,metadata!$B$2:$S$451,10,0)</f>
        <v/>
      </c>
      <c r="N2261" t="str">
        <f>VLOOKUP($D2261,metadata!$B$2:$S$451,11,0)</f>
        <v>Aedes albopictus</v>
      </c>
      <c r="O2261" t="str">
        <f>VLOOKUP($D2261,metadata!$B$2:$S$451,12,0)</f>
        <v>diptera</v>
      </c>
      <c r="P2261" t="str">
        <f>VLOOKUP($D2261,metadata!$B$2:$S$451,13,0)</f>
        <v>BRU</v>
      </c>
      <c r="Q2261">
        <f>VLOOKUP($D2261,metadata!$B$2:$S$451,14,0)</f>
        <v>31.116666666666699</v>
      </c>
      <c r="R2261">
        <f>VLOOKUP($D2261,metadata!$B$2:$S$451,15,0)</f>
        <v>-81.466666666666697</v>
      </c>
      <c r="S2261" t="str">
        <f>VLOOKUP($D2261,metadata!$B$2:$S$451,16,0)</f>
        <v/>
      </c>
      <c r="T2261" t="str">
        <f>VLOOKUP($D2261,metadata!$B$2:$S$451,17,0)</f>
        <v/>
      </c>
      <c r="U2261" t="str">
        <f>VLOOKUP($D2261,metadata!$B$2:$S$451,18,0)</f>
        <v/>
      </c>
      <c r="V2261">
        <f>VLOOKUP($D2261,metadata!$B$2:$Z$451,19,0)</f>
        <v>386.5</v>
      </c>
      <c r="W2261" t="str">
        <f>VLOOKUP($D2261,metadata!$B$2:$Z$451,20,0)</f>
        <v>acc</v>
      </c>
      <c r="X2261" t="str">
        <f>VLOOKUP($D2261,metadata!$B$2:$Z$451,21,0)</f>
        <v/>
      </c>
      <c r="Y2261" t="str">
        <f>VLOOKUP($D2261,metadata!$B$2:$Z$451,22,0)</f>
        <v>55-1</v>
      </c>
      <c r="Z2261" t="str">
        <f>VLOOKUP($D2261,metadata!$B$2:$Z$451,23,0)</f>
        <v/>
      </c>
      <c r="AA2261" t="str">
        <f>VLOOKUP($D2261,metadata!$B$2:$Z$451,24,0)</f>
        <v/>
      </c>
      <c r="AB2261" t="str">
        <f>VLOOKUP($D2261,metadata!$B$2:$Z$451,25,0)</f>
        <v/>
      </c>
      <c r="AC2261">
        <v>14.465634438602599</v>
      </c>
      <c r="AD2261">
        <v>-0.462265330429247</v>
      </c>
      <c r="AF2261">
        <f>IF(AE2261="",V2261,AE2261)</f>
        <v>386.5</v>
      </c>
      <c r="AG2261">
        <v>14.5</v>
      </c>
      <c r="AH2261">
        <v>2012</v>
      </c>
      <c r="AI2261" t="s">
        <v>37</v>
      </c>
      <c r="AJ2261" t="s">
        <v>37</v>
      </c>
    </row>
    <row r="2262" spans="3:36" x14ac:dyDescent="0.3">
      <c r="C2262">
        <v>2262</v>
      </c>
      <c r="D2262" t="str">
        <f t="shared" si="68"/>
        <v>55-BRU</v>
      </c>
      <c r="E2262" t="str">
        <f>VLOOKUP($D2262,metadata!$B$2:$S$451,2,0)</f>
        <v>Urbanski, J; Mogi, M; O'Donnell, D; DeCotiis, M; Toma, T; Armbruster, P</v>
      </c>
      <c r="F2262" t="str">
        <f>VLOOKUP($D2262,metadata!$B$2:$S$451,3,0)</f>
        <v>Rapid Adaptive Evolution of Photoperiodic Response during Invasion and Range Expansion across a Climatic Gradient</v>
      </c>
      <c r="G2262" t="str">
        <f>VLOOKUP($D2262,metadata!$B$2:$S$451,4,0)</f>
        <v>10.1086/664709</v>
      </c>
      <c r="H2262" t="str">
        <f>VLOOKUP($D2262,metadata!$B$2:$S$451,5,0)</f>
        <v>y</v>
      </c>
      <c r="I2262" t="str">
        <f>VLOOKUP($D2262,metadata!$B$2:$S$451,6,0)</f>
        <v>a</v>
      </c>
      <c r="J2262" t="str">
        <f>VLOOKUP($D2262,metadata!$B$2:$S$451,7,0)</f>
        <v>i</v>
      </c>
      <c r="K2262">
        <f>VLOOKUP($D2262,metadata!$B$2:$S$451,8,0)</f>
        <v>21</v>
      </c>
      <c r="L2262">
        <f>VLOOKUP($D2262,metadata!$B$2:$S$451,9,0)</f>
        <v>12</v>
      </c>
      <c r="M2262" t="str">
        <f>VLOOKUP($D2262,metadata!$B$2:$S$451,10,0)</f>
        <v/>
      </c>
      <c r="N2262" t="str">
        <f>VLOOKUP($D2262,metadata!$B$2:$S$451,11,0)</f>
        <v>Aedes albopictus</v>
      </c>
      <c r="O2262" t="str">
        <f>VLOOKUP($D2262,metadata!$B$2:$S$451,12,0)</f>
        <v>diptera</v>
      </c>
      <c r="P2262" t="str">
        <f>VLOOKUP($D2262,metadata!$B$2:$S$451,13,0)</f>
        <v>BRU</v>
      </c>
      <c r="Q2262">
        <f>VLOOKUP($D2262,metadata!$B$2:$S$451,14,0)</f>
        <v>31.116666666666699</v>
      </c>
      <c r="R2262">
        <f>VLOOKUP($D2262,metadata!$B$2:$S$451,15,0)</f>
        <v>-81.466666666666697</v>
      </c>
      <c r="S2262" t="str">
        <f>VLOOKUP($D2262,metadata!$B$2:$S$451,16,0)</f>
        <v/>
      </c>
      <c r="T2262" t="str">
        <f>VLOOKUP($D2262,metadata!$B$2:$S$451,17,0)</f>
        <v/>
      </c>
      <c r="U2262" t="str">
        <f>VLOOKUP($D2262,metadata!$B$2:$S$451,18,0)</f>
        <v/>
      </c>
      <c r="V2262">
        <f>VLOOKUP($D2262,metadata!$B$2:$Z$451,19,0)</f>
        <v>386.5</v>
      </c>
      <c r="W2262" t="str">
        <f>VLOOKUP($D2262,metadata!$B$2:$Z$451,20,0)</f>
        <v>acc</v>
      </c>
      <c r="X2262" t="str">
        <f>VLOOKUP($D2262,metadata!$B$2:$Z$451,21,0)</f>
        <v/>
      </c>
      <c r="Y2262" t="str">
        <f>VLOOKUP($D2262,metadata!$B$2:$Z$451,22,0)</f>
        <v>55-1</v>
      </c>
      <c r="Z2262" t="str">
        <f>VLOOKUP($D2262,metadata!$B$2:$Z$451,23,0)</f>
        <v/>
      </c>
      <c r="AA2262" t="str">
        <f>VLOOKUP($D2262,metadata!$B$2:$Z$451,24,0)</f>
        <v/>
      </c>
      <c r="AB2262" t="str">
        <f>VLOOKUP($D2262,metadata!$B$2:$Z$451,25,0)</f>
        <v/>
      </c>
      <c r="AC2262">
        <v>15.999420934532701</v>
      </c>
      <c r="AD2262">
        <v>1.7668077042028001</v>
      </c>
      <c r="AF2262">
        <f>IF(AE2262="",V2262,AE2262)</f>
        <v>386.5</v>
      </c>
      <c r="AG2262">
        <v>16</v>
      </c>
      <c r="AH2262">
        <v>2012</v>
      </c>
      <c r="AI2262" t="s">
        <v>37</v>
      </c>
      <c r="AJ2262" t="s">
        <v>37</v>
      </c>
    </row>
    <row r="2263" spans="3:36" x14ac:dyDescent="0.3">
      <c r="C2263">
        <v>2263</v>
      </c>
      <c r="D2263" t="str">
        <f t="shared" si="68"/>
        <v>55-HIR</v>
      </c>
      <c r="E2263" t="str">
        <f>VLOOKUP($D2263,metadata!$B$2:$S$451,2,0)</f>
        <v>Urbanski, J; Mogi, M; O'Donnell, D; DeCotiis, M; Toma, T; Armbruster, P</v>
      </c>
      <c r="F2263" t="str">
        <f>VLOOKUP($D2263,metadata!$B$2:$S$451,3,0)</f>
        <v>Rapid Adaptive Evolution of Photoperiodic Response during Invasion and Range Expansion across a Climatic Gradient</v>
      </c>
      <c r="G2263" t="str">
        <f>VLOOKUP($D2263,metadata!$B$2:$S$451,4,0)</f>
        <v>10.1086/664709</v>
      </c>
      <c r="H2263" t="str">
        <f>VLOOKUP($D2263,metadata!$B$2:$S$451,5,0)</f>
        <v>y</v>
      </c>
      <c r="I2263" t="str">
        <f>VLOOKUP($D2263,metadata!$B$2:$S$451,6,0)</f>
        <v>a</v>
      </c>
      <c r="J2263" t="str">
        <f>VLOOKUP($D2263,metadata!$B$2:$S$451,7,0)</f>
        <v>i</v>
      </c>
      <c r="K2263">
        <f>VLOOKUP($D2263,metadata!$B$2:$S$451,8,0)</f>
        <v>21</v>
      </c>
      <c r="L2263">
        <f>VLOOKUP($D2263,metadata!$B$2:$S$451,9,0)</f>
        <v>12</v>
      </c>
      <c r="M2263" t="str">
        <f>VLOOKUP($D2263,metadata!$B$2:$S$451,10,0)</f>
        <v/>
      </c>
      <c r="N2263" t="str">
        <f>VLOOKUP($D2263,metadata!$B$2:$S$451,11,0)</f>
        <v>Aedes albopictus</v>
      </c>
      <c r="O2263" t="str">
        <f>VLOOKUP($D2263,metadata!$B$2:$S$451,12,0)</f>
        <v>diptera</v>
      </c>
      <c r="P2263" t="str">
        <f>VLOOKUP($D2263,metadata!$B$2:$S$451,13,0)</f>
        <v>HIR</v>
      </c>
      <c r="Q2263">
        <f>VLOOKUP($D2263,metadata!$B$2:$S$451,14,0)</f>
        <v>34.383333333333297</v>
      </c>
      <c r="R2263">
        <f>VLOOKUP($D2263,metadata!$B$2:$S$451,15,0)</f>
        <v>132.46666666666701</v>
      </c>
      <c r="S2263" t="str">
        <f>VLOOKUP($D2263,metadata!$B$2:$S$451,16,0)</f>
        <v/>
      </c>
      <c r="T2263" t="str">
        <f>VLOOKUP($D2263,metadata!$B$2:$S$451,17,0)</f>
        <v/>
      </c>
      <c r="U2263" t="str">
        <f>VLOOKUP($D2263,metadata!$B$2:$S$451,18,0)</f>
        <v/>
      </c>
      <c r="V2263">
        <f>VLOOKUP($D2263,metadata!$B$2:$Z$451,19,0)</f>
        <v>398.5</v>
      </c>
      <c r="W2263" t="str">
        <f>VLOOKUP($D2263,metadata!$B$2:$Z$451,20,0)</f>
        <v>acc</v>
      </c>
      <c r="X2263" t="str">
        <f>VLOOKUP($D2263,metadata!$B$2:$Z$451,21,0)</f>
        <v/>
      </c>
      <c r="Y2263" t="str">
        <f>VLOOKUP($D2263,metadata!$B$2:$Z$451,22,0)</f>
        <v>55-2</v>
      </c>
      <c r="Z2263" t="str">
        <f>VLOOKUP($D2263,metadata!$B$2:$Z$451,23,0)</f>
        <v/>
      </c>
      <c r="AA2263" t="str">
        <f>VLOOKUP($D2263,metadata!$B$2:$Z$451,24,0)</f>
        <v/>
      </c>
      <c r="AB2263" t="str">
        <f>VLOOKUP($D2263,metadata!$B$2:$Z$451,25,0)</f>
        <v/>
      </c>
      <c r="AC2263">
        <v>8.0146314048942404</v>
      </c>
      <c r="AD2263">
        <v>99.472437798662199</v>
      </c>
      <c r="AF2263">
        <f>IF(AE2263="",V2263,AE2263)</f>
        <v>398.5</v>
      </c>
      <c r="AG2263">
        <v>8</v>
      </c>
      <c r="AH2263">
        <v>2012</v>
      </c>
      <c r="AI2263" t="s">
        <v>37</v>
      </c>
      <c r="AJ2263" t="s">
        <v>37</v>
      </c>
    </row>
    <row r="2264" spans="3:36" x14ac:dyDescent="0.3">
      <c r="C2264">
        <v>2264</v>
      </c>
      <c r="D2264" t="str">
        <f t="shared" si="68"/>
        <v>55-HIR</v>
      </c>
      <c r="E2264" t="str">
        <f>VLOOKUP($D2264,metadata!$B$2:$S$451,2,0)</f>
        <v>Urbanski, J; Mogi, M; O'Donnell, D; DeCotiis, M; Toma, T; Armbruster, P</v>
      </c>
      <c r="F2264" t="str">
        <f>VLOOKUP($D2264,metadata!$B$2:$S$451,3,0)</f>
        <v>Rapid Adaptive Evolution of Photoperiodic Response during Invasion and Range Expansion across a Climatic Gradient</v>
      </c>
      <c r="G2264" t="str">
        <f>VLOOKUP($D2264,metadata!$B$2:$S$451,4,0)</f>
        <v>10.1086/664709</v>
      </c>
      <c r="H2264" t="str">
        <f>VLOOKUP($D2264,metadata!$B$2:$S$451,5,0)</f>
        <v>y</v>
      </c>
      <c r="I2264" t="str">
        <f>VLOOKUP($D2264,metadata!$B$2:$S$451,6,0)</f>
        <v>a</v>
      </c>
      <c r="J2264" t="str">
        <f>VLOOKUP($D2264,metadata!$B$2:$S$451,7,0)</f>
        <v>i</v>
      </c>
      <c r="K2264">
        <f>VLOOKUP($D2264,metadata!$B$2:$S$451,8,0)</f>
        <v>21</v>
      </c>
      <c r="L2264">
        <f>VLOOKUP($D2264,metadata!$B$2:$S$451,9,0)</f>
        <v>12</v>
      </c>
      <c r="M2264" t="str">
        <f>VLOOKUP($D2264,metadata!$B$2:$S$451,10,0)</f>
        <v/>
      </c>
      <c r="N2264" t="str">
        <f>VLOOKUP($D2264,metadata!$B$2:$S$451,11,0)</f>
        <v>Aedes albopictus</v>
      </c>
      <c r="O2264" t="str">
        <f>VLOOKUP($D2264,metadata!$B$2:$S$451,12,0)</f>
        <v>diptera</v>
      </c>
      <c r="P2264" t="str">
        <f>VLOOKUP($D2264,metadata!$B$2:$S$451,13,0)</f>
        <v>HIR</v>
      </c>
      <c r="Q2264">
        <f>VLOOKUP($D2264,metadata!$B$2:$S$451,14,0)</f>
        <v>34.383333333333297</v>
      </c>
      <c r="R2264">
        <f>VLOOKUP($D2264,metadata!$B$2:$S$451,15,0)</f>
        <v>132.46666666666701</v>
      </c>
      <c r="S2264" t="str">
        <f>VLOOKUP($D2264,metadata!$B$2:$S$451,16,0)</f>
        <v/>
      </c>
      <c r="T2264" t="str">
        <f>VLOOKUP($D2264,metadata!$B$2:$S$451,17,0)</f>
        <v/>
      </c>
      <c r="U2264" t="str">
        <f>VLOOKUP($D2264,metadata!$B$2:$S$451,18,0)</f>
        <v/>
      </c>
      <c r="V2264">
        <f>VLOOKUP($D2264,metadata!$B$2:$Z$451,19,0)</f>
        <v>398.5</v>
      </c>
      <c r="W2264" t="str">
        <f>VLOOKUP($D2264,metadata!$B$2:$Z$451,20,0)</f>
        <v>acc</v>
      </c>
      <c r="X2264" t="str">
        <f>VLOOKUP($D2264,metadata!$B$2:$Z$451,21,0)</f>
        <v/>
      </c>
      <c r="Y2264" t="str">
        <f>VLOOKUP($D2264,metadata!$B$2:$Z$451,22,0)</f>
        <v>55-2</v>
      </c>
      <c r="Z2264" t="str">
        <f>VLOOKUP($D2264,metadata!$B$2:$Z$451,23,0)</f>
        <v/>
      </c>
      <c r="AA2264" t="str">
        <f>VLOOKUP($D2264,metadata!$B$2:$Z$451,24,0)</f>
        <v/>
      </c>
      <c r="AB2264" t="str">
        <f>VLOOKUP($D2264,metadata!$B$2:$Z$451,25,0)</f>
        <v/>
      </c>
      <c r="AC2264">
        <v>12.051781659416999</v>
      </c>
      <c r="AD2264">
        <v>100.08673590379099</v>
      </c>
      <c r="AF2264">
        <f>IF(AE2264="",V2264,AE2264)</f>
        <v>398.5</v>
      </c>
      <c r="AG2264">
        <v>12</v>
      </c>
      <c r="AH2264">
        <v>2012</v>
      </c>
      <c r="AI2264" t="s">
        <v>37</v>
      </c>
      <c r="AJ2264" t="s">
        <v>37</v>
      </c>
    </row>
    <row r="2265" spans="3:36" x14ac:dyDescent="0.3">
      <c r="C2265">
        <v>2265</v>
      </c>
      <c r="D2265" t="str">
        <f t="shared" si="68"/>
        <v>55-HIR</v>
      </c>
      <c r="E2265" t="str">
        <f>VLOOKUP($D2265,metadata!$B$2:$S$451,2,0)</f>
        <v>Urbanski, J; Mogi, M; O'Donnell, D; DeCotiis, M; Toma, T; Armbruster, P</v>
      </c>
      <c r="F2265" t="str">
        <f>VLOOKUP($D2265,metadata!$B$2:$S$451,3,0)</f>
        <v>Rapid Adaptive Evolution of Photoperiodic Response during Invasion and Range Expansion across a Climatic Gradient</v>
      </c>
      <c r="G2265" t="str">
        <f>VLOOKUP($D2265,metadata!$B$2:$S$451,4,0)</f>
        <v>10.1086/664709</v>
      </c>
      <c r="H2265" t="str">
        <f>VLOOKUP($D2265,metadata!$B$2:$S$451,5,0)</f>
        <v>y</v>
      </c>
      <c r="I2265" t="str">
        <f>VLOOKUP($D2265,metadata!$B$2:$S$451,6,0)</f>
        <v>a</v>
      </c>
      <c r="J2265" t="str">
        <f>VLOOKUP($D2265,metadata!$B$2:$S$451,7,0)</f>
        <v>i</v>
      </c>
      <c r="K2265">
        <f>VLOOKUP($D2265,metadata!$B$2:$S$451,8,0)</f>
        <v>21</v>
      </c>
      <c r="L2265">
        <f>VLOOKUP($D2265,metadata!$B$2:$S$451,9,0)</f>
        <v>12</v>
      </c>
      <c r="M2265" t="str">
        <f>VLOOKUP($D2265,metadata!$B$2:$S$451,10,0)</f>
        <v/>
      </c>
      <c r="N2265" t="str">
        <f>VLOOKUP($D2265,metadata!$B$2:$S$451,11,0)</f>
        <v>Aedes albopictus</v>
      </c>
      <c r="O2265" t="str">
        <f>VLOOKUP($D2265,metadata!$B$2:$S$451,12,0)</f>
        <v>diptera</v>
      </c>
      <c r="P2265" t="str">
        <f>VLOOKUP($D2265,metadata!$B$2:$S$451,13,0)</f>
        <v>HIR</v>
      </c>
      <c r="Q2265">
        <f>VLOOKUP($D2265,metadata!$B$2:$S$451,14,0)</f>
        <v>34.383333333333297</v>
      </c>
      <c r="R2265">
        <f>VLOOKUP($D2265,metadata!$B$2:$S$451,15,0)</f>
        <v>132.46666666666701</v>
      </c>
      <c r="S2265" t="str">
        <f>VLOOKUP($D2265,metadata!$B$2:$S$451,16,0)</f>
        <v/>
      </c>
      <c r="T2265" t="str">
        <f>VLOOKUP($D2265,metadata!$B$2:$S$451,17,0)</f>
        <v/>
      </c>
      <c r="U2265" t="str">
        <f>VLOOKUP($D2265,metadata!$B$2:$S$451,18,0)</f>
        <v/>
      </c>
      <c r="V2265">
        <f>VLOOKUP($D2265,metadata!$B$2:$Z$451,19,0)</f>
        <v>398.5</v>
      </c>
      <c r="W2265" t="str">
        <f>VLOOKUP($D2265,metadata!$B$2:$Z$451,20,0)</f>
        <v>acc</v>
      </c>
      <c r="X2265" t="str">
        <f>VLOOKUP($D2265,metadata!$B$2:$Z$451,21,0)</f>
        <v/>
      </c>
      <c r="Y2265" t="str">
        <f>VLOOKUP($D2265,metadata!$B$2:$Z$451,22,0)</f>
        <v>55-2</v>
      </c>
      <c r="Z2265" t="str">
        <f>VLOOKUP($D2265,metadata!$B$2:$Z$451,23,0)</f>
        <v/>
      </c>
      <c r="AA2265" t="str">
        <f>VLOOKUP($D2265,metadata!$B$2:$Z$451,24,0)</f>
        <v/>
      </c>
      <c r="AB2265" t="str">
        <f>VLOOKUP($D2265,metadata!$B$2:$Z$451,25,0)</f>
        <v/>
      </c>
      <c r="AC2265">
        <v>12.7533614223388</v>
      </c>
      <c r="AD2265">
        <v>72.303309283340496</v>
      </c>
      <c r="AF2265">
        <f>IF(AE2265="",V2265,AE2265)</f>
        <v>398.5</v>
      </c>
      <c r="AG2265">
        <v>12.5</v>
      </c>
      <c r="AH2265">
        <v>2012</v>
      </c>
      <c r="AI2265" t="s">
        <v>37</v>
      </c>
      <c r="AJ2265" t="s">
        <v>37</v>
      </c>
    </row>
    <row r="2266" spans="3:36" x14ac:dyDescent="0.3">
      <c r="C2266">
        <v>2266</v>
      </c>
      <c r="D2266" t="str">
        <f t="shared" si="68"/>
        <v>55-HIR</v>
      </c>
      <c r="E2266" t="str">
        <f>VLOOKUP($D2266,metadata!$B$2:$S$451,2,0)</f>
        <v>Urbanski, J; Mogi, M; O'Donnell, D; DeCotiis, M; Toma, T; Armbruster, P</v>
      </c>
      <c r="F2266" t="str">
        <f>VLOOKUP($D2266,metadata!$B$2:$S$451,3,0)</f>
        <v>Rapid Adaptive Evolution of Photoperiodic Response during Invasion and Range Expansion across a Climatic Gradient</v>
      </c>
      <c r="G2266" t="str">
        <f>VLOOKUP($D2266,metadata!$B$2:$S$451,4,0)</f>
        <v>10.1086/664709</v>
      </c>
      <c r="H2266" t="str">
        <f>VLOOKUP($D2266,metadata!$B$2:$S$451,5,0)</f>
        <v>y</v>
      </c>
      <c r="I2266" t="str">
        <f>VLOOKUP($D2266,metadata!$B$2:$S$451,6,0)</f>
        <v>a</v>
      </c>
      <c r="J2266" t="str">
        <f>VLOOKUP($D2266,metadata!$B$2:$S$451,7,0)</f>
        <v>i</v>
      </c>
      <c r="K2266">
        <f>VLOOKUP($D2266,metadata!$B$2:$S$451,8,0)</f>
        <v>21</v>
      </c>
      <c r="L2266">
        <f>VLOOKUP($D2266,metadata!$B$2:$S$451,9,0)</f>
        <v>12</v>
      </c>
      <c r="M2266" t="str">
        <f>VLOOKUP($D2266,metadata!$B$2:$S$451,10,0)</f>
        <v/>
      </c>
      <c r="N2266" t="str">
        <f>VLOOKUP($D2266,metadata!$B$2:$S$451,11,0)</f>
        <v>Aedes albopictus</v>
      </c>
      <c r="O2266" t="str">
        <f>VLOOKUP($D2266,metadata!$B$2:$S$451,12,0)</f>
        <v>diptera</v>
      </c>
      <c r="P2266" t="str">
        <f>VLOOKUP($D2266,metadata!$B$2:$S$451,13,0)</f>
        <v>HIR</v>
      </c>
      <c r="Q2266">
        <f>VLOOKUP($D2266,metadata!$B$2:$S$451,14,0)</f>
        <v>34.383333333333297</v>
      </c>
      <c r="R2266">
        <f>VLOOKUP($D2266,metadata!$B$2:$S$451,15,0)</f>
        <v>132.46666666666701</v>
      </c>
      <c r="S2266" t="str">
        <f>VLOOKUP($D2266,metadata!$B$2:$S$451,16,0)</f>
        <v/>
      </c>
      <c r="T2266" t="str">
        <f>VLOOKUP($D2266,metadata!$B$2:$S$451,17,0)</f>
        <v/>
      </c>
      <c r="U2266" t="str">
        <f>VLOOKUP($D2266,metadata!$B$2:$S$451,18,0)</f>
        <v/>
      </c>
      <c r="V2266">
        <f>VLOOKUP($D2266,metadata!$B$2:$Z$451,19,0)</f>
        <v>398.5</v>
      </c>
      <c r="W2266" t="str">
        <f>VLOOKUP($D2266,metadata!$B$2:$Z$451,20,0)</f>
        <v>acc</v>
      </c>
      <c r="X2266" t="str">
        <f>VLOOKUP($D2266,metadata!$B$2:$Z$451,21,0)</f>
        <v/>
      </c>
      <c r="Y2266" t="str">
        <f>VLOOKUP($D2266,metadata!$B$2:$Z$451,22,0)</f>
        <v>55-2</v>
      </c>
      <c r="Z2266" t="str">
        <f>VLOOKUP($D2266,metadata!$B$2:$Z$451,23,0)</f>
        <v/>
      </c>
      <c r="AA2266" t="str">
        <f>VLOOKUP($D2266,metadata!$B$2:$Z$451,24,0)</f>
        <v/>
      </c>
      <c r="AB2266" t="str">
        <f>VLOOKUP($D2266,metadata!$B$2:$Z$451,25,0)</f>
        <v/>
      </c>
      <c r="AC2266">
        <v>12.499949647696299</v>
      </c>
      <c r="AD2266">
        <v>65.454746273117294</v>
      </c>
      <c r="AF2266">
        <f>IF(AE2266="",V2266,AE2266)</f>
        <v>398.5</v>
      </c>
      <c r="AG2266">
        <v>12.75</v>
      </c>
      <c r="AH2266">
        <v>2012</v>
      </c>
      <c r="AI2266" t="s">
        <v>37</v>
      </c>
      <c r="AJ2266" t="s">
        <v>37</v>
      </c>
    </row>
    <row r="2267" spans="3:36" x14ac:dyDescent="0.3">
      <c r="C2267">
        <v>2267</v>
      </c>
      <c r="D2267" t="str">
        <f t="shared" si="68"/>
        <v>55-HIR</v>
      </c>
      <c r="E2267" t="str">
        <f>VLOOKUP($D2267,metadata!$B$2:$S$451,2,0)</f>
        <v>Urbanski, J; Mogi, M; O'Donnell, D; DeCotiis, M; Toma, T; Armbruster, P</v>
      </c>
      <c r="F2267" t="str">
        <f>VLOOKUP($D2267,metadata!$B$2:$S$451,3,0)</f>
        <v>Rapid Adaptive Evolution of Photoperiodic Response during Invasion and Range Expansion across a Climatic Gradient</v>
      </c>
      <c r="G2267" t="str">
        <f>VLOOKUP($D2267,metadata!$B$2:$S$451,4,0)</f>
        <v>10.1086/664709</v>
      </c>
      <c r="H2267" t="str">
        <f>VLOOKUP($D2267,metadata!$B$2:$S$451,5,0)</f>
        <v>y</v>
      </c>
      <c r="I2267" t="str">
        <f>VLOOKUP($D2267,metadata!$B$2:$S$451,6,0)</f>
        <v>a</v>
      </c>
      <c r="J2267" t="str">
        <f>VLOOKUP($D2267,metadata!$B$2:$S$451,7,0)</f>
        <v>i</v>
      </c>
      <c r="K2267">
        <f>VLOOKUP($D2267,metadata!$B$2:$S$451,8,0)</f>
        <v>21</v>
      </c>
      <c r="L2267">
        <f>VLOOKUP($D2267,metadata!$B$2:$S$451,9,0)</f>
        <v>12</v>
      </c>
      <c r="M2267" t="str">
        <f>VLOOKUP($D2267,metadata!$B$2:$S$451,10,0)</f>
        <v/>
      </c>
      <c r="N2267" t="str">
        <f>VLOOKUP($D2267,metadata!$B$2:$S$451,11,0)</f>
        <v>Aedes albopictus</v>
      </c>
      <c r="O2267" t="str">
        <f>VLOOKUP($D2267,metadata!$B$2:$S$451,12,0)</f>
        <v>diptera</v>
      </c>
      <c r="P2267" t="str">
        <f>VLOOKUP($D2267,metadata!$B$2:$S$451,13,0)</f>
        <v>HIR</v>
      </c>
      <c r="Q2267">
        <f>VLOOKUP($D2267,metadata!$B$2:$S$451,14,0)</f>
        <v>34.383333333333297</v>
      </c>
      <c r="R2267">
        <f>VLOOKUP($D2267,metadata!$B$2:$S$451,15,0)</f>
        <v>132.46666666666701</v>
      </c>
      <c r="S2267" t="str">
        <f>VLOOKUP($D2267,metadata!$B$2:$S$451,16,0)</f>
        <v/>
      </c>
      <c r="T2267" t="str">
        <f>VLOOKUP($D2267,metadata!$B$2:$S$451,17,0)</f>
        <v/>
      </c>
      <c r="U2267" t="str">
        <f>VLOOKUP($D2267,metadata!$B$2:$S$451,18,0)</f>
        <v/>
      </c>
      <c r="V2267">
        <f>VLOOKUP($D2267,metadata!$B$2:$Z$451,19,0)</f>
        <v>398.5</v>
      </c>
      <c r="W2267" t="str">
        <f>VLOOKUP($D2267,metadata!$B$2:$Z$451,20,0)</f>
        <v>acc</v>
      </c>
      <c r="X2267" t="str">
        <f>VLOOKUP($D2267,metadata!$B$2:$Z$451,21,0)</f>
        <v/>
      </c>
      <c r="Y2267" t="str">
        <f>VLOOKUP($D2267,metadata!$B$2:$Z$451,22,0)</f>
        <v>55-2</v>
      </c>
      <c r="Z2267" t="str">
        <f>VLOOKUP($D2267,metadata!$B$2:$Z$451,23,0)</f>
        <v/>
      </c>
      <c r="AA2267" t="str">
        <f>VLOOKUP($D2267,metadata!$B$2:$Z$451,24,0)</f>
        <v/>
      </c>
      <c r="AB2267" t="str">
        <f>VLOOKUP($D2267,metadata!$B$2:$Z$451,25,0)</f>
        <v/>
      </c>
      <c r="AC2267">
        <v>12.9869441349311</v>
      </c>
      <c r="AD2267">
        <v>62.104856236051504</v>
      </c>
      <c r="AF2267">
        <f>IF(AE2267="",V2267,AE2267)</f>
        <v>398.5</v>
      </c>
      <c r="AG2267">
        <v>13</v>
      </c>
      <c r="AH2267">
        <v>2012</v>
      </c>
      <c r="AI2267" t="s">
        <v>37</v>
      </c>
      <c r="AJ2267" t="s">
        <v>37</v>
      </c>
    </row>
    <row r="2268" spans="3:36" x14ac:dyDescent="0.3">
      <c r="C2268">
        <v>2268</v>
      </c>
      <c r="D2268" t="str">
        <f t="shared" si="68"/>
        <v>55-HIR</v>
      </c>
      <c r="E2268" t="str">
        <f>VLOOKUP($D2268,metadata!$B$2:$S$451,2,0)</f>
        <v>Urbanski, J; Mogi, M; O'Donnell, D; DeCotiis, M; Toma, T; Armbruster, P</v>
      </c>
      <c r="F2268" t="str">
        <f>VLOOKUP($D2268,metadata!$B$2:$S$451,3,0)</f>
        <v>Rapid Adaptive Evolution of Photoperiodic Response during Invasion and Range Expansion across a Climatic Gradient</v>
      </c>
      <c r="G2268" t="str">
        <f>VLOOKUP($D2268,metadata!$B$2:$S$451,4,0)</f>
        <v>10.1086/664709</v>
      </c>
      <c r="H2268" t="str">
        <f>VLOOKUP($D2268,metadata!$B$2:$S$451,5,0)</f>
        <v>y</v>
      </c>
      <c r="I2268" t="str">
        <f>VLOOKUP($D2268,metadata!$B$2:$S$451,6,0)</f>
        <v>a</v>
      </c>
      <c r="J2268" t="str">
        <f>VLOOKUP($D2268,metadata!$B$2:$S$451,7,0)</f>
        <v>i</v>
      </c>
      <c r="K2268">
        <f>VLOOKUP($D2268,metadata!$B$2:$S$451,8,0)</f>
        <v>21</v>
      </c>
      <c r="L2268">
        <f>VLOOKUP($D2268,metadata!$B$2:$S$451,9,0)</f>
        <v>12</v>
      </c>
      <c r="M2268" t="str">
        <f>VLOOKUP($D2268,metadata!$B$2:$S$451,10,0)</f>
        <v/>
      </c>
      <c r="N2268" t="str">
        <f>VLOOKUP($D2268,metadata!$B$2:$S$451,11,0)</f>
        <v>Aedes albopictus</v>
      </c>
      <c r="O2268" t="str">
        <f>VLOOKUP($D2268,metadata!$B$2:$S$451,12,0)</f>
        <v>diptera</v>
      </c>
      <c r="P2268" t="str">
        <f>VLOOKUP($D2268,metadata!$B$2:$S$451,13,0)</f>
        <v>HIR</v>
      </c>
      <c r="Q2268">
        <f>VLOOKUP($D2268,metadata!$B$2:$S$451,14,0)</f>
        <v>34.383333333333297</v>
      </c>
      <c r="R2268">
        <f>VLOOKUP($D2268,metadata!$B$2:$S$451,15,0)</f>
        <v>132.46666666666701</v>
      </c>
      <c r="S2268" t="str">
        <f>VLOOKUP($D2268,metadata!$B$2:$S$451,16,0)</f>
        <v/>
      </c>
      <c r="T2268" t="str">
        <f>VLOOKUP($D2268,metadata!$B$2:$S$451,17,0)</f>
        <v/>
      </c>
      <c r="U2268" t="str">
        <f>VLOOKUP($D2268,metadata!$B$2:$S$451,18,0)</f>
        <v/>
      </c>
      <c r="V2268">
        <f>VLOOKUP($D2268,metadata!$B$2:$Z$451,19,0)</f>
        <v>398.5</v>
      </c>
      <c r="W2268" t="str">
        <f>VLOOKUP($D2268,metadata!$B$2:$Z$451,20,0)</f>
        <v>acc</v>
      </c>
      <c r="X2268" t="str">
        <f>VLOOKUP($D2268,metadata!$B$2:$Z$451,21,0)</f>
        <v/>
      </c>
      <c r="Y2268" t="str">
        <f>VLOOKUP($D2268,metadata!$B$2:$Z$451,22,0)</f>
        <v>55-2</v>
      </c>
      <c r="Z2268" t="str">
        <f>VLOOKUP($D2268,metadata!$B$2:$Z$451,23,0)</f>
        <v/>
      </c>
      <c r="AA2268" t="str">
        <f>VLOOKUP($D2268,metadata!$B$2:$Z$451,24,0)</f>
        <v/>
      </c>
      <c r="AB2268" t="str">
        <f>VLOOKUP($D2268,metadata!$B$2:$Z$451,25,0)</f>
        <v/>
      </c>
      <c r="AC2268">
        <v>13.246619086446699</v>
      </c>
      <c r="AD2268">
        <v>40.130786048188703</v>
      </c>
      <c r="AF2268">
        <f>IF(AE2268="",V2268,AE2268)</f>
        <v>398.5</v>
      </c>
      <c r="AG2268">
        <v>13.25</v>
      </c>
      <c r="AH2268">
        <v>2012</v>
      </c>
      <c r="AI2268" t="s">
        <v>37</v>
      </c>
      <c r="AJ2268" t="s">
        <v>37</v>
      </c>
    </row>
    <row r="2269" spans="3:36" x14ac:dyDescent="0.3">
      <c r="C2269">
        <v>2269</v>
      </c>
      <c r="D2269" t="str">
        <f t="shared" si="68"/>
        <v>55-HIR</v>
      </c>
      <c r="E2269" t="str">
        <f>VLOOKUP($D2269,metadata!$B$2:$S$451,2,0)</f>
        <v>Urbanski, J; Mogi, M; O'Donnell, D; DeCotiis, M; Toma, T; Armbruster, P</v>
      </c>
      <c r="F2269" t="str">
        <f>VLOOKUP($D2269,metadata!$B$2:$S$451,3,0)</f>
        <v>Rapid Adaptive Evolution of Photoperiodic Response during Invasion and Range Expansion across a Climatic Gradient</v>
      </c>
      <c r="G2269" t="str">
        <f>VLOOKUP($D2269,metadata!$B$2:$S$451,4,0)</f>
        <v>10.1086/664709</v>
      </c>
      <c r="H2269" t="str">
        <f>VLOOKUP($D2269,metadata!$B$2:$S$451,5,0)</f>
        <v>y</v>
      </c>
      <c r="I2269" t="str">
        <f>VLOOKUP($D2269,metadata!$B$2:$S$451,6,0)</f>
        <v>a</v>
      </c>
      <c r="J2269" t="str">
        <f>VLOOKUP($D2269,metadata!$B$2:$S$451,7,0)</f>
        <v>i</v>
      </c>
      <c r="K2269">
        <f>VLOOKUP($D2269,metadata!$B$2:$S$451,8,0)</f>
        <v>21</v>
      </c>
      <c r="L2269">
        <f>VLOOKUP($D2269,metadata!$B$2:$S$451,9,0)</f>
        <v>12</v>
      </c>
      <c r="M2269" t="str">
        <f>VLOOKUP($D2269,metadata!$B$2:$S$451,10,0)</f>
        <v/>
      </c>
      <c r="N2269" t="str">
        <f>VLOOKUP($D2269,metadata!$B$2:$S$451,11,0)</f>
        <v>Aedes albopictus</v>
      </c>
      <c r="O2269" t="str">
        <f>VLOOKUP($D2269,metadata!$B$2:$S$451,12,0)</f>
        <v>diptera</v>
      </c>
      <c r="P2269" t="str">
        <f>VLOOKUP($D2269,metadata!$B$2:$S$451,13,0)</f>
        <v>HIR</v>
      </c>
      <c r="Q2269">
        <f>VLOOKUP($D2269,metadata!$B$2:$S$451,14,0)</f>
        <v>34.383333333333297</v>
      </c>
      <c r="R2269">
        <f>VLOOKUP($D2269,metadata!$B$2:$S$451,15,0)</f>
        <v>132.46666666666701</v>
      </c>
      <c r="S2269" t="str">
        <f>VLOOKUP($D2269,metadata!$B$2:$S$451,16,0)</f>
        <v/>
      </c>
      <c r="T2269" t="str">
        <f>VLOOKUP($D2269,metadata!$B$2:$S$451,17,0)</f>
        <v/>
      </c>
      <c r="U2269" t="str">
        <f>VLOOKUP($D2269,metadata!$B$2:$S$451,18,0)</f>
        <v/>
      </c>
      <c r="V2269">
        <f>VLOOKUP($D2269,metadata!$B$2:$Z$451,19,0)</f>
        <v>398.5</v>
      </c>
      <c r="W2269" t="str">
        <f>VLOOKUP($D2269,metadata!$B$2:$Z$451,20,0)</f>
        <v>acc</v>
      </c>
      <c r="X2269" t="str">
        <f>VLOOKUP($D2269,metadata!$B$2:$Z$451,21,0)</f>
        <v/>
      </c>
      <c r="Y2269" t="str">
        <f>VLOOKUP($D2269,metadata!$B$2:$Z$451,22,0)</f>
        <v>55-2</v>
      </c>
      <c r="Z2269" t="str">
        <f>VLOOKUP($D2269,metadata!$B$2:$Z$451,23,0)</f>
        <v/>
      </c>
      <c r="AA2269" t="str">
        <f>VLOOKUP($D2269,metadata!$B$2:$Z$451,24,0)</f>
        <v/>
      </c>
      <c r="AB2269" t="str">
        <f>VLOOKUP($D2269,metadata!$B$2:$Z$451,25,0)</f>
        <v/>
      </c>
      <c r="AC2269">
        <v>13.4940015787883</v>
      </c>
      <c r="AD2269">
        <v>26.5928382781461</v>
      </c>
      <c r="AF2269">
        <f>IF(AE2269="",V2269,AE2269)</f>
        <v>398.5</v>
      </c>
      <c r="AG2269">
        <v>13.5</v>
      </c>
      <c r="AH2269">
        <v>2012</v>
      </c>
      <c r="AI2269" t="s">
        <v>37</v>
      </c>
      <c r="AJ2269" t="s">
        <v>37</v>
      </c>
    </row>
    <row r="2270" spans="3:36" x14ac:dyDescent="0.3">
      <c r="C2270">
        <v>2270</v>
      </c>
      <c r="D2270" t="str">
        <f t="shared" si="68"/>
        <v>55-HIR</v>
      </c>
      <c r="E2270" t="str">
        <f>VLOOKUP($D2270,metadata!$B$2:$S$451,2,0)</f>
        <v>Urbanski, J; Mogi, M; O'Donnell, D; DeCotiis, M; Toma, T; Armbruster, P</v>
      </c>
      <c r="F2270" t="str">
        <f>VLOOKUP($D2270,metadata!$B$2:$S$451,3,0)</f>
        <v>Rapid Adaptive Evolution of Photoperiodic Response during Invasion and Range Expansion across a Climatic Gradient</v>
      </c>
      <c r="G2270" t="str">
        <f>VLOOKUP($D2270,metadata!$B$2:$S$451,4,0)</f>
        <v>10.1086/664709</v>
      </c>
      <c r="H2270" t="str">
        <f>VLOOKUP($D2270,metadata!$B$2:$S$451,5,0)</f>
        <v>y</v>
      </c>
      <c r="I2270" t="str">
        <f>VLOOKUP($D2270,metadata!$B$2:$S$451,6,0)</f>
        <v>a</v>
      </c>
      <c r="J2270" t="str">
        <f>VLOOKUP($D2270,metadata!$B$2:$S$451,7,0)</f>
        <v>i</v>
      </c>
      <c r="K2270">
        <f>VLOOKUP($D2270,metadata!$B$2:$S$451,8,0)</f>
        <v>21</v>
      </c>
      <c r="L2270">
        <f>VLOOKUP($D2270,metadata!$B$2:$S$451,9,0)</f>
        <v>12</v>
      </c>
      <c r="M2270" t="str">
        <f>VLOOKUP($D2270,metadata!$B$2:$S$451,10,0)</f>
        <v/>
      </c>
      <c r="N2270" t="str">
        <f>VLOOKUP($D2270,metadata!$B$2:$S$451,11,0)</f>
        <v>Aedes albopictus</v>
      </c>
      <c r="O2270" t="str">
        <f>VLOOKUP($D2270,metadata!$B$2:$S$451,12,0)</f>
        <v>diptera</v>
      </c>
      <c r="P2270" t="str">
        <f>VLOOKUP($D2270,metadata!$B$2:$S$451,13,0)</f>
        <v>HIR</v>
      </c>
      <c r="Q2270">
        <f>VLOOKUP($D2270,metadata!$B$2:$S$451,14,0)</f>
        <v>34.383333333333297</v>
      </c>
      <c r="R2270">
        <f>VLOOKUP($D2270,metadata!$B$2:$S$451,15,0)</f>
        <v>132.46666666666701</v>
      </c>
      <c r="S2270" t="str">
        <f>VLOOKUP($D2270,metadata!$B$2:$S$451,16,0)</f>
        <v/>
      </c>
      <c r="T2270" t="str">
        <f>VLOOKUP($D2270,metadata!$B$2:$S$451,17,0)</f>
        <v/>
      </c>
      <c r="U2270" t="str">
        <f>VLOOKUP($D2270,metadata!$B$2:$S$451,18,0)</f>
        <v/>
      </c>
      <c r="V2270">
        <f>VLOOKUP($D2270,metadata!$B$2:$Z$451,19,0)</f>
        <v>398.5</v>
      </c>
      <c r="W2270" t="str">
        <f>VLOOKUP($D2270,metadata!$B$2:$Z$451,20,0)</f>
        <v>acc</v>
      </c>
      <c r="X2270" t="str">
        <f>VLOOKUP($D2270,metadata!$B$2:$Z$451,21,0)</f>
        <v/>
      </c>
      <c r="Y2270" t="str">
        <f>VLOOKUP($D2270,metadata!$B$2:$Z$451,22,0)</f>
        <v>55-2</v>
      </c>
      <c r="Z2270" t="str">
        <f>VLOOKUP($D2270,metadata!$B$2:$Z$451,23,0)</f>
        <v/>
      </c>
      <c r="AA2270" t="str">
        <f>VLOOKUP($D2270,metadata!$B$2:$Z$451,24,0)</f>
        <v/>
      </c>
      <c r="AB2270" t="str">
        <f>VLOOKUP($D2270,metadata!$B$2:$Z$451,25,0)</f>
        <v/>
      </c>
      <c r="AC2270">
        <v>13.7380055939785</v>
      </c>
      <c r="AD2270">
        <v>1.63141463985107</v>
      </c>
      <c r="AF2270">
        <f>IF(AE2270="",V2270,AE2270)</f>
        <v>398.5</v>
      </c>
      <c r="AG2270">
        <v>13.75</v>
      </c>
      <c r="AH2270">
        <v>2012</v>
      </c>
      <c r="AI2270" t="s">
        <v>37</v>
      </c>
      <c r="AJ2270" t="s">
        <v>37</v>
      </c>
    </row>
    <row r="2271" spans="3:36" x14ac:dyDescent="0.3">
      <c r="C2271">
        <v>2271</v>
      </c>
      <c r="D2271" t="str">
        <f t="shared" si="68"/>
        <v>55-HIR</v>
      </c>
      <c r="E2271" t="str">
        <f>VLOOKUP($D2271,metadata!$B$2:$S$451,2,0)</f>
        <v>Urbanski, J; Mogi, M; O'Donnell, D; DeCotiis, M; Toma, T; Armbruster, P</v>
      </c>
      <c r="F2271" t="str">
        <f>VLOOKUP($D2271,metadata!$B$2:$S$451,3,0)</f>
        <v>Rapid Adaptive Evolution of Photoperiodic Response during Invasion and Range Expansion across a Climatic Gradient</v>
      </c>
      <c r="G2271" t="str">
        <f>VLOOKUP($D2271,metadata!$B$2:$S$451,4,0)</f>
        <v>10.1086/664709</v>
      </c>
      <c r="H2271" t="str">
        <f>VLOOKUP($D2271,metadata!$B$2:$S$451,5,0)</f>
        <v>y</v>
      </c>
      <c r="I2271" t="str">
        <f>VLOOKUP($D2271,metadata!$B$2:$S$451,6,0)</f>
        <v>a</v>
      </c>
      <c r="J2271" t="str">
        <f>VLOOKUP($D2271,metadata!$B$2:$S$451,7,0)</f>
        <v>i</v>
      </c>
      <c r="K2271">
        <f>VLOOKUP($D2271,metadata!$B$2:$S$451,8,0)</f>
        <v>21</v>
      </c>
      <c r="L2271">
        <f>VLOOKUP($D2271,metadata!$B$2:$S$451,9,0)</f>
        <v>12</v>
      </c>
      <c r="M2271" t="str">
        <f>VLOOKUP($D2271,metadata!$B$2:$S$451,10,0)</f>
        <v/>
      </c>
      <c r="N2271" t="str">
        <f>VLOOKUP($D2271,metadata!$B$2:$S$451,11,0)</f>
        <v>Aedes albopictus</v>
      </c>
      <c r="O2271" t="str">
        <f>VLOOKUP($D2271,metadata!$B$2:$S$451,12,0)</f>
        <v>diptera</v>
      </c>
      <c r="P2271" t="str">
        <f>VLOOKUP($D2271,metadata!$B$2:$S$451,13,0)</f>
        <v>HIR</v>
      </c>
      <c r="Q2271">
        <f>VLOOKUP($D2271,metadata!$B$2:$S$451,14,0)</f>
        <v>34.383333333333297</v>
      </c>
      <c r="R2271">
        <f>VLOOKUP($D2271,metadata!$B$2:$S$451,15,0)</f>
        <v>132.46666666666701</v>
      </c>
      <c r="S2271" t="str">
        <f>VLOOKUP($D2271,metadata!$B$2:$S$451,16,0)</f>
        <v/>
      </c>
      <c r="T2271" t="str">
        <f>VLOOKUP($D2271,metadata!$B$2:$S$451,17,0)</f>
        <v/>
      </c>
      <c r="U2271" t="str">
        <f>VLOOKUP($D2271,metadata!$B$2:$S$451,18,0)</f>
        <v/>
      </c>
      <c r="V2271">
        <f>VLOOKUP($D2271,metadata!$B$2:$Z$451,19,0)</f>
        <v>398.5</v>
      </c>
      <c r="W2271" t="str">
        <f>VLOOKUP($D2271,metadata!$B$2:$Z$451,20,0)</f>
        <v>acc</v>
      </c>
      <c r="X2271" t="str">
        <f>VLOOKUP($D2271,metadata!$B$2:$Z$451,21,0)</f>
        <v/>
      </c>
      <c r="Y2271" t="str">
        <f>VLOOKUP($D2271,metadata!$B$2:$Z$451,22,0)</f>
        <v>55-2</v>
      </c>
      <c r="Z2271" t="str">
        <f>VLOOKUP($D2271,metadata!$B$2:$Z$451,23,0)</f>
        <v/>
      </c>
      <c r="AA2271" t="str">
        <f>VLOOKUP($D2271,metadata!$B$2:$Z$451,24,0)</f>
        <v/>
      </c>
      <c r="AB2271" t="str">
        <f>VLOOKUP($D2271,metadata!$B$2:$Z$451,25,0)</f>
        <v/>
      </c>
      <c r="AC2271">
        <v>14.004645406083201</v>
      </c>
      <c r="AD2271">
        <v>3.2072793188470001</v>
      </c>
      <c r="AF2271">
        <f>IF(AE2271="",V2271,AE2271)</f>
        <v>398.5</v>
      </c>
      <c r="AG2271">
        <v>14</v>
      </c>
      <c r="AH2271">
        <v>2012</v>
      </c>
      <c r="AI2271" t="s">
        <v>37</v>
      </c>
      <c r="AJ2271" t="s">
        <v>37</v>
      </c>
    </row>
    <row r="2272" spans="3:36" x14ac:dyDescent="0.3">
      <c r="C2272">
        <v>2272</v>
      </c>
      <c r="D2272" t="str">
        <f t="shared" si="68"/>
        <v>55-HIR</v>
      </c>
      <c r="E2272" t="str">
        <f>VLOOKUP($D2272,metadata!$B$2:$S$451,2,0)</f>
        <v>Urbanski, J; Mogi, M; O'Donnell, D; DeCotiis, M; Toma, T; Armbruster, P</v>
      </c>
      <c r="F2272" t="str">
        <f>VLOOKUP($D2272,metadata!$B$2:$S$451,3,0)</f>
        <v>Rapid Adaptive Evolution of Photoperiodic Response during Invasion and Range Expansion across a Climatic Gradient</v>
      </c>
      <c r="G2272" t="str">
        <f>VLOOKUP($D2272,metadata!$B$2:$S$451,4,0)</f>
        <v>10.1086/664709</v>
      </c>
      <c r="H2272" t="str">
        <f>VLOOKUP($D2272,metadata!$B$2:$S$451,5,0)</f>
        <v>y</v>
      </c>
      <c r="I2272" t="str">
        <f>VLOOKUP($D2272,metadata!$B$2:$S$451,6,0)</f>
        <v>a</v>
      </c>
      <c r="J2272" t="str">
        <f>VLOOKUP($D2272,metadata!$B$2:$S$451,7,0)</f>
        <v>i</v>
      </c>
      <c r="K2272">
        <f>VLOOKUP($D2272,metadata!$B$2:$S$451,8,0)</f>
        <v>21</v>
      </c>
      <c r="L2272">
        <f>VLOOKUP($D2272,metadata!$B$2:$S$451,9,0)</f>
        <v>12</v>
      </c>
      <c r="M2272" t="str">
        <f>VLOOKUP($D2272,metadata!$B$2:$S$451,10,0)</f>
        <v/>
      </c>
      <c r="N2272" t="str">
        <f>VLOOKUP($D2272,metadata!$B$2:$S$451,11,0)</f>
        <v>Aedes albopictus</v>
      </c>
      <c r="O2272" t="str">
        <f>VLOOKUP($D2272,metadata!$B$2:$S$451,12,0)</f>
        <v>diptera</v>
      </c>
      <c r="P2272" t="str">
        <f>VLOOKUP($D2272,metadata!$B$2:$S$451,13,0)</f>
        <v>HIR</v>
      </c>
      <c r="Q2272">
        <f>VLOOKUP($D2272,metadata!$B$2:$S$451,14,0)</f>
        <v>34.383333333333297</v>
      </c>
      <c r="R2272">
        <f>VLOOKUP($D2272,metadata!$B$2:$S$451,15,0)</f>
        <v>132.46666666666701</v>
      </c>
      <c r="S2272" t="str">
        <f>VLOOKUP($D2272,metadata!$B$2:$S$451,16,0)</f>
        <v/>
      </c>
      <c r="T2272" t="str">
        <f>VLOOKUP($D2272,metadata!$B$2:$S$451,17,0)</f>
        <v/>
      </c>
      <c r="U2272" t="str">
        <f>VLOOKUP($D2272,metadata!$B$2:$S$451,18,0)</f>
        <v/>
      </c>
      <c r="V2272">
        <f>VLOOKUP($D2272,metadata!$B$2:$Z$451,19,0)</f>
        <v>398.5</v>
      </c>
      <c r="W2272" t="str">
        <f>VLOOKUP($D2272,metadata!$B$2:$Z$451,20,0)</f>
        <v>acc</v>
      </c>
      <c r="X2272" t="str">
        <f>VLOOKUP($D2272,metadata!$B$2:$Z$451,21,0)</f>
        <v/>
      </c>
      <c r="Y2272" t="str">
        <f>VLOOKUP($D2272,metadata!$B$2:$Z$451,22,0)</f>
        <v>55-2</v>
      </c>
      <c r="Z2272" t="str">
        <f>VLOOKUP($D2272,metadata!$B$2:$Z$451,23,0)</f>
        <v/>
      </c>
      <c r="AA2272" t="str">
        <f>VLOOKUP($D2272,metadata!$B$2:$Z$451,24,0)</f>
        <v/>
      </c>
      <c r="AB2272" t="str">
        <f>VLOOKUP($D2272,metadata!$B$2:$Z$451,25,0)</f>
        <v/>
      </c>
      <c r="AC2272">
        <v>14.2409828769682</v>
      </c>
      <c r="AD2272">
        <v>2.3233527487484902</v>
      </c>
      <c r="AF2272">
        <f>IF(AE2272="",V2272,AE2272)</f>
        <v>398.5</v>
      </c>
      <c r="AG2272">
        <v>14.25</v>
      </c>
      <c r="AH2272">
        <v>2012</v>
      </c>
      <c r="AI2272" t="s">
        <v>37</v>
      </c>
      <c r="AJ2272" t="s">
        <v>37</v>
      </c>
    </row>
    <row r="2273" spans="3:36" x14ac:dyDescent="0.3">
      <c r="C2273">
        <v>2273</v>
      </c>
      <c r="D2273" t="str">
        <f t="shared" si="68"/>
        <v>55-HIR</v>
      </c>
      <c r="E2273" t="str">
        <f>VLOOKUP($D2273,metadata!$B$2:$S$451,2,0)</f>
        <v>Urbanski, J; Mogi, M; O'Donnell, D; DeCotiis, M; Toma, T; Armbruster, P</v>
      </c>
      <c r="F2273" t="str">
        <f>VLOOKUP($D2273,metadata!$B$2:$S$451,3,0)</f>
        <v>Rapid Adaptive Evolution of Photoperiodic Response during Invasion and Range Expansion across a Climatic Gradient</v>
      </c>
      <c r="G2273" t="str">
        <f>VLOOKUP($D2273,metadata!$B$2:$S$451,4,0)</f>
        <v>10.1086/664709</v>
      </c>
      <c r="H2273" t="str">
        <f>VLOOKUP($D2273,metadata!$B$2:$S$451,5,0)</f>
        <v>y</v>
      </c>
      <c r="I2273" t="str">
        <f>VLOOKUP($D2273,metadata!$B$2:$S$451,6,0)</f>
        <v>a</v>
      </c>
      <c r="J2273" t="str">
        <f>VLOOKUP($D2273,metadata!$B$2:$S$451,7,0)</f>
        <v>i</v>
      </c>
      <c r="K2273">
        <f>VLOOKUP($D2273,metadata!$B$2:$S$451,8,0)</f>
        <v>21</v>
      </c>
      <c r="L2273">
        <f>VLOOKUP($D2273,metadata!$B$2:$S$451,9,0)</f>
        <v>12</v>
      </c>
      <c r="M2273" t="str">
        <f>VLOOKUP($D2273,metadata!$B$2:$S$451,10,0)</f>
        <v/>
      </c>
      <c r="N2273" t="str">
        <f>VLOOKUP($D2273,metadata!$B$2:$S$451,11,0)</f>
        <v>Aedes albopictus</v>
      </c>
      <c r="O2273" t="str">
        <f>VLOOKUP($D2273,metadata!$B$2:$S$451,12,0)</f>
        <v>diptera</v>
      </c>
      <c r="P2273" t="str">
        <f>VLOOKUP($D2273,metadata!$B$2:$S$451,13,0)</f>
        <v>HIR</v>
      </c>
      <c r="Q2273">
        <f>VLOOKUP($D2273,metadata!$B$2:$S$451,14,0)</f>
        <v>34.383333333333297</v>
      </c>
      <c r="R2273">
        <f>VLOOKUP($D2273,metadata!$B$2:$S$451,15,0)</f>
        <v>132.46666666666701</v>
      </c>
      <c r="S2273" t="str">
        <f>VLOOKUP($D2273,metadata!$B$2:$S$451,16,0)</f>
        <v/>
      </c>
      <c r="T2273" t="str">
        <f>VLOOKUP($D2273,metadata!$B$2:$S$451,17,0)</f>
        <v/>
      </c>
      <c r="U2273" t="str">
        <f>VLOOKUP($D2273,metadata!$B$2:$S$451,18,0)</f>
        <v/>
      </c>
      <c r="V2273">
        <f>VLOOKUP($D2273,metadata!$B$2:$Z$451,19,0)</f>
        <v>398.5</v>
      </c>
      <c r="W2273" t="str">
        <f>VLOOKUP($D2273,metadata!$B$2:$Z$451,20,0)</f>
        <v>acc</v>
      </c>
      <c r="X2273" t="str">
        <f>VLOOKUP($D2273,metadata!$B$2:$Z$451,21,0)</f>
        <v/>
      </c>
      <c r="Y2273" t="str">
        <f>VLOOKUP($D2273,metadata!$B$2:$Z$451,22,0)</f>
        <v>55-2</v>
      </c>
      <c r="Z2273" t="str">
        <f>VLOOKUP($D2273,metadata!$B$2:$Z$451,23,0)</f>
        <v/>
      </c>
      <c r="AA2273" t="str">
        <f>VLOOKUP($D2273,metadata!$B$2:$Z$451,24,0)</f>
        <v/>
      </c>
      <c r="AB2273" t="str">
        <f>VLOOKUP($D2273,metadata!$B$2:$Z$451,25,0)</f>
        <v/>
      </c>
      <c r="AC2273">
        <v>14.462117200671701</v>
      </c>
      <c r="AD2273">
        <v>3.37847715142345E-2</v>
      </c>
      <c r="AF2273">
        <f>IF(AE2273="",V2273,AE2273)</f>
        <v>398.5</v>
      </c>
      <c r="AG2273">
        <v>14.5</v>
      </c>
      <c r="AH2273">
        <v>2012</v>
      </c>
      <c r="AI2273" t="s">
        <v>37</v>
      </c>
      <c r="AJ2273" t="s">
        <v>37</v>
      </c>
    </row>
    <row r="2274" spans="3:36" x14ac:dyDescent="0.3">
      <c r="C2274">
        <v>2274</v>
      </c>
      <c r="D2274" t="str">
        <f t="shared" si="68"/>
        <v>55-HIR</v>
      </c>
      <c r="E2274" t="str">
        <f>VLOOKUP($D2274,metadata!$B$2:$S$451,2,0)</f>
        <v>Urbanski, J; Mogi, M; O'Donnell, D; DeCotiis, M; Toma, T; Armbruster, P</v>
      </c>
      <c r="F2274" t="str">
        <f>VLOOKUP($D2274,metadata!$B$2:$S$451,3,0)</f>
        <v>Rapid Adaptive Evolution of Photoperiodic Response during Invasion and Range Expansion across a Climatic Gradient</v>
      </c>
      <c r="G2274" t="str">
        <f>VLOOKUP($D2274,metadata!$B$2:$S$451,4,0)</f>
        <v>10.1086/664709</v>
      </c>
      <c r="H2274" t="str">
        <f>VLOOKUP($D2274,metadata!$B$2:$S$451,5,0)</f>
        <v>y</v>
      </c>
      <c r="I2274" t="str">
        <f>VLOOKUP($D2274,metadata!$B$2:$S$451,6,0)</f>
        <v>a</v>
      </c>
      <c r="J2274" t="str">
        <f>VLOOKUP($D2274,metadata!$B$2:$S$451,7,0)</f>
        <v>i</v>
      </c>
      <c r="K2274">
        <f>VLOOKUP($D2274,metadata!$B$2:$S$451,8,0)</f>
        <v>21</v>
      </c>
      <c r="L2274">
        <f>VLOOKUP($D2274,metadata!$B$2:$S$451,9,0)</f>
        <v>12</v>
      </c>
      <c r="M2274" t="str">
        <f>VLOOKUP($D2274,metadata!$B$2:$S$451,10,0)</f>
        <v/>
      </c>
      <c r="N2274" t="str">
        <f>VLOOKUP($D2274,metadata!$B$2:$S$451,11,0)</f>
        <v>Aedes albopictus</v>
      </c>
      <c r="O2274" t="str">
        <f>VLOOKUP($D2274,metadata!$B$2:$S$451,12,0)</f>
        <v>diptera</v>
      </c>
      <c r="P2274" t="str">
        <f>VLOOKUP($D2274,metadata!$B$2:$S$451,13,0)</f>
        <v>HIR</v>
      </c>
      <c r="Q2274">
        <f>VLOOKUP($D2274,metadata!$B$2:$S$451,14,0)</f>
        <v>34.383333333333297</v>
      </c>
      <c r="R2274">
        <f>VLOOKUP($D2274,metadata!$B$2:$S$451,15,0)</f>
        <v>132.46666666666701</v>
      </c>
      <c r="S2274" t="str">
        <f>VLOOKUP($D2274,metadata!$B$2:$S$451,16,0)</f>
        <v/>
      </c>
      <c r="T2274" t="str">
        <f>VLOOKUP($D2274,metadata!$B$2:$S$451,17,0)</f>
        <v/>
      </c>
      <c r="U2274" t="str">
        <f>VLOOKUP($D2274,metadata!$B$2:$S$451,18,0)</f>
        <v/>
      </c>
      <c r="V2274">
        <f>VLOOKUP($D2274,metadata!$B$2:$Z$451,19,0)</f>
        <v>398.5</v>
      </c>
      <c r="W2274" t="str">
        <f>VLOOKUP($D2274,metadata!$B$2:$Z$451,20,0)</f>
        <v>acc</v>
      </c>
      <c r="X2274" t="str">
        <f>VLOOKUP($D2274,metadata!$B$2:$Z$451,21,0)</f>
        <v/>
      </c>
      <c r="Y2274" t="str">
        <f>VLOOKUP($D2274,metadata!$B$2:$Z$451,22,0)</f>
        <v>55-2</v>
      </c>
      <c r="Z2274" t="str">
        <f>VLOOKUP($D2274,metadata!$B$2:$Z$451,23,0)</f>
        <v/>
      </c>
      <c r="AA2274" t="str">
        <f>VLOOKUP($D2274,metadata!$B$2:$Z$451,24,0)</f>
        <v/>
      </c>
      <c r="AB2274" t="str">
        <f>VLOOKUP($D2274,metadata!$B$2:$Z$451,25,0)</f>
        <v/>
      </c>
      <c r="AC2274">
        <v>15.985212665391</v>
      </c>
      <c r="AD2274">
        <v>3.24853572237771E-4</v>
      </c>
      <c r="AF2274">
        <f>IF(AE2274="",V2274,AE2274)</f>
        <v>398.5</v>
      </c>
      <c r="AG2274">
        <v>16</v>
      </c>
      <c r="AH2274">
        <v>2012</v>
      </c>
      <c r="AI2274" t="s">
        <v>37</v>
      </c>
      <c r="AJ2274" t="s">
        <v>37</v>
      </c>
    </row>
    <row r="2275" spans="3:36" x14ac:dyDescent="0.3">
      <c r="C2275">
        <v>2275</v>
      </c>
      <c r="D2275" t="str">
        <f t="shared" si="68"/>
        <v>55-JACK</v>
      </c>
      <c r="E2275" t="str">
        <f>VLOOKUP($D2275,metadata!$B$2:$S$451,2,0)</f>
        <v>Urbanski, J; Mogi, M; O'Donnell, D; DeCotiis, M; Toma, T; Armbruster, P</v>
      </c>
      <c r="F2275" t="str">
        <f>VLOOKUP($D2275,metadata!$B$2:$S$451,3,0)</f>
        <v>Rapid Adaptive Evolution of Photoperiodic Response during Invasion and Range Expansion across a Climatic Gradient</v>
      </c>
      <c r="G2275" t="str">
        <f>VLOOKUP($D2275,metadata!$B$2:$S$451,4,0)</f>
        <v>10.1086/664709</v>
      </c>
      <c r="H2275" t="str">
        <f>VLOOKUP($D2275,metadata!$B$2:$S$451,5,0)</f>
        <v>y</v>
      </c>
      <c r="I2275" t="str">
        <f>VLOOKUP($D2275,metadata!$B$2:$S$451,6,0)</f>
        <v>a</v>
      </c>
      <c r="J2275" t="str">
        <f>VLOOKUP($D2275,metadata!$B$2:$S$451,7,0)</f>
        <v>i</v>
      </c>
      <c r="K2275">
        <f>VLOOKUP($D2275,metadata!$B$2:$S$451,8,0)</f>
        <v>21</v>
      </c>
      <c r="L2275">
        <f>VLOOKUP($D2275,metadata!$B$2:$S$451,9,0)</f>
        <v>12</v>
      </c>
      <c r="M2275" t="str">
        <f>VLOOKUP($D2275,metadata!$B$2:$S$451,10,0)</f>
        <v/>
      </c>
      <c r="N2275" t="str">
        <f>VLOOKUP($D2275,metadata!$B$2:$S$451,11,0)</f>
        <v>Aedes albopictus</v>
      </c>
      <c r="O2275" t="str">
        <f>VLOOKUP($D2275,metadata!$B$2:$S$451,12,0)</f>
        <v>diptera</v>
      </c>
      <c r="P2275" t="str">
        <f>VLOOKUP($D2275,metadata!$B$2:$S$451,13,0)</f>
        <v>JACK</v>
      </c>
      <c r="Q2275">
        <f>VLOOKUP($D2275,metadata!$B$2:$S$451,14,0)</f>
        <v>30.316666666666698</v>
      </c>
      <c r="R2275">
        <f>VLOOKUP($D2275,metadata!$B$2:$S$451,15,0)</f>
        <v>-81.783333333333303</v>
      </c>
      <c r="S2275" t="str">
        <f>VLOOKUP($D2275,metadata!$B$2:$S$451,16,0)</f>
        <v/>
      </c>
      <c r="T2275" t="str">
        <f>VLOOKUP($D2275,metadata!$B$2:$S$451,17,0)</f>
        <v/>
      </c>
      <c r="U2275" t="str">
        <f>VLOOKUP($D2275,metadata!$B$2:$S$451,18,0)</f>
        <v/>
      </c>
      <c r="V2275">
        <f>VLOOKUP($D2275,metadata!$B$2:$Z$451,19,0)</f>
        <v>410.5</v>
      </c>
      <c r="W2275" t="str">
        <f>VLOOKUP($D2275,metadata!$B$2:$Z$451,20,0)</f>
        <v>acc</v>
      </c>
      <c r="X2275" t="str">
        <f>VLOOKUP($D2275,metadata!$B$2:$Z$451,21,0)</f>
        <v/>
      </c>
      <c r="Y2275" t="str">
        <f>VLOOKUP($D2275,metadata!$B$2:$Z$451,22,0)</f>
        <v>55-3</v>
      </c>
      <c r="Z2275" t="str">
        <f>VLOOKUP($D2275,metadata!$B$2:$Z$451,23,0)</f>
        <v/>
      </c>
      <c r="AA2275" t="str">
        <f>VLOOKUP($D2275,metadata!$B$2:$Z$451,24,0)</f>
        <v/>
      </c>
      <c r="AB2275" t="str">
        <f>VLOOKUP($D2275,metadata!$B$2:$Z$451,25,0)</f>
        <v/>
      </c>
      <c r="AC2275">
        <v>8</v>
      </c>
      <c r="AD2275">
        <v>62.686567164179003</v>
      </c>
      <c r="AF2275">
        <f>IF(AE2275="",V2275,AE2275)</f>
        <v>410.5</v>
      </c>
      <c r="AG2275">
        <v>8</v>
      </c>
      <c r="AH2275">
        <v>2012</v>
      </c>
      <c r="AI2275" t="s">
        <v>37</v>
      </c>
      <c r="AJ2275" t="s">
        <v>37</v>
      </c>
    </row>
    <row r="2276" spans="3:36" x14ac:dyDescent="0.3">
      <c r="C2276">
        <v>2276</v>
      </c>
      <c r="D2276" t="str">
        <f t="shared" si="68"/>
        <v>55-JACK</v>
      </c>
      <c r="E2276" t="str">
        <f>VLOOKUP($D2276,metadata!$B$2:$S$451,2,0)</f>
        <v>Urbanski, J; Mogi, M; O'Donnell, D; DeCotiis, M; Toma, T; Armbruster, P</v>
      </c>
      <c r="F2276" t="str">
        <f>VLOOKUP($D2276,metadata!$B$2:$S$451,3,0)</f>
        <v>Rapid Adaptive Evolution of Photoperiodic Response during Invasion and Range Expansion across a Climatic Gradient</v>
      </c>
      <c r="G2276" t="str">
        <f>VLOOKUP($D2276,metadata!$B$2:$S$451,4,0)</f>
        <v>10.1086/664709</v>
      </c>
      <c r="H2276" t="str">
        <f>VLOOKUP($D2276,metadata!$B$2:$S$451,5,0)</f>
        <v>y</v>
      </c>
      <c r="I2276" t="str">
        <f>VLOOKUP($D2276,metadata!$B$2:$S$451,6,0)</f>
        <v>a</v>
      </c>
      <c r="J2276" t="str">
        <f>VLOOKUP($D2276,metadata!$B$2:$S$451,7,0)</f>
        <v>i</v>
      </c>
      <c r="K2276">
        <f>VLOOKUP($D2276,metadata!$B$2:$S$451,8,0)</f>
        <v>21</v>
      </c>
      <c r="L2276">
        <f>VLOOKUP($D2276,metadata!$B$2:$S$451,9,0)</f>
        <v>12</v>
      </c>
      <c r="M2276" t="str">
        <f>VLOOKUP($D2276,metadata!$B$2:$S$451,10,0)</f>
        <v/>
      </c>
      <c r="N2276" t="str">
        <f>VLOOKUP($D2276,metadata!$B$2:$S$451,11,0)</f>
        <v>Aedes albopictus</v>
      </c>
      <c r="O2276" t="str">
        <f>VLOOKUP($D2276,metadata!$B$2:$S$451,12,0)</f>
        <v>diptera</v>
      </c>
      <c r="P2276" t="str">
        <f>VLOOKUP($D2276,metadata!$B$2:$S$451,13,0)</f>
        <v>JACK</v>
      </c>
      <c r="Q2276">
        <f>VLOOKUP($D2276,metadata!$B$2:$S$451,14,0)</f>
        <v>30.316666666666698</v>
      </c>
      <c r="R2276">
        <f>VLOOKUP($D2276,metadata!$B$2:$S$451,15,0)</f>
        <v>-81.783333333333303</v>
      </c>
      <c r="S2276" t="str">
        <f>VLOOKUP($D2276,metadata!$B$2:$S$451,16,0)</f>
        <v/>
      </c>
      <c r="T2276" t="str">
        <f>VLOOKUP($D2276,metadata!$B$2:$S$451,17,0)</f>
        <v/>
      </c>
      <c r="U2276" t="str">
        <f>VLOOKUP($D2276,metadata!$B$2:$S$451,18,0)</f>
        <v/>
      </c>
      <c r="V2276">
        <f>VLOOKUP($D2276,metadata!$B$2:$Z$451,19,0)</f>
        <v>410.5</v>
      </c>
      <c r="W2276" t="str">
        <f>VLOOKUP($D2276,metadata!$B$2:$Z$451,20,0)</f>
        <v>acc</v>
      </c>
      <c r="X2276" t="str">
        <f>VLOOKUP($D2276,metadata!$B$2:$Z$451,21,0)</f>
        <v/>
      </c>
      <c r="Y2276" t="str">
        <f>VLOOKUP($D2276,metadata!$B$2:$Z$451,22,0)</f>
        <v>55-3</v>
      </c>
      <c r="Z2276" t="str">
        <f>VLOOKUP($D2276,metadata!$B$2:$Z$451,23,0)</f>
        <v/>
      </c>
      <c r="AA2276" t="str">
        <f>VLOOKUP($D2276,metadata!$B$2:$Z$451,24,0)</f>
        <v/>
      </c>
      <c r="AB2276" t="str">
        <f>VLOOKUP($D2276,metadata!$B$2:$Z$451,25,0)</f>
        <v/>
      </c>
      <c r="AC2276">
        <v>11.968602825745601</v>
      </c>
      <c r="AD2276">
        <v>54.176761404906301</v>
      </c>
      <c r="AF2276">
        <f>IF(AE2276="",V2276,AE2276)</f>
        <v>410.5</v>
      </c>
      <c r="AG2276">
        <v>12</v>
      </c>
      <c r="AH2276">
        <v>2012</v>
      </c>
      <c r="AI2276" t="s">
        <v>37</v>
      </c>
      <c r="AJ2276" t="s">
        <v>37</v>
      </c>
    </row>
    <row r="2277" spans="3:36" x14ac:dyDescent="0.3">
      <c r="C2277">
        <v>2277</v>
      </c>
      <c r="D2277" t="str">
        <f t="shared" si="68"/>
        <v>55-JACK</v>
      </c>
      <c r="E2277" t="str">
        <f>VLOOKUP($D2277,metadata!$B$2:$S$451,2,0)</f>
        <v>Urbanski, J; Mogi, M; O'Donnell, D; DeCotiis, M; Toma, T; Armbruster, P</v>
      </c>
      <c r="F2277" t="str">
        <f>VLOOKUP($D2277,metadata!$B$2:$S$451,3,0)</f>
        <v>Rapid Adaptive Evolution of Photoperiodic Response during Invasion and Range Expansion across a Climatic Gradient</v>
      </c>
      <c r="G2277" t="str">
        <f>VLOOKUP($D2277,metadata!$B$2:$S$451,4,0)</f>
        <v>10.1086/664709</v>
      </c>
      <c r="H2277" t="str">
        <f>VLOOKUP($D2277,metadata!$B$2:$S$451,5,0)</f>
        <v>y</v>
      </c>
      <c r="I2277" t="str">
        <f>VLOOKUP($D2277,metadata!$B$2:$S$451,6,0)</f>
        <v>a</v>
      </c>
      <c r="J2277" t="str">
        <f>VLOOKUP($D2277,metadata!$B$2:$S$451,7,0)</f>
        <v>i</v>
      </c>
      <c r="K2277">
        <f>VLOOKUP($D2277,metadata!$B$2:$S$451,8,0)</f>
        <v>21</v>
      </c>
      <c r="L2277">
        <f>VLOOKUP($D2277,metadata!$B$2:$S$451,9,0)</f>
        <v>12</v>
      </c>
      <c r="M2277" t="str">
        <f>VLOOKUP($D2277,metadata!$B$2:$S$451,10,0)</f>
        <v/>
      </c>
      <c r="N2277" t="str">
        <f>VLOOKUP($D2277,metadata!$B$2:$S$451,11,0)</f>
        <v>Aedes albopictus</v>
      </c>
      <c r="O2277" t="str">
        <f>VLOOKUP($D2277,metadata!$B$2:$S$451,12,0)</f>
        <v>diptera</v>
      </c>
      <c r="P2277" t="str">
        <f>VLOOKUP($D2277,metadata!$B$2:$S$451,13,0)</f>
        <v>JACK</v>
      </c>
      <c r="Q2277">
        <f>VLOOKUP($D2277,metadata!$B$2:$S$451,14,0)</f>
        <v>30.316666666666698</v>
      </c>
      <c r="R2277">
        <f>VLOOKUP($D2277,metadata!$B$2:$S$451,15,0)</f>
        <v>-81.783333333333303</v>
      </c>
      <c r="S2277" t="str">
        <f>VLOOKUP($D2277,metadata!$B$2:$S$451,16,0)</f>
        <v/>
      </c>
      <c r="T2277" t="str">
        <f>VLOOKUP($D2277,metadata!$B$2:$S$451,17,0)</f>
        <v/>
      </c>
      <c r="U2277" t="str">
        <f>VLOOKUP($D2277,metadata!$B$2:$S$451,18,0)</f>
        <v/>
      </c>
      <c r="V2277">
        <f>VLOOKUP($D2277,metadata!$B$2:$Z$451,19,0)</f>
        <v>410.5</v>
      </c>
      <c r="W2277" t="str">
        <f>VLOOKUP($D2277,metadata!$B$2:$Z$451,20,0)</f>
        <v>acc</v>
      </c>
      <c r="X2277" t="str">
        <f>VLOOKUP($D2277,metadata!$B$2:$Z$451,21,0)</f>
        <v/>
      </c>
      <c r="Y2277" t="str">
        <f>VLOOKUP($D2277,metadata!$B$2:$Z$451,22,0)</f>
        <v>55-3</v>
      </c>
      <c r="Z2277" t="str">
        <f>VLOOKUP($D2277,metadata!$B$2:$Z$451,23,0)</f>
        <v/>
      </c>
      <c r="AA2277" t="str">
        <f>VLOOKUP($D2277,metadata!$B$2:$Z$451,24,0)</f>
        <v/>
      </c>
      <c r="AB2277" t="str">
        <f>VLOOKUP($D2277,metadata!$B$2:$Z$451,25,0)</f>
        <v/>
      </c>
      <c r="AC2277">
        <v>12.5086342229199</v>
      </c>
      <c r="AD2277">
        <v>46.605121956934298</v>
      </c>
      <c r="AF2277">
        <f>IF(AE2277="",V2277,AE2277)</f>
        <v>410.5</v>
      </c>
      <c r="AG2277">
        <v>12.5</v>
      </c>
      <c r="AH2277">
        <v>2012</v>
      </c>
      <c r="AI2277" t="s">
        <v>37</v>
      </c>
      <c r="AJ2277" t="s">
        <v>37</v>
      </c>
    </row>
    <row r="2278" spans="3:36" x14ac:dyDescent="0.3">
      <c r="C2278">
        <v>2278</v>
      </c>
      <c r="D2278" t="str">
        <f t="shared" si="68"/>
        <v>55-JACK</v>
      </c>
      <c r="E2278" t="str">
        <f>VLOOKUP($D2278,metadata!$B$2:$S$451,2,0)</f>
        <v>Urbanski, J; Mogi, M; O'Donnell, D; DeCotiis, M; Toma, T; Armbruster, P</v>
      </c>
      <c r="F2278" t="str">
        <f>VLOOKUP($D2278,metadata!$B$2:$S$451,3,0)</f>
        <v>Rapid Adaptive Evolution of Photoperiodic Response during Invasion and Range Expansion across a Climatic Gradient</v>
      </c>
      <c r="G2278" t="str">
        <f>VLOOKUP($D2278,metadata!$B$2:$S$451,4,0)</f>
        <v>10.1086/664709</v>
      </c>
      <c r="H2278" t="str">
        <f>VLOOKUP($D2278,metadata!$B$2:$S$451,5,0)</f>
        <v>y</v>
      </c>
      <c r="I2278" t="str">
        <f>VLOOKUP($D2278,metadata!$B$2:$S$451,6,0)</f>
        <v>a</v>
      </c>
      <c r="J2278" t="str">
        <f>VLOOKUP($D2278,metadata!$B$2:$S$451,7,0)</f>
        <v>i</v>
      </c>
      <c r="K2278">
        <f>VLOOKUP($D2278,metadata!$B$2:$S$451,8,0)</f>
        <v>21</v>
      </c>
      <c r="L2278">
        <f>VLOOKUP($D2278,metadata!$B$2:$S$451,9,0)</f>
        <v>12</v>
      </c>
      <c r="M2278" t="str">
        <f>VLOOKUP($D2278,metadata!$B$2:$S$451,10,0)</f>
        <v/>
      </c>
      <c r="N2278" t="str">
        <f>VLOOKUP($D2278,metadata!$B$2:$S$451,11,0)</f>
        <v>Aedes albopictus</v>
      </c>
      <c r="O2278" t="str">
        <f>VLOOKUP($D2278,metadata!$B$2:$S$451,12,0)</f>
        <v>diptera</v>
      </c>
      <c r="P2278" t="str">
        <f>VLOOKUP($D2278,metadata!$B$2:$S$451,13,0)</f>
        <v>JACK</v>
      </c>
      <c r="Q2278">
        <f>VLOOKUP($D2278,metadata!$B$2:$S$451,14,0)</f>
        <v>30.316666666666698</v>
      </c>
      <c r="R2278">
        <f>VLOOKUP($D2278,metadata!$B$2:$S$451,15,0)</f>
        <v>-81.783333333333303</v>
      </c>
      <c r="S2278" t="str">
        <f>VLOOKUP($D2278,metadata!$B$2:$S$451,16,0)</f>
        <v/>
      </c>
      <c r="T2278" t="str">
        <f>VLOOKUP($D2278,metadata!$B$2:$S$451,17,0)</f>
        <v/>
      </c>
      <c r="U2278" t="str">
        <f>VLOOKUP($D2278,metadata!$B$2:$S$451,18,0)</f>
        <v/>
      </c>
      <c r="V2278">
        <f>VLOOKUP($D2278,metadata!$B$2:$Z$451,19,0)</f>
        <v>410.5</v>
      </c>
      <c r="W2278" t="str">
        <f>VLOOKUP($D2278,metadata!$B$2:$Z$451,20,0)</f>
        <v>acc</v>
      </c>
      <c r="X2278" t="str">
        <f>VLOOKUP($D2278,metadata!$B$2:$Z$451,21,0)</f>
        <v/>
      </c>
      <c r="Y2278" t="str">
        <f>VLOOKUP($D2278,metadata!$B$2:$Z$451,22,0)</f>
        <v>55-3</v>
      </c>
      <c r="Z2278" t="str">
        <f>VLOOKUP($D2278,metadata!$B$2:$Z$451,23,0)</f>
        <v/>
      </c>
      <c r="AA2278" t="str">
        <f>VLOOKUP($D2278,metadata!$B$2:$Z$451,24,0)</f>
        <v/>
      </c>
      <c r="AB2278" t="str">
        <f>VLOOKUP($D2278,metadata!$B$2:$Z$451,25,0)</f>
        <v/>
      </c>
      <c r="AC2278">
        <v>12.7472527472527</v>
      </c>
      <c r="AD2278">
        <v>25.7274069214367</v>
      </c>
      <c r="AF2278">
        <f>IF(AE2278="",V2278,AE2278)</f>
        <v>410.5</v>
      </c>
      <c r="AG2278">
        <v>12.75</v>
      </c>
      <c r="AH2278">
        <v>2012</v>
      </c>
      <c r="AI2278" t="s">
        <v>37</v>
      </c>
      <c r="AJ2278" t="s">
        <v>37</v>
      </c>
    </row>
    <row r="2279" spans="3:36" x14ac:dyDescent="0.3">
      <c r="C2279">
        <v>2279</v>
      </c>
      <c r="D2279" t="str">
        <f t="shared" si="68"/>
        <v>55-JACK</v>
      </c>
      <c r="E2279" t="str">
        <f>VLOOKUP($D2279,metadata!$B$2:$S$451,2,0)</f>
        <v>Urbanski, J; Mogi, M; O'Donnell, D; DeCotiis, M; Toma, T; Armbruster, P</v>
      </c>
      <c r="F2279" t="str">
        <f>VLOOKUP($D2279,metadata!$B$2:$S$451,3,0)</f>
        <v>Rapid Adaptive Evolution of Photoperiodic Response during Invasion and Range Expansion across a Climatic Gradient</v>
      </c>
      <c r="G2279" t="str">
        <f>VLOOKUP($D2279,metadata!$B$2:$S$451,4,0)</f>
        <v>10.1086/664709</v>
      </c>
      <c r="H2279" t="str">
        <f>VLOOKUP($D2279,metadata!$B$2:$S$451,5,0)</f>
        <v>y</v>
      </c>
      <c r="I2279" t="str">
        <f>VLOOKUP($D2279,metadata!$B$2:$S$451,6,0)</f>
        <v>a</v>
      </c>
      <c r="J2279" t="str">
        <f>VLOOKUP($D2279,metadata!$B$2:$S$451,7,0)</f>
        <v>i</v>
      </c>
      <c r="K2279">
        <f>VLOOKUP($D2279,metadata!$B$2:$S$451,8,0)</f>
        <v>21</v>
      </c>
      <c r="L2279">
        <f>VLOOKUP($D2279,metadata!$B$2:$S$451,9,0)</f>
        <v>12</v>
      </c>
      <c r="M2279" t="str">
        <f>VLOOKUP($D2279,metadata!$B$2:$S$451,10,0)</f>
        <v/>
      </c>
      <c r="N2279" t="str">
        <f>VLOOKUP($D2279,metadata!$B$2:$S$451,11,0)</f>
        <v>Aedes albopictus</v>
      </c>
      <c r="O2279" t="str">
        <f>VLOOKUP($D2279,metadata!$B$2:$S$451,12,0)</f>
        <v>diptera</v>
      </c>
      <c r="P2279" t="str">
        <f>VLOOKUP($D2279,metadata!$B$2:$S$451,13,0)</f>
        <v>JACK</v>
      </c>
      <c r="Q2279">
        <f>VLOOKUP($D2279,metadata!$B$2:$S$451,14,0)</f>
        <v>30.316666666666698</v>
      </c>
      <c r="R2279">
        <f>VLOOKUP($D2279,metadata!$B$2:$S$451,15,0)</f>
        <v>-81.783333333333303</v>
      </c>
      <c r="S2279" t="str">
        <f>VLOOKUP($D2279,metadata!$B$2:$S$451,16,0)</f>
        <v/>
      </c>
      <c r="T2279" t="str">
        <f>VLOOKUP($D2279,metadata!$B$2:$S$451,17,0)</f>
        <v/>
      </c>
      <c r="U2279" t="str">
        <f>VLOOKUP($D2279,metadata!$B$2:$S$451,18,0)</f>
        <v/>
      </c>
      <c r="V2279">
        <f>VLOOKUP($D2279,metadata!$B$2:$Z$451,19,0)</f>
        <v>410.5</v>
      </c>
      <c r="W2279" t="str">
        <f>VLOOKUP($D2279,metadata!$B$2:$Z$451,20,0)</f>
        <v>acc</v>
      </c>
      <c r="X2279" t="str">
        <f>VLOOKUP($D2279,metadata!$B$2:$Z$451,21,0)</f>
        <v/>
      </c>
      <c r="Y2279" t="str">
        <f>VLOOKUP($D2279,metadata!$B$2:$Z$451,22,0)</f>
        <v>55-3</v>
      </c>
      <c r="Z2279" t="str">
        <f>VLOOKUP($D2279,metadata!$B$2:$Z$451,23,0)</f>
        <v/>
      </c>
      <c r="AA2279" t="str">
        <f>VLOOKUP($D2279,metadata!$B$2:$Z$451,24,0)</f>
        <v/>
      </c>
      <c r="AB2279" t="str">
        <f>VLOOKUP($D2279,metadata!$B$2:$Z$451,25,0)</f>
        <v/>
      </c>
      <c r="AC2279">
        <v>12.9858712715855</v>
      </c>
      <c r="AD2279">
        <v>6.0437217366854803</v>
      </c>
      <c r="AF2279">
        <f>IF(AE2279="",V2279,AE2279)</f>
        <v>410.5</v>
      </c>
      <c r="AG2279">
        <v>13</v>
      </c>
      <c r="AH2279">
        <v>2012</v>
      </c>
      <c r="AI2279" t="s">
        <v>37</v>
      </c>
      <c r="AJ2279" t="s">
        <v>37</v>
      </c>
    </row>
    <row r="2280" spans="3:36" x14ac:dyDescent="0.3">
      <c r="C2280">
        <v>2280</v>
      </c>
      <c r="D2280" t="str">
        <f t="shared" si="68"/>
        <v>55-JACK</v>
      </c>
      <c r="E2280" t="str">
        <f>VLOOKUP($D2280,metadata!$B$2:$S$451,2,0)</f>
        <v>Urbanski, J; Mogi, M; O'Donnell, D; DeCotiis, M; Toma, T; Armbruster, P</v>
      </c>
      <c r="F2280" t="str">
        <f>VLOOKUP($D2280,metadata!$B$2:$S$451,3,0)</f>
        <v>Rapid Adaptive Evolution of Photoperiodic Response during Invasion and Range Expansion across a Climatic Gradient</v>
      </c>
      <c r="G2280" t="str">
        <f>VLOOKUP($D2280,metadata!$B$2:$S$451,4,0)</f>
        <v>10.1086/664709</v>
      </c>
      <c r="H2280" t="str">
        <f>VLOOKUP($D2280,metadata!$B$2:$S$451,5,0)</f>
        <v>y</v>
      </c>
      <c r="I2280" t="str">
        <f>VLOOKUP($D2280,metadata!$B$2:$S$451,6,0)</f>
        <v>a</v>
      </c>
      <c r="J2280" t="str">
        <f>VLOOKUP($D2280,metadata!$B$2:$S$451,7,0)</f>
        <v>i</v>
      </c>
      <c r="K2280">
        <f>VLOOKUP($D2280,metadata!$B$2:$S$451,8,0)</f>
        <v>21</v>
      </c>
      <c r="L2280">
        <f>VLOOKUP($D2280,metadata!$B$2:$S$451,9,0)</f>
        <v>12</v>
      </c>
      <c r="M2280" t="str">
        <f>VLOOKUP($D2280,metadata!$B$2:$S$451,10,0)</f>
        <v/>
      </c>
      <c r="N2280" t="str">
        <f>VLOOKUP($D2280,metadata!$B$2:$S$451,11,0)</f>
        <v>Aedes albopictus</v>
      </c>
      <c r="O2280" t="str">
        <f>VLOOKUP($D2280,metadata!$B$2:$S$451,12,0)</f>
        <v>diptera</v>
      </c>
      <c r="P2280" t="str">
        <f>VLOOKUP($D2280,metadata!$B$2:$S$451,13,0)</f>
        <v>JACK</v>
      </c>
      <c r="Q2280">
        <f>VLOOKUP($D2280,metadata!$B$2:$S$451,14,0)</f>
        <v>30.316666666666698</v>
      </c>
      <c r="R2280">
        <f>VLOOKUP($D2280,metadata!$B$2:$S$451,15,0)</f>
        <v>-81.783333333333303</v>
      </c>
      <c r="S2280" t="str">
        <f>VLOOKUP($D2280,metadata!$B$2:$S$451,16,0)</f>
        <v/>
      </c>
      <c r="T2280" t="str">
        <f>VLOOKUP($D2280,metadata!$B$2:$S$451,17,0)</f>
        <v/>
      </c>
      <c r="U2280" t="str">
        <f>VLOOKUP($D2280,metadata!$B$2:$S$451,18,0)</f>
        <v/>
      </c>
      <c r="V2280">
        <f>VLOOKUP($D2280,metadata!$B$2:$Z$451,19,0)</f>
        <v>410.5</v>
      </c>
      <c r="W2280" t="str">
        <f>VLOOKUP($D2280,metadata!$B$2:$Z$451,20,0)</f>
        <v>acc</v>
      </c>
      <c r="X2280" t="str">
        <f>VLOOKUP($D2280,metadata!$B$2:$Z$451,21,0)</f>
        <v/>
      </c>
      <c r="Y2280" t="str">
        <f>VLOOKUP($D2280,metadata!$B$2:$Z$451,22,0)</f>
        <v>55-3</v>
      </c>
      <c r="Z2280" t="str">
        <f>VLOOKUP($D2280,metadata!$B$2:$Z$451,23,0)</f>
        <v/>
      </c>
      <c r="AA2280" t="str">
        <f>VLOOKUP($D2280,metadata!$B$2:$Z$451,24,0)</f>
        <v/>
      </c>
      <c r="AB2280" t="str">
        <f>VLOOKUP($D2280,metadata!$B$2:$Z$451,25,0)</f>
        <v/>
      </c>
      <c r="AC2280">
        <v>13.23704866562</v>
      </c>
      <c r="AD2280">
        <v>9.0475409451955002</v>
      </c>
      <c r="AF2280">
        <f>IF(AE2280="",V2280,AE2280)</f>
        <v>410.5</v>
      </c>
      <c r="AG2280">
        <v>13.25</v>
      </c>
      <c r="AH2280">
        <v>2012</v>
      </c>
      <c r="AI2280" t="s">
        <v>37</v>
      </c>
      <c r="AJ2280" t="s">
        <v>37</v>
      </c>
    </row>
    <row r="2281" spans="3:36" x14ac:dyDescent="0.3">
      <c r="C2281">
        <v>2281</v>
      </c>
      <c r="D2281" t="str">
        <f t="shared" si="68"/>
        <v>55-JACK</v>
      </c>
      <c r="E2281" t="str">
        <f>VLOOKUP($D2281,metadata!$B$2:$S$451,2,0)</f>
        <v>Urbanski, J; Mogi, M; O'Donnell, D; DeCotiis, M; Toma, T; Armbruster, P</v>
      </c>
      <c r="F2281" t="str">
        <f>VLOOKUP($D2281,metadata!$B$2:$S$451,3,0)</f>
        <v>Rapid Adaptive Evolution of Photoperiodic Response during Invasion and Range Expansion across a Climatic Gradient</v>
      </c>
      <c r="G2281" t="str">
        <f>VLOOKUP($D2281,metadata!$B$2:$S$451,4,0)</f>
        <v>10.1086/664709</v>
      </c>
      <c r="H2281" t="str">
        <f>VLOOKUP($D2281,metadata!$B$2:$S$451,5,0)</f>
        <v>y</v>
      </c>
      <c r="I2281" t="str">
        <f>VLOOKUP($D2281,metadata!$B$2:$S$451,6,0)</f>
        <v>a</v>
      </c>
      <c r="J2281" t="str">
        <f>VLOOKUP($D2281,metadata!$B$2:$S$451,7,0)</f>
        <v>i</v>
      </c>
      <c r="K2281">
        <f>VLOOKUP($D2281,metadata!$B$2:$S$451,8,0)</f>
        <v>21</v>
      </c>
      <c r="L2281">
        <f>VLOOKUP($D2281,metadata!$B$2:$S$451,9,0)</f>
        <v>12</v>
      </c>
      <c r="M2281" t="str">
        <f>VLOOKUP($D2281,metadata!$B$2:$S$451,10,0)</f>
        <v/>
      </c>
      <c r="N2281" t="str">
        <f>VLOOKUP($D2281,metadata!$B$2:$S$451,11,0)</f>
        <v>Aedes albopictus</v>
      </c>
      <c r="O2281" t="str">
        <f>VLOOKUP($D2281,metadata!$B$2:$S$451,12,0)</f>
        <v>diptera</v>
      </c>
      <c r="P2281" t="str">
        <f>VLOOKUP($D2281,metadata!$B$2:$S$451,13,0)</f>
        <v>JACK</v>
      </c>
      <c r="Q2281">
        <f>VLOOKUP($D2281,metadata!$B$2:$S$451,14,0)</f>
        <v>30.316666666666698</v>
      </c>
      <c r="R2281">
        <f>VLOOKUP($D2281,metadata!$B$2:$S$451,15,0)</f>
        <v>-81.783333333333303</v>
      </c>
      <c r="S2281" t="str">
        <f>VLOOKUP($D2281,metadata!$B$2:$S$451,16,0)</f>
        <v/>
      </c>
      <c r="T2281" t="str">
        <f>VLOOKUP($D2281,metadata!$B$2:$S$451,17,0)</f>
        <v/>
      </c>
      <c r="U2281" t="str">
        <f>VLOOKUP($D2281,metadata!$B$2:$S$451,18,0)</f>
        <v/>
      </c>
      <c r="V2281">
        <f>VLOOKUP($D2281,metadata!$B$2:$Z$451,19,0)</f>
        <v>410.5</v>
      </c>
      <c r="W2281" t="str">
        <f>VLOOKUP($D2281,metadata!$B$2:$Z$451,20,0)</f>
        <v>acc</v>
      </c>
      <c r="X2281" t="str">
        <f>VLOOKUP($D2281,metadata!$B$2:$Z$451,21,0)</f>
        <v/>
      </c>
      <c r="Y2281" t="str">
        <f>VLOOKUP($D2281,metadata!$B$2:$Z$451,22,0)</f>
        <v>55-3</v>
      </c>
      <c r="Z2281" t="str">
        <f>VLOOKUP($D2281,metadata!$B$2:$Z$451,23,0)</f>
        <v/>
      </c>
      <c r="AA2281" t="str">
        <f>VLOOKUP($D2281,metadata!$B$2:$Z$451,24,0)</f>
        <v/>
      </c>
      <c r="AB2281" t="str">
        <f>VLOOKUP($D2281,metadata!$B$2:$Z$451,25,0)</f>
        <v/>
      </c>
      <c r="AC2281">
        <v>13.475667189952899</v>
      </c>
      <c r="AD2281">
        <v>1.9011691932800601</v>
      </c>
      <c r="AF2281">
        <f>IF(AE2281="",V2281,AE2281)</f>
        <v>410.5</v>
      </c>
      <c r="AG2281">
        <v>13.5</v>
      </c>
      <c r="AH2281">
        <v>2012</v>
      </c>
      <c r="AI2281" t="s">
        <v>37</v>
      </c>
      <c r="AJ2281" t="s">
        <v>37</v>
      </c>
    </row>
    <row r="2282" spans="3:36" x14ac:dyDescent="0.3">
      <c r="C2282">
        <v>2282</v>
      </c>
      <c r="D2282" t="str">
        <f t="shared" si="68"/>
        <v>55-JACK</v>
      </c>
      <c r="E2282" t="str">
        <f>VLOOKUP($D2282,metadata!$B$2:$S$451,2,0)</f>
        <v>Urbanski, J; Mogi, M; O'Donnell, D; DeCotiis, M; Toma, T; Armbruster, P</v>
      </c>
      <c r="F2282" t="str">
        <f>VLOOKUP($D2282,metadata!$B$2:$S$451,3,0)</f>
        <v>Rapid Adaptive Evolution of Photoperiodic Response during Invasion and Range Expansion across a Climatic Gradient</v>
      </c>
      <c r="G2282" t="str">
        <f>VLOOKUP($D2282,metadata!$B$2:$S$451,4,0)</f>
        <v>10.1086/664709</v>
      </c>
      <c r="H2282" t="str">
        <f>VLOOKUP($D2282,metadata!$B$2:$S$451,5,0)</f>
        <v>y</v>
      </c>
      <c r="I2282" t="str">
        <f>VLOOKUP($D2282,metadata!$B$2:$S$451,6,0)</f>
        <v>a</v>
      </c>
      <c r="J2282" t="str">
        <f>VLOOKUP($D2282,metadata!$B$2:$S$451,7,0)</f>
        <v>i</v>
      </c>
      <c r="K2282">
        <f>VLOOKUP($D2282,metadata!$B$2:$S$451,8,0)</f>
        <v>21</v>
      </c>
      <c r="L2282">
        <f>VLOOKUP($D2282,metadata!$B$2:$S$451,9,0)</f>
        <v>12</v>
      </c>
      <c r="M2282" t="str">
        <f>VLOOKUP($D2282,metadata!$B$2:$S$451,10,0)</f>
        <v/>
      </c>
      <c r="N2282" t="str">
        <f>VLOOKUP($D2282,metadata!$B$2:$S$451,11,0)</f>
        <v>Aedes albopictus</v>
      </c>
      <c r="O2282" t="str">
        <f>VLOOKUP($D2282,metadata!$B$2:$S$451,12,0)</f>
        <v>diptera</v>
      </c>
      <c r="P2282" t="str">
        <f>VLOOKUP($D2282,metadata!$B$2:$S$451,13,0)</f>
        <v>JACK</v>
      </c>
      <c r="Q2282">
        <f>VLOOKUP($D2282,metadata!$B$2:$S$451,14,0)</f>
        <v>30.316666666666698</v>
      </c>
      <c r="R2282">
        <f>VLOOKUP($D2282,metadata!$B$2:$S$451,15,0)</f>
        <v>-81.783333333333303</v>
      </c>
      <c r="S2282" t="str">
        <f>VLOOKUP($D2282,metadata!$B$2:$S$451,16,0)</f>
        <v/>
      </c>
      <c r="T2282" t="str">
        <f>VLOOKUP($D2282,metadata!$B$2:$S$451,17,0)</f>
        <v/>
      </c>
      <c r="U2282" t="str">
        <f>VLOOKUP($D2282,metadata!$B$2:$S$451,18,0)</f>
        <v/>
      </c>
      <c r="V2282">
        <f>VLOOKUP($D2282,metadata!$B$2:$Z$451,19,0)</f>
        <v>410.5</v>
      </c>
      <c r="W2282" t="str">
        <f>VLOOKUP($D2282,metadata!$B$2:$Z$451,20,0)</f>
        <v>acc</v>
      </c>
      <c r="X2282" t="str">
        <f>VLOOKUP($D2282,metadata!$B$2:$Z$451,21,0)</f>
        <v/>
      </c>
      <c r="Y2282" t="str">
        <f>VLOOKUP($D2282,metadata!$B$2:$Z$451,22,0)</f>
        <v>55-3</v>
      </c>
      <c r="Z2282" t="str">
        <f>VLOOKUP($D2282,metadata!$B$2:$Z$451,23,0)</f>
        <v/>
      </c>
      <c r="AA2282" t="str">
        <f>VLOOKUP($D2282,metadata!$B$2:$Z$451,24,0)</f>
        <v/>
      </c>
      <c r="AB2282" t="str">
        <f>VLOOKUP($D2282,metadata!$B$2:$Z$451,25,0)</f>
        <v/>
      </c>
      <c r="AC2282">
        <v>13.7268445839874</v>
      </c>
      <c r="AD2282">
        <v>1.9199137749244299</v>
      </c>
      <c r="AF2282">
        <f>IF(AE2282="",V2282,AE2282)</f>
        <v>410.5</v>
      </c>
      <c r="AG2282">
        <v>13.75</v>
      </c>
      <c r="AH2282">
        <v>2012</v>
      </c>
      <c r="AI2282" t="s">
        <v>37</v>
      </c>
      <c r="AJ2282" t="s">
        <v>37</v>
      </c>
    </row>
    <row r="2283" spans="3:36" x14ac:dyDescent="0.3">
      <c r="C2283">
        <v>2283</v>
      </c>
      <c r="D2283" t="str">
        <f t="shared" si="68"/>
        <v>55-JACK</v>
      </c>
      <c r="E2283" t="str">
        <f>VLOOKUP($D2283,metadata!$B$2:$S$451,2,0)</f>
        <v>Urbanski, J; Mogi, M; O'Donnell, D; DeCotiis, M; Toma, T; Armbruster, P</v>
      </c>
      <c r="F2283" t="str">
        <f>VLOOKUP($D2283,metadata!$B$2:$S$451,3,0)</f>
        <v>Rapid Adaptive Evolution of Photoperiodic Response during Invasion and Range Expansion across a Climatic Gradient</v>
      </c>
      <c r="G2283" t="str">
        <f>VLOOKUP($D2283,metadata!$B$2:$S$451,4,0)</f>
        <v>10.1086/664709</v>
      </c>
      <c r="H2283" t="str">
        <f>VLOOKUP($D2283,metadata!$B$2:$S$451,5,0)</f>
        <v>y</v>
      </c>
      <c r="I2283" t="str">
        <f>VLOOKUP($D2283,metadata!$B$2:$S$451,6,0)</f>
        <v>a</v>
      </c>
      <c r="J2283" t="str">
        <f>VLOOKUP($D2283,metadata!$B$2:$S$451,7,0)</f>
        <v>i</v>
      </c>
      <c r="K2283">
        <f>VLOOKUP($D2283,metadata!$B$2:$S$451,8,0)</f>
        <v>21</v>
      </c>
      <c r="L2283">
        <f>VLOOKUP($D2283,metadata!$B$2:$S$451,9,0)</f>
        <v>12</v>
      </c>
      <c r="M2283" t="str">
        <f>VLOOKUP($D2283,metadata!$B$2:$S$451,10,0)</f>
        <v/>
      </c>
      <c r="N2283" t="str">
        <f>VLOOKUP($D2283,metadata!$B$2:$S$451,11,0)</f>
        <v>Aedes albopictus</v>
      </c>
      <c r="O2283" t="str">
        <f>VLOOKUP($D2283,metadata!$B$2:$S$451,12,0)</f>
        <v>diptera</v>
      </c>
      <c r="P2283" t="str">
        <f>VLOOKUP($D2283,metadata!$B$2:$S$451,13,0)</f>
        <v>JACK</v>
      </c>
      <c r="Q2283">
        <f>VLOOKUP($D2283,metadata!$B$2:$S$451,14,0)</f>
        <v>30.316666666666698</v>
      </c>
      <c r="R2283">
        <f>VLOOKUP($D2283,metadata!$B$2:$S$451,15,0)</f>
        <v>-81.783333333333303</v>
      </c>
      <c r="S2283" t="str">
        <f>VLOOKUP($D2283,metadata!$B$2:$S$451,16,0)</f>
        <v/>
      </c>
      <c r="T2283" t="str">
        <f>VLOOKUP($D2283,metadata!$B$2:$S$451,17,0)</f>
        <v/>
      </c>
      <c r="U2283" t="str">
        <f>VLOOKUP($D2283,metadata!$B$2:$S$451,18,0)</f>
        <v/>
      </c>
      <c r="V2283">
        <f>VLOOKUP($D2283,metadata!$B$2:$Z$451,19,0)</f>
        <v>410.5</v>
      </c>
      <c r="W2283" t="str">
        <f>VLOOKUP($D2283,metadata!$B$2:$Z$451,20,0)</f>
        <v>acc</v>
      </c>
      <c r="X2283" t="str">
        <f>VLOOKUP($D2283,metadata!$B$2:$Z$451,21,0)</f>
        <v/>
      </c>
      <c r="Y2283" t="str">
        <f>VLOOKUP($D2283,metadata!$B$2:$Z$451,22,0)</f>
        <v>55-3</v>
      </c>
      <c r="Z2283" t="str">
        <f>VLOOKUP($D2283,metadata!$B$2:$Z$451,23,0)</f>
        <v/>
      </c>
      <c r="AA2283" t="str">
        <f>VLOOKUP($D2283,metadata!$B$2:$Z$451,24,0)</f>
        <v/>
      </c>
      <c r="AB2283" t="str">
        <f>VLOOKUP($D2283,metadata!$B$2:$Z$451,25,0)</f>
        <v/>
      </c>
      <c r="AC2283">
        <v>13.9780219780219</v>
      </c>
      <c r="AD2283">
        <v>3.1326882073150499</v>
      </c>
      <c r="AF2283">
        <f>IF(AE2283="",V2283,AE2283)</f>
        <v>410.5</v>
      </c>
      <c r="AG2283">
        <v>14</v>
      </c>
      <c r="AH2283">
        <v>2012</v>
      </c>
      <c r="AI2283" t="s">
        <v>37</v>
      </c>
      <c r="AJ2283" t="s">
        <v>37</v>
      </c>
    </row>
    <row r="2284" spans="3:36" x14ac:dyDescent="0.3">
      <c r="C2284">
        <v>2284</v>
      </c>
      <c r="D2284" t="str">
        <f t="shared" si="68"/>
        <v>55-JACK</v>
      </c>
      <c r="E2284" t="str">
        <f>VLOOKUP($D2284,metadata!$B$2:$S$451,2,0)</f>
        <v>Urbanski, J; Mogi, M; O'Donnell, D; DeCotiis, M; Toma, T; Armbruster, P</v>
      </c>
      <c r="F2284" t="str">
        <f>VLOOKUP($D2284,metadata!$B$2:$S$451,3,0)</f>
        <v>Rapid Adaptive Evolution of Photoperiodic Response during Invasion and Range Expansion across a Climatic Gradient</v>
      </c>
      <c r="G2284" t="str">
        <f>VLOOKUP($D2284,metadata!$B$2:$S$451,4,0)</f>
        <v>10.1086/664709</v>
      </c>
      <c r="H2284" t="str">
        <f>VLOOKUP($D2284,metadata!$B$2:$S$451,5,0)</f>
        <v>y</v>
      </c>
      <c r="I2284" t="str">
        <f>VLOOKUP($D2284,metadata!$B$2:$S$451,6,0)</f>
        <v>a</v>
      </c>
      <c r="J2284" t="str">
        <f>VLOOKUP($D2284,metadata!$B$2:$S$451,7,0)</f>
        <v>i</v>
      </c>
      <c r="K2284">
        <f>VLOOKUP($D2284,metadata!$B$2:$S$451,8,0)</f>
        <v>21</v>
      </c>
      <c r="L2284">
        <f>VLOOKUP($D2284,metadata!$B$2:$S$451,9,0)</f>
        <v>12</v>
      </c>
      <c r="M2284" t="str">
        <f>VLOOKUP($D2284,metadata!$B$2:$S$451,10,0)</f>
        <v/>
      </c>
      <c r="N2284" t="str">
        <f>VLOOKUP($D2284,metadata!$B$2:$S$451,11,0)</f>
        <v>Aedes albopictus</v>
      </c>
      <c r="O2284" t="str">
        <f>VLOOKUP($D2284,metadata!$B$2:$S$451,12,0)</f>
        <v>diptera</v>
      </c>
      <c r="P2284" t="str">
        <f>VLOOKUP($D2284,metadata!$B$2:$S$451,13,0)</f>
        <v>JACK</v>
      </c>
      <c r="Q2284">
        <f>VLOOKUP($D2284,metadata!$B$2:$S$451,14,0)</f>
        <v>30.316666666666698</v>
      </c>
      <c r="R2284">
        <f>VLOOKUP($D2284,metadata!$B$2:$S$451,15,0)</f>
        <v>-81.783333333333303</v>
      </c>
      <c r="S2284" t="str">
        <f>VLOOKUP($D2284,metadata!$B$2:$S$451,16,0)</f>
        <v/>
      </c>
      <c r="T2284" t="str">
        <f>VLOOKUP($D2284,metadata!$B$2:$S$451,17,0)</f>
        <v/>
      </c>
      <c r="U2284" t="str">
        <f>VLOOKUP($D2284,metadata!$B$2:$S$451,18,0)</f>
        <v/>
      </c>
      <c r="V2284">
        <f>VLOOKUP($D2284,metadata!$B$2:$Z$451,19,0)</f>
        <v>410.5</v>
      </c>
      <c r="W2284" t="str">
        <f>VLOOKUP($D2284,metadata!$B$2:$Z$451,20,0)</f>
        <v>acc</v>
      </c>
      <c r="X2284" t="str">
        <f>VLOOKUP($D2284,metadata!$B$2:$Z$451,21,0)</f>
        <v/>
      </c>
      <c r="Y2284" t="str">
        <f>VLOOKUP($D2284,metadata!$B$2:$Z$451,22,0)</f>
        <v>55-3</v>
      </c>
      <c r="Z2284" t="str">
        <f>VLOOKUP($D2284,metadata!$B$2:$Z$451,23,0)</f>
        <v/>
      </c>
      <c r="AA2284" t="str">
        <f>VLOOKUP($D2284,metadata!$B$2:$Z$451,24,0)</f>
        <v/>
      </c>
      <c r="AB2284" t="str">
        <f>VLOOKUP($D2284,metadata!$B$2:$Z$451,25,0)</f>
        <v/>
      </c>
      <c r="AC2284">
        <v>14.204081632653001</v>
      </c>
      <c r="AD2284">
        <v>0.313737435272614</v>
      </c>
      <c r="AF2284">
        <f>IF(AE2284="",V2284,AE2284)</f>
        <v>410.5</v>
      </c>
      <c r="AG2284">
        <v>14.25</v>
      </c>
      <c r="AH2284">
        <v>2012</v>
      </c>
      <c r="AI2284" t="s">
        <v>37</v>
      </c>
      <c r="AJ2284" t="s">
        <v>37</v>
      </c>
    </row>
    <row r="2285" spans="3:36" x14ac:dyDescent="0.3">
      <c r="C2285">
        <v>2285</v>
      </c>
      <c r="D2285" t="str">
        <f t="shared" si="68"/>
        <v>55-JACK</v>
      </c>
      <c r="E2285" t="str">
        <f>VLOOKUP($D2285,metadata!$B$2:$S$451,2,0)</f>
        <v>Urbanski, J; Mogi, M; O'Donnell, D; DeCotiis, M; Toma, T; Armbruster, P</v>
      </c>
      <c r="F2285" t="str">
        <f>VLOOKUP($D2285,metadata!$B$2:$S$451,3,0)</f>
        <v>Rapid Adaptive Evolution of Photoperiodic Response during Invasion and Range Expansion across a Climatic Gradient</v>
      </c>
      <c r="G2285" t="str">
        <f>VLOOKUP($D2285,metadata!$B$2:$S$451,4,0)</f>
        <v>10.1086/664709</v>
      </c>
      <c r="H2285" t="str">
        <f>VLOOKUP($D2285,metadata!$B$2:$S$451,5,0)</f>
        <v>y</v>
      </c>
      <c r="I2285" t="str">
        <f>VLOOKUP($D2285,metadata!$B$2:$S$451,6,0)</f>
        <v>a</v>
      </c>
      <c r="J2285" t="str">
        <f>VLOOKUP($D2285,metadata!$B$2:$S$451,7,0)</f>
        <v>i</v>
      </c>
      <c r="K2285">
        <f>VLOOKUP($D2285,metadata!$B$2:$S$451,8,0)</f>
        <v>21</v>
      </c>
      <c r="L2285">
        <f>VLOOKUP($D2285,metadata!$B$2:$S$451,9,0)</f>
        <v>12</v>
      </c>
      <c r="M2285" t="str">
        <f>VLOOKUP($D2285,metadata!$B$2:$S$451,10,0)</f>
        <v/>
      </c>
      <c r="N2285" t="str">
        <f>VLOOKUP($D2285,metadata!$B$2:$S$451,11,0)</f>
        <v>Aedes albopictus</v>
      </c>
      <c r="O2285" t="str">
        <f>VLOOKUP($D2285,metadata!$B$2:$S$451,12,0)</f>
        <v>diptera</v>
      </c>
      <c r="P2285" t="str">
        <f>VLOOKUP($D2285,metadata!$B$2:$S$451,13,0)</f>
        <v>JACK</v>
      </c>
      <c r="Q2285">
        <f>VLOOKUP($D2285,metadata!$B$2:$S$451,14,0)</f>
        <v>30.316666666666698</v>
      </c>
      <c r="R2285">
        <f>VLOOKUP($D2285,metadata!$B$2:$S$451,15,0)</f>
        <v>-81.783333333333303</v>
      </c>
      <c r="S2285" t="str">
        <f>VLOOKUP($D2285,metadata!$B$2:$S$451,16,0)</f>
        <v/>
      </c>
      <c r="T2285" t="str">
        <f>VLOOKUP($D2285,metadata!$B$2:$S$451,17,0)</f>
        <v/>
      </c>
      <c r="U2285" t="str">
        <f>VLOOKUP($D2285,metadata!$B$2:$S$451,18,0)</f>
        <v/>
      </c>
      <c r="V2285">
        <f>VLOOKUP($D2285,metadata!$B$2:$Z$451,19,0)</f>
        <v>410.5</v>
      </c>
      <c r="W2285" t="str">
        <f>VLOOKUP($D2285,metadata!$B$2:$Z$451,20,0)</f>
        <v>acc</v>
      </c>
      <c r="X2285" t="str">
        <f>VLOOKUP($D2285,metadata!$B$2:$Z$451,21,0)</f>
        <v/>
      </c>
      <c r="Y2285" t="str">
        <f>VLOOKUP($D2285,metadata!$B$2:$Z$451,22,0)</f>
        <v>55-3</v>
      </c>
      <c r="Z2285" t="str">
        <f>VLOOKUP($D2285,metadata!$B$2:$Z$451,23,0)</f>
        <v/>
      </c>
      <c r="AA2285" t="str">
        <f>VLOOKUP($D2285,metadata!$B$2:$Z$451,24,0)</f>
        <v/>
      </c>
      <c r="AB2285" t="str">
        <f>VLOOKUP($D2285,metadata!$B$2:$Z$451,25,0)</f>
        <v/>
      </c>
      <c r="AC2285">
        <v>14.467817896389301</v>
      </c>
      <c r="AD2285">
        <v>3.9155087982380001</v>
      </c>
      <c r="AF2285">
        <f>IF(AE2285="",V2285,AE2285)</f>
        <v>410.5</v>
      </c>
      <c r="AG2285">
        <v>14.5</v>
      </c>
      <c r="AH2285">
        <v>2012</v>
      </c>
      <c r="AI2285" t="s">
        <v>37</v>
      </c>
      <c r="AJ2285" t="s">
        <v>37</v>
      </c>
    </row>
    <row r="2286" spans="3:36" x14ac:dyDescent="0.3">
      <c r="C2286">
        <v>2286</v>
      </c>
      <c r="D2286" t="str">
        <f t="shared" si="68"/>
        <v>55-JACK</v>
      </c>
      <c r="E2286" t="str">
        <f>VLOOKUP($D2286,metadata!$B$2:$S$451,2,0)</f>
        <v>Urbanski, J; Mogi, M; O'Donnell, D; DeCotiis, M; Toma, T; Armbruster, P</v>
      </c>
      <c r="F2286" t="str">
        <f>VLOOKUP($D2286,metadata!$B$2:$S$451,3,0)</f>
        <v>Rapid Adaptive Evolution of Photoperiodic Response during Invasion and Range Expansion across a Climatic Gradient</v>
      </c>
      <c r="G2286" t="str">
        <f>VLOOKUP($D2286,metadata!$B$2:$S$451,4,0)</f>
        <v>10.1086/664709</v>
      </c>
      <c r="H2286" t="str">
        <f>VLOOKUP($D2286,metadata!$B$2:$S$451,5,0)</f>
        <v>y</v>
      </c>
      <c r="I2286" t="str">
        <f>VLOOKUP($D2286,metadata!$B$2:$S$451,6,0)</f>
        <v>a</v>
      </c>
      <c r="J2286" t="str">
        <f>VLOOKUP($D2286,metadata!$B$2:$S$451,7,0)</f>
        <v>i</v>
      </c>
      <c r="K2286">
        <f>VLOOKUP($D2286,metadata!$B$2:$S$451,8,0)</f>
        <v>21</v>
      </c>
      <c r="L2286">
        <f>VLOOKUP($D2286,metadata!$B$2:$S$451,9,0)</f>
        <v>12</v>
      </c>
      <c r="M2286" t="str">
        <f>VLOOKUP($D2286,metadata!$B$2:$S$451,10,0)</f>
        <v/>
      </c>
      <c r="N2286" t="str">
        <f>VLOOKUP($D2286,metadata!$B$2:$S$451,11,0)</f>
        <v>Aedes albopictus</v>
      </c>
      <c r="O2286" t="str">
        <f>VLOOKUP($D2286,metadata!$B$2:$S$451,12,0)</f>
        <v>diptera</v>
      </c>
      <c r="P2286" t="str">
        <f>VLOOKUP($D2286,metadata!$B$2:$S$451,13,0)</f>
        <v>JACK</v>
      </c>
      <c r="Q2286">
        <f>VLOOKUP($D2286,metadata!$B$2:$S$451,14,0)</f>
        <v>30.316666666666698</v>
      </c>
      <c r="R2286">
        <f>VLOOKUP($D2286,metadata!$B$2:$S$451,15,0)</f>
        <v>-81.783333333333303</v>
      </c>
      <c r="S2286" t="str">
        <f>VLOOKUP($D2286,metadata!$B$2:$S$451,16,0)</f>
        <v/>
      </c>
      <c r="T2286" t="str">
        <f>VLOOKUP($D2286,metadata!$B$2:$S$451,17,0)</f>
        <v/>
      </c>
      <c r="U2286" t="str">
        <f>VLOOKUP($D2286,metadata!$B$2:$S$451,18,0)</f>
        <v/>
      </c>
      <c r="V2286">
        <f>VLOOKUP($D2286,metadata!$B$2:$Z$451,19,0)</f>
        <v>410.5</v>
      </c>
      <c r="W2286" t="str">
        <f>VLOOKUP($D2286,metadata!$B$2:$Z$451,20,0)</f>
        <v>acc</v>
      </c>
      <c r="X2286" t="str">
        <f>VLOOKUP($D2286,metadata!$B$2:$Z$451,21,0)</f>
        <v/>
      </c>
      <c r="Y2286" t="str">
        <f>VLOOKUP($D2286,metadata!$B$2:$Z$451,22,0)</f>
        <v>55-3</v>
      </c>
      <c r="Z2286" t="str">
        <f>VLOOKUP($D2286,metadata!$B$2:$Z$451,23,0)</f>
        <v/>
      </c>
      <c r="AA2286" t="str">
        <f>VLOOKUP($D2286,metadata!$B$2:$Z$451,24,0)</f>
        <v/>
      </c>
      <c r="AB2286" t="str">
        <f>VLOOKUP($D2286,metadata!$B$2:$Z$451,25,0)</f>
        <v/>
      </c>
      <c r="AC2286">
        <v>15.9748822605965</v>
      </c>
      <c r="AD2286">
        <v>10.1473792731788</v>
      </c>
      <c r="AF2286">
        <f>IF(AE2286="",V2286,AE2286)</f>
        <v>410.5</v>
      </c>
      <c r="AG2286">
        <v>16</v>
      </c>
      <c r="AH2286">
        <v>2012</v>
      </c>
      <c r="AI2286" t="s">
        <v>37</v>
      </c>
      <c r="AJ2286" t="s">
        <v>37</v>
      </c>
    </row>
    <row r="2287" spans="3:36" x14ac:dyDescent="0.3">
      <c r="C2287">
        <v>2287</v>
      </c>
      <c r="D2287" t="str">
        <f t="shared" si="68"/>
        <v>55-KHO</v>
      </c>
      <c r="E2287" t="str">
        <f>VLOOKUP($D2287,metadata!$B$2:$S$451,2,0)</f>
        <v>Urbanski, J; Mogi, M; O'Donnell, D; DeCotiis, M; Toma, T; Armbruster, P</v>
      </c>
      <c r="F2287" t="str">
        <f>VLOOKUP($D2287,metadata!$B$2:$S$451,3,0)</f>
        <v>Rapid Adaptive Evolution of Photoperiodic Response during Invasion and Range Expansion across a Climatic Gradient</v>
      </c>
      <c r="G2287" t="str">
        <f>VLOOKUP($D2287,metadata!$B$2:$S$451,4,0)</f>
        <v>10.1086/664709</v>
      </c>
      <c r="H2287" t="str">
        <f>VLOOKUP($D2287,metadata!$B$2:$S$451,5,0)</f>
        <v>y</v>
      </c>
      <c r="I2287" t="str">
        <f>VLOOKUP($D2287,metadata!$B$2:$S$451,6,0)</f>
        <v>a</v>
      </c>
      <c r="J2287" t="str">
        <f>VLOOKUP($D2287,metadata!$B$2:$S$451,7,0)</f>
        <v>i</v>
      </c>
      <c r="K2287">
        <f>VLOOKUP($D2287,metadata!$B$2:$S$451,8,0)</f>
        <v>21</v>
      </c>
      <c r="L2287">
        <f>VLOOKUP($D2287,metadata!$B$2:$S$451,9,0)</f>
        <v>12</v>
      </c>
      <c r="M2287" t="str">
        <f>VLOOKUP($D2287,metadata!$B$2:$S$451,10,0)</f>
        <v/>
      </c>
      <c r="N2287" t="str">
        <f>VLOOKUP($D2287,metadata!$B$2:$S$451,11,0)</f>
        <v>Aedes albopictus</v>
      </c>
      <c r="O2287" t="str">
        <f>VLOOKUP($D2287,metadata!$B$2:$S$451,12,0)</f>
        <v>diptera</v>
      </c>
      <c r="P2287" t="str">
        <f>VLOOKUP($D2287,metadata!$B$2:$S$451,13,0)</f>
        <v>KHO</v>
      </c>
      <c r="Q2287">
        <f>VLOOKUP($D2287,metadata!$B$2:$S$451,14,0)</f>
        <v>37.366666666666703</v>
      </c>
      <c r="R2287">
        <f>VLOOKUP($D2287,metadata!$B$2:$S$451,15,0)</f>
        <v>140.36666666666699</v>
      </c>
      <c r="S2287" t="str">
        <f>VLOOKUP($D2287,metadata!$B$2:$S$451,16,0)</f>
        <v/>
      </c>
      <c r="T2287" t="str">
        <f>VLOOKUP($D2287,metadata!$B$2:$S$451,17,0)</f>
        <v/>
      </c>
      <c r="U2287" t="str">
        <f>VLOOKUP($D2287,metadata!$B$2:$S$451,18,0)</f>
        <v/>
      </c>
      <c r="V2287">
        <f>VLOOKUP($D2287,metadata!$B$2:$Z$451,19,0)</f>
        <v>422.5</v>
      </c>
      <c r="W2287" t="str">
        <f>VLOOKUP($D2287,metadata!$B$2:$Z$451,20,0)</f>
        <v>acc</v>
      </c>
      <c r="X2287" t="str">
        <f>VLOOKUP($D2287,metadata!$B$2:$Z$451,21,0)</f>
        <v/>
      </c>
      <c r="Y2287" t="str">
        <f>VLOOKUP($D2287,metadata!$B$2:$Z$451,22,0)</f>
        <v>55-4</v>
      </c>
      <c r="Z2287" t="str">
        <f>VLOOKUP($D2287,metadata!$B$2:$Z$451,23,0)</f>
        <v/>
      </c>
      <c r="AA2287" t="str">
        <f>VLOOKUP($D2287,metadata!$B$2:$Z$451,24,0)</f>
        <v/>
      </c>
      <c r="AB2287" t="str">
        <f>VLOOKUP($D2287,metadata!$B$2:$Z$451,25,0)</f>
        <v/>
      </c>
      <c r="AC2287">
        <v>8</v>
      </c>
      <c r="AD2287">
        <v>84.257602862254004</v>
      </c>
      <c r="AF2287">
        <f>IF(AE2287="",V2287,AE2287)</f>
        <v>422.5</v>
      </c>
      <c r="AG2287">
        <v>8</v>
      </c>
      <c r="AH2287">
        <v>2012</v>
      </c>
      <c r="AI2287" t="s">
        <v>37</v>
      </c>
      <c r="AJ2287" t="s">
        <v>37</v>
      </c>
    </row>
    <row r="2288" spans="3:36" x14ac:dyDescent="0.3">
      <c r="C2288">
        <v>2288</v>
      </c>
      <c r="D2288" t="str">
        <f t="shared" si="68"/>
        <v>55-KHO</v>
      </c>
      <c r="E2288" t="str">
        <f>VLOOKUP($D2288,metadata!$B$2:$S$451,2,0)</f>
        <v>Urbanski, J; Mogi, M; O'Donnell, D; DeCotiis, M; Toma, T; Armbruster, P</v>
      </c>
      <c r="F2288" t="str">
        <f>VLOOKUP($D2288,metadata!$B$2:$S$451,3,0)</f>
        <v>Rapid Adaptive Evolution of Photoperiodic Response during Invasion and Range Expansion across a Climatic Gradient</v>
      </c>
      <c r="G2288" t="str">
        <f>VLOOKUP($D2288,metadata!$B$2:$S$451,4,0)</f>
        <v>10.1086/664709</v>
      </c>
      <c r="H2288" t="str">
        <f>VLOOKUP($D2288,metadata!$B$2:$S$451,5,0)</f>
        <v>y</v>
      </c>
      <c r="I2288" t="str">
        <f>VLOOKUP($D2288,metadata!$B$2:$S$451,6,0)</f>
        <v>a</v>
      </c>
      <c r="J2288" t="str">
        <f>VLOOKUP($D2288,metadata!$B$2:$S$451,7,0)</f>
        <v>i</v>
      </c>
      <c r="K2288">
        <f>VLOOKUP($D2288,metadata!$B$2:$S$451,8,0)</f>
        <v>21</v>
      </c>
      <c r="L2288">
        <f>VLOOKUP($D2288,metadata!$B$2:$S$451,9,0)</f>
        <v>12</v>
      </c>
      <c r="M2288" t="str">
        <f>VLOOKUP($D2288,metadata!$B$2:$S$451,10,0)</f>
        <v/>
      </c>
      <c r="N2288" t="str">
        <f>VLOOKUP($D2288,metadata!$B$2:$S$451,11,0)</f>
        <v>Aedes albopictus</v>
      </c>
      <c r="O2288" t="str">
        <f>VLOOKUP($D2288,metadata!$B$2:$S$451,12,0)</f>
        <v>diptera</v>
      </c>
      <c r="P2288" t="str">
        <f>VLOOKUP($D2288,metadata!$B$2:$S$451,13,0)</f>
        <v>KHO</v>
      </c>
      <c r="Q2288">
        <f>VLOOKUP($D2288,metadata!$B$2:$S$451,14,0)</f>
        <v>37.366666666666703</v>
      </c>
      <c r="R2288">
        <f>VLOOKUP($D2288,metadata!$B$2:$S$451,15,0)</f>
        <v>140.36666666666699</v>
      </c>
      <c r="S2288" t="str">
        <f>VLOOKUP($D2288,metadata!$B$2:$S$451,16,0)</f>
        <v/>
      </c>
      <c r="T2288" t="str">
        <f>VLOOKUP($D2288,metadata!$B$2:$S$451,17,0)</f>
        <v/>
      </c>
      <c r="U2288" t="str">
        <f>VLOOKUP($D2288,metadata!$B$2:$S$451,18,0)</f>
        <v/>
      </c>
      <c r="V2288">
        <f>VLOOKUP($D2288,metadata!$B$2:$Z$451,19,0)</f>
        <v>422.5</v>
      </c>
      <c r="W2288" t="str">
        <f>VLOOKUP($D2288,metadata!$B$2:$Z$451,20,0)</f>
        <v>acc</v>
      </c>
      <c r="X2288" t="str">
        <f>VLOOKUP($D2288,metadata!$B$2:$Z$451,21,0)</f>
        <v/>
      </c>
      <c r="Y2288" t="str">
        <f>VLOOKUP($D2288,metadata!$B$2:$Z$451,22,0)</f>
        <v>55-4</v>
      </c>
      <c r="Z2288" t="str">
        <f>VLOOKUP($D2288,metadata!$B$2:$Z$451,23,0)</f>
        <v/>
      </c>
      <c r="AA2288" t="str">
        <f>VLOOKUP($D2288,metadata!$B$2:$Z$451,24,0)</f>
        <v/>
      </c>
      <c r="AB2288" t="str">
        <f>VLOOKUP($D2288,metadata!$B$2:$Z$451,25,0)</f>
        <v/>
      </c>
      <c r="AC2288">
        <v>11.9783783783783</v>
      </c>
      <c r="AD2288">
        <v>78.711985688729797</v>
      </c>
      <c r="AF2288">
        <f>IF(AE2288="",V2288,AE2288)</f>
        <v>422.5</v>
      </c>
      <c r="AG2288">
        <v>12</v>
      </c>
      <c r="AH2288">
        <v>2012</v>
      </c>
      <c r="AI2288" t="s">
        <v>37</v>
      </c>
      <c r="AJ2288" t="s">
        <v>37</v>
      </c>
    </row>
    <row r="2289" spans="3:36" x14ac:dyDescent="0.3">
      <c r="C2289">
        <v>2289</v>
      </c>
      <c r="D2289" t="str">
        <f t="shared" si="68"/>
        <v>55-KHO</v>
      </c>
      <c r="E2289" t="str">
        <f>VLOOKUP($D2289,metadata!$B$2:$S$451,2,0)</f>
        <v>Urbanski, J; Mogi, M; O'Donnell, D; DeCotiis, M; Toma, T; Armbruster, P</v>
      </c>
      <c r="F2289" t="str">
        <f>VLOOKUP($D2289,metadata!$B$2:$S$451,3,0)</f>
        <v>Rapid Adaptive Evolution of Photoperiodic Response during Invasion and Range Expansion across a Climatic Gradient</v>
      </c>
      <c r="G2289" t="str">
        <f>VLOOKUP($D2289,metadata!$B$2:$S$451,4,0)</f>
        <v>10.1086/664709</v>
      </c>
      <c r="H2289" t="str">
        <f>VLOOKUP($D2289,metadata!$B$2:$S$451,5,0)</f>
        <v>y</v>
      </c>
      <c r="I2289" t="str">
        <f>VLOOKUP($D2289,metadata!$B$2:$S$451,6,0)</f>
        <v>a</v>
      </c>
      <c r="J2289" t="str">
        <f>VLOOKUP($D2289,metadata!$B$2:$S$451,7,0)</f>
        <v>i</v>
      </c>
      <c r="K2289">
        <f>VLOOKUP($D2289,metadata!$B$2:$S$451,8,0)</f>
        <v>21</v>
      </c>
      <c r="L2289">
        <f>VLOOKUP($D2289,metadata!$B$2:$S$451,9,0)</f>
        <v>12</v>
      </c>
      <c r="M2289" t="str">
        <f>VLOOKUP($D2289,metadata!$B$2:$S$451,10,0)</f>
        <v/>
      </c>
      <c r="N2289" t="str">
        <f>VLOOKUP($D2289,metadata!$B$2:$S$451,11,0)</f>
        <v>Aedes albopictus</v>
      </c>
      <c r="O2289" t="str">
        <f>VLOOKUP($D2289,metadata!$B$2:$S$451,12,0)</f>
        <v>diptera</v>
      </c>
      <c r="P2289" t="str">
        <f>VLOOKUP($D2289,metadata!$B$2:$S$451,13,0)</f>
        <v>KHO</v>
      </c>
      <c r="Q2289">
        <f>VLOOKUP($D2289,metadata!$B$2:$S$451,14,0)</f>
        <v>37.366666666666703</v>
      </c>
      <c r="R2289">
        <f>VLOOKUP($D2289,metadata!$B$2:$S$451,15,0)</f>
        <v>140.36666666666699</v>
      </c>
      <c r="S2289" t="str">
        <f>VLOOKUP($D2289,metadata!$B$2:$S$451,16,0)</f>
        <v/>
      </c>
      <c r="T2289" t="str">
        <f>VLOOKUP($D2289,metadata!$B$2:$S$451,17,0)</f>
        <v/>
      </c>
      <c r="U2289" t="str">
        <f>VLOOKUP($D2289,metadata!$B$2:$S$451,18,0)</f>
        <v/>
      </c>
      <c r="V2289">
        <f>VLOOKUP($D2289,metadata!$B$2:$Z$451,19,0)</f>
        <v>422.5</v>
      </c>
      <c r="W2289" t="str">
        <f>VLOOKUP($D2289,metadata!$B$2:$Z$451,20,0)</f>
        <v>acc</v>
      </c>
      <c r="X2289" t="str">
        <f>VLOOKUP($D2289,metadata!$B$2:$Z$451,21,0)</f>
        <v/>
      </c>
      <c r="Y2289" t="str">
        <f>VLOOKUP($D2289,metadata!$B$2:$Z$451,22,0)</f>
        <v>55-4</v>
      </c>
      <c r="Z2289" t="str">
        <f>VLOOKUP($D2289,metadata!$B$2:$Z$451,23,0)</f>
        <v/>
      </c>
      <c r="AA2289" t="str">
        <f>VLOOKUP($D2289,metadata!$B$2:$Z$451,24,0)</f>
        <v/>
      </c>
      <c r="AB2289" t="str">
        <f>VLOOKUP($D2289,metadata!$B$2:$Z$451,25,0)</f>
        <v/>
      </c>
      <c r="AC2289">
        <v>12.511711711711699</v>
      </c>
      <c r="AD2289">
        <v>81.574239713774503</v>
      </c>
      <c r="AF2289">
        <f>IF(AE2289="",V2289,AE2289)</f>
        <v>422.5</v>
      </c>
      <c r="AG2289">
        <v>12.5</v>
      </c>
      <c r="AH2289">
        <v>2012</v>
      </c>
      <c r="AI2289" t="s">
        <v>37</v>
      </c>
      <c r="AJ2289" t="s">
        <v>37</v>
      </c>
    </row>
    <row r="2290" spans="3:36" x14ac:dyDescent="0.3">
      <c r="C2290">
        <v>2290</v>
      </c>
      <c r="D2290" t="str">
        <f t="shared" si="68"/>
        <v>55-KHO</v>
      </c>
      <c r="E2290" t="str">
        <f>VLOOKUP($D2290,metadata!$B$2:$S$451,2,0)</f>
        <v>Urbanski, J; Mogi, M; O'Donnell, D; DeCotiis, M; Toma, T; Armbruster, P</v>
      </c>
      <c r="F2290" t="str">
        <f>VLOOKUP($D2290,metadata!$B$2:$S$451,3,0)</f>
        <v>Rapid Adaptive Evolution of Photoperiodic Response during Invasion and Range Expansion across a Climatic Gradient</v>
      </c>
      <c r="G2290" t="str">
        <f>VLOOKUP($D2290,metadata!$B$2:$S$451,4,0)</f>
        <v>10.1086/664709</v>
      </c>
      <c r="H2290" t="str">
        <f>VLOOKUP($D2290,metadata!$B$2:$S$451,5,0)</f>
        <v>y</v>
      </c>
      <c r="I2290" t="str">
        <f>VLOOKUP($D2290,metadata!$B$2:$S$451,6,0)</f>
        <v>a</v>
      </c>
      <c r="J2290" t="str">
        <f>VLOOKUP($D2290,metadata!$B$2:$S$451,7,0)</f>
        <v>i</v>
      </c>
      <c r="K2290">
        <f>VLOOKUP($D2290,metadata!$B$2:$S$451,8,0)</f>
        <v>21</v>
      </c>
      <c r="L2290">
        <f>VLOOKUP($D2290,metadata!$B$2:$S$451,9,0)</f>
        <v>12</v>
      </c>
      <c r="M2290" t="str">
        <f>VLOOKUP($D2290,metadata!$B$2:$S$451,10,0)</f>
        <v/>
      </c>
      <c r="N2290" t="str">
        <f>VLOOKUP($D2290,metadata!$B$2:$S$451,11,0)</f>
        <v>Aedes albopictus</v>
      </c>
      <c r="O2290" t="str">
        <f>VLOOKUP($D2290,metadata!$B$2:$S$451,12,0)</f>
        <v>diptera</v>
      </c>
      <c r="P2290" t="str">
        <f>VLOOKUP($D2290,metadata!$B$2:$S$451,13,0)</f>
        <v>KHO</v>
      </c>
      <c r="Q2290">
        <f>VLOOKUP($D2290,metadata!$B$2:$S$451,14,0)</f>
        <v>37.366666666666703</v>
      </c>
      <c r="R2290">
        <f>VLOOKUP($D2290,metadata!$B$2:$S$451,15,0)</f>
        <v>140.36666666666699</v>
      </c>
      <c r="S2290" t="str">
        <f>VLOOKUP($D2290,metadata!$B$2:$S$451,16,0)</f>
        <v/>
      </c>
      <c r="T2290" t="str">
        <f>VLOOKUP($D2290,metadata!$B$2:$S$451,17,0)</f>
        <v/>
      </c>
      <c r="U2290" t="str">
        <f>VLOOKUP($D2290,metadata!$B$2:$S$451,18,0)</f>
        <v/>
      </c>
      <c r="V2290">
        <f>VLOOKUP($D2290,metadata!$B$2:$Z$451,19,0)</f>
        <v>422.5</v>
      </c>
      <c r="W2290" t="str">
        <f>VLOOKUP($D2290,metadata!$B$2:$Z$451,20,0)</f>
        <v>acc</v>
      </c>
      <c r="X2290" t="str">
        <f>VLOOKUP($D2290,metadata!$B$2:$Z$451,21,0)</f>
        <v/>
      </c>
      <c r="Y2290" t="str">
        <f>VLOOKUP($D2290,metadata!$B$2:$Z$451,22,0)</f>
        <v>55-4</v>
      </c>
      <c r="Z2290" t="str">
        <f>VLOOKUP($D2290,metadata!$B$2:$Z$451,23,0)</f>
        <v/>
      </c>
      <c r="AA2290" t="str">
        <f>VLOOKUP($D2290,metadata!$B$2:$Z$451,24,0)</f>
        <v/>
      </c>
      <c r="AB2290" t="str">
        <f>VLOOKUP($D2290,metadata!$B$2:$Z$451,25,0)</f>
        <v/>
      </c>
      <c r="AC2290">
        <v>12.987387387387299</v>
      </c>
      <c r="AD2290">
        <v>78.533094812164506</v>
      </c>
      <c r="AF2290">
        <f>IF(AE2290="",V2290,AE2290)</f>
        <v>422.5</v>
      </c>
      <c r="AG2290">
        <v>12.75</v>
      </c>
      <c r="AH2290">
        <v>2012</v>
      </c>
      <c r="AI2290" t="s">
        <v>37</v>
      </c>
      <c r="AJ2290" t="s">
        <v>37</v>
      </c>
    </row>
    <row r="2291" spans="3:36" x14ac:dyDescent="0.3">
      <c r="C2291">
        <v>2291</v>
      </c>
      <c r="D2291" t="str">
        <f t="shared" si="68"/>
        <v>55-KHO</v>
      </c>
      <c r="E2291" t="str">
        <f>VLOOKUP($D2291,metadata!$B$2:$S$451,2,0)</f>
        <v>Urbanski, J; Mogi, M; O'Donnell, D; DeCotiis, M; Toma, T; Armbruster, P</v>
      </c>
      <c r="F2291" t="str">
        <f>VLOOKUP($D2291,metadata!$B$2:$S$451,3,0)</f>
        <v>Rapid Adaptive Evolution of Photoperiodic Response during Invasion and Range Expansion across a Climatic Gradient</v>
      </c>
      <c r="G2291" t="str">
        <f>VLOOKUP($D2291,metadata!$B$2:$S$451,4,0)</f>
        <v>10.1086/664709</v>
      </c>
      <c r="H2291" t="str">
        <f>VLOOKUP($D2291,metadata!$B$2:$S$451,5,0)</f>
        <v>y</v>
      </c>
      <c r="I2291" t="str">
        <f>VLOOKUP($D2291,metadata!$B$2:$S$451,6,0)</f>
        <v>a</v>
      </c>
      <c r="J2291" t="str">
        <f>VLOOKUP($D2291,metadata!$B$2:$S$451,7,0)</f>
        <v>i</v>
      </c>
      <c r="K2291">
        <f>VLOOKUP($D2291,metadata!$B$2:$S$451,8,0)</f>
        <v>21</v>
      </c>
      <c r="L2291">
        <f>VLOOKUP($D2291,metadata!$B$2:$S$451,9,0)</f>
        <v>12</v>
      </c>
      <c r="M2291" t="str">
        <f>VLOOKUP($D2291,metadata!$B$2:$S$451,10,0)</f>
        <v/>
      </c>
      <c r="N2291" t="str">
        <f>VLOOKUP($D2291,metadata!$B$2:$S$451,11,0)</f>
        <v>Aedes albopictus</v>
      </c>
      <c r="O2291" t="str">
        <f>VLOOKUP($D2291,metadata!$B$2:$S$451,12,0)</f>
        <v>diptera</v>
      </c>
      <c r="P2291" t="str">
        <f>VLOOKUP($D2291,metadata!$B$2:$S$451,13,0)</f>
        <v>KHO</v>
      </c>
      <c r="Q2291">
        <f>VLOOKUP($D2291,metadata!$B$2:$S$451,14,0)</f>
        <v>37.366666666666703</v>
      </c>
      <c r="R2291">
        <f>VLOOKUP($D2291,metadata!$B$2:$S$451,15,0)</f>
        <v>140.36666666666699</v>
      </c>
      <c r="S2291" t="str">
        <f>VLOOKUP($D2291,metadata!$B$2:$S$451,16,0)</f>
        <v/>
      </c>
      <c r="T2291" t="str">
        <f>VLOOKUP($D2291,metadata!$B$2:$S$451,17,0)</f>
        <v/>
      </c>
      <c r="U2291" t="str">
        <f>VLOOKUP($D2291,metadata!$B$2:$S$451,18,0)</f>
        <v/>
      </c>
      <c r="V2291">
        <f>VLOOKUP($D2291,metadata!$B$2:$Z$451,19,0)</f>
        <v>422.5</v>
      </c>
      <c r="W2291" t="str">
        <f>VLOOKUP($D2291,metadata!$B$2:$Z$451,20,0)</f>
        <v>acc</v>
      </c>
      <c r="X2291" t="str">
        <f>VLOOKUP($D2291,metadata!$B$2:$Z$451,21,0)</f>
        <v/>
      </c>
      <c r="Y2291" t="str">
        <f>VLOOKUP($D2291,metadata!$B$2:$Z$451,22,0)</f>
        <v>55-4</v>
      </c>
      <c r="Z2291" t="str">
        <f>VLOOKUP($D2291,metadata!$B$2:$Z$451,23,0)</f>
        <v/>
      </c>
      <c r="AA2291" t="str">
        <f>VLOOKUP($D2291,metadata!$B$2:$Z$451,24,0)</f>
        <v/>
      </c>
      <c r="AB2291" t="str">
        <f>VLOOKUP($D2291,metadata!$B$2:$Z$451,25,0)</f>
        <v/>
      </c>
      <c r="AC2291">
        <v>12.756756756756699</v>
      </c>
      <c r="AD2291">
        <v>69.051878354203893</v>
      </c>
      <c r="AF2291">
        <f>IF(AE2291="",V2291,AE2291)</f>
        <v>422.5</v>
      </c>
      <c r="AG2291">
        <v>13</v>
      </c>
      <c r="AH2291">
        <v>2012</v>
      </c>
      <c r="AI2291" t="s">
        <v>37</v>
      </c>
      <c r="AJ2291" t="s">
        <v>37</v>
      </c>
    </row>
    <row r="2292" spans="3:36" x14ac:dyDescent="0.3">
      <c r="C2292">
        <v>2292</v>
      </c>
      <c r="D2292" t="str">
        <f t="shared" si="68"/>
        <v>55-KHO</v>
      </c>
      <c r="E2292" t="str">
        <f>VLOOKUP($D2292,metadata!$B$2:$S$451,2,0)</f>
        <v>Urbanski, J; Mogi, M; O'Donnell, D; DeCotiis, M; Toma, T; Armbruster, P</v>
      </c>
      <c r="F2292" t="str">
        <f>VLOOKUP($D2292,metadata!$B$2:$S$451,3,0)</f>
        <v>Rapid Adaptive Evolution of Photoperiodic Response during Invasion and Range Expansion across a Climatic Gradient</v>
      </c>
      <c r="G2292" t="str">
        <f>VLOOKUP($D2292,metadata!$B$2:$S$451,4,0)</f>
        <v>10.1086/664709</v>
      </c>
      <c r="H2292" t="str">
        <f>VLOOKUP($D2292,metadata!$B$2:$S$451,5,0)</f>
        <v>y</v>
      </c>
      <c r="I2292" t="str">
        <f>VLOOKUP($D2292,metadata!$B$2:$S$451,6,0)</f>
        <v>a</v>
      </c>
      <c r="J2292" t="str">
        <f>VLOOKUP($D2292,metadata!$B$2:$S$451,7,0)</f>
        <v>i</v>
      </c>
      <c r="K2292">
        <f>VLOOKUP($D2292,metadata!$B$2:$S$451,8,0)</f>
        <v>21</v>
      </c>
      <c r="L2292">
        <f>VLOOKUP($D2292,metadata!$B$2:$S$451,9,0)</f>
        <v>12</v>
      </c>
      <c r="M2292" t="str">
        <f>VLOOKUP($D2292,metadata!$B$2:$S$451,10,0)</f>
        <v/>
      </c>
      <c r="N2292" t="str">
        <f>VLOOKUP($D2292,metadata!$B$2:$S$451,11,0)</f>
        <v>Aedes albopictus</v>
      </c>
      <c r="O2292" t="str">
        <f>VLOOKUP($D2292,metadata!$B$2:$S$451,12,0)</f>
        <v>diptera</v>
      </c>
      <c r="P2292" t="str">
        <f>VLOOKUP($D2292,metadata!$B$2:$S$451,13,0)</f>
        <v>KHO</v>
      </c>
      <c r="Q2292">
        <f>VLOOKUP($D2292,metadata!$B$2:$S$451,14,0)</f>
        <v>37.366666666666703</v>
      </c>
      <c r="R2292">
        <f>VLOOKUP($D2292,metadata!$B$2:$S$451,15,0)</f>
        <v>140.36666666666699</v>
      </c>
      <c r="S2292" t="str">
        <f>VLOOKUP($D2292,metadata!$B$2:$S$451,16,0)</f>
        <v/>
      </c>
      <c r="T2292" t="str">
        <f>VLOOKUP($D2292,metadata!$B$2:$S$451,17,0)</f>
        <v/>
      </c>
      <c r="U2292" t="str">
        <f>VLOOKUP($D2292,metadata!$B$2:$S$451,18,0)</f>
        <v/>
      </c>
      <c r="V2292">
        <f>VLOOKUP($D2292,metadata!$B$2:$Z$451,19,0)</f>
        <v>422.5</v>
      </c>
      <c r="W2292" t="str">
        <f>VLOOKUP($D2292,metadata!$B$2:$Z$451,20,0)</f>
        <v>acc</v>
      </c>
      <c r="X2292" t="str">
        <f>VLOOKUP($D2292,metadata!$B$2:$Z$451,21,0)</f>
        <v/>
      </c>
      <c r="Y2292" t="str">
        <f>VLOOKUP($D2292,metadata!$B$2:$Z$451,22,0)</f>
        <v>55-4</v>
      </c>
      <c r="Z2292" t="str">
        <f>VLOOKUP($D2292,metadata!$B$2:$Z$451,23,0)</f>
        <v/>
      </c>
      <c r="AA2292" t="str">
        <f>VLOOKUP($D2292,metadata!$B$2:$Z$451,24,0)</f>
        <v/>
      </c>
      <c r="AB2292" t="str">
        <f>VLOOKUP($D2292,metadata!$B$2:$Z$451,25,0)</f>
        <v/>
      </c>
      <c r="AC2292">
        <v>13.2324324324324</v>
      </c>
      <c r="AD2292">
        <v>68.872987477638603</v>
      </c>
      <c r="AF2292">
        <f>IF(AE2292="",V2292,AE2292)</f>
        <v>422.5</v>
      </c>
      <c r="AG2292">
        <v>13.25</v>
      </c>
      <c r="AH2292">
        <v>2012</v>
      </c>
      <c r="AI2292" t="s">
        <v>37</v>
      </c>
      <c r="AJ2292" t="s">
        <v>37</v>
      </c>
    </row>
    <row r="2293" spans="3:36" x14ac:dyDescent="0.3">
      <c r="C2293">
        <v>2293</v>
      </c>
      <c r="D2293" t="str">
        <f t="shared" si="68"/>
        <v>55-KHO</v>
      </c>
      <c r="E2293" t="str">
        <f>VLOOKUP($D2293,metadata!$B$2:$S$451,2,0)</f>
        <v>Urbanski, J; Mogi, M; O'Donnell, D; DeCotiis, M; Toma, T; Armbruster, P</v>
      </c>
      <c r="F2293" t="str">
        <f>VLOOKUP($D2293,metadata!$B$2:$S$451,3,0)</f>
        <v>Rapid Adaptive Evolution of Photoperiodic Response during Invasion and Range Expansion across a Climatic Gradient</v>
      </c>
      <c r="G2293" t="str">
        <f>VLOOKUP($D2293,metadata!$B$2:$S$451,4,0)</f>
        <v>10.1086/664709</v>
      </c>
      <c r="H2293" t="str">
        <f>VLOOKUP($D2293,metadata!$B$2:$S$451,5,0)</f>
        <v>y</v>
      </c>
      <c r="I2293" t="str">
        <f>VLOOKUP($D2293,metadata!$B$2:$S$451,6,0)</f>
        <v>a</v>
      </c>
      <c r="J2293" t="str">
        <f>VLOOKUP($D2293,metadata!$B$2:$S$451,7,0)</f>
        <v>i</v>
      </c>
      <c r="K2293">
        <f>VLOOKUP($D2293,metadata!$B$2:$S$451,8,0)</f>
        <v>21</v>
      </c>
      <c r="L2293">
        <f>VLOOKUP($D2293,metadata!$B$2:$S$451,9,0)</f>
        <v>12</v>
      </c>
      <c r="M2293" t="str">
        <f>VLOOKUP($D2293,metadata!$B$2:$S$451,10,0)</f>
        <v/>
      </c>
      <c r="N2293" t="str">
        <f>VLOOKUP($D2293,metadata!$B$2:$S$451,11,0)</f>
        <v>Aedes albopictus</v>
      </c>
      <c r="O2293" t="str">
        <f>VLOOKUP($D2293,metadata!$B$2:$S$451,12,0)</f>
        <v>diptera</v>
      </c>
      <c r="P2293" t="str">
        <f>VLOOKUP($D2293,metadata!$B$2:$S$451,13,0)</f>
        <v>KHO</v>
      </c>
      <c r="Q2293">
        <f>VLOOKUP($D2293,metadata!$B$2:$S$451,14,0)</f>
        <v>37.366666666666703</v>
      </c>
      <c r="R2293">
        <f>VLOOKUP($D2293,metadata!$B$2:$S$451,15,0)</f>
        <v>140.36666666666699</v>
      </c>
      <c r="S2293" t="str">
        <f>VLOOKUP($D2293,metadata!$B$2:$S$451,16,0)</f>
        <v/>
      </c>
      <c r="T2293" t="str">
        <f>VLOOKUP($D2293,metadata!$B$2:$S$451,17,0)</f>
        <v/>
      </c>
      <c r="U2293" t="str">
        <f>VLOOKUP($D2293,metadata!$B$2:$S$451,18,0)</f>
        <v/>
      </c>
      <c r="V2293">
        <f>VLOOKUP($D2293,metadata!$B$2:$Z$451,19,0)</f>
        <v>422.5</v>
      </c>
      <c r="W2293" t="str">
        <f>VLOOKUP($D2293,metadata!$B$2:$Z$451,20,0)</f>
        <v>acc</v>
      </c>
      <c r="X2293" t="str">
        <f>VLOOKUP($D2293,metadata!$B$2:$Z$451,21,0)</f>
        <v/>
      </c>
      <c r="Y2293" t="str">
        <f>VLOOKUP($D2293,metadata!$B$2:$Z$451,22,0)</f>
        <v>55-4</v>
      </c>
      <c r="Z2293" t="str">
        <f>VLOOKUP($D2293,metadata!$B$2:$Z$451,23,0)</f>
        <v/>
      </c>
      <c r="AA2293" t="str">
        <f>VLOOKUP($D2293,metadata!$B$2:$Z$451,24,0)</f>
        <v/>
      </c>
      <c r="AB2293" t="str">
        <f>VLOOKUP($D2293,metadata!$B$2:$Z$451,25,0)</f>
        <v/>
      </c>
      <c r="AC2293">
        <v>13.4918918918918</v>
      </c>
      <c r="AD2293">
        <v>27.3703041144901</v>
      </c>
      <c r="AF2293">
        <f>IF(AE2293="",V2293,AE2293)</f>
        <v>422.5</v>
      </c>
      <c r="AG2293">
        <v>13.5</v>
      </c>
      <c r="AH2293">
        <v>2012</v>
      </c>
      <c r="AI2293" t="s">
        <v>37</v>
      </c>
      <c r="AJ2293" t="s">
        <v>37</v>
      </c>
    </row>
    <row r="2294" spans="3:36" x14ac:dyDescent="0.3">
      <c r="C2294">
        <v>2294</v>
      </c>
      <c r="D2294" t="str">
        <f t="shared" si="68"/>
        <v>55-KHO</v>
      </c>
      <c r="E2294" t="str">
        <f>VLOOKUP($D2294,metadata!$B$2:$S$451,2,0)</f>
        <v>Urbanski, J; Mogi, M; O'Donnell, D; DeCotiis, M; Toma, T; Armbruster, P</v>
      </c>
      <c r="F2294" t="str">
        <f>VLOOKUP($D2294,metadata!$B$2:$S$451,3,0)</f>
        <v>Rapid Adaptive Evolution of Photoperiodic Response during Invasion and Range Expansion across a Climatic Gradient</v>
      </c>
      <c r="G2294" t="str">
        <f>VLOOKUP($D2294,metadata!$B$2:$S$451,4,0)</f>
        <v>10.1086/664709</v>
      </c>
      <c r="H2294" t="str">
        <f>VLOOKUP($D2294,metadata!$B$2:$S$451,5,0)</f>
        <v>y</v>
      </c>
      <c r="I2294" t="str">
        <f>VLOOKUP($D2294,metadata!$B$2:$S$451,6,0)</f>
        <v>a</v>
      </c>
      <c r="J2294" t="str">
        <f>VLOOKUP($D2294,metadata!$B$2:$S$451,7,0)</f>
        <v>i</v>
      </c>
      <c r="K2294">
        <f>VLOOKUP($D2294,metadata!$B$2:$S$451,8,0)</f>
        <v>21</v>
      </c>
      <c r="L2294">
        <f>VLOOKUP($D2294,metadata!$B$2:$S$451,9,0)</f>
        <v>12</v>
      </c>
      <c r="M2294" t="str">
        <f>VLOOKUP($D2294,metadata!$B$2:$S$451,10,0)</f>
        <v/>
      </c>
      <c r="N2294" t="str">
        <f>VLOOKUP($D2294,metadata!$B$2:$S$451,11,0)</f>
        <v>Aedes albopictus</v>
      </c>
      <c r="O2294" t="str">
        <f>VLOOKUP($D2294,metadata!$B$2:$S$451,12,0)</f>
        <v>diptera</v>
      </c>
      <c r="P2294" t="str">
        <f>VLOOKUP($D2294,metadata!$B$2:$S$451,13,0)</f>
        <v>KHO</v>
      </c>
      <c r="Q2294">
        <f>VLOOKUP($D2294,metadata!$B$2:$S$451,14,0)</f>
        <v>37.366666666666703</v>
      </c>
      <c r="R2294">
        <f>VLOOKUP($D2294,metadata!$B$2:$S$451,15,0)</f>
        <v>140.36666666666699</v>
      </c>
      <c r="S2294" t="str">
        <f>VLOOKUP($D2294,metadata!$B$2:$S$451,16,0)</f>
        <v/>
      </c>
      <c r="T2294" t="str">
        <f>VLOOKUP($D2294,metadata!$B$2:$S$451,17,0)</f>
        <v/>
      </c>
      <c r="U2294" t="str">
        <f>VLOOKUP($D2294,metadata!$B$2:$S$451,18,0)</f>
        <v/>
      </c>
      <c r="V2294">
        <f>VLOOKUP($D2294,metadata!$B$2:$Z$451,19,0)</f>
        <v>422.5</v>
      </c>
      <c r="W2294" t="str">
        <f>VLOOKUP($D2294,metadata!$B$2:$Z$451,20,0)</f>
        <v>acc</v>
      </c>
      <c r="X2294" t="str">
        <f>VLOOKUP($D2294,metadata!$B$2:$Z$451,21,0)</f>
        <v/>
      </c>
      <c r="Y2294" t="str">
        <f>VLOOKUP($D2294,metadata!$B$2:$Z$451,22,0)</f>
        <v>55-4</v>
      </c>
      <c r="Z2294" t="str">
        <f>VLOOKUP($D2294,metadata!$B$2:$Z$451,23,0)</f>
        <v/>
      </c>
      <c r="AA2294" t="str">
        <f>VLOOKUP($D2294,metadata!$B$2:$Z$451,24,0)</f>
        <v/>
      </c>
      <c r="AB2294" t="str">
        <f>VLOOKUP($D2294,metadata!$B$2:$Z$451,25,0)</f>
        <v/>
      </c>
      <c r="AC2294">
        <v>13.7657657657657</v>
      </c>
      <c r="AD2294">
        <v>17.889087656529501</v>
      </c>
      <c r="AF2294">
        <f>IF(AE2294="",V2294,AE2294)</f>
        <v>422.5</v>
      </c>
      <c r="AG2294">
        <v>13.75</v>
      </c>
      <c r="AH2294">
        <v>2012</v>
      </c>
      <c r="AI2294" t="s">
        <v>37</v>
      </c>
      <c r="AJ2294" t="s">
        <v>37</v>
      </c>
    </row>
    <row r="2295" spans="3:36" x14ac:dyDescent="0.3">
      <c r="C2295">
        <v>2295</v>
      </c>
      <c r="D2295" t="str">
        <f t="shared" si="68"/>
        <v>55-KHO</v>
      </c>
      <c r="E2295" t="str">
        <f>VLOOKUP($D2295,metadata!$B$2:$S$451,2,0)</f>
        <v>Urbanski, J; Mogi, M; O'Donnell, D; DeCotiis, M; Toma, T; Armbruster, P</v>
      </c>
      <c r="F2295" t="str">
        <f>VLOOKUP($D2295,metadata!$B$2:$S$451,3,0)</f>
        <v>Rapid Adaptive Evolution of Photoperiodic Response during Invasion and Range Expansion across a Climatic Gradient</v>
      </c>
      <c r="G2295" t="str">
        <f>VLOOKUP($D2295,metadata!$B$2:$S$451,4,0)</f>
        <v>10.1086/664709</v>
      </c>
      <c r="H2295" t="str">
        <f>VLOOKUP($D2295,metadata!$B$2:$S$451,5,0)</f>
        <v>y</v>
      </c>
      <c r="I2295" t="str">
        <f>VLOOKUP($D2295,metadata!$B$2:$S$451,6,0)</f>
        <v>a</v>
      </c>
      <c r="J2295" t="str">
        <f>VLOOKUP($D2295,metadata!$B$2:$S$451,7,0)</f>
        <v>i</v>
      </c>
      <c r="K2295">
        <f>VLOOKUP($D2295,metadata!$B$2:$S$451,8,0)</f>
        <v>21</v>
      </c>
      <c r="L2295">
        <f>VLOOKUP($D2295,metadata!$B$2:$S$451,9,0)</f>
        <v>12</v>
      </c>
      <c r="M2295" t="str">
        <f>VLOOKUP($D2295,metadata!$B$2:$S$451,10,0)</f>
        <v/>
      </c>
      <c r="N2295" t="str">
        <f>VLOOKUP($D2295,metadata!$B$2:$S$451,11,0)</f>
        <v>Aedes albopictus</v>
      </c>
      <c r="O2295" t="str">
        <f>VLOOKUP($D2295,metadata!$B$2:$S$451,12,0)</f>
        <v>diptera</v>
      </c>
      <c r="P2295" t="str">
        <f>VLOOKUP($D2295,metadata!$B$2:$S$451,13,0)</f>
        <v>KHO</v>
      </c>
      <c r="Q2295">
        <f>VLOOKUP($D2295,metadata!$B$2:$S$451,14,0)</f>
        <v>37.366666666666703</v>
      </c>
      <c r="R2295">
        <f>VLOOKUP($D2295,metadata!$B$2:$S$451,15,0)</f>
        <v>140.36666666666699</v>
      </c>
      <c r="S2295" t="str">
        <f>VLOOKUP($D2295,metadata!$B$2:$S$451,16,0)</f>
        <v/>
      </c>
      <c r="T2295" t="str">
        <f>VLOOKUP($D2295,metadata!$B$2:$S$451,17,0)</f>
        <v/>
      </c>
      <c r="U2295" t="str">
        <f>VLOOKUP($D2295,metadata!$B$2:$S$451,18,0)</f>
        <v/>
      </c>
      <c r="V2295">
        <f>VLOOKUP($D2295,metadata!$B$2:$Z$451,19,0)</f>
        <v>422.5</v>
      </c>
      <c r="W2295" t="str">
        <f>VLOOKUP($D2295,metadata!$B$2:$Z$451,20,0)</f>
        <v>acc</v>
      </c>
      <c r="X2295" t="str">
        <f>VLOOKUP($D2295,metadata!$B$2:$Z$451,21,0)</f>
        <v/>
      </c>
      <c r="Y2295" t="str">
        <f>VLOOKUP($D2295,metadata!$B$2:$Z$451,22,0)</f>
        <v>55-4</v>
      </c>
      <c r="Z2295" t="str">
        <f>VLOOKUP($D2295,metadata!$B$2:$Z$451,23,0)</f>
        <v/>
      </c>
      <c r="AA2295" t="str">
        <f>VLOOKUP($D2295,metadata!$B$2:$Z$451,24,0)</f>
        <v/>
      </c>
      <c r="AB2295" t="str">
        <f>VLOOKUP($D2295,metadata!$B$2:$Z$451,25,0)</f>
        <v/>
      </c>
      <c r="AC2295">
        <v>13.9819819819819</v>
      </c>
      <c r="AD2295">
        <v>8.0500894454382799</v>
      </c>
      <c r="AF2295">
        <f>IF(AE2295="",V2295,AE2295)</f>
        <v>422.5</v>
      </c>
      <c r="AG2295">
        <v>14</v>
      </c>
      <c r="AH2295">
        <v>2012</v>
      </c>
      <c r="AI2295" t="s">
        <v>37</v>
      </c>
      <c r="AJ2295" t="s">
        <v>37</v>
      </c>
    </row>
    <row r="2296" spans="3:36" x14ac:dyDescent="0.3">
      <c r="C2296">
        <v>2296</v>
      </c>
      <c r="D2296" t="str">
        <f t="shared" si="68"/>
        <v>55-KHO</v>
      </c>
      <c r="E2296" t="str">
        <f>VLOOKUP($D2296,metadata!$B$2:$S$451,2,0)</f>
        <v>Urbanski, J; Mogi, M; O'Donnell, D; DeCotiis, M; Toma, T; Armbruster, P</v>
      </c>
      <c r="F2296" t="str">
        <f>VLOOKUP($D2296,metadata!$B$2:$S$451,3,0)</f>
        <v>Rapid Adaptive Evolution of Photoperiodic Response during Invasion and Range Expansion across a Climatic Gradient</v>
      </c>
      <c r="G2296" t="str">
        <f>VLOOKUP($D2296,metadata!$B$2:$S$451,4,0)</f>
        <v>10.1086/664709</v>
      </c>
      <c r="H2296" t="str">
        <f>VLOOKUP($D2296,metadata!$B$2:$S$451,5,0)</f>
        <v>y</v>
      </c>
      <c r="I2296" t="str">
        <f>VLOOKUP($D2296,metadata!$B$2:$S$451,6,0)</f>
        <v>a</v>
      </c>
      <c r="J2296" t="str">
        <f>VLOOKUP($D2296,metadata!$B$2:$S$451,7,0)</f>
        <v>i</v>
      </c>
      <c r="K2296">
        <f>VLOOKUP($D2296,metadata!$B$2:$S$451,8,0)</f>
        <v>21</v>
      </c>
      <c r="L2296">
        <f>VLOOKUP($D2296,metadata!$B$2:$S$451,9,0)</f>
        <v>12</v>
      </c>
      <c r="M2296" t="str">
        <f>VLOOKUP($D2296,metadata!$B$2:$S$451,10,0)</f>
        <v/>
      </c>
      <c r="N2296" t="str">
        <f>VLOOKUP($D2296,metadata!$B$2:$S$451,11,0)</f>
        <v>Aedes albopictus</v>
      </c>
      <c r="O2296" t="str">
        <f>VLOOKUP($D2296,metadata!$B$2:$S$451,12,0)</f>
        <v>diptera</v>
      </c>
      <c r="P2296" t="str">
        <f>VLOOKUP($D2296,metadata!$B$2:$S$451,13,0)</f>
        <v>KHO</v>
      </c>
      <c r="Q2296">
        <f>VLOOKUP($D2296,metadata!$B$2:$S$451,14,0)</f>
        <v>37.366666666666703</v>
      </c>
      <c r="R2296">
        <f>VLOOKUP($D2296,metadata!$B$2:$S$451,15,0)</f>
        <v>140.36666666666699</v>
      </c>
      <c r="S2296" t="str">
        <f>VLOOKUP($D2296,metadata!$B$2:$S$451,16,0)</f>
        <v/>
      </c>
      <c r="T2296" t="str">
        <f>VLOOKUP($D2296,metadata!$B$2:$S$451,17,0)</f>
        <v/>
      </c>
      <c r="U2296" t="str">
        <f>VLOOKUP($D2296,metadata!$B$2:$S$451,18,0)</f>
        <v/>
      </c>
      <c r="V2296">
        <f>VLOOKUP($D2296,metadata!$B$2:$Z$451,19,0)</f>
        <v>422.5</v>
      </c>
      <c r="W2296" t="str">
        <f>VLOOKUP($D2296,metadata!$B$2:$Z$451,20,0)</f>
        <v>acc</v>
      </c>
      <c r="X2296" t="str">
        <f>VLOOKUP($D2296,metadata!$B$2:$Z$451,21,0)</f>
        <v/>
      </c>
      <c r="Y2296" t="str">
        <f>VLOOKUP($D2296,metadata!$B$2:$Z$451,22,0)</f>
        <v>55-4</v>
      </c>
      <c r="Z2296" t="str">
        <f>VLOOKUP($D2296,metadata!$B$2:$Z$451,23,0)</f>
        <v/>
      </c>
      <c r="AA2296" t="str">
        <f>VLOOKUP($D2296,metadata!$B$2:$Z$451,24,0)</f>
        <v/>
      </c>
      <c r="AB2296" t="str">
        <f>VLOOKUP($D2296,metadata!$B$2:$Z$451,25,0)</f>
        <v/>
      </c>
      <c r="AC2296">
        <v>14.227027027027001</v>
      </c>
      <c r="AD2296">
        <v>5.7245080500894501</v>
      </c>
      <c r="AF2296">
        <f>IF(AE2296="",V2296,AE2296)</f>
        <v>422.5</v>
      </c>
      <c r="AG2296">
        <v>14.25</v>
      </c>
      <c r="AH2296">
        <v>2012</v>
      </c>
      <c r="AI2296" t="s">
        <v>37</v>
      </c>
      <c r="AJ2296" t="s">
        <v>37</v>
      </c>
    </row>
    <row r="2297" spans="3:36" x14ac:dyDescent="0.3">
      <c r="C2297">
        <v>2297</v>
      </c>
      <c r="D2297" t="str">
        <f t="shared" si="68"/>
        <v>55-KHO</v>
      </c>
      <c r="E2297" t="str">
        <f>VLOOKUP($D2297,metadata!$B$2:$S$451,2,0)</f>
        <v>Urbanski, J; Mogi, M; O'Donnell, D; DeCotiis, M; Toma, T; Armbruster, P</v>
      </c>
      <c r="F2297" t="str">
        <f>VLOOKUP($D2297,metadata!$B$2:$S$451,3,0)</f>
        <v>Rapid Adaptive Evolution of Photoperiodic Response during Invasion and Range Expansion across a Climatic Gradient</v>
      </c>
      <c r="G2297" t="str">
        <f>VLOOKUP($D2297,metadata!$B$2:$S$451,4,0)</f>
        <v>10.1086/664709</v>
      </c>
      <c r="H2297" t="str">
        <f>VLOOKUP($D2297,metadata!$B$2:$S$451,5,0)</f>
        <v>y</v>
      </c>
      <c r="I2297" t="str">
        <f>VLOOKUP($D2297,metadata!$B$2:$S$451,6,0)</f>
        <v>a</v>
      </c>
      <c r="J2297" t="str">
        <f>VLOOKUP($D2297,metadata!$B$2:$S$451,7,0)</f>
        <v>i</v>
      </c>
      <c r="K2297">
        <f>VLOOKUP($D2297,metadata!$B$2:$S$451,8,0)</f>
        <v>21</v>
      </c>
      <c r="L2297">
        <f>VLOOKUP($D2297,metadata!$B$2:$S$451,9,0)</f>
        <v>12</v>
      </c>
      <c r="M2297" t="str">
        <f>VLOOKUP($D2297,metadata!$B$2:$S$451,10,0)</f>
        <v/>
      </c>
      <c r="N2297" t="str">
        <f>VLOOKUP($D2297,metadata!$B$2:$S$451,11,0)</f>
        <v>Aedes albopictus</v>
      </c>
      <c r="O2297" t="str">
        <f>VLOOKUP($D2297,metadata!$B$2:$S$451,12,0)</f>
        <v>diptera</v>
      </c>
      <c r="P2297" t="str">
        <f>VLOOKUP($D2297,metadata!$B$2:$S$451,13,0)</f>
        <v>KHO</v>
      </c>
      <c r="Q2297">
        <f>VLOOKUP($D2297,metadata!$B$2:$S$451,14,0)</f>
        <v>37.366666666666703</v>
      </c>
      <c r="R2297">
        <f>VLOOKUP($D2297,metadata!$B$2:$S$451,15,0)</f>
        <v>140.36666666666699</v>
      </c>
      <c r="S2297" t="str">
        <f>VLOOKUP($D2297,metadata!$B$2:$S$451,16,0)</f>
        <v/>
      </c>
      <c r="T2297" t="str">
        <f>VLOOKUP($D2297,metadata!$B$2:$S$451,17,0)</f>
        <v/>
      </c>
      <c r="U2297" t="str">
        <f>VLOOKUP($D2297,metadata!$B$2:$S$451,18,0)</f>
        <v/>
      </c>
      <c r="V2297">
        <f>VLOOKUP($D2297,metadata!$B$2:$Z$451,19,0)</f>
        <v>422.5</v>
      </c>
      <c r="W2297" t="str">
        <f>VLOOKUP($D2297,metadata!$B$2:$Z$451,20,0)</f>
        <v>acc</v>
      </c>
      <c r="X2297" t="str">
        <f>VLOOKUP($D2297,metadata!$B$2:$Z$451,21,0)</f>
        <v/>
      </c>
      <c r="Y2297" t="str">
        <f>VLOOKUP($D2297,metadata!$B$2:$Z$451,22,0)</f>
        <v>55-4</v>
      </c>
      <c r="Z2297" t="str">
        <f>VLOOKUP($D2297,metadata!$B$2:$Z$451,23,0)</f>
        <v/>
      </c>
      <c r="AA2297" t="str">
        <f>VLOOKUP($D2297,metadata!$B$2:$Z$451,24,0)</f>
        <v/>
      </c>
      <c r="AB2297" t="str">
        <f>VLOOKUP($D2297,metadata!$B$2:$Z$451,25,0)</f>
        <v/>
      </c>
      <c r="AC2297">
        <v>14.472072072072001</v>
      </c>
      <c r="AD2297">
        <v>7.5134168157424002</v>
      </c>
      <c r="AF2297">
        <f>IF(AE2297="",V2297,AE2297)</f>
        <v>422.5</v>
      </c>
      <c r="AG2297">
        <v>14.5</v>
      </c>
      <c r="AH2297">
        <v>2012</v>
      </c>
      <c r="AI2297" t="s">
        <v>37</v>
      </c>
      <c r="AJ2297" t="s">
        <v>37</v>
      </c>
    </row>
    <row r="2298" spans="3:36" x14ac:dyDescent="0.3">
      <c r="C2298">
        <v>2298</v>
      </c>
      <c r="D2298" t="str">
        <f t="shared" si="68"/>
        <v>55-KHO</v>
      </c>
      <c r="E2298" t="str">
        <f>VLOOKUP($D2298,metadata!$B$2:$S$451,2,0)</f>
        <v>Urbanski, J; Mogi, M; O'Donnell, D; DeCotiis, M; Toma, T; Armbruster, P</v>
      </c>
      <c r="F2298" t="str">
        <f>VLOOKUP($D2298,metadata!$B$2:$S$451,3,0)</f>
        <v>Rapid Adaptive Evolution of Photoperiodic Response during Invasion and Range Expansion across a Climatic Gradient</v>
      </c>
      <c r="G2298" t="str">
        <f>VLOOKUP($D2298,metadata!$B$2:$S$451,4,0)</f>
        <v>10.1086/664709</v>
      </c>
      <c r="H2298" t="str">
        <f>VLOOKUP($D2298,metadata!$B$2:$S$451,5,0)</f>
        <v>y</v>
      </c>
      <c r="I2298" t="str">
        <f>VLOOKUP($D2298,metadata!$B$2:$S$451,6,0)</f>
        <v>a</v>
      </c>
      <c r="J2298" t="str">
        <f>VLOOKUP($D2298,metadata!$B$2:$S$451,7,0)</f>
        <v>i</v>
      </c>
      <c r="K2298">
        <f>VLOOKUP($D2298,metadata!$B$2:$S$451,8,0)</f>
        <v>21</v>
      </c>
      <c r="L2298">
        <f>VLOOKUP($D2298,metadata!$B$2:$S$451,9,0)</f>
        <v>12</v>
      </c>
      <c r="M2298" t="str">
        <f>VLOOKUP($D2298,metadata!$B$2:$S$451,10,0)</f>
        <v/>
      </c>
      <c r="N2298" t="str">
        <f>VLOOKUP($D2298,metadata!$B$2:$S$451,11,0)</f>
        <v>Aedes albopictus</v>
      </c>
      <c r="O2298" t="str">
        <f>VLOOKUP($D2298,metadata!$B$2:$S$451,12,0)</f>
        <v>diptera</v>
      </c>
      <c r="P2298" t="str">
        <f>VLOOKUP($D2298,metadata!$B$2:$S$451,13,0)</f>
        <v>KHO</v>
      </c>
      <c r="Q2298">
        <f>VLOOKUP($D2298,metadata!$B$2:$S$451,14,0)</f>
        <v>37.366666666666703</v>
      </c>
      <c r="R2298">
        <f>VLOOKUP($D2298,metadata!$B$2:$S$451,15,0)</f>
        <v>140.36666666666699</v>
      </c>
      <c r="S2298" t="str">
        <f>VLOOKUP($D2298,metadata!$B$2:$S$451,16,0)</f>
        <v/>
      </c>
      <c r="T2298" t="str">
        <f>VLOOKUP($D2298,metadata!$B$2:$S$451,17,0)</f>
        <v/>
      </c>
      <c r="U2298" t="str">
        <f>VLOOKUP($D2298,metadata!$B$2:$S$451,18,0)</f>
        <v/>
      </c>
      <c r="V2298">
        <f>VLOOKUP($D2298,metadata!$B$2:$Z$451,19,0)</f>
        <v>422.5</v>
      </c>
      <c r="W2298" t="str">
        <f>VLOOKUP($D2298,metadata!$B$2:$Z$451,20,0)</f>
        <v>acc</v>
      </c>
      <c r="X2298" t="str">
        <f>VLOOKUP($D2298,metadata!$B$2:$Z$451,21,0)</f>
        <v/>
      </c>
      <c r="Y2298" t="str">
        <f>VLOOKUP($D2298,metadata!$B$2:$Z$451,22,0)</f>
        <v>55-4</v>
      </c>
      <c r="Z2298" t="str">
        <f>VLOOKUP($D2298,metadata!$B$2:$Z$451,23,0)</f>
        <v/>
      </c>
      <c r="AA2298" t="str">
        <f>VLOOKUP($D2298,metadata!$B$2:$Z$451,24,0)</f>
        <v/>
      </c>
      <c r="AB2298" t="str">
        <f>VLOOKUP($D2298,metadata!$B$2:$Z$451,25,0)</f>
        <v/>
      </c>
      <c r="AC2298">
        <v>15.9855855855855</v>
      </c>
      <c r="AD2298">
        <v>6.0822898032200303</v>
      </c>
      <c r="AF2298">
        <f>IF(AE2298="",V2298,AE2298)</f>
        <v>422.5</v>
      </c>
      <c r="AG2298">
        <v>16</v>
      </c>
      <c r="AH2298">
        <v>2012</v>
      </c>
      <c r="AI2298" t="s">
        <v>37</v>
      </c>
      <c r="AJ2298" t="s">
        <v>37</v>
      </c>
    </row>
    <row r="2299" spans="3:36" x14ac:dyDescent="0.3">
      <c r="C2299">
        <v>2299</v>
      </c>
      <c r="D2299" t="str">
        <f t="shared" si="68"/>
        <v>55-MAN</v>
      </c>
      <c r="E2299" t="str">
        <f>VLOOKUP($D2299,metadata!$B$2:$S$451,2,0)</f>
        <v>Urbanski, J; Mogi, M; O'Donnell, D; DeCotiis, M; Toma, T; Armbruster, P</v>
      </c>
      <c r="F2299" t="str">
        <f>VLOOKUP($D2299,metadata!$B$2:$S$451,3,0)</f>
        <v>Rapid Adaptive Evolution of Photoperiodic Response during Invasion and Range Expansion across a Climatic Gradient</v>
      </c>
      <c r="G2299" t="str">
        <f>VLOOKUP($D2299,metadata!$B$2:$S$451,4,0)</f>
        <v>10.1086/664709</v>
      </c>
      <c r="H2299" t="str">
        <f>VLOOKUP($D2299,metadata!$B$2:$S$451,5,0)</f>
        <v>y</v>
      </c>
      <c r="I2299" t="str">
        <f>VLOOKUP($D2299,metadata!$B$2:$S$451,6,0)</f>
        <v>a</v>
      </c>
      <c r="J2299" t="str">
        <f>VLOOKUP($D2299,metadata!$B$2:$S$451,7,0)</f>
        <v>i</v>
      </c>
      <c r="K2299">
        <f>VLOOKUP($D2299,metadata!$B$2:$S$451,8,0)</f>
        <v>21</v>
      </c>
      <c r="L2299">
        <f>VLOOKUP($D2299,metadata!$B$2:$S$451,9,0)</f>
        <v>12</v>
      </c>
      <c r="M2299" t="str">
        <f>VLOOKUP($D2299,metadata!$B$2:$S$451,10,0)</f>
        <v/>
      </c>
      <c r="N2299" t="str">
        <f>VLOOKUP($D2299,metadata!$B$2:$S$451,11,0)</f>
        <v>Aedes albopictus</v>
      </c>
      <c r="O2299" t="str">
        <f>VLOOKUP($D2299,metadata!$B$2:$S$451,12,0)</f>
        <v>diptera</v>
      </c>
      <c r="P2299" t="str">
        <f>VLOOKUP($D2299,metadata!$B$2:$S$451,13,0)</f>
        <v>MAN</v>
      </c>
      <c r="Q2299">
        <f>VLOOKUP($D2299,metadata!$B$2:$S$451,14,0)</f>
        <v>38.616666666666703</v>
      </c>
      <c r="R2299">
        <f>VLOOKUP($D2299,metadata!$B$2:$S$451,15,0)</f>
        <v>-77.4166666666667</v>
      </c>
      <c r="S2299" t="str">
        <f>VLOOKUP($D2299,metadata!$B$2:$S$451,16,0)</f>
        <v/>
      </c>
      <c r="T2299" t="str">
        <f>VLOOKUP($D2299,metadata!$B$2:$S$451,17,0)</f>
        <v/>
      </c>
      <c r="U2299" t="str">
        <f>VLOOKUP($D2299,metadata!$B$2:$S$451,18,0)</f>
        <v/>
      </c>
      <c r="V2299">
        <f>VLOOKUP($D2299,metadata!$B$2:$Z$451,19,0)</f>
        <v>434.5</v>
      </c>
      <c r="W2299" t="str">
        <f>VLOOKUP($D2299,metadata!$B$2:$Z$451,20,0)</f>
        <v>acc</v>
      </c>
      <c r="X2299" t="str">
        <f>VLOOKUP($D2299,metadata!$B$2:$Z$451,21,0)</f>
        <v/>
      </c>
      <c r="Y2299" t="str">
        <f>VLOOKUP($D2299,metadata!$B$2:$Z$451,22,0)</f>
        <v>55-5</v>
      </c>
      <c r="Z2299" t="str">
        <f>VLOOKUP($D2299,metadata!$B$2:$Z$451,23,0)</f>
        <v/>
      </c>
      <c r="AA2299" t="str">
        <f>VLOOKUP($D2299,metadata!$B$2:$Z$451,24,0)</f>
        <v/>
      </c>
      <c r="AB2299" t="str">
        <f>VLOOKUP($D2299,metadata!$B$2:$Z$451,25,0)</f>
        <v/>
      </c>
      <c r="AC2299">
        <v>7.98637137989778</v>
      </c>
      <c r="AD2299">
        <v>100.16207455429399</v>
      </c>
      <c r="AF2299">
        <f>IF(AE2299="",V2299,AE2299)</f>
        <v>434.5</v>
      </c>
      <c r="AG2299">
        <v>8</v>
      </c>
      <c r="AH2299">
        <v>2012</v>
      </c>
      <c r="AI2299" t="s">
        <v>37</v>
      </c>
      <c r="AJ2299" t="s">
        <v>37</v>
      </c>
    </row>
    <row r="2300" spans="3:36" x14ac:dyDescent="0.3">
      <c r="C2300">
        <v>2300</v>
      </c>
      <c r="D2300" t="str">
        <f t="shared" si="68"/>
        <v>55-MAN</v>
      </c>
      <c r="E2300" t="str">
        <f>VLOOKUP($D2300,metadata!$B$2:$S$451,2,0)</f>
        <v>Urbanski, J; Mogi, M; O'Donnell, D; DeCotiis, M; Toma, T; Armbruster, P</v>
      </c>
      <c r="F2300" t="str">
        <f>VLOOKUP($D2300,metadata!$B$2:$S$451,3,0)</f>
        <v>Rapid Adaptive Evolution of Photoperiodic Response during Invasion and Range Expansion across a Climatic Gradient</v>
      </c>
      <c r="G2300" t="str">
        <f>VLOOKUP($D2300,metadata!$B$2:$S$451,4,0)</f>
        <v>10.1086/664709</v>
      </c>
      <c r="H2300" t="str">
        <f>VLOOKUP($D2300,metadata!$B$2:$S$451,5,0)</f>
        <v>y</v>
      </c>
      <c r="I2300" t="str">
        <f>VLOOKUP($D2300,metadata!$B$2:$S$451,6,0)</f>
        <v>a</v>
      </c>
      <c r="J2300" t="str">
        <f>VLOOKUP($D2300,metadata!$B$2:$S$451,7,0)</f>
        <v>i</v>
      </c>
      <c r="K2300">
        <f>VLOOKUP($D2300,metadata!$B$2:$S$451,8,0)</f>
        <v>21</v>
      </c>
      <c r="L2300">
        <f>VLOOKUP($D2300,metadata!$B$2:$S$451,9,0)</f>
        <v>12</v>
      </c>
      <c r="M2300" t="str">
        <f>VLOOKUP($D2300,metadata!$B$2:$S$451,10,0)</f>
        <v/>
      </c>
      <c r="N2300" t="str">
        <f>VLOOKUP($D2300,metadata!$B$2:$S$451,11,0)</f>
        <v>Aedes albopictus</v>
      </c>
      <c r="O2300" t="str">
        <f>VLOOKUP($D2300,metadata!$B$2:$S$451,12,0)</f>
        <v>diptera</v>
      </c>
      <c r="P2300" t="str">
        <f>VLOOKUP($D2300,metadata!$B$2:$S$451,13,0)</f>
        <v>MAN</v>
      </c>
      <c r="Q2300">
        <f>VLOOKUP($D2300,metadata!$B$2:$S$451,14,0)</f>
        <v>38.616666666666703</v>
      </c>
      <c r="R2300">
        <f>VLOOKUP($D2300,metadata!$B$2:$S$451,15,0)</f>
        <v>-77.4166666666667</v>
      </c>
      <c r="S2300" t="str">
        <f>VLOOKUP($D2300,metadata!$B$2:$S$451,16,0)</f>
        <v/>
      </c>
      <c r="T2300" t="str">
        <f>VLOOKUP($D2300,metadata!$B$2:$S$451,17,0)</f>
        <v/>
      </c>
      <c r="U2300" t="str">
        <f>VLOOKUP($D2300,metadata!$B$2:$S$451,18,0)</f>
        <v/>
      </c>
      <c r="V2300">
        <f>VLOOKUP($D2300,metadata!$B$2:$Z$451,19,0)</f>
        <v>434.5</v>
      </c>
      <c r="W2300" t="str">
        <f>VLOOKUP($D2300,metadata!$B$2:$Z$451,20,0)</f>
        <v>acc</v>
      </c>
      <c r="X2300" t="str">
        <f>VLOOKUP($D2300,metadata!$B$2:$Z$451,21,0)</f>
        <v/>
      </c>
      <c r="Y2300" t="str">
        <f>VLOOKUP($D2300,metadata!$B$2:$Z$451,22,0)</f>
        <v>55-5</v>
      </c>
      <c r="Z2300" t="str">
        <f>VLOOKUP($D2300,metadata!$B$2:$Z$451,23,0)</f>
        <v/>
      </c>
      <c r="AA2300" t="str">
        <f>VLOOKUP($D2300,metadata!$B$2:$Z$451,24,0)</f>
        <v/>
      </c>
      <c r="AB2300" t="str">
        <f>VLOOKUP($D2300,metadata!$B$2:$Z$451,25,0)</f>
        <v/>
      </c>
      <c r="AC2300">
        <v>11.9659284497444</v>
      </c>
      <c r="AD2300">
        <v>99.837925445704997</v>
      </c>
      <c r="AF2300">
        <f>IF(AE2300="",V2300,AE2300)</f>
        <v>434.5</v>
      </c>
      <c r="AG2300">
        <v>12</v>
      </c>
      <c r="AH2300">
        <v>2012</v>
      </c>
      <c r="AI2300" t="s">
        <v>37</v>
      </c>
      <c r="AJ2300" t="s">
        <v>37</v>
      </c>
    </row>
    <row r="2301" spans="3:36" x14ac:dyDescent="0.3">
      <c r="C2301">
        <v>2301</v>
      </c>
      <c r="D2301" t="str">
        <f t="shared" si="68"/>
        <v>55-MAN</v>
      </c>
      <c r="E2301" t="str">
        <f>VLOOKUP($D2301,metadata!$B$2:$S$451,2,0)</f>
        <v>Urbanski, J; Mogi, M; O'Donnell, D; DeCotiis, M; Toma, T; Armbruster, P</v>
      </c>
      <c r="F2301" t="str">
        <f>VLOOKUP($D2301,metadata!$B$2:$S$451,3,0)</f>
        <v>Rapid Adaptive Evolution of Photoperiodic Response during Invasion and Range Expansion across a Climatic Gradient</v>
      </c>
      <c r="G2301" t="str">
        <f>VLOOKUP($D2301,metadata!$B$2:$S$451,4,0)</f>
        <v>10.1086/664709</v>
      </c>
      <c r="H2301" t="str">
        <f>VLOOKUP($D2301,metadata!$B$2:$S$451,5,0)</f>
        <v>y</v>
      </c>
      <c r="I2301" t="str">
        <f>VLOOKUP($D2301,metadata!$B$2:$S$451,6,0)</f>
        <v>a</v>
      </c>
      <c r="J2301" t="str">
        <f>VLOOKUP($D2301,metadata!$B$2:$S$451,7,0)</f>
        <v>i</v>
      </c>
      <c r="K2301">
        <f>VLOOKUP($D2301,metadata!$B$2:$S$451,8,0)</f>
        <v>21</v>
      </c>
      <c r="L2301">
        <f>VLOOKUP($D2301,metadata!$B$2:$S$451,9,0)</f>
        <v>12</v>
      </c>
      <c r="M2301" t="str">
        <f>VLOOKUP($D2301,metadata!$B$2:$S$451,10,0)</f>
        <v/>
      </c>
      <c r="N2301" t="str">
        <f>VLOOKUP($D2301,metadata!$B$2:$S$451,11,0)</f>
        <v>Aedes albopictus</v>
      </c>
      <c r="O2301" t="str">
        <f>VLOOKUP($D2301,metadata!$B$2:$S$451,12,0)</f>
        <v>diptera</v>
      </c>
      <c r="P2301" t="str">
        <f>VLOOKUP($D2301,metadata!$B$2:$S$451,13,0)</f>
        <v>MAN</v>
      </c>
      <c r="Q2301">
        <f>VLOOKUP($D2301,metadata!$B$2:$S$451,14,0)</f>
        <v>38.616666666666703</v>
      </c>
      <c r="R2301">
        <f>VLOOKUP($D2301,metadata!$B$2:$S$451,15,0)</f>
        <v>-77.4166666666667</v>
      </c>
      <c r="S2301" t="str">
        <f>VLOOKUP($D2301,metadata!$B$2:$S$451,16,0)</f>
        <v/>
      </c>
      <c r="T2301" t="str">
        <f>VLOOKUP($D2301,metadata!$B$2:$S$451,17,0)</f>
        <v/>
      </c>
      <c r="U2301" t="str">
        <f>VLOOKUP($D2301,metadata!$B$2:$S$451,18,0)</f>
        <v/>
      </c>
      <c r="V2301">
        <f>VLOOKUP($D2301,metadata!$B$2:$Z$451,19,0)</f>
        <v>434.5</v>
      </c>
      <c r="W2301" t="str">
        <f>VLOOKUP($D2301,metadata!$B$2:$Z$451,20,0)</f>
        <v>acc</v>
      </c>
      <c r="X2301" t="str">
        <f>VLOOKUP($D2301,metadata!$B$2:$Z$451,21,0)</f>
        <v/>
      </c>
      <c r="Y2301" t="str">
        <f>VLOOKUP($D2301,metadata!$B$2:$Z$451,22,0)</f>
        <v>55-5</v>
      </c>
      <c r="Z2301" t="str">
        <f>VLOOKUP($D2301,metadata!$B$2:$Z$451,23,0)</f>
        <v/>
      </c>
      <c r="AA2301" t="str">
        <f>VLOOKUP($D2301,metadata!$B$2:$Z$451,24,0)</f>
        <v/>
      </c>
      <c r="AB2301" t="str">
        <f>VLOOKUP($D2301,metadata!$B$2:$Z$451,25,0)</f>
        <v/>
      </c>
      <c r="AC2301">
        <v>12.497444633730799</v>
      </c>
      <c r="AD2301">
        <v>98.379254457050195</v>
      </c>
      <c r="AF2301">
        <f>IF(AE2301="",V2301,AE2301)</f>
        <v>434.5</v>
      </c>
      <c r="AG2301">
        <v>12.5</v>
      </c>
      <c r="AH2301">
        <v>2012</v>
      </c>
      <c r="AI2301" t="s">
        <v>37</v>
      </c>
      <c r="AJ2301" t="s">
        <v>37</v>
      </c>
    </row>
    <row r="2302" spans="3:36" x14ac:dyDescent="0.3">
      <c r="C2302">
        <v>2302</v>
      </c>
      <c r="D2302" t="str">
        <f t="shared" si="68"/>
        <v>55-MAN</v>
      </c>
      <c r="E2302" t="str">
        <f>VLOOKUP($D2302,metadata!$B$2:$S$451,2,0)</f>
        <v>Urbanski, J; Mogi, M; O'Donnell, D; DeCotiis, M; Toma, T; Armbruster, P</v>
      </c>
      <c r="F2302" t="str">
        <f>VLOOKUP($D2302,metadata!$B$2:$S$451,3,0)</f>
        <v>Rapid Adaptive Evolution of Photoperiodic Response during Invasion and Range Expansion across a Climatic Gradient</v>
      </c>
      <c r="G2302" t="str">
        <f>VLOOKUP($D2302,metadata!$B$2:$S$451,4,0)</f>
        <v>10.1086/664709</v>
      </c>
      <c r="H2302" t="str">
        <f>VLOOKUP($D2302,metadata!$B$2:$S$451,5,0)</f>
        <v>y</v>
      </c>
      <c r="I2302" t="str">
        <f>VLOOKUP($D2302,metadata!$B$2:$S$451,6,0)</f>
        <v>a</v>
      </c>
      <c r="J2302" t="str">
        <f>VLOOKUP($D2302,metadata!$B$2:$S$451,7,0)</f>
        <v>i</v>
      </c>
      <c r="K2302">
        <f>VLOOKUP($D2302,metadata!$B$2:$S$451,8,0)</f>
        <v>21</v>
      </c>
      <c r="L2302">
        <f>VLOOKUP($D2302,metadata!$B$2:$S$451,9,0)</f>
        <v>12</v>
      </c>
      <c r="M2302" t="str">
        <f>VLOOKUP($D2302,metadata!$B$2:$S$451,10,0)</f>
        <v/>
      </c>
      <c r="N2302" t="str">
        <f>VLOOKUP($D2302,metadata!$B$2:$S$451,11,0)</f>
        <v>Aedes albopictus</v>
      </c>
      <c r="O2302" t="str">
        <f>VLOOKUP($D2302,metadata!$B$2:$S$451,12,0)</f>
        <v>diptera</v>
      </c>
      <c r="P2302" t="str">
        <f>VLOOKUP($D2302,metadata!$B$2:$S$451,13,0)</f>
        <v>MAN</v>
      </c>
      <c r="Q2302">
        <f>VLOOKUP($D2302,metadata!$B$2:$S$451,14,0)</f>
        <v>38.616666666666703</v>
      </c>
      <c r="R2302">
        <f>VLOOKUP($D2302,metadata!$B$2:$S$451,15,0)</f>
        <v>-77.4166666666667</v>
      </c>
      <c r="S2302" t="str">
        <f>VLOOKUP($D2302,metadata!$B$2:$S$451,16,0)</f>
        <v/>
      </c>
      <c r="T2302" t="str">
        <f>VLOOKUP($D2302,metadata!$B$2:$S$451,17,0)</f>
        <v/>
      </c>
      <c r="U2302" t="str">
        <f>VLOOKUP($D2302,metadata!$B$2:$S$451,18,0)</f>
        <v/>
      </c>
      <c r="V2302">
        <f>VLOOKUP($D2302,metadata!$B$2:$Z$451,19,0)</f>
        <v>434.5</v>
      </c>
      <c r="W2302" t="str">
        <f>VLOOKUP($D2302,metadata!$B$2:$Z$451,20,0)</f>
        <v>acc</v>
      </c>
      <c r="X2302" t="str">
        <f>VLOOKUP($D2302,metadata!$B$2:$Z$451,21,0)</f>
        <v/>
      </c>
      <c r="Y2302" t="str">
        <f>VLOOKUP($D2302,metadata!$B$2:$Z$451,22,0)</f>
        <v>55-5</v>
      </c>
      <c r="Z2302" t="str">
        <f>VLOOKUP($D2302,metadata!$B$2:$Z$451,23,0)</f>
        <v/>
      </c>
      <c r="AA2302" t="str">
        <f>VLOOKUP($D2302,metadata!$B$2:$Z$451,24,0)</f>
        <v/>
      </c>
      <c r="AB2302" t="str">
        <f>VLOOKUP($D2302,metadata!$B$2:$Z$451,25,0)</f>
        <v/>
      </c>
      <c r="AC2302">
        <v>12.7291311754684</v>
      </c>
      <c r="AD2302">
        <v>94.813614262560705</v>
      </c>
      <c r="AF2302">
        <f>IF(AE2302="",V2302,AE2302)</f>
        <v>434.5</v>
      </c>
      <c r="AG2302">
        <v>12.75</v>
      </c>
      <c r="AH2302">
        <v>2012</v>
      </c>
      <c r="AI2302" t="s">
        <v>37</v>
      </c>
      <c r="AJ2302" t="s">
        <v>37</v>
      </c>
    </row>
    <row r="2303" spans="3:36" x14ac:dyDescent="0.3">
      <c r="C2303">
        <v>2303</v>
      </c>
      <c r="D2303" t="str">
        <f t="shared" si="68"/>
        <v>55-MAN</v>
      </c>
      <c r="E2303" t="str">
        <f>VLOOKUP($D2303,metadata!$B$2:$S$451,2,0)</f>
        <v>Urbanski, J; Mogi, M; O'Donnell, D; DeCotiis, M; Toma, T; Armbruster, P</v>
      </c>
      <c r="F2303" t="str">
        <f>VLOOKUP($D2303,metadata!$B$2:$S$451,3,0)</f>
        <v>Rapid Adaptive Evolution of Photoperiodic Response during Invasion and Range Expansion across a Climatic Gradient</v>
      </c>
      <c r="G2303" t="str">
        <f>VLOOKUP($D2303,metadata!$B$2:$S$451,4,0)</f>
        <v>10.1086/664709</v>
      </c>
      <c r="H2303" t="str">
        <f>VLOOKUP($D2303,metadata!$B$2:$S$451,5,0)</f>
        <v>y</v>
      </c>
      <c r="I2303" t="str">
        <f>VLOOKUP($D2303,metadata!$B$2:$S$451,6,0)</f>
        <v>a</v>
      </c>
      <c r="J2303" t="str">
        <f>VLOOKUP($D2303,metadata!$B$2:$S$451,7,0)</f>
        <v>i</v>
      </c>
      <c r="K2303">
        <f>VLOOKUP($D2303,metadata!$B$2:$S$451,8,0)</f>
        <v>21</v>
      </c>
      <c r="L2303">
        <f>VLOOKUP($D2303,metadata!$B$2:$S$451,9,0)</f>
        <v>12</v>
      </c>
      <c r="M2303" t="str">
        <f>VLOOKUP($D2303,metadata!$B$2:$S$451,10,0)</f>
        <v/>
      </c>
      <c r="N2303" t="str">
        <f>VLOOKUP($D2303,metadata!$B$2:$S$451,11,0)</f>
        <v>Aedes albopictus</v>
      </c>
      <c r="O2303" t="str">
        <f>VLOOKUP($D2303,metadata!$B$2:$S$451,12,0)</f>
        <v>diptera</v>
      </c>
      <c r="P2303" t="str">
        <f>VLOOKUP($D2303,metadata!$B$2:$S$451,13,0)</f>
        <v>MAN</v>
      </c>
      <c r="Q2303">
        <f>VLOOKUP($D2303,metadata!$B$2:$S$451,14,0)</f>
        <v>38.616666666666703</v>
      </c>
      <c r="R2303">
        <f>VLOOKUP($D2303,metadata!$B$2:$S$451,15,0)</f>
        <v>-77.4166666666667</v>
      </c>
      <c r="S2303" t="str">
        <f>VLOOKUP($D2303,metadata!$B$2:$S$451,16,0)</f>
        <v/>
      </c>
      <c r="T2303" t="str">
        <f>VLOOKUP($D2303,metadata!$B$2:$S$451,17,0)</f>
        <v/>
      </c>
      <c r="U2303" t="str">
        <f>VLOOKUP($D2303,metadata!$B$2:$S$451,18,0)</f>
        <v/>
      </c>
      <c r="V2303">
        <f>VLOOKUP($D2303,metadata!$B$2:$Z$451,19,0)</f>
        <v>434.5</v>
      </c>
      <c r="W2303" t="str">
        <f>VLOOKUP($D2303,metadata!$B$2:$Z$451,20,0)</f>
        <v>acc</v>
      </c>
      <c r="X2303" t="str">
        <f>VLOOKUP($D2303,metadata!$B$2:$Z$451,21,0)</f>
        <v/>
      </c>
      <c r="Y2303" t="str">
        <f>VLOOKUP($D2303,metadata!$B$2:$Z$451,22,0)</f>
        <v>55-5</v>
      </c>
      <c r="Z2303" t="str">
        <f>VLOOKUP($D2303,metadata!$B$2:$Z$451,23,0)</f>
        <v/>
      </c>
      <c r="AA2303" t="str">
        <f>VLOOKUP($D2303,metadata!$B$2:$Z$451,24,0)</f>
        <v/>
      </c>
      <c r="AB2303" t="str">
        <f>VLOOKUP($D2303,metadata!$B$2:$Z$451,25,0)</f>
        <v/>
      </c>
      <c r="AC2303">
        <v>13.0017035775127</v>
      </c>
      <c r="AD2303">
        <v>82.009724473257705</v>
      </c>
      <c r="AF2303">
        <f>IF(AE2303="",V2303,AE2303)</f>
        <v>434.5</v>
      </c>
      <c r="AG2303">
        <v>13</v>
      </c>
      <c r="AH2303">
        <v>2012</v>
      </c>
      <c r="AI2303" t="s">
        <v>37</v>
      </c>
      <c r="AJ2303" t="s">
        <v>37</v>
      </c>
    </row>
    <row r="2304" spans="3:36" x14ac:dyDescent="0.3">
      <c r="C2304">
        <v>2304</v>
      </c>
      <c r="D2304" t="str">
        <f t="shared" si="68"/>
        <v>55-MAN</v>
      </c>
      <c r="E2304" t="str">
        <f>VLOOKUP($D2304,metadata!$B$2:$S$451,2,0)</f>
        <v>Urbanski, J; Mogi, M; O'Donnell, D; DeCotiis, M; Toma, T; Armbruster, P</v>
      </c>
      <c r="F2304" t="str">
        <f>VLOOKUP($D2304,metadata!$B$2:$S$451,3,0)</f>
        <v>Rapid Adaptive Evolution of Photoperiodic Response during Invasion and Range Expansion across a Climatic Gradient</v>
      </c>
      <c r="G2304" t="str">
        <f>VLOOKUP($D2304,metadata!$B$2:$S$451,4,0)</f>
        <v>10.1086/664709</v>
      </c>
      <c r="H2304" t="str">
        <f>VLOOKUP($D2304,metadata!$B$2:$S$451,5,0)</f>
        <v>y</v>
      </c>
      <c r="I2304" t="str">
        <f>VLOOKUP($D2304,metadata!$B$2:$S$451,6,0)</f>
        <v>a</v>
      </c>
      <c r="J2304" t="str">
        <f>VLOOKUP($D2304,metadata!$B$2:$S$451,7,0)</f>
        <v>i</v>
      </c>
      <c r="K2304">
        <f>VLOOKUP($D2304,metadata!$B$2:$S$451,8,0)</f>
        <v>21</v>
      </c>
      <c r="L2304">
        <f>VLOOKUP($D2304,metadata!$B$2:$S$451,9,0)</f>
        <v>12</v>
      </c>
      <c r="M2304" t="str">
        <f>VLOOKUP($D2304,metadata!$B$2:$S$451,10,0)</f>
        <v/>
      </c>
      <c r="N2304" t="str">
        <f>VLOOKUP($D2304,metadata!$B$2:$S$451,11,0)</f>
        <v>Aedes albopictus</v>
      </c>
      <c r="O2304" t="str">
        <f>VLOOKUP($D2304,metadata!$B$2:$S$451,12,0)</f>
        <v>diptera</v>
      </c>
      <c r="P2304" t="str">
        <f>VLOOKUP($D2304,metadata!$B$2:$S$451,13,0)</f>
        <v>MAN</v>
      </c>
      <c r="Q2304">
        <f>VLOOKUP($D2304,metadata!$B$2:$S$451,14,0)</f>
        <v>38.616666666666703</v>
      </c>
      <c r="R2304">
        <f>VLOOKUP($D2304,metadata!$B$2:$S$451,15,0)</f>
        <v>-77.4166666666667</v>
      </c>
      <c r="S2304" t="str">
        <f>VLOOKUP($D2304,metadata!$B$2:$S$451,16,0)</f>
        <v/>
      </c>
      <c r="T2304" t="str">
        <f>VLOOKUP($D2304,metadata!$B$2:$S$451,17,0)</f>
        <v/>
      </c>
      <c r="U2304" t="str">
        <f>VLOOKUP($D2304,metadata!$B$2:$S$451,18,0)</f>
        <v/>
      </c>
      <c r="V2304">
        <f>VLOOKUP($D2304,metadata!$B$2:$Z$451,19,0)</f>
        <v>434.5</v>
      </c>
      <c r="W2304" t="str">
        <f>VLOOKUP($D2304,metadata!$B$2:$Z$451,20,0)</f>
        <v>acc</v>
      </c>
      <c r="X2304" t="str">
        <f>VLOOKUP($D2304,metadata!$B$2:$Z$451,21,0)</f>
        <v/>
      </c>
      <c r="Y2304" t="str">
        <f>VLOOKUP($D2304,metadata!$B$2:$Z$451,22,0)</f>
        <v>55-5</v>
      </c>
      <c r="Z2304" t="str">
        <f>VLOOKUP($D2304,metadata!$B$2:$Z$451,23,0)</f>
        <v/>
      </c>
      <c r="AA2304" t="str">
        <f>VLOOKUP($D2304,metadata!$B$2:$Z$451,24,0)</f>
        <v/>
      </c>
      <c r="AB2304" t="str">
        <f>VLOOKUP($D2304,metadata!$B$2:$Z$451,25,0)</f>
        <v/>
      </c>
      <c r="AC2304">
        <v>13.2333901192504</v>
      </c>
      <c r="AD2304">
        <v>59.643435980550997</v>
      </c>
      <c r="AF2304">
        <f>IF(AE2304="",V2304,AE2304)</f>
        <v>434.5</v>
      </c>
      <c r="AG2304">
        <v>13.25</v>
      </c>
      <c r="AH2304">
        <v>2012</v>
      </c>
      <c r="AI2304" t="s">
        <v>37</v>
      </c>
      <c r="AJ2304" t="s">
        <v>37</v>
      </c>
    </row>
    <row r="2305" spans="3:36" x14ac:dyDescent="0.3">
      <c r="C2305">
        <v>2305</v>
      </c>
      <c r="D2305" t="str">
        <f t="shared" si="68"/>
        <v>55-MAN</v>
      </c>
      <c r="E2305" t="str">
        <f>VLOOKUP($D2305,metadata!$B$2:$S$451,2,0)</f>
        <v>Urbanski, J; Mogi, M; O'Donnell, D; DeCotiis, M; Toma, T; Armbruster, P</v>
      </c>
      <c r="F2305" t="str">
        <f>VLOOKUP($D2305,metadata!$B$2:$S$451,3,0)</f>
        <v>Rapid Adaptive Evolution of Photoperiodic Response during Invasion and Range Expansion across a Climatic Gradient</v>
      </c>
      <c r="G2305" t="str">
        <f>VLOOKUP($D2305,metadata!$B$2:$S$451,4,0)</f>
        <v>10.1086/664709</v>
      </c>
      <c r="H2305" t="str">
        <f>VLOOKUP($D2305,metadata!$B$2:$S$451,5,0)</f>
        <v>y</v>
      </c>
      <c r="I2305" t="str">
        <f>VLOOKUP($D2305,metadata!$B$2:$S$451,6,0)</f>
        <v>a</v>
      </c>
      <c r="J2305" t="str">
        <f>VLOOKUP($D2305,metadata!$B$2:$S$451,7,0)</f>
        <v>i</v>
      </c>
      <c r="K2305">
        <f>VLOOKUP($D2305,metadata!$B$2:$S$451,8,0)</f>
        <v>21</v>
      </c>
      <c r="L2305">
        <f>VLOOKUP($D2305,metadata!$B$2:$S$451,9,0)</f>
        <v>12</v>
      </c>
      <c r="M2305" t="str">
        <f>VLOOKUP($D2305,metadata!$B$2:$S$451,10,0)</f>
        <v/>
      </c>
      <c r="N2305" t="str">
        <f>VLOOKUP($D2305,metadata!$B$2:$S$451,11,0)</f>
        <v>Aedes albopictus</v>
      </c>
      <c r="O2305" t="str">
        <f>VLOOKUP($D2305,metadata!$B$2:$S$451,12,0)</f>
        <v>diptera</v>
      </c>
      <c r="P2305" t="str">
        <f>VLOOKUP($D2305,metadata!$B$2:$S$451,13,0)</f>
        <v>MAN</v>
      </c>
      <c r="Q2305">
        <f>VLOOKUP($D2305,metadata!$B$2:$S$451,14,0)</f>
        <v>38.616666666666703</v>
      </c>
      <c r="R2305">
        <f>VLOOKUP($D2305,metadata!$B$2:$S$451,15,0)</f>
        <v>-77.4166666666667</v>
      </c>
      <c r="S2305" t="str">
        <f>VLOOKUP($D2305,metadata!$B$2:$S$451,16,0)</f>
        <v/>
      </c>
      <c r="T2305" t="str">
        <f>VLOOKUP($D2305,metadata!$B$2:$S$451,17,0)</f>
        <v/>
      </c>
      <c r="U2305" t="str">
        <f>VLOOKUP($D2305,metadata!$B$2:$S$451,18,0)</f>
        <v/>
      </c>
      <c r="V2305">
        <f>VLOOKUP($D2305,metadata!$B$2:$Z$451,19,0)</f>
        <v>434.5</v>
      </c>
      <c r="W2305" t="str">
        <f>VLOOKUP($D2305,metadata!$B$2:$Z$451,20,0)</f>
        <v>acc</v>
      </c>
      <c r="X2305" t="str">
        <f>VLOOKUP($D2305,metadata!$B$2:$Z$451,21,0)</f>
        <v/>
      </c>
      <c r="Y2305" t="str">
        <f>VLOOKUP($D2305,metadata!$B$2:$Z$451,22,0)</f>
        <v>55-5</v>
      </c>
      <c r="Z2305" t="str">
        <f>VLOOKUP($D2305,metadata!$B$2:$Z$451,23,0)</f>
        <v/>
      </c>
      <c r="AA2305" t="str">
        <f>VLOOKUP($D2305,metadata!$B$2:$Z$451,24,0)</f>
        <v/>
      </c>
      <c r="AB2305" t="str">
        <f>VLOOKUP($D2305,metadata!$B$2:$Z$451,25,0)</f>
        <v/>
      </c>
      <c r="AC2305">
        <v>13.5059625212947</v>
      </c>
      <c r="AD2305">
        <v>52.836304700162003</v>
      </c>
      <c r="AF2305">
        <f>IF(AE2305="",V2305,AE2305)</f>
        <v>434.5</v>
      </c>
      <c r="AG2305">
        <v>13.5</v>
      </c>
      <c r="AH2305">
        <v>2012</v>
      </c>
      <c r="AI2305" t="s">
        <v>37</v>
      </c>
      <c r="AJ2305" t="s">
        <v>37</v>
      </c>
    </row>
    <row r="2306" spans="3:36" x14ac:dyDescent="0.3">
      <c r="C2306">
        <v>2306</v>
      </c>
      <c r="D2306" t="str">
        <f t="shared" ref="D2306:D2369" si="69">VLOOKUP(C2306,$A$1:$B$451,2)</f>
        <v>55-MAN</v>
      </c>
      <c r="E2306" t="str">
        <f>VLOOKUP($D2306,metadata!$B$2:$S$451,2,0)</f>
        <v>Urbanski, J; Mogi, M; O'Donnell, D; DeCotiis, M; Toma, T; Armbruster, P</v>
      </c>
      <c r="F2306" t="str">
        <f>VLOOKUP($D2306,metadata!$B$2:$S$451,3,0)</f>
        <v>Rapid Adaptive Evolution of Photoperiodic Response during Invasion and Range Expansion across a Climatic Gradient</v>
      </c>
      <c r="G2306" t="str">
        <f>VLOOKUP($D2306,metadata!$B$2:$S$451,4,0)</f>
        <v>10.1086/664709</v>
      </c>
      <c r="H2306" t="str">
        <f>VLOOKUP($D2306,metadata!$B$2:$S$451,5,0)</f>
        <v>y</v>
      </c>
      <c r="I2306" t="str">
        <f>VLOOKUP($D2306,metadata!$B$2:$S$451,6,0)</f>
        <v>a</v>
      </c>
      <c r="J2306" t="str">
        <f>VLOOKUP($D2306,metadata!$B$2:$S$451,7,0)</f>
        <v>i</v>
      </c>
      <c r="K2306">
        <f>VLOOKUP($D2306,metadata!$B$2:$S$451,8,0)</f>
        <v>21</v>
      </c>
      <c r="L2306">
        <f>VLOOKUP($D2306,metadata!$B$2:$S$451,9,0)</f>
        <v>12</v>
      </c>
      <c r="M2306" t="str">
        <f>VLOOKUP($D2306,metadata!$B$2:$S$451,10,0)</f>
        <v/>
      </c>
      <c r="N2306" t="str">
        <f>VLOOKUP($D2306,metadata!$B$2:$S$451,11,0)</f>
        <v>Aedes albopictus</v>
      </c>
      <c r="O2306" t="str">
        <f>VLOOKUP($D2306,metadata!$B$2:$S$451,12,0)</f>
        <v>diptera</v>
      </c>
      <c r="P2306" t="str">
        <f>VLOOKUP($D2306,metadata!$B$2:$S$451,13,0)</f>
        <v>MAN</v>
      </c>
      <c r="Q2306">
        <f>VLOOKUP($D2306,metadata!$B$2:$S$451,14,0)</f>
        <v>38.616666666666703</v>
      </c>
      <c r="R2306">
        <f>VLOOKUP($D2306,metadata!$B$2:$S$451,15,0)</f>
        <v>-77.4166666666667</v>
      </c>
      <c r="S2306" t="str">
        <f>VLOOKUP($D2306,metadata!$B$2:$S$451,16,0)</f>
        <v/>
      </c>
      <c r="T2306" t="str">
        <f>VLOOKUP($D2306,metadata!$B$2:$S$451,17,0)</f>
        <v/>
      </c>
      <c r="U2306" t="str">
        <f>VLOOKUP($D2306,metadata!$B$2:$S$451,18,0)</f>
        <v/>
      </c>
      <c r="V2306">
        <f>VLOOKUP($D2306,metadata!$B$2:$Z$451,19,0)</f>
        <v>434.5</v>
      </c>
      <c r="W2306" t="str">
        <f>VLOOKUP($D2306,metadata!$B$2:$Z$451,20,0)</f>
        <v>acc</v>
      </c>
      <c r="X2306" t="str">
        <f>VLOOKUP($D2306,metadata!$B$2:$Z$451,21,0)</f>
        <v/>
      </c>
      <c r="Y2306" t="str">
        <f>VLOOKUP($D2306,metadata!$B$2:$Z$451,22,0)</f>
        <v>55-5</v>
      </c>
      <c r="Z2306" t="str">
        <f>VLOOKUP($D2306,metadata!$B$2:$Z$451,23,0)</f>
        <v/>
      </c>
      <c r="AA2306" t="str">
        <f>VLOOKUP($D2306,metadata!$B$2:$Z$451,24,0)</f>
        <v/>
      </c>
      <c r="AB2306" t="str">
        <f>VLOOKUP($D2306,metadata!$B$2:$Z$451,25,0)</f>
        <v/>
      </c>
      <c r="AC2306">
        <v>14.010221465076601</v>
      </c>
      <c r="AD2306">
        <v>42.139384116693599</v>
      </c>
      <c r="AF2306">
        <f>IF(AE2306="",V2306,AE2306)</f>
        <v>434.5</v>
      </c>
      <c r="AG2306">
        <v>13.75</v>
      </c>
      <c r="AH2306">
        <v>2012</v>
      </c>
      <c r="AI2306" t="s">
        <v>37</v>
      </c>
      <c r="AJ2306" t="s">
        <v>37</v>
      </c>
    </row>
    <row r="2307" spans="3:36" x14ac:dyDescent="0.3">
      <c r="C2307">
        <v>2307</v>
      </c>
      <c r="D2307" t="str">
        <f t="shared" si="69"/>
        <v>55-MAN</v>
      </c>
      <c r="E2307" t="str">
        <f>VLOOKUP($D2307,metadata!$B$2:$S$451,2,0)</f>
        <v>Urbanski, J; Mogi, M; O'Donnell, D; DeCotiis, M; Toma, T; Armbruster, P</v>
      </c>
      <c r="F2307" t="str">
        <f>VLOOKUP($D2307,metadata!$B$2:$S$451,3,0)</f>
        <v>Rapid Adaptive Evolution of Photoperiodic Response during Invasion and Range Expansion across a Climatic Gradient</v>
      </c>
      <c r="G2307" t="str">
        <f>VLOOKUP($D2307,metadata!$B$2:$S$451,4,0)</f>
        <v>10.1086/664709</v>
      </c>
      <c r="H2307" t="str">
        <f>VLOOKUP($D2307,metadata!$B$2:$S$451,5,0)</f>
        <v>y</v>
      </c>
      <c r="I2307" t="str">
        <f>VLOOKUP($D2307,metadata!$B$2:$S$451,6,0)</f>
        <v>a</v>
      </c>
      <c r="J2307" t="str">
        <f>VLOOKUP($D2307,metadata!$B$2:$S$451,7,0)</f>
        <v>i</v>
      </c>
      <c r="K2307">
        <f>VLOOKUP($D2307,metadata!$B$2:$S$451,8,0)</f>
        <v>21</v>
      </c>
      <c r="L2307">
        <f>VLOOKUP($D2307,metadata!$B$2:$S$451,9,0)</f>
        <v>12</v>
      </c>
      <c r="M2307" t="str">
        <f>VLOOKUP($D2307,metadata!$B$2:$S$451,10,0)</f>
        <v/>
      </c>
      <c r="N2307" t="str">
        <f>VLOOKUP($D2307,metadata!$B$2:$S$451,11,0)</f>
        <v>Aedes albopictus</v>
      </c>
      <c r="O2307" t="str">
        <f>VLOOKUP($D2307,metadata!$B$2:$S$451,12,0)</f>
        <v>diptera</v>
      </c>
      <c r="P2307" t="str">
        <f>VLOOKUP($D2307,metadata!$B$2:$S$451,13,0)</f>
        <v>MAN</v>
      </c>
      <c r="Q2307">
        <f>VLOOKUP($D2307,metadata!$B$2:$S$451,14,0)</f>
        <v>38.616666666666703</v>
      </c>
      <c r="R2307">
        <f>VLOOKUP($D2307,metadata!$B$2:$S$451,15,0)</f>
        <v>-77.4166666666667</v>
      </c>
      <c r="S2307" t="str">
        <f>VLOOKUP($D2307,metadata!$B$2:$S$451,16,0)</f>
        <v/>
      </c>
      <c r="T2307" t="str">
        <f>VLOOKUP($D2307,metadata!$B$2:$S$451,17,0)</f>
        <v/>
      </c>
      <c r="U2307" t="str">
        <f>VLOOKUP($D2307,metadata!$B$2:$S$451,18,0)</f>
        <v/>
      </c>
      <c r="V2307">
        <f>VLOOKUP($D2307,metadata!$B$2:$Z$451,19,0)</f>
        <v>434.5</v>
      </c>
      <c r="W2307" t="str">
        <f>VLOOKUP($D2307,metadata!$B$2:$Z$451,20,0)</f>
        <v>acc</v>
      </c>
      <c r="X2307" t="str">
        <f>VLOOKUP($D2307,metadata!$B$2:$Z$451,21,0)</f>
        <v/>
      </c>
      <c r="Y2307" t="str">
        <f>VLOOKUP($D2307,metadata!$B$2:$Z$451,22,0)</f>
        <v>55-5</v>
      </c>
      <c r="Z2307" t="str">
        <f>VLOOKUP($D2307,metadata!$B$2:$Z$451,23,0)</f>
        <v/>
      </c>
      <c r="AA2307" t="str">
        <f>VLOOKUP($D2307,metadata!$B$2:$Z$451,24,0)</f>
        <v/>
      </c>
      <c r="AB2307" t="str">
        <f>VLOOKUP($D2307,metadata!$B$2:$Z$451,25,0)</f>
        <v/>
      </c>
      <c r="AC2307">
        <v>13.7649063032367</v>
      </c>
      <c r="AD2307">
        <v>14.2625607779578</v>
      </c>
      <c r="AF2307">
        <f>IF(AE2307="",V2307,AE2307)</f>
        <v>434.5</v>
      </c>
      <c r="AG2307">
        <v>14</v>
      </c>
      <c r="AH2307">
        <v>2012</v>
      </c>
      <c r="AI2307" t="s">
        <v>37</v>
      </c>
      <c r="AJ2307" t="s">
        <v>37</v>
      </c>
    </row>
    <row r="2308" spans="3:36" x14ac:dyDescent="0.3">
      <c r="C2308">
        <v>2308</v>
      </c>
      <c r="D2308" t="str">
        <f t="shared" si="69"/>
        <v>55-MAN</v>
      </c>
      <c r="E2308" t="str">
        <f>VLOOKUP($D2308,metadata!$B$2:$S$451,2,0)</f>
        <v>Urbanski, J; Mogi, M; O'Donnell, D; DeCotiis, M; Toma, T; Armbruster, P</v>
      </c>
      <c r="F2308" t="str">
        <f>VLOOKUP($D2308,metadata!$B$2:$S$451,3,0)</f>
        <v>Rapid Adaptive Evolution of Photoperiodic Response during Invasion and Range Expansion across a Climatic Gradient</v>
      </c>
      <c r="G2308" t="str">
        <f>VLOOKUP($D2308,metadata!$B$2:$S$451,4,0)</f>
        <v>10.1086/664709</v>
      </c>
      <c r="H2308" t="str">
        <f>VLOOKUP($D2308,metadata!$B$2:$S$451,5,0)</f>
        <v>y</v>
      </c>
      <c r="I2308" t="str">
        <f>VLOOKUP($D2308,metadata!$B$2:$S$451,6,0)</f>
        <v>a</v>
      </c>
      <c r="J2308" t="str">
        <f>VLOOKUP($D2308,metadata!$B$2:$S$451,7,0)</f>
        <v>i</v>
      </c>
      <c r="K2308">
        <f>VLOOKUP($D2308,metadata!$B$2:$S$451,8,0)</f>
        <v>21</v>
      </c>
      <c r="L2308">
        <f>VLOOKUP($D2308,metadata!$B$2:$S$451,9,0)</f>
        <v>12</v>
      </c>
      <c r="M2308" t="str">
        <f>VLOOKUP($D2308,metadata!$B$2:$S$451,10,0)</f>
        <v/>
      </c>
      <c r="N2308" t="str">
        <f>VLOOKUP($D2308,metadata!$B$2:$S$451,11,0)</f>
        <v>Aedes albopictus</v>
      </c>
      <c r="O2308" t="str">
        <f>VLOOKUP($D2308,metadata!$B$2:$S$451,12,0)</f>
        <v>diptera</v>
      </c>
      <c r="P2308" t="str">
        <f>VLOOKUP($D2308,metadata!$B$2:$S$451,13,0)</f>
        <v>MAN</v>
      </c>
      <c r="Q2308">
        <f>VLOOKUP($D2308,metadata!$B$2:$S$451,14,0)</f>
        <v>38.616666666666703</v>
      </c>
      <c r="R2308">
        <f>VLOOKUP($D2308,metadata!$B$2:$S$451,15,0)</f>
        <v>-77.4166666666667</v>
      </c>
      <c r="S2308" t="str">
        <f>VLOOKUP($D2308,metadata!$B$2:$S$451,16,0)</f>
        <v/>
      </c>
      <c r="T2308" t="str">
        <f>VLOOKUP($D2308,metadata!$B$2:$S$451,17,0)</f>
        <v/>
      </c>
      <c r="U2308" t="str">
        <f>VLOOKUP($D2308,metadata!$B$2:$S$451,18,0)</f>
        <v/>
      </c>
      <c r="V2308">
        <f>VLOOKUP($D2308,metadata!$B$2:$Z$451,19,0)</f>
        <v>434.5</v>
      </c>
      <c r="W2308" t="str">
        <f>VLOOKUP($D2308,metadata!$B$2:$Z$451,20,0)</f>
        <v>acc</v>
      </c>
      <c r="X2308" t="str">
        <f>VLOOKUP($D2308,metadata!$B$2:$Z$451,21,0)</f>
        <v/>
      </c>
      <c r="Y2308" t="str">
        <f>VLOOKUP($D2308,metadata!$B$2:$Z$451,22,0)</f>
        <v>55-5</v>
      </c>
      <c r="Z2308" t="str">
        <f>VLOOKUP($D2308,metadata!$B$2:$Z$451,23,0)</f>
        <v/>
      </c>
      <c r="AA2308" t="str">
        <f>VLOOKUP($D2308,metadata!$B$2:$Z$451,24,0)</f>
        <v/>
      </c>
      <c r="AB2308" t="str">
        <f>VLOOKUP($D2308,metadata!$B$2:$Z$451,25,0)</f>
        <v/>
      </c>
      <c r="AC2308">
        <v>14.201022146507601</v>
      </c>
      <c r="AD2308">
        <v>11.183144246353301</v>
      </c>
      <c r="AF2308">
        <f>IF(AE2308="",V2308,AE2308)</f>
        <v>434.5</v>
      </c>
      <c r="AG2308">
        <v>14.25</v>
      </c>
      <c r="AH2308">
        <v>2012</v>
      </c>
      <c r="AI2308" t="s">
        <v>37</v>
      </c>
      <c r="AJ2308" t="s">
        <v>37</v>
      </c>
    </row>
    <row r="2309" spans="3:36" x14ac:dyDescent="0.3">
      <c r="C2309">
        <v>2309</v>
      </c>
      <c r="D2309" t="str">
        <f t="shared" si="69"/>
        <v>55-MAN</v>
      </c>
      <c r="E2309" t="str">
        <f>VLOOKUP($D2309,metadata!$B$2:$S$451,2,0)</f>
        <v>Urbanski, J; Mogi, M; O'Donnell, D; DeCotiis, M; Toma, T; Armbruster, P</v>
      </c>
      <c r="F2309" t="str">
        <f>VLOOKUP($D2309,metadata!$B$2:$S$451,3,0)</f>
        <v>Rapid Adaptive Evolution of Photoperiodic Response during Invasion and Range Expansion across a Climatic Gradient</v>
      </c>
      <c r="G2309" t="str">
        <f>VLOOKUP($D2309,metadata!$B$2:$S$451,4,0)</f>
        <v>10.1086/664709</v>
      </c>
      <c r="H2309" t="str">
        <f>VLOOKUP($D2309,metadata!$B$2:$S$451,5,0)</f>
        <v>y</v>
      </c>
      <c r="I2309" t="str">
        <f>VLOOKUP($D2309,metadata!$B$2:$S$451,6,0)</f>
        <v>a</v>
      </c>
      <c r="J2309" t="str">
        <f>VLOOKUP($D2309,metadata!$B$2:$S$451,7,0)</f>
        <v>i</v>
      </c>
      <c r="K2309">
        <f>VLOOKUP($D2309,metadata!$B$2:$S$451,8,0)</f>
        <v>21</v>
      </c>
      <c r="L2309">
        <f>VLOOKUP($D2309,metadata!$B$2:$S$451,9,0)</f>
        <v>12</v>
      </c>
      <c r="M2309" t="str">
        <f>VLOOKUP($D2309,metadata!$B$2:$S$451,10,0)</f>
        <v/>
      </c>
      <c r="N2309" t="str">
        <f>VLOOKUP($D2309,metadata!$B$2:$S$451,11,0)</f>
        <v>Aedes albopictus</v>
      </c>
      <c r="O2309" t="str">
        <f>VLOOKUP($D2309,metadata!$B$2:$S$451,12,0)</f>
        <v>diptera</v>
      </c>
      <c r="P2309" t="str">
        <f>VLOOKUP($D2309,metadata!$B$2:$S$451,13,0)</f>
        <v>MAN</v>
      </c>
      <c r="Q2309">
        <f>VLOOKUP($D2309,metadata!$B$2:$S$451,14,0)</f>
        <v>38.616666666666703</v>
      </c>
      <c r="R2309">
        <f>VLOOKUP($D2309,metadata!$B$2:$S$451,15,0)</f>
        <v>-77.4166666666667</v>
      </c>
      <c r="S2309" t="str">
        <f>VLOOKUP($D2309,metadata!$B$2:$S$451,16,0)</f>
        <v/>
      </c>
      <c r="T2309" t="str">
        <f>VLOOKUP($D2309,metadata!$B$2:$S$451,17,0)</f>
        <v/>
      </c>
      <c r="U2309" t="str">
        <f>VLOOKUP($D2309,metadata!$B$2:$S$451,18,0)</f>
        <v/>
      </c>
      <c r="V2309">
        <f>VLOOKUP($D2309,metadata!$B$2:$Z$451,19,0)</f>
        <v>434.5</v>
      </c>
      <c r="W2309" t="str">
        <f>VLOOKUP($D2309,metadata!$B$2:$Z$451,20,0)</f>
        <v>acc</v>
      </c>
      <c r="X2309" t="str">
        <f>VLOOKUP($D2309,metadata!$B$2:$Z$451,21,0)</f>
        <v/>
      </c>
      <c r="Y2309" t="str">
        <f>VLOOKUP($D2309,metadata!$B$2:$Z$451,22,0)</f>
        <v>55-5</v>
      </c>
      <c r="Z2309" t="str">
        <f>VLOOKUP($D2309,metadata!$B$2:$Z$451,23,0)</f>
        <v/>
      </c>
      <c r="AA2309" t="str">
        <f>VLOOKUP($D2309,metadata!$B$2:$Z$451,24,0)</f>
        <v/>
      </c>
      <c r="AB2309" t="str">
        <f>VLOOKUP($D2309,metadata!$B$2:$Z$451,25,0)</f>
        <v/>
      </c>
      <c r="AC2309">
        <v>14.528109028960801</v>
      </c>
      <c r="AD2309">
        <v>11.669367909238201</v>
      </c>
      <c r="AF2309">
        <f>IF(AE2309="",V2309,AE2309)</f>
        <v>434.5</v>
      </c>
      <c r="AG2309">
        <v>14.5</v>
      </c>
      <c r="AH2309">
        <v>2012</v>
      </c>
      <c r="AI2309" t="s">
        <v>37</v>
      </c>
      <c r="AJ2309" t="s">
        <v>37</v>
      </c>
    </row>
    <row r="2310" spans="3:36" x14ac:dyDescent="0.3">
      <c r="C2310">
        <v>2310</v>
      </c>
      <c r="D2310" t="str">
        <f t="shared" si="69"/>
        <v>55-MAN</v>
      </c>
      <c r="E2310" t="str">
        <f>VLOOKUP($D2310,metadata!$B$2:$S$451,2,0)</f>
        <v>Urbanski, J; Mogi, M; O'Donnell, D; DeCotiis, M; Toma, T; Armbruster, P</v>
      </c>
      <c r="F2310" t="str">
        <f>VLOOKUP($D2310,metadata!$B$2:$S$451,3,0)</f>
        <v>Rapid Adaptive Evolution of Photoperiodic Response during Invasion and Range Expansion across a Climatic Gradient</v>
      </c>
      <c r="G2310" t="str">
        <f>VLOOKUP($D2310,metadata!$B$2:$S$451,4,0)</f>
        <v>10.1086/664709</v>
      </c>
      <c r="H2310" t="str">
        <f>VLOOKUP($D2310,metadata!$B$2:$S$451,5,0)</f>
        <v>y</v>
      </c>
      <c r="I2310" t="str">
        <f>VLOOKUP($D2310,metadata!$B$2:$S$451,6,0)</f>
        <v>a</v>
      </c>
      <c r="J2310" t="str">
        <f>VLOOKUP($D2310,metadata!$B$2:$S$451,7,0)</f>
        <v>i</v>
      </c>
      <c r="K2310">
        <f>VLOOKUP($D2310,metadata!$B$2:$S$451,8,0)</f>
        <v>21</v>
      </c>
      <c r="L2310">
        <f>VLOOKUP($D2310,metadata!$B$2:$S$451,9,0)</f>
        <v>12</v>
      </c>
      <c r="M2310" t="str">
        <f>VLOOKUP($D2310,metadata!$B$2:$S$451,10,0)</f>
        <v/>
      </c>
      <c r="N2310" t="str">
        <f>VLOOKUP($D2310,metadata!$B$2:$S$451,11,0)</f>
        <v>Aedes albopictus</v>
      </c>
      <c r="O2310" t="str">
        <f>VLOOKUP($D2310,metadata!$B$2:$S$451,12,0)</f>
        <v>diptera</v>
      </c>
      <c r="P2310" t="str">
        <f>VLOOKUP($D2310,metadata!$B$2:$S$451,13,0)</f>
        <v>MAN</v>
      </c>
      <c r="Q2310">
        <f>VLOOKUP($D2310,metadata!$B$2:$S$451,14,0)</f>
        <v>38.616666666666703</v>
      </c>
      <c r="R2310">
        <f>VLOOKUP($D2310,metadata!$B$2:$S$451,15,0)</f>
        <v>-77.4166666666667</v>
      </c>
      <c r="S2310" t="str">
        <f>VLOOKUP($D2310,metadata!$B$2:$S$451,16,0)</f>
        <v/>
      </c>
      <c r="T2310" t="str">
        <f>VLOOKUP($D2310,metadata!$B$2:$S$451,17,0)</f>
        <v/>
      </c>
      <c r="U2310" t="str">
        <f>VLOOKUP($D2310,metadata!$B$2:$S$451,18,0)</f>
        <v/>
      </c>
      <c r="V2310">
        <f>VLOOKUP($D2310,metadata!$B$2:$Z$451,19,0)</f>
        <v>434.5</v>
      </c>
      <c r="W2310" t="str">
        <f>VLOOKUP($D2310,metadata!$B$2:$Z$451,20,0)</f>
        <v>acc</v>
      </c>
      <c r="X2310" t="str">
        <f>VLOOKUP($D2310,metadata!$B$2:$Z$451,21,0)</f>
        <v/>
      </c>
      <c r="Y2310" t="str">
        <f>VLOOKUP($D2310,metadata!$B$2:$Z$451,22,0)</f>
        <v>55-5</v>
      </c>
      <c r="Z2310" t="str">
        <f>VLOOKUP($D2310,metadata!$B$2:$Z$451,23,0)</f>
        <v/>
      </c>
      <c r="AA2310" t="str">
        <f>VLOOKUP($D2310,metadata!$B$2:$Z$451,24,0)</f>
        <v/>
      </c>
      <c r="AB2310" t="str">
        <f>VLOOKUP($D2310,metadata!$B$2:$Z$451,25,0)</f>
        <v/>
      </c>
      <c r="AC2310">
        <v>16</v>
      </c>
      <c r="AD2310">
        <v>5.9967585089141098</v>
      </c>
      <c r="AF2310">
        <f>IF(AE2310="",V2310,AE2310)</f>
        <v>434.5</v>
      </c>
      <c r="AG2310">
        <v>16</v>
      </c>
      <c r="AH2310">
        <v>2012</v>
      </c>
      <c r="AI2310" t="s">
        <v>37</v>
      </c>
      <c r="AJ2310" t="s">
        <v>37</v>
      </c>
    </row>
    <row r="2311" spans="3:36" x14ac:dyDescent="0.3">
      <c r="C2311">
        <v>2311</v>
      </c>
      <c r="D2311" t="str">
        <f t="shared" si="69"/>
        <v>55-MEL</v>
      </c>
      <c r="E2311" t="str">
        <f>VLOOKUP($D2311,metadata!$B$2:$S$451,2,0)</f>
        <v>Urbanski, J; Mogi, M; O'Donnell, D; DeCotiis, M; Toma, T; Armbruster, P</v>
      </c>
      <c r="F2311" t="str">
        <f>VLOOKUP($D2311,metadata!$B$2:$S$451,3,0)</f>
        <v>Rapid Adaptive Evolution of Photoperiodic Response during Invasion and Range Expansion across a Climatic Gradient</v>
      </c>
      <c r="G2311" t="str">
        <f>VLOOKUP($D2311,metadata!$B$2:$S$451,4,0)</f>
        <v>10.1086/664709</v>
      </c>
      <c r="H2311" t="str">
        <f>VLOOKUP($D2311,metadata!$B$2:$S$451,5,0)</f>
        <v>y</v>
      </c>
      <c r="I2311" t="str">
        <f>VLOOKUP($D2311,metadata!$B$2:$S$451,6,0)</f>
        <v>a</v>
      </c>
      <c r="J2311" t="str">
        <f>VLOOKUP($D2311,metadata!$B$2:$S$451,7,0)</f>
        <v>i</v>
      </c>
      <c r="K2311">
        <f>VLOOKUP($D2311,metadata!$B$2:$S$451,8,0)</f>
        <v>21</v>
      </c>
      <c r="L2311">
        <f>VLOOKUP($D2311,metadata!$B$2:$S$451,9,0)</f>
        <v>12</v>
      </c>
      <c r="M2311" t="str">
        <f>VLOOKUP($D2311,metadata!$B$2:$S$451,10,0)</f>
        <v/>
      </c>
      <c r="N2311" t="str">
        <f>VLOOKUP($D2311,metadata!$B$2:$S$451,11,0)</f>
        <v>Aedes albopictus</v>
      </c>
      <c r="O2311" t="str">
        <f>VLOOKUP($D2311,metadata!$B$2:$S$451,12,0)</f>
        <v>diptera</v>
      </c>
      <c r="P2311" t="str">
        <f>VLOOKUP($D2311,metadata!$B$2:$S$451,13,0)</f>
        <v>MEL</v>
      </c>
      <c r="Q2311">
        <f>VLOOKUP($D2311,metadata!$B$2:$S$451,14,0)</f>
        <v>27.566666666666698</v>
      </c>
      <c r="R2311">
        <f>VLOOKUP($D2311,metadata!$B$2:$S$451,15,0)</f>
        <v>-80.366666666666703</v>
      </c>
      <c r="S2311" t="str">
        <f>VLOOKUP($D2311,metadata!$B$2:$S$451,16,0)</f>
        <v/>
      </c>
      <c r="T2311" t="str">
        <f>VLOOKUP($D2311,metadata!$B$2:$S$451,17,0)</f>
        <v/>
      </c>
      <c r="U2311" t="str">
        <f>VLOOKUP($D2311,metadata!$B$2:$S$451,18,0)</f>
        <v/>
      </c>
      <c r="V2311">
        <f>VLOOKUP($D2311,metadata!$B$2:$Z$451,19,0)</f>
        <v>446.5</v>
      </c>
      <c r="W2311" t="str">
        <f>VLOOKUP($D2311,metadata!$B$2:$Z$451,20,0)</f>
        <v>acc</v>
      </c>
      <c r="X2311" t="str">
        <f>VLOOKUP($D2311,metadata!$B$2:$Z$451,21,0)</f>
        <v/>
      </c>
      <c r="Y2311" t="str">
        <f>VLOOKUP($D2311,metadata!$B$2:$Z$451,22,0)</f>
        <v>55-6</v>
      </c>
      <c r="Z2311" t="str">
        <f>VLOOKUP($D2311,metadata!$B$2:$Z$451,23,0)</f>
        <v/>
      </c>
      <c r="AA2311" t="str">
        <f>VLOOKUP($D2311,metadata!$B$2:$Z$451,24,0)</f>
        <v/>
      </c>
      <c r="AB2311" t="str">
        <f>VLOOKUP($D2311,metadata!$B$2:$Z$451,25,0)</f>
        <v/>
      </c>
      <c r="AC2311">
        <v>8</v>
      </c>
      <c r="AD2311">
        <v>12.383900928792499</v>
      </c>
      <c r="AF2311">
        <f>IF(AE2311="",V2311,AE2311)</f>
        <v>446.5</v>
      </c>
      <c r="AG2311">
        <v>8</v>
      </c>
      <c r="AH2311">
        <v>2012</v>
      </c>
      <c r="AI2311" t="s">
        <v>37</v>
      </c>
      <c r="AJ2311" t="s">
        <v>37</v>
      </c>
    </row>
    <row r="2312" spans="3:36" x14ac:dyDescent="0.3">
      <c r="C2312">
        <v>2312</v>
      </c>
      <c r="D2312" t="str">
        <f t="shared" si="69"/>
        <v>55-MEL</v>
      </c>
      <c r="E2312" t="str">
        <f>VLOOKUP($D2312,metadata!$B$2:$S$451,2,0)</f>
        <v>Urbanski, J; Mogi, M; O'Donnell, D; DeCotiis, M; Toma, T; Armbruster, P</v>
      </c>
      <c r="F2312" t="str">
        <f>VLOOKUP($D2312,metadata!$B$2:$S$451,3,0)</f>
        <v>Rapid Adaptive Evolution of Photoperiodic Response during Invasion and Range Expansion across a Climatic Gradient</v>
      </c>
      <c r="G2312" t="str">
        <f>VLOOKUP($D2312,metadata!$B$2:$S$451,4,0)</f>
        <v>10.1086/664709</v>
      </c>
      <c r="H2312" t="str">
        <f>VLOOKUP($D2312,metadata!$B$2:$S$451,5,0)</f>
        <v>y</v>
      </c>
      <c r="I2312" t="str">
        <f>VLOOKUP($D2312,metadata!$B$2:$S$451,6,0)</f>
        <v>a</v>
      </c>
      <c r="J2312" t="str">
        <f>VLOOKUP($D2312,metadata!$B$2:$S$451,7,0)</f>
        <v>i</v>
      </c>
      <c r="K2312">
        <f>VLOOKUP($D2312,metadata!$B$2:$S$451,8,0)</f>
        <v>21</v>
      </c>
      <c r="L2312">
        <f>VLOOKUP($D2312,metadata!$B$2:$S$451,9,0)</f>
        <v>12</v>
      </c>
      <c r="M2312" t="str">
        <f>VLOOKUP($D2312,metadata!$B$2:$S$451,10,0)</f>
        <v/>
      </c>
      <c r="N2312" t="str">
        <f>VLOOKUP($D2312,metadata!$B$2:$S$451,11,0)</f>
        <v>Aedes albopictus</v>
      </c>
      <c r="O2312" t="str">
        <f>VLOOKUP($D2312,metadata!$B$2:$S$451,12,0)</f>
        <v>diptera</v>
      </c>
      <c r="P2312" t="str">
        <f>VLOOKUP($D2312,metadata!$B$2:$S$451,13,0)</f>
        <v>MEL</v>
      </c>
      <c r="Q2312">
        <f>VLOOKUP($D2312,metadata!$B$2:$S$451,14,0)</f>
        <v>27.566666666666698</v>
      </c>
      <c r="R2312">
        <f>VLOOKUP($D2312,metadata!$B$2:$S$451,15,0)</f>
        <v>-80.366666666666703</v>
      </c>
      <c r="S2312" t="str">
        <f>VLOOKUP($D2312,metadata!$B$2:$S$451,16,0)</f>
        <v/>
      </c>
      <c r="T2312" t="str">
        <f>VLOOKUP($D2312,metadata!$B$2:$S$451,17,0)</f>
        <v/>
      </c>
      <c r="U2312" t="str">
        <f>VLOOKUP($D2312,metadata!$B$2:$S$451,18,0)</f>
        <v/>
      </c>
      <c r="V2312">
        <f>VLOOKUP($D2312,metadata!$B$2:$Z$451,19,0)</f>
        <v>446.5</v>
      </c>
      <c r="W2312" t="str">
        <f>VLOOKUP($D2312,metadata!$B$2:$Z$451,20,0)</f>
        <v>acc</v>
      </c>
      <c r="X2312" t="str">
        <f>VLOOKUP($D2312,metadata!$B$2:$Z$451,21,0)</f>
        <v/>
      </c>
      <c r="Y2312" t="str">
        <f>VLOOKUP($D2312,metadata!$B$2:$Z$451,22,0)</f>
        <v>55-6</v>
      </c>
      <c r="Z2312" t="str">
        <f>VLOOKUP($D2312,metadata!$B$2:$Z$451,23,0)</f>
        <v/>
      </c>
      <c r="AA2312" t="str">
        <f>VLOOKUP($D2312,metadata!$B$2:$Z$451,24,0)</f>
        <v/>
      </c>
      <c r="AB2312" t="str">
        <f>VLOOKUP($D2312,metadata!$B$2:$Z$451,25,0)</f>
        <v/>
      </c>
      <c r="AC2312">
        <v>11.980424143556199</v>
      </c>
      <c r="AD2312">
        <v>13.467492260061899</v>
      </c>
      <c r="AF2312">
        <f>IF(AE2312="",V2312,AE2312)</f>
        <v>446.5</v>
      </c>
      <c r="AG2312">
        <v>12</v>
      </c>
      <c r="AH2312">
        <v>2012</v>
      </c>
      <c r="AI2312" t="s">
        <v>37</v>
      </c>
      <c r="AJ2312" t="s">
        <v>37</v>
      </c>
    </row>
    <row r="2313" spans="3:36" x14ac:dyDescent="0.3">
      <c r="C2313">
        <v>2313</v>
      </c>
      <c r="D2313" t="str">
        <f t="shared" si="69"/>
        <v>55-MEL</v>
      </c>
      <c r="E2313" t="str">
        <f>VLOOKUP($D2313,metadata!$B$2:$S$451,2,0)</f>
        <v>Urbanski, J; Mogi, M; O'Donnell, D; DeCotiis, M; Toma, T; Armbruster, P</v>
      </c>
      <c r="F2313" t="str">
        <f>VLOOKUP($D2313,metadata!$B$2:$S$451,3,0)</f>
        <v>Rapid Adaptive Evolution of Photoperiodic Response during Invasion and Range Expansion across a Climatic Gradient</v>
      </c>
      <c r="G2313" t="str">
        <f>VLOOKUP($D2313,metadata!$B$2:$S$451,4,0)</f>
        <v>10.1086/664709</v>
      </c>
      <c r="H2313" t="str">
        <f>VLOOKUP($D2313,metadata!$B$2:$S$451,5,0)</f>
        <v>y</v>
      </c>
      <c r="I2313" t="str">
        <f>VLOOKUP($D2313,metadata!$B$2:$S$451,6,0)</f>
        <v>a</v>
      </c>
      <c r="J2313" t="str">
        <f>VLOOKUP($D2313,metadata!$B$2:$S$451,7,0)</f>
        <v>i</v>
      </c>
      <c r="K2313">
        <f>VLOOKUP($D2313,metadata!$B$2:$S$451,8,0)</f>
        <v>21</v>
      </c>
      <c r="L2313">
        <f>VLOOKUP($D2313,metadata!$B$2:$S$451,9,0)</f>
        <v>12</v>
      </c>
      <c r="M2313" t="str">
        <f>VLOOKUP($D2313,metadata!$B$2:$S$451,10,0)</f>
        <v/>
      </c>
      <c r="N2313" t="str">
        <f>VLOOKUP($D2313,metadata!$B$2:$S$451,11,0)</f>
        <v>Aedes albopictus</v>
      </c>
      <c r="O2313" t="str">
        <f>VLOOKUP($D2313,metadata!$B$2:$S$451,12,0)</f>
        <v>diptera</v>
      </c>
      <c r="P2313" t="str">
        <f>VLOOKUP($D2313,metadata!$B$2:$S$451,13,0)</f>
        <v>MEL</v>
      </c>
      <c r="Q2313">
        <f>VLOOKUP($D2313,metadata!$B$2:$S$451,14,0)</f>
        <v>27.566666666666698</v>
      </c>
      <c r="R2313">
        <f>VLOOKUP($D2313,metadata!$B$2:$S$451,15,0)</f>
        <v>-80.366666666666703</v>
      </c>
      <c r="S2313" t="str">
        <f>VLOOKUP($D2313,metadata!$B$2:$S$451,16,0)</f>
        <v/>
      </c>
      <c r="T2313" t="str">
        <f>VLOOKUP($D2313,metadata!$B$2:$S$451,17,0)</f>
        <v/>
      </c>
      <c r="U2313" t="str">
        <f>VLOOKUP($D2313,metadata!$B$2:$S$451,18,0)</f>
        <v/>
      </c>
      <c r="V2313">
        <f>VLOOKUP($D2313,metadata!$B$2:$Z$451,19,0)</f>
        <v>446.5</v>
      </c>
      <c r="W2313" t="str">
        <f>VLOOKUP($D2313,metadata!$B$2:$Z$451,20,0)</f>
        <v>acc</v>
      </c>
      <c r="X2313" t="str">
        <f>VLOOKUP($D2313,metadata!$B$2:$Z$451,21,0)</f>
        <v/>
      </c>
      <c r="Y2313" t="str">
        <f>VLOOKUP($D2313,metadata!$B$2:$Z$451,22,0)</f>
        <v>55-6</v>
      </c>
      <c r="Z2313" t="str">
        <f>VLOOKUP($D2313,metadata!$B$2:$Z$451,23,0)</f>
        <v/>
      </c>
      <c r="AA2313" t="str">
        <f>VLOOKUP($D2313,metadata!$B$2:$Z$451,24,0)</f>
        <v/>
      </c>
      <c r="AB2313" t="str">
        <f>VLOOKUP($D2313,metadata!$B$2:$Z$451,25,0)</f>
        <v/>
      </c>
      <c r="AC2313">
        <v>12.489396411092899</v>
      </c>
      <c r="AD2313">
        <v>5.5727554179566496</v>
      </c>
      <c r="AF2313">
        <f>IF(AE2313="",V2313,AE2313)</f>
        <v>446.5</v>
      </c>
      <c r="AG2313">
        <v>12.5</v>
      </c>
      <c r="AH2313">
        <v>2012</v>
      </c>
      <c r="AI2313" t="s">
        <v>37</v>
      </c>
      <c r="AJ2313" t="s">
        <v>37</v>
      </c>
    </row>
    <row r="2314" spans="3:36" x14ac:dyDescent="0.3">
      <c r="C2314">
        <v>2314</v>
      </c>
      <c r="D2314" t="str">
        <f t="shared" si="69"/>
        <v>55-MEL</v>
      </c>
      <c r="E2314" t="str">
        <f>VLOOKUP($D2314,metadata!$B$2:$S$451,2,0)</f>
        <v>Urbanski, J; Mogi, M; O'Donnell, D; DeCotiis, M; Toma, T; Armbruster, P</v>
      </c>
      <c r="F2314" t="str">
        <f>VLOOKUP($D2314,metadata!$B$2:$S$451,3,0)</f>
        <v>Rapid Adaptive Evolution of Photoperiodic Response during Invasion and Range Expansion across a Climatic Gradient</v>
      </c>
      <c r="G2314" t="str">
        <f>VLOOKUP($D2314,metadata!$B$2:$S$451,4,0)</f>
        <v>10.1086/664709</v>
      </c>
      <c r="H2314" t="str">
        <f>VLOOKUP($D2314,metadata!$B$2:$S$451,5,0)</f>
        <v>y</v>
      </c>
      <c r="I2314" t="str">
        <f>VLOOKUP($D2314,metadata!$B$2:$S$451,6,0)</f>
        <v>a</v>
      </c>
      <c r="J2314" t="str">
        <f>VLOOKUP($D2314,metadata!$B$2:$S$451,7,0)</f>
        <v>i</v>
      </c>
      <c r="K2314">
        <f>VLOOKUP($D2314,metadata!$B$2:$S$451,8,0)</f>
        <v>21</v>
      </c>
      <c r="L2314">
        <f>VLOOKUP($D2314,metadata!$B$2:$S$451,9,0)</f>
        <v>12</v>
      </c>
      <c r="M2314" t="str">
        <f>VLOOKUP($D2314,metadata!$B$2:$S$451,10,0)</f>
        <v/>
      </c>
      <c r="N2314" t="str">
        <f>VLOOKUP($D2314,metadata!$B$2:$S$451,11,0)</f>
        <v>Aedes albopictus</v>
      </c>
      <c r="O2314" t="str">
        <f>VLOOKUP($D2314,metadata!$B$2:$S$451,12,0)</f>
        <v>diptera</v>
      </c>
      <c r="P2314" t="str">
        <f>VLOOKUP($D2314,metadata!$B$2:$S$451,13,0)</f>
        <v>MEL</v>
      </c>
      <c r="Q2314">
        <f>VLOOKUP($D2314,metadata!$B$2:$S$451,14,0)</f>
        <v>27.566666666666698</v>
      </c>
      <c r="R2314">
        <f>VLOOKUP($D2314,metadata!$B$2:$S$451,15,0)</f>
        <v>-80.366666666666703</v>
      </c>
      <c r="S2314" t="str">
        <f>VLOOKUP($D2314,metadata!$B$2:$S$451,16,0)</f>
        <v/>
      </c>
      <c r="T2314" t="str">
        <f>VLOOKUP($D2314,metadata!$B$2:$S$451,17,0)</f>
        <v/>
      </c>
      <c r="U2314" t="str">
        <f>VLOOKUP($D2314,metadata!$B$2:$S$451,18,0)</f>
        <v/>
      </c>
      <c r="V2314">
        <f>VLOOKUP($D2314,metadata!$B$2:$Z$451,19,0)</f>
        <v>446.5</v>
      </c>
      <c r="W2314" t="str">
        <f>VLOOKUP($D2314,metadata!$B$2:$Z$451,20,0)</f>
        <v>acc</v>
      </c>
      <c r="X2314" t="str">
        <f>VLOOKUP($D2314,metadata!$B$2:$Z$451,21,0)</f>
        <v/>
      </c>
      <c r="Y2314" t="str">
        <f>VLOOKUP($D2314,metadata!$B$2:$Z$451,22,0)</f>
        <v>55-6</v>
      </c>
      <c r="Z2314" t="str">
        <f>VLOOKUP($D2314,metadata!$B$2:$Z$451,23,0)</f>
        <v/>
      </c>
      <c r="AA2314" t="str">
        <f>VLOOKUP($D2314,metadata!$B$2:$Z$451,24,0)</f>
        <v/>
      </c>
      <c r="AB2314" t="str">
        <f>VLOOKUP($D2314,metadata!$B$2:$Z$451,25,0)</f>
        <v/>
      </c>
      <c r="AC2314">
        <v>12.7504078303425</v>
      </c>
      <c r="AD2314">
        <v>2.4767801857585101</v>
      </c>
      <c r="AF2314">
        <f>IF(AE2314="",V2314,AE2314)</f>
        <v>446.5</v>
      </c>
      <c r="AG2314">
        <v>12.75</v>
      </c>
      <c r="AH2314">
        <v>2012</v>
      </c>
      <c r="AI2314" t="s">
        <v>37</v>
      </c>
      <c r="AJ2314" t="s">
        <v>37</v>
      </c>
    </row>
    <row r="2315" spans="3:36" x14ac:dyDescent="0.3">
      <c r="C2315">
        <v>2315</v>
      </c>
      <c r="D2315" t="str">
        <f t="shared" si="69"/>
        <v>55-MEL</v>
      </c>
      <c r="E2315" t="str">
        <f>VLOOKUP($D2315,metadata!$B$2:$S$451,2,0)</f>
        <v>Urbanski, J; Mogi, M; O'Donnell, D; DeCotiis, M; Toma, T; Armbruster, P</v>
      </c>
      <c r="F2315" t="str">
        <f>VLOOKUP($D2315,metadata!$B$2:$S$451,3,0)</f>
        <v>Rapid Adaptive Evolution of Photoperiodic Response during Invasion and Range Expansion across a Climatic Gradient</v>
      </c>
      <c r="G2315" t="str">
        <f>VLOOKUP($D2315,metadata!$B$2:$S$451,4,0)</f>
        <v>10.1086/664709</v>
      </c>
      <c r="H2315" t="str">
        <f>VLOOKUP($D2315,metadata!$B$2:$S$451,5,0)</f>
        <v>y</v>
      </c>
      <c r="I2315" t="str">
        <f>VLOOKUP($D2315,metadata!$B$2:$S$451,6,0)</f>
        <v>a</v>
      </c>
      <c r="J2315" t="str">
        <f>VLOOKUP($D2315,metadata!$B$2:$S$451,7,0)</f>
        <v>i</v>
      </c>
      <c r="K2315">
        <f>VLOOKUP($D2315,metadata!$B$2:$S$451,8,0)</f>
        <v>21</v>
      </c>
      <c r="L2315">
        <f>VLOOKUP($D2315,metadata!$B$2:$S$451,9,0)</f>
        <v>12</v>
      </c>
      <c r="M2315" t="str">
        <f>VLOOKUP($D2315,metadata!$B$2:$S$451,10,0)</f>
        <v/>
      </c>
      <c r="N2315" t="str">
        <f>VLOOKUP($D2315,metadata!$B$2:$S$451,11,0)</f>
        <v>Aedes albopictus</v>
      </c>
      <c r="O2315" t="str">
        <f>VLOOKUP($D2315,metadata!$B$2:$S$451,12,0)</f>
        <v>diptera</v>
      </c>
      <c r="P2315" t="str">
        <f>VLOOKUP($D2315,metadata!$B$2:$S$451,13,0)</f>
        <v>MEL</v>
      </c>
      <c r="Q2315">
        <f>VLOOKUP($D2315,metadata!$B$2:$S$451,14,0)</f>
        <v>27.566666666666698</v>
      </c>
      <c r="R2315">
        <f>VLOOKUP($D2315,metadata!$B$2:$S$451,15,0)</f>
        <v>-80.366666666666703</v>
      </c>
      <c r="S2315" t="str">
        <f>VLOOKUP($D2315,metadata!$B$2:$S$451,16,0)</f>
        <v/>
      </c>
      <c r="T2315" t="str">
        <f>VLOOKUP($D2315,metadata!$B$2:$S$451,17,0)</f>
        <v/>
      </c>
      <c r="U2315" t="str">
        <f>VLOOKUP($D2315,metadata!$B$2:$S$451,18,0)</f>
        <v/>
      </c>
      <c r="V2315">
        <f>VLOOKUP($D2315,metadata!$B$2:$Z$451,19,0)</f>
        <v>446.5</v>
      </c>
      <c r="W2315" t="str">
        <f>VLOOKUP($D2315,metadata!$B$2:$Z$451,20,0)</f>
        <v>acc</v>
      </c>
      <c r="X2315" t="str">
        <f>VLOOKUP($D2315,metadata!$B$2:$Z$451,21,0)</f>
        <v/>
      </c>
      <c r="Y2315" t="str">
        <f>VLOOKUP($D2315,metadata!$B$2:$Z$451,22,0)</f>
        <v>55-6</v>
      </c>
      <c r="Z2315" t="str">
        <f>VLOOKUP($D2315,metadata!$B$2:$Z$451,23,0)</f>
        <v/>
      </c>
      <c r="AA2315" t="str">
        <f>VLOOKUP($D2315,metadata!$B$2:$Z$451,24,0)</f>
        <v/>
      </c>
      <c r="AB2315" t="str">
        <f>VLOOKUP($D2315,metadata!$B$2:$Z$451,25,0)</f>
        <v/>
      </c>
      <c r="AC2315">
        <v>12.959216965742201</v>
      </c>
      <c r="AD2315">
        <v>5.10835913312693</v>
      </c>
      <c r="AF2315">
        <f>IF(AE2315="",V2315,AE2315)</f>
        <v>446.5</v>
      </c>
      <c r="AG2315">
        <v>13</v>
      </c>
      <c r="AH2315">
        <v>2012</v>
      </c>
      <c r="AI2315" t="s">
        <v>37</v>
      </c>
      <c r="AJ2315" t="s">
        <v>37</v>
      </c>
    </row>
    <row r="2316" spans="3:36" x14ac:dyDescent="0.3">
      <c r="C2316">
        <v>2316</v>
      </c>
      <c r="D2316" t="str">
        <f t="shared" si="69"/>
        <v>55-MEL</v>
      </c>
      <c r="E2316" t="str">
        <f>VLOOKUP($D2316,metadata!$B$2:$S$451,2,0)</f>
        <v>Urbanski, J; Mogi, M; O'Donnell, D; DeCotiis, M; Toma, T; Armbruster, P</v>
      </c>
      <c r="F2316" t="str">
        <f>VLOOKUP($D2316,metadata!$B$2:$S$451,3,0)</f>
        <v>Rapid Adaptive Evolution of Photoperiodic Response during Invasion and Range Expansion across a Climatic Gradient</v>
      </c>
      <c r="G2316" t="str">
        <f>VLOOKUP($D2316,metadata!$B$2:$S$451,4,0)</f>
        <v>10.1086/664709</v>
      </c>
      <c r="H2316" t="str">
        <f>VLOOKUP($D2316,metadata!$B$2:$S$451,5,0)</f>
        <v>y</v>
      </c>
      <c r="I2316" t="str">
        <f>VLOOKUP($D2316,metadata!$B$2:$S$451,6,0)</f>
        <v>a</v>
      </c>
      <c r="J2316" t="str">
        <f>VLOOKUP($D2316,metadata!$B$2:$S$451,7,0)</f>
        <v>i</v>
      </c>
      <c r="K2316">
        <f>VLOOKUP($D2316,metadata!$B$2:$S$451,8,0)</f>
        <v>21</v>
      </c>
      <c r="L2316">
        <f>VLOOKUP($D2316,metadata!$B$2:$S$451,9,0)</f>
        <v>12</v>
      </c>
      <c r="M2316" t="str">
        <f>VLOOKUP($D2316,metadata!$B$2:$S$451,10,0)</f>
        <v/>
      </c>
      <c r="N2316" t="str">
        <f>VLOOKUP($D2316,metadata!$B$2:$S$451,11,0)</f>
        <v>Aedes albopictus</v>
      </c>
      <c r="O2316" t="str">
        <f>VLOOKUP($D2316,metadata!$B$2:$S$451,12,0)</f>
        <v>diptera</v>
      </c>
      <c r="P2316" t="str">
        <f>VLOOKUP($D2316,metadata!$B$2:$S$451,13,0)</f>
        <v>MEL</v>
      </c>
      <c r="Q2316">
        <f>VLOOKUP($D2316,metadata!$B$2:$S$451,14,0)</f>
        <v>27.566666666666698</v>
      </c>
      <c r="R2316">
        <f>VLOOKUP($D2316,metadata!$B$2:$S$451,15,0)</f>
        <v>-80.366666666666703</v>
      </c>
      <c r="S2316" t="str">
        <f>VLOOKUP($D2316,metadata!$B$2:$S$451,16,0)</f>
        <v/>
      </c>
      <c r="T2316" t="str">
        <f>VLOOKUP($D2316,metadata!$B$2:$S$451,17,0)</f>
        <v/>
      </c>
      <c r="U2316" t="str">
        <f>VLOOKUP($D2316,metadata!$B$2:$S$451,18,0)</f>
        <v/>
      </c>
      <c r="V2316">
        <f>VLOOKUP($D2316,metadata!$B$2:$Z$451,19,0)</f>
        <v>446.5</v>
      </c>
      <c r="W2316" t="str">
        <f>VLOOKUP($D2316,metadata!$B$2:$Z$451,20,0)</f>
        <v>acc</v>
      </c>
      <c r="X2316" t="str">
        <f>VLOOKUP($D2316,metadata!$B$2:$Z$451,21,0)</f>
        <v/>
      </c>
      <c r="Y2316" t="str">
        <f>VLOOKUP($D2316,metadata!$B$2:$Z$451,22,0)</f>
        <v>55-6</v>
      </c>
      <c r="Z2316" t="str">
        <f>VLOOKUP($D2316,metadata!$B$2:$Z$451,23,0)</f>
        <v/>
      </c>
      <c r="AA2316" t="str">
        <f>VLOOKUP($D2316,metadata!$B$2:$Z$451,24,0)</f>
        <v/>
      </c>
      <c r="AB2316" t="str">
        <f>VLOOKUP($D2316,metadata!$B$2:$Z$451,25,0)</f>
        <v/>
      </c>
      <c r="AC2316">
        <v>13.220228384991801</v>
      </c>
      <c r="AD2316">
        <v>3.7151702786377498</v>
      </c>
      <c r="AF2316">
        <f>IF(AE2316="",V2316,AE2316)</f>
        <v>446.5</v>
      </c>
      <c r="AG2316">
        <v>13.25</v>
      </c>
      <c r="AH2316">
        <v>2012</v>
      </c>
      <c r="AI2316" t="s">
        <v>37</v>
      </c>
      <c r="AJ2316" t="s">
        <v>37</v>
      </c>
    </row>
    <row r="2317" spans="3:36" x14ac:dyDescent="0.3">
      <c r="C2317">
        <v>2317</v>
      </c>
      <c r="D2317" t="str">
        <f t="shared" si="69"/>
        <v>55-MEL</v>
      </c>
      <c r="E2317" t="str">
        <f>VLOOKUP($D2317,metadata!$B$2:$S$451,2,0)</f>
        <v>Urbanski, J; Mogi, M; O'Donnell, D; DeCotiis, M; Toma, T; Armbruster, P</v>
      </c>
      <c r="F2317" t="str">
        <f>VLOOKUP($D2317,metadata!$B$2:$S$451,3,0)</f>
        <v>Rapid Adaptive Evolution of Photoperiodic Response during Invasion and Range Expansion across a Climatic Gradient</v>
      </c>
      <c r="G2317" t="str">
        <f>VLOOKUP($D2317,metadata!$B$2:$S$451,4,0)</f>
        <v>10.1086/664709</v>
      </c>
      <c r="H2317" t="str">
        <f>VLOOKUP($D2317,metadata!$B$2:$S$451,5,0)</f>
        <v>y</v>
      </c>
      <c r="I2317" t="str">
        <f>VLOOKUP($D2317,metadata!$B$2:$S$451,6,0)</f>
        <v>a</v>
      </c>
      <c r="J2317" t="str">
        <f>VLOOKUP($D2317,metadata!$B$2:$S$451,7,0)</f>
        <v>i</v>
      </c>
      <c r="K2317">
        <f>VLOOKUP($D2317,metadata!$B$2:$S$451,8,0)</f>
        <v>21</v>
      </c>
      <c r="L2317">
        <f>VLOOKUP($D2317,metadata!$B$2:$S$451,9,0)</f>
        <v>12</v>
      </c>
      <c r="M2317" t="str">
        <f>VLOOKUP($D2317,metadata!$B$2:$S$451,10,0)</f>
        <v/>
      </c>
      <c r="N2317" t="str">
        <f>VLOOKUP($D2317,metadata!$B$2:$S$451,11,0)</f>
        <v>Aedes albopictus</v>
      </c>
      <c r="O2317" t="str">
        <f>VLOOKUP($D2317,metadata!$B$2:$S$451,12,0)</f>
        <v>diptera</v>
      </c>
      <c r="P2317" t="str">
        <f>VLOOKUP($D2317,metadata!$B$2:$S$451,13,0)</f>
        <v>MEL</v>
      </c>
      <c r="Q2317">
        <f>VLOOKUP($D2317,metadata!$B$2:$S$451,14,0)</f>
        <v>27.566666666666698</v>
      </c>
      <c r="R2317">
        <f>VLOOKUP($D2317,metadata!$B$2:$S$451,15,0)</f>
        <v>-80.366666666666703</v>
      </c>
      <c r="S2317" t="str">
        <f>VLOOKUP($D2317,metadata!$B$2:$S$451,16,0)</f>
        <v/>
      </c>
      <c r="T2317" t="str">
        <f>VLOOKUP($D2317,metadata!$B$2:$S$451,17,0)</f>
        <v/>
      </c>
      <c r="U2317" t="str">
        <f>VLOOKUP($D2317,metadata!$B$2:$S$451,18,0)</f>
        <v/>
      </c>
      <c r="V2317">
        <f>VLOOKUP($D2317,metadata!$B$2:$Z$451,19,0)</f>
        <v>446.5</v>
      </c>
      <c r="W2317" t="str">
        <f>VLOOKUP($D2317,metadata!$B$2:$Z$451,20,0)</f>
        <v>acc</v>
      </c>
      <c r="X2317" t="str">
        <f>VLOOKUP($D2317,metadata!$B$2:$Z$451,21,0)</f>
        <v/>
      </c>
      <c r="Y2317" t="str">
        <f>VLOOKUP($D2317,metadata!$B$2:$Z$451,22,0)</f>
        <v>55-6</v>
      </c>
      <c r="Z2317" t="str">
        <f>VLOOKUP($D2317,metadata!$B$2:$Z$451,23,0)</f>
        <v/>
      </c>
      <c r="AA2317" t="str">
        <f>VLOOKUP($D2317,metadata!$B$2:$Z$451,24,0)</f>
        <v/>
      </c>
      <c r="AB2317" t="str">
        <f>VLOOKUP($D2317,metadata!$B$2:$Z$451,25,0)</f>
        <v/>
      </c>
      <c r="AC2317">
        <v>13.494290375203899</v>
      </c>
      <c r="AD2317">
        <v>0.30959752321980699</v>
      </c>
      <c r="AF2317">
        <f>IF(AE2317="",V2317,AE2317)</f>
        <v>446.5</v>
      </c>
      <c r="AG2317">
        <v>13.5</v>
      </c>
      <c r="AH2317">
        <v>2012</v>
      </c>
      <c r="AI2317" t="s">
        <v>37</v>
      </c>
      <c r="AJ2317" t="s">
        <v>37</v>
      </c>
    </row>
    <row r="2318" spans="3:36" x14ac:dyDescent="0.3">
      <c r="C2318">
        <v>2318</v>
      </c>
      <c r="D2318" t="str">
        <f t="shared" si="69"/>
        <v>55-MEL</v>
      </c>
      <c r="E2318" t="str">
        <f>VLOOKUP($D2318,metadata!$B$2:$S$451,2,0)</f>
        <v>Urbanski, J; Mogi, M; O'Donnell, D; DeCotiis, M; Toma, T; Armbruster, P</v>
      </c>
      <c r="F2318" t="str">
        <f>VLOOKUP($D2318,metadata!$B$2:$S$451,3,0)</f>
        <v>Rapid Adaptive Evolution of Photoperiodic Response during Invasion and Range Expansion across a Climatic Gradient</v>
      </c>
      <c r="G2318" t="str">
        <f>VLOOKUP($D2318,metadata!$B$2:$S$451,4,0)</f>
        <v>10.1086/664709</v>
      </c>
      <c r="H2318" t="str">
        <f>VLOOKUP($D2318,metadata!$B$2:$S$451,5,0)</f>
        <v>y</v>
      </c>
      <c r="I2318" t="str">
        <f>VLOOKUP($D2318,metadata!$B$2:$S$451,6,0)</f>
        <v>a</v>
      </c>
      <c r="J2318" t="str">
        <f>VLOOKUP($D2318,metadata!$B$2:$S$451,7,0)</f>
        <v>i</v>
      </c>
      <c r="K2318">
        <f>VLOOKUP($D2318,metadata!$B$2:$S$451,8,0)</f>
        <v>21</v>
      </c>
      <c r="L2318">
        <f>VLOOKUP($D2318,metadata!$B$2:$S$451,9,0)</f>
        <v>12</v>
      </c>
      <c r="M2318" t="str">
        <f>VLOOKUP($D2318,metadata!$B$2:$S$451,10,0)</f>
        <v/>
      </c>
      <c r="N2318" t="str">
        <f>VLOOKUP($D2318,metadata!$B$2:$S$451,11,0)</f>
        <v>Aedes albopictus</v>
      </c>
      <c r="O2318" t="str">
        <f>VLOOKUP($D2318,metadata!$B$2:$S$451,12,0)</f>
        <v>diptera</v>
      </c>
      <c r="P2318" t="str">
        <f>VLOOKUP($D2318,metadata!$B$2:$S$451,13,0)</f>
        <v>MEL</v>
      </c>
      <c r="Q2318">
        <f>VLOOKUP($D2318,metadata!$B$2:$S$451,14,0)</f>
        <v>27.566666666666698</v>
      </c>
      <c r="R2318">
        <f>VLOOKUP($D2318,metadata!$B$2:$S$451,15,0)</f>
        <v>-80.366666666666703</v>
      </c>
      <c r="S2318" t="str">
        <f>VLOOKUP($D2318,metadata!$B$2:$S$451,16,0)</f>
        <v/>
      </c>
      <c r="T2318" t="str">
        <f>VLOOKUP($D2318,metadata!$B$2:$S$451,17,0)</f>
        <v/>
      </c>
      <c r="U2318" t="str">
        <f>VLOOKUP($D2318,metadata!$B$2:$S$451,18,0)</f>
        <v/>
      </c>
      <c r="V2318">
        <f>VLOOKUP($D2318,metadata!$B$2:$Z$451,19,0)</f>
        <v>446.5</v>
      </c>
      <c r="W2318" t="str">
        <f>VLOOKUP($D2318,metadata!$B$2:$Z$451,20,0)</f>
        <v>acc</v>
      </c>
      <c r="X2318" t="str">
        <f>VLOOKUP($D2318,metadata!$B$2:$Z$451,21,0)</f>
        <v/>
      </c>
      <c r="Y2318" t="str">
        <f>VLOOKUP($D2318,metadata!$B$2:$Z$451,22,0)</f>
        <v>55-6</v>
      </c>
      <c r="Z2318" t="str">
        <f>VLOOKUP($D2318,metadata!$B$2:$Z$451,23,0)</f>
        <v/>
      </c>
      <c r="AA2318" t="str">
        <f>VLOOKUP($D2318,metadata!$B$2:$Z$451,24,0)</f>
        <v/>
      </c>
      <c r="AB2318" t="str">
        <f>VLOOKUP($D2318,metadata!$B$2:$Z$451,25,0)</f>
        <v/>
      </c>
      <c r="AC2318">
        <v>13.729200652528499</v>
      </c>
      <c r="AD2318">
        <v>0.15479876160990999</v>
      </c>
      <c r="AF2318">
        <f>IF(AE2318="",V2318,AE2318)</f>
        <v>446.5</v>
      </c>
      <c r="AG2318">
        <v>13.75</v>
      </c>
      <c r="AH2318">
        <v>2012</v>
      </c>
      <c r="AI2318" t="s">
        <v>37</v>
      </c>
      <c r="AJ2318" t="s">
        <v>37</v>
      </c>
    </row>
    <row r="2319" spans="3:36" x14ac:dyDescent="0.3">
      <c r="C2319">
        <v>2319</v>
      </c>
      <c r="D2319" t="str">
        <f t="shared" si="69"/>
        <v>55-MEL</v>
      </c>
      <c r="E2319" t="str">
        <f>VLOOKUP($D2319,metadata!$B$2:$S$451,2,0)</f>
        <v>Urbanski, J; Mogi, M; O'Donnell, D; DeCotiis, M; Toma, T; Armbruster, P</v>
      </c>
      <c r="F2319" t="str">
        <f>VLOOKUP($D2319,metadata!$B$2:$S$451,3,0)</f>
        <v>Rapid Adaptive Evolution of Photoperiodic Response during Invasion and Range Expansion across a Climatic Gradient</v>
      </c>
      <c r="G2319" t="str">
        <f>VLOOKUP($D2319,metadata!$B$2:$S$451,4,0)</f>
        <v>10.1086/664709</v>
      </c>
      <c r="H2319" t="str">
        <f>VLOOKUP($D2319,metadata!$B$2:$S$451,5,0)</f>
        <v>y</v>
      </c>
      <c r="I2319" t="str">
        <f>VLOOKUP($D2319,metadata!$B$2:$S$451,6,0)</f>
        <v>a</v>
      </c>
      <c r="J2319" t="str">
        <f>VLOOKUP($D2319,metadata!$B$2:$S$451,7,0)</f>
        <v>i</v>
      </c>
      <c r="K2319">
        <f>VLOOKUP($D2319,metadata!$B$2:$S$451,8,0)</f>
        <v>21</v>
      </c>
      <c r="L2319">
        <f>VLOOKUP($D2319,metadata!$B$2:$S$451,9,0)</f>
        <v>12</v>
      </c>
      <c r="M2319" t="str">
        <f>VLOOKUP($D2319,metadata!$B$2:$S$451,10,0)</f>
        <v/>
      </c>
      <c r="N2319" t="str">
        <f>VLOOKUP($D2319,metadata!$B$2:$S$451,11,0)</f>
        <v>Aedes albopictus</v>
      </c>
      <c r="O2319" t="str">
        <f>VLOOKUP($D2319,metadata!$B$2:$S$451,12,0)</f>
        <v>diptera</v>
      </c>
      <c r="P2319" t="str">
        <f>VLOOKUP($D2319,metadata!$B$2:$S$451,13,0)</f>
        <v>MEL</v>
      </c>
      <c r="Q2319">
        <f>VLOOKUP($D2319,metadata!$B$2:$S$451,14,0)</f>
        <v>27.566666666666698</v>
      </c>
      <c r="R2319">
        <f>VLOOKUP($D2319,metadata!$B$2:$S$451,15,0)</f>
        <v>-80.366666666666703</v>
      </c>
      <c r="S2319" t="str">
        <f>VLOOKUP($D2319,metadata!$B$2:$S$451,16,0)</f>
        <v/>
      </c>
      <c r="T2319" t="str">
        <f>VLOOKUP($D2319,metadata!$B$2:$S$451,17,0)</f>
        <v/>
      </c>
      <c r="U2319" t="str">
        <f>VLOOKUP($D2319,metadata!$B$2:$S$451,18,0)</f>
        <v/>
      </c>
      <c r="V2319">
        <f>VLOOKUP($D2319,metadata!$B$2:$Z$451,19,0)</f>
        <v>446.5</v>
      </c>
      <c r="W2319" t="str">
        <f>VLOOKUP($D2319,metadata!$B$2:$Z$451,20,0)</f>
        <v>acc</v>
      </c>
      <c r="X2319" t="str">
        <f>VLOOKUP($D2319,metadata!$B$2:$Z$451,21,0)</f>
        <v/>
      </c>
      <c r="Y2319" t="str">
        <f>VLOOKUP($D2319,metadata!$B$2:$Z$451,22,0)</f>
        <v>55-6</v>
      </c>
      <c r="Z2319" t="str">
        <f>VLOOKUP($D2319,metadata!$B$2:$Z$451,23,0)</f>
        <v/>
      </c>
      <c r="AA2319" t="str">
        <f>VLOOKUP($D2319,metadata!$B$2:$Z$451,24,0)</f>
        <v/>
      </c>
      <c r="AB2319" t="str">
        <f>VLOOKUP($D2319,metadata!$B$2:$Z$451,25,0)</f>
        <v/>
      </c>
      <c r="AC2319">
        <v>13.9902120717781</v>
      </c>
      <c r="AD2319">
        <v>1.70278637770896</v>
      </c>
      <c r="AF2319">
        <f>IF(AE2319="",V2319,AE2319)</f>
        <v>446.5</v>
      </c>
      <c r="AG2319">
        <v>14</v>
      </c>
      <c r="AH2319">
        <v>2012</v>
      </c>
      <c r="AI2319" t="s">
        <v>37</v>
      </c>
      <c r="AJ2319" t="s">
        <v>37</v>
      </c>
    </row>
    <row r="2320" spans="3:36" x14ac:dyDescent="0.3">
      <c r="C2320">
        <v>2320</v>
      </c>
      <c r="D2320" t="str">
        <f t="shared" si="69"/>
        <v>55-MEL</v>
      </c>
      <c r="E2320" t="str">
        <f>VLOOKUP($D2320,metadata!$B$2:$S$451,2,0)</f>
        <v>Urbanski, J; Mogi, M; O'Donnell, D; DeCotiis, M; Toma, T; Armbruster, P</v>
      </c>
      <c r="F2320" t="str">
        <f>VLOOKUP($D2320,metadata!$B$2:$S$451,3,0)</f>
        <v>Rapid Adaptive Evolution of Photoperiodic Response during Invasion and Range Expansion across a Climatic Gradient</v>
      </c>
      <c r="G2320" t="str">
        <f>VLOOKUP($D2320,metadata!$B$2:$S$451,4,0)</f>
        <v>10.1086/664709</v>
      </c>
      <c r="H2320" t="str">
        <f>VLOOKUP($D2320,metadata!$B$2:$S$451,5,0)</f>
        <v>y</v>
      </c>
      <c r="I2320" t="str">
        <f>VLOOKUP($D2320,metadata!$B$2:$S$451,6,0)</f>
        <v>a</v>
      </c>
      <c r="J2320" t="str">
        <f>VLOOKUP($D2320,metadata!$B$2:$S$451,7,0)</f>
        <v>i</v>
      </c>
      <c r="K2320">
        <f>VLOOKUP($D2320,metadata!$B$2:$S$451,8,0)</f>
        <v>21</v>
      </c>
      <c r="L2320">
        <f>VLOOKUP($D2320,metadata!$B$2:$S$451,9,0)</f>
        <v>12</v>
      </c>
      <c r="M2320" t="str">
        <f>VLOOKUP($D2320,metadata!$B$2:$S$451,10,0)</f>
        <v/>
      </c>
      <c r="N2320" t="str">
        <f>VLOOKUP($D2320,metadata!$B$2:$S$451,11,0)</f>
        <v>Aedes albopictus</v>
      </c>
      <c r="O2320" t="str">
        <f>VLOOKUP($D2320,metadata!$B$2:$S$451,12,0)</f>
        <v>diptera</v>
      </c>
      <c r="P2320" t="str">
        <f>VLOOKUP($D2320,metadata!$B$2:$S$451,13,0)</f>
        <v>MEL</v>
      </c>
      <c r="Q2320">
        <f>VLOOKUP($D2320,metadata!$B$2:$S$451,14,0)</f>
        <v>27.566666666666698</v>
      </c>
      <c r="R2320">
        <f>VLOOKUP($D2320,metadata!$B$2:$S$451,15,0)</f>
        <v>-80.366666666666703</v>
      </c>
      <c r="S2320" t="str">
        <f>VLOOKUP($D2320,metadata!$B$2:$S$451,16,0)</f>
        <v/>
      </c>
      <c r="T2320" t="str">
        <f>VLOOKUP($D2320,metadata!$B$2:$S$451,17,0)</f>
        <v/>
      </c>
      <c r="U2320" t="str">
        <f>VLOOKUP($D2320,metadata!$B$2:$S$451,18,0)</f>
        <v/>
      </c>
      <c r="V2320">
        <f>VLOOKUP($D2320,metadata!$B$2:$Z$451,19,0)</f>
        <v>446.5</v>
      </c>
      <c r="W2320" t="str">
        <f>VLOOKUP($D2320,metadata!$B$2:$Z$451,20,0)</f>
        <v>acc</v>
      </c>
      <c r="X2320" t="str">
        <f>VLOOKUP($D2320,metadata!$B$2:$Z$451,21,0)</f>
        <v/>
      </c>
      <c r="Y2320" t="str">
        <f>VLOOKUP($D2320,metadata!$B$2:$Z$451,22,0)</f>
        <v>55-6</v>
      </c>
      <c r="Z2320" t="str">
        <f>VLOOKUP($D2320,metadata!$B$2:$Z$451,23,0)</f>
        <v/>
      </c>
      <c r="AA2320" t="str">
        <f>VLOOKUP($D2320,metadata!$B$2:$Z$451,24,0)</f>
        <v/>
      </c>
      <c r="AB2320" t="str">
        <f>VLOOKUP($D2320,metadata!$B$2:$Z$451,25,0)</f>
        <v/>
      </c>
      <c r="AC2320">
        <v>14.212071778140199</v>
      </c>
      <c r="AD2320">
        <v>1.70278637770896</v>
      </c>
      <c r="AF2320">
        <f>IF(AE2320="",V2320,AE2320)</f>
        <v>446.5</v>
      </c>
      <c r="AG2320">
        <v>14.25</v>
      </c>
      <c r="AH2320">
        <v>2012</v>
      </c>
      <c r="AI2320" t="s">
        <v>37</v>
      </c>
      <c r="AJ2320" t="s">
        <v>37</v>
      </c>
    </row>
    <row r="2321" spans="3:36" x14ac:dyDescent="0.3">
      <c r="C2321">
        <v>2321</v>
      </c>
      <c r="D2321" t="str">
        <f t="shared" si="69"/>
        <v>55-MEL</v>
      </c>
      <c r="E2321" t="str">
        <f>VLOOKUP($D2321,metadata!$B$2:$S$451,2,0)</f>
        <v>Urbanski, J; Mogi, M; O'Donnell, D; DeCotiis, M; Toma, T; Armbruster, P</v>
      </c>
      <c r="F2321" t="str">
        <f>VLOOKUP($D2321,metadata!$B$2:$S$451,3,0)</f>
        <v>Rapid Adaptive Evolution of Photoperiodic Response during Invasion and Range Expansion across a Climatic Gradient</v>
      </c>
      <c r="G2321" t="str">
        <f>VLOOKUP($D2321,metadata!$B$2:$S$451,4,0)</f>
        <v>10.1086/664709</v>
      </c>
      <c r="H2321" t="str">
        <f>VLOOKUP($D2321,metadata!$B$2:$S$451,5,0)</f>
        <v>y</v>
      </c>
      <c r="I2321" t="str">
        <f>VLOOKUP($D2321,metadata!$B$2:$S$451,6,0)</f>
        <v>a</v>
      </c>
      <c r="J2321" t="str">
        <f>VLOOKUP($D2321,metadata!$B$2:$S$451,7,0)</f>
        <v>i</v>
      </c>
      <c r="K2321">
        <f>VLOOKUP($D2321,metadata!$B$2:$S$451,8,0)</f>
        <v>21</v>
      </c>
      <c r="L2321">
        <f>VLOOKUP($D2321,metadata!$B$2:$S$451,9,0)</f>
        <v>12</v>
      </c>
      <c r="M2321" t="str">
        <f>VLOOKUP($D2321,metadata!$B$2:$S$451,10,0)</f>
        <v/>
      </c>
      <c r="N2321" t="str">
        <f>VLOOKUP($D2321,metadata!$B$2:$S$451,11,0)</f>
        <v>Aedes albopictus</v>
      </c>
      <c r="O2321" t="str">
        <f>VLOOKUP($D2321,metadata!$B$2:$S$451,12,0)</f>
        <v>diptera</v>
      </c>
      <c r="P2321" t="str">
        <f>VLOOKUP($D2321,metadata!$B$2:$S$451,13,0)</f>
        <v>MEL</v>
      </c>
      <c r="Q2321">
        <f>VLOOKUP($D2321,metadata!$B$2:$S$451,14,0)</f>
        <v>27.566666666666698</v>
      </c>
      <c r="R2321">
        <f>VLOOKUP($D2321,metadata!$B$2:$S$451,15,0)</f>
        <v>-80.366666666666703</v>
      </c>
      <c r="S2321" t="str">
        <f>VLOOKUP($D2321,metadata!$B$2:$S$451,16,0)</f>
        <v/>
      </c>
      <c r="T2321" t="str">
        <f>VLOOKUP($D2321,metadata!$B$2:$S$451,17,0)</f>
        <v/>
      </c>
      <c r="U2321" t="str">
        <f>VLOOKUP($D2321,metadata!$B$2:$S$451,18,0)</f>
        <v/>
      </c>
      <c r="V2321">
        <f>VLOOKUP($D2321,metadata!$B$2:$Z$451,19,0)</f>
        <v>446.5</v>
      </c>
      <c r="W2321" t="str">
        <f>VLOOKUP($D2321,metadata!$B$2:$Z$451,20,0)</f>
        <v>acc</v>
      </c>
      <c r="X2321" t="str">
        <f>VLOOKUP($D2321,metadata!$B$2:$Z$451,21,0)</f>
        <v/>
      </c>
      <c r="Y2321" t="str">
        <f>VLOOKUP($D2321,metadata!$B$2:$Z$451,22,0)</f>
        <v>55-6</v>
      </c>
      <c r="Z2321" t="str">
        <f>VLOOKUP($D2321,metadata!$B$2:$Z$451,23,0)</f>
        <v/>
      </c>
      <c r="AA2321" t="str">
        <f>VLOOKUP($D2321,metadata!$B$2:$Z$451,24,0)</f>
        <v/>
      </c>
      <c r="AB2321" t="str">
        <f>VLOOKUP($D2321,metadata!$B$2:$Z$451,25,0)</f>
        <v/>
      </c>
      <c r="AC2321">
        <v>14.4991843393148</v>
      </c>
      <c r="AD2321">
        <v>0.773993808049525</v>
      </c>
      <c r="AF2321">
        <f>IF(AE2321="",V2321,AE2321)</f>
        <v>446.5</v>
      </c>
      <c r="AG2321">
        <v>14.5</v>
      </c>
      <c r="AH2321">
        <v>2012</v>
      </c>
      <c r="AI2321" t="s">
        <v>37</v>
      </c>
      <c r="AJ2321" t="s">
        <v>37</v>
      </c>
    </row>
    <row r="2322" spans="3:36" x14ac:dyDescent="0.3">
      <c r="C2322">
        <v>2322</v>
      </c>
      <c r="D2322" t="str">
        <f t="shared" si="69"/>
        <v>55-MEL</v>
      </c>
      <c r="E2322" t="str">
        <f>VLOOKUP($D2322,metadata!$B$2:$S$451,2,0)</f>
        <v>Urbanski, J; Mogi, M; O'Donnell, D; DeCotiis, M; Toma, T; Armbruster, P</v>
      </c>
      <c r="F2322" t="str">
        <f>VLOOKUP($D2322,metadata!$B$2:$S$451,3,0)</f>
        <v>Rapid Adaptive Evolution of Photoperiodic Response during Invasion and Range Expansion across a Climatic Gradient</v>
      </c>
      <c r="G2322" t="str">
        <f>VLOOKUP($D2322,metadata!$B$2:$S$451,4,0)</f>
        <v>10.1086/664709</v>
      </c>
      <c r="H2322" t="str">
        <f>VLOOKUP($D2322,metadata!$B$2:$S$451,5,0)</f>
        <v>y</v>
      </c>
      <c r="I2322" t="str">
        <f>VLOOKUP($D2322,metadata!$B$2:$S$451,6,0)</f>
        <v>a</v>
      </c>
      <c r="J2322" t="str">
        <f>VLOOKUP($D2322,metadata!$B$2:$S$451,7,0)</f>
        <v>i</v>
      </c>
      <c r="K2322">
        <f>VLOOKUP($D2322,metadata!$B$2:$S$451,8,0)</f>
        <v>21</v>
      </c>
      <c r="L2322">
        <f>VLOOKUP($D2322,metadata!$B$2:$S$451,9,0)</f>
        <v>12</v>
      </c>
      <c r="M2322" t="str">
        <f>VLOOKUP($D2322,metadata!$B$2:$S$451,10,0)</f>
        <v/>
      </c>
      <c r="N2322" t="str">
        <f>VLOOKUP($D2322,metadata!$B$2:$S$451,11,0)</f>
        <v>Aedes albopictus</v>
      </c>
      <c r="O2322" t="str">
        <f>VLOOKUP($D2322,metadata!$B$2:$S$451,12,0)</f>
        <v>diptera</v>
      </c>
      <c r="P2322" t="str">
        <f>VLOOKUP($D2322,metadata!$B$2:$S$451,13,0)</f>
        <v>MEL</v>
      </c>
      <c r="Q2322">
        <f>VLOOKUP($D2322,metadata!$B$2:$S$451,14,0)</f>
        <v>27.566666666666698</v>
      </c>
      <c r="R2322">
        <f>VLOOKUP($D2322,metadata!$B$2:$S$451,15,0)</f>
        <v>-80.366666666666703</v>
      </c>
      <c r="S2322" t="str">
        <f>VLOOKUP($D2322,metadata!$B$2:$S$451,16,0)</f>
        <v/>
      </c>
      <c r="T2322" t="str">
        <f>VLOOKUP($D2322,metadata!$B$2:$S$451,17,0)</f>
        <v/>
      </c>
      <c r="U2322" t="str">
        <f>VLOOKUP($D2322,metadata!$B$2:$S$451,18,0)</f>
        <v/>
      </c>
      <c r="V2322">
        <f>VLOOKUP($D2322,metadata!$B$2:$Z$451,19,0)</f>
        <v>446.5</v>
      </c>
      <c r="W2322" t="str">
        <f>VLOOKUP($D2322,metadata!$B$2:$Z$451,20,0)</f>
        <v>acc</v>
      </c>
      <c r="X2322" t="str">
        <f>VLOOKUP($D2322,metadata!$B$2:$Z$451,21,0)</f>
        <v/>
      </c>
      <c r="Y2322" t="str">
        <f>VLOOKUP($D2322,metadata!$B$2:$Z$451,22,0)</f>
        <v>55-6</v>
      </c>
      <c r="Z2322" t="str">
        <f>VLOOKUP($D2322,metadata!$B$2:$Z$451,23,0)</f>
        <v/>
      </c>
      <c r="AA2322" t="str">
        <f>VLOOKUP($D2322,metadata!$B$2:$Z$451,24,0)</f>
        <v/>
      </c>
      <c r="AB2322" t="str">
        <f>VLOOKUP($D2322,metadata!$B$2:$Z$451,25,0)</f>
        <v/>
      </c>
      <c r="AC2322">
        <v>15.9869494290375</v>
      </c>
      <c r="AD2322">
        <v>1.0835913312693399</v>
      </c>
      <c r="AF2322">
        <f>IF(AE2322="",V2322,AE2322)</f>
        <v>446.5</v>
      </c>
      <c r="AG2322">
        <v>16</v>
      </c>
      <c r="AH2322">
        <v>2012</v>
      </c>
      <c r="AI2322" t="s">
        <v>37</v>
      </c>
      <c r="AJ2322" t="s">
        <v>37</v>
      </c>
    </row>
    <row r="2323" spans="3:36" x14ac:dyDescent="0.3">
      <c r="C2323">
        <v>2323</v>
      </c>
      <c r="D2323" t="str">
        <f t="shared" si="69"/>
        <v>55-NEW</v>
      </c>
      <c r="E2323" t="str">
        <f>VLOOKUP($D2323,metadata!$B$2:$S$451,2,0)</f>
        <v>Urbanski, J; Mogi, M; O'Donnell, D; DeCotiis, M; Toma, T; Armbruster, P</v>
      </c>
      <c r="F2323" t="str">
        <f>VLOOKUP($D2323,metadata!$B$2:$S$451,3,0)</f>
        <v>Rapid Adaptive Evolution of Photoperiodic Response during Invasion and Range Expansion across a Climatic Gradient</v>
      </c>
      <c r="G2323" t="str">
        <f>VLOOKUP($D2323,metadata!$B$2:$S$451,4,0)</f>
        <v>10.1086/664709</v>
      </c>
      <c r="H2323" t="str">
        <f>VLOOKUP($D2323,metadata!$B$2:$S$451,5,0)</f>
        <v>y</v>
      </c>
      <c r="I2323" t="str">
        <f>VLOOKUP($D2323,metadata!$B$2:$S$451,6,0)</f>
        <v>a</v>
      </c>
      <c r="J2323" t="str">
        <f>VLOOKUP($D2323,metadata!$B$2:$S$451,7,0)</f>
        <v>i</v>
      </c>
      <c r="K2323">
        <f>VLOOKUP($D2323,metadata!$B$2:$S$451,8,0)</f>
        <v>21</v>
      </c>
      <c r="L2323">
        <f>VLOOKUP($D2323,metadata!$B$2:$S$451,9,0)</f>
        <v>12</v>
      </c>
      <c r="M2323" t="str">
        <f>VLOOKUP($D2323,metadata!$B$2:$S$451,10,0)</f>
        <v/>
      </c>
      <c r="N2323" t="str">
        <f>VLOOKUP($D2323,metadata!$B$2:$S$451,11,0)</f>
        <v>Aedes albopictus</v>
      </c>
      <c r="O2323" t="str">
        <f>VLOOKUP($D2323,metadata!$B$2:$S$451,12,0)</f>
        <v>diptera</v>
      </c>
      <c r="P2323" t="str">
        <f>VLOOKUP($D2323,metadata!$B$2:$S$451,13,0)</f>
        <v>NEW</v>
      </c>
      <c r="Q2323">
        <f>VLOOKUP($D2323,metadata!$B$2:$S$451,14,0)</f>
        <v>40.716666666666697</v>
      </c>
      <c r="R2323">
        <f>VLOOKUP($D2323,metadata!$B$2:$S$451,15,0)</f>
        <v>-74.066666666666706</v>
      </c>
      <c r="S2323" t="str">
        <f>VLOOKUP($D2323,metadata!$B$2:$S$451,16,0)</f>
        <v/>
      </c>
      <c r="T2323" t="str">
        <f>VLOOKUP($D2323,metadata!$B$2:$S$451,17,0)</f>
        <v/>
      </c>
      <c r="U2323" t="str">
        <f>VLOOKUP($D2323,metadata!$B$2:$S$451,18,0)</f>
        <v/>
      </c>
      <c r="V2323">
        <f>VLOOKUP($D2323,metadata!$B$2:$Z$451,19,0)</f>
        <v>458.5</v>
      </c>
      <c r="W2323" t="str">
        <f>VLOOKUP($D2323,metadata!$B$2:$Z$451,20,0)</f>
        <v>acc</v>
      </c>
      <c r="X2323" t="str">
        <f>VLOOKUP($D2323,metadata!$B$2:$Z$451,21,0)</f>
        <v/>
      </c>
      <c r="Y2323" t="str">
        <f>VLOOKUP($D2323,metadata!$B$2:$Z$451,22,0)</f>
        <v>55-7</v>
      </c>
      <c r="Z2323" t="str">
        <f>VLOOKUP($D2323,metadata!$B$2:$Z$451,23,0)</f>
        <v/>
      </c>
      <c r="AA2323" t="str">
        <f>VLOOKUP($D2323,metadata!$B$2:$Z$451,24,0)</f>
        <v/>
      </c>
      <c r="AB2323" t="str">
        <f>VLOOKUP($D2323,metadata!$B$2:$Z$451,25,0)</f>
        <v/>
      </c>
      <c r="AC2323">
        <v>7.9849122877043097</v>
      </c>
      <c r="AD2323">
        <v>99.289520426287694</v>
      </c>
      <c r="AF2323">
        <f>IF(AE2323="",V2323,AE2323)</f>
        <v>458.5</v>
      </c>
      <c r="AG2323">
        <v>8</v>
      </c>
      <c r="AH2323">
        <v>2012</v>
      </c>
      <c r="AI2323" t="s">
        <v>37</v>
      </c>
      <c r="AJ2323" t="s">
        <v>37</v>
      </c>
    </row>
    <row r="2324" spans="3:36" x14ac:dyDescent="0.3">
      <c r="C2324">
        <v>2324</v>
      </c>
      <c r="D2324" t="str">
        <f t="shared" si="69"/>
        <v>55-NEW</v>
      </c>
      <c r="E2324" t="str">
        <f>VLOOKUP($D2324,metadata!$B$2:$S$451,2,0)</f>
        <v>Urbanski, J; Mogi, M; O'Donnell, D; DeCotiis, M; Toma, T; Armbruster, P</v>
      </c>
      <c r="F2324" t="str">
        <f>VLOOKUP($D2324,metadata!$B$2:$S$451,3,0)</f>
        <v>Rapid Adaptive Evolution of Photoperiodic Response during Invasion and Range Expansion across a Climatic Gradient</v>
      </c>
      <c r="G2324" t="str">
        <f>VLOOKUP($D2324,metadata!$B$2:$S$451,4,0)</f>
        <v>10.1086/664709</v>
      </c>
      <c r="H2324" t="str">
        <f>VLOOKUP($D2324,metadata!$B$2:$S$451,5,0)</f>
        <v>y</v>
      </c>
      <c r="I2324" t="str">
        <f>VLOOKUP($D2324,metadata!$B$2:$S$451,6,0)</f>
        <v>a</v>
      </c>
      <c r="J2324" t="str">
        <f>VLOOKUP($D2324,metadata!$B$2:$S$451,7,0)</f>
        <v>i</v>
      </c>
      <c r="K2324">
        <f>VLOOKUP($D2324,metadata!$B$2:$S$451,8,0)</f>
        <v>21</v>
      </c>
      <c r="L2324">
        <f>VLOOKUP($D2324,metadata!$B$2:$S$451,9,0)</f>
        <v>12</v>
      </c>
      <c r="M2324" t="str">
        <f>VLOOKUP($D2324,metadata!$B$2:$S$451,10,0)</f>
        <v/>
      </c>
      <c r="N2324" t="str">
        <f>VLOOKUP($D2324,metadata!$B$2:$S$451,11,0)</f>
        <v>Aedes albopictus</v>
      </c>
      <c r="O2324" t="str">
        <f>VLOOKUP($D2324,metadata!$B$2:$S$451,12,0)</f>
        <v>diptera</v>
      </c>
      <c r="P2324" t="str">
        <f>VLOOKUP($D2324,metadata!$B$2:$S$451,13,0)</f>
        <v>NEW</v>
      </c>
      <c r="Q2324">
        <f>VLOOKUP($D2324,metadata!$B$2:$S$451,14,0)</f>
        <v>40.716666666666697</v>
      </c>
      <c r="R2324">
        <f>VLOOKUP($D2324,metadata!$B$2:$S$451,15,0)</f>
        <v>-74.066666666666706</v>
      </c>
      <c r="S2324" t="str">
        <f>VLOOKUP($D2324,metadata!$B$2:$S$451,16,0)</f>
        <v/>
      </c>
      <c r="T2324" t="str">
        <f>VLOOKUP($D2324,metadata!$B$2:$S$451,17,0)</f>
        <v/>
      </c>
      <c r="U2324" t="str">
        <f>VLOOKUP($D2324,metadata!$B$2:$S$451,18,0)</f>
        <v/>
      </c>
      <c r="V2324">
        <f>VLOOKUP($D2324,metadata!$B$2:$Z$451,19,0)</f>
        <v>458.5</v>
      </c>
      <c r="W2324" t="str">
        <f>VLOOKUP($D2324,metadata!$B$2:$Z$451,20,0)</f>
        <v>acc</v>
      </c>
      <c r="X2324" t="str">
        <f>VLOOKUP($D2324,metadata!$B$2:$Z$451,21,0)</f>
        <v/>
      </c>
      <c r="Y2324" t="str">
        <f>VLOOKUP($D2324,metadata!$B$2:$Z$451,22,0)</f>
        <v>55-7</v>
      </c>
      <c r="Z2324" t="str">
        <f>VLOOKUP($D2324,metadata!$B$2:$Z$451,23,0)</f>
        <v/>
      </c>
      <c r="AA2324" t="str">
        <f>VLOOKUP($D2324,metadata!$B$2:$Z$451,24,0)</f>
        <v/>
      </c>
      <c r="AB2324" t="str">
        <f>VLOOKUP($D2324,metadata!$B$2:$Z$451,25,0)</f>
        <v/>
      </c>
      <c r="AC2324">
        <v>12.029669839876</v>
      </c>
      <c r="AD2324">
        <v>98.046181172291298</v>
      </c>
      <c r="AF2324">
        <f>IF(AE2324="",V2324,AE2324)</f>
        <v>458.5</v>
      </c>
      <c r="AG2324">
        <v>12</v>
      </c>
      <c r="AH2324">
        <v>2012</v>
      </c>
      <c r="AI2324" t="s">
        <v>37</v>
      </c>
      <c r="AJ2324" t="s">
        <v>37</v>
      </c>
    </row>
    <row r="2325" spans="3:36" x14ac:dyDescent="0.3">
      <c r="C2325">
        <v>2325</v>
      </c>
      <c r="D2325" t="str">
        <f t="shared" si="69"/>
        <v>55-NEW</v>
      </c>
      <c r="E2325" t="str">
        <f>VLOOKUP($D2325,metadata!$B$2:$S$451,2,0)</f>
        <v>Urbanski, J; Mogi, M; O'Donnell, D; DeCotiis, M; Toma, T; Armbruster, P</v>
      </c>
      <c r="F2325" t="str">
        <f>VLOOKUP($D2325,metadata!$B$2:$S$451,3,0)</f>
        <v>Rapid Adaptive Evolution of Photoperiodic Response during Invasion and Range Expansion across a Climatic Gradient</v>
      </c>
      <c r="G2325" t="str">
        <f>VLOOKUP($D2325,metadata!$B$2:$S$451,4,0)</f>
        <v>10.1086/664709</v>
      </c>
      <c r="H2325" t="str">
        <f>VLOOKUP($D2325,metadata!$B$2:$S$451,5,0)</f>
        <v>y</v>
      </c>
      <c r="I2325" t="str">
        <f>VLOOKUP($D2325,metadata!$B$2:$S$451,6,0)</f>
        <v>a</v>
      </c>
      <c r="J2325" t="str">
        <f>VLOOKUP($D2325,metadata!$B$2:$S$451,7,0)</f>
        <v>i</v>
      </c>
      <c r="K2325">
        <f>VLOOKUP($D2325,metadata!$B$2:$S$451,8,0)</f>
        <v>21</v>
      </c>
      <c r="L2325">
        <f>VLOOKUP($D2325,metadata!$B$2:$S$451,9,0)</f>
        <v>12</v>
      </c>
      <c r="M2325" t="str">
        <f>VLOOKUP($D2325,metadata!$B$2:$S$451,10,0)</f>
        <v/>
      </c>
      <c r="N2325" t="str">
        <f>VLOOKUP($D2325,metadata!$B$2:$S$451,11,0)</f>
        <v>Aedes albopictus</v>
      </c>
      <c r="O2325" t="str">
        <f>VLOOKUP($D2325,metadata!$B$2:$S$451,12,0)</f>
        <v>diptera</v>
      </c>
      <c r="P2325" t="str">
        <f>VLOOKUP($D2325,metadata!$B$2:$S$451,13,0)</f>
        <v>NEW</v>
      </c>
      <c r="Q2325">
        <f>VLOOKUP($D2325,metadata!$B$2:$S$451,14,0)</f>
        <v>40.716666666666697</v>
      </c>
      <c r="R2325">
        <f>VLOOKUP($D2325,metadata!$B$2:$S$451,15,0)</f>
        <v>-74.066666666666706</v>
      </c>
      <c r="S2325" t="str">
        <f>VLOOKUP($D2325,metadata!$B$2:$S$451,16,0)</f>
        <v/>
      </c>
      <c r="T2325" t="str">
        <f>VLOOKUP($D2325,metadata!$B$2:$S$451,17,0)</f>
        <v/>
      </c>
      <c r="U2325" t="str">
        <f>VLOOKUP($D2325,metadata!$B$2:$S$451,18,0)</f>
        <v/>
      </c>
      <c r="V2325">
        <f>VLOOKUP($D2325,metadata!$B$2:$Z$451,19,0)</f>
        <v>458.5</v>
      </c>
      <c r="W2325" t="str">
        <f>VLOOKUP($D2325,metadata!$B$2:$Z$451,20,0)</f>
        <v>acc</v>
      </c>
      <c r="X2325" t="str">
        <f>VLOOKUP($D2325,metadata!$B$2:$Z$451,21,0)</f>
        <v/>
      </c>
      <c r="Y2325" t="str">
        <f>VLOOKUP($D2325,metadata!$B$2:$Z$451,22,0)</f>
        <v>55-7</v>
      </c>
      <c r="Z2325" t="str">
        <f>VLOOKUP($D2325,metadata!$B$2:$Z$451,23,0)</f>
        <v/>
      </c>
      <c r="AA2325" t="str">
        <f>VLOOKUP($D2325,metadata!$B$2:$Z$451,24,0)</f>
        <v/>
      </c>
      <c r="AB2325" t="str">
        <f>VLOOKUP($D2325,metadata!$B$2:$Z$451,25,0)</f>
        <v/>
      </c>
      <c r="AC2325">
        <v>12.5092036375489</v>
      </c>
      <c r="AD2325">
        <v>98.934280639431606</v>
      </c>
      <c r="AF2325">
        <f>IF(AE2325="",V2325,AE2325)</f>
        <v>458.5</v>
      </c>
      <c r="AG2325">
        <v>12.5</v>
      </c>
      <c r="AH2325">
        <v>2012</v>
      </c>
      <c r="AI2325" t="s">
        <v>37</v>
      </c>
      <c r="AJ2325" t="s">
        <v>37</v>
      </c>
    </row>
    <row r="2326" spans="3:36" x14ac:dyDescent="0.3">
      <c r="C2326">
        <v>2326</v>
      </c>
      <c r="D2326" t="str">
        <f t="shared" si="69"/>
        <v>55-NEW</v>
      </c>
      <c r="E2326" t="str">
        <f>VLOOKUP($D2326,metadata!$B$2:$S$451,2,0)</f>
        <v>Urbanski, J; Mogi, M; O'Donnell, D; DeCotiis, M; Toma, T; Armbruster, P</v>
      </c>
      <c r="F2326" t="str">
        <f>VLOOKUP($D2326,metadata!$B$2:$S$451,3,0)</f>
        <v>Rapid Adaptive Evolution of Photoperiodic Response during Invasion and Range Expansion across a Climatic Gradient</v>
      </c>
      <c r="G2326" t="str">
        <f>VLOOKUP($D2326,metadata!$B$2:$S$451,4,0)</f>
        <v>10.1086/664709</v>
      </c>
      <c r="H2326" t="str">
        <f>VLOOKUP($D2326,metadata!$B$2:$S$451,5,0)</f>
        <v>y</v>
      </c>
      <c r="I2326" t="str">
        <f>VLOOKUP($D2326,metadata!$B$2:$S$451,6,0)</f>
        <v>a</v>
      </c>
      <c r="J2326" t="str">
        <f>VLOOKUP($D2326,metadata!$B$2:$S$451,7,0)</f>
        <v>i</v>
      </c>
      <c r="K2326">
        <f>VLOOKUP($D2326,metadata!$B$2:$S$451,8,0)</f>
        <v>21</v>
      </c>
      <c r="L2326">
        <f>VLOOKUP($D2326,metadata!$B$2:$S$451,9,0)</f>
        <v>12</v>
      </c>
      <c r="M2326" t="str">
        <f>VLOOKUP($D2326,metadata!$B$2:$S$451,10,0)</f>
        <v/>
      </c>
      <c r="N2326" t="str">
        <f>VLOOKUP($D2326,metadata!$B$2:$S$451,11,0)</f>
        <v>Aedes albopictus</v>
      </c>
      <c r="O2326" t="str">
        <f>VLOOKUP($D2326,metadata!$B$2:$S$451,12,0)</f>
        <v>diptera</v>
      </c>
      <c r="P2326" t="str">
        <f>VLOOKUP($D2326,metadata!$B$2:$S$451,13,0)</f>
        <v>NEW</v>
      </c>
      <c r="Q2326">
        <f>VLOOKUP($D2326,metadata!$B$2:$S$451,14,0)</f>
        <v>40.716666666666697</v>
      </c>
      <c r="R2326">
        <f>VLOOKUP($D2326,metadata!$B$2:$S$451,15,0)</f>
        <v>-74.066666666666706</v>
      </c>
      <c r="S2326" t="str">
        <f>VLOOKUP($D2326,metadata!$B$2:$S$451,16,0)</f>
        <v/>
      </c>
      <c r="T2326" t="str">
        <f>VLOOKUP($D2326,metadata!$B$2:$S$451,17,0)</f>
        <v/>
      </c>
      <c r="U2326" t="str">
        <f>VLOOKUP($D2326,metadata!$B$2:$S$451,18,0)</f>
        <v/>
      </c>
      <c r="V2326">
        <f>VLOOKUP($D2326,metadata!$B$2:$Z$451,19,0)</f>
        <v>458.5</v>
      </c>
      <c r="W2326" t="str">
        <f>VLOOKUP($D2326,metadata!$B$2:$Z$451,20,0)</f>
        <v>acc</v>
      </c>
      <c r="X2326" t="str">
        <f>VLOOKUP($D2326,metadata!$B$2:$Z$451,21,0)</f>
        <v/>
      </c>
      <c r="Y2326" t="str">
        <f>VLOOKUP($D2326,metadata!$B$2:$Z$451,22,0)</f>
        <v>55-7</v>
      </c>
      <c r="Z2326" t="str">
        <f>VLOOKUP($D2326,metadata!$B$2:$Z$451,23,0)</f>
        <v/>
      </c>
      <c r="AA2326" t="str">
        <f>VLOOKUP($D2326,metadata!$B$2:$Z$451,24,0)</f>
        <v/>
      </c>
      <c r="AB2326" t="str">
        <f>VLOOKUP($D2326,metadata!$B$2:$Z$451,25,0)</f>
        <v/>
      </c>
      <c r="AC2326">
        <v>12.8688340285123</v>
      </c>
      <c r="AD2326">
        <v>99.467140319715796</v>
      </c>
      <c r="AF2326">
        <f>IF(AE2326="",V2326,AE2326)</f>
        <v>458.5</v>
      </c>
      <c r="AG2326">
        <v>12.75</v>
      </c>
      <c r="AH2326">
        <v>2012</v>
      </c>
      <c r="AI2326" t="s">
        <v>37</v>
      </c>
      <c r="AJ2326" t="s">
        <v>37</v>
      </c>
    </row>
    <row r="2327" spans="3:36" x14ac:dyDescent="0.3">
      <c r="C2327">
        <v>2327</v>
      </c>
      <c r="D2327" t="str">
        <f t="shared" si="69"/>
        <v>55-NEW</v>
      </c>
      <c r="E2327" t="str">
        <f>VLOOKUP($D2327,metadata!$B$2:$S$451,2,0)</f>
        <v>Urbanski, J; Mogi, M; O'Donnell, D; DeCotiis, M; Toma, T; Armbruster, P</v>
      </c>
      <c r="F2327" t="str">
        <f>VLOOKUP($D2327,metadata!$B$2:$S$451,3,0)</f>
        <v>Rapid Adaptive Evolution of Photoperiodic Response during Invasion and Range Expansion across a Climatic Gradient</v>
      </c>
      <c r="G2327" t="str">
        <f>VLOOKUP($D2327,metadata!$B$2:$S$451,4,0)</f>
        <v>10.1086/664709</v>
      </c>
      <c r="H2327" t="str">
        <f>VLOOKUP($D2327,metadata!$B$2:$S$451,5,0)</f>
        <v>y</v>
      </c>
      <c r="I2327" t="str">
        <f>VLOOKUP($D2327,metadata!$B$2:$S$451,6,0)</f>
        <v>a</v>
      </c>
      <c r="J2327" t="str">
        <f>VLOOKUP($D2327,metadata!$B$2:$S$451,7,0)</f>
        <v>i</v>
      </c>
      <c r="K2327">
        <f>VLOOKUP($D2327,metadata!$B$2:$S$451,8,0)</f>
        <v>21</v>
      </c>
      <c r="L2327">
        <f>VLOOKUP($D2327,metadata!$B$2:$S$451,9,0)</f>
        <v>12</v>
      </c>
      <c r="M2327" t="str">
        <f>VLOOKUP($D2327,metadata!$B$2:$S$451,10,0)</f>
        <v/>
      </c>
      <c r="N2327" t="str">
        <f>VLOOKUP($D2327,metadata!$B$2:$S$451,11,0)</f>
        <v>Aedes albopictus</v>
      </c>
      <c r="O2327" t="str">
        <f>VLOOKUP($D2327,metadata!$B$2:$S$451,12,0)</f>
        <v>diptera</v>
      </c>
      <c r="P2327" t="str">
        <f>VLOOKUP($D2327,metadata!$B$2:$S$451,13,0)</f>
        <v>NEW</v>
      </c>
      <c r="Q2327">
        <f>VLOOKUP($D2327,metadata!$B$2:$S$451,14,0)</f>
        <v>40.716666666666697</v>
      </c>
      <c r="R2327">
        <f>VLOOKUP($D2327,metadata!$B$2:$S$451,15,0)</f>
        <v>-74.066666666666706</v>
      </c>
      <c r="S2327" t="str">
        <f>VLOOKUP($D2327,metadata!$B$2:$S$451,16,0)</f>
        <v/>
      </c>
      <c r="T2327" t="str">
        <f>VLOOKUP($D2327,metadata!$B$2:$S$451,17,0)</f>
        <v/>
      </c>
      <c r="U2327" t="str">
        <f>VLOOKUP($D2327,metadata!$B$2:$S$451,18,0)</f>
        <v/>
      </c>
      <c r="V2327">
        <f>VLOOKUP($D2327,metadata!$B$2:$Z$451,19,0)</f>
        <v>458.5</v>
      </c>
      <c r="W2327" t="str">
        <f>VLOOKUP($D2327,metadata!$B$2:$Z$451,20,0)</f>
        <v>acc</v>
      </c>
      <c r="X2327" t="str">
        <f>VLOOKUP($D2327,metadata!$B$2:$Z$451,21,0)</f>
        <v/>
      </c>
      <c r="Y2327" t="str">
        <f>VLOOKUP($D2327,metadata!$B$2:$Z$451,22,0)</f>
        <v>55-7</v>
      </c>
      <c r="Z2327" t="str">
        <f>VLOOKUP($D2327,metadata!$B$2:$Z$451,23,0)</f>
        <v/>
      </c>
      <c r="AA2327" t="str">
        <f>VLOOKUP($D2327,metadata!$B$2:$Z$451,24,0)</f>
        <v/>
      </c>
      <c r="AB2327" t="str">
        <f>VLOOKUP($D2327,metadata!$B$2:$Z$451,25,0)</f>
        <v/>
      </c>
      <c r="AC2327">
        <v>13.0182742264886</v>
      </c>
      <c r="AD2327">
        <v>96.980461811722904</v>
      </c>
      <c r="AF2327">
        <f>IF(AE2327="",V2327,AE2327)</f>
        <v>458.5</v>
      </c>
      <c r="AG2327">
        <v>13</v>
      </c>
      <c r="AH2327">
        <v>2012</v>
      </c>
      <c r="AI2327" t="s">
        <v>37</v>
      </c>
      <c r="AJ2327" t="s">
        <v>37</v>
      </c>
    </row>
    <row r="2328" spans="3:36" x14ac:dyDescent="0.3">
      <c r="C2328">
        <v>2328</v>
      </c>
      <c r="D2328" t="str">
        <f t="shared" si="69"/>
        <v>55-NEW</v>
      </c>
      <c r="E2328" t="str">
        <f>VLOOKUP($D2328,metadata!$B$2:$S$451,2,0)</f>
        <v>Urbanski, J; Mogi, M; O'Donnell, D; DeCotiis, M; Toma, T; Armbruster, P</v>
      </c>
      <c r="F2328" t="str">
        <f>VLOOKUP($D2328,metadata!$B$2:$S$451,3,0)</f>
        <v>Rapid Adaptive Evolution of Photoperiodic Response during Invasion and Range Expansion across a Climatic Gradient</v>
      </c>
      <c r="G2328" t="str">
        <f>VLOOKUP($D2328,metadata!$B$2:$S$451,4,0)</f>
        <v>10.1086/664709</v>
      </c>
      <c r="H2328" t="str">
        <f>VLOOKUP($D2328,metadata!$B$2:$S$451,5,0)</f>
        <v>y</v>
      </c>
      <c r="I2328" t="str">
        <f>VLOOKUP($D2328,metadata!$B$2:$S$451,6,0)</f>
        <v>a</v>
      </c>
      <c r="J2328" t="str">
        <f>VLOOKUP($D2328,metadata!$B$2:$S$451,7,0)</f>
        <v>i</v>
      </c>
      <c r="K2328">
        <f>VLOOKUP($D2328,metadata!$B$2:$S$451,8,0)</f>
        <v>21</v>
      </c>
      <c r="L2328">
        <f>VLOOKUP($D2328,metadata!$B$2:$S$451,9,0)</f>
        <v>12</v>
      </c>
      <c r="M2328" t="str">
        <f>VLOOKUP($D2328,metadata!$B$2:$S$451,10,0)</f>
        <v/>
      </c>
      <c r="N2328" t="str">
        <f>VLOOKUP($D2328,metadata!$B$2:$S$451,11,0)</f>
        <v>Aedes albopictus</v>
      </c>
      <c r="O2328" t="str">
        <f>VLOOKUP($D2328,metadata!$B$2:$S$451,12,0)</f>
        <v>diptera</v>
      </c>
      <c r="P2328" t="str">
        <f>VLOOKUP($D2328,metadata!$B$2:$S$451,13,0)</f>
        <v>NEW</v>
      </c>
      <c r="Q2328">
        <f>VLOOKUP($D2328,metadata!$B$2:$S$451,14,0)</f>
        <v>40.716666666666697</v>
      </c>
      <c r="R2328">
        <f>VLOOKUP($D2328,metadata!$B$2:$S$451,15,0)</f>
        <v>-74.066666666666706</v>
      </c>
      <c r="S2328" t="str">
        <f>VLOOKUP($D2328,metadata!$B$2:$S$451,16,0)</f>
        <v/>
      </c>
      <c r="T2328" t="str">
        <f>VLOOKUP($D2328,metadata!$B$2:$S$451,17,0)</f>
        <v/>
      </c>
      <c r="U2328" t="str">
        <f>VLOOKUP($D2328,metadata!$B$2:$S$451,18,0)</f>
        <v/>
      </c>
      <c r="V2328">
        <f>VLOOKUP($D2328,metadata!$B$2:$Z$451,19,0)</f>
        <v>458.5</v>
      </c>
      <c r="W2328" t="str">
        <f>VLOOKUP($D2328,metadata!$B$2:$Z$451,20,0)</f>
        <v>acc</v>
      </c>
      <c r="X2328" t="str">
        <f>VLOOKUP($D2328,metadata!$B$2:$Z$451,21,0)</f>
        <v/>
      </c>
      <c r="Y2328" t="str">
        <f>VLOOKUP($D2328,metadata!$B$2:$Z$451,22,0)</f>
        <v>55-7</v>
      </c>
      <c r="Z2328" t="str">
        <f>VLOOKUP($D2328,metadata!$B$2:$Z$451,23,0)</f>
        <v/>
      </c>
      <c r="AA2328" t="str">
        <f>VLOOKUP($D2328,metadata!$B$2:$Z$451,24,0)</f>
        <v/>
      </c>
      <c r="AB2328" t="str">
        <f>VLOOKUP($D2328,metadata!$B$2:$Z$451,25,0)</f>
        <v/>
      </c>
      <c r="AC2328">
        <v>13.273088923037999</v>
      </c>
      <c r="AD2328">
        <v>97.868561278863197</v>
      </c>
      <c r="AF2328">
        <f>IF(AE2328="",V2328,AE2328)</f>
        <v>458.5</v>
      </c>
      <c r="AG2328">
        <v>13.25</v>
      </c>
      <c r="AH2328">
        <v>2012</v>
      </c>
      <c r="AI2328" t="s">
        <v>37</v>
      </c>
      <c r="AJ2328" t="s">
        <v>37</v>
      </c>
    </row>
    <row r="2329" spans="3:36" x14ac:dyDescent="0.3">
      <c r="C2329">
        <v>2329</v>
      </c>
      <c r="D2329" t="str">
        <f t="shared" si="69"/>
        <v>55-NEW</v>
      </c>
      <c r="E2329" t="str">
        <f>VLOOKUP($D2329,metadata!$B$2:$S$451,2,0)</f>
        <v>Urbanski, J; Mogi, M; O'Donnell, D; DeCotiis, M; Toma, T; Armbruster, P</v>
      </c>
      <c r="F2329" t="str">
        <f>VLOOKUP($D2329,metadata!$B$2:$S$451,3,0)</f>
        <v>Rapid Adaptive Evolution of Photoperiodic Response during Invasion and Range Expansion across a Climatic Gradient</v>
      </c>
      <c r="G2329" t="str">
        <f>VLOOKUP($D2329,metadata!$B$2:$S$451,4,0)</f>
        <v>10.1086/664709</v>
      </c>
      <c r="H2329" t="str">
        <f>VLOOKUP($D2329,metadata!$B$2:$S$451,5,0)</f>
        <v>y</v>
      </c>
      <c r="I2329" t="str">
        <f>VLOOKUP($D2329,metadata!$B$2:$S$451,6,0)</f>
        <v>a</v>
      </c>
      <c r="J2329" t="str">
        <f>VLOOKUP($D2329,metadata!$B$2:$S$451,7,0)</f>
        <v>i</v>
      </c>
      <c r="K2329">
        <f>VLOOKUP($D2329,metadata!$B$2:$S$451,8,0)</f>
        <v>21</v>
      </c>
      <c r="L2329">
        <f>VLOOKUP($D2329,metadata!$B$2:$S$451,9,0)</f>
        <v>12</v>
      </c>
      <c r="M2329" t="str">
        <f>VLOOKUP($D2329,metadata!$B$2:$S$451,10,0)</f>
        <v/>
      </c>
      <c r="N2329" t="str">
        <f>VLOOKUP($D2329,metadata!$B$2:$S$451,11,0)</f>
        <v>Aedes albopictus</v>
      </c>
      <c r="O2329" t="str">
        <f>VLOOKUP($D2329,metadata!$B$2:$S$451,12,0)</f>
        <v>diptera</v>
      </c>
      <c r="P2329" t="str">
        <f>VLOOKUP($D2329,metadata!$B$2:$S$451,13,0)</f>
        <v>NEW</v>
      </c>
      <c r="Q2329">
        <f>VLOOKUP($D2329,metadata!$B$2:$S$451,14,0)</f>
        <v>40.716666666666697</v>
      </c>
      <c r="R2329">
        <f>VLOOKUP($D2329,metadata!$B$2:$S$451,15,0)</f>
        <v>-74.066666666666706</v>
      </c>
      <c r="S2329" t="str">
        <f>VLOOKUP($D2329,metadata!$B$2:$S$451,16,0)</f>
        <v/>
      </c>
      <c r="T2329" t="str">
        <f>VLOOKUP($D2329,metadata!$B$2:$S$451,17,0)</f>
        <v/>
      </c>
      <c r="U2329" t="str">
        <f>VLOOKUP($D2329,metadata!$B$2:$S$451,18,0)</f>
        <v/>
      </c>
      <c r="V2329">
        <f>VLOOKUP($D2329,metadata!$B$2:$Z$451,19,0)</f>
        <v>458.5</v>
      </c>
      <c r="W2329" t="str">
        <f>VLOOKUP($D2329,metadata!$B$2:$Z$451,20,0)</f>
        <v>acc</v>
      </c>
      <c r="X2329" t="str">
        <f>VLOOKUP($D2329,metadata!$B$2:$Z$451,21,0)</f>
        <v/>
      </c>
      <c r="Y2329" t="str">
        <f>VLOOKUP($D2329,metadata!$B$2:$Z$451,22,0)</f>
        <v>55-7</v>
      </c>
      <c r="Z2329" t="str">
        <f>VLOOKUP($D2329,metadata!$B$2:$Z$451,23,0)</f>
        <v/>
      </c>
      <c r="AA2329" t="str">
        <f>VLOOKUP($D2329,metadata!$B$2:$Z$451,24,0)</f>
        <v/>
      </c>
      <c r="AB2329" t="str">
        <f>VLOOKUP($D2329,metadata!$B$2:$Z$451,25,0)</f>
        <v/>
      </c>
      <c r="AC2329">
        <v>13.495093832531699</v>
      </c>
      <c r="AD2329">
        <v>79.751332149200707</v>
      </c>
      <c r="AF2329">
        <f>IF(AE2329="",V2329,AE2329)</f>
        <v>458.5</v>
      </c>
      <c r="AG2329">
        <v>13.5</v>
      </c>
      <c r="AH2329">
        <v>2012</v>
      </c>
      <c r="AI2329" t="s">
        <v>37</v>
      </c>
      <c r="AJ2329" t="s">
        <v>37</v>
      </c>
    </row>
    <row r="2330" spans="3:36" x14ac:dyDescent="0.3">
      <c r="C2330">
        <v>2330</v>
      </c>
      <c r="D2330" t="str">
        <f t="shared" si="69"/>
        <v>55-NEW</v>
      </c>
      <c r="E2330" t="str">
        <f>VLOOKUP($D2330,metadata!$B$2:$S$451,2,0)</f>
        <v>Urbanski, J; Mogi, M; O'Donnell, D; DeCotiis, M; Toma, T; Armbruster, P</v>
      </c>
      <c r="F2330" t="str">
        <f>VLOOKUP($D2330,metadata!$B$2:$S$451,3,0)</f>
        <v>Rapid Adaptive Evolution of Photoperiodic Response during Invasion and Range Expansion across a Climatic Gradient</v>
      </c>
      <c r="G2330" t="str">
        <f>VLOOKUP($D2330,metadata!$B$2:$S$451,4,0)</f>
        <v>10.1086/664709</v>
      </c>
      <c r="H2330" t="str">
        <f>VLOOKUP($D2330,metadata!$B$2:$S$451,5,0)</f>
        <v>y</v>
      </c>
      <c r="I2330" t="str">
        <f>VLOOKUP($D2330,metadata!$B$2:$S$451,6,0)</f>
        <v>a</v>
      </c>
      <c r="J2330" t="str">
        <f>VLOOKUP($D2330,metadata!$B$2:$S$451,7,0)</f>
        <v>i</v>
      </c>
      <c r="K2330">
        <f>VLOOKUP($D2330,metadata!$B$2:$S$451,8,0)</f>
        <v>21</v>
      </c>
      <c r="L2330">
        <f>VLOOKUP($D2330,metadata!$B$2:$S$451,9,0)</f>
        <v>12</v>
      </c>
      <c r="M2330" t="str">
        <f>VLOOKUP($D2330,metadata!$B$2:$S$451,10,0)</f>
        <v/>
      </c>
      <c r="N2330" t="str">
        <f>VLOOKUP($D2330,metadata!$B$2:$S$451,11,0)</f>
        <v>Aedes albopictus</v>
      </c>
      <c r="O2330" t="str">
        <f>VLOOKUP($D2330,metadata!$B$2:$S$451,12,0)</f>
        <v>diptera</v>
      </c>
      <c r="P2330" t="str">
        <f>VLOOKUP($D2330,metadata!$B$2:$S$451,13,0)</f>
        <v>NEW</v>
      </c>
      <c r="Q2330">
        <f>VLOOKUP($D2330,metadata!$B$2:$S$451,14,0)</f>
        <v>40.716666666666697</v>
      </c>
      <c r="R2330">
        <f>VLOOKUP($D2330,metadata!$B$2:$S$451,15,0)</f>
        <v>-74.066666666666706</v>
      </c>
      <c r="S2330" t="str">
        <f>VLOOKUP($D2330,metadata!$B$2:$S$451,16,0)</f>
        <v/>
      </c>
      <c r="T2330" t="str">
        <f>VLOOKUP($D2330,metadata!$B$2:$S$451,17,0)</f>
        <v/>
      </c>
      <c r="U2330" t="str">
        <f>VLOOKUP($D2330,metadata!$B$2:$S$451,18,0)</f>
        <v/>
      </c>
      <c r="V2330">
        <f>VLOOKUP($D2330,metadata!$B$2:$Z$451,19,0)</f>
        <v>458.5</v>
      </c>
      <c r="W2330" t="str">
        <f>VLOOKUP($D2330,metadata!$B$2:$Z$451,20,0)</f>
        <v>acc</v>
      </c>
      <c r="X2330" t="str">
        <f>VLOOKUP($D2330,metadata!$B$2:$Z$451,21,0)</f>
        <v/>
      </c>
      <c r="Y2330" t="str">
        <f>VLOOKUP($D2330,metadata!$B$2:$Z$451,22,0)</f>
        <v>55-7</v>
      </c>
      <c r="Z2330" t="str">
        <f>VLOOKUP($D2330,metadata!$B$2:$Z$451,23,0)</f>
        <v/>
      </c>
      <c r="AA2330" t="str">
        <f>VLOOKUP($D2330,metadata!$B$2:$Z$451,24,0)</f>
        <v/>
      </c>
      <c r="AB2330" t="str">
        <f>VLOOKUP($D2330,metadata!$B$2:$Z$451,25,0)</f>
        <v/>
      </c>
      <c r="AC2330">
        <v>14.2845244510081</v>
      </c>
      <c r="AD2330">
        <v>49.200710479573701</v>
      </c>
      <c r="AF2330">
        <f>IF(AE2330="",V2330,AE2330)</f>
        <v>458.5</v>
      </c>
      <c r="AG2330">
        <v>13.75</v>
      </c>
      <c r="AH2330">
        <v>2012</v>
      </c>
      <c r="AI2330" t="s">
        <v>37</v>
      </c>
      <c r="AJ2330" t="s">
        <v>37</v>
      </c>
    </row>
    <row r="2331" spans="3:36" x14ac:dyDescent="0.3">
      <c r="C2331">
        <v>2331</v>
      </c>
      <c r="D2331" t="str">
        <f t="shared" si="69"/>
        <v>55-NEW</v>
      </c>
      <c r="E2331" t="str">
        <f>VLOOKUP($D2331,metadata!$B$2:$S$451,2,0)</f>
        <v>Urbanski, J; Mogi, M; O'Donnell, D; DeCotiis, M; Toma, T; Armbruster, P</v>
      </c>
      <c r="F2331" t="str">
        <f>VLOOKUP($D2331,metadata!$B$2:$S$451,3,0)</f>
        <v>Rapid Adaptive Evolution of Photoperiodic Response during Invasion and Range Expansion across a Climatic Gradient</v>
      </c>
      <c r="G2331" t="str">
        <f>VLOOKUP($D2331,metadata!$B$2:$S$451,4,0)</f>
        <v>10.1086/664709</v>
      </c>
      <c r="H2331" t="str">
        <f>VLOOKUP($D2331,metadata!$B$2:$S$451,5,0)</f>
        <v>y</v>
      </c>
      <c r="I2331" t="str">
        <f>VLOOKUP($D2331,metadata!$B$2:$S$451,6,0)</f>
        <v>a</v>
      </c>
      <c r="J2331" t="str">
        <f>VLOOKUP($D2331,metadata!$B$2:$S$451,7,0)</f>
        <v>i</v>
      </c>
      <c r="K2331">
        <f>VLOOKUP($D2331,metadata!$B$2:$S$451,8,0)</f>
        <v>21</v>
      </c>
      <c r="L2331">
        <f>VLOOKUP($D2331,metadata!$B$2:$S$451,9,0)</f>
        <v>12</v>
      </c>
      <c r="M2331" t="str">
        <f>VLOOKUP($D2331,metadata!$B$2:$S$451,10,0)</f>
        <v/>
      </c>
      <c r="N2331" t="str">
        <f>VLOOKUP($D2331,metadata!$B$2:$S$451,11,0)</f>
        <v>Aedes albopictus</v>
      </c>
      <c r="O2331" t="str">
        <f>VLOOKUP($D2331,metadata!$B$2:$S$451,12,0)</f>
        <v>diptera</v>
      </c>
      <c r="P2331" t="str">
        <f>VLOOKUP($D2331,metadata!$B$2:$S$451,13,0)</f>
        <v>NEW</v>
      </c>
      <c r="Q2331">
        <f>VLOOKUP($D2331,metadata!$B$2:$S$451,14,0)</f>
        <v>40.716666666666697</v>
      </c>
      <c r="R2331">
        <f>VLOOKUP($D2331,metadata!$B$2:$S$451,15,0)</f>
        <v>-74.066666666666706</v>
      </c>
      <c r="S2331" t="str">
        <f>VLOOKUP($D2331,metadata!$B$2:$S$451,16,0)</f>
        <v/>
      </c>
      <c r="T2331" t="str">
        <f>VLOOKUP($D2331,metadata!$B$2:$S$451,17,0)</f>
        <v/>
      </c>
      <c r="U2331" t="str">
        <f>VLOOKUP($D2331,metadata!$B$2:$S$451,18,0)</f>
        <v/>
      </c>
      <c r="V2331">
        <f>VLOOKUP($D2331,metadata!$B$2:$Z$451,19,0)</f>
        <v>458.5</v>
      </c>
      <c r="W2331" t="str">
        <f>VLOOKUP($D2331,metadata!$B$2:$Z$451,20,0)</f>
        <v>acc</v>
      </c>
      <c r="X2331" t="str">
        <f>VLOOKUP($D2331,metadata!$B$2:$Z$451,21,0)</f>
        <v/>
      </c>
      <c r="Y2331" t="str">
        <f>VLOOKUP($D2331,metadata!$B$2:$Z$451,22,0)</f>
        <v>55-7</v>
      </c>
      <c r="Z2331" t="str">
        <f>VLOOKUP($D2331,metadata!$B$2:$Z$451,23,0)</f>
        <v/>
      </c>
      <c r="AA2331" t="str">
        <f>VLOOKUP($D2331,metadata!$B$2:$Z$451,24,0)</f>
        <v/>
      </c>
      <c r="AB2331" t="str">
        <f>VLOOKUP($D2331,metadata!$B$2:$Z$451,25,0)</f>
        <v/>
      </c>
      <c r="AC2331">
        <v>14.0141962866133</v>
      </c>
      <c r="AD2331">
        <v>44.7602131438721</v>
      </c>
      <c r="AF2331">
        <f>IF(AE2331="",V2331,AE2331)</f>
        <v>458.5</v>
      </c>
      <c r="AG2331">
        <v>14</v>
      </c>
      <c r="AH2331">
        <v>2012</v>
      </c>
      <c r="AI2331" t="s">
        <v>37</v>
      </c>
      <c r="AJ2331" t="s">
        <v>37</v>
      </c>
    </row>
    <row r="2332" spans="3:36" x14ac:dyDescent="0.3">
      <c r="C2332">
        <v>2332</v>
      </c>
      <c r="D2332" t="str">
        <f t="shared" si="69"/>
        <v>55-NEW</v>
      </c>
      <c r="E2332" t="str">
        <f>VLOOKUP($D2332,metadata!$B$2:$S$451,2,0)</f>
        <v>Urbanski, J; Mogi, M; O'Donnell, D; DeCotiis, M; Toma, T; Armbruster, P</v>
      </c>
      <c r="F2332" t="str">
        <f>VLOOKUP($D2332,metadata!$B$2:$S$451,3,0)</f>
        <v>Rapid Adaptive Evolution of Photoperiodic Response during Invasion and Range Expansion across a Climatic Gradient</v>
      </c>
      <c r="G2332" t="str">
        <f>VLOOKUP($D2332,metadata!$B$2:$S$451,4,0)</f>
        <v>10.1086/664709</v>
      </c>
      <c r="H2332" t="str">
        <f>VLOOKUP($D2332,metadata!$B$2:$S$451,5,0)</f>
        <v>y</v>
      </c>
      <c r="I2332" t="str">
        <f>VLOOKUP($D2332,metadata!$B$2:$S$451,6,0)</f>
        <v>a</v>
      </c>
      <c r="J2332" t="str">
        <f>VLOOKUP($D2332,metadata!$B$2:$S$451,7,0)</f>
        <v>i</v>
      </c>
      <c r="K2332">
        <f>VLOOKUP($D2332,metadata!$B$2:$S$451,8,0)</f>
        <v>21</v>
      </c>
      <c r="L2332">
        <f>VLOOKUP($D2332,metadata!$B$2:$S$451,9,0)</f>
        <v>12</v>
      </c>
      <c r="M2332" t="str">
        <f>VLOOKUP($D2332,metadata!$B$2:$S$451,10,0)</f>
        <v/>
      </c>
      <c r="N2332" t="str">
        <f>VLOOKUP($D2332,metadata!$B$2:$S$451,11,0)</f>
        <v>Aedes albopictus</v>
      </c>
      <c r="O2332" t="str">
        <f>VLOOKUP($D2332,metadata!$B$2:$S$451,12,0)</f>
        <v>diptera</v>
      </c>
      <c r="P2332" t="str">
        <f>VLOOKUP($D2332,metadata!$B$2:$S$451,13,0)</f>
        <v>NEW</v>
      </c>
      <c r="Q2332">
        <f>VLOOKUP($D2332,metadata!$B$2:$S$451,14,0)</f>
        <v>40.716666666666697</v>
      </c>
      <c r="R2332">
        <f>VLOOKUP($D2332,metadata!$B$2:$S$451,15,0)</f>
        <v>-74.066666666666706</v>
      </c>
      <c r="S2332" t="str">
        <f>VLOOKUP($D2332,metadata!$B$2:$S$451,16,0)</f>
        <v/>
      </c>
      <c r="T2332" t="str">
        <f>VLOOKUP($D2332,metadata!$B$2:$S$451,17,0)</f>
        <v/>
      </c>
      <c r="U2332" t="str">
        <f>VLOOKUP($D2332,metadata!$B$2:$S$451,18,0)</f>
        <v/>
      </c>
      <c r="V2332">
        <f>VLOOKUP($D2332,metadata!$B$2:$Z$451,19,0)</f>
        <v>458.5</v>
      </c>
      <c r="W2332" t="str">
        <f>VLOOKUP($D2332,metadata!$B$2:$Z$451,20,0)</f>
        <v>acc</v>
      </c>
      <c r="X2332" t="str">
        <f>VLOOKUP($D2332,metadata!$B$2:$Z$451,21,0)</f>
        <v/>
      </c>
      <c r="Y2332" t="str">
        <f>VLOOKUP($D2332,metadata!$B$2:$Z$451,22,0)</f>
        <v>55-7</v>
      </c>
      <c r="Z2332" t="str">
        <f>VLOOKUP($D2332,metadata!$B$2:$Z$451,23,0)</f>
        <v/>
      </c>
      <c r="AA2332" t="str">
        <f>VLOOKUP($D2332,metadata!$B$2:$Z$451,24,0)</f>
        <v/>
      </c>
      <c r="AB2332" t="str">
        <f>VLOOKUP($D2332,metadata!$B$2:$Z$451,25,0)</f>
        <v/>
      </c>
      <c r="AC2332">
        <v>13.7573060317587</v>
      </c>
      <c r="AD2332">
        <v>30.017761989342802</v>
      </c>
      <c r="AF2332">
        <f>IF(AE2332="",V2332,AE2332)</f>
        <v>458.5</v>
      </c>
      <c r="AG2332">
        <v>14.25</v>
      </c>
      <c r="AH2332">
        <v>2012</v>
      </c>
      <c r="AI2332" t="s">
        <v>37</v>
      </c>
      <c r="AJ2332" t="s">
        <v>37</v>
      </c>
    </row>
    <row r="2333" spans="3:36" x14ac:dyDescent="0.3">
      <c r="C2333">
        <v>2333</v>
      </c>
      <c r="D2333" t="str">
        <f t="shared" si="69"/>
        <v>55-NEW</v>
      </c>
      <c r="E2333" t="str">
        <f>VLOOKUP($D2333,metadata!$B$2:$S$451,2,0)</f>
        <v>Urbanski, J; Mogi, M; O'Donnell, D; DeCotiis, M; Toma, T; Armbruster, P</v>
      </c>
      <c r="F2333" t="str">
        <f>VLOOKUP($D2333,metadata!$B$2:$S$451,3,0)</f>
        <v>Rapid Adaptive Evolution of Photoperiodic Response during Invasion and Range Expansion across a Climatic Gradient</v>
      </c>
      <c r="G2333" t="str">
        <f>VLOOKUP($D2333,metadata!$B$2:$S$451,4,0)</f>
        <v>10.1086/664709</v>
      </c>
      <c r="H2333" t="str">
        <f>VLOOKUP($D2333,metadata!$B$2:$S$451,5,0)</f>
        <v>y</v>
      </c>
      <c r="I2333" t="str">
        <f>VLOOKUP($D2333,metadata!$B$2:$S$451,6,0)</f>
        <v>a</v>
      </c>
      <c r="J2333" t="str">
        <f>VLOOKUP($D2333,metadata!$B$2:$S$451,7,0)</f>
        <v>i</v>
      </c>
      <c r="K2333">
        <f>VLOOKUP($D2333,metadata!$B$2:$S$451,8,0)</f>
        <v>21</v>
      </c>
      <c r="L2333">
        <f>VLOOKUP($D2333,metadata!$B$2:$S$451,9,0)</f>
        <v>12</v>
      </c>
      <c r="M2333" t="str">
        <f>VLOOKUP($D2333,metadata!$B$2:$S$451,10,0)</f>
        <v/>
      </c>
      <c r="N2333" t="str">
        <f>VLOOKUP($D2333,metadata!$B$2:$S$451,11,0)</f>
        <v>Aedes albopictus</v>
      </c>
      <c r="O2333" t="str">
        <f>VLOOKUP($D2333,metadata!$B$2:$S$451,12,0)</f>
        <v>diptera</v>
      </c>
      <c r="P2333" t="str">
        <f>VLOOKUP($D2333,metadata!$B$2:$S$451,13,0)</f>
        <v>NEW</v>
      </c>
      <c r="Q2333">
        <f>VLOOKUP($D2333,metadata!$B$2:$S$451,14,0)</f>
        <v>40.716666666666697</v>
      </c>
      <c r="R2333">
        <f>VLOOKUP($D2333,metadata!$B$2:$S$451,15,0)</f>
        <v>-74.066666666666706</v>
      </c>
      <c r="S2333" t="str">
        <f>VLOOKUP($D2333,metadata!$B$2:$S$451,16,0)</f>
        <v/>
      </c>
      <c r="T2333" t="str">
        <f>VLOOKUP($D2333,metadata!$B$2:$S$451,17,0)</f>
        <v/>
      </c>
      <c r="U2333" t="str">
        <f>VLOOKUP($D2333,metadata!$B$2:$S$451,18,0)</f>
        <v/>
      </c>
      <c r="V2333">
        <f>VLOOKUP($D2333,metadata!$B$2:$Z$451,19,0)</f>
        <v>458.5</v>
      </c>
      <c r="W2333" t="str">
        <f>VLOOKUP($D2333,metadata!$B$2:$Z$451,20,0)</f>
        <v>acc</v>
      </c>
      <c r="X2333" t="str">
        <f>VLOOKUP($D2333,metadata!$B$2:$Z$451,21,0)</f>
        <v/>
      </c>
      <c r="Y2333" t="str">
        <f>VLOOKUP($D2333,metadata!$B$2:$Z$451,22,0)</f>
        <v>55-7</v>
      </c>
      <c r="Z2333" t="str">
        <f>VLOOKUP($D2333,metadata!$B$2:$Z$451,23,0)</f>
        <v/>
      </c>
      <c r="AA2333" t="str">
        <f>VLOOKUP($D2333,metadata!$B$2:$Z$451,24,0)</f>
        <v/>
      </c>
      <c r="AB2333" t="str">
        <f>VLOOKUP($D2333,metadata!$B$2:$Z$451,25,0)</f>
        <v/>
      </c>
      <c r="AC2333">
        <v>14.503149925825401</v>
      </c>
      <c r="AD2333">
        <v>8.5257548845470694</v>
      </c>
      <c r="AF2333">
        <f>IF(AE2333="",V2333,AE2333)</f>
        <v>458.5</v>
      </c>
      <c r="AG2333">
        <v>14.5</v>
      </c>
      <c r="AH2333">
        <v>2012</v>
      </c>
      <c r="AI2333" t="s">
        <v>37</v>
      </c>
      <c r="AJ2333" t="s">
        <v>37</v>
      </c>
    </row>
    <row r="2334" spans="3:36" x14ac:dyDescent="0.3">
      <c r="C2334">
        <v>2334</v>
      </c>
      <c r="D2334" t="str">
        <f t="shared" si="69"/>
        <v>55-NEW</v>
      </c>
      <c r="E2334" t="str">
        <f>VLOOKUP($D2334,metadata!$B$2:$S$451,2,0)</f>
        <v>Urbanski, J; Mogi, M; O'Donnell, D; DeCotiis, M; Toma, T; Armbruster, P</v>
      </c>
      <c r="F2334" t="str">
        <f>VLOOKUP($D2334,metadata!$B$2:$S$451,3,0)</f>
        <v>Rapid Adaptive Evolution of Photoperiodic Response during Invasion and Range Expansion across a Climatic Gradient</v>
      </c>
      <c r="G2334" t="str">
        <f>VLOOKUP($D2334,metadata!$B$2:$S$451,4,0)</f>
        <v>10.1086/664709</v>
      </c>
      <c r="H2334" t="str">
        <f>VLOOKUP($D2334,metadata!$B$2:$S$451,5,0)</f>
        <v>y</v>
      </c>
      <c r="I2334" t="str">
        <f>VLOOKUP($D2334,metadata!$B$2:$S$451,6,0)</f>
        <v>a</v>
      </c>
      <c r="J2334" t="str">
        <f>VLOOKUP($D2334,metadata!$B$2:$S$451,7,0)</f>
        <v>i</v>
      </c>
      <c r="K2334">
        <f>VLOOKUP($D2334,metadata!$B$2:$S$451,8,0)</f>
        <v>21</v>
      </c>
      <c r="L2334">
        <f>VLOOKUP($D2334,metadata!$B$2:$S$451,9,0)</f>
        <v>12</v>
      </c>
      <c r="M2334" t="str">
        <f>VLOOKUP($D2334,metadata!$B$2:$S$451,10,0)</f>
        <v/>
      </c>
      <c r="N2334" t="str">
        <f>VLOOKUP($D2334,metadata!$B$2:$S$451,11,0)</f>
        <v>Aedes albopictus</v>
      </c>
      <c r="O2334" t="str">
        <f>VLOOKUP($D2334,metadata!$B$2:$S$451,12,0)</f>
        <v>diptera</v>
      </c>
      <c r="P2334" t="str">
        <f>VLOOKUP($D2334,metadata!$B$2:$S$451,13,0)</f>
        <v>NEW</v>
      </c>
      <c r="Q2334">
        <f>VLOOKUP($D2334,metadata!$B$2:$S$451,14,0)</f>
        <v>40.716666666666697</v>
      </c>
      <c r="R2334">
        <f>VLOOKUP($D2334,metadata!$B$2:$S$451,15,0)</f>
        <v>-74.066666666666706</v>
      </c>
      <c r="S2334" t="str">
        <f>VLOOKUP($D2334,metadata!$B$2:$S$451,16,0)</f>
        <v/>
      </c>
      <c r="T2334" t="str">
        <f>VLOOKUP($D2334,metadata!$B$2:$S$451,17,0)</f>
        <v/>
      </c>
      <c r="U2334" t="str">
        <f>VLOOKUP($D2334,metadata!$B$2:$S$451,18,0)</f>
        <v/>
      </c>
      <c r="V2334">
        <f>VLOOKUP($D2334,metadata!$B$2:$Z$451,19,0)</f>
        <v>458.5</v>
      </c>
      <c r="W2334" t="str">
        <f>VLOOKUP($D2334,metadata!$B$2:$Z$451,20,0)</f>
        <v>acc</v>
      </c>
      <c r="X2334" t="str">
        <f>VLOOKUP($D2334,metadata!$B$2:$Z$451,21,0)</f>
        <v/>
      </c>
      <c r="Y2334" t="str">
        <f>VLOOKUP($D2334,metadata!$B$2:$Z$451,22,0)</f>
        <v>55-7</v>
      </c>
      <c r="Z2334" t="str">
        <f>VLOOKUP($D2334,metadata!$B$2:$Z$451,23,0)</f>
        <v/>
      </c>
      <c r="AA2334" t="str">
        <f>VLOOKUP($D2334,metadata!$B$2:$Z$451,24,0)</f>
        <v/>
      </c>
      <c r="AB2334" t="str">
        <f>VLOOKUP($D2334,metadata!$B$2:$Z$451,25,0)</f>
        <v/>
      </c>
      <c r="AC2334">
        <v>16.0149812734082</v>
      </c>
      <c r="AD2334">
        <v>0</v>
      </c>
      <c r="AF2334">
        <f>IF(AE2334="",V2334,AE2334)</f>
        <v>458.5</v>
      </c>
      <c r="AG2334">
        <v>16</v>
      </c>
      <c r="AH2334">
        <v>2012</v>
      </c>
      <c r="AI2334" t="s">
        <v>37</v>
      </c>
      <c r="AJ2334" t="s">
        <v>37</v>
      </c>
    </row>
    <row r="2335" spans="3:36" x14ac:dyDescent="0.3">
      <c r="C2335">
        <v>2335</v>
      </c>
      <c r="D2335" t="str">
        <f t="shared" si="69"/>
        <v>55-NVA</v>
      </c>
      <c r="E2335" t="str">
        <f>VLOOKUP($D2335,metadata!$B$2:$S$451,2,0)</f>
        <v>Urbanski, J; Mogi, M; O'Donnell, D; DeCotiis, M; Toma, T; Armbruster, P</v>
      </c>
      <c r="F2335" t="str">
        <f>VLOOKUP($D2335,metadata!$B$2:$S$451,3,0)</f>
        <v>Rapid Adaptive Evolution of Photoperiodic Response during Invasion and Range Expansion across a Climatic Gradient</v>
      </c>
      <c r="G2335" t="str">
        <f>VLOOKUP($D2335,metadata!$B$2:$S$451,4,0)</f>
        <v>10.1086/664709</v>
      </c>
      <c r="H2335" t="str">
        <f>VLOOKUP($D2335,metadata!$B$2:$S$451,5,0)</f>
        <v>y</v>
      </c>
      <c r="I2335" t="str">
        <f>VLOOKUP($D2335,metadata!$B$2:$S$451,6,0)</f>
        <v>a</v>
      </c>
      <c r="J2335" t="str">
        <f>VLOOKUP($D2335,metadata!$B$2:$S$451,7,0)</f>
        <v>i</v>
      </c>
      <c r="K2335">
        <f>VLOOKUP($D2335,metadata!$B$2:$S$451,8,0)</f>
        <v>21</v>
      </c>
      <c r="L2335">
        <f>VLOOKUP($D2335,metadata!$B$2:$S$451,9,0)</f>
        <v>12</v>
      </c>
      <c r="M2335" t="str">
        <f>VLOOKUP($D2335,metadata!$B$2:$S$451,10,0)</f>
        <v/>
      </c>
      <c r="N2335" t="str">
        <f>VLOOKUP($D2335,metadata!$B$2:$S$451,11,0)</f>
        <v>Aedes albopictus</v>
      </c>
      <c r="O2335" t="str">
        <f>VLOOKUP($D2335,metadata!$B$2:$S$451,12,0)</f>
        <v>diptera</v>
      </c>
      <c r="P2335" t="str">
        <f>VLOOKUP($D2335,metadata!$B$2:$S$451,13,0)</f>
        <v>NVA</v>
      </c>
      <c r="Q2335">
        <f>VLOOKUP($D2335,metadata!$B$2:$S$451,14,0)</f>
        <v>36.35</v>
      </c>
      <c r="R2335">
        <f>VLOOKUP($D2335,metadata!$B$2:$S$451,15,0)</f>
        <v>-78.366666666666703</v>
      </c>
      <c r="S2335" t="str">
        <f>VLOOKUP($D2335,metadata!$B$2:$S$451,16,0)</f>
        <v/>
      </c>
      <c r="T2335" t="str">
        <f>VLOOKUP($D2335,metadata!$B$2:$S$451,17,0)</f>
        <v/>
      </c>
      <c r="U2335" t="str">
        <f>VLOOKUP($D2335,metadata!$B$2:$S$451,18,0)</f>
        <v/>
      </c>
      <c r="V2335">
        <f>VLOOKUP($D2335,metadata!$B$2:$Z$451,19,0)</f>
        <v>470.5</v>
      </c>
      <c r="W2335" t="str">
        <f>VLOOKUP($D2335,metadata!$B$2:$Z$451,20,0)</f>
        <v>acc</v>
      </c>
      <c r="X2335" t="str">
        <f>VLOOKUP($D2335,metadata!$B$2:$Z$451,21,0)</f>
        <v/>
      </c>
      <c r="Y2335" t="str">
        <f>VLOOKUP($D2335,metadata!$B$2:$Z$451,22,0)</f>
        <v>55-8</v>
      </c>
      <c r="Z2335" t="str">
        <f>VLOOKUP($D2335,metadata!$B$2:$Z$451,23,0)</f>
        <v/>
      </c>
      <c r="AA2335" t="str">
        <f>VLOOKUP($D2335,metadata!$B$2:$Z$451,24,0)</f>
        <v/>
      </c>
      <c r="AB2335" t="str">
        <f>VLOOKUP($D2335,metadata!$B$2:$Z$451,25,0)</f>
        <v/>
      </c>
      <c r="AC2335">
        <v>7.9457800147324997</v>
      </c>
      <c r="AD2335">
        <v>99.1943676936516</v>
      </c>
      <c r="AF2335">
        <f>IF(AE2335="",V2335,AE2335)</f>
        <v>470.5</v>
      </c>
      <c r="AG2335">
        <v>8</v>
      </c>
      <c r="AH2335">
        <v>2012</v>
      </c>
      <c r="AI2335" t="s">
        <v>37</v>
      </c>
      <c r="AJ2335" t="s">
        <v>37</v>
      </c>
    </row>
    <row r="2336" spans="3:36" x14ac:dyDescent="0.3">
      <c r="C2336">
        <v>2336</v>
      </c>
      <c r="D2336" t="str">
        <f t="shared" si="69"/>
        <v>55-NVA</v>
      </c>
      <c r="E2336" t="str">
        <f>VLOOKUP($D2336,metadata!$B$2:$S$451,2,0)</f>
        <v>Urbanski, J; Mogi, M; O'Donnell, D; DeCotiis, M; Toma, T; Armbruster, P</v>
      </c>
      <c r="F2336" t="str">
        <f>VLOOKUP($D2336,metadata!$B$2:$S$451,3,0)</f>
        <v>Rapid Adaptive Evolution of Photoperiodic Response during Invasion and Range Expansion across a Climatic Gradient</v>
      </c>
      <c r="G2336" t="str">
        <f>VLOOKUP($D2336,metadata!$B$2:$S$451,4,0)</f>
        <v>10.1086/664709</v>
      </c>
      <c r="H2336" t="str">
        <f>VLOOKUP($D2336,metadata!$B$2:$S$451,5,0)</f>
        <v>y</v>
      </c>
      <c r="I2336" t="str">
        <f>VLOOKUP($D2336,metadata!$B$2:$S$451,6,0)</f>
        <v>a</v>
      </c>
      <c r="J2336" t="str">
        <f>VLOOKUP($D2336,metadata!$B$2:$S$451,7,0)</f>
        <v>i</v>
      </c>
      <c r="K2336">
        <f>VLOOKUP($D2336,metadata!$B$2:$S$451,8,0)</f>
        <v>21</v>
      </c>
      <c r="L2336">
        <f>VLOOKUP($D2336,metadata!$B$2:$S$451,9,0)</f>
        <v>12</v>
      </c>
      <c r="M2336" t="str">
        <f>VLOOKUP($D2336,metadata!$B$2:$S$451,10,0)</f>
        <v/>
      </c>
      <c r="N2336" t="str">
        <f>VLOOKUP($D2336,metadata!$B$2:$S$451,11,0)</f>
        <v>Aedes albopictus</v>
      </c>
      <c r="O2336" t="str">
        <f>VLOOKUP($D2336,metadata!$B$2:$S$451,12,0)</f>
        <v>diptera</v>
      </c>
      <c r="P2336" t="str">
        <f>VLOOKUP($D2336,metadata!$B$2:$S$451,13,0)</f>
        <v>NVA</v>
      </c>
      <c r="Q2336">
        <f>VLOOKUP($D2336,metadata!$B$2:$S$451,14,0)</f>
        <v>36.35</v>
      </c>
      <c r="R2336">
        <f>VLOOKUP($D2336,metadata!$B$2:$S$451,15,0)</f>
        <v>-78.366666666666703</v>
      </c>
      <c r="S2336" t="str">
        <f>VLOOKUP($D2336,metadata!$B$2:$S$451,16,0)</f>
        <v/>
      </c>
      <c r="T2336" t="str">
        <f>VLOOKUP($D2336,metadata!$B$2:$S$451,17,0)</f>
        <v/>
      </c>
      <c r="U2336" t="str">
        <f>VLOOKUP($D2336,metadata!$B$2:$S$451,18,0)</f>
        <v/>
      </c>
      <c r="V2336">
        <f>VLOOKUP($D2336,metadata!$B$2:$Z$451,19,0)</f>
        <v>470.5</v>
      </c>
      <c r="W2336" t="str">
        <f>VLOOKUP($D2336,metadata!$B$2:$Z$451,20,0)</f>
        <v>acc</v>
      </c>
      <c r="X2336" t="str">
        <f>VLOOKUP($D2336,metadata!$B$2:$Z$451,21,0)</f>
        <v/>
      </c>
      <c r="Y2336" t="str">
        <f>VLOOKUP($D2336,metadata!$B$2:$Z$451,22,0)</f>
        <v>55-8</v>
      </c>
      <c r="Z2336" t="str">
        <f>VLOOKUP($D2336,metadata!$B$2:$Z$451,23,0)</f>
        <v/>
      </c>
      <c r="AA2336" t="str">
        <f>VLOOKUP($D2336,metadata!$B$2:$Z$451,24,0)</f>
        <v/>
      </c>
      <c r="AB2336" t="str">
        <f>VLOOKUP($D2336,metadata!$B$2:$Z$451,25,0)</f>
        <v/>
      </c>
      <c r="AC2336">
        <v>11.966580772716901</v>
      </c>
      <c r="AD2336">
        <v>96.048787033208299</v>
      </c>
      <c r="AF2336">
        <f>IF(AE2336="",V2336,AE2336)</f>
        <v>470.5</v>
      </c>
      <c r="AG2336">
        <v>12</v>
      </c>
      <c r="AH2336">
        <v>2012</v>
      </c>
      <c r="AI2336" t="s">
        <v>37</v>
      </c>
      <c r="AJ2336" t="s">
        <v>37</v>
      </c>
    </row>
    <row r="2337" spans="3:36" x14ac:dyDescent="0.3">
      <c r="C2337">
        <v>2337</v>
      </c>
      <c r="D2337" t="str">
        <f t="shared" si="69"/>
        <v>55-NVA</v>
      </c>
      <c r="E2337" t="str">
        <f>VLOOKUP($D2337,metadata!$B$2:$S$451,2,0)</f>
        <v>Urbanski, J; Mogi, M; O'Donnell, D; DeCotiis, M; Toma, T; Armbruster, P</v>
      </c>
      <c r="F2337" t="str">
        <f>VLOOKUP($D2337,metadata!$B$2:$S$451,3,0)</f>
        <v>Rapid Adaptive Evolution of Photoperiodic Response during Invasion and Range Expansion across a Climatic Gradient</v>
      </c>
      <c r="G2337" t="str">
        <f>VLOOKUP($D2337,metadata!$B$2:$S$451,4,0)</f>
        <v>10.1086/664709</v>
      </c>
      <c r="H2337" t="str">
        <f>VLOOKUP($D2337,metadata!$B$2:$S$451,5,0)</f>
        <v>y</v>
      </c>
      <c r="I2337" t="str">
        <f>VLOOKUP($D2337,metadata!$B$2:$S$451,6,0)</f>
        <v>a</v>
      </c>
      <c r="J2337" t="str">
        <f>VLOOKUP($D2337,metadata!$B$2:$S$451,7,0)</f>
        <v>i</v>
      </c>
      <c r="K2337">
        <f>VLOOKUP($D2337,metadata!$B$2:$S$451,8,0)</f>
        <v>21</v>
      </c>
      <c r="L2337">
        <f>VLOOKUP($D2337,metadata!$B$2:$S$451,9,0)</f>
        <v>12</v>
      </c>
      <c r="M2337" t="str">
        <f>VLOOKUP($D2337,metadata!$B$2:$S$451,10,0)</f>
        <v/>
      </c>
      <c r="N2337" t="str">
        <f>VLOOKUP($D2337,metadata!$B$2:$S$451,11,0)</f>
        <v>Aedes albopictus</v>
      </c>
      <c r="O2337" t="str">
        <f>VLOOKUP($D2337,metadata!$B$2:$S$451,12,0)</f>
        <v>diptera</v>
      </c>
      <c r="P2337" t="str">
        <f>VLOOKUP($D2337,metadata!$B$2:$S$451,13,0)</f>
        <v>NVA</v>
      </c>
      <c r="Q2337">
        <f>VLOOKUP($D2337,metadata!$B$2:$S$451,14,0)</f>
        <v>36.35</v>
      </c>
      <c r="R2337">
        <f>VLOOKUP($D2337,metadata!$B$2:$S$451,15,0)</f>
        <v>-78.366666666666703</v>
      </c>
      <c r="S2337" t="str">
        <f>VLOOKUP($D2337,metadata!$B$2:$S$451,16,0)</f>
        <v/>
      </c>
      <c r="T2337" t="str">
        <f>VLOOKUP($D2337,metadata!$B$2:$S$451,17,0)</f>
        <v/>
      </c>
      <c r="U2337" t="str">
        <f>VLOOKUP($D2337,metadata!$B$2:$S$451,18,0)</f>
        <v/>
      </c>
      <c r="V2337">
        <f>VLOOKUP($D2337,metadata!$B$2:$Z$451,19,0)</f>
        <v>470.5</v>
      </c>
      <c r="W2337" t="str">
        <f>VLOOKUP($D2337,metadata!$B$2:$Z$451,20,0)</f>
        <v>acc</v>
      </c>
      <c r="X2337" t="str">
        <f>VLOOKUP($D2337,metadata!$B$2:$Z$451,21,0)</f>
        <v/>
      </c>
      <c r="Y2337" t="str">
        <f>VLOOKUP($D2337,metadata!$B$2:$Z$451,22,0)</f>
        <v>55-8</v>
      </c>
      <c r="Z2337" t="str">
        <f>VLOOKUP($D2337,metadata!$B$2:$Z$451,23,0)</f>
        <v/>
      </c>
      <c r="AA2337" t="str">
        <f>VLOOKUP($D2337,metadata!$B$2:$Z$451,24,0)</f>
        <v/>
      </c>
      <c r="AB2337" t="str">
        <f>VLOOKUP($D2337,metadata!$B$2:$Z$451,25,0)</f>
        <v/>
      </c>
      <c r="AC2337">
        <v>12.4965564832588</v>
      </c>
      <c r="AD2337">
        <v>94.102618168076404</v>
      </c>
      <c r="AF2337">
        <f>IF(AE2337="",V2337,AE2337)</f>
        <v>470.5</v>
      </c>
      <c r="AG2337">
        <v>12.5</v>
      </c>
      <c r="AH2337">
        <v>2012</v>
      </c>
      <c r="AI2337" t="s">
        <v>37</v>
      </c>
      <c r="AJ2337" t="s">
        <v>37</v>
      </c>
    </row>
    <row r="2338" spans="3:36" x14ac:dyDescent="0.3">
      <c r="C2338">
        <v>2338</v>
      </c>
      <c r="D2338" t="str">
        <f t="shared" si="69"/>
        <v>55-NVA</v>
      </c>
      <c r="E2338" t="str">
        <f>VLOOKUP($D2338,metadata!$B$2:$S$451,2,0)</f>
        <v>Urbanski, J; Mogi, M; O'Donnell, D; DeCotiis, M; Toma, T; Armbruster, P</v>
      </c>
      <c r="F2338" t="str">
        <f>VLOOKUP($D2338,metadata!$B$2:$S$451,3,0)</f>
        <v>Rapid Adaptive Evolution of Photoperiodic Response during Invasion and Range Expansion across a Climatic Gradient</v>
      </c>
      <c r="G2338" t="str">
        <f>VLOOKUP($D2338,metadata!$B$2:$S$451,4,0)</f>
        <v>10.1086/664709</v>
      </c>
      <c r="H2338" t="str">
        <f>VLOOKUP($D2338,metadata!$B$2:$S$451,5,0)</f>
        <v>y</v>
      </c>
      <c r="I2338" t="str">
        <f>VLOOKUP($D2338,metadata!$B$2:$S$451,6,0)</f>
        <v>a</v>
      </c>
      <c r="J2338" t="str">
        <f>VLOOKUP($D2338,metadata!$B$2:$S$451,7,0)</f>
        <v>i</v>
      </c>
      <c r="K2338">
        <f>VLOOKUP($D2338,metadata!$B$2:$S$451,8,0)</f>
        <v>21</v>
      </c>
      <c r="L2338">
        <f>VLOOKUP($D2338,metadata!$B$2:$S$451,9,0)</f>
        <v>12</v>
      </c>
      <c r="M2338" t="str">
        <f>VLOOKUP($D2338,metadata!$B$2:$S$451,10,0)</f>
        <v/>
      </c>
      <c r="N2338" t="str">
        <f>VLOOKUP($D2338,metadata!$B$2:$S$451,11,0)</f>
        <v>Aedes albopictus</v>
      </c>
      <c r="O2338" t="str">
        <f>VLOOKUP($D2338,metadata!$B$2:$S$451,12,0)</f>
        <v>diptera</v>
      </c>
      <c r="P2338" t="str">
        <f>VLOOKUP($D2338,metadata!$B$2:$S$451,13,0)</f>
        <v>NVA</v>
      </c>
      <c r="Q2338">
        <f>VLOOKUP($D2338,metadata!$B$2:$S$451,14,0)</f>
        <v>36.35</v>
      </c>
      <c r="R2338">
        <f>VLOOKUP($D2338,metadata!$B$2:$S$451,15,0)</f>
        <v>-78.366666666666703</v>
      </c>
      <c r="S2338" t="str">
        <f>VLOOKUP($D2338,metadata!$B$2:$S$451,16,0)</f>
        <v/>
      </c>
      <c r="T2338" t="str">
        <f>VLOOKUP($D2338,metadata!$B$2:$S$451,17,0)</f>
        <v/>
      </c>
      <c r="U2338" t="str">
        <f>VLOOKUP($D2338,metadata!$B$2:$S$451,18,0)</f>
        <v/>
      </c>
      <c r="V2338">
        <f>VLOOKUP($D2338,metadata!$B$2:$Z$451,19,0)</f>
        <v>470.5</v>
      </c>
      <c r="W2338" t="str">
        <f>VLOOKUP($D2338,metadata!$B$2:$Z$451,20,0)</f>
        <v>acc</v>
      </c>
      <c r="X2338" t="str">
        <f>VLOOKUP($D2338,metadata!$B$2:$Z$451,21,0)</f>
        <v/>
      </c>
      <c r="Y2338" t="str">
        <f>VLOOKUP($D2338,metadata!$B$2:$Z$451,22,0)</f>
        <v>55-8</v>
      </c>
      <c r="Z2338" t="str">
        <f>VLOOKUP($D2338,metadata!$B$2:$Z$451,23,0)</f>
        <v/>
      </c>
      <c r="AA2338" t="str">
        <f>VLOOKUP($D2338,metadata!$B$2:$Z$451,24,0)</f>
        <v/>
      </c>
      <c r="AB2338" t="str">
        <f>VLOOKUP($D2338,metadata!$B$2:$Z$451,25,0)</f>
        <v/>
      </c>
      <c r="AC2338">
        <v>12.756724784283801</v>
      </c>
      <c r="AD2338">
        <v>78.613501871684804</v>
      </c>
      <c r="AF2338">
        <f>IF(AE2338="",V2338,AE2338)</f>
        <v>470.5</v>
      </c>
      <c r="AG2338">
        <v>12.75</v>
      </c>
      <c r="AH2338">
        <v>2012</v>
      </c>
      <c r="AI2338" t="s">
        <v>37</v>
      </c>
      <c r="AJ2338" t="s">
        <v>37</v>
      </c>
    </row>
    <row r="2339" spans="3:36" x14ac:dyDescent="0.3">
      <c r="C2339">
        <v>2339</v>
      </c>
      <c r="D2339" t="str">
        <f t="shared" si="69"/>
        <v>55-NVA</v>
      </c>
      <c r="E2339" t="str">
        <f>VLOOKUP($D2339,metadata!$B$2:$S$451,2,0)</f>
        <v>Urbanski, J; Mogi, M; O'Donnell, D; DeCotiis, M; Toma, T; Armbruster, P</v>
      </c>
      <c r="F2339" t="str">
        <f>VLOOKUP($D2339,metadata!$B$2:$S$451,3,0)</f>
        <v>Rapid Adaptive Evolution of Photoperiodic Response during Invasion and Range Expansion across a Climatic Gradient</v>
      </c>
      <c r="G2339" t="str">
        <f>VLOOKUP($D2339,metadata!$B$2:$S$451,4,0)</f>
        <v>10.1086/664709</v>
      </c>
      <c r="H2339" t="str">
        <f>VLOOKUP($D2339,metadata!$B$2:$S$451,5,0)</f>
        <v>y</v>
      </c>
      <c r="I2339" t="str">
        <f>VLOOKUP($D2339,metadata!$B$2:$S$451,6,0)</f>
        <v>a</v>
      </c>
      <c r="J2339" t="str">
        <f>VLOOKUP($D2339,metadata!$B$2:$S$451,7,0)</f>
        <v>i</v>
      </c>
      <c r="K2339">
        <f>VLOOKUP($D2339,metadata!$B$2:$S$451,8,0)</f>
        <v>21</v>
      </c>
      <c r="L2339">
        <f>VLOOKUP($D2339,metadata!$B$2:$S$451,9,0)</f>
        <v>12</v>
      </c>
      <c r="M2339" t="str">
        <f>VLOOKUP($D2339,metadata!$B$2:$S$451,10,0)</f>
        <v/>
      </c>
      <c r="N2339" t="str">
        <f>VLOOKUP($D2339,metadata!$B$2:$S$451,11,0)</f>
        <v>Aedes albopictus</v>
      </c>
      <c r="O2339" t="str">
        <f>VLOOKUP($D2339,metadata!$B$2:$S$451,12,0)</f>
        <v>diptera</v>
      </c>
      <c r="P2339" t="str">
        <f>VLOOKUP($D2339,metadata!$B$2:$S$451,13,0)</f>
        <v>NVA</v>
      </c>
      <c r="Q2339">
        <f>VLOOKUP($D2339,metadata!$B$2:$S$451,14,0)</f>
        <v>36.35</v>
      </c>
      <c r="R2339">
        <f>VLOOKUP($D2339,metadata!$B$2:$S$451,15,0)</f>
        <v>-78.366666666666703</v>
      </c>
      <c r="S2339" t="str">
        <f>VLOOKUP($D2339,metadata!$B$2:$S$451,16,0)</f>
        <v/>
      </c>
      <c r="T2339" t="str">
        <f>VLOOKUP($D2339,metadata!$B$2:$S$451,17,0)</f>
        <v/>
      </c>
      <c r="U2339" t="str">
        <f>VLOOKUP($D2339,metadata!$B$2:$S$451,18,0)</f>
        <v/>
      </c>
      <c r="V2339">
        <f>VLOOKUP($D2339,metadata!$B$2:$Z$451,19,0)</f>
        <v>470.5</v>
      </c>
      <c r="W2339" t="str">
        <f>VLOOKUP($D2339,metadata!$B$2:$Z$451,20,0)</f>
        <v>acc</v>
      </c>
      <c r="X2339" t="str">
        <f>VLOOKUP($D2339,metadata!$B$2:$Z$451,21,0)</f>
        <v/>
      </c>
      <c r="Y2339" t="str">
        <f>VLOOKUP($D2339,metadata!$B$2:$Z$451,22,0)</f>
        <v>55-8</v>
      </c>
      <c r="Z2339" t="str">
        <f>VLOOKUP($D2339,metadata!$B$2:$Z$451,23,0)</f>
        <v/>
      </c>
      <c r="AA2339" t="str">
        <f>VLOOKUP($D2339,metadata!$B$2:$Z$451,24,0)</f>
        <v/>
      </c>
      <c r="AB2339" t="str">
        <f>VLOOKUP($D2339,metadata!$B$2:$Z$451,25,0)</f>
        <v/>
      </c>
      <c r="AC2339">
        <v>12.9892025554591</v>
      </c>
      <c r="AD2339">
        <v>66.995911594040095</v>
      </c>
      <c r="AF2339">
        <f>IF(AE2339="",V2339,AE2339)</f>
        <v>470.5</v>
      </c>
      <c r="AG2339">
        <v>13</v>
      </c>
      <c r="AH2339">
        <v>2012</v>
      </c>
      <c r="AI2339" t="s">
        <v>37</v>
      </c>
      <c r="AJ2339" t="s">
        <v>37</v>
      </c>
    </row>
    <row r="2340" spans="3:36" x14ac:dyDescent="0.3">
      <c r="C2340">
        <v>2340</v>
      </c>
      <c r="D2340" t="str">
        <f t="shared" si="69"/>
        <v>55-NVA</v>
      </c>
      <c r="E2340" t="str">
        <f>VLOOKUP($D2340,metadata!$B$2:$S$451,2,0)</f>
        <v>Urbanski, J; Mogi, M; O'Donnell, D; DeCotiis, M; Toma, T; Armbruster, P</v>
      </c>
      <c r="F2340" t="str">
        <f>VLOOKUP($D2340,metadata!$B$2:$S$451,3,0)</f>
        <v>Rapid Adaptive Evolution of Photoperiodic Response during Invasion and Range Expansion across a Climatic Gradient</v>
      </c>
      <c r="G2340" t="str">
        <f>VLOOKUP($D2340,metadata!$B$2:$S$451,4,0)</f>
        <v>10.1086/664709</v>
      </c>
      <c r="H2340" t="str">
        <f>VLOOKUP($D2340,metadata!$B$2:$S$451,5,0)</f>
        <v>y</v>
      </c>
      <c r="I2340" t="str">
        <f>VLOOKUP($D2340,metadata!$B$2:$S$451,6,0)</f>
        <v>a</v>
      </c>
      <c r="J2340" t="str">
        <f>VLOOKUP($D2340,metadata!$B$2:$S$451,7,0)</f>
        <v>i</v>
      </c>
      <c r="K2340">
        <f>VLOOKUP($D2340,metadata!$B$2:$S$451,8,0)</f>
        <v>21</v>
      </c>
      <c r="L2340">
        <f>VLOOKUP($D2340,metadata!$B$2:$S$451,9,0)</f>
        <v>12</v>
      </c>
      <c r="M2340" t="str">
        <f>VLOOKUP($D2340,metadata!$B$2:$S$451,10,0)</f>
        <v/>
      </c>
      <c r="N2340" t="str">
        <f>VLOOKUP($D2340,metadata!$B$2:$S$451,11,0)</f>
        <v>Aedes albopictus</v>
      </c>
      <c r="O2340" t="str">
        <f>VLOOKUP($D2340,metadata!$B$2:$S$451,12,0)</f>
        <v>diptera</v>
      </c>
      <c r="P2340" t="str">
        <f>VLOOKUP($D2340,metadata!$B$2:$S$451,13,0)</f>
        <v>NVA</v>
      </c>
      <c r="Q2340">
        <f>VLOOKUP($D2340,metadata!$B$2:$S$451,14,0)</f>
        <v>36.35</v>
      </c>
      <c r="R2340">
        <f>VLOOKUP($D2340,metadata!$B$2:$S$451,15,0)</f>
        <v>-78.366666666666703</v>
      </c>
      <c r="S2340" t="str">
        <f>VLOOKUP($D2340,metadata!$B$2:$S$451,16,0)</f>
        <v/>
      </c>
      <c r="T2340" t="str">
        <f>VLOOKUP($D2340,metadata!$B$2:$S$451,17,0)</f>
        <v/>
      </c>
      <c r="U2340" t="str">
        <f>VLOOKUP($D2340,metadata!$B$2:$S$451,18,0)</f>
        <v/>
      </c>
      <c r="V2340">
        <f>VLOOKUP($D2340,metadata!$B$2:$Z$451,19,0)</f>
        <v>470.5</v>
      </c>
      <c r="W2340" t="str">
        <f>VLOOKUP($D2340,metadata!$B$2:$Z$451,20,0)</f>
        <v>acc</v>
      </c>
      <c r="X2340" t="str">
        <f>VLOOKUP($D2340,metadata!$B$2:$Z$451,21,0)</f>
        <v/>
      </c>
      <c r="Y2340" t="str">
        <f>VLOOKUP($D2340,metadata!$B$2:$Z$451,22,0)</f>
        <v>55-8</v>
      </c>
      <c r="Z2340" t="str">
        <f>VLOOKUP($D2340,metadata!$B$2:$Z$451,23,0)</f>
        <v/>
      </c>
      <c r="AA2340" t="str">
        <f>VLOOKUP($D2340,metadata!$B$2:$Z$451,24,0)</f>
        <v/>
      </c>
      <c r="AB2340" t="str">
        <f>VLOOKUP($D2340,metadata!$B$2:$Z$451,25,0)</f>
        <v/>
      </c>
      <c r="AC2340">
        <v>13.224112010821999</v>
      </c>
      <c r="AD2340">
        <v>37.475046484053003</v>
      </c>
      <c r="AF2340">
        <f>IF(AE2340="",V2340,AE2340)</f>
        <v>470.5</v>
      </c>
      <c r="AG2340">
        <v>13.25</v>
      </c>
      <c r="AH2340">
        <v>2012</v>
      </c>
      <c r="AI2340" t="s">
        <v>37</v>
      </c>
      <c r="AJ2340" t="s">
        <v>37</v>
      </c>
    </row>
    <row r="2341" spans="3:36" x14ac:dyDescent="0.3">
      <c r="C2341">
        <v>2341</v>
      </c>
      <c r="D2341" t="str">
        <f t="shared" si="69"/>
        <v>55-NVA</v>
      </c>
      <c r="E2341" t="str">
        <f>VLOOKUP($D2341,metadata!$B$2:$S$451,2,0)</f>
        <v>Urbanski, J; Mogi, M; O'Donnell, D; DeCotiis, M; Toma, T; Armbruster, P</v>
      </c>
      <c r="F2341" t="str">
        <f>VLOOKUP($D2341,metadata!$B$2:$S$451,3,0)</f>
        <v>Rapid Adaptive Evolution of Photoperiodic Response during Invasion and Range Expansion across a Climatic Gradient</v>
      </c>
      <c r="G2341" t="str">
        <f>VLOOKUP($D2341,metadata!$B$2:$S$451,4,0)</f>
        <v>10.1086/664709</v>
      </c>
      <c r="H2341" t="str">
        <f>VLOOKUP($D2341,metadata!$B$2:$S$451,5,0)</f>
        <v>y</v>
      </c>
      <c r="I2341" t="str">
        <f>VLOOKUP($D2341,metadata!$B$2:$S$451,6,0)</f>
        <v>a</v>
      </c>
      <c r="J2341" t="str">
        <f>VLOOKUP($D2341,metadata!$B$2:$S$451,7,0)</f>
        <v>i</v>
      </c>
      <c r="K2341">
        <f>VLOOKUP($D2341,metadata!$B$2:$S$451,8,0)</f>
        <v>21</v>
      </c>
      <c r="L2341">
        <f>VLOOKUP($D2341,metadata!$B$2:$S$451,9,0)</f>
        <v>12</v>
      </c>
      <c r="M2341" t="str">
        <f>VLOOKUP($D2341,metadata!$B$2:$S$451,10,0)</f>
        <v/>
      </c>
      <c r="N2341" t="str">
        <f>VLOOKUP($D2341,metadata!$B$2:$S$451,11,0)</f>
        <v>Aedes albopictus</v>
      </c>
      <c r="O2341" t="str">
        <f>VLOOKUP($D2341,metadata!$B$2:$S$451,12,0)</f>
        <v>diptera</v>
      </c>
      <c r="P2341" t="str">
        <f>VLOOKUP($D2341,metadata!$B$2:$S$451,13,0)</f>
        <v>NVA</v>
      </c>
      <c r="Q2341">
        <f>VLOOKUP($D2341,metadata!$B$2:$S$451,14,0)</f>
        <v>36.35</v>
      </c>
      <c r="R2341">
        <f>VLOOKUP($D2341,metadata!$B$2:$S$451,15,0)</f>
        <v>-78.366666666666703</v>
      </c>
      <c r="S2341" t="str">
        <f>VLOOKUP($D2341,metadata!$B$2:$S$451,16,0)</f>
        <v/>
      </c>
      <c r="T2341" t="str">
        <f>VLOOKUP($D2341,metadata!$B$2:$S$451,17,0)</f>
        <v/>
      </c>
      <c r="U2341" t="str">
        <f>VLOOKUP($D2341,metadata!$B$2:$S$451,18,0)</f>
        <v/>
      </c>
      <c r="V2341">
        <f>VLOOKUP($D2341,metadata!$B$2:$Z$451,19,0)</f>
        <v>470.5</v>
      </c>
      <c r="W2341" t="str">
        <f>VLOOKUP($D2341,metadata!$B$2:$Z$451,20,0)</f>
        <v>acc</v>
      </c>
      <c r="X2341" t="str">
        <f>VLOOKUP($D2341,metadata!$B$2:$Z$451,21,0)</f>
        <v/>
      </c>
      <c r="Y2341" t="str">
        <f>VLOOKUP($D2341,metadata!$B$2:$Z$451,22,0)</f>
        <v>55-8</v>
      </c>
      <c r="Z2341" t="str">
        <f>VLOOKUP($D2341,metadata!$B$2:$Z$451,23,0)</f>
        <v/>
      </c>
      <c r="AA2341" t="str">
        <f>VLOOKUP($D2341,metadata!$B$2:$Z$451,24,0)</f>
        <v/>
      </c>
      <c r="AB2341" t="str">
        <f>VLOOKUP($D2341,metadata!$B$2:$Z$451,25,0)</f>
        <v/>
      </c>
      <c r="AC2341">
        <v>13.4834259363216</v>
      </c>
      <c r="AD2341">
        <v>28.276269993619501</v>
      </c>
      <c r="AF2341">
        <f>IF(AE2341="",V2341,AE2341)</f>
        <v>470.5</v>
      </c>
      <c r="AG2341">
        <v>13.5</v>
      </c>
      <c r="AH2341">
        <v>2012</v>
      </c>
      <c r="AI2341" t="s">
        <v>37</v>
      </c>
      <c r="AJ2341" t="s">
        <v>37</v>
      </c>
    </row>
    <row r="2342" spans="3:36" x14ac:dyDescent="0.3">
      <c r="C2342">
        <v>2342</v>
      </c>
      <c r="D2342" t="str">
        <f t="shared" si="69"/>
        <v>55-NVA</v>
      </c>
      <c r="E2342" t="str">
        <f>VLOOKUP($D2342,metadata!$B$2:$S$451,2,0)</f>
        <v>Urbanski, J; Mogi, M; O'Donnell, D; DeCotiis, M; Toma, T; Armbruster, P</v>
      </c>
      <c r="F2342" t="str">
        <f>VLOOKUP($D2342,metadata!$B$2:$S$451,3,0)</f>
        <v>Rapid Adaptive Evolution of Photoperiodic Response during Invasion and Range Expansion across a Climatic Gradient</v>
      </c>
      <c r="G2342" t="str">
        <f>VLOOKUP($D2342,metadata!$B$2:$S$451,4,0)</f>
        <v>10.1086/664709</v>
      </c>
      <c r="H2342" t="str">
        <f>VLOOKUP($D2342,metadata!$B$2:$S$451,5,0)</f>
        <v>y</v>
      </c>
      <c r="I2342" t="str">
        <f>VLOOKUP($D2342,metadata!$B$2:$S$451,6,0)</f>
        <v>a</v>
      </c>
      <c r="J2342" t="str">
        <f>VLOOKUP($D2342,metadata!$B$2:$S$451,7,0)</f>
        <v>i</v>
      </c>
      <c r="K2342">
        <f>VLOOKUP($D2342,metadata!$B$2:$S$451,8,0)</f>
        <v>21</v>
      </c>
      <c r="L2342">
        <f>VLOOKUP($D2342,metadata!$B$2:$S$451,9,0)</f>
        <v>12</v>
      </c>
      <c r="M2342" t="str">
        <f>VLOOKUP($D2342,metadata!$B$2:$S$451,10,0)</f>
        <v/>
      </c>
      <c r="N2342" t="str">
        <f>VLOOKUP($D2342,metadata!$B$2:$S$451,11,0)</f>
        <v>Aedes albopictus</v>
      </c>
      <c r="O2342" t="str">
        <f>VLOOKUP($D2342,metadata!$B$2:$S$451,12,0)</f>
        <v>diptera</v>
      </c>
      <c r="P2342" t="str">
        <f>VLOOKUP($D2342,metadata!$B$2:$S$451,13,0)</f>
        <v>NVA</v>
      </c>
      <c r="Q2342">
        <f>VLOOKUP($D2342,metadata!$B$2:$S$451,14,0)</f>
        <v>36.35</v>
      </c>
      <c r="R2342">
        <f>VLOOKUP($D2342,metadata!$B$2:$S$451,15,0)</f>
        <v>-78.366666666666703</v>
      </c>
      <c r="S2342" t="str">
        <f>VLOOKUP($D2342,metadata!$B$2:$S$451,16,0)</f>
        <v/>
      </c>
      <c r="T2342" t="str">
        <f>VLOOKUP($D2342,metadata!$B$2:$S$451,17,0)</f>
        <v/>
      </c>
      <c r="U2342" t="str">
        <f>VLOOKUP($D2342,metadata!$B$2:$S$451,18,0)</f>
        <v/>
      </c>
      <c r="V2342">
        <f>VLOOKUP($D2342,metadata!$B$2:$Z$451,19,0)</f>
        <v>470.5</v>
      </c>
      <c r="W2342" t="str">
        <f>VLOOKUP($D2342,metadata!$B$2:$Z$451,20,0)</f>
        <v>acc</v>
      </c>
      <c r="X2342" t="str">
        <f>VLOOKUP($D2342,metadata!$B$2:$Z$451,21,0)</f>
        <v/>
      </c>
      <c r="Y2342" t="str">
        <f>VLOOKUP($D2342,metadata!$B$2:$Z$451,22,0)</f>
        <v>55-8</v>
      </c>
      <c r="Z2342" t="str">
        <f>VLOOKUP($D2342,metadata!$B$2:$Z$451,23,0)</f>
        <v/>
      </c>
      <c r="AA2342" t="str">
        <f>VLOOKUP($D2342,metadata!$B$2:$Z$451,24,0)</f>
        <v/>
      </c>
      <c r="AB2342" t="s">
        <v>53</v>
      </c>
      <c r="AC2342">
        <v>13.729267016997101</v>
      </c>
      <c r="AD2342">
        <v>18.271313520218801</v>
      </c>
      <c r="AF2342">
        <f>IF(AE2342="",V2342,AE2342)</f>
        <v>470.5</v>
      </c>
      <c r="AG2342">
        <v>13.75</v>
      </c>
      <c r="AH2342">
        <v>2012</v>
      </c>
      <c r="AI2342" t="s">
        <v>37</v>
      </c>
      <c r="AJ2342" t="s">
        <v>37</v>
      </c>
    </row>
    <row r="2343" spans="3:36" x14ac:dyDescent="0.3">
      <c r="C2343">
        <v>2343</v>
      </c>
      <c r="D2343" t="str">
        <f t="shared" si="69"/>
        <v>55-NVA</v>
      </c>
      <c r="E2343" t="str">
        <f>VLOOKUP($D2343,metadata!$B$2:$S$451,2,0)</f>
        <v>Urbanski, J; Mogi, M; O'Donnell, D; DeCotiis, M; Toma, T; Armbruster, P</v>
      </c>
      <c r="F2343" t="str">
        <f>VLOOKUP($D2343,metadata!$B$2:$S$451,3,0)</f>
        <v>Rapid Adaptive Evolution of Photoperiodic Response during Invasion and Range Expansion across a Climatic Gradient</v>
      </c>
      <c r="G2343" t="str">
        <f>VLOOKUP($D2343,metadata!$B$2:$S$451,4,0)</f>
        <v>10.1086/664709</v>
      </c>
      <c r="H2343" t="str">
        <f>VLOOKUP($D2343,metadata!$B$2:$S$451,5,0)</f>
        <v>y</v>
      </c>
      <c r="I2343" t="str">
        <f>VLOOKUP($D2343,metadata!$B$2:$S$451,6,0)</f>
        <v>a</v>
      </c>
      <c r="J2343" t="str">
        <f>VLOOKUP($D2343,metadata!$B$2:$S$451,7,0)</f>
        <v>i</v>
      </c>
      <c r="K2343">
        <f>VLOOKUP($D2343,metadata!$B$2:$S$451,8,0)</f>
        <v>21</v>
      </c>
      <c r="L2343">
        <f>VLOOKUP($D2343,metadata!$B$2:$S$451,9,0)</f>
        <v>12</v>
      </c>
      <c r="M2343" t="str">
        <f>VLOOKUP($D2343,metadata!$B$2:$S$451,10,0)</f>
        <v/>
      </c>
      <c r="N2343" t="str">
        <f>VLOOKUP($D2343,metadata!$B$2:$S$451,11,0)</f>
        <v>Aedes albopictus</v>
      </c>
      <c r="O2343" t="str">
        <f>VLOOKUP($D2343,metadata!$B$2:$S$451,12,0)</f>
        <v>diptera</v>
      </c>
      <c r="P2343" t="str">
        <f>VLOOKUP($D2343,metadata!$B$2:$S$451,13,0)</f>
        <v>NVA</v>
      </c>
      <c r="Q2343">
        <f>VLOOKUP($D2343,metadata!$B$2:$S$451,14,0)</f>
        <v>36.35</v>
      </c>
      <c r="R2343">
        <f>VLOOKUP($D2343,metadata!$B$2:$S$451,15,0)</f>
        <v>-78.366666666666703</v>
      </c>
      <c r="S2343" t="str">
        <f>VLOOKUP($D2343,metadata!$B$2:$S$451,16,0)</f>
        <v/>
      </c>
      <c r="T2343" t="str">
        <f>VLOOKUP($D2343,metadata!$B$2:$S$451,17,0)</f>
        <v/>
      </c>
      <c r="U2343" t="str">
        <f>VLOOKUP($D2343,metadata!$B$2:$S$451,18,0)</f>
        <v/>
      </c>
      <c r="V2343">
        <f>VLOOKUP($D2343,metadata!$B$2:$Z$451,19,0)</f>
        <v>470.5</v>
      </c>
      <c r="W2343" t="str">
        <f>VLOOKUP($D2343,metadata!$B$2:$Z$451,20,0)</f>
        <v>acc</v>
      </c>
      <c r="X2343" t="str">
        <f>VLOOKUP($D2343,metadata!$B$2:$Z$451,21,0)</f>
        <v/>
      </c>
      <c r="Y2343" t="str">
        <f>VLOOKUP($D2343,metadata!$B$2:$Z$451,22,0)</f>
        <v>55-8</v>
      </c>
      <c r="Z2343" t="str">
        <f>VLOOKUP($D2343,metadata!$B$2:$Z$451,23,0)</f>
        <v/>
      </c>
      <c r="AA2343" t="str">
        <f>VLOOKUP($D2343,metadata!$B$2:$Z$451,24,0)</f>
        <v/>
      </c>
      <c r="AB2343" t="s">
        <v>53</v>
      </c>
      <c r="AC2343">
        <v>13.9876827528417</v>
      </c>
      <c r="AD2343">
        <v>15.685458364254201</v>
      </c>
      <c r="AF2343">
        <f>IF(AE2343="",V2343,AE2343)</f>
        <v>470.5</v>
      </c>
      <c r="AG2343">
        <v>14</v>
      </c>
      <c r="AH2343">
        <v>2012</v>
      </c>
      <c r="AI2343" t="s">
        <v>37</v>
      </c>
      <c r="AJ2343" t="s">
        <v>37</v>
      </c>
    </row>
    <row r="2344" spans="3:36" x14ac:dyDescent="0.3">
      <c r="C2344">
        <v>2344</v>
      </c>
      <c r="D2344" t="str">
        <f t="shared" si="69"/>
        <v>55-NVA</v>
      </c>
      <c r="E2344" t="str">
        <f>VLOOKUP($D2344,metadata!$B$2:$S$451,2,0)</f>
        <v>Urbanski, J; Mogi, M; O'Donnell, D; DeCotiis, M; Toma, T; Armbruster, P</v>
      </c>
      <c r="F2344" t="str">
        <f>VLOOKUP($D2344,metadata!$B$2:$S$451,3,0)</f>
        <v>Rapid Adaptive Evolution of Photoperiodic Response during Invasion and Range Expansion across a Climatic Gradient</v>
      </c>
      <c r="G2344" t="str">
        <f>VLOOKUP($D2344,metadata!$B$2:$S$451,4,0)</f>
        <v>10.1086/664709</v>
      </c>
      <c r="H2344" t="str">
        <f>VLOOKUP($D2344,metadata!$B$2:$S$451,5,0)</f>
        <v>y</v>
      </c>
      <c r="I2344" t="str">
        <f>VLOOKUP($D2344,metadata!$B$2:$S$451,6,0)</f>
        <v>a</v>
      </c>
      <c r="J2344" t="str">
        <f>VLOOKUP($D2344,metadata!$B$2:$S$451,7,0)</f>
        <v>i</v>
      </c>
      <c r="K2344">
        <f>VLOOKUP($D2344,metadata!$B$2:$S$451,8,0)</f>
        <v>21</v>
      </c>
      <c r="L2344">
        <f>VLOOKUP($D2344,metadata!$B$2:$S$451,9,0)</f>
        <v>12</v>
      </c>
      <c r="M2344" t="str">
        <f>VLOOKUP($D2344,metadata!$B$2:$S$451,10,0)</f>
        <v/>
      </c>
      <c r="N2344" t="str">
        <f>VLOOKUP($D2344,metadata!$B$2:$S$451,11,0)</f>
        <v>Aedes albopictus</v>
      </c>
      <c r="O2344" t="str">
        <f>VLOOKUP($D2344,metadata!$B$2:$S$451,12,0)</f>
        <v>diptera</v>
      </c>
      <c r="P2344" t="str">
        <f>VLOOKUP($D2344,metadata!$B$2:$S$451,13,0)</f>
        <v>NVA</v>
      </c>
      <c r="Q2344">
        <f>VLOOKUP($D2344,metadata!$B$2:$S$451,14,0)</f>
        <v>36.35</v>
      </c>
      <c r="R2344">
        <f>VLOOKUP($D2344,metadata!$B$2:$S$451,15,0)</f>
        <v>-78.366666666666703</v>
      </c>
      <c r="S2344" t="str">
        <f>VLOOKUP($D2344,metadata!$B$2:$S$451,16,0)</f>
        <v/>
      </c>
      <c r="T2344" t="str">
        <f>VLOOKUP($D2344,metadata!$B$2:$S$451,17,0)</f>
        <v/>
      </c>
      <c r="U2344" t="str">
        <f>VLOOKUP($D2344,metadata!$B$2:$S$451,18,0)</f>
        <v/>
      </c>
      <c r="V2344">
        <f>VLOOKUP($D2344,metadata!$B$2:$Z$451,19,0)</f>
        <v>470.5</v>
      </c>
      <c r="W2344" t="str">
        <f>VLOOKUP($D2344,metadata!$B$2:$Z$451,20,0)</f>
        <v>acc</v>
      </c>
      <c r="X2344" t="str">
        <f>VLOOKUP($D2344,metadata!$B$2:$Z$451,21,0)</f>
        <v/>
      </c>
      <c r="Y2344" t="str">
        <f>VLOOKUP($D2344,metadata!$B$2:$Z$451,22,0)</f>
        <v>55-8</v>
      </c>
      <c r="Z2344" t="str">
        <f>VLOOKUP($D2344,metadata!$B$2:$Z$451,23,0)</f>
        <v/>
      </c>
      <c r="AA2344" t="str">
        <f>VLOOKUP($D2344,metadata!$B$2:$Z$451,24,0)</f>
        <v/>
      </c>
      <c r="AB2344" t="str">
        <f>VLOOKUP($D2344,metadata!$B$2:$Z$451,25,0)</f>
        <v/>
      </c>
      <c r="AC2344">
        <v>14.476516995774601</v>
      </c>
      <c r="AD2344">
        <v>16.643344770646699</v>
      </c>
      <c r="AF2344">
        <f>IF(AE2344="",V2344,AE2344)</f>
        <v>470.5</v>
      </c>
      <c r="AG2344">
        <v>14.25</v>
      </c>
      <c r="AH2344">
        <v>2012</v>
      </c>
      <c r="AI2344" t="s">
        <v>37</v>
      </c>
      <c r="AJ2344" t="s">
        <v>37</v>
      </c>
    </row>
    <row r="2345" spans="3:36" x14ac:dyDescent="0.3">
      <c r="C2345">
        <v>2345</v>
      </c>
      <c r="D2345" t="str">
        <f t="shared" si="69"/>
        <v>55-NVA</v>
      </c>
      <c r="E2345" t="str">
        <f>VLOOKUP($D2345,metadata!$B$2:$S$451,2,0)</f>
        <v>Urbanski, J; Mogi, M; O'Donnell, D; DeCotiis, M; Toma, T; Armbruster, P</v>
      </c>
      <c r="F2345" t="str">
        <f>VLOOKUP($D2345,metadata!$B$2:$S$451,3,0)</f>
        <v>Rapid Adaptive Evolution of Photoperiodic Response during Invasion and Range Expansion across a Climatic Gradient</v>
      </c>
      <c r="G2345" t="str">
        <f>VLOOKUP($D2345,metadata!$B$2:$S$451,4,0)</f>
        <v>10.1086/664709</v>
      </c>
      <c r="H2345" t="str">
        <f>VLOOKUP($D2345,metadata!$B$2:$S$451,5,0)</f>
        <v>y</v>
      </c>
      <c r="I2345" t="str">
        <f>VLOOKUP($D2345,metadata!$B$2:$S$451,6,0)</f>
        <v>a</v>
      </c>
      <c r="J2345" t="str">
        <f>VLOOKUP($D2345,metadata!$B$2:$S$451,7,0)</f>
        <v>i</v>
      </c>
      <c r="K2345">
        <f>VLOOKUP($D2345,metadata!$B$2:$S$451,8,0)</f>
        <v>21</v>
      </c>
      <c r="L2345">
        <f>VLOOKUP($D2345,metadata!$B$2:$S$451,9,0)</f>
        <v>12</v>
      </c>
      <c r="M2345" t="str">
        <f>VLOOKUP($D2345,metadata!$B$2:$S$451,10,0)</f>
        <v/>
      </c>
      <c r="N2345" t="str">
        <f>VLOOKUP($D2345,metadata!$B$2:$S$451,11,0)</f>
        <v>Aedes albopictus</v>
      </c>
      <c r="O2345" t="str">
        <f>VLOOKUP($D2345,metadata!$B$2:$S$451,12,0)</f>
        <v>diptera</v>
      </c>
      <c r="P2345" t="str">
        <f>VLOOKUP($D2345,metadata!$B$2:$S$451,13,0)</f>
        <v>NVA</v>
      </c>
      <c r="Q2345">
        <f>VLOOKUP($D2345,metadata!$B$2:$S$451,14,0)</f>
        <v>36.35</v>
      </c>
      <c r="R2345">
        <f>VLOOKUP($D2345,metadata!$B$2:$S$451,15,0)</f>
        <v>-78.366666666666703</v>
      </c>
      <c r="S2345" t="str">
        <f>VLOOKUP($D2345,metadata!$B$2:$S$451,16,0)</f>
        <v/>
      </c>
      <c r="T2345" t="str">
        <f>VLOOKUP($D2345,metadata!$B$2:$S$451,17,0)</f>
        <v/>
      </c>
      <c r="U2345" t="str">
        <f>VLOOKUP($D2345,metadata!$B$2:$S$451,18,0)</f>
        <v/>
      </c>
      <c r="V2345">
        <f>VLOOKUP($D2345,metadata!$B$2:$Z$451,19,0)</f>
        <v>470.5</v>
      </c>
      <c r="W2345" t="str">
        <f>VLOOKUP($D2345,metadata!$B$2:$Z$451,20,0)</f>
        <v>acc</v>
      </c>
      <c r="X2345" t="str">
        <f>VLOOKUP($D2345,metadata!$B$2:$Z$451,21,0)</f>
        <v/>
      </c>
      <c r="Y2345" t="str">
        <f>VLOOKUP($D2345,metadata!$B$2:$Z$451,22,0)</f>
        <v>55-8</v>
      </c>
      <c r="Z2345" t="str">
        <f>VLOOKUP($D2345,metadata!$B$2:$Z$451,23,0)</f>
        <v/>
      </c>
      <c r="AA2345" t="str">
        <f>VLOOKUP($D2345,metadata!$B$2:$Z$451,24,0)</f>
        <v/>
      </c>
      <c r="AB2345" t="str">
        <f>VLOOKUP($D2345,metadata!$B$2:$Z$451,25,0)</f>
        <v/>
      </c>
      <c r="AC2345">
        <v>14.2474348196363</v>
      </c>
      <c r="AD2345">
        <v>3.2608665887140198</v>
      </c>
      <c r="AF2345">
        <f>IF(AE2345="",V2345,AE2345)</f>
        <v>470.5</v>
      </c>
      <c r="AG2345">
        <v>14.5</v>
      </c>
      <c r="AH2345">
        <v>2012</v>
      </c>
      <c r="AI2345" t="s">
        <v>37</v>
      </c>
      <c r="AJ2345" t="s">
        <v>37</v>
      </c>
    </row>
    <row r="2346" spans="3:36" x14ac:dyDescent="0.3">
      <c r="C2346">
        <v>2346</v>
      </c>
      <c r="D2346" t="str">
        <f t="shared" si="69"/>
        <v>55-NVA</v>
      </c>
      <c r="E2346" t="str">
        <f>VLOOKUP($D2346,metadata!$B$2:$S$451,2,0)</f>
        <v>Urbanski, J; Mogi, M; O'Donnell, D; DeCotiis, M; Toma, T; Armbruster, P</v>
      </c>
      <c r="F2346" t="str">
        <f>VLOOKUP($D2346,metadata!$B$2:$S$451,3,0)</f>
        <v>Rapid Adaptive Evolution of Photoperiodic Response during Invasion and Range Expansion across a Climatic Gradient</v>
      </c>
      <c r="G2346" t="str">
        <f>VLOOKUP($D2346,metadata!$B$2:$S$451,4,0)</f>
        <v>10.1086/664709</v>
      </c>
      <c r="H2346" t="str">
        <f>VLOOKUP($D2346,metadata!$B$2:$S$451,5,0)</f>
        <v>y</v>
      </c>
      <c r="I2346" t="str">
        <f>VLOOKUP($D2346,metadata!$B$2:$S$451,6,0)</f>
        <v>a</v>
      </c>
      <c r="J2346" t="str">
        <f>VLOOKUP($D2346,metadata!$B$2:$S$451,7,0)</f>
        <v>i</v>
      </c>
      <c r="K2346">
        <f>VLOOKUP($D2346,metadata!$B$2:$S$451,8,0)</f>
        <v>21</v>
      </c>
      <c r="L2346">
        <f>VLOOKUP($D2346,metadata!$B$2:$S$451,9,0)</f>
        <v>12</v>
      </c>
      <c r="M2346" t="str">
        <f>VLOOKUP($D2346,metadata!$B$2:$S$451,10,0)</f>
        <v/>
      </c>
      <c r="N2346" t="str">
        <f>VLOOKUP($D2346,metadata!$B$2:$S$451,11,0)</f>
        <v>Aedes albopictus</v>
      </c>
      <c r="O2346" t="str">
        <f>VLOOKUP($D2346,metadata!$B$2:$S$451,12,0)</f>
        <v>diptera</v>
      </c>
      <c r="P2346" t="str">
        <f>VLOOKUP($D2346,metadata!$B$2:$S$451,13,0)</f>
        <v>NVA</v>
      </c>
      <c r="Q2346">
        <f>VLOOKUP($D2346,metadata!$B$2:$S$451,14,0)</f>
        <v>36.35</v>
      </c>
      <c r="R2346">
        <f>VLOOKUP($D2346,metadata!$B$2:$S$451,15,0)</f>
        <v>-78.366666666666703</v>
      </c>
      <c r="S2346" t="str">
        <f>VLOOKUP($D2346,metadata!$B$2:$S$451,16,0)</f>
        <v/>
      </c>
      <c r="T2346" t="str">
        <f>VLOOKUP($D2346,metadata!$B$2:$S$451,17,0)</f>
        <v/>
      </c>
      <c r="U2346" t="str">
        <f>VLOOKUP($D2346,metadata!$B$2:$S$451,18,0)</f>
        <v/>
      </c>
      <c r="V2346">
        <f>VLOOKUP($D2346,metadata!$B$2:$Z$451,19,0)</f>
        <v>470.5</v>
      </c>
      <c r="W2346" t="str">
        <f>VLOOKUP($D2346,metadata!$B$2:$Z$451,20,0)</f>
        <v>acc</v>
      </c>
      <c r="X2346" t="str">
        <f>VLOOKUP($D2346,metadata!$B$2:$Z$451,21,0)</f>
        <v/>
      </c>
      <c r="Y2346" t="str">
        <f>VLOOKUP($D2346,metadata!$B$2:$Z$451,22,0)</f>
        <v>55-8</v>
      </c>
      <c r="Z2346" t="str">
        <f>VLOOKUP($D2346,metadata!$B$2:$Z$451,23,0)</f>
        <v/>
      </c>
      <c r="AA2346" t="str">
        <f>VLOOKUP($D2346,metadata!$B$2:$Z$451,24,0)</f>
        <v/>
      </c>
      <c r="AB2346" t="str">
        <f>VLOOKUP($D2346,metadata!$B$2:$Z$451,25,0)</f>
        <v/>
      </c>
      <c r="AC2346">
        <v>15.9987512973089</v>
      </c>
      <c r="AD2346">
        <v>9.1932997242448202</v>
      </c>
      <c r="AF2346">
        <f>IF(AE2346="",V2346,AE2346)</f>
        <v>470.5</v>
      </c>
      <c r="AG2346">
        <v>16</v>
      </c>
      <c r="AH2346">
        <v>2012</v>
      </c>
      <c r="AI2346" t="s">
        <v>37</v>
      </c>
      <c r="AJ2346" t="s">
        <v>37</v>
      </c>
    </row>
    <row r="2347" spans="3:36" x14ac:dyDescent="0.3">
      <c r="C2347">
        <v>2347</v>
      </c>
      <c r="D2347" t="str">
        <f t="shared" si="69"/>
        <v>55-OKI</v>
      </c>
      <c r="E2347" t="str">
        <f>VLOOKUP($D2347,metadata!$B$2:$S$451,2,0)</f>
        <v>Urbanski, J; Mogi, M; O'Donnell, D; DeCotiis, M; Toma, T; Armbruster, P</v>
      </c>
      <c r="F2347" t="str">
        <f>VLOOKUP($D2347,metadata!$B$2:$S$451,3,0)</f>
        <v>Rapid Adaptive Evolution of Photoperiodic Response during Invasion and Range Expansion across a Climatic Gradient</v>
      </c>
      <c r="G2347" t="str">
        <f>VLOOKUP($D2347,metadata!$B$2:$S$451,4,0)</f>
        <v>10.1086/664709</v>
      </c>
      <c r="H2347" t="str">
        <f>VLOOKUP($D2347,metadata!$B$2:$S$451,5,0)</f>
        <v>y</v>
      </c>
      <c r="I2347" t="str">
        <f>VLOOKUP($D2347,metadata!$B$2:$S$451,6,0)</f>
        <v>a</v>
      </c>
      <c r="J2347" t="str">
        <f>VLOOKUP($D2347,metadata!$B$2:$S$451,7,0)</f>
        <v>i</v>
      </c>
      <c r="K2347">
        <f>VLOOKUP($D2347,metadata!$B$2:$S$451,8,0)</f>
        <v>21</v>
      </c>
      <c r="L2347">
        <f>VLOOKUP($D2347,metadata!$B$2:$S$451,9,0)</f>
        <v>12</v>
      </c>
      <c r="M2347" t="str">
        <f>VLOOKUP($D2347,metadata!$B$2:$S$451,10,0)</f>
        <v/>
      </c>
      <c r="N2347" t="str">
        <f>VLOOKUP($D2347,metadata!$B$2:$S$451,11,0)</f>
        <v>Aedes albopictus</v>
      </c>
      <c r="O2347" t="str">
        <f>VLOOKUP($D2347,metadata!$B$2:$S$451,12,0)</f>
        <v>diptera</v>
      </c>
      <c r="P2347" t="str">
        <f>VLOOKUP($D2347,metadata!$B$2:$S$451,13,0)</f>
        <v>OKI</v>
      </c>
      <c r="Q2347">
        <f>VLOOKUP($D2347,metadata!$B$2:$S$451,14,0)</f>
        <v>26.216666666666701</v>
      </c>
      <c r="R2347">
        <f>VLOOKUP($D2347,metadata!$B$2:$S$451,15,0)</f>
        <v>127.916666666667</v>
      </c>
      <c r="S2347" t="str">
        <f>VLOOKUP($D2347,metadata!$B$2:$S$451,16,0)</f>
        <v/>
      </c>
      <c r="T2347" t="str">
        <f>VLOOKUP($D2347,metadata!$B$2:$S$451,17,0)</f>
        <v/>
      </c>
      <c r="U2347" t="str">
        <f>VLOOKUP($D2347,metadata!$B$2:$S$451,18,0)</f>
        <v/>
      </c>
      <c r="V2347">
        <f>VLOOKUP($D2347,metadata!$B$2:$Z$451,19,0)</f>
        <v>482.5</v>
      </c>
      <c r="W2347" t="str">
        <f>VLOOKUP($D2347,metadata!$B$2:$Z$451,20,0)</f>
        <v>acc</v>
      </c>
      <c r="X2347" t="str">
        <f>VLOOKUP($D2347,metadata!$B$2:$Z$451,21,0)</f>
        <v/>
      </c>
      <c r="Y2347" t="str">
        <f>VLOOKUP($D2347,metadata!$B$2:$Z$451,22,0)</f>
        <v>55-9</v>
      </c>
      <c r="Z2347" t="str">
        <f>VLOOKUP($D2347,metadata!$B$2:$Z$451,23,0)</f>
        <v/>
      </c>
      <c r="AA2347" t="str">
        <f>VLOOKUP($D2347,metadata!$B$2:$Z$451,24,0)</f>
        <v/>
      </c>
      <c r="AB2347" t="str">
        <f>VLOOKUP($D2347,metadata!$B$2:$Z$451,25,0)</f>
        <v/>
      </c>
      <c r="AC2347">
        <v>7.98545454545454</v>
      </c>
      <c r="AD2347">
        <v>25.649913344887299</v>
      </c>
      <c r="AF2347">
        <f>IF(AE2347="",V2347,AE2347)</f>
        <v>482.5</v>
      </c>
      <c r="AG2347">
        <v>8</v>
      </c>
      <c r="AH2347">
        <v>2012</v>
      </c>
      <c r="AI2347" t="s">
        <v>37</v>
      </c>
      <c r="AJ2347" t="s">
        <v>37</v>
      </c>
    </row>
    <row r="2348" spans="3:36" x14ac:dyDescent="0.3">
      <c r="C2348">
        <v>2348</v>
      </c>
      <c r="D2348" t="str">
        <f t="shared" si="69"/>
        <v>55-OKI</v>
      </c>
      <c r="E2348" t="str">
        <f>VLOOKUP($D2348,metadata!$B$2:$S$451,2,0)</f>
        <v>Urbanski, J; Mogi, M; O'Donnell, D; DeCotiis, M; Toma, T; Armbruster, P</v>
      </c>
      <c r="F2348" t="str">
        <f>VLOOKUP($D2348,metadata!$B$2:$S$451,3,0)</f>
        <v>Rapid Adaptive Evolution of Photoperiodic Response during Invasion and Range Expansion across a Climatic Gradient</v>
      </c>
      <c r="G2348" t="str">
        <f>VLOOKUP($D2348,metadata!$B$2:$S$451,4,0)</f>
        <v>10.1086/664709</v>
      </c>
      <c r="H2348" t="str">
        <f>VLOOKUP($D2348,metadata!$B$2:$S$451,5,0)</f>
        <v>y</v>
      </c>
      <c r="I2348" t="str">
        <f>VLOOKUP($D2348,metadata!$B$2:$S$451,6,0)</f>
        <v>a</v>
      </c>
      <c r="J2348" t="str">
        <f>VLOOKUP($D2348,metadata!$B$2:$S$451,7,0)</f>
        <v>i</v>
      </c>
      <c r="K2348">
        <f>VLOOKUP($D2348,metadata!$B$2:$S$451,8,0)</f>
        <v>21</v>
      </c>
      <c r="L2348">
        <f>VLOOKUP($D2348,metadata!$B$2:$S$451,9,0)</f>
        <v>12</v>
      </c>
      <c r="M2348" t="str">
        <f>VLOOKUP($D2348,metadata!$B$2:$S$451,10,0)</f>
        <v/>
      </c>
      <c r="N2348" t="str">
        <f>VLOOKUP($D2348,metadata!$B$2:$S$451,11,0)</f>
        <v>Aedes albopictus</v>
      </c>
      <c r="O2348" t="str">
        <f>VLOOKUP($D2348,metadata!$B$2:$S$451,12,0)</f>
        <v>diptera</v>
      </c>
      <c r="P2348" t="str">
        <f>VLOOKUP($D2348,metadata!$B$2:$S$451,13,0)</f>
        <v>OKI</v>
      </c>
      <c r="Q2348">
        <f>VLOOKUP($D2348,metadata!$B$2:$S$451,14,0)</f>
        <v>26.216666666666701</v>
      </c>
      <c r="R2348">
        <f>VLOOKUP($D2348,metadata!$B$2:$S$451,15,0)</f>
        <v>127.916666666667</v>
      </c>
      <c r="S2348" t="str">
        <f>VLOOKUP($D2348,metadata!$B$2:$S$451,16,0)</f>
        <v/>
      </c>
      <c r="T2348" t="str">
        <f>VLOOKUP($D2348,metadata!$B$2:$S$451,17,0)</f>
        <v/>
      </c>
      <c r="U2348" t="str">
        <f>VLOOKUP($D2348,metadata!$B$2:$S$451,18,0)</f>
        <v/>
      </c>
      <c r="V2348">
        <f>VLOOKUP($D2348,metadata!$B$2:$Z$451,19,0)</f>
        <v>482.5</v>
      </c>
      <c r="W2348" t="str">
        <f>VLOOKUP($D2348,metadata!$B$2:$Z$451,20,0)</f>
        <v>acc</v>
      </c>
      <c r="X2348" t="str">
        <f>VLOOKUP($D2348,metadata!$B$2:$Z$451,21,0)</f>
        <v/>
      </c>
      <c r="Y2348" t="str">
        <f>VLOOKUP($D2348,metadata!$B$2:$Z$451,22,0)</f>
        <v>55-9</v>
      </c>
      <c r="Z2348" t="str">
        <f>VLOOKUP($D2348,metadata!$B$2:$Z$451,23,0)</f>
        <v/>
      </c>
      <c r="AA2348" t="str">
        <f>VLOOKUP($D2348,metadata!$B$2:$Z$451,24,0)</f>
        <v/>
      </c>
      <c r="AB2348" t="str">
        <f>VLOOKUP($D2348,metadata!$B$2:$Z$451,25,0)</f>
        <v/>
      </c>
      <c r="AC2348">
        <v>11.9854545454545</v>
      </c>
      <c r="AD2348">
        <v>24.783362218370801</v>
      </c>
      <c r="AF2348">
        <f>IF(AE2348="",V2348,AE2348)</f>
        <v>482.5</v>
      </c>
      <c r="AG2348">
        <v>12</v>
      </c>
      <c r="AH2348">
        <v>2012</v>
      </c>
      <c r="AI2348" t="s">
        <v>37</v>
      </c>
      <c r="AJ2348" t="s">
        <v>37</v>
      </c>
    </row>
    <row r="2349" spans="3:36" x14ac:dyDescent="0.3">
      <c r="C2349">
        <v>2349</v>
      </c>
      <c r="D2349" t="str">
        <f t="shared" si="69"/>
        <v>55-OKI</v>
      </c>
      <c r="E2349" t="str">
        <f>VLOOKUP($D2349,metadata!$B$2:$S$451,2,0)</f>
        <v>Urbanski, J; Mogi, M; O'Donnell, D; DeCotiis, M; Toma, T; Armbruster, P</v>
      </c>
      <c r="F2349" t="str">
        <f>VLOOKUP($D2349,metadata!$B$2:$S$451,3,0)</f>
        <v>Rapid Adaptive Evolution of Photoperiodic Response during Invasion and Range Expansion across a Climatic Gradient</v>
      </c>
      <c r="G2349" t="str">
        <f>VLOOKUP($D2349,metadata!$B$2:$S$451,4,0)</f>
        <v>10.1086/664709</v>
      </c>
      <c r="H2349" t="str">
        <f>VLOOKUP($D2349,metadata!$B$2:$S$451,5,0)</f>
        <v>y</v>
      </c>
      <c r="I2349" t="str">
        <f>VLOOKUP($D2349,metadata!$B$2:$S$451,6,0)</f>
        <v>a</v>
      </c>
      <c r="J2349" t="str">
        <f>VLOOKUP($D2349,metadata!$B$2:$S$451,7,0)</f>
        <v>i</v>
      </c>
      <c r="K2349">
        <f>VLOOKUP($D2349,metadata!$B$2:$S$451,8,0)</f>
        <v>21</v>
      </c>
      <c r="L2349">
        <f>VLOOKUP($D2349,metadata!$B$2:$S$451,9,0)</f>
        <v>12</v>
      </c>
      <c r="M2349" t="str">
        <f>VLOOKUP($D2349,metadata!$B$2:$S$451,10,0)</f>
        <v/>
      </c>
      <c r="N2349" t="str">
        <f>VLOOKUP($D2349,metadata!$B$2:$S$451,11,0)</f>
        <v>Aedes albopictus</v>
      </c>
      <c r="O2349" t="str">
        <f>VLOOKUP($D2349,metadata!$B$2:$S$451,12,0)</f>
        <v>diptera</v>
      </c>
      <c r="P2349" t="str">
        <f>VLOOKUP($D2349,metadata!$B$2:$S$451,13,0)</f>
        <v>OKI</v>
      </c>
      <c r="Q2349">
        <f>VLOOKUP($D2349,metadata!$B$2:$S$451,14,0)</f>
        <v>26.216666666666701</v>
      </c>
      <c r="R2349">
        <f>VLOOKUP($D2349,metadata!$B$2:$S$451,15,0)</f>
        <v>127.916666666667</v>
      </c>
      <c r="S2349" t="str">
        <f>VLOOKUP($D2349,metadata!$B$2:$S$451,16,0)</f>
        <v/>
      </c>
      <c r="T2349" t="str">
        <f>VLOOKUP($D2349,metadata!$B$2:$S$451,17,0)</f>
        <v/>
      </c>
      <c r="U2349" t="str">
        <f>VLOOKUP($D2349,metadata!$B$2:$S$451,18,0)</f>
        <v/>
      </c>
      <c r="V2349">
        <f>VLOOKUP($D2349,metadata!$B$2:$Z$451,19,0)</f>
        <v>482.5</v>
      </c>
      <c r="W2349" t="str">
        <f>VLOOKUP($D2349,metadata!$B$2:$Z$451,20,0)</f>
        <v>acc</v>
      </c>
      <c r="X2349" t="str">
        <f>VLOOKUP($D2349,metadata!$B$2:$Z$451,21,0)</f>
        <v/>
      </c>
      <c r="Y2349" t="str">
        <f>VLOOKUP($D2349,metadata!$B$2:$Z$451,22,0)</f>
        <v>55-9</v>
      </c>
      <c r="Z2349" t="str">
        <f>VLOOKUP($D2349,metadata!$B$2:$Z$451,23,0)</f>
        <v/>
      </c>
      <c r="AA2349" t="str">
        <f>VLOOKUP($D2349,metadata!$B$2:$Z$451,24,0)</f>
        <v/>
      </c>
      <c r="AB2349" t="str">
        <f>VLOOKUP($D2349,metadata!$B$2:$Z$451,25,0)</f>
        <v/>
      </c>
      <c r="AC2349">
        <v>12.494545454545401</v>
      </c>
      <c r="AD2349">
        <v>20.277296360485199</v>
      </c>
      <c r="AF2349">
        <f>IF(AE2349="",V2349,AE2349)</f>
        <v>482.5</v>
      </c>
      <c r="AG2349">
        <v>12.5</v>
      </c>
      <c r="AH2349">
        <v>2012</v>
      </c>
      <c r="AI2349" t="s">
        <v>37</v>
      </c>
      <c r="AJ2349" t="s">
        <v>37</v>
      </c>
    </row>
    <row r="2350" spans="3:36" x14ac:dyDescent="0.3">
      <c r="C2350">
        <v>2350</v>
      </c>
      <c r="D2350" t="str">
        <f t="shared" si="69"/>
        <v>55-OKI</v>
      </c>
      <c r="E2350" t="str">
        <f>VLOOKUP($D2350,metadata!$B$2:$S$451,2,0)</f>
        <v>Urbanski, J; Mogi, M; O'Donnell, D; DeCotiis, M; Toma, T; Armbruster, P</v>
      </c>
      <c r="F2350" t="str">
        <f>VLOOKUP($D2350,metadata!$B$2:$S$451,3,0)</f>
        <v>Rapid Adaptive Evolution of Photoperiodic Response during Invasion and Range Expansion across a Climatic Gradient</v>
      </c>
      <c r="G2350" t="str">
        <f>VLOOKUP($D2350,metadata!$B$2:$S$451,4,0)</f>
        <v>10.1086/664709</v>
      </c>
      <c r="H2350" t="str">
        <f>VLOOKUP($D2350,metadata!$B$2:$S$451,5,0)</f>
        <v>y</v>
      </c>
      <c r="I2350" t="str">
        <f>VLOOKUP($D2350,metadata!$B$2:$S$451,6,0)</f>
        <v>a</v>
      </c>
      <c r="J2350" t="str">
        <f>VLOOKUP($D2350,metadata!$B$2:$S$451,7,0)</f>
        <v>i</v>
      </c>
      <c r="K2350">
        <f>VLOOKUP($D2350,metadata!$B$2:$S$451,8,0)</f>
        <v>21</v>
      </c>
      <c r="L2350">
        <f>VLOOKUP($D2350,metadata!$B$2:$S$451,9,0)</f>
        <v>12</v>
      </c>
      <c r="M2350" t="str">
        <f>VLOOKUP($D2350,metadata!$B$2:$S$451,10,0)</f>
        <v/>
      </c>
      <c r="N2350" t="str">
        <f>VLOOKUP($D2350,metadata!$B$2:$S$451,11,0)</f>
        <v>Aedes albopictus</v>
      </c>
      <c r="O2350" t="str">
        <f>VLOOKUP($D2350,metadata!$B$2:$S$451,12,0)</f>
        <v>diptera</v>
      </c>
      <c r="P2350" t="str">
        <f>VLOOKUP($D2350,metadata!$B$2:$S$451,13,0)</f>
        <v>OKI</v>
      </c>
      <c r="Q2350">
        <f>VLOOKUP($D2350,metadata!$B$2:$S$451,14,0)</f>
        <v>26.216666666666701</v>
      </c>
      <c r="R2350">
        <f>VLOOKUP($D2350,metadata!$B$2:$S$451,15,0)</f>
        <v>127.916666666667</v>
      </c>
      <c r="S2350" t="str">
        <f>VLOOKUP($D2350,metadata!$B$2:$S$451,16,0)</f>
        <v/>
      </c>
      <c r="T2350" t="str">
        <f>VLOOKUP($D2350,metadata!$B$2:$S$451,17,0)</f>
        <v/>
      </c>
      <c r="U2350" t="str">
        <f>VLOOKUP($D2350,metadata!$B$2:$S$451,18,0)</f>
        <v/>
      </c>
      <c r="V2350">
        <f>VLOOKUP($D2350,metadata!$B$2:$Z$451,19,0)</f>
        <v>482.5</v>
      </c>
      <c r="W2350" t="str">
        <f>VLOOKUP($D2350,metadata!$B$2:$Z$451,20,0)</f>
        <v>acc</v>
      </c>
      <c r="X2350" t="str">
        <f>VLOOKUP($D2350,metadata!$B$2:$Z$451,21,0)</f>
        <v/>
      </c>
      <c r="Y2350" t="str">
        <f>VLOOKUP($D2350,metadata!$B$2:$Z$451,22,0)</f>
        <v>55-9</v>
      </c>
      <c r="Z2350" t="str">
        <f>VLOOKUP($D2350,metadata!$B$2:$Z$451,23,0)</f>
        <v/>
      </c>
      <c r="AA2350" t="str">
        <f>VLOOKUP($D2350,metadata!$B$2:$Z$451,24,0)</f>
        <v/>
      </c>
      <c r="AB2350" t="str">
        <f>VLOOKUP($D2350,metadata!$B$2:$Z$451,25,0)</f>
        <v/>
      </c>
      <c r="AC2350">
        <v>12.7563636363636</v>
      </c>
      <c r="AD2350">
        <v>26.3431542461005</v>
      </c>
      <c r="AF2350">
        <f>IF(AE2350="",V2350,AE2350)</f>
        <v>482.5</v>
      </c>
      <c r="AG2350">
        <v>12.75</v>
      </c>
      <c r="AH2350">
        <v>2012</v>
      </c>
      <c r="AI2350" t="s">
        <v>37</v>
      </c>
      <c r="AJ2350" t="s">
        <v>37</v>
      </c>
    </row>
    <row r="2351" spans="3:36" x14ac:dyDescent="0.3">
      <c r="C2351">
        <v>2351</v>
      </c>
      <c r="D2351" t="str">
        <f t="shared" si="69"/>
        <v>55-OKI</v>
      </c>
      <c r="E2351" t="str">
        <f>VLOOKUP($D2351,metadata!$B$2:$S$451,2,0)</f>
        <v>Urbanski, J; Mogi, M; O'Donnell, D; DeCotiis, M; Toma, T; Armbruster, P</v>
      </c>
      <c r="F2351" t="str">
        <f>VLOOKUP($D2351,metadata!$B$2:$S$451,3,0)</f>
        <v>Rapid Adaptive Evolution of Photoperiodic Response during Invasion and Range Expansion across a Climatic Gradient</v>
      </c>
      <c r="G2351" t="str">
        <f>VLOOKUP($D2351,metadata!$B$2:$S$451,4,0)</f>
        <v>10.1086/664709</v>
      </c>
      <c r="H2351" t="str">
        <f>VLOOKUP($D2351,metadata!$B$2:$S$451,5,0)</f>
        <v>y</v>
      </c>
      <c r="I2351" t="str">
        <f>VLOOKUP($D2351,metadata!$B$2:$S$451,6,0)</f>
        <v>a</v>
      </c>
      <c r="J2351" t="str">
        <f>VLOOKUP($D2351,metadata!$B$2:$S$451,7,0)</f>
        <v>i</v>
      </c>
      <c r="K2351">
        <f>VLOOKUP($D2351,metadata!$B$2:$S$451,8,0)</f>
        <v>21</v>
      </c>
      <c r="L2351">
        <f>VLOOKUP($D2351,metadata!$B$2:$S$451,9,0)</f>
        <v>12</v>
      </c>
      <c r="M2351" t="str">
        <f>VLOOKUP($D2351,metadata!$B$2:$S$451,10,0)</f>
        <v/>
      </c>
      <c r="N2351" t="str">
        <f>VLOOKUP($D2351,metadata!$B$2:$S$451,11,0)</f>
        <v>Aedes albopictus</v>
      </c>
      <c r="O2351" t="str">
        <f>VLOOKUP($D2351,metadata!$B$2:$S$451,12,0)</f>
        <v>diptera</v>
      </c>
      <c r="P2351" t="str">
        <f>VLOOKUP($D2351,metadata!$B$2:$S$451,13,0)</f>
        <v>OKI</v>
      </c>
      <c r="Q2351">
        <f>VLOOKUP($D2351,metadata!$B$2:$S$451,14,0)</f>
        <v>26.216666666666701</v>
      </c>
      <c r="R2351">
        <f>VLOOKUP($D2351,metadata!$B$2:$S$451,15,0)</f>
        <v>127.916666666667</v>
      </c>
      <c r="S2351" t="str">
        <f>VLOOKUP($D2351,metadata!$B$2:$S$451,16,0)</f>
        <v/>
      </c>
      <c r="T2351" t="str">
        <f>VLOOKUP($D2351,metadata!$B$2:$S$451,17,0)</f>
        <v/>
      </c>
      <c r="U2351" t="str">
        <f>VLOOKUP($D2351,metadata!$B$2:$S$451,18,0)</f>
        <v/>
      </c>
      <c r="V2351">
        <f>VLOOKUP($D2351,metadata!$B$2:$Z$451,19,0)</f>
        <v>482.5</v>
      </c>
      <c r="W2351" t="str">
        <f>VLOOKUP($D2351,metadata!$B$2:$Z$451,20,0)</f>
        <v>acc</v>
      </c>
      <c r="X2351" t="str">
        <f>VLOOKUP($D2351,metadata!$B$2:$Z$451,21,0)</f>
        <v/>
      </c>
      <c r="Y2351" t="str">
        <f>VLOOKUP($D2351,metadata!$B$2:$Z$451,22,0)</f>
        <v>55-9</v>
      </c>
      <c r="Z2351" t="str">
        <f>VLOOKUP($D2351,metadata!$B$2:$Z$451,23,0)</f>
        <v/>
      </c>
      <c r="AA2351" t="str">
        <f>VLOOKUP($D2351,metadata!$B$2:$Z$451,24,0)</f>
        <v/>
      </c>
      <c r="AB2351" t="str">
        <f>VLOOKUP($D2351,metadata!$B$2:$Z$451,25,0)</f>
        <v/>
      </c>
      <c r="AC2351">
        <v>12.9599999999999</v>
      </c>
      <c r="AD2351">
        <v>6.4124783362218301</v>
      </c>
      <c r="AF2351">
        <f>IF(AE2351="",V2351,AE2351)</f>
        <v>482.5</v>
      </c>
      <c r="AG2351">
        <v>13</v>
      </c>
      <c r="AH2351">
        <v>2012</v>
      </c>
      <c r="AI2351" t="s">
        <v>37</v>
      </c>
      <c r="AJ2351" t="s">
        <v>37</v>
      </c>
    </row>
    <row r="2352" spans="3:36" x14ac:dyDescent="0.3">
      <c r="C2352">
        <v>2352</v>
      </c>
      <c r="D2352" t="str">
        <f t="shared" si="69"/>
        <v>55-OKI</v>
      </c>
      <c r="E2352" t="str">
        <f>VLOOKUP($D2352,metadata!$B$2:$S$451,2,0)</f>
        <v>Urbanski, J; Mogi, M; O'Donnell, D; DeCotiis, M; Toma, T; Armbruster, P</v>
      </c>
      <c r="F2352" t="str">
        <f>VLOOKUP($D2352,metadata!$B$2:$S$451,3,0)</f>
        <v>Rapid Adaptive Evolution of Photoperiodic Response during Invasion and Range Expansion across a Climatic Gradient</v>
      </c>
      <c r="G2352" t="str">
        <f>VLOOKUP($D2352,metadata!$B$2:$S$451,4,0)</f>
        <v>10.1086/664709</v>
      </c>
      <c r="H2352" t="str">
        <f>VLOOKUP($D2352,metadata!$B$2:$S$451,5,0)</f>
        <v>y</v>
      </c>
      <c r="I2352" t="str">
        <f>VLOOKUP($D2352,metadata!$B$2:$S$451,6,0)</f>
        <v>a</v>
      </c>
      <c r="J2352" t="str">
        <f>VLOOKUP($D2352,metadata!$B$2:$S$451,7,0)</f>
        <v>i</v>
      </c>
      <c r="K2352">
        <f>VLOOKUP($D2352,metadata!$B$2:$S$451,8,0)</f>
        <v>21</v>
      </c>
      <c r="L2352">
        <f>VLOOKUP($D2352,metadata!$B$2:$S$451,9,0)</f>
        <v>12</v>
      </c>
      <c r="M2352" t="str">
        <f>VLOOKUP($D2352,metadata!$B$2:$S$451,10,0)</f>
        <v/>
      </c>
      <c r="N2352" t="str">
        <f>VLOOKUP($D2352,metadata!$B$2:$S$451,11,0)</f>
        <v>Aedes albopictus</v>
      </c>
      <c r="O2352" t="str">
        <f>VLOOKUP($D2352,metadata!$B$2:$S$451,12,0)</f>
        <v>diptera</v>
      </c>
      <c r="P2352" t="str">
        <f>VLOOKUP($D2352,metadata!$B$2:$S$451,13,0)</f>
        <v>OKI</v>
      </c>
      <c r="Q2352">
        <f>VLOOKUP($D2352,metadata!$B$2:$S$451,14,0)</f>
        <v>26.216666666666701</v>
      </c>
      <c r="R2352">
        <f>VLOOKUP($D2352,metadata!$B$2:$S$451,15,0)</f>
        <v>127.916666666667</v>
      </c>
      <c r="S2352" t="str">
        <f>VLOOKUP($D2352,metadata!$B$2:$S$451,16,0)</f>
        <v/>
      </c>
      <c r="T2352" t="str">
        <f>VLOOKUP($D2352,metadata!$B$2:$S$451,17,0)</f>
        <v/>
      </c>
      <c r="U2352" t="str">
        <f>VLOOKUP($D2352,metadata!$B$2:$S$451,18,0)</f>
        <v/>
      </c>
      <c r="V2352">
        <f>VLOOKUP($D2352,metadata!$B$2:$Z$451,19,0)</f>
        <v>482.5</v>
      </c>
      <c r="W2352" t="str">
        <f>VLOOKUP($D2352,metadata!$B$2:$Z$451,20,0)</f>
        <v>acc</v>
      </c>
      <c r="X2352" t="str">
        <f>VLOOKUP($D2352,metadata!$B$2:$Z$451,21,0)</f>
        <v/>
      </c>
      <c r="Y2352" t="str">
        <f>VLOOKUP($D2352,metadata!$B$2:$Z$451,22,0)</f>
        <v>55-9</v>
      </c>
      <c r="Z2352" t="str">
        <f>VLOOKUP($D2352,metadata!$B$2:$Z$451,23,0)</f>
        <v/>
      </c>
      <c r="AA2352" t="str">
        <f>VLOOKUP($D2352,metadata!$B$2:$Z$451,24,0)</f>
        <v/>
      </c>
      <c r="AB2352" t="str">
        <f>VLOOKUP($D2352,metadata!$B$2:$Z$451,25,0)</f>
        <v/>
      </c>
      <c r="AC2352">
        <v>13.1927272727272</v>
      </c>
      <c r="AD2352">
        <v>3.9861351819757398</v>
      </c>
      <c r="AF2352">
        <f>IF(AE2352="",V2352,AE2352)</f>
        <v>482.5</v>
      </c>
      <c r="AG2352">
        <v>13.25</v>
      </c>
      <c r="AH2352">
        <v>2012</v>
      </c>
      <c r="AI2352" t="s">
        <v>37</v>
      </c>
      <c r="AJ2352" t="s">
        <v>37</v>
      </c>
    </row>
    <row r="2353" spans="3:36" x14ac:dyDescent="0.3">
      <c r="C2353">
        <v>2353</v>
      </c>
      <c r="D2353" t="str">
        <f t="shared" si="69"/>
        <v>55-OKI</v>
      </c>
      <c r="E2353" t="str">
        <f>VLOOKUP($D2353,metadata!$B$2:$S$451,2,0)</f>
        <v>Urbanski, J; Mogi, M; O'Donnell, D; DeCotiis, M; Toma, T; Armbruster, P</v>
      </c>
      <c r="F2353" t="str">
        <f>VLOOKUP($D2353,metadata!$B$2:$S$451,3,0)</f>
        <v>Rapid Adaptive Evolution of Photoperiodic Response during Invasion and Range Expansion across a Climatic Gradient</v>
      </c>
      <c r="G2353" t="str">
        <f>VLOOKUP($D2353,metadata!$B$2:$S$451,4,0)</f>
        <v>10.1086/664709</v>
      </c>
      <c r="H2353" t="str">
        <f>VLOOKUP($D2353,metadata!$B$2:$S$451,5,0)</f>
        <v>y</v>
      </c>
      <c r="I2353" t="str">
        <f>VLOOKUP($D2353,metadata!$B$2:$S$451,6,0)</f>
        <v>a</v>
      </c>
      <c r="J2353" t="str">
        <f>VLOOKUP($D2353,metadata!$B$2:$S$451,7,0)</f>
        <v>i</v>
      </c>
      <c r="K2353">
        <f>VLOOKUP($D2353,metadata!$B$2:$S$451,8,0)</f>
        <v>21</v>
      </c>
      <c r="L2353">
        <f>VLOOKUP($D2353,metadata!$B$2:$S$451,9,0)</f>
        <v>12</v>
      </c>
      <c r="M2353" t="str">
        <f>VLOOKUP($D2353,metadata!$B$2:$S$451,10,0)</f>
        <v/>
      </c>
      <c r="N2353" t="str">
        <f>VLOOKUP($D2353,metadata!$B$2:$S$451,11,0)</f>
        <v>Aedes albopictus</v>
      </c>
      <c r="O2353" t="str">
        <f>VLOOKUP($D2353,metadata!$B$2:$S$451,12,0)</f>
        <v>diptera</v>
      </c>
      <c r="P2353" t="str">
        <f>VLOOKUP($D2353,metadata!$B$2:$S$451,13,0)</f>
        <v>OKI</v>
      </c>
      <c r="Q2353">
        <f>VLOOKUP($D2353,metadata!$B$2:$S$451,14,0)</f>
        <v>26.216666666666701</v>
      </c>
      <c r="R2353">
        <f>VLOOKUP($D2353,metadata!$B$2:$S$451,15,0)</f>
        <v>127.916666666667</v>
      </c>
      <c r="S2353" t="str">
        <f>VLOOKUP($D2353,metadata!$B$2:$S$451,16,0)</f>
        <v/>
      </c>
      <c r="T2353" t="str">
        <f>VLOOKUP($D2353,metadata!$B$2:$S$451,17,0)</f>
        <v/>
      </c>
      <c r="U2353" t="str">
        <f>VLOOKUP($D2353,metadata!$B$2:$S$451,18,0)</f>
        <v/>
      </c>
      <c r="V2353">
        <f>VLOOKUP($D2353,metadata!$B$2:$Z$451,19,0)</f>
        <v>482.5</v>
      </c>
      <c r="W2353" t="str">
        <f>VLOOKUP($D2353,metadata!$B$2:$Z$451,20,0)</f>
        <v>acc</v>
      </c>
      <c r="X2353" t="str">
        <f>VLOOKUP($D2353,metadata!$B$2:$Z$451,21,0)</f>
        <v/>
      </c>
      <c r="Y2353" t="str">
        <f>VLOOKUP($D2353,metadata!$B$2:$Z$451,22,0)</f>
        <v>55-9</v>
      </c>
      <c r="Z2353" t="str">
        <f>VLOOKUP($D2353,metadata!$B$2:$Z$451,23,0)</f>
        <v/>
      </c>
      <c r="AA2353" t="str">
        <f>VLOOKUP($D2353,metadata!$B$2:$Z$451,24,0)</f>
        <v/>
      </c>
      <c r="AB2353" t="str">
        <f>VLOOKUP($D2353,metadata!$B$2:$Z$451,25,0)</f>
        <v/>
      </c>
      <c r="AC2353">
        <v>13.44</v>
      </c>
      <c r="AD2353">
        <v>1.7331022530329301</v>
      </c>
      <c r="AF2353">
        <f>IF(AE2353="",V2353,AE2353)</f>
        <v>482.5</v>
      </c>
      <c r="AG2353">
        <v>13.5</v>
      </c>
      <c r="AH2353">
        <v>2012</v>
      </c>
      <c r="AI2353" t="s">
        <v>37</v>
      </c>
      <c r="AJ2353" t="s">
        <v>37</v>
      </c>
    </row>
    <row r="2354" spans="3:36" x14ac:dyDescent="0.3">
      <c r="C2354">
        <v>2354</v>
      </c>
      <c r="D2354" t="str">
        <f t="shared" si="69"/>
        <v>55-OKI</v>
      </c>
      <c r="E2354" t="str">
        <f>VLOOKUP($D2354,metadata!$B$2:$S$451,2,0)</f>
        <v>Urbanski, J; Mogi, M; O'Donnell, D; DeCotiis, M; Toma, T; Armbruster, P</v>
      </c>
      <c r="F2354" t="str">
        <f>VLOOKUP($D2354,metadata!$B$2:$S$451,3,0)</f>
        <v>Rapid Adaptive Evolution of Photoperiodic Response during Invasion and Range Expansion across a Climatic Gradient</v>
      </c>
      <c r="G2354" t="str">
        <f>VLOOKUP($D2354,metadata!$B$2:$S$451,4,0)</f>
        <v>10.1086/664709</v>
      </c>
      <c r="H2354" t="str">
        <f>VLOOKUP($D2354,metadata!$B$2:$S$451,5,0)</f>
        <v>y</v>
      </c>
      <c r="I2354" t="str">
        <f>VLOOKUP($D2354,metadata!$B$2:$S$451,6,0)</f>
        <v>a</v>
      </c>
      <c r="J2354" t="str">
        <f>VLOOKUP($D2354,metadata!$B$2:$S$451,7,0)</f>
        <v>i</v>
      </c>
      <c r="K2354">
        <f>VLOOKUP($D2354,metadata!$B$2:$S$451,8,0)</f>
        <v>21</v>
      </c>
      <c r="L2354">
        <f>VLOOKUP($D2354,metadata!$B$2:$S$451,9,0)</f>
        <v>12</v>
      </c>
      <c r="M2354" t="str">
        <f>VLOOKUP($D2354,metadata!$B$2:$S$451,10,0)</f>
        <v/>
      </c>
      <c r="N2354" t="str">
        <f>VLOOKUP($D2354,metadata!$B$2:$S$451,11,0)</f>
        <v>Aedes albopictus</v>
      </c>
      <c r="O2354" t="str">
        <f>VLOOKUP($D2354,metadata!$B$2:$S$451,12,0)</f>
        <v>diptera</v>
      </c>
      <c r="P2354" t="str">
        <f>VLOOKUP($D2354,metadata!$B$2:$S$451,13,0)</f>
        <v>OKI</v>
      </c>
      <c r="Q2354">
        <f>VLOOKUP($D2354,metadata!$B$2:$S$451,14,0)</f>
        <v>26.216666666666701</v>
      </c>
      <c r="R2354">
        <f>VLOOKUP($D2354,metadata!$B$2:$S$451,15,0)</f>
        <v>127.916666666667</v>
      </c>
      <c r="S2354" t="str">
        <f>VLOOKUP($D2354,metadata!$B$2:$S$451,16,0)</f>
        <v/>
      </c>
      <c r="T2354" t="str">
        <f>VLOOKUP($D2354,metadata!$B$2:$S$451,17,0)</f>
        <v/>
      </c>
      <c r="U2354" t="str">
        <f>VLOOKUP($D2354,metadata!$B$2:$S$451,18,0)</f>
        <v/>
      </c>
      <c r="V2354">
        <f>VLOOKUP($D2354,metadata!$B$2:$Z$451,19,0)</f>
        <v>482.5</v>
      </c>
      <c r="W2354" t="str">
        <f>VLOOKUP($D2354,metadata!$B$2:$Z$451,20,0)</f>
        <v>acc</v>
      </c>
      <c r="X2354" t="str">
        <f>VLOOKUP($D2354,metadata!$B$2:$Z$451,21,0)</f>
        <v/>
      </c>
      <c r="Y2354" t="str">
        <f>VLOOKUP($D2354,metadata!$B$2:$Z$451,22,0)</f>
        <v>55-9</v>
      </c>
      <c r="Z2354" t="str">
        <f>VLOOKUP($D2354,metadata!$B$2:$Z$451,23,0)</f>
        <v/>
      </c>
      <c r="AA2354" t="str">
        <f>VLOOKUP($D2354,metadata!$B$2:$Z$451,24,0)</f>
        <v/>
      </c>
      <c r="AB2354" t="str">
        <f>VLOOKUP($D2354,metadata!$B$2:$Z$451,25,0)</f>
        <v/>
      </c>
      <c r="AC2354">
        <v>13.730909090909</v>
      </c>
      <c r="AD2354">
        <v>11.0918544194107</v>
      </c>
      <c r="AF2354">
        <f>IF(AE2354="",V2354,AE2354)</f>
        <v>482.5</v>
      </c>
      <c r="AG2354">
        <v>13.75</v>
      </c>
      <c r="AH2354">
        <v>2012</v>
      </c>
      <c r="AI2354" t="s">
        <v>37</v>
      </c>
      <c r="AJ2354" t="s">
        <v>37</v>
      </c>
    </row>
    <row r="2355" spans="3:36" x14ac:dyDescent="0.3">
      <c r="C2355">
        <v>2355</v>
      </c>
      <c r="D2355" t="str">
        <f t="shared" si="69"/>
        <v>55-OKI</v>
      </c>
      <c r="E2355" t="str">
        <f>VLOOKUP($D2355,metadata!$B$2:$S$451,2,0)</f>
        <v>Urbanski, J; Mogi, M; O'Donnell, D; DeCotiis, M; Toma, T; Armbruster, P</v>
      </c>
      <c r="F2355" t="str">
        <f>VLOOKUP($D2355,metadata!$B$2:$S$451,3,0)</f>
        <v>Rapid Adaptive Evolution of Photoperiodic Response during Invasion and Range Expansion across a Climatic Gradient</v>
      </c>
      <c r="G2355" t="str">
        <f>VLOOKUP($D2355,metadata!$B$2:$S$451,4,0)</f>
        <v>10.1086/664709</v>
      </c>
      <c r="H2355" t="str">
        <f>VLOOKUP($D2355,metadata!$B$2:$S$451,5,0)</f>
        <v>y</v>
      </c>
      <c r="I2355" t="str">
        <f>VLOOKUP($D2355,metadata!$B$2:$S$451,6,0)</f>
        <v>a</v>
      </c>
      <c r="J2355" t="str">
        <f>VLOOKUP($D2355,metadata!$B$2:$S$451,7,0)</f>
        <v>i</v>
      </c>
      <c r="K2355">
        <f>VLOOKUP($D2355,metadata!$B$2:$S$451,8,0)</f>
        <v>21</v>
      </c>
      <c r="L2355">
        <f>VLOOKUP($D2355,metadata!$B$2:$S$451,9,0)</f>
        <v>12</v>
      </c>
      <c r="M2355" t="str">
        <f>VLOOKUP($D2355,metadata!$B$2:$S$451,10,0)</f>
        <v/>
      </c>
      <c r="N2355" t="str">
        <f>VLOOKUP($D2355,metadata!$B$2:$S$451,11,0)</f>
        <v>Aedes albopictus</v>
      </c>
      <c r="O2355" t="str">
        <f>VLOOKUP($D2355,metadata!$B$2:$S$451,12,0)</f>
        <v>diptera</v>
      </c>
      <c r="P2355" t="str">
        <f>VLOOKUP($D2355,metadata!$B$2:$S$451,13,0)</f>
        <v>OKI</v>
      </c>
      <c r="Q2355">
        <f>VLOOKUP($D2355,metadata!$B$2:$S$451,14,0)</f>
        <v>26.216666666666701</v>
      </c>
      <c r="R2355">
        <f>VLOOKUP($D2355,metadata!$B$2:$S$451,15,0)</f>
        <v>127.916666666667</v>
      </c>
      <c r="S2355" t="str">
        <f>VLOOKUP($D2355,metadata!$B$2:$S$451,16,0)</f>
        <v/>
      </c>
      <c r="T2355" t="str">
        <f>VLOOKUP($D2355,metadata!$B$2:$S$451,17,0)</f>
        <v/>
      </c>
      <c r="U2355" t="str">
        <f>VLOOKUP($D2355,metadata!$B$2:$S$451,18,0)</f>
        <v/>
      </c>
      <c r="V2355">
        <f>VLOOKUP($D2355,metadata!$B$2:$Z$451,19,0)</f>
        <v>482.5</v>
      </c>
      <c r="W2355" t="str">
        <f>VLOOKUP($D2355,metadata!$B$2:$Z$451,20,0)</f>
        <v>acc</v>
      </c>
      <c r="X2355" t="str">
        <f>VLOOKUP($D2355,metadata!$B$2:$Z$451,21,0)</f>
        <v/>
      </c>
      <c r="Y2355" t="str">
        <f>VLOOKUP($D2355,metadata!$B$2:$Z$451,22,0)</f>
        <v>55-9</v>
      </c>
      <c r="Z2355" t="str">
        <f>VLOOKUP($D2355,metadata!$B$2:$Z$451,23,0)</f>
        <v/>
      </c>
      <c r="AA2355" t="str">
        <f>VLOOKUP($D2355,metadata!$B$2:$Z$451,24,0)</f>
        <v/>
      </c>
      <c r="AB2355" t="str">
        <f>VLOOKUP($D2355,metadata!$B$2:$Z$451,25,0)</f>
        <v/>
      </c>
      <c r="AC2355">
        <v>13.978181818181801</v>
      </c>
      <c r="AD2355">
        <v>0</v>
      </c>
      <c r="AF2355">
        <f>IF(AE2355="",V2355,AE2355)</f>
        <v>482.5</v>
      </c>
      <c r="AG2355">
        <v>14</v>
      </c>
      <c r="AH2355">
        <v>2012</v>
      </c>
      <c r="AI2355" t="s">
        <v>37</v>
      </c>
      <c r="AJ2355" t="s">
        <v>37</v>
      </c>
    </row>
    <row r="2356" spans="3:36" x14ac:dyDescent="0.3">
      <c r="C2356">
        <v>2356</v>
      </c>
      <c r="D2356" t="str">
        <f t="shared" si="69"/>
        <v>55-OKI</v>
      </c>
      <c r="E2356" t="str">
        <f>VLOOKUP($D2356,metadata!$B$2:$S$451,2,0)</f>
        <v>Urbanski, J; Mogi, M; O'Donnell, D; DeCotiis, M; Toma, T; Armbruster, P</v>
      </c>
      <c r="F2356" t="str">
        <f>VLOOKUP($D2356,metadata!$B$2:$S$451,3,0)</f>
        <v>Rapid Adaptive Evolution of Photoperiodic Response during Invasion and Range Expansion across a Climatic Gradient</v>
      </c>
      <c r="G2356" t="str">
        <f>VLOOKUP($D2356,metadata!$B$2:$S$451,4,0)</f>
        <v>10.1086/664709</v>
      </c>
      <c r="H2356" t="str">
        <f>VLOOKUP($D2356,metadata!$B$2:$S$451,5,0)</f>
        <v>y</v>
      </c>
      <c r="I2356" t="str">
        <f>VLOOKUP($D2356,metadata!$B$2:$S$451,6,0)</f>
        <v>a</v>
      </c>
      <c r="J2356" t="str">
        <f>VLOOKUP($D2356,metadata!$B$2:$S$451,7,0)</f>
        <v>i</v>
      </c>
      <c r="K2356">
        <f>VLOOKUP($D2356,metadata!$B$2:$S$451,8,0)</f>
        <v>21</v>
      </c>
      <c r="L2356">
        <f>VLOOKUP($D2356,metadata!$B$2:$S$451,9,0)</f>
        <v>12</v>
      </c>
      <c r="M2356" t="str">
        <f>VLOOKUP($D2356,metadata!$B$2:$S$451,10,0)</f>
        <v/>
      </c>
      <c r="N2356" t="str">
        <f>VLOOKUP($D2356,metadata!$B$2:$S$451,11,0)</f>
        <v>Aedes albopictus</v>
      </c>
      <c r="O2356" t="str">
        <f>VLOOKUP($D2356,metadata!$B$2:$S$451,12,0)</f>
        <v>diptera</v>
      </c>
      <c r="P2356" t="str">
        <f>VLOOKUP($D2356,metadata!$B$2:$S$451,13,0)</f>
        <v>OKI</v>
      </c>
      <c r="Q2356">
        <f>VLOOKUP($D2356,metadata!$B$2:$S$451,14,0)</f>
        <v>26.216666666666701</v>
      </c>
      <c r="R2356">
        <f>VLOOKUP($D2356,metadata!$B$2:$S$451,15,0)</f>
        <v>127.916666666667</v>
      </c>
      <c r="S2356" t="str">
        <f>VLOOKUP($D2356,metadata!$B$2:$S$451,16,0)</f>
        <v/>
      </c>
      <c r="T2356" t="str">
        <f>VLOOKUP($D2356,metadata!$B$2:$S$451,17,0)</f>
        <v/>
      </c>
      <c r="U2356" t="str">
        <f>VLOOKUP($D2356,metadata!$B$2:$S$451,18,0)</f>
        <v/>
      </c>
      <c r="V2356">
        <f>VLOOKUP($D2356,metadata!$B$2:$Z$451,19,0)</f>
        <v>482.5</v>
      </c>
      <c r="W2356" t="str">
        <f>VLOOKUP($D2356,metadata!$B$2:$Z$451,20,0)</f>
        <v>acc</v>
      </c>
      <c r="X2356" t="str">
        <f>VLOOKUP($D2356,metadata!$B$2:$Z$451,21,0)</f>
        <v/>
      </c>
      <c r="Y2356" t="str">
        <f>VLOOKUP($D2356,metadata!$B$2:$Z$451,22,0)</f>
        <v>55-9</v>
      </c>
      <c r="Z2356" t="str">
        <f>VLOOKUP($D2356,metadata!$B$2:$Z$451,23,0)</f>
        <v/>
      </c>
      <c r="AA2356" t="str">
        <f>VLOOKUP($D2356,metadata!$B$2:$Z$451,24,0)</f>
        <v/>
      </c>
      <c r="AB2356" t="str">
        <f>VLOOKUP($D2356,metadata!$B$2:$Z$451,25,0)</f>
        <v/>
      </c>
      <c r="AC2356">
        <v>14.167272727272699</v>
      </c>
      <c r="AD2356">
        <v>0</v>
      </c>
      <c r="AF2356">
        <f>IF(AE2356="",V2356,AE2356)</f>
        <v>482.5</v>
      </c>
      <c r="AG2356">
        <v>14.25</v>
      </c>
      <c r="AH2356">
        <v>2012</v>
      </c>
      <c r="AI2356" t="s">
        <v>37</v>
      </c>
      <c r="AJ2356" t="s">
        <v>37</v>
      </c>
    </row>
    <row r="2357" spans="3:36" x14ac:dyDescent="0.3">
      <c r="C2357">
        <v>2357</v>
      </c>
      <c r="D2357" t="str">
        <f t="shared" si="69"/>
        <v>55-OKI</v>
      </c>
      <c r="E2357" t="str">
        <f>VLOOKUP($D2357,metadata!$B$2:$S$451,2,0)</f>
        <v>Urbanski, J; Mogi, M; O'Donnell, D; DeCotiis, M; Toma, T; Armbruster, P</v>
      </c>
      <c r="F2357" t="str">
        <f>VLOOKUP($D2357,metadata!$B$2:$S$451,3,0)</f>
        <v>Rapid Adaptive Evolution of Photoperiodic Response during Invasion and Range Expansion across a Climatic Gradient</v>
      </c>
      <c r="G2357" t="str">
        <f>VLOOKUP($D2357,metadata!$B$2:$S$451,4,0)</f>
        <v>10.1086/664709</v>
      </c>
      <c r="H2357" t="str">
        <f>VLOOKUP($D2357,metadata!$B$2:$S$451,5,0)</f>
        <v>y</v>
      </c>
      <c r="I2357" t="str">
        <f>VLOOKUP($D2357,metadata!$B$2:$S$451,6,0)</f>
        <v>a</v>
      </c>
      <c r="J2357" t="str">
        <f>VLOOKUP($D2357,metadata!$B$2:$S$451,7,0)</f>
        <v>i</v>
      </c>
      <c r="K2357">
        <f>VLOOKUP($D2357,metadata!$B$2:$S$451,8,0)</f>
        <v>21</v>
      </c>
      <c r="L2357">
        <f>VLOOKUP($D2357,metadata!$B$2:$S$451,9,0)</f>
        <v>12</v>
      </c>
      <c r="M2357" t="str">
        <f>VLOOKUP($D2357,metadata!$B$2:$S$451,10,0)</f>
        <v/>
      </c>
      <c r="N2357" t="str">
        <f>VLOOKUP($D2357,metadata!$B$2:$S$451,11,0)</f>
        <v>Aedes albopictus</v>
      </c>
      <c r="O2357" t="str">
        <f>VLOOKUP($D2357,metadata!$B$2:$S$451,12,0)</f>
        <v>diptera</v>
      </c>
      <c r="P2357" t="str">
        <f>VLOOKUP($D2357,metadata!$B$2:$S$451,13,0)</f>
        <v>OKI</v>
      </c>
      <c r="Q2357">
        <f>VLOOKUP($D2357,metadata!$B$2:$S$451,14,0)</f>
        <v>26.216666666666701</v>
      </c>
      <c r="R2357">
        <f>VLOOKUP($D2357,metadata!$B$2:$S$451,15,0)</f>
        <v>127.916666666667</v>
      </c>
      <c r="S2357" t="str">
        <f>VLOOKUP($D2357,metadata!$B$2:$S$451,16,0)</f>
        <v/>
      </c>
      <c r="T2357" t="str">
        <f>VLOOKUP($D2357,metadata!$B$2:$S$451,17,0)</f>
        <v/>
      </c>
      <c r="U2357" t="str">
        <f>VLOOKUP($D2357,metadata!$B$2:$S$451,18,0)</f>
        <v/>
      </c>
      <c r="V2357">
        <f>VLOOKUP($D2357,metadata!$B$2:$Z$451,19,0)</f>
        <v>482.5</v>
      </c>
      <c r="W2357" t="str">
        <f>VLOOKUP($D2357,metadata!$B$2:$Z$451,20,0)</f>
        <v>acc</v>
      </c>
      <c r="X2357" t="str">
        <f>VLOOKUP($D2357,metadata!$B$2:$Z$451,21,0)</f>
        <v/>
      </c>
      <c r="Y2357" t="str">
        <f>VLOOKUP($D2357,metadata!$B$2:$Z$451,22,0)</f>
        <v>55-9</v>
      </c>
      <c r="Z2357" t="str">
        <f>VLOOKUP($D2357,metadata!$B$2:$Z$451,23,0)</f>
        <v/>
      </c>
      <c r="AA2357" t="str">
        <f>VLOOKUP($D2357,metadata!$B$2:$Z$451,24,0)</f>
        <v/>
      </c>
      <c r="AB2357" t="str">
        <f>VLOOKUP($D2357,metadata!$B$2:$Z$451,25,0)</f>
        <v/>
      </c>
      <c r="AC2357">
        <v>14.4727272727272</v>
      </c>
      <c r="AD2357">
        <v>6.2391681109185404</v>
      </c>
      <c r="AF2357">
        <f>IF(AE2357="",V2357,AE2357)</f>
        <v>482.5</v>
      </c>
      <c r="AG2357">
        <v>14.5</v>
      </c>
      <c r="AH2357">
        <v>2012</v>
      </c>
      <c r="AI2357" t="s">
        <v>37</v>
      </c>
      <c r="AJ2357" t="s">
        <v>37</v>
      </c>
    </row>
    <row r="2358" spans="3:36" x14ac:dyDescent="0.3">
      <c r="C2358">
        <v>2358</v>
      </c>
      <c r="D2358" t="str">
        <f t="shared" si="69"/>
        <v>55-OKI</v>
      </c>
      <c r="E2358" t="str">
        <f>VLOOKUP($D2358,metadata!$B$2:$S$451,2,0)</f>
        <v>Urbanski, J; Mogi, M; O'Donnell, D; DeCotiis, M; Toma, T; Armbruster, P</v>
      </c>
      <c r="F2358" t="str">
        <f>VLOOKUP($D2358,metadata!$B$2:$S$451,3,0)</f>
        <v>Rapid Adaptive Evolution of Photoperiodic Response during Invasion and Range Expansion across a Climatic Gradient</v>
      </c>
      <c r="G2358" t="str">
        <f>VLOOKUP($D2358,metadata!$B$2:$S$451,4,0)</f>
        <v>10.1086/664709</v>
      </c>
      <c r="H2358" t="str">
        <f>VLOOKUP($D2358,metadata!$B$2:$S$451,5,0)</f>
        <v>y</v>
      </c>
      <c r="I2358" t="str">
        <f>VLOOKUP($D2358,metadata!$B$2:$S$451,6,0)</f>
        <v>a</v>
      </c>
      <c r="J2358" t="str">
        <f>VLOOKUP($D2358,metadata!$B$2:$S$451,7,0)</f>
        <v>i</v>
      </c>
      <c r="K2358">
        <f>VLOOKUP($D2358,metadata!$B$2:$S$451,8,0)</f>
        <v>21</v>
      </c>
      <c r="L2358">
        <f>VLOOKUP($D2358,metadata!$B$2:$S$451,9,0)</f>
        <v>12</v>
      </c>
      <c r="M2358" t="str">
        <f>VLOOKUP($D2358,metadata!$B$2:$S$451,10,0)</f>
        <v/>
      </c>
      <c r="N2358" t="str">
        <f>VLOOKUP($D2358,metadata!$B$2:$S$451,11,0)</f>
        <v>Aedes albopictus</v>
      </c>
      <c r="O2358" t="str">
        <f>VLOOKUP($D2358,metadata!$B$2:$S$451,12,0)</f>
        <v>diptera</v>
      </c>
      <c r="P2358" t="str">
        <f>VLOOKUP($D2358,metadata!$B$2:$S$451,13,0)</f>
        <v>OKI</v>
      </c>
      <c r="Q2358">
        <f>VLOOKUP($D2358,metadata!$B$2:$S$451,14,0)</f>
        <v>26.216666666666701</v>
      </c>
      <c r="R2358">
        <f>VLOOKUP($D2358,metadata!$B$2:$S$451,15,0)</f>
        <v>127.916666666667</v>
      </c>
      <c r="S2358" t="str">
        <f>VLOOKUP($D2358,metadata!$B$2:$S$451,16,0)</f>
        <v/>
      </c>
      <c r="T2358" t="str">
        <f>VLOOKUP($D2358,metadata!$B$2:$S$451,17,0)</f>
        <v/>
      </c>
      <c r="U2358" t="str">
        <f>VLOOKUP($D2358,metadata!$B$2:$S$451,18,0)</f>
        <v/>
      </c>
      <c r="V2358">
        <f>VLOOKUP($D2358,metadata!$B$2:$Z$451,19,0)</f>
        <v>482.5</v>
      </c>
      <c r="W2358" t="str">
        <f>VLOOKUP($D2358,metadata!$B$2:$Z$451,20,0)</f>
        <v>acc</v>
      </c>
      <c r="X2358" t="str">
        <f>VLOOKUP($D2358,metadata!$B$2:$Z$451,21,0)</f>
        <v/>
      </c>
      <c r="Y2358" t="str">
        <f>VLOOKUP($D2358,metadata!$B$2:$Z$451,22,0)</f>
        <v>55-9</v>
      </c>
      <c r="Z2358" t="str">
        <f>VLOOKUP($D2358,metadata!$B$2:$Z$451,23,0)</f>
        <v/>
      </c>
      <c r="AA2358" t="str">
        <f>VLOOKUP($D2358,metadata!$B$2:$Z$451,24,0)</f>
        <v/>
      </c>
      <c r="AB2358" t="str">
        <f>VLOOKUP($D2358,metadata!$B$2:$Z$451,25,0)</f>
        <v/>
      </c>
      <c r="AC2358">
        <v>15.970909090909</v>
      </c>
      <c r="AD2358">
        <v>0.69324090121317195</v>
      </c>
      <c r="AF2358">
        <f>IF(AE2358="",V2358,AE2358)</f>
        <v>482.5</v>
      </c>
      <c r="AG2358">
        <v>16</v>
      </c>
      <c r="AH2358">
        <v>2012</v>
      </c>
      <c r="AI2358" t="s">
        <v>37</v>
      </c>
      <c r="AJ2358" t="s">
        <v>37</v>
      </c>
    </row>
    <row r="2359" spans="3:36" x14ac:dyDescent="0.3">
      <c r="C2359">
        <v>2359</v>
      </c>
      <c r="D2359" t="str">
        <f t="shared" si="69"/>
        <v>55-SHI</v>
      </c>
      <c r="E2359" t="str">
        <f>VLOOKUP($D2359,metadata!$B$2:$S$451,2,0)</f>
        <v>Urbanski, J; Mogi, M; O'Donnell, D; DeCotiis, M; Toma, T; Armbruster, P</v>
      </c>
      <c r="F2359" t="str">
        <f>VLOOKUP($D2359,metadata!$B$2:$S$451,3,0)</f>
        <v>Rapid Adaptive Evolution of Photoperiodic Response during Invasion and Range Expansion across a Climatic Gradient</v>
      </c>
      <c r="G2359" t="str">
        <f>VLOOKUP($D2359,metadata!$B$2:$S$451,4,0)</f>
        <v>10.1086/664709</v>
      </c>
      <c r="H2359" t="str">
        <f>VLOOKUP($D2359,metadata!$B$2:$S$451,5,0)</f>
        <v>y</v>
      </c>
      <c r="I2359" t="str">
        <f>VLOOKUP($D2359,metadata!$B$2:$S$451,6,0)</f>
        <v>a</v>
      </c>
      <c r="J2359" t="str">
        <f>VLOOKUP($D2359,metadata!$B$2:$S$451,7,0)</f>
        <v>i</v>
      </c>
      <c r="K2359">
        <f>VLOOKUP($D2359,metadata!$B$2:$S$451,8,0)</f>
        <v>21</v>
      </c>
      <c r="L2359">
        <f>VLOOKUP($D2359,metadata!$B$2:$S$451,9,0)</f>
        <v>12</v>
      </c>
      <c r="M2359" t="str">
        <f>VLOOKUP($D2359,metadata!$B$2:$S$451,10,0)</f>
        <v/>
      </c>
      <c r="N2359" t="str">
        <f>VLOOKUP($D2359,metadata!$B$2:$S$451,11,0)</f>
        <v>Aedes albopictus</v>
      </c>
      <c r="O2359" t="str">
        <f>VLOOKUP($D2359,metadata!$B$2:$S$451,12,0)</f>
        <v>diptera</v>
      </c>
      <c r="P2359" t="str">
        <f>VLOOKUP($D2359,metadata!$B$2:$S$451,13,0)</f>
        <v>SHI</v>
      </c>
      <c r="Q2359">
        <f>VLOOKUP($D2359,metadata!$B$2:$S$451,14,0)</f>
        <v>34.016666666666701</v>
      </c>
      <c r="R2359">
        <f>VLOOKUP($D2359,metadata!$B$2:$S$451,15,0)</f>
        <v>130.933333333333</v>
      </c>
      <c r="S2359" t="str">
        <f>VLOOKUP($D2359,metadata!$B$2:$S$451,16,0)</f>
        <v/>
      </c>
      <c r="T2359" t="str">
        <f>VLOOKUP($D2359,metadata!$B$2:$S$451,17,0)</f>
        <v/>
      </c>
      <c r="U2359" t="str">
        <f>VLOOKUP($D2359,metadata!$B$2:$S$451,18,0)</f>
        <v/>
      </c>
      <c r="V2359">
        <f>VLOOKUP($D2359,metadata!$B$2:$Z$451,19,0)</f>
        <v>494.5</v>
      </c>
      <c r="W2359" t="str">
        <f>VLOOKUP($D2359,metadata!$B$2:$Z$451,20,0)</f>
        <v>acc</v>
      </c>
      <c r="X2359" t="str">
        <f>VLOOKUP($D2359,metadata!$B$2:$Z$451,21,0)</f>
        <v/>
      </c>
      <c r="Y2359" t="str">
        <f>VLOOKUP($D2359,metadata!$B$2:$Z$451,22,0)</f>
        <v>55-10</v>
      </c>
      <c r="Z2359" t="str">
        <f>VLOOKUP($D2359,metadata!$B$2:$Z$451,23,0)</f>
        <v/>
      </c>
      <c r="AA2359" t="str">
        <f>VLOOKUP($D2359,metadata!$B$2:$Z$451,24,0)</f>
        <v/>
      </c>
      <c r="AB2359" t="str">
        <f>VLOOKUP($D2359,metadata!$B$2:$Z$451,25,0)</f>
        <v/>
      </c>
      <c r="AC2359">
        <v>8.01117142946892</v>
      </c>
      <c r="AD2359">
        <v>90.3115263907887</v>
      </c>
      <c r="AF2359">
        <f>IF(AE2359="",V2359,AE2359)</f>
        <v>494.5</v>
      </c>
      <c r="AG2359">
        <v>8</v>
      </c>
      <c r="AH2359">
        <v>2012</v>
      </c>
      <c r="AI2359" t="s">
        <v>37</v>
      </c>
      <c r="AJ2359" t="s">
        <v>37</v>
      </c>
    </row>
    <row r="2360" spans="3:36" x14ac:dyDescent="0.3">
      <c r="C2360">
        <v>2360</v>
      </c>
      <c r="D2360" t="str">
        <f t="shared" si="69"/>
        <v>55-SHI</v>
      </c>
      <c r="E2360" t="str">
        <f>VLOOKUP($D2360,metadata!$B$2:$S$451,2,0)</f>
        <v>Urbanski, J; Mogi, M; O'Donnell, D; DeCotiis, M; Toma, T; Armbruster, P</v>
      </c>
      <c r="F2360" t="str">
        <f>VLOOKUP($D2360,metadata!$B$2:$S$451,3,0)</f>
        <v>Rapid Adaptive Evolution of Photoperiodic Response during Invasion and Range Expansion across a Climatic Gradient</v>
      </c>
      <c r="G2360" t="str">
        <f>VLOOKUP($D2360,metadata!$B$2:$S$451,4,0)</f>
        <v>10.1086/664709</v>
      </c>
      <c r="H2360" t="str">
        <f>VLOOKUP($D2360,metadata!$B$2:$S$451,5,0)</f>
        <v>y</v>
      </c>
      <c r="I2360" t="str">
        <f>VLOOKUP($D2360,metadata!$B$2:$S$451,6,0)</f>
        <v>a</v>
      </c>
      <c r="J2360" t="str">
        <f>VLOOKUP($D2360,metadata!$B$2:$S$451,7,0)</f>
        <v>i</v>
      </c>
      <c r="K2360">
        <f>VLOOKUP($D2360,metadata!$B$2:$S$451,8,0)</f>
        <v>21</v>
      </c>
      <c r="L2360">
        <f>VLOOKUP($D2360,metadata!$B$2:$S$451,9,0)</f>
        <v>12</v>
      </c>
      <c r="M2360" t="str">
        <f>VLOOKUP($D2360,metadata!$B$2:$S$451,10,0)</f>
        <v/>
      </c>
      <c r="N2360" t="str">
        <f>VLOOKUP($D2360,metadata!$B$2:$S$451,11,0)</f>
        <v>Aedes albopictus</v>
      </c>
      <c r="O2360" t="str">
        <f>VLOOKUP($D2360,metadata!$B$2:$S$451,12,0)</f>
        <v>diptera</v>
      </c>
      <c r="P2360" t="str">
        <f>VLOOKUP($D2360,metadata!$B$2:$S$451,13,0)</f>
        <v>SHI</v>
      </c>
      <c r="Q2360">
        <f>VLOOKUP($D2360,metadata!$B$2:$S$451,14,0)</f>
        <v>34.016666666666701</v>
      </c>
      <c r="R2360">
        <f>VLOOKUP($D2360,metadata!$B$2:$S$451,15,0)</f>
        <v>130.933333333333</v>
      </c>
      <c r="S2360" t="str">
        <f>VLOOKUP($D2360,metadata!$B$2:$S$451,16,0)</f>
        <v/>
      </c>
      <c r="T2360" t="str">
        <f>VLOOKUP($D2360,metadata!$B$2:$S$451,17,0)</f>
        <v/>
      </c>
      <c r="U2360" t="str">
        <f>VLOOKUP($D2360,metadata!$B$2:$S$451,18,0)</f>
        <v/>
      </c>
      <c r="V2360">
        <f>VLOOKUP($D2360,metadata!$B$2:$Z$451,19,0)</f>
        <v>494.5</v>
      </c>
      <c r="W2360" t="str">
        <f>VLOOKUP($D2360,metadata!$B$2:$Z$451,20,0)</f>
        <v>acc</v>
      </c>
      <c r="X2360" t="str">
        <f>VLOOKUP($D2360,metadata!$B$2:$Z$451,21,0)</f>
        <v/>
      </c>
      <c r="Y2360" t="str">
        <f>VLOOKUP($D2360,metadata!$B$2:$Z$451,22,0)</f>
        <v>55-10</v>
      </c>
      <c r="Z2360" t="str">
        <f>VLOOKUP($D2360,metadata!$B$2:$Z$451,23,0)</f>
        <v/>
      </c>
      <c r="AA2360" t="str">
        <f>VLOOKUP($D2360,metadata!$B$2:$Z$451,24,0)</f>
        <v/>
      </c>
      <c r="AB2360" t="str">
        <f>VLOOKUP($D2360,metadata!$B$2:$Z$451,25,0)</f>
        <v/>
      </c>
      <c r="AC2360">
        <v>11.9887943023425</v>
      </c>
      <c r="AD2360">
        <v>84.893725780243798</v>
      </c>
      <c r="AF2360">
        <f>IF(AE2360="",V2360,AE2360)</f>
        <v>494.5</v>
      </c>
      <c r="AG2360">
        <v>12</v>
      </c>
      <c r="AH2360">
        <v>2012</v>
      </c>
      <c r="AI2360" t="s">
        <v>37</v>
      </c>
      <c r="AJ2360" t="s">
        <v>37</v>
      </c>
    </row>
    <row r="2361" spans="3:36" x14ac:dyDescent="0.3">
      <c r="C2361">
        <v>2361</v>
      </c>
      <c r="D2361" t="str">
        <f t="shared" si="69"/>
        <v>55-SHI</v>
      </c>
      <c r="E2361" t="str">
        <f>VLOOKUP($D2361,metadata!$B$2:$S$451,2,0)</f>
        <v>Urbanski, J; Mogi, M; O'Donnell, D; DeCotiis, M; Toma, T; Armbruster, P</v>
      </c>
      <c r="F2361" t="str">
        <f>VLOOKUP($D2361,metadata!$B$2:$S$451,3,0)</f>
        <v>Rapid Adaptive Evolution of Photoperiodic Response during Invasion and Range Expansion across a Climatic Gradient</v>
      </c>
      <c r="G2361" t="str">
        <f>VLOOKUP($D2361,metadata!$B$2:$S$451,4,0)</f>
        <v>10.1086/664709</v>
      </c>
      <c r="H2361" t="str">
        <f>VLOOKUP($D2361,metadata!$B$2:$S$451,5,0)</f>
        <v>y</v>
      </c>
      <c r="I2361" t="str">
        <f>VLOOKUP($D2361,metadata!$B$2:$S$451,6,0)</f>
        <v>a</v>
      </c>
      <c r="J2361" t="str">
        <f>VLOOKUP($D2361,metadata!$B$2:$S$451,7,0)</f>
        <v>i</v>
      </c>
      <c r="K2361">
        <f>VLOOKUP($D2361,metadata!$B$2:$S$451,8,0)</f>
        <v>21</v>
      </c>
      <c r="L2361">
        <f>VLOOKUP($D2361,metadata!$B$2:$S$451,9,0)</f>
        <v>12</v>
      </c>
      <c r="M2361" t="str">
        <f>VLOOKUP($D2361,metadata!$B$2:$S$451,10,0)</f>
        <v/>
      </c>
      <c r="N2361" t="str">
        <f>VLOOKUP($D2361,metadata!$B$2:$S$451,11,0)</f>
        <v>Aedes albopictus</v>
      </c>
      <c r="O2361" t="str">
        <f>VLOOKUP($D2361,metadata!$B$2:$S$451,12,0)</f>
        <v>diptera</v>
      </c>
      <c r="P2361" t="str">
        <f>VLOOKUP($D2361,metadata!$B$2:$S$451,13,0)</f>
        <v>SHI</v>
      </c>
      <c r="Q2361">
        <f>VLOOKUP($D2361,metadata!$B$2:$S$451,14,0)</f>
        <v>34.016666666666701</v>
      </c>
      <c r="R2361">
        <f>VLOOKUP($D2361,metadata!$B$2:$S$451,15,0)</f>
        <v>130.933333333333</v>
      </c>
      <c r="S2361" t="str">
        <f>VLOOKUP($D2361,metadata!$B$2:$S$451,16,0)</f>
        <v/>
      </c>
      <c r="T2361" t="str">
        <f>VLOOKUP($D2361,metadata!$B$2:$S$451,17,0)</f>
        <v/>
      </c>
      <c r="U2361" t="str">
        <f>VLOOKUP($D2361,metadata!$B$2:$S$451,18,0)</f>
        <v/>
      </c>
      <c r="V2361">
        <f>VLOOKUP($D2361,metadata!$B$2:$Z$451,19,0)</f>
        <v>494.5</v>
      </c>
      <c r="W2361" t="str">
        <f>VLOOKUP($D2361,metadata!$B$2:$Z$451,20,0)</f>
        <v>acc</v>
      </c>
      <c r="X2361" t="str">
        <f>VLOOKUP($D2361,metadata!$B$2:$Z$451,21,0)</f>
        <v/>
      </c>
      <c r="Y2361" t="str">
        <f>VLOOKUP($D2361,metadata!$B$2:$Z$451,22,0)</f>
        <v>55-10</v>
      </c>
      <c r="Z2361" t="str">
        <f>VLOOKUP($D2361,metadata!$B$2:$Z$451,23,0)</f>
        <v/>
      </c>
      <c r="AA2361" t="str">
        <f>VLOOKUP($D2361,metadata!$B$2:$Z$451,24,0)</f>
        <v/>
      </c>
      <c r="AB2361" t="str">
        <f>VLOOKUP($D2361,metadata!$B$2:$Z$451,25,0)</f>
        <v/>
      </c>
      <c r="AC2361">
        <v>12.529980381462</v>
      </c>
      <c r="AD2361">
        <v>79.781197616076298</v>
      </c>
      <c r="AF2361">
        <f>IF(AE2361="",V2361,AE2361)</f>
        <v>494.5</v>
      </c>
      <c r="AG2361">
        <v>12.5</v>
      </c>
      <c r="AH2361">
        <v>2012</v>
      </c>
      <c r="AI2361" t="s">
        <v>37</v>
      </c>
      <c r="AJ2361" t="s">
        <v>37</v>
      </c>
    </row>
    <row r="2362" spans="3:36" x14ac:dyDescent="0.3">
      <c r="C2362">
        <v>2362</v>
      </c>
      <c r="D2362" t="str">
        <f t="shared" si="69"/>
        <v>55-SHI</v>
      </c>
      <c r="E2362" t="str">
        <f>VLOOKUP($D2362,metadata!$B$2:$S$451,2,0)</f>
        <v>Urbanski, J; Mogi, M; O'Donnell, D; DeCotiis, M; Toma, T; Armbruster, P</v>
      </c>
      <c r="F2362" t="str">
        <f>VLOOKUP($D2362,metadata!$B$2:$S$451,3,0)</f>
        <v>Rapid Adaptive Evolution of Photoperiodic Response during Invasion and Range Expansion across a Climatic Gradient</v>
      </c>
      <c r="G2362" t="str">
        <f>VLOOKUP($D2362,metadata!$B$2:$S$451,4,0)</f>
        <v>10.1086/664709</v>
      </c>
      <c r="H2362" t="str">
        <f>VLOOKUP($D2362,metadata!$B$2:$S$451,5,0)</f>
        <v>y</v>
      </c>
      <c r="I2362" t="str">
        <f>VLOOKUP($D2362,metadata!$B$2:$S$451,6,0)</f>
        <v>a</v>
      </c>
      <c r="J2362" t="str">
        <f>VLOOKUP($D2362,metadata!$B$2:$S$451,7,0)</f>
        <v>i</v>
      </c>
      <c r="K2362">
        <f>VLOOKUP($D2362,metadata!$B$2:$S$451,8,0)</f>
        <v>21</v>
      </c>
      <c r="L2362">
        <f>VLOOKUP($D2362,metadata!$B$2:$S$451,9,0)</f>
        <v>12</v>
      </c>
      <c r="M2362" t="str">
        <f>VLOOKUP($D2362,metadata!$B$2:$S$451,10,0)</f>
        <v/>
      </c>
      <c r="N2362" t="str">
        <f>VLOOKUP($D2362,metadata!$B$2:$S$451,11,0)</f>
        <v>Aedes albopictus</v>
      </c>
      <c r="O2362" t="str">
        <f>VLOOKUP($D2362,metadata!$B$2:$S$451,12,0)</f>
        <v>diptera</v>
      </c>
      <c r="P2362" t="str">
        <f>VLOOKUP($D2362,metadata!$B$2:$S$451,13,0)</f>
        <v>SHI</v>
      </c>
      <c r="Q2362">
        <f>VLOOKUP($D2362,metadata!$B$2:$S$451,14,0)</f>
        <v>34.016666666666701</v>
      </c>
      <c r="R2362">
        <f>VLOOKUP($D2362,metadata!$B$2:$S$451,15,0)</f>
        <v>130.933333333333</v>
      </c>
      <c r="S2362" t="str">
        <f>VLOOKUP($D2362,metadata!$B$2:$S$451,16,0)</f>
        <v/>
      </c>
      <c r="T2362" t="str">
        <f>VLOOKUP($D2362,metadata!$B$2:$S$451,17,0)</f>
        <v/>
      </c>
      <c r="U2362" t="str">
        <f>VLOOKUP($D2362,metadata!$B$2:$S$451,18,0)</f>
        <v/>
      </c>
      <c r="V2362">
        <f>VLOOKUP($D2362,metadata!$B$2:$Z$451,19,0)</f>
        <v>494.5</v>
      </c>
      <c r="W2362" t="str">
        <f>VLOOKUP($D2362,metadata!$B$2:$Z$451,20,0)</f>
        <v>acc</v>
      </c>
      <c r="X2362" t="str">
        <f>VLOOKUP($D2362,metadata!$B$2:$Z$451,21,0)</f>
        <v/>
      </c>
      <c r="Y2362" t="str">
        <f>VLOOKUP($D2362,metadata!$B$2:$Z$451,22,0)</f>
        <v>55-10</v>
      </c>
      <c r="Z2362" t="str">
        <f>VLOOKUP($D2362,metadata!$B$2:$Z$451,23,0)</f>
        <v/>
      </c>
      <c r="AA2362" t="str">
        <f>VLOOKUP($D2362,metadata!$B$2:$Z$451,24,0)</f>
        <v/>
      </c>
      <c r="AB2362" t="str">
        <f>VLOOKUP($D2362,metadata!$B$2:$Z$451,25,0)</f>
        <v/>
      </c>
      <c r="AC2362">
        <v>12.761153581454</v>
      </c>
      <c r="AD2362">
        <v>60.559885087341002</v>
      </c>
      <c r="AF2362">
        <f>IF(AE2362="",V2362,AE2362)</f>
        <v>494.5</v>
      </c>
      <c r="AG2362">
        <v>12.75</v>
      </c>
      <c r="AH2362">
        <v>2012</v>
      </c>
      <c r="AI2362" t="s">
        <v>37</v>
      </c>
      <c r="AJ2362" t="s">
        <v>37</v>
      </c>
    </row>
    <row r="2363" spans="3:36" x14ac:dyDescent="0.3">
      <c r="C2363">
        <v>2363</v>
      </c>
      <c r="D2363" t="str">
        <f t="shared" si="69"/>
        <v>55-SHI</v>
      </c>
      <c r="E2363" t="str">
        <f>VLOOKUP($D2363,metadata!$B$2:$S$451,2,0)</f>
        <v>Urbanski, J; Mogi, M; O'Donnell, D; DeCotiis, M; Toma, T; Armbruster, P</v>
      </c>
      <c r="F2363" t="str">
        <f>VLOOKUP($D2363,metadata!$B$2:$S$451,3,0)</f>
        <v>Rapid Adaptive Evolution of Photoperiodic Response during Invasion and Range Expansion across a Climatic Gradient</v>
      </c>
      <c r="G2363" t="str">
        <f>VLOOKUP($D2363,metadata!$B$2:$S$451,4,0)</f>
        <v>10.1086/664709</v>
      </c>
      <c r="H2363" t="str">
        <f>VLOOKUP($D2363,metadata!$B$2:$S$451,5,0)</f>
        <v>y</v>
      </c>
      <c r="I2363" t="str">
        <f>VLOOKUP($D2363,metadata!$B$2:$S$451,6,0)</f>
        <v>a</v>
      </c>
      <c r="J2363" t="str">
        <f>VLOOKUP($D2363,metadata!$B$2:$S$451,7,0)</f>
        <v>i</v>
      </c>
      <c r="K2363">
        <f>VLOOKUP($D2363,metadata!$B$2:$S$451,8,0)</f>
        <v>21</v>
      </c>
      <c r="L2363">
        <f>VLOOKUP($D2363,metadata!$B$2:$S$451,9,0)</f>
        <v>12</v>
      </c>
      <c r="M2363" t="str">
        <f>VLOOKUP($D2363,metadata!$B$2:$S$451,10,0)</f>
        <v/>
      </c>
      <c r="N2363" t="str">
        <f>VLOOKUP($D2363,metadata!$B$2:$S$451,11,0)</f>
        <v>Aedes albopictus</v>
      </c>
      <c r="O2363" t="str">
        <f>VLOOKUP($D2363,metadata!$B$2:$S$451,12,0)</f>
        <v>diptera</v>
      </c>
      <c r="P2363" t="str">
        <f>VLOOKUP($D2363,metadata!$B$2:$S$451,13,0)</f>
        <v>SHI</v>
      </c>
      <c r="Q2363">
        <f>VLOOKUP($D2363,metadata!$B$2:$S$451,14,0)</f>
        <v>34.016666666666701</v>
      </c>
      <c r="R2363">
        <f>VLOOKUP($D2363,metadata!$B$2:$S$451,15,0)</f>
        <v>130.933333333333</v>
      </c>
      <c r="S2363" t="str">
        <f>VLOOKUP($D2363,metadata!$B$2:$S$451,16,0)</f>
        <v/>
      </c>
      <c r="T2363" t="str">
        <f>VLOOKUP($D2363,metadata!$B$2:$S$451,17,0)</f>
        <v/>
      </c>
      <c r="U2363" t="str">
        <f>VLOOKUP($D2363,metadata!$B$2:$S$451,18,0)</f>
        <v/>
      </c>
      <c r="V2363">
        <f>VLOOKUP($D2363,metadata!$B$2:$Z$451,19,0)</f>
        <v>494.5</v>
      </c>
      <c r="W2363" t="str">
        <f>VLOOKUP($D2363,metadata!$B$2:$Z$451,20,0)</f>
        <v>acc</v>
      </c>
      <c r="X2363" t="str">
        <f>VLOOKUP($D2363,metadata!$B$2:$Z$451,21,0)</f>
        <v/>
      </c>
      <c r="Y2363" t="str">
        <f>VLOOKUP($D2363,metadata!$B$2:$Z$451,22,0)</f>
        <v>55-10</v>
      </c>
      <c r="Z2363" t="str">
        <f>VLOOKUP($D2363,metadata!$B$2:$Z$451,23,0)</f>
        <v/>
      </c>
      <c r="AA2363" t="str">
        <f>VLOOKUP($D2363,metadata!$B$2:$Z$451,24,0)</f>
        <v/>
      </c>
      <c r="AB2363" t="str">
        <f>VLOOKUP($D2363,metadata!$B$2:$Z$451,25,0)</f>
        <v/>
      </c>
      <c r="AC2363">
        <v>12.996347582236501</v>
      </c>
      <c r="AD2363">
        <v>55.788325399295701</v>
      </c>
      <c r="AF2363">
        <f>IF(AE2363="",V2363,AE2363)</f>
        <v>494.5</v>
      </c>
      <c r="AG2363">
        <v>13</v>
      </c>
      <c r="AH2363">
        <v>2012</v>
      </c>
      <c r="AI2363" t="s">
        <v>37</v>
      </c>
      <c r="AJ2363" t="s">
        <v>37</v>
      </c>
    </row>
    <row r="2364" spans="3:36" x14ac:dyDescent="0.3">
      <c r="C2364">
        <v>2364</v>
      </c>
      <c r="D2364" t="str">
        <f t="shared" si="69"/>
        <v>55-SHI</v>
      </c>
      <c r="E2364" t="str">
        <f>VLOOKUP($D2364,metadata!$B$2:$S$451,2,0)</f>
        <v>Urbanski, J; Mogi, M; O'Donnell, D; DeCotiis, M; Toma, T; Armbruster, P</v>
      </c>
      <c r="F2364" t="str">
        <f>VLOOKUP($D2364,metadata!$B$2:$S$451,3,0)</f>
        <v>Rapid Adaptive Evolution of Photoperiodic Response during Invasion and Range Expansion across a Climatic Gradient</v>
      </c>
      <c r="G2364" t="str">
        <f>VLOOKUP($D2364,metadata!$B$2:$S$451,4,0)</f>
        <v>10.1086/664709</v>
      </c>
      <c r="H2364" t="str">
        <f>VLOOKUP($D2364,metadata!$B$2:$S$451,5,0)</f>
        <v>y</v>
      </c>
      <c r="I2364" t="str">
        <f>VLOOKUP($D2364,metadata!$B$2:$S$451,6,0)</f>
        <v>a</v>
      </c>
      <c r="J2364" t="str">
        <f>VLOOKUP($D2364,metadata!$B$2:$S$451,7,0)</f>
        <v>i</v>
      </c>
      <c r="K2364">
        <f>VLOOKUP($D2364,metadata!$B$2:$S$451,8,0)</f>
        <v>21</v>
      </c>
      <c r="L2364">
        <f>VLOOKUP($D2364,metadata!$B$2:$S$451,9,0)</f>
        <v>12</v>
      </c>
      <c r="M2364" t="str">
        <f>VLOOKUP($D2364,metadata!$B$2:$S$451,10,0)</f>
        <v/>
      </c>
      <c r="N2364" t="str">
        <f>VLOOKUP($D2364,metadata!$B$2:$S$451,11,0)</f>
        <v>Aedes albopictus</v>
      </c>
      <c r="O2364" t="str">
        <f>VLOOKUP($D2364,metadata!$B$2:$S$451,12,0)</f>
        <v>diptera</v>
      </c>
      <c r="P2364" t="str">
        <f>VLOOKUP($D2364,metadata!$B$2:$S$451,13,0)</f>
        <v>SHI</v>
      </c>
      <c r="Q2364">
        <f>VLOOKUP($D2364,metadata!$B$2:$S$451,14,0)</f>
        <v>34.016666666666701</v>
      </c>
      <c r="R2364">
        <f>VLOOKUP($D2364,metadata!$B$2:$S$451,15,0)</f>
        <v>130.933333333333</v>
      </c>
      <c r="S2364" t="str">
        <f>VLOOKUP($D2364,metadata!$B$2:$S$451,16,0)</f>
        <v/>
      </c>
      <c r="T2364" t="str">
        <f>VLOOKUP($D2364,metadata!$B$2:$S$451,17,0)</f>
        <v/>
      </c>
      <c r="U2364" t="str">
        <f>VLOOKUP($D2364,metadata!$B$2:$S$451,18,0)</f>
        <v/>
      </c>
      <c r="V2364">
        <f>VLOOKUP($D2364,metadata!$B$2:$Z$451,19,0)</f>
        <v>494.5</v>
      </c>
      <c r="W2364" t="str">
        <f>VLOOKUP($D2364,metadata!$B$2:$Z$451,20,0)</f>
        <v>acc</v>
      </c>
      <c r="X2364" t="str">
        <f>VLOOKUP($D2364,metadata!$B$2:$Z$451,21,0)</f>
        <v/>
      </c>
      <c r="Y2364" t="str">
        <f>VLOOKUP($D2364,metadata!$B$2:$Z$451,22,0)</f>
        <v>55-10</v>
      </c>
      <c r="Z2364" t="str">
        <f>VLOOKUP($D2364,metadata!$B$2:$Z$451,23,0)</f>
        <v/>
      </c>
      <c r="AA2364" t="str">
        <f>VLOOKUP($D2364,metadata!$B$2:$Z$451,24,0)</f>
        <v/>
      </c>
      <c r="AB2364" t="str">
        <f>VLOOKUP($D2364,metadata!$B$2:$Z$451,25,0)</f>
        <v/>
      </c>
      <c r="AC2364">
        <v>13.4770388858269</v>
      </c>
      <c r="AD2364">
        <v>33.272697677473502</v>
      </c>
      <c r="AF2364">
        <f>IF(AE2364="",V2364,AE2364)</f>
        <v>494.5</v>
      </c>
      <c r="AG2364">
        <v>13.25</v>
      </c>
      <c r="AH2364">
        <v>2012</v>
      </c>
      <c r="AI2364" t="s">
        <v>37</v>
      </c>
      <c r="AJ2364" t="s">
        <v>37</v>
      </c>
    </row>
    <row r="2365" spans="3:36" x14ac:dyDescent="0.3">
      <c r="C2365">
        <v>2365</v>
      </c>
      <c r="D2365" t="str">
        <f t="shared" si="69"/>
        <v>55-SHI</v>
      </c>
      <c r="E2365" t="str">
        <f>VLOOKUP($D2365,metadata!$B$2:$S$451,2,0)</f>
        <v>Urbanski, J; Mogi, M; O'Donnell, D; DeCotiis, M; Toma, T; Armbruster, P</v>
      </c>
      <c r="F2365" t="str">
        <f>VLOOKUP($D2365,metadata!$B$2:$S$451,3,0)</f>
        <v>Rapid Adaptive Evolution of Photoperiodic Response during Invasion and Range Expansion across a Climatic Gradient</v>
      </c>
      <c r="G2365" t="str">
        <f>VLOOKUP($D2365,metadata!$B$2:$S$451,4,0)</f>
        <v>10.1086/664709</v>
      </c>
      <c r="H2365" t="str">
        <f>VLOOKUP($D2365,metadata!$B$2:$S$451,5,0)</f>
        <v>y</v>
      </c>
      <c r="I2365" t="str">
        <f>VLOOKUP($D2365,metadata!$B$2:$S$451,6,0)</f>
        <v>a</v>
      </c>
      <c r="J2365" t="str">
        <f>VLOOKUP($D2365,metadata!$B$2:$S$451,7,0)</f>
        <v>i</v>
      </c>
      <c r="K2365">
        <f>VLOOKUP($D2365,metadata!$B$2:$S$451,8,0)</f>
        <v>21</v>
      </c>
      <c r="L2365">
        <f>VLOOKUP($D2365,metadata!$B$2:$S$451,9,0)</f>
        <v>12</v>
      </c>
      <c r="M2365" t="str">
        <f>VLOOKUP($D2365,metadata!$B$2:$S$451,10,0)</f>
        <v/>
      </c>
      <c r="N2365" t="str">
        <f>VLOOKUP($D2365,metadata!$B$2:$S$451,11,0)</f>
        <v>Aedes albopictus</v>
      </c>
      <c r="O2365" t="str">
        <f>VLOOKUP($D2365,metadata!$B$2:$S$451,12,0)</f>
        <v>diptera</v>
      </c>
      <c r="P2365" t="str">
        <f>VLOOKUP($D2365,metadata!$B$2:$S$451,13,0)</f>
        <v>SHI</v>
      </c>
      <c r="Q2365">
        <f>VLOOKUP($D2365,metadata!$B$2:$S$451,14,0)</f>
        <v>34.016666666666701</v>
      </c>
      <c r="R2365">
        <f>VLOOKUP($D2365,metadata!$B$2:$S$451,15,0)</f>
        <v>130.933333333333</v>
      </c>
      <c r="S2365" t="str">
        <f>VLOOKUP($D2365,metadata!$B$2:$S$451,16,0)</f>
        <v/>
      </c>
      <c r="T2365" t="str">
        <f>VLOOKUP($D2365,metadata!$B$2:$S$451,17,0)</f>
        <v/>
      </c>
      <c r="U2365" t="str">
        <f>VLOOKUP($D2365,metadata!$B$2:$S$451,18,0)</f>
        <v/>
      </c>
      <c r="V2365">
        <f>VLOOKUP($D2365,metadata!$B$2:$Z$451,19,0)</f>
        <v>494.5</v>
      </c>
      <c r="W2365" t="str">
        <f>VLOOKUP($D2365,metadata!$B$2:$Z$451,20,0)</f>
        <v>acc</v>
      </c>
      <c r="X2365" t="str">
        <f>VLOOKUP($D2365,metadata!$B$2:$Z$451,21,0)</f>
        <v/>
      </c>
      <c r="Y2365" t="str">
        <f>VLOOKUP($D2365,metadata!$B$2:$Z$451,22,0)</f>
        <v>55-10</v>
      </c>
      <c r="Z2365" t="str">
        <f>VLOOKUP($D2365,metadata!$B$2:$Z$451,23,0)</f>
        <v/>
      </c>
      <c r="AA2365" t="str">
        <f>VLOOKUP($D2365,metadata!$B$2:$Z$451,24,0)</f>
        <v/>
      </c>
      <c r="AB2365" t="str">
        <f>VLOOKUP($D2365,metadata!$B$2:$Z$451,25,0)</f>
        <v/>
      </c>
      <c r="AC2365">
        <v>13.238829284451599</v>
      </c>
      <c r="AD2365">
        <v>27.206942735001199</v>
      </c>
      <c r="AF2365">
        <f>IF(AE2365="",V2365,AE2365)</f>
        <v>494.5</v>
      </c>
      <c r="AG2365">
        <v>13.5</v>
      </c>
      <c r="AH2365">
        <v>2012</v>
      </c>
      <c r="AI2365" t="s">
        <v>37</v>
      </c>
      <c r="AJ2365" t="s">
        <v>37</v>
      </c>
    </row>
    <row r="2366" spans="3:36" x14ac:dyDescent="0.3">
      <c r="C2366">
        <v>2366</v>
      </c>
      <c r="D2366" t="str">
        <f t="shared" si="69"/>
        <v>55-SHI</v>
      </c>
      <c r="E2366" t="str">
        <f>VLOOKUP($D2366,metadata!$B$2:$S$451,2,0)</f>
        <v>Urbanski, J; Mogi, M; O'Donnell, D; DeCotiis, M; Toma, T; Armbruster, P</v>
      </c>
      <c r="F2366" t="str">
        <f>VLOOKUP($D2366,metadata!$B$2:$S$451,3,0)</f>
        <v>Rapid Adaptive Evolution of Photoperiodic Response during Invasion and Range Expansion across a Climatic Gradient</v>
      </c>
      <c r="G2366" t="str">
        <f>VLOOKUP($D2366,metadata!$B$2:$S$451,4,0)</f>
        <v>10.1086/664709</v>
      </c>
      <c r="H2366" t="str">
        <f>VLOOKUP($D2366,metadata!$B$2:$S$451,5,0)</f>
        <v>y</v>
      </c>
      <c r="I2366" t="str">
        <f>VLOOKUP($D2366,metadata!$B$2:$S$451,6,0)</f>
        <v>a</v>
      </c>
      <c r="J2366" t="str">
        <f>VLOOKUP($D2366,metadata!$B$2:$S$451,7,0)</f>
        <v>i</v>
      </c>
      <c r="K2366">
        <f>VLOOKUP($D2366,metadata!$B$2:$S$451,8,0)</f>
        <v>21</v>
      </c>
      <c r="L2366">
        <f>VLOOKUP($D2366,metadata!$B$2:$S$451,9,0)</f>
        <v>12</v>
      </c>
      <c r="M2366" t="str">
        <f>VLOOKUP($D2366,metadata!$B$2:$S$451,10,0)</f>
        <v/>
      </c>
      <c r="N2366" t="str">
        <f>VLOOKUP($D2366,metadata!$B$2:$S$451,11,0)</f>
        <v>Aedes albopictus</v>
      </c>
      <c r="O2366" t="str">
        <f>VLOOKUP($D2366,metadata!$B$2:$S$451,12,0)</f>
        <v>diptera</v>
      </c>
      <c r="P2366" t="str">
        <f>VLOOKUP($D2366,metadata!$B$2:$S$451,13,0)</f>
        <v>SHI</v>
      </c>
      <c r="Q2366">
        <f>VLOOKUP($D2366,metadata!$B$2:$S$451,14,0)</f>
        <v>34.016666666666701</v>
      </c>
      <c r="R2366">
        <f>VLOOKUP($D2366,metadata!$B$2:$S$451,15,0)</f>
        <v>130.933333333333</v>
      </c>
      <c r="S2366" t="str">
        <f>VLOOKUP($D2366,metadata!$B$2:$S$451,16,0)</f>
        <v/>
      </c>
      <c r="T2366" t="str">
        <f>VLOOKUP($D2366,metadata!$B$2:$S$451,17,0)</f>
        <v/>
      </c>
      <c r="U2366" t="str">
        <f>VLOOKUP($D2366,metadata!$B$2:$S$451,18,0)</f>
        <v/>
      </c>
      <c r="V2366">
        <f>VLOOKUP($D2366,metadata!$B$2:$Z$451,19,0)</f>
        <v>494.5</v>
      </c>
      <c r="W2366" t="str">
        <f>VLOOKUP($D2366,metadata!$B$2:$Z$451,20,0)</f>
        <v>acc</v>
      </c>
      <c r="X2366" t="str">
        <f>VLOOKUP($D2366,metadata!$B$2:$Z$451,21,0)</f>
        <v/>
      </c>
      <c r="Y2366" t="str">
        <f>VLOOKUP($D2366,metadata!$B$2:$Z$451,22,0)</f>
        <v>55-10</v>
      </c>
      <c r="Z2366" t="str">
        <f>VLOOKUP($D2366,metadata!$B$2:$Z$451,23,0)</f>
        <v/>
      </c>
      <c r="AA2366" t="str">
        <f>VLOOKUP($D2366,metadata!$B$2:$Z$451,24,0)</f>
        <v/>
      </c>
      <c r="AB2366" t="str">
        <f>VLOOKUP($D2366,metadata!$B$2:$Z$451,25,0)</f>
        <v/>
      </c>
      <c r="AC2366">
        <v>13.781340400195299</v>
      </c>
      <c r="AD2366">
        <v>26.856264938788399</v>
      </c>
      <c r="AF2366">
        <f>IF(AE2366="",V2366,AE2366)</f>
        <v>494.5</v>
      </c>
      <c r="AG2366">
        <v>13.75</v>
      </c>
      <c r="AH2366">
        <v>2012</v>
      </c>
      <c r="AI2366" t="s">
        <v>37</v>
      </c>
      <c r="AJ2366" t="s">
        <v>37</v>
      </c>
    </row>
    <row r="2367" spans="3:36" x14ac:dyDescent="0.3">
      <c r="C2367">
        <v>2367</v>
      </c>
      <c r="D2367" t="str">
        <f t="shared" si="69"/>
        <v>55-SHI</v>
      </c>
      <c r="E2367" t="str">
        <f>VLOOKUP($D2367,metadata!$B$2:$S$451,2,0)</f>
        <v>Urbanski, J; Mogi, M; O'Donnell, D; DeCotiis, M; Toma, T; Armbruster, P</v>
      </c>
      <c r="F2367" t="str">
        <f>VLOOKUP($D2367,metadata!$B$2:$S$451,3,0)</f>
        <v>Rapid Adaptive Evolution of Photoperiodic Response during Invasion and Range Expansion across a Climatic Gradient</v>
      </c>
      <c r="G2367" t="str">
        <f>VLOOKUP($D2367,metadata!$B$2:$S$451,4,0)</f>
        <v>10.1086/664709</v>
      </c>
      <c r="H2367" t="str">
        <f>VLOOKUP($D2367,metadata!$B$2:$S$451,5,0)</f>
        <v>y</v>
      </c>
      <c r="I2367" t="str">
        <f>VLOOKUP($D2367,metadata!$B$2:$S$451,6,0)</f>
        <v>a</v>
      </c>
      <c r="J2367" t="str">
        <f>VLOOKUP($D2367,metadata!$B$2:$S$451,7,0)</f>
        <v>i</v>
      </c>
      <c r="K2367">
        <f>VLOOKUP($D2367,metadata!$B$2:$S$451,8,0)</f>
        <v>21</v>
      </c>
      <c r="L2367">
        <f>VLOOKUP($D2367,metadata!$B$2:$S$451,9,0)</f>
        <v>12</v>
      </c>
      <c r="M2367" t="str">
        <f>VLOOKUP($D2367,metadata!$B$2:$S$451,10,0)</f>
        <v/>
      </c>
      <c r="N2367" t="str">
        <f>VLOOKUP($D2367,metadata!$B$2:$S$451,11,0)</f>
        <v>Aedes albopictus</v>
      </c>
      <c r="O2367" t="str">
        <f>VLOOKUP($D2367,metadata!$B$2:$S$451,12,0)</f>
        <v>diptera</v>
      </c>
      <c r="P2367" t="str">
        <f>VLOOKUP($D2367,metadata!$B$2:$S$451,13,0)</f>
        <v>SHI</v>
      </c>
      <c r="Q2367">
        <f>VLOOKUP($D2367,metadata!$B$2:$S$451,14,0)</f>
        <v>34.016666666666701</v>
      </c>
      <c r="R2367">
        <f>VLOOKUP($D2367,metadata!$B$2:$S$451,15,0)</f>
        <v>130.933333333333</v>
      </c>
      <c r="S2367" t="str">
        <f>VLOOKUP($D2367,metadata!$B$2:$S$451,16,0)</f>
        <v/>
      </c>
      <c r="T2367" t="str">
        <f>VLOOKUP($D2367,metadata!$B$2:$S$451,17,0)</f>
        <v/>
      </c>
      <c r="U2367" t="str">
        <f>VLOOKUP($D2367,metadata!$B$2:$S$451,18,0)</f>
        <v/>
      </c>
      <c r="V2367">
        <f>VLOOKUP($D2367,metadata!$B$2:$Z$451,19,0)</f>
        <v>494.5</v>
      </c>
      <c r="W2367" t="str">
        <f>VLOOKUP($D2367,metadata!$B$2:$Z$451,20,0)</f>
        <v>acc</v>
      </c>
      <c r="X2367" t="str">
        <f>VLOOKUP($D2367,metadata!$B$2:$Z$451,21,0)</f>
        <v/>
      </c>
      <c r="Y2367" t="str">
        <f>VLOOKUP($D2367,metadata!$B$2:$Z$451,22,0)</f>
        <v>55-10</v>
      </c>
      <c r="Z2367" t="str">
        <f>VLOOKUP($D2367,metadata!$B$2:$Z$451,23,0)</f>
        <v/>
      </c>
      <c r="AA2367" t="str">
        <f>VLOOKUP($D2367,metadata!$B$2:$Z$451,24,0)</f>
        <v/>
      </c>
      <c r="AB2367" t="str">
        <f>VLOOKUP($D2367,metadata!$B$2:$Z$451,25,0)</f>
        <v/>
      </c>
      <c r="AC2367">
        <v>13.984733521998701</v>
      </c>
      <c r="AD2367">
        <v>7.8002964198309996</v>
      </c>
      <c r="AF2367">
        <f>IF(AE2367="",V2367,AE2367)</f>
        <v>494.5</v>
      </c>
      <c r="AG2367">
        <v>14</v>
      </c>
      <c r="AH2367">
        <v>2012</v>
      </c>
      <c r="AI2367" t="s">
        <v>37</v>
      </c>
      <c r="AJ2367" t="s">
        <v>37</v>
      </c>
    </row>
    <row r="2368" spans="3:36" x14ac:dyDescent="0.3">
      <c r="C2368">
        <v>2368</v>
      </c>
      <c r="D2368" t="str">
        <f t="shared" si="69"/>
        <v>55-SHI</v>
      </c>
      <c r="E2368" t="str">
        <f>VLOOKUP($D2368,metadata!$B$2:$S$451,2,0)</f>
        <v>Urbanski, J; Mogi, M; O'Donnell, D; DeCotiis, M; Toma, T; Armbruster, P</v>
      </c>
      <c r="F2368" t="str">
        <f>VLOOKUP($D2368,metadata!$B$2:$S$451,3,0)</f>
        <v>Rapid Adaptive Evolution of Photoperiodic Response during Invasion and Range Expansion across a Climatic Gradient</v>
      </c>
      <c r="G2368" t="str">
        <f>VLOOKUP($D2368,metadata!$B$2:$S$451,4,0)</f>
        <v>10.1086/664709</v>
      </c>
      <c r="H2368" t="str">
        <f>VLOOKUP($D2368,metadata!$B$2:$S$451,5,0)</f>
        <v>y</v>
      </c>
      <c r="I2368" t="str">
        <f>VLOOKUP($D2368,metadata!$B$2:$S$451,6,0)</f>
        <v>a</v>
      </c>
      <c r="J2368" t="str">
        <f>VLOOKUP($D2368,metadata!$B$2:$S$451,7,0)</f>
        <v>i</v>
      </c>
      <c r="K2368">
        <f>VLOOKUP($D2368,metadata!$B$2:$S$451,8,0)</f>
        <v>21</v>
      </c>
      <c r="L2368">
        <f>VLOOKUP($D2368,metadata!$B$2:$S$451,9,0)</f>
        <v>12</v>
      </c>
      <c r="M2368" t="str">
        <f>VLOOKUP($D2368,metadata!$B$2:$S$451,10,0)</f>
        <v/>
      </c>
      <c r="N2368" t="str">
        <f>VLOOKUP($D2368,metadata!$B$2:$S$451,11,0)</f>
        <v>Aedes albopictus</v>
      </c>
      <c r="O2368" t="str">
        <f>VLOOKUP($D2368,metadata!$B$2:$S$451,12,0)</f>
        <v>diptera</v>
      </c>
      <c r="P2368" t="str">
        <f>VLOOKUP($D2368,metadata!$B$2:$S$451,13,0)</f>
        <v>SHI</v>
      </c>
      <c r="Q2368">
        <f>VLOOKUP($D2368,metadata!$B$2:$S$451,14,0)</f>
        <v>34.016666666666701</v>
      </c>
      <c r="R2368">
        <f>VLOOKUP($D2368,metadata!$B$2:$S$451,15,0)</f>
        <v>130.933333333333</v>
      </c>
      <c r="S2368" t="str">
        <f>VLOOKUP($D2368,metadata!$B$2:$S$451,16,0)</f>
        <v/>
      </c>
      <c r="T2368" t="str">
        <f>VLOOKUP($D2368,metadata!$B$2:$S$451,17,0)</f>
        <v/>
      </c>
      <c r="U2368" t="str">
        <f>VLOOKUP($D2368,metadata!$B$2:$S$451,18,0)</f>
        <v/>
      </c>
      <c r="V2368">
        <f>VLOOKUP($D2368,metadata!$B$2:$Z$451,19,0)</f>
        <v>494.5</v>
      </c>
      <c r="W2368" t="str">
        <f>VLOOKUP($D2368,metadata!$B$2:$Z$451,20,0)</f>
        <v>acc</v>
      </c>
      <c r="X2368" t="str">
        <f>VLOOKUP($D2368,metadata!$B$2:$Z$451,21,0)</f>
        <v/>
      </c>
      <c r="Y2368" t="str">
        <f>VLOOKUP($D2368,metadata!$B$2:$Z$451,22,0)</f>
        <v>55-10</v>
      </c>
      <c r="Z2368" t="str">
        <f>VLOOKUP($D2368,metadata!$B$2:$Z$451,23,0)</f>
        <v/>
      </c>
      <c r="AA2368" t="str">
        <f>VLOOKUP($D2368,metadata!$B$2:$Z$451,24,0)</f>
        <v/>
      </c>
      <c r="AB2368" t="str">
        <f>VLOOKUP($D2368,metadata!$B$2:$Z$451,25,0)</f>
        <v/>
      </c>
      <c r="AC2368">
        <v>14.2337947164164</v>
      </c>
      <c r="AD2368">
        <v>2.8639638584838099</v>
      </c>
      <c r="AF2368">
        <f>IF(AE2368="",V2368,AE2368)</f>
        <v>494.5</v>
      </c>
      <c r="AG2368">
        <v>14.25</v>
      </c>
      <c r="AH2368">
        <v>2012</v>
      </c>
      <c r="AI2368" t="s">
        <v>37</v>
      </c>
      <c r="AJ2368" t="s">
        <v>37</v>
      </c>
    </row>
    <row r="2369" spans="3:36" x14ac:dyDescent="0.3">
      <c r="C2369">
        <v>2369</v>
      </c>
      <c r="D2369" t="str">
        <f t="shared" si="69"/>
        <v>55-SHI</v>
      </c>
      <c r="E2369" t="str">
        <f>VLOOKUP($D2369,metadata!$B$2:$S$451,2,0)</f>
        <v>Urbanski, J; Mogi, M; O'Donnell, D; DeCotiis, M; Toma, T; Armbruster, P</v>
      </c>
      <c r="F2369" t="str">
        <f>VLOOKUP($D2369,metadata!$B$2:$S$451,3,0)</f>
        <v>Rapid Adaptive Evolution of Photoperiodic Response during Invasion and Range Expansion across a Climatic Gradient</v>
      </c>
      <c r="G2369" t="str">
        <f>VLOOKUP($D2369,metadata!$B$2:$S$451,4,0)</f>
        <v>10.1086/664709</v>
      </c>
      <c r="H2369" t="str">
        <f>VLOOKUP($D2369,metadata!$B$2:$S$451,5,0)</f>
        <v>y</v>
      </c>
      <c r="I2369" t="str">
        <f>VLOOKUP($D2369,metadata!$B$2:$S$451,6,0)</f>
        <v>a</v>
      </c>
      <c r="J2369" t="str">
        <f>VLOOKUP($D2369,metadata!$B$2:$S$451,7,0)</f>
        <v>i</v>
      </c>
      <c r="K2369">
        <f>VLOOKUP($D2369,metadata!$B$2:$S$451,8,0)</f>
        <v>21</v>
      </c>
      <c r="L2369">
        <f>VLOOKUP($D2369,metadata!$B$2:$S$451,9,0)</f>
        <v>12</v>
      </c>
      <c r="M2369" t="str">
        <f>VLOOKUP($D2369,metadata!$B$2:$S$451,10,0)</f>
        <v/>
      </c>
      <c r="N2369" t="str">
        <f>VLOOKUP($D2369,metadata!$B$2:$S$451,11,0)</f>
        <v>Aedes albopictus</v>
      </c>
      <c r="O2369" t="str">
        <f>VLOOKUP($D2369,metadata!$B$2:$S$451,12,0)</f>
        <v>diptera</v>
      </c>
      <c r="P2369" t="str">
        <f>VLOOKUP($D2369,metadata!$B$2:$S$451,13,0)</f>
        <v>SHI</v>
      </c>
      <c r="Q2369">
        <f>VLOOKUP($D2369,metadata!$B$2:$S$451,14,0)</f>
        <v>34.016666666666701</v>
      </c>
      <c r="R2369">
        <f>VLOOKUP($D2369,metadata!$B$2:$S$451,15,0)</f>
        <v>130.933333333333</v>
      </c>
      <c r="S2369" t="str">
        <f>VLOOKUP($D2369,metadata!$B$2:$S$451,16,0)</f>
        <v/>
      </c>
      <c r="T2369" t="str">
        <f>VLOOKUP($D2369,metadata!$B$2:$S$451,17,0)</f>
        <v/>
      </c>
      <c r="U2369" t="str">
        <f>VLOOKUP($D2369,metadata!$B$2:$S$451,18,0)</f>
        <v/>
      </c>
      <c r="V2369">
        <f>VLOOKUP($D2369,metadata!$B$2:$Z$451,19,0)</f>
        <v>494.5</v>
      </c>
      <c r="W2369" t="str">
        <f>VLOOKUP($D2369,metadata!$B$2:$Z$451,20,0)</f>
        <v>acc</v>
      </c>
      <c r="X2369" t="str">
        <f>VLOOKUP($D2369,metadata!$B$2:$Z$451,21,0)</f>
        <v/>
      </c>
      <c r="Y2369" t="str">
        <f>VLOOKUP($D2369,metadata!$B$2:$Z$451,22,0)</f>
        <v>55-10</v>
      </c>
      <c r="Z2369" t="str">
        <f>VLOOKUP($D2369,metadata!$B$2:$Z$451,23,0)</f>
        <v/>
      </c>
      <c r="AA2369" t="str">
        <f>VLOOKUP($D2369,metadata!$B$2:$Z$451,24,0)</f>
        <v/>
      </c>
      <c r="AB2369" t="str">
        <f>VLOOKUP($D2369,metadata!$B$2:$Z$451,25,0)</f>
        <v/>
      </c>
      <c r="AC2369">
        <v>14.4700396083146</v>
      </c>
      <c r="AD2369">
        <v>1.86904411743708</v>
      </c>
      <c r="AF2369">
        <f>IF(AE2369="",V2369,AE2369)</f>
        <v>494.5</v>
      </c>
      <c r="AG2369">
        <v>14.5</v>
      </c>
      <c r="AH2369">
        <v>2012</v>
      </c>
      <c r="AI2369" t="s">
        <v>37</v>
      </c>
      <c r="AJ2369" t="s">
        <v>37</v>
      </c>
    </row>
    <row r="2370" spans="3:36" x14ac:dyDescent="0.3">
      <c r="C2370">
        <v>2370</v>
      </c>
      <c r="D2370" t="str">
        <f t="shared" ref="D2370:D2433" si="70">VLOOKUP(C2370,$A$1:$B$451,2)</f>
        <v>55-SHI</v>
      </c>
      <c r="E2370" t="str">
        <f>VLOOKUP($D2370,metadata!$B$2:$S$451,2,0)</f>
        <v>Urbanski, J; Mogi, M; O'Donnell, D; DeCotiis, M; Toma, T; Armbruster, P</v>
      </c>
      <c r="F2370" t="str">
        <f>VLOOKUP($D2370,metadata!$B$2:$S$451,3,0)</f>
        <v>Rapid Adaptive Evolution of Photoperiodic Response during Invasion and Range Expansion across a Climatic Gradient</v>
      </c>
      <c r="G2370" t="str">
        <f>VLOOKUP($D2370,metadata!$B$2:$S$451,4,0)</f>
        <v>10.1086/664709</v>
      </c>
      <c r="H2370" t="str">
        <f>VLOOKUP($D2370,metadata!$B$2:$S$451,5,0)</f>
        <v>y</v>
      </c>
      <c r="I2370" t="str">
        <f>VLOOKUP($D2370,metadata!$B$2:$S$451,6,0)</f>
        <v>a</v>
      </c>
      <c r="J2370" t="str">
        <f>VLOOKUP($D2370,metadata!$B$2:$S$451,7,0)</f>
        <v>i</v>
      </c>
      <c r="K2370">
        <f>VLOOKUP($D2370,metadata!$B$2:$S$451,8,0)</f>
        <v>21</v>
      </c>
      <c r="L2370">
        <f>VLOOKUP($D2370,metadata!$B$2:$S$451,9,0)</f>
        <v>12</v>
      </c>
      <c r="M2370" t="str">
        <f>VLOOKUP($D2370,metadata!$B$2:$S$451,10,0)</f>
        <v/>
      </c>
      <c r="N2370" t="str">
        <f>VLOOKUP($D2370,metadata!$B$2:$S$451,11,0)</f>
        <v>Aedes albopictus</v>
      </c>
      <c r="O2370" t="str">
        <f>VLOOKUP($D2370,metadata!$B$2:$S$451,12,0)</f>
        <v>diptera</v>
      </c>
      <c r="P2370" t="str">
        <f>VLOOKUP($D2370,metadata!$B$2:$S$451,13,0)</f>
        <v>SHI</v>
      </c>
      <c r="Q2370">
        <f>VLOOKUP($D2370,metadata!$B$2:$S$451,14,0)</f>
        <v>34.016666666666701</v>
      </c>
      <c r="R2370">
        <f>VLOOKUP($D2370,metadata!$B$2:$S$451,15,0)</f>
        <v>130.933333333333</v>
      </c>
      <c r="S2370" t="str">
        <f>VLOOKUP($D2370,metadata!$B$2:$S$451,16,0)</f>
        <v/>
      </c>
      <c r="T2370" t="str">
        <f>VLOOKUP($D2370,metadata!$B$2:$S$451,17,0)</f>
        <v/>
      </c>
      <c r="U2370" t="str">
        <f>VLOOKUP($D2370,metadata!$B$2:$S$451,18,0)</f>
        <v/>
      </c>
      <c r="V2370">
        <f>VLOOKUP($D2370,metadata!$B$2:$Z$451,19,0)</f>
        <v>494.5</v>
      </c>
      <c r="W2370" t="str">
        <f>VLOOKUP($D2370,metadata!$B$2:$Z$451,20,0)</f>
        <v>acc</v>
      </c>
      <c r="X2370" t="str">
        <f>VLOOKUP($D2370,metadata!$B$2:$Z$451,21,0)</f>
        <v/>
      </c>
      <c r="Y2370" t="str">
        <f>VLOOKUP($D2370,metadata!$B$2:$Z$451,22,0)</f>
        <v>55-10</v>
      </c>
      <c r="Z2370" t="str">
        <f>VLOOKUP($D2370,metadata!$B$2:$Z$451,23,0)</f>
        <v/>
      </c>
      <c r="AA2370" t="str">
        <f>VLOOKUP($D2370,metadata!$B$2:$Z$451,24,0)</f>
        <v/>
      </c>
      <c r="AB2370" t="str">
        <f>VLOOKUP($D2370,metadata!$B$2:$Z$451,25,0)</f>
        <v/>
      </c>
      <c r="AC2370">
        <v>15.973225122009</v>
      </c>
      <c r="AD2370">
        <v>3.9419839567763901</v>
      </c>
      <c r="AF2370">
        <f>IF(AE2370="",V2370,AE2370)</f>
        <v>494.5</v>
      </c>
      <c r="AG2370">
        <v>16</v>
      </c>
      <c r="AH2370">
        <v>2012</v>
      </c>
      <c r="AI2370" t="s">
        <v>37</v>
      </c>
      <c r="AJ2370" t="s">
        <v>37</v>
      </c>
    </row>
    <row r="2371" spans="3:36" x14ac:dyDescent="0.3">
      <c r="C2371">
        <v>2371</v>
      </c>
      <c r="D2371" t="str">
        <f t="shared" si="70"/>
        <v>55-UTS</v>
      </c>
      <c r="E2371" t="str">
        <f>VLOOKUP($D2371,metadata!$B$2:$S$451,2,0)</f>
        <v>Urbanski, J; Mogi, M; O'Donnell, D; DeCotiis, M; Toma, T; Armbruster, P</v>
      </c>
      <c r="F2371" t="str">
        <f>VLOOKUP($D2371,metadata!$B$2:$S$451,3,0)</f>
        <v>Rapid Adaptive Evolution of Photoperiodic Response during Invasion and Range Expansion across a Climatic Gradient</v>
      </c>
      <c r="G2371" t="str">
        <f>VLOOKUP($D2371,metadata!$B$2:$S$451,4,0)</f>
        <v>10.1086/664709</v>
      </c>
      <c r="H2371" t="str">
        <f>VLOOKUP($D2371,metadata!$B$2:$S$451,5,0)</f>
        <v>y</v>
      </c>
      <c r="I2371" t="str">
        <f>VLOOKUP($D2371,metadata!$B$2:$S$451,6,0)</f>
        <v>a</v>
      </c>
      <c r="J2371" t="str">
        <f>VLOOKUP($D2371,metadata!$B$2:$S$451,7,0)</f>
        <v>i</v>
      </c>
      <c r="K2371">
        <f>VLOOKUP($D2371,metadata!$B$2:$S$451,8,0)</f>
        <v>21</v>
      </c>
      <c r="L2371">
        <f>VLOOKUP($D2371,metadata!$B$2:$S$451,9,0)</f>
        <v>12</v>
      </c>
      <c r="M2371" t="str">
        <f>VLOOKUP($D2371,metadata!$B$2:$S$451,10,0)</f>
        <v/>
      </c>
      <c r="N2371" t="str">
        <f>VLOOKUP($D2371,metadata!$B$2:$S$451,11,0)</f>
        <v>Aedes albopictus</v>
      </c>
      <c r="O2371" t="str">
        <f>VLOOKUP($D2371,metadata!$B$2:$S$451,12,0)</f>
        <v>diptera</v>
      </c>
      <c r="P2371" t="str">
        <f>VLOOKUP($D2371,metadata!$B$2:$S$451,13,0)</f>
        <v>UTS</v>
      </c>
      <c r="Q2371">
        <f>VLOOKUP($D2371,metadata!$B$2:$S$451,14,0)</f>
        <v>36.533333333333303</v>
      </c>
      <c r="R2371">
        <f>VLOOKUP($D2371,metadata!$B$2:$S$451,15,0)</f>
        <v>139.86666666666699</v>
      </c>
      <c r="S2371" t="str">
        <f>VLOOKUP($D2371,metadata!$B$2:$S$451,16,0)</f>
        <v/>
      </c>
      <c r="T2371" t="str">
        <f>VLOOKUP($D2371,metadata!$B$2:$S$451,17,0)</f>
        <v/>
      </c>
      <c r="U2371" t="str">
        <f>VLOOKUP($D2371,metadata!$B$2:$S$451,18,0)</f>
        <v/>
      </c>
      <c r="V2371">
        <f>VLOOKUP($D2371,metadata!$B$2:$Z$451,19,0)</f>
        <v>506.5</v>
      </c>
      <c r="W2371" t="str">
        <f>VLOOKUP($D2371,metadata!$B$2:$Z$451,20,0)</f>
        <v>acc</v>
      </c>
      <c r="X2371" t="str">
        <f>VLOOKUP($D2371,metadata!$B$2:$Z$451,21,0)</f>
        <v/>
      </c>
      <c r="Y2371" t="str">
        <f>VLOOKUP($D2371,metadata!$B$2:$Z$451,22,0)</f>
        <v>55-11</v>
      </c>
      <c r="Z2371" t="str">
        <f>VLOOKUP($D2371,metadata!$B$2:$Z$451,23,0)</f>
        <v/>
      </c>
      <c r="AA2371" t="str">
        <f>VLOOKUP($D2371,metadata!$B$2:$Z$451,24,0)</f>
        <v/>
      </c>
      <c r="AB2371" t="str">
        <f>VLOOKUP($D2371,metadata!$B$2:$Z$451,25,0)</f>
        <v/>
      </c>
      <c r="AC2371">
        <v>8.0146520146520093</v>
      </c>
      <c r="AD2371">
        <v>93.368237347294894</v>
      </c>
      <c r="AF2371">
        <f>IF(AE2371="",V2371,AE2371)</f>
        <v>506.5</v>
      </c>
      <c r="AG2371">
        <v>8</v>
      </c>
      <c r="AH2371">
        <v>2012</v>
      </c>
      <c r="AI2371" t="s">
        <v>37</v>
      </c>
      <c r="AJ2371" t="s">
        <v>37</v>
      </c>
    </row>
    <row r="2372" spans="3:36" x14ac:dyDescent="0.3">
      <c r="C2372">
        <v>2372</v>
      </c>
      <c r="D2372" t="str">
        <f t="shared" si="70"/>
        <v>55-UTS</v>
      </c>
      <c r="E2372" t="str">
        <f>VLOOKUP($D2372,metadata!$B$2:$S$451,2,0)</f>
        <v>Urbanski, J; Mogi, M; O'Donnell, D; DeCotiis, M; Toma, T; Armbruster, P</v>
      </c>
      <c r="F2372" t="str">
        <f>VLOOKUP($D2372,metadata!$B$2:$S$451,3,0)</f>
        <v>Rapid Adaptive Evolution of Photoperiodic Response during Invasion and Range Expansion across a Climatic Gradient</v>
      </c>
      <c r="G2372" t="str">
        <f>VLOOKUP($D2372,metadata!$B$2:$S$451,4,0)</f>
        <v>10.1086/664709</v>
      </c>
      <c r="H2372" t="str">
        <f>VLOOKUP($D2372,metadata!$B$2:$S$451,5,0)</f>
        <v>y</v>
      </c>
      <c r="I2372" t="str">
        <f>VLOOKUP($D2372,metadata!$B$2:$S$451,6,0)</f>
        <v>a</v>
      </c>
      <c r="J2372" t="str">
        <f>VLOOKUP($D2372,metadata!$B$2:$S$451,7,0)</f>
        <v>i</v>
      </c>
      <c r="K2372">
        <f>VLOOKUP($D2372,metadata!$B$2:$S$451,8,0)</f>
        <v>21</v>
      </c>
      <c r="L2372">
        <f>VLOOKUP($D2372,metadata!$B$2:$S$451,9,0)</f>
        <v>12</v>
      </c>
      <c r="M2372" t="str">
        <f>VLOOKUP($D2372,metadata!$B$2:$S$451,10,0)</f>
        <v/>
      </c>
      <c r="N2372" t="str">
        <f>VLOOKUP($D2372,metadata!$B$2:$S$451,11,0)</f>
        <v>Aedes albopictus</v>
      </c>
      <c r="O2372" t="str">
        <f>VLOOKUP($D2372,metadata!$B$2:$S$451,12,0)</f>
        <v>diptera</v>
      </c>
      <c r="P2372" t="str">
        <f>VLOOKUP($D2372,metadata!$B$2:$S$451,13,0)</f>
        <v>UTS</v>
      </c>
      <c r="Q2372">
        <f>VLOOKUP($D2372,metadata!$B$2:$S$451,14,0)</f>
        <v>36.533333333333303</v>
      </c>
      <c r="R2372">
        <f>VLOOKUP($D2372,metadata!$B$2:$S$451,15,0)</f>
        <v>139.86666666666699</v>
      </c>
      <c r="S2372" t="str">
        <f>VLOOKUP($D2372,metadata!$B$2:$S$451,16,0)</f>
        <v/>
      </c>
      <c r="T2372" t="str">
        <f>VLOOKUP($D2372,metadata!$B$2:$S$451,17,0)</f>
        <v/>
      </c>
      <c r="U2372" t="str">
        <f>VLOOKUP($D2372,metadata!$B$2:$S$451,18,0)</f>
        <v/>
      </c>
      <c r="V2372">
        <f>VLOOKUP($D2372,metadata!$B$2:$Z$451,19,0)</f>
        <v>506.5</v>
      </c>
      <c r="W2372" t="str">
        <f>VLOOKUP($D2372,metadata!$B$2:$Z$451,20,0)</f>
        <v>acc</v>
      </c>
      <c r="X2372" t="str">
        <f>VLOOKUP($D2372,metadata!$B$2:$Z$451,21,0)</f>
        <v/>
      </c>
      <c r="Y2372" t="str">
        <f>VLOOKUP($D2372,metadata!$B$2:$Z$451,22,0)</f>
        <v>55-11</v>
      </c>
      <c r="Z2372" t="str">
        <f>VLOOKUP($D2372,metadata!$B$2:$Z$451,23,0)</f>
        <v/>
      </c>
      <c r="AA2372" t="str">
        <f>VLOOKUP($D2372,metadata!$B$2:$Z$451,24,0)</f>
        <v/>
      </c>
      <c r="AB2372" t="str">
        <f>VLOOKUP($D2372,metadata!$B$2:$Z$451,25,0)</f>
        <v/>
      </c>
      <c r="AC2372">
        <v>11.9853479853479</v>
      </c>
      <c r="AD2372">
        <v>99.825479930191904</v>
      </c>
      <c r="AF2372">
        <f>IF(AE2372="",V2372,AE2372)</f>
        <v>506.5</v>
      </c>
      <c r="AG2372">
        <v>12</v>
      </c>
      <c r="AH2372">
        <v>2012</v>
      </c>
      <c r="AI2372" t="s">
        <v>37</v>
      </c>
      <c r="AJ2372" t="s">
        <v>37</v>
      </c>
    </row>
    <row r="2373" spans="3:36" x14ac:dyDescent="0.3">
      <c r="C2373">
        <v>2373</v>
      </c>
      <c r="D2373" t="str">
        <f t="shared" si="70"/>
        <v>55-UTS</v>
      </c>
      <c r="E2373" t="str">
        <f>VLOOKUP($D2373,metadata!$B$2:$S$451,2,0)</f>
        <v>Urbanski, J; Mogi, M; O'Donnell, D; DeCotiis, M; Toma, T; Armbruster, P</v>
      </c>
      <c r="F2373" t="str">
        <f>VLOOKUP($D2373,metadata!$B$2:$S$451,3,0)</f>
        <v>Rapid Adaptive Evolution of Photoperiodic Response during Invasion and Range Expansion across a Climatic Gradient</v>
      </c>
      <c r="G2373" t="str">
        <f>VLOOKUP($D2373,metadata!$B$2:$S$451,4,0)</f>
        <v>10.1086/664709</v>
      </c>
      <c r="H2373" t="str">
        <f>VLOOKUP($D2373,metadata!$B$2:$S$451,5,0)</f>
        <v>y</v>
      </c>
      <c r="I2373" t="str">
        <f>VLOOKUP($D2373,metadata!$B$2:$S$451,6,0)</f>
        <v>a</v>
      </c>
      <c r="J2373" t="str">
        <f>VLOOKUP($D2373,metadata!$B$2:$S$451,7,0)</f>
        <v>i</v>
      </c>
      <c r="K2373">
        <f>VLOOKUP($D2373,metadata!$B$2:$S$451,8,0)</f>
        <v>21</v>
      </c>
      <c r="L2373">
        <f>VLOOKUP($D2373,metadata!$B$2:$S$451,9,0)</f>
        <v>12</v>
      </c>
      <c r="M2373" t="str">
        <f>VLOOKUP($D2373,metadata!$B$2:$S$451,10,0)</f>
        <v/>
      </c>
      <c r="N2373" t="str">
        <f>VLOOKUP($D2373,metadata!$B$2:$S$451,11,0)</f>
        <v>Aedes albopictus</v>
      </c>
      <c r="O2373" t="str">
        <f>VLOOKUP($D2373,metadata!$B$2:$S$451,12,0)</f>
        <v>diptera</v>
      </c>
      <c r="P2373" t="str">
        <f>VLOOKUP($D2373,metadata!$B$2:$S$451,13,0)</f>
        <v>UTS</v>
      </c>
      <c r="Q2373">
        <f>VLOOKUP($D2373,metadata!$B$2:$S$451,14,0)</f>
        <v>36.533333333333303</v>
      </c>
      <c r="R2373">
        <f>VLOOKUP($D2373,metadata!$B$2:$S$451,15,0)</f>
        <v>139.86666666666699</v>
      </c>
      <c r="S2373" t="str">
        <f>VLOOKUP($D2373,metadata!$B$2:$S$451,16,0)</f>
        <v/>
      </c>
      <c r="T2373" t="str">
        <f>VLOOKUP($D2373,metadata!$B$2:$S$451,17,0)</f>
        <v/>
      </c>
      <c r="U2373" t="str">
        <f>VLOOKUP($D2373,metadata!$B$2:$S$451,18,0)</f>
        <v/>
      </c>
      <c r="V2373">
        <f>VLOOKUP($D2373,metadata!$B$2:$Z$451,19,0)</f>
        <v>506.5</v>
      </c>
      <c r="W2373" t="str">
        <f>VLOOKUP($D2373,metadata!$B$2:$Z$451,20,0)</f>
        <v>acc</v>
      </c>
      <c r="X2373" t="str">
        <f>VLOOKUP($D2373,metadata!$B$2:$Z$451,21,0)</f>
        <v/>
      </c>
      <c r="Y2373" t="str">
        <f>VLOOKUP($D2373,metadata!$B$2:$Z$451,22,0)</f>
        <v>55-11</v>
      </c>
      <c r="Z2373" t="str">
        <f>VLOOKUP($D2373,metadata!$B$2:$Z$451,23,0)</f>
        <v/>
      </c>
      <c r="AA2373" t="str">
        <f>VLOOKUP($D2373,metadata!$B$2:$Z$451,24,0)</f>
        <v/>
      </c>
      <c r="AB2373" t="str">
        <f>VLOOKUP($D2373,metadata!$B$2:$Z$451,25,0)</f>
        <v/>
      </c>
      <c r="AC2373">
        <v>12.4981684981685</v>
      </c>
      <c r="AD2373">
        <v>94.938917975567193</v>
      </c>
      <c r="AF2373">
        <f>IF(AE2373="",V2373,AE2373)</f>
        <v>506.5</v>
      </c>
      <c r="AG2373">
        <v>12.5</v>
      </c>
      <c r="AH2373">
        <v>2012</v>
      </c>
      <c r="AI2373" t="s">
        <v>37</v>
      </c>
      <c r="AJ2373" t="s">
        <v>37</v>
      </c>
    </row>
    <row r="2374" spans="3:36" x14ac:dyDescent="0.3">
      <c r="C2374">
        <v>2374</v>
      </c>
      <c r="D2374" t="str">
        <f t="shared" si="70"/>
        <v>55-UTS</v>
      </c>
      <c r="E2374" t="str">
        <f>VLOOKUP($D2374,metadata!$B$2:$S$451,2,0)</f>
        <v>Urbanski, J; Mogi, M; O'Donnell, D; DeCotiis, M; Toma, T; Armbruster, P</v>
      </c>
      <c r="F2374" t="str">
        <f>VLOOKUP($D2374,metadata!$B$2:$S$451,3,0)</f>
        <v>Rapid Adaptive Evolution of Photoperiodic Response during Invasion and Range Expansion across a Climatic Gradient</v>
      </c>
      <c r="G2374" t="str">
        <f>VLOOKUP($D2374,metadata!$B$2:$S$451,4,0)</f>
        <v>10.1086/664709</v>
      </c>
      <c r="H2374" t="str">
        <f>VLOOKUP($D2374,metadata!$B$2:$S$451,5,0)</f>
        <v>y</v>
      </c>
      <c r="I2374" t="str">
        <f>VLOOKUP($D2374,metadata!$B$2:$S$451,6,0)</f>
        <v>a</v>
      </c>
      <c r="J2374" t="str">
        <f>VLOOKUP($D2374,metadata!$B$2:$S$451,7,0)</f>
        <v>i</v>
      </c>
      <c r="K2374">
        <f>VLOOKUP($D2374,metadata!$B$2:$S$451,8,0)</f>
        <v>21</v>
      </c>
      <c r="L2374">
        <f>VLOOKUP($D2374,metadata!$B$2:$S$451,9,0)</f>
        <v>12</v>
      </c>
      <c r="M2374" t="str">
        <f>VLOOKUP($D2374,metadata!$B$2:$S$451,10,0)</f>
        <v/>
      </c>
      <c r="N2374" t="str">
        <f>VLOOKUP($D2374,metadata!$B$2:$S$451,11,0)</f>
        <v>Aedes albopictus</v>
      </c>
      <c r="O2374" t="str">
        <f>VLOOKUP($D2374,metadata!$B$2:$S$451,12,0)</f>
        <v>diptera</v>
      </c>
      <c r="P2374" t="str">
        <f>VLOOKUP($D2374,metadata!$B$2:$S$451,13,0)</f>
        <v>UTS</v>
      </c>
      <c r="Q2374">
        <f>VLOOKUP($D2374,metadata!$B$2:$S$451,14,0)</f>
        <v>36.533333333333303</v>
      </c>
      <c r="R2374">
        <f>VLOOKUP($D2374,metadata!$B$2:$S$451,15,0)</f>
        <v>139.86666666666699</v>
      </c>
      <c r="S2374" t="str">
        <f>VLOOKUP($D2374,metadata!$B$2:$S$451,16,0)</f>
        <v/>
      </c>
      <c r="T2374" t="str">
        <f>VLOOKUP($D2374,metadata!$B$2:$S$451,17,0)</f>
        <v/>
      </c>
      <c r="U2374" t="str">
        <f>VLOOKUP($D2374,metadata!$B$2:$S$451,18,0)</f>
        <v/>
      </c>
      <c r="V2374">
        <f>VLOOKUP($D2374,metadata!$B$2:$Z$451,19,0)</f>
        <v>506.5</v>
      </c>
      <c r="W2374" t="str">
        <f>VLOOKUP($D2374,metadata!$B$2:$Z$451,20,0)</f>
        <v>acc</v>
      </c>
      <c r="X2374" t="str">
        <f>VLOOKUP($D2374,metadata!$B$2:$Z$451,21,0)</f>
        <v/>
      </c>
      <c r="Y2374" t="str">
        <f>VLOOKUP($D2374,metadata!$B$2:$Z$451,22,0)</f>
        <v>55-11</v>
      </c>
      <c r="Z2374" t="str">
        <f>VLOOKUP($D2374,metadata!$B$2:$Z$451,23,0)</f>
        <v/>
      </c>
      <c r="AA2374" t="str">
        <f>VLOOKUP($D2374,metadata!$B$2:$Z$451,24,0)</f>
        <v/>
      </c>
      <c r="AB2374" t="str">
        <f>VLOOKUP($D2374,metadata!$B$2:$Z$451,25,0)</f>
        <v/>
      </c>
      <c r="AC2374">
        <v>12.717948717948699</v>
      </c>
      <c r="AD2374">
        <v>98.429319371727701</v>
      </c>
      <c r="AF2374">
        <f>IF(AE2374="",V2374,AE2374)</f>
        <v>506.5</v>
      </c>
      <c r="AG2374">
        <v>12.75</v>
      </c>
      <c r="AH2374">
        <v>2012</v>
      </c>
      <c r="AI2374" t="s">
        <v>37</v>
      </c>
      <c r="AJ2374" t="s">
        <v>37</v>
      </c>
    </row>
    <row r="2375" spans="3:36" x14ac:dyDescent="0.3">
      <c r="C2375">
        <v>2375</v>
      </c>
      <c r="D2375" t="str">
        <f t="shared" si="70"/>
        <v>55-UTS</v>
      </c>
      <c r="E2375" t="str">
        <f>VLOOKUP($D2375,metadata!$B$2:$S$451,2,0)</f>
        <v>Urbanski, J; Mogi, M; O'Donnell, D; DeCotiis, M; Toma, T; Armbruster, P</v>
      </c>
      <c r="F2375" t="str">
        <f>VLOOKUP($D2375,metadata!$B$2:$S$451,3,0)</f>
        <v>Rapid Adaptive Evolution of Photoperiodic Response during Invasion and Range Expansion across a Climatic Gradient</v>
      </c>
      <c r="G2375" t="str">
        <f>VLOOKUP($D2375,metadata!$B$2:$S$451,4,0)</f>
        <v>10.1086/664709</v>
      </c>
      <c r="H2375" t="str">
        <f>VLOOKUP($D2375,metadata!$B$2:$S$451,5,0)</f>
        <v>y</v>
      </c>
      <c r="I2375" t="str">
        <f>VLOOKUP($D2375,metadata!$B$2:$S$451,6,0)</f>
        <v>a</v>
      </c>
      <c r="J2375" t="str">
        <f>VLOOKUP($D2375,metadata!$B$2:$S$451,7,0)</f>
        <v>i</v>
      </c>
      <c r="K2375">
        <f>VLOOKUP($D2375,metadata!$B$2:$S$451,8,0)</f>
        <v>21</v>
      </c>
      <c r="L2375">
        <f>VLOOKUP($D2375,metadata!$B$2:$S$451,9,0)</f>
        <v>12</v>
      </c>
      <c r="M2375" t="str">
        <f>VLOOKUP($D2375,metadata!$B$2:$S$451,10,0)</f>
        <v/>
      </c>
      <c r="N2375" t="str">
        <f>VLOOKUP($D2375,metadata!$B$2:$S$451,11,0)</f>
        <v>Aedes albopictus</v>
      </c>
      <c r="O2375" t="str">
        <f>VLOOKUP($D2375,metadata!$B$2:$S$451,12,0)</f>
        <v>diptera</v>
      </c>
      <c r="P2375" t="str">
        <f>VLOOKUP($D2375,metadata!$B$2:$S$451,13,0)</f>
        <v>UTS</v>
      </c>
      <c r="Q2375">
        <f>VLOOKUP($D2375,metadata!$B$2:$S$451,14,0)</f>
        <v>36.533333333333303</v>
      </c>
      <c r="R2375">
        <f>VLOOKUP($D2375,metadata!$B$2:$S$451,15,0)</f>
        <v>139.86666666666699</v>
      </c>
      <c r="S2375" t="str">
        <f>VLOOKUP($D2375,metadata!$B$2:$S$451,16,0)</f>
        <v/>
      </c>
      <c r="T2375" t="str">
        <f>VLOOKUP($D2375,metadata!$B$2:$S$451,17,0)</f>
        <v/>
      </c>
      <c r="U2375" t="str">
        <f>VLOOKUP($D2375,metadata!$B$2:$S$451,18,0)</f>
        <v/>
      </c>
      <c r="V2375">
        <f>VLOOKUP($D2375,metadata!$B$2:$Z$451,19,0)</f>
        <v>506.5</v>
      </c>
      <c r="W2375" t="str">
        <f>VLOOKUP($D2375,metadata!$B$2:$Z$451,20,0)</f>
        <v>acc</v>
      </c>
      <c r="X2375" t="str">
        <f>VLOOKUP($D2375,metadata!$B$2:$Z$451,21,0)</f>
        <v/>
      </c>
      <c r="Y2375" t="str">
        <f>VLOOKUP($D2375,metadata!$B$2:$Z$451,22,0)</f>
        <v>55-11</v>
      </c>
      <c r="Z2375" t="str">
        <f>VLOOKUP($D2375,metadata!$B$2:$Z$451,23,0)</f>
        <v/>
      </c>
      <c r="AA2375" t="str">
        <f>VLOOKUP($D2375,metadata!$B$2:$Z$451,24,0)</f>
        <v/>
      </c>
      <c r="AB2375" t="str">
        <f>VLOOKUP($D2375,metadata!$B$2:$Z$451,25,0)</f>
        <v/>
      </c>
      <c r="AC2375">
        <v>12.9816849816849</v>
      </c>
      <c r="AD2375">
        <v>93.019197207678801</v>
      </c>
      <c r="AF2375">
        <f>IF(AE2375="",V2375,AE2375)</f>
        <v>506.5</v>
      </c>
      <c r="AG2375">
        <v>13</v>
      </c>
      <c r="AH2375">
        <v>2012</v>
      </c>
      <c r="AI2375" t="s">
        <v>37</v>
      </c>
      <c r="AJ2375" t="s">
        <v>37</v>
      </c>
    </row>
    <row r="2376" spans="3:36" x14ac:dyDescent="0.3">
      <c r="C2376">
        <v>2376</v>
      </c>
      <c r="D2376" t="str">
        <f t="shared" si="70"/>
        <v>55-UTS</v>
      </c>
      <c r="E2376" t="str">
        <f>VLOOKUP($D2376,metadata!$B$2:$S$451,2,0)</f>
        <v>Urbanski, J; Mogi, M; O'Donnell, D; DeCotiis, M; Toma, T; Armbruster, P</v>
      </c>
      <c r="F2376" t="str">
        <f>VLOOKUP($D2376,metadata!$B$2:$S$451,3,0)</f>
        <v>Rapid Adaptive Evolution of Photoperiodic Response during Invasion and Range Expansion across a Climatic Gradient</v>
      </c>
      <c r="G2376" t="str">
        <f>VLOOKUP($D2376,metadata!$B$2:$S$451,4,0)</f>
        <v>10.1086/664709</v>
      </c>
      <c r="H2376" t="str">
        <f>VLOOKUP($D2376,metadata!$B$2:$S$451,5,0)</f>
        <v>y</v>
      </c>
      <c r="I2376" t="str">
        <f>VLOOKUP($D2376,metadata!$B$2:$S$451,6,0)</f>
        <v>a</v>
      </c>
      <c r="J2376" t="str">
        <f>VLOOKUP($D2376,metadata!$B$2:$S$451,7,0)</f>
        <v>i</v>
      </c>
      <c r="K2376">
        <f>VLOOKUP($D2376,metadata!$B$2:$S$451,8,0)</f>
        <v>21</v>
      </c>
      <c r="L2376">
        <f>VLOOKUP($D2376,metadata!$B$2:$S$451,9,0)</f>
        <v>12</v>
      </c>
      <c r="M2376" t="str">
        <f>VLOOKUP($D2376,metadata!$B$2:$S$451,10,0)</f>
        <v/>
      </c>
      <c r="N2376" t="str">
        <f>VLOOKUP($D2376,metadata!$B$2:$S$451,11,0)</f>
        <v>Aedes albopictus</v>
      </c>
      <c r="O2376" t="str">
        <f>VLOOKUP($D2376,metadata!$B$2:$S$451,12,0)</f>
        <v>diptera</v>
      </c>
      <c r="P2376" t="str">
        <f>VLOOKUP($D2376,metadata!$B$2:$S$451,13,0)</f>
        <v>UTS</v>
      </c>
      <c r="Q2376">
        <f>VLOOKUP($D2376,metadata!$B$2:$S$451,14,0)</f>
        <v>36.533333333333303</v>
      </c>
      <c r="R2376">
        <f>VLOOKUP($D2376,metadata!$B$2:$S$451,15,0)</f>
        <v>139.86666666666699</v>
      </c>
      <c r="S2376" t="str">
        <f>VLOOKUP($D2376,metadata!$B$2:$S$451,16,0)</f>
        <v/>
      </c>
      <c r="T2376" t="str">
        <f>VLOOKUP($D2376,metadata!$B$2:$S$451,17,0)</f>
        <v/>
      </c>
      <c r="U2376" t="str">
        <f>VLOOKUP($D2376,metadata!$B$2:$S$451,18,0)</f>
        <v/>
      </c>
      <c r="V2376">
        <f>VLOOKUP($D2376,metadata!$B$2:$Z$451,19,0)</f>
        <v>506.5</v>
      </c>
      <c r="W2376" t="str">
        <f>VLOOKUP($D2376,metadata!$B$2:$Z$451,20,0)</f>
        <v>acc</v>
      </c>
      <c r="X2376" t="str">
        <f>VLOOKUP($D2376,metadata!$B$2:$Z$451,21,0)</f>
        <v/>
      </c>
      <c r="Y2376" t="str">
        <f>VLOOKUP($D2376,metadata!$B$2:$Z$451,22,0)</f>
        <v>55-11</v>
      </c>
      <c r="Z2376" t="str">
        <f>VLOOKUP($D2376,metadata!$B$2:$Z$451,23,0)</f>
        <v/>
      </c>
      <c r="AA2376" t="str">
        <f>VLOOKUP($D2376,metadata!$B$2:$Z$451,24,0)</f>
        <v/>
      </c>
      <c r="AB2376" t="str">
        <f>VLOOKUP($D2376,metadata!$B$2:$Z$451,25,0)</f>
        <v/>
      </c>
      <c r="AC2376">
        <v>13.2454212454212</v>
      </c>
      <c r="AD2376">
        <v>80.279232111692806</v>
      </c>
      <c r="AF2376">
        <f>IF(AE2376="",V2376,AE2376)</f>
        <v>506.5</v>
      </c>
      <c r="AG2376">
        <v>13.25</v>
      </c>
      <c r="AH2376">
        <v>2012</v>
      </c>
      <c r="AI2376" t="s">
        <v>37</v>
      </c>
      <c r="AJ2376" t="s">
        <v>37</v>
      </c>
    </row>
    <row r="2377" spans="3:36" x14ac:dyDescent="0.3">
      <c r="C2377">
        <v>2377</v>
      </c>
      <c r="D2377" t="str">
        <f t="shared" si="70"/>
        <v>55-UTS</v>
      </c>
      <c r="E2377" t="str">
        <f>VLOOKUP($D2377,metadata!$B$2:$S$451,2,0)</f>
        <v>Urbanski, J; Mogi, M; O'Donnell, D; DeCotiis, M; Toma, T; Armbruster, P</v>
      </c>
      <c r="F2377" t="str">
        <f>VLOOKUP($D2377,metadata!$B$2:$S$451,3,0)</f>
        <v>Rapid Adaptive Evolution of Photoperiodic Response during Invasion and Range Expansion across a Climatic Gradient</v>
      </c>
      <c r="G2377" t="str">
        <f>VLOOKUP($D2377,metadata!$B$2:$S$451,4,0)</f>
        <v>10.1086/664709</v>
      </c>
      <c r="H2377" t="str">
        <f>VLOOKUP($D2377,metadata!$B$2:$S$451,5,0)</f>
        <v>y</v>
      </c>
      <c r="I2377" t="str">
        <f>VLOOKUP($D2377,metadata!$B$2:$S$451,6,0)</f>
        <v>a</v>
      </c>
      <c r="J2377" t="str">
        <f>VLOOKUP($D2377,metadata!$B$2:$S$451,7,0)</f>
        <v>i</v>
      </c>
      <c r="K2377">
        <f>VLOOKUP($D2377,metadata!$B$2:$S$451,8,0)</f>
        <v>21</v>
      </c>
      <c r="L2377">
        <f>VLOOKUP($D2377,metadata!$B$2:$S$451,9,0)</f>
        <v>12</v>
      </c>
      <c r="M2377" t="str">
        <f>VLOOKUP($D2377,metadata!$B$2:$S$451,10,0)</f>
        <v/>
      </c>
      <c r="N2377" t="str">
        <f>VLOOKUP($D2377,metadata!$B$2:$S$451,11,0)</f>
        <v>Aedes albopictus</v>
      </c>
      <c r="O2377" t="str">
        <f>VLOOKUP($D2377,metadata!$B$2:$S$451,12,0)</f>
        <v>diptera</v>
      </c>
      <c r="P2377" t="str">
        <f>VLOOKUP($D2377,metadata!$B$2:$S$451,13,0)</f>
        <v>UTS</v>
      </c>
      <c r="Q2377">
        <f>VLOOKUP($D2377,metadata!$B$2:$S$451,14,0)</f>
        <v>36.533333333333303</v>
      </c>
      <c r="R2377">
        <f>VLOOKUP($D2377,metadata!$B$2:$S$451,15,0)</f>
        <v>139.86666666666699</v>
      </c>
      <c r="S2377" t="str">
        <f>VLOOKUP($D2377,metadata!$B$2:$S$451,16,0)</f>
        <v/>
      </c>
      <c r="T2377" t="str">
        <f>VLOOKUP($D2377,metadata!$B$2:$S$451,17,0)</f>
        <v/>
      </c>
      <c r="U2377" t="str">
        <f>VLOOKUP($D2377,metadata!$B$2:$S$451,18,0)</f>
        <v/>
      </c>
      <c r="V2377">
        <f>VLOOKUP($D2377,metadata!$B$2:$Z$451,19,0)</f>
        <v>506.5</v>
      </c>
      <c r="W2377" t="str">
        <f>VLOOKUP($D2377,metadata!$B$2:$Z$451,20,0)</f>
        <v>acc</v>
      </c>
      <c r="X2377" t="str">
        <f>VLOOKUP($D2377,metadata!$B$2:$Z$451,21,0)</f>
        <v/>
      </c>
      <c r="Y2377" t="str">
        <f>VLOOKUP($D2377,metadata!$B$2:$Z$451,22,0)</f>
        <v>55-11</v>
      </c>
      <c r="Z2377" t="str">
        <f>VLOOKUP($D2377,metadata!$B$2:$Z$451,23,0)</f>
        <v/>
      </c>
      <c r="AA2377" t="str">
        <f>VLOOKUP($D2377,metadata!$B$2:$Z$451,24,0)</f>
        <v/>
      </c>
      <c r="AB2377" t="str">
        <f>VLOOKUP($D2377,metadata!$B$2:$Z$451,25,0)</f>
        <v/>
      </c>
      <c r="AC2377">
        <v>13.4798534798534</v>
      </c>
      <c r="AD2377">
        <v>67.888307155322806</v>
      </c>
      <c r="AF2377">
        <f>IF(AE2377="",V2377,AE2377)</f>
        <v>506.5</v>
      </c>
      <c r="AG2377">
        <v>13.5</v>
      </c>
      <c r="AH2377">
        <v>2012</v>
      </c>
      <c r="AI2377" t="s">
        <v>37</v>
      </c>
      <c r="AJ2377" t="s">
        <v>37</v>
      </c>
    </row>
    <row r="2378" spans="3:36" x14ac:dyDescent="0.3">
      <c r="C2378">
        <v>2378</v>
      </c>
      <c r="D2378" t="str">
        <f t="shared" si="70"/>
        <v>55-UTS</v>
      </c>
      <c r="E2378" t="str">
        <f>VLOOKUP($D2378,metadata!$B$2:$S$451,2,0)</f>
        <v>Urbanski, J; Mogi, M; O'Donnell, D; DeCotiis, M; Toma, T; Armbruster, P</v>
      </c>
      <c r="F2378" t="str">
        <f>VLOOKUP($D2378,metadata!$B$2:$S$451,3,0)</f>
        <v>Rapid Adaptive Evolution of Photoperiodic Response during Invasion and Range Expansion across a Climatic Gradient</v>
      </c>
      <c r="G2378" t="str">
        <f>VLOOKUP($D2378,metadata!$B$2:$S$451,4,0)</f>
        <v>10.1086/664709</v>
      </c>
      <c r="H2378" t="str">
        <f>VLOOKUP($D2378,metadata!$B$2:$S$451,5,0)</f>
        <v>y</v>
      </c>
      <c r="I2378" t="str">
        <f>VLOOKUP($D2378,metadata!$B$2:$S$451,6,0)</f>
        <v>a</v>
      </c>
      <c r="J2378" t="str">
        <f>VLOOKUP($D2378,metadata!$B$2:$S$451,7,0)</f>
        <v>i</v>
      </c>
      <c r="K2378">
        <f>VLOOKUP($D2378,metadata!$B$2:$S$451,8,0)</f>
        <v>21</v>
      </c>
      <c r="L2378">
        <f>VLOOKUP($D2378,metadata!$B$2:$S$451,9,0)</f>
        <v>12</v>
      </c>
      <c r="M2378" t="str">
        <f>VLOOKUP($D2378,metadata!$B$2:$S$451,10,0)</f>
        <v/>
      </c>
      <c r="N2378" t="str">
        <f>VLOOKUP($D2378,metadata!$B$2:$S$451,11,0)</f>
        <v>Aedes albopictus</v>
      </c>
      <c r="O2378" t="str">
        <f>VLOOKUP($D2378,metadata!$B$2:$S$451,12,0)</f>
        <v>diptera</v>
      </c>
      <c r="P2378" t="str">
        <f>VLOOKUP($D2378,metadata!$B$2:$S$451,13,0)</f>
        <v>UTS</v>
      </c>
      <c r="Q2378">
        <f>VLOOKUP($D2378,metadata!$B$2:$S$451,14,0)</f>
        <v>36.533333333333303</v>
      </c>
      <c r="R2378">
        <f>VLOOKUP($D2378,metadata!$B$2:$S$451,15,0)</f>
        <v>139.86666666666699</v>
      </c>
      <c r="S2378" t="str">
        <f>VLOOKUP($D2378,metadata!$B$2:$S$451,16,0)</f>
        <v/>
      </c>
      <c r="T2378" t="str">
        <f>VLOOKUP($D2378,metadata!$B$2:$S$451,17,0)</f>
        <v/>
      </c>
      <c r="U2378" t="str">
        <f>VLOOKUP($D2378,metadata!$B$2:$S$451,18,0)</f>
        <v/>
      </c>
      <c r="V2378">
        <f>VLOOKUP($D2378,metadata!$B$2:$Z$451,19,0)</f>
        <v>506.5</v>
      </c>
      <c r="W2378" t="str">
        <f>VLOOKUP($D2378,metadata!$B$2:$Z$451,20,0)</f>
        <v>acc</v>
      </c>
      <c r="X2378" t="str">
        <f>VLOOKUP($D2378,metadata!$B$2:$Z$451,21,0)</f>
        <v/>
      </c>
      <c r="Y2378" t="str">
        <f>VLOOKUP($D2378,metadata!$B$2:$Z$451,22,0)</f>
        <v>55-11</v>
      </c>
      <c r="Z2378" t="str">
        <f>VLOOKUP($D2378,metadata!$B$2:$Z$451,23,0)</f>
        <v/>
      </c>
      <c r="AA2378" t="str">
        <f>VLOOKUP($D2378,metadata!$B$2:$Z$451,24,0)</f>
        <v/>
      </c>
      <c r="AB2378" t="str">
        <f>VLOOKUP($D2378,metadata!$B$2:$Z$451,25,0)</f>
        <v/>
      </c>
      <c r="AC2378">
        <v>13.7435897435897</v>
      </c>
      <c r="AD2378">
        <v>21.989528795811498</v>
      </c>
      <c r="AF2378">
        <f>IF(AE2378="",V2378,AE2378)</f>
        <v>506.5</v>
      </c>
      <c r="AG2378">
        <v>13.75</v>
      </c>
      <c r="AH2378">
        <v>2012</v>
      </c>
      <c r="AI2378" t="s">
        <v>37</v>
      </c>
      <c r="AJ2378" t="s">
        <v>37</v>
      </c>
    </row>
    <row r="2379" spans="3:36" x14ac:dyDescent="0.3">
      <c r="C2379">
        <v>2379</v>
      </c>
      <c r="D2379" t="str">
        <f t="shared" si="70"/>
        <v>55-UTS</v>
      </c>
      <c r="E2379" t="str">
        <f>VLOOKUP($D2379,metadata!$B$2:$S$451,2,0)</f>
        <v>Urbanski, J; Mogi, M; O'Donnell, D; DeCotiis, M; Toma, T; Armbruster, P</v>
      </c>
      <c r="F2379" t="str">
        <f>VLOOKUP($D2379,metadata!$B$2:$S$451,3,0)</f>
        <v>Rapid Adaptive Evolution of Photoperiodic Response during Invasion and Range Expansion across a Climatic Gradient</v>
      </c>
      <c r="G2379" t="str">
        <f>VLOOKUP($D2379,metadata!$B$2:$S$451,4,0)</f>
        <v>10.1086/664709</v>
      </c>
      <c r="H2379" t="str">
        <f>VLOOKUP($D2379,metadata!$B$2:$S$451,5,0)</f>
        <v>y</v>
      </c>
      <c r="I2379" t="str">
        <f>VLOOKUP($D2379,metadata!$B$2:$S$451,6,0)</f>
        <v>a</v>
      </c>
      <c r="J2379" t="str">
        <f>VLOOKUP($D2379,metadata!$B$2:$S$451,7,0)</f>
        <v>i</v>
      </c>
      <c r="K2379">
        <f>VLOOKUP($D2379,metadata!$B$2:$S$451,8,0)</f>
        <v>21</v>
      </c>
      <c r="L2379">
        <f>VLOOKUP($D2379,metadata!$B$2:$S$451,9,0)</f>
        <v>12</v>
      </c>
      <c r="M2379" t="str">
        <f>VLOOKUP($D2379,metadata!$B$2:$S$451,10,0)</f>
        <v/>
      </c>
      <c r="N2379" t="str">
        <f>VLOOKUP($D2379,metadata!$B$2:$S$451,11,0)</f>
        <v>Aedes albopictus</v>
      </c>
      <c r="O2379" t="str">
        <f>VLOOKUP($D2379,metadata!$B$2:$S$451,12,0)</f>
        <v>diptera</v>
      </c>
      <c r="P2379" t="str">
        <f>VLOOKUP($D2379,metadata!$B$2:$S$451,13,0)</f>
        <v>UTS</v>
      </c>
      <c r="Q2379">
        <f>VLOOKUP($D2379,metadata!$B$2:$S$451,14,0)</f>
        <v>36.533333333333303</v>
      </c>
      <c r="R2379">
        <f>VLOOKUP($D2379,metadata!$B$2:$S$451,15,0)</f>
        <v>139.86666666666699</v>
      </c>
      <c r="S2379" t="str">
        <f>VLOOKUP($D2379,metadata!$B$2:$S$451,16,0)</f>
        <v/>
      </c>
      <c r="T2379" t="str">
        <f>VLOOKUP($D2379,metadata!$B$2:$S$451,17,0)</f>
        <v/>
      </c>
      <c r="U2379" t="str">
        <f>VLOOKUP($D2379,metadata!$B$2:$S$451,18,0)</f>
        <v/>
      </c>
      <c r="V2379">
        <f>VLOOKUP($D2379,metadata!$B$2:$Z$451,19,0)</f>
        <v>506.5</v>
      </c>
      <c r="W2379" t="str">
        <f>VLOOKUP($D2379,metadata!$B$2:$Z$451,20,0)</f>
        <v>acc</v>
      </c>
      <c r="X2379" t="str">
        <f>VLOOKUP($D2379,metadata!$B$2:$Z$451,21,0)</f>
        <v/>
      </c>
      <c r="Y2379" t="str">
        <f>VLOOKUP($D2379,metadata!$B$2:$Z$451,22,0)</f>
        <v>55-11</v>
      </c>
      <c r="Z2379" t="str">
        <f>VLOOKUP($D2379,metadata!$B$2:$Z$451,23,0)</f>
        <v/>
      </c>
      <c r="AA2379" t="str">
        <f>VLOOKUP($D2379,metadata!$B$2:$Z$451,24,0)</f>
        <v/>
      </c>
      <c r="AB2379" t="str">
        <f>VLOOKUP($D2379,metadata!$B$2:$Z$451,25,0)</f>
        <v/>
      </c>
      <c r="AC2379">
        <v>13.948717948717899</v>
      </c>
      <c r="AD2379">
        <v>1.3961605584642101</v>
      </c>
      <c r="AF2379">
        <f>IF(AE2379="",V2379,AE2379)</f>
        <v>506.5</v>
      </c>
      <c r="AG2379">
        <v>14</v>
      </c>
      <c r="AH2379">
        <v>2012</v>
      </c>
      <c r="AI2379" t="s">
        <v>37</v>
      </c>
      <c r="AJ2379" t="s">
        <v>37</v>
      </c>
    </row>
    <row r="2380" spans="3:36" x14ac:dyDescent="0.3">
      <c r="C2380">
        <v>2380</v>
      </c>
      <c r="D2380" t="str">
        <f t="shared" si="70"/>
        <v>55-UTS</v>
      </c>
      <c r="E2380" t="str">
        <f>VLOOKUP($D2380,metadata!$B$2:$S$451,2,0)</f>
        <v>Urbanski, J; Mogi, M; O'Donnell, D; DeCotiis, M; Toma, T; Armbruster, P</v>
      </c>
      <c r="F2380" t="str">
        <f>VLOOKUP($D2380,metadata!$B$2:$S$451,3,0)</f>
        <v>Rapid Adaptive Evolution of Photoperiodic Response during Invasion and Range Expansion across a Climatic Gradient</v>
      </c>
      <c r="G2380" t="str">
        <f>VLOOKUP($D2380,metadata!$B$2:$S$451,4,0)</f>
        <v>10.1086/664709</v>
      </c>
      <c r="H2380" t="str">
        <f>VLOOKUP($D2380,metadata!$B$2:$S$451,5,0)</f>
        <v>y</v>
      </c>
      <c r="I2380" t="str">
        <f>VLOOKUP($D2380,metadata!$B$2:$S$451,6,0)</f>
        <v>a</v>
      </c>
      <c r="J2380" t="str">
        <f>VLOOKUP($D2380,metadata!$B$2:$S$451,7,0)</f>
        <v>i</v>
      </c>
      <c r="K2380">
        <f>VLOOKUP($D2380,metadata!$B$2:$S$451,8,0)</f>
        <v>21</v>
      </c>
      <c r="L2380">
        <f>VLOOKUP($D2380,metadata!$B$2:$S$451,9,0)</f>
        <v>12</v>
      </c>
      <c r="M2380" t="str">
        <f>VLOOKUP($D2380,metadata!$B$2:$S$451,10,0)</f>
        <v/>
      </c>
      <c r="N2380" t="str">
        <f>VLOOKUP($D2380,metadata!$B$2:$S$451,11,0)</f>
        <v>Aedes albopictus</v>
      </c>
      <c r="O2380" t="str">
        <f>VLOOKUP($D2380,metadata!$B$2:$S$451,12,0)</f>
        <v>diptera</v>
      </c>
      <c r="P2380" t="str">
        <f>VLOOKUP($D2380,metadata!$B$2:$S$451,13,0)</f>
        <v>UTS</v>
      </c>
      <c r="Q2380">
        <f>VLOOKUP($D2380,metadata!$B$2:$S$451,14,0)</f>
        <v>36.533333333333303</v>
      </c>
      <c r="R2380">
        <f>VLOOKUP($D2380,metadata!$B$2:$S$451,15,0)</f>
        <v>139.86666666666699</v>
      </c>
      <c r="S2380" t="str">
        <f>VLOOKUP($D2380,metadata!$B$2:$S$451,16,0)</f>
        <v/>
      </c>
      <c r="T2380" t="str">
        <f>VLOOKUP($D2380,metadata!$B$2:$S$451,17,0)</f>
        <v/>
      </c>
      <c r="U2380" t="str">
        <f>VLOOKUP($D2380,metadata!$B$2:$S$451,18,0)</f>
        <v/>
      </c>
      <c r="V2380">
        <f>VLOOKUP($D2380,metadata!$B$2:$Z$451,19,0)</f>
        <v>506.5</v>
      </c>
      <c r="W2380" t="str">
        <f>VLOOKUP($D2380,metadata!$B$2:$Z$451,20,0)</f>
        <v>acc</v>
      </c>
      <c r="X2380" t="str">
        <f>VLOOKUP($D2380,metadata!$B$2:$Z$451,21,0)</f>
        <v/>
      </c>
      <c r="Y2380" t="str">
        <f>VLOOKUP($D2380,metadata!$B$2:$Z$451,22,0)</f>
        <v>55-11</v>
      </c>
      <c r="Z2380" t="str">
        <f>VLOOKUP($D2380,metadata!$B$2:$Z$451,23,0)</f>
        <v/>
      </c>
      <c r="AA2380" t="str">
        <f>VLOOKUP($D2380,metadata!$B$2:$Z$451,24,0)</f>
        <v/>
      </c>
      <c r="AB2380" t="str">
        <f>VLOOKUP($D2380,metadata!$B$2:$Z$451,25,0)</f>
        <v/>
      </c>
      <c r="AC2380">
        <v>14.197802197802099</v>
      </c>
      <c r="AD2380">
        <v>2.0942408376963302</v>
      </c>
      <c r="AF2380">
        <f>IF(AE2380="",V2380,AE2380)</f>
        <v>506.5</v>
      </c>
      <c r="AG2380">
        <v>14.25</v>
      </c>
      <c r="AH2380">
        <v>2012</v>
      </c>
      <c r="AI2380" t="s">
        <v>37</v>
      </c>
      <c r="AJ2380" t="s">
        <v>37</v>
      </c>
    </row>
    <row r="2381" spans="3:36" x14ac:dyDescent="0.3">
      <c r="C2381">
        <v>2381</v>
      </c>
      <c r="D2381" t="str">
        <f t="shared" si="70"/>
        <v>55-UTS</v>
      </c>
      <c r="E2381" t="str">
        <f>VLOOKUP($D2381,metadata!$B$2:$S$451,2,0)</f>
        <v>Urbanski, J; Mogi, M; O'Donnell, D; DeCotiis, M; Toma, T; Armbruster, P</v>
      </c>
      <c r="F2381" t="str">
        <f>VLOOKUP($D2381,metadata!$B$2:$S$451,3,0)</f>
        <v>Rapid Adaptive Evolution of Photoperiodic Response during Invasion and Range Expansion across a Climatic Gradient</v>
      </c>
      <c r="G2381" t="str">
        <f>VLOOKUP($D2381,metadata!$B$2:$S$451,4,0)</f>
        <v>10.1086/664709</v>
      </c>
      <c r="H2381" t="str">
        <f>VLOOKUP($D2381,metadata!$B$2:$S$451,5,0)</f>
        <v>y</v>
      </c>
      <c r="I2381" t="str">
        <f>VLOOKUP($D2381,metadata!$B$2:$S$451,6,0)</f>
        <v>a</v>
      </c>
      <c r="J2381" t="str">
        <f>VLOOKUP($D2381,metadata!$B$2:$S$451,7,0)</f>
        <v>i</v>
      </c>
      <c r="K2381">
        <f>VLOOKUP($D2381,metadata!$B$2:$S$451,8,0)</f>
        <v>21</v>
      </c>
      <c r="L2381">
        <f>VLOOKUP($D2381,metadata!$B$2:$S$451,9,0)</f>
        <v>12</v>
      </c>
      <c r="M2381" t="str">
        <f>VLOOKUP($D2381,metadata!$B$2:$S$451,10,0)</f>
        <v/>
      </c>
      <c r="N2381" t="str">
        <f>VLOOKUP($D2381,metadata!$B$2:$S$451,11,0)</f>
        <v>Aedes albopictus</v>
      </c>
      <c r="O2381" t="str">
        <f>VLOOKUP($D2381,metadata!$B$2:$S$451,12,0)</f>
        <v>diptera</v>
      </c>
      <c r="P2381" t="str">
        <f>VLOOKUP($D2381,metadata!$B$2:$S$451,13,0)</f>
        <v>UTS</v>
      </c>
      <c r="Q2381">
        <f>VLOOKUP($D2381,metadata!$B$2:$S$451,14,0)</f>
        <v>36.533333333333303</v>
      </c>
      <c r="R2381">
        <f>VLOOKUP($D2381,metadata!$B$2:$S$451,15,0)</f>
        <v>139.86666666666699</v>
      </c>
      <c r="S2381" t="str">
        <f>VLOOKUP($D2381,metadata!$B$2:$S$451,16,0)</f>
        <v/>
      </c>
      <c r="T2381" t="str">
        <f>VLOOKUP($D2381,metadata!$B$2:$S$451,17,0)</f>
        <v/>
      </c>
      <c r="U2381" t="str">
        <f>VLOOKUP($D2381,metadata!$B$2:$S$451,18,0)</f>
        <v/>
      </c>
      <c r="V2381">
        <f>VLOOKUP($D2381,metadata!$B$2:$Z$451,19,0)</f>
        <v>506.5</v>
      </c>
      <c r="W2381" t="str">
        <f>VLOOKUP($D2381,metadata!$B$2:$Z$451,20,0)</f>
        <v>acc</v>
      </c>
      <c r="X2381" t="str">
        <f>VLOOKUP($D2381,metadata!$B$2:$Z$451,21,0)</f>
        <v/>
      </c>
      <c r="Y2381" t="str">
        <f>VLOOKUP($D2381,metadata!$B$2:$Z$451,22,0)</f>
        <v>55-11</v>
      </c>
      <c r="Z2381" t="str">
        <f>VLOOKUP($D2381,metadata!$B$2:$Z$451,23,0)</f>
        <v/>
      </c>
      <c r="AA2381" t="str">
        <f>VLOOKUP($D2381,metadata!$B$2:$Z$451,24,0)</f>
        <v/>
      </c>
      <c r="AB2381" t="str">
        <f>VLOOKUP($D2381,metadata!$B$2:$Z$451,25,0)</f>
        <v/>
      </c>
      <c r="AC2381">
        <v>14.4761904761904</v>
      </c>
      <c r="AD2381">
        <v>6.1082024432809696</v>
      </c>
      <c r="AF2381">
        <f>IF(AE2381="",V2381,AE2381)</f>
        <v>506.5</v>
      </c>
      <c r="AG2381">
        <v>14.5</v>
      </c>
      <c r="AH2381">
        <v>2012</v>
      </c>
      <c r="AI2381" t="s">
        <v>37</v>
      </c>
      <c r="AJ2381" t="s">
        <v>37</v>
      </c>
    </row>
    <row r="2382" spans="3:36" x14ac:dyDescent="0.3">
      <c r="C2382">
        <v>2382</v>
      </c>
      <c r="D2382" t="str">
        <f t="shared" si="70"/>
        <v>55-UTS</v>
      </c>
      <c r="E2382" t="str">
        <f>VLOOKUP($D2382,metadata!$B$2:$S$451,2,0)</f>
        <v>Urbanski, J; Mogi, M; O'Donnell, D; DeCotiis, M; Toma, T; Armbruster, P</v>
      </c>
      <c r="F2382" t="str">
        <f>VLOOKUP($D2382,metadata!$B$2:$S$451,3,0)</f>
        <v>Rapid Adaptive Evolution of Photoperiodic Response during Invasion and Range Expansion across a Climatic Gradient</v>
      </c>
      <c r="G2382" t="str">
        <f>VLOOKUP($D2382,metadata!$B$2:$S$451,4,0)</f>
        <v>10.1086/664709</v>
      </c>
      <c r="H2382" t="str">
        <f>VLOOKUP($D2382,metadata!$B$2:$S$451,5,0)</f>
        <v>y</v>
      </c>
      <c r="I2382" t="str">
        <f>VLOOKUP($D2382,metadata!$B$2:$S$451,6,0)</f>
        <v>a</v>
      </c>
      <c r="J2382" t="str">
        <f>VLOOKUP($D2382,metadata!$B$2:$S$451,7,0)</f>
        <v>i</v>
      </c>
      <c r="K2382">
        <f>VLOOKUP($D2382,metadata!$B$2:$S$451,8,0)</f>
        <v>21</v>
      </c>
      <c r="L2382">
        <f>VLOOKUP($D2382,metadata!$B$2:$S$451,9,0)</f>
        <v>12</v>
      </c>
      <c r="M2382" t="str">
        <f>VLOOKUP($D2382,metadata!$B$2:$S$451,10,0)</f>
        <v/>
      </c>
      <c r="N2382" t="str">
        <f>VLOOKUP($D2382,metadata!$B$2:$S$451,11,0)</f>
        <v>Aedes albopictus</v>
      </c>
      <c r="O2382" t="str">
        <f>VLOOKUP($D2382,metadata!$B$2:$S$451,12,0)</f>
        <v>diptera</v>
      </c>
      <c r="P2382" t="str">
        <f>VLOOKUP($D2382,metadata!$B$2:$S$451,13,0)</f>
        <v>UTS</v>
      </c>
      <c r="Q2382">
        <f>VLOOKUP($D2382,metadata!$B$2:$S$451,14,0)</f>
        <v>36.533333333333303</v>
      </c>
      <c r="R2382">
        <f>VLOOKUP($D2382,metadata!$B$2:$S$451,15,0)</f>
        <v>139.86666666666699</v>
      </c>
      <c r="S2382" t="str">
        <f>VLOOKUP($D2382,metadata!$B$2:$S$451,16,0)</f>
        <v/>
      </c>
      <c r="T2382" t="str">
        <f>VLOOKUP($D2382,metadata!$B$2:$S$451,17,0)</f>
        <v/>
      </c>
      <c r="U2382" t="str">
        <f>VLOOKUP($D2382,metadata!$B$2:$S$451,18,0)</f>
        <v/>
      </c>
      <c r="V2382">
        <f>VLOOKUP($D2382,metadata!$B$2:$Z$451,19,0)</f>
        <v>506.5</v>
      </c>
      <c r="W2382" t="str">
        <f>VLOOKUP($D2382,metadata!$B$2:$Z$451,20,0)</f>
        <v>acc</v>
      </c>
      <c r="X2382" t="str">
        <f>VLOOKUP($D2382,metadata!$B$2:$Z$451,21,0)</f>
        <v/>
      </c>
      <c r="Y2382" t="str">
        <f>VLOOKUP($D2382,metadata!$B$2:$Z$451,22,0)</f>
        <v>55-11</v>
      </c>
      <c r="Z2382" t="str">
        <f>VLOOKUP($D2382,metadata!$B$2:$Z$451,23,0)</f>
        <v/>
      </c>
      <c r="AA2382" t="str">
        <f>VLOOKUP($D2382,metadata!$B$2:$Z$451,24,0)</f>
        <v/>
      </c>
      <c r="AB2382" t="str">
        <f>VLOOKUP($D2382,metadata!$B$2:$Z$451,25,0)</f>
        <v/>
      </c>
      <c r="AC2382">
        <v>15.941391941391901</v>
      </c>
      <c r="AD2382">
        <v>8.0279232111692806</v>
      </c>
      <c r="AF2382">
        <f>IF(AE2382="",V2382,AE2382)</f>
        <v>506.5</v>
      </c>
      <c r="AG2382">
        <v>16</v>
      </c>
      <c r="AH2382">
        <v>2012</v>
      </c>
      <c r="AI2382" t="s">
        <v>37</v>
      </c>
      <c r="AJ2382" t="s">
        <v>37</v>
      </c>
    </row>
    <row r="2383" spans="3:36" x14ac:dyDescent="0.3">
      <c r="C2383">
        <v>2383</v>
      </c>
      <c r="D2383" t="str">
        <f t="shared" si="70"/>
        <v>55-AIZ</v>
      </c>
      <c r="E2383" t="str">
        <f>VLOOKUP($D2383,metadata!$B$2:$S$451,2,0)</f>
        <v>Urbanski, J; Mogi, M; O'Donnell, D; DeCotiis, M; Toma, T; Armbruster, P</v>
      </c>
      <c r="F2383" t="str">
        <f>VLOOKUP($D2383,metadata!$B$2:$S$451,3,0)</f>
        <v>Rapid Adaptive Evolution of Photoperiodic Response during Invasion and Range Expansion across a Climatic Gradient</v>
      </c>
      <c r="G2383" t="str">
        <f>VLOOKUP($D2383,metadata!$B$2:$S$451,4,0)</f>
        <v>10.1086/664709</v>
      </c>
      <c r="H2383" t="str">
        <f>VLOOKUP($D2383,metadata!$B$2:$S$451,5,0)</f>
        <v>y</v>
      </c>
      <c r="I2383" t="str">
        <f>VLOOKUP($D2383,metadata!$B$2:$S$451,6,0)</f>
        <v>a</v>
      </c>
      <c r="J2383" t="str">
        <f>VLOOKUP($D2383,metadata!$B$2:$S$451,7,0)</f>
        <v>i</v>
      </c>
      <c r="K2383">
        <f>VLOOKUP($D2383,metadata!$B$2:$S$451,8,0)</f>
        <v>21</v>
      </c>
      <c r="L2383">
        <f>VLOOKUP($D2383,metadata!$B$2:$S$451,9,0)</f>
        <v>12</v>
      </c>
      <c r="M2383" t="str">
        <f>VLOOKUP($D2383,metadata!$B$2:$S$451,10,0)</f>
        <v/>
      </c>
      <c r="N2383" t="str">
        <f>VLOOKUP($D2383,metadata!$B$2:$S$451,11,0)</f>
        <v>Aedes albopictus</v>
      </c>
      <c r="O2383" t="str">
        <f>VLOOKUP($D2383,metadata!$B$2:$S$451,12,0)</f>
        <v>diptera</v>
      </c>
      <c r="P2383" t="str">
        <f>VLOOKUP($D2383,metadata!$B$2:$S$451,13,0)</f>
        <v>AIZ</v>
      </c>
      <c r="Q2383">
        <f>VLOOKUP($D2383,metadata!$B$2:$S$451,14,0)</f>
        <v>37.466666666666697</v>
      </c>
      <c r="R2383">
        <f>VLOOKUP($D2383,metadata!$B$2:$S$451,15,0)</f>
        <v>139.933333333333</v>
      </c>
      <c r="S2383" t="str">
        <f>VLOOKUP($D2383,metadata!$B$2:$S$451,16,0)</f>
        <v/>
      </c>
      <c r="T2383" t="str">
        <f>VLOOKUP($D2383,metadata!$B$2:$S$451,17,0)</f>
        <v/>
      </c>
      <c r="U2383" t="str">
        <f>VLOOKUP($D2383,metadata!$B$2:$S$451,18,0)</f>
        <v/>
      </c>
      <c r="V2383">
        <f>VLOOKUP($D2383,metadata!$B$2:$Z$451,19,0)</f>
        <v>518.5</v>
      </c>
      <c r="W2383" t="str">
        <f>VLOOKUP($D2383,metadata!$B$2:$Z$451,20,0)</f>
        <v>acc</v>
      </c>
      <c r="X2383" t="str">
        <f>VLOOKUP($D2383,metadata!$B$2:$Z$451,21,0)</f>
        <v/>
      </c>
      <c r="Y2383" t="str">
        <f>VLOOKUP($D2383,metadata!$B$2:$Z$451,22,0)</f>
        <v>55-12</v>
      </c>
      <c r="Z2383" t="str">
        <f>VLOOKUP($D2383,metadata!$B$2:$Z$451,23,0)</f>
        <v/>
      </c>
      <c r="AA2383" t="str">
        <f>VLOOKUP($D2383,metadata!$B$2:$Z$451,24,0)</f>
        <v/>
      </c>
      <c r="AB2383" t="str">
        <f>VLOOKUP($D2383,metadata!$B$2:$Z$451,25,0)</f>
        <v/>
      </c>
      <c r="AC2383">
        <v>8</v>
      </c>
      <c r="AD2383">
        <v>95.802919708029094</v>
      </c>
      <c r="AF2383">
        <f>IF(AE2383="",V2383,AE2383)</f>
        <v>518.5</v>
      </c>
      <c r="AG2383">
        <v>8</v>
      </c>
      <c r="AH2383">
        <v>2012</v>
      </c>
      <c r="AI2383" t="s">
        <v>37</v>
      </c>
      <c r="AJ2383" t="s">
        <v>37</v>
      </c>
    </row>
    <row r="2384" spans="3:36" x14ac:dyDescent="0.3">
      <c r="C2384">
        <v>2384</v>
      </c>
      <c r="D2384" t="str">
        <f t="shared" si="70"/>
        <v>55-AIZ</v>
      </c>
      <c r="E2384" t="str">
        <f>VLOOKUP($D2384,metadata!$B$2:$S$451,2,0)</f>
        <v>Urbanski, J; Mogi, M; O'Donnell, D; DeCotiis, M; Toma, T; Armbruster, P</v>
      </c>
      <c r="F2384" t="str">
        <f>VLOOKUP($D2384,metadata!$B$2:$S$451,3,0)</f>
        <v>Rapid Adaptive Evolution of Photoperiodic Response during Invasion and Range Expansion across a Climatic Gradient</v>
      </c>
      <c r="G2384" t="str">
        <f>VLOOKUP($D2384,metadata!$B$2:$S$451,4,0)</f>
        <v>10.1086/664709</v>
      </c>
      <c r="H2384" t="str">
        <f>VLOOKUP($D2384,metadata!$B$2:$S$451,5,0)</f>
        <v>y</v>
      </c>
      <c r="I2384" t="str">
        <f>VLOOKUP($D2384,metadata!$B$2:$S$451,6,0)</f>
        <v>a</v>
      </c>
      <c r="J2384" t="str">
        <f>VLOOKUP($D2384,metadata!$B$2:$S$451,7,0)</f>
        <v>i</v>
      </c>
      <c r="K2384">
        <f>VLOOKUP($D2384,metadata!$B$2:$S$451,8,0)</f>
        <v>21</v>
      </c>
      <c r="L2384">
        <f>VLOOKUP($D2384,metadata!$B$2:$S$451,9,0)</f>
        <v>12</v>
      </c>
      <c r="M2384" t="str">
        <f>VLOOKUP($D2384,metadata!$B$2:$S$451,10,0)</f>
        <v/>
      </c>
      <c r="N2384" t="str">
        <f>VLOOKUP($D2384,metadata!$B$2:$S$451,11,0)</f>
        <v>Aedes albopictus</v>
      </c>
      <c r="O2384" t="str">
        <f>VLOOKUP($D2384,metadata!$B$2:$S$451,12,0)</f>
        <v>diptera</v>
      </c>
      <c r="P2384" t="str">
        <f>VLOOKUP($D2384,metadata!$B$2:$S$451,13,0)</f>
        <v>AIZ</v>
      </c>
      <c r="Q2384">
        <f>VLOOKUP($D2384,metadata!$B$2:$S$451,14,0)</f>
        <v>37.466666666666697</v>
      </c>
      <c r="R2384">
        <f>VLOOKUP($D2384,metadata!$B$2:$S$451,15,0)</f>
        <v>139.933333333333</v>
      </c>
      <c r="S2384" t="str">
        <f>VLOOKUP($D2384,metadata!$B$2:$S$451,16,0)</f>
        <v/>
      </c>
      <c r="T2384" t="str">
        <f>VLOOKUP($D2384,metadata!$B$2:$S$451,17,0)</f>
        <v/>
      </c>
      <c r="U2384" t="str">
        <f>VLOOKUP($D2384,metadata!$B$2:$S$451,18,0)</f>
        <v/>
      </c>
      <c r="V2384">
        <f>VLOOKUP($D2384,metadata!$B$2:$Z$451,19,0)</f>
        <v>518.5</v>
      </c>
      <c r="W2384" t="str">
        <f>VLOOKUP($D2384,metadata!$B$2:$Z$451,20,0)</f>
        <v>acc</v>
      </c>
      <c r="X2384" t="str">
        <f>VLOOKUP($D2384,metadata!$B$2:$Z$451,21,0)</f>
        <v/>
      </c>
      <c r="Y2384" t="str">
        <f>VLOOKUP($D2384,metadata!$B$2:$Z$451,22,0)</f>
        <v>55-12</v>
      </c>
      <c r="Z2384" t="str">
        <f>VLOOKUP($D2384,metadata!$B$2:$Z$451,23,0)</f>
        <v/>
      </c>
      <c r="AA2384" t="str">
        <f>VLOOKUP($D2384,metadata!$B$2:$Z$451,24,0)</f>
        <v/>
      </c>
      <c r="AB2384" t="str">
        <f>VLOOKUP($D2384,metadata!$B$2:$Z$451,25,0)</f>
        <v/>
      </c>
      <c r="AC2384">
        <v>11.9853479853479</v>
      </c>
      <c r="AD2384">
        <v>95.164567792304993</v>
      </c>
      <c r="AF2384">
        <f>IF(AE2384="",V2384,AE2384)</f>
        <v>518.5</v>
      </c>
      <c r="AG2384">
        <v>12</v>
      </c>
      <c r="AH2384">
        <v>2012</v>
      </c>
      <c r="AI2384" t="s">
        <v>37</v>
      </c>
      <c r="AJ2384" t="s">
        <v>37</v>
      </c>
    </row>
    <row r="2385" spans="3:36" x14ac:dyDescent="0.3">
      <c r="C2385">
        <v>2385</v>
      </c>
      <c r="D2385" t="str">
        <f t="shared" si="70"/>
        <v>55-AIZ</v>
      </c>
      <c r="E2385" t="str">
        <f>VLOOKUP($D2385,metadata!$B$2:$S$451,2,0)</f>
        <v>Urbanski, J; Mogi, M; O'Donnell, D; DeCotiis, M; Toma, T; Armbruster, P</v>
      </c>
      <c r="F2385" t="str">
        <f>VLOOKUP($D2385,metadata!$B$2:$S$451,3,0)</f>
        <v>Rapid Adaptive Evolution of Photoperiodic Response during Invasion and Range Expansion across a Climatic Gradient</v>
      </c>
      <c r="G2385" t="str">
        <f>VLOOKUP($D2385,metadata!$B$2:$S$451,4,0)</f>
        <v>10.1086/664709</v>
      </c>
      <c r="H2385" t="str">
        <f>VLOOKUP($D2385,metadata!$B$2:$S$451,5,0)</f>
        <v>y</v>
      </c>
      <c r="I2385" t="str">
        <f>VLOOKUP($D2385,metadata!$B$2:$S$451,6,0)</f>
        <v>a</v>
      </c>
      <c r="J2385" t="str">
        <f>VLOOKUP($D2385,metadata!$B$2:$S$451,7,0)</f>
        <v>i</v>
      </c>
      <c r="K2385">
        <f>VLOOKUP($D2385,metadata!$B$2:$S$451,8,0)</f>
        <v>21</v>
      </c>
      <c r="L2385">
        <f>VLOOKUP($D2385,metadata!$B$2:$S$451,9,0)</f>
        <v>12</v>
      </c>
      <c r="M2385" t="str">
        <f>VLOOKUP($D2385,metadata!$B$2:$S$451,10,0)</f>
        <v/>
      </c>
      <c r="N2385" t="str">
        <f>VLOOKUP($D2385,metadata!$B$2:$S$451,11,0)</f>
        <v>Aedes albopictus</v>
      </c>
      <c r="O2385" t="str">
        <f>VLOOKUP($D2385,metadata!$B$2:$S$451,12,0)</f>
        <v>diptera</v>
      </c>
      <c r="P2385" t="str">
        <f>VLOOKUP($D2385,metadata!$B$2:$S$451,13,0)</f>
        <v>AIZ</v>
      </c>
      <c r="Q2385">
        <f>VLOOKUP($D2385,metadata!$B$2:$S$451,14,0)</f>
        <v>37.466666666666697</v>
      </c>
      <c r="R2385">
        <f>VLOOKUP($D2385,metadata!$B$2:$S$451,15,0)</f>
        <v>139.933333333333</v>
      </c>
      <c r="S2385" t="str">
        <f>VLOOKUP($D2385,metadata!$B$2:$S$451,16,0)</f>
        <v/>
      </c>
      <c r="T2385" t="str">
        <f>VLOOKUP($D2385,metadata!$B$2:$S$451,17,0)</f>
        <v/>
      </c>
      <c r="U2385" t="str">
        <f>VLOOKUP($D2385,metadata!$B$2:$S$451,18,0)</f>
        <v/>
      </c>
      <c r="V2385">
        <f>VLOOKUP($D2385,metadata!$B$2:$Z$451,19,0)</f>
        <v>518.5</v>
      </c>
      <c r="W2385" t="str">
        <f>VLOOKUP($D2385,metadata!$B$2:$Z$451,20,0)</f>
        <v>acc</v>
      </c>
      <c r="X2385" t="str">
        <f>VLOOKUP($D2385,metadata!$B$2:$Z$451,21,0)</f>
        <v/>
      </c>
      <c r="Y2385" t="str">
        <f>VLOOKUP($D2385,metadata!$B$2:$Z$451,22,0)</f>
        <v>55-12</v>
      </c>
      <c r="Z2385" t="str">
        <f>VLOOKUP($D2385,metadata!$B$2:$Z$451,23,0)</f>
        <v/>
      </c>
      <c r="AA2385" t="str">
        <f>VLOOKUP($D2385,metadata!$B$2:$Z$451,24,0)</f>
        <v/>
      </c>
      <c r="AB2385" t="str">
        <f>VLOOKUP($D2385,metadata!$B$2:$Z$451,25,0)</f>
        <v/>
      </c>
      <c r="AC2385">
        <v>12.4835164835164</v>
      </c>
      <c r="AD2385">
        <v>93.510868693350403</v>
      </c>
      <c r="AF2385">
        <f>IF(AE2385="",V2385,AE2385)</f>
        <v>518.5</v>
      </c>
      <c r="AG2385">
        <v>12.5</v>
      </c>
      <c r="AH2385">
        <v>2012</v>
      </c>
      <c r="AI2385" t="s">
        <v>37</v>
      </c>
      <c r="AJ2385" t="s">
        <v>37</v>
      </c>
    </row>
    <row r="2386" spans="3:36" x14ac:dyDescent="0.3">
      <c r="C2386">
        <v>2386</v>
      </c>
      <c r="D2386" t="str">
        <f t="shared" si="70"/>
        <v>55-AIZ</v>
      </c>
      <c r="E2386" t="str">
        <f>VLOOKUP($D2386,metadata!$B$2:$S$451,2,0)</f>
        <v>Urbanski, J; Mogi, M; O'Donnell, D; DeCotiis, M; Toma, T; Armbruster, P</v>
      </c>
      <c r="F2386" t="str">
        <f>VLOOKUP($D2386,metadata!$B$2:$S$451,3,0)</f>
        <v>Rapid Adaptive Evolution of Photoperiodic Response during Invasion and Range Expansion across a Climatic Gradient</v>
      </c>
      <c r="G2386" t="str">
        <f>VLOOKUP($D2386,metadata!$B$2:$S$451,4,0)</f>
        <v>10.1086/664709</v>
      </c>
      <c r="H2386" t="str">
        <f>VLOOKUP($D2386,metadata!$B$2:$S$451,5,0)</f>
        <v>y</v>
      </c>
      <c r="I2386" t="str">
        <f>VLOOKUP($D2386,metadata!$B$2:$S$451,6,0)</f>
        <v>a</v>
      </c>
      <c r="J2386" t="str">
        <f>VLOOKUP($D2386,metadata!$B$2:$S$451,7,0)</f>
        <v>i</v>
      </c>
      <c r="K2386">
        <f>VLOOKUP($D2386,metadata!$B$2:$S$451,8,0)</f>
        <v>21</v>
      </c>
      <c r="L2386">
        <f>VLOOKUP($D2386,metadata!$B$2:$S$451,9,0)</f>
        <v>12</v>
      </c>
      <c r="M2386" t="str">
        <f>VLOOKUP($D2386,metadata!$B$2:$S$451,10,0)</f>
        <v/>
      </c>
      <c r="N2386" t="str">
        <f>VLOOKUP($D2386,metadata!$B$2:$S$451,11,0)</f>
        <v>Aedes albopictus</v>
      </c>
      <c r="O2386" t="str">
        <f>VLOOKUP($D2386,metadata!$B$2:$S$451,12,0)</f>
        <v>diptera</v>
      </c>
      <c r="P2386" t="str">
        <f>VLOOKUP($D2386,metadata!$B$2:$S$451,13,0)</f>
        <v>AIZ</v>
      </c>
      <c r="Q2386">
        <f>VLOOKUP($D2386,metadata!$B$2:$S$451,14,0)</f>
        <v>37.466666666666697</v>
      </c>
      <c r="R2386">
        <f>VLOOKUP($D2386,metadata!$B$2:$S$451,15,0)</f>
        <v>139.933333333333</v>
      </c>
      <c r="S2386" t="str">
        <f>VLOOKUP($D2386,metadata!$B$2:$S$451,16,0)</f>
        <v/>
      </c>
      <c r="T2386" t="str">
        <f>VLOOKUP($D2386,metadata!$B$2:$S$451,17,0)</f>
        <v/>
      </c>
      <c r="U2386" t="str">
        <f>VLOOKUP($D2386,metadata!$B$2:$S$451,18,0)</f>
        <v/>
      </c>
      <c r="V2386">
        <f>VLOOKUP($D2386,metadata!$B$2:$Z$451,19,0)</f>
        <v>518.5</v>
      </c>
      <c r="W2386" t="str">
        <f>VLOOKUP($D2386,metadata!$B$2:$Z$451,20,0)</f>
        <v>acc</v>
      </c>
      <c r="X2386" t="str">
        <f>VLOOKUP($D2386,metadata!$B$2:$Z$451,21,0)</f>
        <v/>
      </c>
      <c r="Y2386" t="str">
        <f>VLOOKUP($D2386,metadata!$B$2:$Z$451,22,0)</f>
        <v>55-12</v>
      </c>
      <c r="Z2386" t="str">
        <f>VLOOKUP($D2386,metadata!$B$2:$Z$451,23,0)</f>
        <v/>
      </c>
      <c r="AA2386" t="str">
        <f>VLOOKUP($D2386,metadata!$B$2:$Z$451,24,0)</f>
        <v/>
      </c>
      <c r="AB2386" t="str">
        <f>VLOOKUP($D2386,metadata!$B$2:$Z$451,25,0)</f>
        <v/>
      </c>
      <c r="AC2386">
        <v>12.7326007326007</v>
      </c>
      <c r="AD2386">
        <v>95.694968048982602</v>
      </c>
      <c r="AF2386">
        <f>IF(AE2386="",V2386,AE2386)</f>
        <v>518.5</v>
      </c>
      <c r="AG2386">
        <v>12.75</v>
      </c>
      <c r="AH2386">
        <v>2012</v>
      </c>
      <c r="AI2386" t="s">
        <v>37</v>
      </c>
      <c r="AJ2386" t="s">
        <v>37</v>
      </c>
    </row>
    <row r="2387" spans="3:36" x14ac:dyDescent="0.3">
      <c r="C2387">
        <v>2387</v>
      </c>
      <c r="D2387" t="str">
        <f t="shared" si="70"/>
        <v>55-AIZ</v>
      </c>
      <c r="E2387" t="str">
        <f>VLOOKUP($D2387,metadata!$B$2:$S$451,2,0)</f>
        <v>Urbanski, J; Mogi, M; O'Donnell, D; DeCotiis, M; Toma, T; Armbruster, P</v>
      </c>
      <c r="F2387" t="str">
        <f>VLOOKUP($D2387,metadata!$B$2:$S$451,3,0)</f>
        <v>Rapid Adaptive Evolution of Photoperiodic Response during Invasion and Range Expansion across a Climatic Gradient</v>
      </c>
      <c r="G2387" t="str">
        <f>VLOOKUP($D2387,metadata!$B$2:$S$451,4,0)</f>
        <v>10.1086/664709</v>
      </c>
      <c r="H2387" t="str">
        <f>VLOOKUP($D2387,metadata!$B$2:$S$451,5,0)</f>
        <v>y</v>
      </c>
      <c r="I2387" t="str">
        <f>VLOOKUP($D2387,metadata!$B$2:$S$451,6,0)</f>
        <v>a</v>
      </c>
      <c r="J2387" t="str">
        <f>VLOOKUP($D2387,metadata!$B$2:$S$451,7,0)</f>
        <v>i</v>
      </c>
      <c r="K2387">
        <f>VLOOKUP($D2387,metadata!$B$2:$S$451,8,0)</f>
        <v>21</v>
      </c>
      <c r="L2387">
        <f>VLOOKUP($D2387,metadata!$B$2:$S$451,9,0)</f>
        <v>12</v>
      </c>
      <c r="M2387" t="str">
        <f>VLOOKUP($D2387,metadata!$B$2:$S$451,10,0)</f>
        <v/>
      </c>
      <c r="N2387" t="str">
        <f>VLOOKUP($D2387,metadata!$B$2:$S$451,11,0)</f>
        <v>Aedes albopictus</v>
      </c>
      <c r="O2387" t="str">
        <f>VLOOKUP($D2387,metadata!$B$2:$S$451,12,0)</f>
        <v>diptera</v>
      </c>
      <c r="P2387" t="str">
        <f>VLOOKUP($D2387,metadata!$B$2:$S$451,13,0)</f>
        <v>AIZ</v>
      </c>
      <c r="Q2387">
        <f>VLOOKUP($D2387,metadata!$B$2:$S$451,14,0)</f>
        <v>37.466666666666697</v>
      </c>
      <c r="R2387">
        <f>VLOOKUP($D2387,metadata!$B$2:$S$451,15,0)</f>
        <v>139.933333333333</v>
      </c>
      <c r="S2387" t="str">
        <f>VLOOKUP($D2387,metadata!$B$2:$S$451,16,0)</f>
        <v/>
      </c>
      <c r="T2387" t="str">
        <f>VLOOKUP($D2387,metadata!$B$2:$S$451,17,0)</f>
        <v/>
      </c>
      <c r="U2387" t="str">
        <f>VLOOKUP($D2387,metadata!$B$2:$S$451,18,0)</f>
        <v/>
      </c>
      <c r="V2387">
        <f>VLOOKUP($D2387,metadata!$B$2:$Z$451,19,0)</f>
        <v>518.5</v>
      </c>
      <c r="W2387" t="str">
        <f>VLOOKUP($D2387,metadata!$B$2:$Z$451,20,0)</f>
        <v>acc</v>
      </c>
      <c r="X2387" t="str">
        <f>VLOOKUP($D2387,metadata!$B$2:$Z$451,21,0)</f>
        <v/>
      </c>
      <c r="Y2387" t="str">
        <f>VLOOKUP($D2387,metadata!$B$2:$Z$451,22,0)</f>
        <v>55-12</v>
      </c>
      <c r="Z2387" t="str">
        <f>VLOOKUP($D2387,metadata!$B$2:$Z$451,23,0)</f>
        <v/>
      </c>
      <c r="AA2387" t="str">
        <f>VLOOKUP($D2387,metadata!$B$2:$Z$451,24,0)</f>
        <v/>
      </c>
      <c r="AB2387" t="str">
        <f>VLOOKUP($D2387,metadata!$B$2:$Z$451,25,0)</f>
        <v/>
      </c>
      <c r="AC2387">
        <v>12.9963369963369</v>
      </c>
      <c r="AD2387">
        <v>76.710849977273298</v>
      </c>
      <c r="AF2387">
        <f>IF(AE2387="",V2387,AE2387)</f>
        <v>518.5</v>
      </c>
      <c r="AG2387">
        <v>13</v>
      </c>
      <c r="AH2387">
        <v>2012</v>
      </c>
      <c r="AI2387" t="s">
        <v>37</v>
      </c>
      <c r="AJ2387" t="s">
        <v>37</v>
      </c>
    </row>
    <row r="2388" spans="3:36" x14ac:dyDescent="0.3">
      <c r="C2388">
        <v>2388</v>
      </c>
      <c r="D2388" t="str">
        <f t="shared" si="70"/>
        <v>55-AIZ</v>
      </c>
      <c r="E2388" t="str">
        <f>VLOOKUP($D2388,metadata!$B$2:$S$451,2,0)</f>
        <v>Urbanski, J; Mogi, M; O'Donnell, D; DeCotiis, M; Toma, T; Armbruster, P</v>
      </c>
      <c r="F2388" t="str">
        <f>VLOOKUP($D2388,metadata!$B$2:$S$451,3,0)</f>
        <v>Rapid Adaptive Evolution of Photoperiodic Response during Invasion and Range Expansion across a Climatic Gradient</v>
      </c>
      <c r="G2388" t="str">
        <f>VLOOKUP($D2388,metadata!$B$2:$S$451,4,0)</f>
        <v>10.1086/664709</v>
      </c>
      <c r="H2388" t="str">
        <f>VLOOKUP($D2388,metadata!$B$2:$S$451,5,0)</f>
        <v>y</v>
      </c>
      <c r="I2388" t="str">
        <f>VLOOKUP($D2388,metadata!$B$2:$S$451,6,0)</f>
        <v>a</v>
      </c>
      <c r="J2388" t="str">
        <f>VLOOKUP($D2388,metadata!$B$2:$S$451,7,0)</f>
        <v>i</v>
      </c>
      <c r="K2388">
        <f>VLOOKUP($D2388,metadata!$B$2:$S$451,8,0)</f>
        <v>21</v>
      </c>
      <c r="L2388">
        <f>VLOOKUP($D2388,metadata!$B$2:$S$451,9,0)</f>
        <v>12</v>
      </c>
      <c r="M2388" t="str">
        <f>VLOOKUP($D2388,metadata!$B$2:$S$451,10,0)</f>
        <v/>
      </c>
      <c r="N2388" t="str">
        <f>VLOOKUP($D2388,metadata!$B$2:$S$451,11,0)</f>
        <v>Aedes albopictus</v>
      </c>
      <c r="O2388" t="str">
        <f>VLOOKUP($D2388,metadata!$B$2:$S$451,12,0)</f>
        <v>diptera</v>
      </c>
      <c r="P2388" t="str">
        <f>VLOOKUP($D2388,metadata!$B$2:$S$451,13,0)</f>
        <v>AIZ</v>
      </c>
      <c r="Q2388">
        <f>VLOOKUP($D2388,metadata!$B$2:$S$451,14,0)</f>
        <v>37.466666666666697</v>
      </c>
      <c r="R2388">
        <f>VLOOKUP($D2388,metadata!$B$2:$S$451,15,0)</f>
        <v>139.933333333333</v>
      </c>
      <c r="S2388" t="str">
        <f>VLOOKUP($D2388,metadata!$B$2:$S$451,16,0)</f>
        <v/>
      </c>
      <c r="T2388" t="str">
        <f>VLOOKUP($D2388,metadata!$B$2:$S$451,17,0)</f>
        <v/>
      </c>
      <c r="U2388" t="str">
        <f>VLOOKUP($D2388,metadata!$B$2:$S$451,18,0)</f>
        <v/>
      </c>
      <c r="V2388">
        <f>VLOOKUP($D2388,metadata!$B$2:$Z$451,19,0)</f>
        <v>518.5</v>
      </c>
      <c r="W2388" t="str">
        <f>VLOOKUP($D2388,metadata!$B$2:$Z$451,20,0)</f>
        <v>acc</v>
      </c>
      <c r="X2388" t="str">
        <f>VLOOKUP($D2388,metadata!$B$2:$Z$451,21,0)</f>
        <v/>
      </c>
      <c r="Y2388" t="str">
        <f>VLOOKUP($D2388,metadata!$B$2:$Z$451,22,0)</f>
        <v>55-12</v>
      </c>
      <c r="Z2388" t="str">
        <f>VLOOKUP($D2388,metadata!$B$2:$Z$451,23,0)</f>
        <v/>
      </c>
      <c r="AA2388" t="str">
        <f>VLOOKUP($D2388,metadata!$B$2:$Z$451,24,0)</f>
        <v/>
      </c>
      <c r="AB2388" t="str">
        <f>VLOOKUP($D2388,metadata!$B$2:$Z$451,25,0)</f>
        <v/>
      </c>
      <c r="AC2388">
        <v>13.772893772893701</v>
      </c>
      <c r="AD2388">
        <v>73.408465014304397</v>
      </c>
      <c r="AF2388">
        <f>IF(AE2388="",V2388,AE2388)</f>
        <v>518.5</v>
      </c>
      <c r="AG2388">
        <v>13.25</v>
      </c>
      <c r="AH2388">
        <v>2012</v>
      </c>
      <c r="AI2388" t="s">
        <v>37</v>
      </c>
      <c r="AJ2388" t="s">
        <v>37</v>
      </c>
    </row>
    <row r="2389" spans="3:36" x14ac:dyDescent="0.3">
      <c r="C2389">
        <v>2389</v>
      </c>
      <c r="D2389" t="str">
        <f t="shared" si="70"/>
        <v>55-AIZ</v>
      </c>
      <c r="E2389" t="str">
        <f>VLOOKUP($D2389,metadata!$B$2:$S$451,2,0)</f>
        <v>Urbanski, J; Mogi, M; O'Donnell, D; DeCotiis, M; Toma, T; Armbruster, P</v>
      </c>
      <c r="F2389" t="str">
        <f>VLOOKUP($D2389,metadata!$B$2:$S$451,3,0)</f>
        <v>Rapid Adaptive Evolution of Photoperiodic Response during Invasion and Range Expansion across a Climatic Gradient</v>
      </c>
      <c r="G2389" t="str">
        <f>VLOOKUP($D2389,metadata!$B$2:$S$451,4,0)</f>
        <v>10.1086/664709</v>
      </c>
      <c r="H2389" t="str">
        <f>VLOOKUP($D2389,metadata!$B$2:$S$451,5,0)</f>
        <v>y</v>
      </c>
      <c r="I2389" t="str">
        <f>VLOOKUP($D2389,metadata!$B$2:$S$451,6,0)</f>
        <v>a</v>
      </c>
      <c r="J2389" t="str">
        <f>VLOOKUP($D2389,metadata!$B$2:$S$451,7,0)</f>
        <v>i</v>
      </c>
      <c r="K2389">
        <f>VLOOKUP($D2389,metadata!$B$2:$S$451,8,0)</f>
        <v>21</v>
      </c>
      <c r="L2389">
        <f>VLOOKUP($D2389,metadata!$B$2:$S$451,9,0)</f>
        <v>12</v>
      </c>
      <c r="M2389" t="str">
        <f>VLOOKUP($D2389,metadata!$B$2:$S$451,10,0)</f>
        <v/>
      </c>
      <c r="N2389" t="str">
        <f>VLOOKUP($D2389,metadata!$B$2:$S$451,11,0)</f>
        <v>Aedes albopictus</v>
      </c>
      <c r="O2389" t="str">
        <f>VLOOKUP($D2389,metadata!$B$2:$S$451,12,0)</f>
        <v>diptera</v>
      </c>
      <c r="P2389" t="str">
        <f>VLOOKUP($D2389,metadata!$B$2:$S$451,13,0)</f>
        <v>AIZ</v>
      </c>
      <c r="Q2389">
        <f>VLOOKUP($D2389,metadata!$B$2:$S$451,14,0)</f>
        <v>37.466666666666697</v>
      </c>
      <c r="R2389">
        <f>VLOOKUP($D2389,metadata!$B$2:$S$451,15,0)</f>
        <v>139.933333333333</v>
      </c>
      <c r="S2389" t="str">
        <f>VLOOKUP($D2389,metadata!$B$2:$S$451,16,0)</f>
        <v/>
      </c>
      <c r="T2389" t="str">
        <f>VLOOKUP($D2389,metadata!$B$2:$S$451,17,0)</f>
        <v/>
      </c>
      <c r="U2389" t="str">
        <f>VLOOKUP($D2389,metadata!$B$2:$S$451,18,0)</f>
        <v/>
      </c>
      <c r="V2389">
        <f>VLOOKUP($D2389,metadata!$B$2:$Z$451,19,0)</f>
        <v>518.5</v>
      </c>
      <c r="W2389" t="str">
        <f>VLOOKUP($D2389,metadata!$B$2:$Z$451,20,0)</f>
        <v>acc</v>
      </c>
      <c r="X2389" t="str">
        <f>VLOOKUP($D2389,metadata!$B$2:$Z$451,21,0)</f>
        <v/>
      </c>
      <c r="Y2389" t="str">
        <f>VLOOKUP($D2389,metadata!$B$2:$Z$451,22,0)</f>
        <v>55-12</v>
      </c>
      <c r="Z2389" t="str">
        <f>VLOOKUP($D2389,metadata!$B$2:$Z$451,23,0)</f>
        <v/>
      </c>
      <c r="AA2389" t="str">
        <f>VLOOKUP($D2389,metadata!$B$2:$Z$451,24,0)</f>
        <v/>
      </c>
      <c r="AB2389" t="str">
        <f>VLOOKUP($D2389,metadata!$B$2:$Z$451,25,0)</f>
        <v/>
      </c>
      <c r="AC2389">
        <v>13.2307692307692</v>
      </c>
      <c r="AD2389">
        <v>66.121560920831001</v>
      </c>
      <c r="AF2389">
        <f>IF(AE2389="",V2389,AE2389)</f>
        <v>518.5</v>
      </c>
      <c r="AG2389">
        <v>13.5</v>
      </c>
      <c r="AH2389">
        <v>2012</v>
      </c>
      <c r="AI2389" t="s">
        <v>37</v>
      </c>
      <c r="AJ2389" t="s">
        <v>37</v>
      </c>
    </row>
    <row r="2390" spans="3:36" x14ac:dyDescent="0.3">
      <c r="C2390">
        <v>2390</v>
      </c>
      <c r="D2390" t="str">
        <f t="shared" si="70"/>
        <v>55-AIZ</v>
      </c>
      <c r="E2390" t="str">
        <f>VLOOKUP($D2390,metadata!$B$2:$S$451,2,0)</f>
        <v>Urbanski, J; Mogi, M; O'Donnell, D; DeCotiis, M; Toma, T; Armbruster, P</v>
      </c>
      <c r="F2390" t="str">
        <f>VLOOKUP($D2390,metadata!$B$2:$S$451,3,0)</f>
        <v>Rapid Adaptive Evolution of Photoperiodic Response during Invasion and Range Expansion across a Climatic Gradient</v>
      </c>
      <c r="G2390" t="str">
        <f>VLOOKUP($D2390,metadata!$B$2:$S$451,4,0)</f>
        <v>10.1086/664709</v>
      </c>
      <c r="H2390" t="str">
        <f>VLOOKUP($D2390,metadata!$B$2:$S$451,5,0)</f>
        <v>y</v>
      </c>
      <c r="I2390" t="str">
        <f>VLOOKUP($D2390,metadata!$B$2:$S$451,6,0)</f>
        <v>a</v>
      </c>
      <c r="J2390" t="str">
        <f>VLOOKUP($D2390,metadata!$B$2:$S$451,7,0)</f>
        <v>i</v>
      </c>
      <c r="K2390">
        <f>VLOOKUP($D2390,metadata!$B$2:$S$451,8,0)</f>
        <v>21</v>
      </c>
      <c r="L2390">
        <f>VLOOKUP($D2390,metadata!$B$2:$S$451,9,0)</f>
        <v>12</v>
      </c>
      <c r="M2390" t="str">
        <f>VLOOKUP($D2390,metadata!$B$2:$S$451,10,0)</f>
        <v/>
      </c>
      <c r="N2390" t="str">
        <f>VLOOKUP($D2390,metadata!$B$2:$S$451,11,0)</f>
        <v>Aedes albopictus</v>
      </c>
      <c r="O2390" t="str">
        <f>VLOOKUP($D2390,metadata!$B$2:$S$451,12,0)</f>
        <v>diptera</v>
      </c>
      <c r="P2390" t="str">
        <f>VLOOKUP($D2390,metadata!$B$2:$S$451,13,0)</f>
        <v>AIZ</v>
      </c>
      <c r="Q2390">
        <f>VLOOKUP($D2390,metadata!$B$2:$S$451,14,0)</f>
        <v>37.466666666666697</v>
      </c>
      <c r="R2390">
        <f>VLOOKUP($D2390,metadata!$B$2:$S$451,15,0)</f>
        <v>139.933333333333</v>
      </c>
      <c r="S2390" t="str">
        <f>VLOOKUP($D2390,metadata!$B$2:$S$451,16,0)</f>
        <v/>
      </c>
      <c r="T2390" t="str">
        <f>VLOOKUP($D2390,metadata!$B$2:$S$451,17,0)</f>
        <v/>
      </c>
      <c r="U2390" t="str">
        <f>VLOOKUP($D2390,metadata!$B$2:$S$451,18,0)</f>
        <v/>
      </c>
      <c r="V2390">
        <f>VLOOKUP($D2390,metadata!$B$2:$Z$451,19,0)</f>
        <v>518.5</v>
      </c>
      <c r="W2390" t="str">
        <f>VLOOKUP($D2390,metadata!$B$2:$Z$451,20,0)</f>
        <v>acc</v>
      </c>
      <c r="X2390" t="str">
        <f>VLOOKUP($D2390,metadata!$B$2:$Z$451,21,0)</f>
        <v/>
      </c>
      <c r="Y2390" t="str">
        <f>VLOOKUP($D2390,metadata!$B$2:$Z$451,22,0)</f>
        <v>55-12</v>
      </c>
      <c r="Z2390" t="str">
        <f>VLOOKUP($D2390,metadata!$B$2:$Z$451,23,0)</f>
        <v/>
      </c>
      <c r="AA2390" t="str">
        <f>VLOOKUP($D2390,metadata!$B$2:$Z$451,24,0)</f>
        <v/>
      </c>
      <c r="AB2390" t="str">
        <f>VLOOKUP($D2390,metadata!$B$2:$Z$451,25,0)</f>
        <v/>
      </c>
      <c r="AC2390">
        <v>13.450549450549399</v>
      </c>
      <c r="AD2390">
        <v>60.277131627496502</v>
      </c>
      <c r="AF2390">
        <f>IF(AE2390="",V2390,AE2390)</f>
        <v>518.5</v>
      </c>
      <c r="AG2390">
        <v>13.75</v>
      </c>
      <c r="AH2390">
        <v>2012</v>
      </c>
      <c r="AI2390" t="s">
        <v>37</v>
      </c>
      <c r="AJ2390" t="s">
        <v>37</v>
      </c>
    </row>
    <row r="2391" spans="3:36" x14ac:dyDescent="0.3">
      <c r="C2391">
        <v>2391</v>
      </c>
      <c r="D2391" t="str">
        <f t="shared" si="70"/>
        <v>55-AIZ</v>
      </c>
      <c r="E2391" t="str">
        <f>VLOOKUP($D2391,metadata!$B$2:$S$451,2,0)</f>
        <v>Urbanski, J; Mogi, M; O'Donnell, D; DeCotiis, M; Toma, T; Armbruster, P</v>
      </c>
      <c r="F2391" t="str">
        <f>VLOOKUP($D2391,metadata!$B$2:$S$451,3,0)</f>
        <v>Rapid Adaptive Evolution of Photoperiodic Response during Invasion and Range Expansion across a Climatic Gradient</v>
      </c>
      <c r="G2391" t="str">
        <f>VLOOKUP($D2391,metadata!$B$2:$S$451,4,0)</f>
        <v>10.1086/664709</v>
      </c>
      <c r="H2391" t="str">
        <f>VLOOKUP($D2391,metadata!$B$2:$S$451,5,0)</f>
        <v>y</v>
      </c>
      <c r="I2391" t="str">
        <f>VLOOKUP($D2391,metadata!$B$2:$S$451,6,0)</f>
        <v>a</v>
      </c>
      <c r="J2391" t="str">
        <f>VLOOKUP($D2391,metadata!$B$2:$S$451,7,0)</f>
        <v>i</v>
      </c>
      <c r="K2391">
        <f>VLOOKUP($D2391,metadata!$B$2:$S$451,8,0)</f>
        <v>21</v>
      </c>
      <c r="L2391">
        <f>VLOOKUP($D2391,metadata!$B$2:$S$451,9,0)</f>
        <v>12</v>
      </c>
      <c r="M2391" t="str">
        <f>VLOOKUP($D2391,metadata!$B$2:$S$451,10,0)</f>
        <v/>
      </c>
      <c r="N2391" t="str">
        <f>VLOOKUP($D2391,metadata!$B$2:$S$451,11,0)</f>
        <v>Aedes albopictus</v>
      </c>
      <c r="O2391" t="str">
        <f>VLOOKUP($D2391,metadata!$B$2:$S$451,12,0)</f>
        <v>diptera</v>
      </c>
      <c r="P2391" t="str">
        <f>VLOOKUP($D2391,metadata!$B$2:$S$451,13,0)</f>
        <v>AIZ</v>
      </c>
      <c r="Q2391">
        <f>VLOOKUP($D2391,metadata!$B$2:$S$451,14,0)</f>
        <v>37.466666666666697</v>
      </c>
      <c r="R2391">
        <f>VLOOKUP($D2391,metadata!$B$2:$S$451,15,0)</f>
        <v>139.933333333333</v>
      </c>
      <c r="S2391" t="str">
        <f>VLOOKUP($D2391,metadata!$B$2:$S$451,16,0)</f>
        <v/>
      </c>
      <c r="T2391" t="str">
        <f>VLOOKUP($D2391,metadata!$B$2:$S$451,17,0)</f>
        <v/>
      </c>
      <c r="U2391" t="str">
        <f>VLOOKUP($D2391,metadata!$B$2:$S$451,18,0)</f>
        <v/>
      </c>
      <c r="V2391">
        <f>VLOOKUP($D2391,metadata!$B$2:$Z$451,19,0)</f>
        <v>518.5</v>
      </c>
      <c r="W2391" t="str">
        <f>VLOOKUP($D2391,metadata!$B$2:$Z$451,20,0)</f>
        <v>acc</v>
      </c>
      <c r="X2391" t="str">
        <f>VLOOKUP($D2391,metadata!$B$2:$Z$451,21,0)</f>
        <v/>
      </c>
      <c r="Y2391" t="str">
        <f>VLOOKUP($D2391,metadata!$B$2:$Z$451,22,0)</f>
        <v>55-12</v>
      </c>
      <c r="Z2391" t="str">
        <f>VLOOKUP($D2391,metadata!$B$2:$Z$451,23,0)</f>
        <v/>
      </c>
      <c r="AA2391" t="str">
        <f>VLOOKUP($D2391,metadata!$B$2:$Z$451,24,0)</f>
        <v/>
      </c>
      <c r="AB2391" t="str">
        <f>VLOOKUP($D2391,metadata!$B$2:$Z$451,25,0)</f>
        <v/>
      </c>
      <c r="AC2391">
        <v>13.9780219780219</v>
      </c>
      <c r="AD2391">
        <v>26.323494024223901</v>
      </c>
      <c r="AF2391">
        <f>IF(AE2391="",V2391,AE2391)</f>
        <v>518.5</v>
      </c>
      <c r="AG2391">
        <v>14</v>
      </c>
      <c r="AH2391">
        <v>2012</v>
      </c>
      <c r="AI2391" t="s">
        <v>37</v>
      </c>
      <c r="AJ2391" t="s">
        <v>37</v>
      </c>
    </row>
    <row r="2392" spans="3:36" x14ac:dyDescent="0.3">
      <c r="C2392">
        <v>2392</v>
      </c>
      <c r="D2392" t="str">
        <f t="shared" si="70"/>
        <v>55-AIZ</v>
      </c>
      <c r="E2392" t="str">
        <f>VLOOKUP($D2392,metadata!$B$2:$S$451,2,0)</f>
        <v>Urbanski, J; Mogi, M; O'Donnell, D; DeCotiis, M; Toma, T; Armbruster, P</v>
      </c>
      <c r="F2392" t="str">
        <f>VLOOKUP($D2392,metadata!$B$2:$S$451,3,0)</f>
        <v>Rapid Adaptive Evolution of Photoperiodic Response during Invasion and Range Expansion across a Climatic Gradient</v>
      </c>
      <c r="G2392" t="str">
        <f>VLOOKUP($D2392,metadata!$B$2:$S$451,4,0)</f>
        <v>10.1086/664709</v>
      </c>
      <c r="H2392" t="str">
        <f>VLOOKUP($D2392,metadata!$B$2:$S$451,5,0)</f>
        <v>y</v>
      </c>
      <c r="I2392" t="str">
        <f>VLOOKUP($D2392,metadata!$B$2:$S$451,6,0)</f>
        <v>a</v>
      </c>
      <c r="J2392" t="str">
        <f>VLOOKUP($D2392,metadata!$B$2:$S$451,7,0)</f>
        <v>i</v>
      </c>
      <c r="K2392">
        <f>VLOOKUP($D2392,metadata!$B$2:$S$451,8,0)</f>
        <v>21</v>
      </c>
      <c r="L2392">
        <f>VLOOKUP($D2392,metadata!$B$2:$S$451,9,0)</f>
        <v>12</v>
      </c>
      <c r="M2392" t="str">
        <f>VLOOKUP($D2392,metadata!$B$2:$S$451,10,0)</f>
        <v/>
      </c>
      <c r="N2392" t="str">
        <f>VLOOKUP($D2392,metadata!$B$2:$S$451,11,0)</f>
        <v>Aedes albopictus</v>
      </c>
      <c r="O2392" t="str">
        <f>VLOOKUP($D2392,metadata!$B$2:$S$451,12,0)</f>
        <v>diptera</v>
      </c>
      <c r="P2392" t="str">
        <f>VLOOKUP($D2392,metadata!$B$2:$S$451,13,0)</f>
        <v>AIZ</v>
      </c>
      <c r="Q2392">
        <f>VLOOKUP($D2392,metadata!$B$2:$S$451,14,0)</f>
        <v>37.466666666666697</v>
      </c>
      <c r="R2392">
        <f>VLOOKUP($D2392,metadata!$B$2:$S$451,15,0)</f>
        <v>139.933333333333</v>
      </c>
      <c r="S2392" t="str">
        <f>VLOOKUP($D2392,metadata!$B$2:$S$451,16,0)</f>
        <v/>
      </c>
      <c r="T2392" t="str">
        <f>VLOOKUP($D2392,metadata!$B$2:$S$451,17,0)</f>
        <v/>
      </c>
      <c r="U2392" t="str">
        <f>VLOOKUP($D2392,metadata!$B$2:$S$451,18,0)</f>
        <v/>
      </c>
      <c r="V2392">
        <f>VLOOKUP($D2392,metadata!$B$2:$Z$451,19,0)</f>
        <v>518.5</v>
      </c>
      <c r="W2392" t="str">
        <f>VLOOKUP($D2392,metadata!$B$2:$Z$451,20,0)</f>
        <v>acc</v>
      </c>
      <c r="X2392" t="str">
        <f>VLOOKUP($D2392,metadata!$B$2:$Z$451,21,0)</f>
        <v/>
      </c>
      <c r="Y2392" t="str">
        <f>VLOOKUP($D2392,metadata!$B$2:$Z$451,22,0)</f>
        <v>55-12</v>
      </c>
      <c r="Z2392" t="str">
        <f>VLOOKUP($D2392,metadata!$B$2:$Z$451,23,0)</f>
        <v/>
      </c>
      <c r="AA2392" t="str">
        <f>VLOOKUP($D2392,metadata!$B$2:$Z$451,24,0)</f>
        <v/>
      </c>
      <c r="AB2392" t="str">
        <f>VLOOKUP($D2392,metadata!$B$2:$Z$451,25,0)</f>
        <v/>
      </c>
      <c r="AC2392">
        <v>14.2417582417582</v>
      </c>
      <c r="AD2392">
        <v>14.638646025507301</v>
      </c>
      <c r="AF2392">
        <f>IF(AE2392="",V2392,AE2392)</f>
        <v>518.5</v>
      </c>
      <c r="AG2392">
        <v>14.25</v>
      </c>
      <c r="AH2392">
        <v>2012</v>
      </c>
      <c r="AI2392" t="s">
        <v>37</v>
      </c>
      <c r="AJ2392" t="s">
        <v>37</v>
      </c>
    </row>
    <row r="2393" spans="3:36" x14ac:dyDescent="0.3">
      <c r="C2393">
        <v>2393</v>
      </c>
      <c r="D2393" t="str">
        <f t="shared" si="70"/>
        <v>55-AIZ</v>
      </c>
      <c r="E2393" t="str">
        <f>VLOOKUP($D2393,metadata!$B$2:$S$451,2,0)</f>
        <v>Urbanski, J; Mogi, M; O'Donnell, D; DeCotiis, M; Toma, T; Armbruster, P</v>
      </c>
      <c r="F2393" t="str">
        <f>VLOOKUP($D2393,metadata!$B$2:$S$451,3,0)</f>
        <v>Rapid Adaptive Evolution of Photoperiodic Response during Invasion and Range Expansion across a Climatic Gradient</v>
      </c>
      <c r="G2393" t="str">
        <f>VLOOKUP($D2393,metadata!$B$2:$S$451,4,0)</f>
        <v>10.1086/664709</v>
      </c>
      <c r="H2393" t="str">
        <f>VLOOKUP($D2393,metadata!$B$2:$S$451,5,0)</f>
        <v>y</v>
      </c>
      <c r="I2393" t="str">
        <f>VLOOKUP($D2393,metadata!$B$2:$S$451,6,0)</f>
        <v>a</v>
      </c>
      <c r="J2393" t="str">
        <f>VLOOKUP($D2393,metadata!$B$2:$S$451,7,0)</f>
        <v>i</v>
      </c>
      <c r="K2393">
        <f>VLOOKUP($D2393,metadata!$B$2:$S$451,8,0)</f>
        <v>21</v>
      </c>
      <c r="L2393">
        <f>VLOOKUP($D2393,metadata!$B$2:$S$451,9,0)</f>
        <v>12</v>
      </c>
      <c r="M2393" t="str">
        <f>VLOOKUP($D2393,metadata!$B$2:$S$451,10,0)</f>
        <v/>
      </c>
      <c r="N2393" t="str">
        <f>VLOOKUP($D2393,metadata!$B$2:$S$451,11,0)</f>
        <v>Aedes albopictus</v>
      </c>
      <c r="O2393" t="str">
        <f>VLOOKUP($D2393,metadata!$B$2:$S$451,12,0)</f>
        <v>diptera</v>
      </c>
      <c r="P2393" t="str">
        <f>VLOOKUP($D2393,metadata!$B$2:$S$451,13,0)</f>
        <v>AIZ</v>
      </c>
      <c r="Q2393">
        <f>VLOOKUP($D2393,metadata!$B$2:$S$451,14,0)</f>
        <v>37.466666666666697</v>
      </c>
      <c r="R2393">
        <f>VLOOKUP($D2393,metadata!$B$2:$S$451,15,0)</f>
        <v>139.933333333333</v>
      </c>
      <c r="S2393" t="str">
        <f>VLOOKUP($D2393,metadata!$B$2:$S$451,16,0)</f>
        <v/>
      </c>
      <c r="T2393" t="str">
        <f>VLOOKUP($D2393,metadata!$B$2:$S$451,17,0)</f>
        <v/>
      </c>
      <c r="U2393" t="str">
        <f>VLOOKUP($D2393,metadata!$B$2:$S$451,18,0)</f>
        <v/>
      </c>
      <c r="V2393">
        <f>VLOOKUP($D2393,metadata!$B$2:$Z$451,19,0)</f>
        <v>518.5</v>
      </c>
      <c r="W2393" t="str">
        <f>VLOOKUP($D2393,metadata!$B$2:$Z$451,20,0)</f>
        <v>acc</v>
      </c>
      <c r="X2393" t="str">
        <f>VLOOKUP($D2393,metadata!$B$2:$Z$451,21,0)</f>
        <v/>
      </c>
      <c r="Y2393" t="str">
        <f>VLOOKUP($D2393,metadata!$B$2:$Z$451,22,0)</f>
        <v>55-12</v>
      </c>
      <c r="Z2393" t="str">
        <f>VLOOKUP($D2393,metadata!$B$2:$Z$451,23,0)</f>
        <v/>
      </c>
      <c r="AA2393" t="str">
        <f>VLOOKUP($D2393,metadata!$B$2:$Z$451,24,0)</f>
        <v/>
      </c>
      <c r="AB2393" t="str">
        <f>VLOOKUP($D2393,metadata!$B$2:$Z$451,25,0)</f>
        <v/>
      </c>
      <c r="AC2393">
        <v>14.4761904761904</v>
      </c>
      <c r="AD2393">
        <v>3.3194299617657301</v>
      </c>
      <c r="AF2393">
        <f>IF(AE2393="",V2393,AE2393)</f>
        <v>518.5</v>
      </c>
      <c r="AG2393">
        <v>14.5</v>
      </c>
      <c r="AH2393">
        <v>2012</v>
      </c>
      <c r="AI2393" t="s">
        <v>37</v>
      </c>
      <c r="AJ2393" t="s">
        <v>37</v>
      </c>
    </row>
    <row r="2394" spans="3:36" x14ac:dyDescent="0.3">
      <c r="C2394">
        <v>2394</v>
      </c>
      <c r="D2394" t="str">
        <f t="shared" si="70"/>
        <v>55-AIZ</v>
      </c>
      <c r="E2394" t="str">
        <f>VLOOKUP($D2394,metadata!$B$2:$S$451,2,0)</f>
        <v>Urbanski, J; Mogi, M; O'Donnell, D; DeCotiis, M; Toma, T; Armbruster, P</v>
      </c>
      <c r="F2394" t="str">
        <f>VLOOKUP($D2394,metadata!$B$2:$S$451,3,0)</f>
        <v>Rapid Adaptive Evolution of Photoperiodic Response during Invasion and Range Expansion across a Climatic Gradient</v>
      </c>
      <c r="G2394" t="str">
        <f>VLOOKUP($D2394,metadata!$B$2:$S$451,4,0)</f>
        <v>10.1086/664709</v>
      </c>
      <c r="H2394" t="str">
        <f>VLOOKUP($D2394,metadata!$B$2:$S$451,5,0)</f>
        <v>y</v>
      </c>
      <c r="I2394" t="str">
        <f>VLOOKUP($D2394,metadata!$B$2:$S$451,6,0)</f>
        <v>a</v>
      </c>
      <c r="J2394" t="str">
        <f>VLOOKUP($D2394,metadata!$B$2:$S$451,7,0)</f>
        <v>i</v>
      </c>
      <c r="K2394">
        <f>VLOOKUP($D2394,metadata!$B$2:$S$451,8,0)</f>
        <v>21</v>
      </c>
      <c r="L2394">
        <f>VLOOKUP($D2394,metadata!$B$2:$S$451,9,0)</f>
        <v>12</v>
      </c>
      <c r="M2394" t="str">
        <f>VLOOKUP($D2394,metadata!$B$2:$S$451,10,0)</f>
        <v/>
      </c>
      <c r="N2394" t="str">
        <f>VLOOKUP($D2394,metadata!$B$2:$S$451,11,0)</f>
        <v>Aedes albopictus</v>
      </c>
      <c r="O2394" t="str">
        <f>VLOOKUP($D2394,metadata!$B$2:$S$451,12,0)</f>
        <v>diptera</v>
      </c>
      <c r="P2394" t="str">
        <f>VLOOKUP($D2394,metadata!$B$2:$S$451,13,0)</f>
        <v>AIZ</v>
      </c>
      <c r="Q2394">
        <f>VLOOKUP($D2394,metadata!$B$2:$S$451,14,0)</f>
        <v>37.466666666666697</v>
      </c>
      <c r="R2394">
        <f>VLOOKUP($D2394,metadata!$B$2:$S$451,15,0)</f>
        <v>139.933333333333</v>
      </c>
      <c r="S2394" t="str">
        <f>VLOOKUP($D2394,metadata!$B$2:$S$451,16,0)</f>
        <v/>
      </c>
      <c r="T2394" t="str">
        <f>VLOOKUP($D2394,metadata!$B$2:$S$451,17,0)</f>
        <v/>
      </c>
      <c r="U2394" t="str">
        <f>VLOOKUP($D2394,metadata!$B$2:$S$451,18,0)</f>
        <v/>
      </c>
      <c r="V2394">
        <f>VLOOKUP($D2394,metadata!$B$2:$Z$451,19,0)</f>
        <v>518.5</v>
      </c>
      <c r="W2394" t="str">
        <f>VLOOKUP($D2394,metadata!$B$2:$Z$451,20,0)</f>
        <v>acc</v>
      </c>
      <c r="X2394" t="str">
        <f>VLOOKUP($D2394,metadata!$B$2:$Z$451,21,0)</f>
        <v/>
      </c>
      <c r="Y2394" t="str">
        <f>VLOOKUP($D2394,metadata!$B$2:$Z$451,22,0)</f>
        <v>55-12</v>
      </c>
      <c r="Z2394" t="str">
        <f>VLOOKUP($D2394,metadata!$B$2:$Z$451,23,0)</f>
        <v/>
      </c>
      <c r="AA2394" t="str">
        <f>VLOOKUP($D2394,metadata!$B$2:$Z$451,24,0)</f>
        <v/>
      </c>
      <c r="AB2394" t="str">
        <f>VLOOKUP($D2394,metadata!$B$2:$Z$451,25,0)</f>
        <v/>
      </c>
      <c r="AC2394">
        <v>15.9706959706959</v>
      </c>
      <c r="AD2394">
        <v>2.19044945322316</v>
      </c>
      <c r="AF2394">
        <f>IF(AE2394="",V2394,AE2394)</f>
        <v>518.5</v>
      </c>
      <c r="AG2394">
        <v>16</v>
      </c>
      <c r="AH2394">
        <v>2012</v>
      </c>
      <c r="AI2394" t="s">
        <v>37</v>
      </c>
      <c r="AJ2394" t="s">
        <v>37</v>
      </c>
    </row>
    <row r="2395" spans="3:36" x14ac:dyDescent="0.3">
      <c r="C2395">
        <v>2395</v>
      </c>
      <c r="D2395" t="str">
        <f t="shared" si="70"/>
        <v>55-BER</v>
      </c>
      <c r="E2395" t="str">
        <f>VLOOKUP($D2395,metadata!$B$2:$S$451,2,0)</f>
        <v>Urbanski, J; Mogi, M; O'Donnell, D; DeCotiis, M; Toma, T; Armbruster, P</v>
      </c>
      <c r="F2395" t="str">
        <f>VLOOKUP($D2395,metadata!$B$2:$S$451,3,0)</f>
        <v>Rapid Adaptive Evolution of Photoperiodic Response during Invasion and Range Expansion across a Climatic Gradient</v>
      </c>
      <c r="G2395" t="str">
        <f>VLOOKUP($D2395,metadata!$B$2:$S$451,4,0)</f>
        <v>10.1086/664709</v>
      </c>
      <c r="H2395" t="str">
        <f>VLOOKUP($D2395,metadata!$B$2:$S$451,5,0)</f>
        <v>y</v>
      </c>
      <c r="I2395" t="str">
        <f>VLOOKUP($D2395,metadata!$B$2:$S$451,6,0)</f>
        <v>a</v>
      </c>
      <c r="J2395" t="str">
        <f>VLOOKUP($D2395,metadata!$B$2:$S$451,7,0)</f>
        <v>i</v>
      </c>
      <c r="K2395">
        <f>VLOOKUP($D2395,metadata!$B$2:$S$451,8,0)</f>
        <v>21</v>
      </c>
      <c r="L2395">
        <f>VLOOKUP($D2395,metadata!$B$2:$S$451,9,0)</f>
        <v>12</v>
      </c>
      <c r="M2395" t="str">
        <f>VLOOKUP($D2395,metadata!$B$2:$S$451,10,0)</f>
        <v/>
      </c>
      <c r="N2395" t="str">
        <f>VLOOKUP($D2395,metadata!$B$2:$S$451,11,0)</f>
        <v>Aedes albopictus</v>
      </c>
      <c r="O2395" t="str">
        <f>VLOOKUP($D2395,metadata!$B$2:$S$451,12,0)</f>
        <v>diptera</v>
      </c>
      <c r="P2395" t="str">
        <f>VLOOKUP($D2395,metadata!$B$2:$S$451,13,0)</f>
        <v>BER</v>
      </c>
      <c r="Q2395">
        <f>VLOOKUP($D2395,metadata!$B$2:$S$451,14,0)</f>
        <v>39.766666666666701</v>
      </c>
      <c r="R2395">
        <f>VLOOKUP($D2395,metadata!$B$2:$S$451,15,0)</f>
        <v>-74.983333333333306</v>
      </c>
      <c r="S2395" t="str">
        <f>VLOOKUP($D2395,metadata!$B$2:$S$451,16,0)</f>
        <v/>
      </c>
      <c r="T2395" t="str">
        <f>VLOOKUP($D2395,metadata!$B$2:$S$451,17,0)</f>
        <v/>
      </c>
      <c r="U2395" t="str">
        <f>VLOOKUP($D2395,metadata!$B$2:$S$451,18,0)</f>
        <v/>
      </c>
      <c r="V2395">
        <f>VLOOKUP($D2395,metadata!$B$2:$Z$451,19,0)</f>
        <v>530.5</v>
      </c>
      <c r="W2395" t="str">
        <f>VLOOKUP($D2395,metadata!$B$2:$Z$451,20,0)</f>
        <v>acc</v>
      </c>
      <c r="X2395" t="str">
        <f>VLOOKUP($D2395,metadata!$B$2:$Z$451,21,0)</f>
        <v/>
      </c>
      <c r="Y2395" t="str">
        <f>VLOOKUP($D2395,metadata!$B$2:$Z$451,22,0)</f>
        <v>55-13</v>
      </c>
      <c r="Z2395" t="str">
        <f>VLOOKUP($D2395,metadata!$B$2:$Z$451,23,0)</f>
        <v/>
      </c>
      <c r="AA2395" t="str">
        <f>VLOOKUP($D2395,metadata!$B$2:$Z$451,24,0)</f>
        <v/>
      </c>
      <c r="AB2395" t="str">
        <f>VLOOKUP($D2395,metadata!$B$2:$Z$451,25,0)</f>
        <v/>
      </c>
      <c r="AC2395">
        <v>7.9850467289719598</v>
      </c>
      <c r="AD2395">
        <v>97.522123893805301</v>
      </c>
      <c r="AF2395">
        <f>IF(AE2395="",V2395,AE2395)</f>
        <v>530.5</v>
      </c>
      <c r="AG2395">
        <f>ROUND(AC2395,1)</f>
        <v>8</v>
      </c>
      <c r="AH2395">
        <v>2012</v>
      </c>
      <c r="AI2395" t="s">
        <v>37</v>
      </c>
      <c r="AJ2395" t="s">
        <v>37</v>
      </c>
    </row>
    <row r="2396" spans="3:36" x14ac:dyDescent="0.3">
      <c r="C2396">
        <v>2396</v>
      </c>
      <c r="D2396" t="str">
        <f t="shared" si="70"/>
        <v>55-BER</v>
      </c>
      <c r="E2396" t="str">
        <f>VLOOKUP($D2396,metadata!$B$2:$S$451,2,0)</f>
        <v>Urbanski, J; Mogi, M; O'Donnell, D; DeCotiis, M; Toma, T; Armbruster, P</v>
      </c>
      <c r="F2396" t="str">
        <f>VLOOKUP($D2396,metadata!$B$2:$S$451,3,0)</f>
        <v>Rapid Adaptive Evolution of Photoperiodic Response during Invasion and Range Expansion across a Climatic Gradient</v>
      </c>
      <c r="G2396" t="str">
        <f>VLOOKUP($D2396,metadata!$B$2:$S$451,4,0)</f>
        <v>10.1086/664709</v>
      </c>
      <c r="H2396" t="str">
        <f>VLOOKUP($D2396,metadata!$B$2:$S$451,5,0)</f>
        <v>y</v>
      </c>
      <c r="I2396" t="str">
        <f>VLOOKUP($D2396,metadata!$B$2:$S$451,6,0)</f>
        <v>a</v>
      </c>
      <c r="J2396" t="str">
        <f>VLOOKUP($D2396,metadata!$B$2:$S$451,7,0)</f>
        <v>i</v>
      </c>
      <c r="K2396">
        <f>VLOOKUP($D2396,metadata!$B$2:$S$451,8,0)</f>
        <v>21</v>
      </c>
      <c r="L2396">
        <f>VLOOKUP($D2396,metadata!$B$2:$S$451,9,0)</f>
        <v>12</v>
      </c>
      <c r="M2396" t="str">
        <f>VLOOKUP($D2396,metadata!$B$2:$S$451,10,0)</f>
        <v/>
      </c>
      <c r="N2396" t="str">
        <f>VLOOKUP($D2396,metadata!$B$2:$S$451,11,0)</f>
        <v>Aedes albopictus</v>
      </c>
      <c r="O2396" t="str">
        <f>VLOOKUP($D2396,metadata!$B$2:$S$451,12,0)</f>
        <v>diptera</v>
      </c>
      <c r="P2396" t="str">
        <f>VLOOKUP($D2396,metadata!$B$2:$S$451,13,0)</f>
        <v>BER</v>
      </c>
      <c r="Q2396">
        <f>VLOOKUP($D2396,metadata!$B$2:$S$451,14,0)</f>
        <v>39.766666666666701</v>
      </c>
      <c r="R2396">
        <f>VLOOKUP($D2396,metadata!$B$2:$S$451,15,0)</f>
        <v>-74.983333333333306</v>
      </c>
      <c r="S2396" t="str">
        <f>VLOOKUP($D2396,metadata!$B$2:$S$451,16,0)</f>
        <v/>
      </c>
      <c r="T2396" t="str">
        <f>VLOOKUP($D2396,metadata!$B$2:$S$451,17,0)</f>
        <v/>
      </c>
      <c r="U2396" t="str">
        <f>VLOOKUP($D2396,metadata!$B$2:$S$451,18,0)</f>
        <v/>
      </c>
      <c r="V2396">
        <f>VLOOKUP($D2396,metadata!$B$2:$Z$451,19,0)</f>
        <v>530.5</v>
      </c>
      <c r="W2396" t="str">
        <f>VLOOKUP($D2396,metadata!$B$2:$Z$451,20,0)</f>
        <v>acc</v>
      </c>
      <c r="X2396" t="str">
        <f>VLOOKUP($D2396,metadata!$B$2:$Z$451,21,0)</f>
        <v/>
      </c>
      <c r="Y2396" t="str">
        <f>VLOOKUP($D2396,metadata!$B$2:$Z$451,22,0)</f>
        <v>55-13</v>
      </c>
      <c r="Z2396" t="str">
        <f>VLOOKUP($D2396,metadata!$B$2:$Z$451,23,0)</f>
        <v/>
      </c>
      <c r="AA2396" t="str">
        <f>VLOOKUP($D2396,metadata!$B$2:$Z$451,24,0)</f>
        <v/>
      </c>
      <c r="AB2396" t="str">
        <f>VLOOKUP($D2396,metadata!$B$2:$Z$451,25,0)</f>
        <v/>
      </c>
      <c r="AC2396">
        <v>11.977570093457899</v>
      </c>
      <c r="AD2396">
        <v>92.655032668927305</v>
      </c>
      <c r="AF2396">
        <f>IF(AE2396="",V2396,AE2396)</f>
        <v>530.5</v>
      </c>
      <c r="AG2396">
        <f>ROUND(AC2396,1)</f>
        <v>12</v>
      </c>
      <c r="AH2396">
        <v>2012</v>
      </c>
      <c r="AI2396" t="s">
        <v>37</v>
      </c>
      <c r="AJ2396" t="s">
        <v>37</v>
      </c>
    </row>
    <row r="2397" spans="3:36" x14ac:dyDescent="0.3">
      <c r="C2397">
        <v>2397</v>
      </c>
      <c r="D2397" t="str">
        <f t="shared" si="70"/>
        <v>55-BER</v>
      </c>
      <c r="E2397" t="str">
        <f>VLOOKUP($D2397,metadata!$B$2:$S$451,2,0)</f>
        <v>Urbanski, J; Mogi, M; O'Donnell, D; DeCotiis, M; Toma, T; Armbruster, P</v>
      </c>
      <c r="F2397" t="str">
        <f>VLOOKUP($D2397,metadata!$B$2:$S$451,3,0)</f>
        <v>Rapid Adaptive Evolution of Photoperiodic Response during Invasion and Range Expansion across a Climatic Gradient</v>
      </c>
      <c r="G2397" t="str">
        <f>VLOOKUP($D2397,metadata!$B$2:$S$451,4,0)</f>
        <v>10.1086/664709</v>
      </c>
      <c r="H2397" t="str">
        <f>VLOOKUP($D2397,metadata!$B$2:$S$451,5,0)</f>
        <v>y</v>
      </c>
      <c r="I2397" t="str">
        <f>VLOOKUP($D2397,metadata!$B$2:$S$451,6,0)</f>
        <v>a</v>
      </c>
      <c r="J2397" t="str">
        <f>VLOOKUP($D2397,metadata!$B$2:$S$451,7,0)</f>
        <v>i</v>
      </c>
      <c r="K2397">
        <f>VLOOKUP($D2397,metadata!$B$2:$S$451,8,0)</f>
        <v>21</v>
      </c>
      <c r="L2397">
        <f>VLOOKUP($D2397,metadata!$B$2:$S$451,9,0)</f>
        <v>12</v>
      </c>
      <c r="M2397" t="str">
        <f>VLOOKUP($D2397,metadata!$B$2:$S$451,10,0)</f>
        <v/>
      </c>
      <c r="N2397" t="str">
        <f>VLOOKUP($D2397,metadata!$B$2:$S$451,11,0)</f>
        <v>Aedes albopictus</v>
      </c>
      <c r="O2397" t="str">
        <f>VLOOKUP($D2397,metadata!$B$2:$S$451,12,0)</f>
        <v>diptera</v>
      </c>
      <c r="P2397" t="str">
        <f>VLOOKUP($D2397,metadata!$B$2:$S$451,13,0)</f>
        <v>BER</v>
      </c>
      <c r="Q2397">
        <f>VLOOKUP($D2397,metadata!$B$2:$S$451,14,0)</f>
        <v>39.766666666666701</v>
      </c>
      <c r="R2397">
        <f>VLOOKUP($D2397,metadata!$B$2:$S$451,15,0)</f>
        <v>-74.983333333333306</v>
      </c>
      <c r="S2397" t="str">
        <f>VLOOKUP($D2397,metadata!$B$2:$S$451,16,0)</f>
        <v/>
      </c>
      <c r="T2397" t="str">
        <f>VLOOKUP($D2397,metadata!$B$2:$S$451,17,0)</f>
        <v/>
      </c>
      <c r="U2397" t="str">
        <f>VLOOKUP($D2397,metadata!$B$2:$S$451,18,0)</f>
        <v/>
      </c>
      <c r="V2397">
        <f>VLOOKUP($D2397,metadata!$B$2:$Z$451,19,0)</f>
        <v>530.5</v>
      </c>
      <c r="W2397" t="str">
        <f>VLOOKUP($D2397,metadata!$B$2:$Z$451,20,0)</f>
        <v>acc</v>
      </c>
      <c r="X2397" t="str">
        <f>VLOOKUP($D2397,metadata!$B$2:$Z$451,21,0)</f>
        <v/>
      </c>
      <c r="Y2397" t="str">
        <f>VLOOKUP($D2397,metadata!$B$2:$Z$451,22,0)</f>
        <v>55-13</v>
      </c>
      <c r="Z2397" t="str">
        <f>VLOOKUP($D2397,metadata!$B$2:$Z$451,23,0)</f>
        <v/>
      </c>
      <c r="AA2397" t="str">
        <f>VLOOKUP($D2397,metadata!$B$2:$Z$451,24,0)</f>
        <v/>
      </c>
      <c r="AB2397" t="str">
        <f>VLOOKUP($D2397,metadata!$B$2:$Z$451,25,0)</f>
        <v/>
      </c>
      <c r="AC2397">
        <v>12.4710280373831</v>
      </c>
      <c r="AD2397">
        <v>91.936150856008595</v>
      </c>
      <c r="AF2397">
        <f>IF(AE2397="",V2397,AE2397)</f>
        <v>530.5</v>
      </c>
      <c r="AG2397">
        <f>ROUND(AC2397,1)</f>
        <v>12.5</v>
      </c>
      <c r="AH2397">
        <v>2012</v>
      </c>
      <c r="AI2397" t="s">
        <v>37</v>
      </c>
      <c r="AJ2397" t="s">
        <v>37</v>
      </c>
    </row>
    <row r="2398" spans="3:36" x14ac:dyDescent="0.3">
      <c r="C2398">
        <v>2398</v>
      </c>
      <c r="D2398" t="str">
        <f t="shared" si="70"/>
        <v>55-BER</v>
      </c>
      <c r="E2398" t="str">
        <f>VLOOKUP($D2398,metadata!$B$2:$S$451,2,0)</f>
        <v>Urbanski, J; Mogi, M; O'Donnell, D; DeCotiis, M; Toma, T; Armbruster, P</v>
      </c>
      <c r="F2398" t="str">
        <f>VLOOKUP($D2398,metadata!$B$2:$S$451,3,0)</f>
        <v>Rapid Adaptive Evolution of Photoperiodic Response during Invasion and Range Expansion across a Climatic Gradient</v>
      </c>
      <c r="G2398" t="str">
        <f>VLOOKUP($D2398,metadata!$B$2:$S$451,4,0)</f>
        <v>10.1086/664709</v>
      </c>
      <c r="H2398" t="str">
        <f>VLOOKUP($D2398,metadata!$B$2:$S$451,5,0)</f>
        <v>y</v>
      </c>
      <c r="I2398" t="str">
        <f>VLOOKUP($D2398,metadata!$B$2:$S$451,6,0)</f>
        <v>a</v>
      </c>
      <c r="J2398" t="str">
        <f>VLOOKUP($D2398,metadata!$B$2:$S$451,7,0)</f>
        <v>i</v>
      </c>
      <c r="K2398">
        <f>VLOOKUP($D2398,metadata!$B$2:$S$451,8,0)</f>
        <v>21</v>
      </c>
      <c r="L2398">
        <f>VLOOKUP($D2398,metadata!$B$2:$S$451,9,0)</f>
        <v>12</v>
      </c>
      <c r="M2398" t="str">
        <f>VLOOKUP($D2398,metadata!$B$2:$S$451,10,0)</f>
        <v/>
      </c>
      <c r="N2398" t="str">
        <f>VLOOKUP($D2398,metadata!$B$2:$S$451,11,0)</f>
        <v>Aedes albopictus</v>
      </c>
      <c r="O2398" t="str">
        <f>VLOOKUP($D2398,metadata!$B$2:$S$451,12,0)</f>
        <v>diptera</v>
      </c>
      <c r="P2398" t="str">
        <f>VLOOKUP($D2398,metadata!$B$2:$S$451,13,0)</f>
        <v>BER</v>
      </c>
      <c r="Q2398">
        <f>VLOOKUP($D2398,metadata!$B$2:$S$451,14,0)</f>
        <v>39.766666666666701</v>
      </c>
      <c r="R2398">
        <f>VLOOKUP($D2398,metadata!$B$2:$S$451,15,0)</f>
        <v>-74.983333333333306</v>
      </c>
      <c r="S2398" t="str">
        <f>VLOOKUP($D2398,metadata!$B$2:$S$451,16,0)</f>
        <v/>
      </c>
      <c r="T2398" t="str">
        <f>VLOOKUP($D2398,metadata!$B$2:$S$451,17,0)</f>
        <v/>
      </c>
      <c r="U2398" t="str">
        <f>VLOOKUP($D2398,metadata!$B$2:$S$451,18,0)</f>
        <v/>
      </c>
      <c r="V2398">
        <f>VLOOKUP($D2398,metadata!$B$2:$Z$451,19,0)</f>
        <v>530.5</v>
      </c>
      <c r="W2398" t="str">
        <f>VLOOKUP($D2398,metadata!$B$2:$Z$451,20,0)</f>
        <v>acc</v>
      </c>
      <c r="X2398" t="str">
        <f>VLOOKUP($D2398,metadata!$B$2:$Z$451,21,0)</f>
        <v/>
      </c>
      <c r="Y2398" t="str">
        <f>VLOOKUP($D2398,metadata!$B$2:$Z$451,22,0)</f>
        <v>55-13</v>
      </c>
      <c r="Z2398" t="str">
        <f>VLOOKUP($D2398,metadata!$B$2:$Z$451,23,0)</f>
        <v/>
      </c>
      <c r="AA2398" t="str">
        <f>VLOOKUP($D2398,metadata!$B$2:$Z$451,24,0)</f>
        <v/>
      </c>
      <c r="AB2398" t="str">
        <f>VLOOKUP($D2398,metadata!$B$2:$Z$451,25,0)</f>
        <v/>
      </c>
      <c r="AC2398">
        <v>12.770093457943901</v>
      </c>
      <c r="AD2398">
        <v>92.991481267058106</v>
      </c>
      <c r="AF2398">
        <f>IF(AE2398="",V2398,AE2398)</f>
        <v>530.5</v>
      </c>
      <c r="AG2398">
        <v>12.75</v>
      </c>
      <c r="AH2398">
        <v>2012</v>
      </c>
      <c r="AI2398" t="s">
        <v>37</v>
      </c>
      <c r="AJ2398" t="s">
        <v>37</v>
      </c>
    </row>
    <row r="2399" spans="3:36" x14ac:dyDescent="0.3">
      <c r="C2399">
        <v>2399</v>
      </c>
      <c r="D2399" t="str">
        <f t="shared" si="70"/>
        <v>55-BER</v>
      </c>
      <c r="E2399" t="str">
        <f>VLOOKUP($D2399,metadata!$B$2:$S$451,2,0)</f>
        <v>Urbanski, J; Mogi, M; O'Donnell, D; DeCotiis, M; Toma, T; Armbruster, P</v>
      </c>
      <c r="F2399" t="str">
        <f>VLOOKUP($D2399,metadata!$B$2:$S$451,3,0)</f>
        <v>Rapid Adaptive Evolution of Photoperiodic Response during Invasion and Range Expansion across a Climatic Gradient</v>
      </c>
      <c r="G2399" t="str">
        <f>VLOOKUP($D2399,metadata!$B$2:$S$451,4,0)</f>
        <v>10.1086/664709</v>
      </c>
      <c r="H2399" t="str">
        <f>VLOOKUP($D2399,metadata!$B$2:$S$451,5,0)</f>
        <v>y</v>
      </c>
      <c r="I2399" t="str">
        <f>VLOOKUP($D2399,metadata!$B$2:$S$451,6,0)</f>
        <v>a</v>
      </c>
      <c r="J2399" t="str">
        <f>VLOOKUP($D2399,metadata!$B$2:$S$451,7,0)</f>
        <v>i</v>
      </c>
      <c r="K2399">
        <f>VLOOKUP($D2399,metadata!$B$2:$S$451,8,0)</f>
        <v>21</v>
      </c>
      <c r="L2399">
        <f>VLOOKUP($D2399,metadata!$B$2:$S$451,9,0)</f>
        <v>12</v>
      </c>
      <c r="M2399" t="str">
        <f>VLOOKUP($D2399,metadata!$B$2:$S$451,10,0)</f>
        <v/>
      </c>
      <c r="N2399" t="str">
        <f>VLOOKUP($D2399,metadata!$B$2:$S$451,11,0)</f>
        <v>Aedes albopictus</v>
      </c>
      <c r="O2399" t="str">
        <f>VLOOKUP($D2399,metadata!$B$2:$S$451,12,0)</f>
        <v>diptera</v>
      </c>
      <c r="P2399" t="str">
        <f>VLOOKUP($D2399,metadata!$B$2:$S$451,13,0)</f>
        <v>BER</v>
      </c>
      <c r="Q2399">
        <f>VLOOKUP($D2399,metadata!$B$2:$S$451,14,0)</f>
        <v>39.766666666666701</v>
      </c>
      <c r="R2399">
        <f>VLOOKUP($D2399,metadata!$B$2:$S$451,15,0)</f>
        <v>-74.983333333333306</v>
      </c>
      <c r="S2399" t="str">
        <f>VLOOKUP($D2399,metadata!$B$2:$S$451,16,0)</f>
        <v/>
      </c>
      <c r="T2399" t="str">
        <f>VLOOKUP($D2399,metadata!$B$2:$S$451,17,0)</f>
        <v/>
      </c>
      <c r="U2399" t="str">
        <f>VLOOKUP($D2399,metadata!$B$2:$S$451,18,0)</f>
        <v/>
      </c>
      <c r="V2399">
        <f>VLOOKUP($D2399,metadata!$B$2:$Z$451,19,0)</f>
        <v>530.5</v>
      </c>
      <c r="W2399" t="str">
        <f>VLOOKUP($D2399,metadata!$B$2:$Z$451,20,0)</f>
        <v>acc</v>
      </c>
      <c r="X2399" t="str">
        <f>VLOOKUP($D2399,metadata!$B$2:$Z$451,21,0)</f>
        <v/>
      </c>
      <c r="Y2399" t="str">
        <f>VLOOKUP($D2399,metadata!$B$2:$Z$451,22,0)</f>
        <v>55-13</v>
      </c>
      <c r="Z2399" t="str">
        <f>VLOOKUP($D2399,metadata!$B$2:$Z$451,23,0)</f>
        <v/>
      </c>
      <c r="AA2399" t="str">
        <f>VLOOKUP($D2399,metadata!$B$2:$Z$451,24,0)</f>
        <v/>
      </c>
      <c r="AB2399" t="str">
        <f>VLOOKUP($D2399,metadata!$B$2:$Z$451,25,0)</f>
        <v/>
      </c>
      <c r="AC2399">
        <v>12.9943925233644</v>
      </c>
      <c r="AD2399">
        <v>61.128111818708099</v>
      </c>
      <c r="AF2399">
        <f>IF(AE2399="",V2399,AE2399)</f>
        <v>530.5</v>
      </c>
      <c r="AG2399">
        <v>13</v>
      </c>
      <c r="AH2399">
        <v>2012</v>
      </c>
      <c r="AI2399" t="s">
        <v>37</v>
      </c>
      <c r="AJ2399" t="s">
        <v>37</v>
      </c>
    </row>
    <row r="2400" spans="3:36" x14ac:dyDescent="0.3">
      <c r="C2400">
        <v>2400</v>
      </c>
      <c r="D2400" t="str">
        <f t="shared" si="70"/>
        <v>55-BER</v>
      </c>
      <c r="E2400" t="str">
        <f>VLOOKUP($D2400,metadata!$B$2:$S$451,2,0)</f>
        <v>Urbanski, J; Mogi, M; O'Donnell, D; DeCotiis, M; Toma, T; Armbruster, P</v>
      </c>
      <c r="F2400" t="str">
        <f>VLOOKUP($D2400,metadata!$B$2:$S$451,3,0)</f>
        <v>Rapid Adaptive Evolution of Photoperiodic Response during Invasion and Range Expansion across a Climatic Gradient</v>
      </c>
      <c r="G2400" t="str">
        <f>VLOOKUP($D2400,metadata!$B$2:$S$451,4,0)</f>
        <v>10.1086/664709</v>
      </c>
      <c r="H2400" t="str">
        <f>VLOOKUP($D2400,metadata!$B$2:$S$451,5,0)</f>
        <v>y</v>
      </c>
      <c r="I2400" t="str">
        <f>VLOOKUP($D2400,metadata!$B$2:$S$451,6,0)</f>
        <v>a</v>
      </c>
      <c r="J2400" t="str">
        <f>VLOOKUP($D2400,metadata!$B$2:$S$451,7,0)</f>
        <v>i</v>
      </c>
      <c r="K2400">
        <f>VLOOKUP($D2400,metadata!$B$2:$S$451,8,0)</f>
        <v>21</v>
      </c>
      <c r="L2400">
        <f>VLOOKUP($D2400,metadata!$B$2:$S$451,9,0)</f>
        <v>12</v>
      </c>
      <c r="M2400" t="str">
        <f>VLOOKUP($D2400,metadata!$B$2:$S$451,10,0)</f>
        <v/>
      </c>
      <c r="N2400" t="str">
        <f>VLOOKUP($D2400,metadata!$B$2:$S$451,11,0)</f>
        <v>Aedes albopictus</v>
      </c>
      <c r="O2400" t="str">
        <f>VLOOKUP($D2400,metadata!$B$2:$S$451,12,0)</f>
        <v>diptera</v>
      </c>
      <c r="P2400" t="str">
        <f>VLOOKUP($D2400,metadata!$B$2:$S$451,13,0)</f>
        <v>BER</v>
      </c>
      <c r="Q2400">
        <f>VLOOKUP($D2400,metadata!$B$2:$S$451,14,0)</f>
        <v>39.766666666666701</v>
      </c>
      <c r="R2400">
        <f>VLOOKUP($D2400,metadata!$B$2:$S$451,15,0)</f>
        <v>-74.983333333333306</v>
      </c>
      <c r="S2400" t="str">
        <f>VLOOKUP($D2400,metadata!$B$2:$S$451,16,0)</f>
        <v/>
      </c>
      <c r="T2400" t="str">
        <f>VLOOKUP($D2400,metadata!$B$2:$S$451,17,0)</f>
        <v/>
      </c>
      <c r="U2400" t="str">
        <f>VLOOKUP($D2400,metadata!$B$2:$S$451,18,0)</f>
        <v/>
      </c>
      <c r="V2400">
        <f>VLOOKUP($D2400,metadata!$B$2:$Z$451,19,0)</f>
        <v>530.5</v>
      </c>
      <c r="W2400" t="str">
        <f>VLOOKUP($D2400,metadata!$B$2:$Z$451,20,0)</f>
        <v>acc</v>
      </c>
      <c r="X2400" t="str">
        <f>VLOOKUP($D2400,metadata!$B$2:$Z$451,21,0)</f>
        <v/>
      </c>
      <c r="Y2400" t="str">
        <f>VLOOKUP($D2400,metadata!$B$2:$Z$451,22,0)</f>
        <v>55-13</v>
      </c>
      <c r="Z2400" t="str">
        <f>VLOOKUP($D2400,metadata!$B$2:$Z$451,23,0)</f>
        <v/>
      </c>
      <c r="AA2400" t="str">
        <f>VLOOKUP($D2400,metadata!$B$2:$Z$451,24,0)</f>
        <v/>
      </c>
      <c r="AB2400" t="str">
        <f>VLOOKUP($D2400,metadata!$B$2:$Z$451,25,0)</f>
        <v/>
      </c>
      <c r="AC2400">
        <v>13.4878504672897</v>
      </c>
      <c r="AD2400">
        <v>51.205690182780501</v>
      </c>
      <c r="AF2400">
        <f>IF(AE2400="",V2400,AE2400)</f>
        <v>530.5</v>
      </c>
      <c r="AG2400">
        <v>13.25</v>
      </c>
      <c r="AH2400">
        <v>2012</v>
      </c>
      <c r="AI2400" t="s">
        <v>37</v>
      </c>
      <c r="AJ2400" t="s">
        <v>37</v>
      </c>
    </row>
    <row r="2401" spans="3:36" x14ac:dyDescent="0.3">
      <c r="C2401">
        <v>2401</v>
      </c>
      <c r="D2401" t="str">
        <f t="shared" si="70"/>
        <v>55-BER</v>
      </c>
      <c r="E2401" t="str">
        <f>VLOOKUP($D2401,metadata!$B$2:$S$451,2,0)</f>
        <v>Urbanski, J; Mogi, M; O'Donnell, D; DeCotiis, M; Toma, T; Armbruster, P</v>
      </c>
      <c r="F2401" t="str">
        <f>VLOOKUP($D2401,metadata!$B$2:$S$451,3,0)</f>
        <v>Rapid Adaptive Evolution of Photoperiodic Response during Invasion and Range Expansion across a Climatic Gradient</v>
      </c>
      <c r="G2401" t="str">
        <f>VLOOKUP($D2401,metadata!$B$2:$S$451,4,0)</f>
        <v>10.1086/664709</v>
      </c>
      <c r="H2401" t="str">
        <f>VLOOKUP($D2401,metadata!$B$2:$S$451,5,0)</f>
        <v>y</v>
      </c>
      <c r="I2401" t="str">
        <f>VLOOKUP($D2401,metadata!$B$2:$S$451,6,0)</f>
        <v>a</v>
      </c>
      <c r="J2401" t="str">
        <f>VLOOKUP($D2401,metadata!$B$2:$S$451,7,0)</f>
        <v>i</v>
      </c>
      <c r="K2401">
        <f>VLOOKUP($D2401,metadata!$B$2:$S$451,8,0)</f>
        <v>21</v>
      </c>
      <c r="L2401">
        <f>VLOOKUP($D2401,metadata!$B$2:$S$451,9,0)</f>
        <v>12</v>
      </c>
      <c r="M2401" t="str">
        <f>VLOOKUP($D2401,metadata!$B$2:$S$451,10,0)</f>
        <v/>
      </c>
      <c r="N2401" t="str">
        <f>VLOOKUP($D2401,metadata!$B$2:$S$451,11,0)</f>
        <v>Aedes albopictus</v>
      </c>
      <c r="O2401" t="str">
        <f>VLOOKUP($D2401,metadata!$B$2:$S$451,12,0)</f>
        <v>diptera</v>
      </c>
      <c r="P2401" t="str">
        <f>VLOOKUP($D2401,metadata!$B$2:$S$451,13,0)</f>
        <v>BER</v>
      </c>
      <c r="Q2401">
        <f>VLOOKUP($D2401,metadata!$B$2:$S$451,14,0)</f>
        <v>39.766666666666701</v>
      </c>
      <c r="R2401">
        <f>VLOOKUP($D2401,metadata!$B$2:$S$451,15,0)</f>
        <v>-74.983333333333306</v>
      </c>
      <c r="S2401" t="str">
        <f>VLOOKUP($D2401,metadata!$B$2:$S$451,16,0)</f>
        <v/>
      </c>
      <c r="T2401" t="str">
        <f>VLOOKUP($D2401,metadata!$B$2:$S$451,17,0)</f>
        <v/>
      </c>
      <c r="U2401" t="str">
        <f>VLOOKUP($D2401,metadata!$B$2:$S$451,18,0)</f>
        <v/>
      </c>
      <c r="V2401">
        <f>VLOOKUP($D2401,metadata!$B$2:$Z$451,19,0)</f>
        <v>530.5</v>
      </c>
      <c r="W2401" t="str">
        <f>VLOOKUP($D2401,metadata!$B$2:$Z$451,20,0)</f>
        <v>acc</v>
      </c>
      <c r="X2401" t="str">
        <f>VLOOKUP($D2401,metadata!$B$2:$Z$451,21,0)</f>
        <v/>
      </c>
      <c r="Y2401" t="str">
        <f>VLOOKUP($D2401,metadata!$B$2:$Z$451,22,0)</f>
        <v>55-13</v>
      </c>
      <c r="Z2401" t="str">
        <f>VLOOKUP($D2401,metadata!$B$2:$Z$451,23,0)</f>
        <v/>
      </c>
      <c r="AA2401" t="str">
        <f>VLOOKUP($D2401,metadata!$B$2:$Z$451,24,0)</f>
        <v/>
      </c>
      <c r="AB2401" t="str">
        <f>VLOOKUP($D2401,metadata!$B$2:$Z$451,25,0)</f>
        <v/>
      </c>
      <c r="AC2401">
        <v>13.218691588784999</v>
      </c>
      <c r="AD2401">
        <v>47.494830865933302</v>
      </c>
      <c r="AF2401">
        <f>IF(AE2401="",V2401,AE2401)</f>
        <v>530.5</v>
      </c>
      <c r="AG2401">
        <v>13.5</v>
      </c>
      <c r="AH2401">
        <v>2012</v>
      </c>
      <c r="AI2401" t="s">
        <v>37</v>
      </c>
      <c r="AJ2401" t="s">
        <v>37</v>
      </c>
    </row>
    <row r="2402" spans="3:36" x14ac:dyDescent="0.3">
      <c r="C2402">
        <v>2402</v>
      </c>
      <c r="D2402" t="str">
        <f t="shared" si="70"/>
        <v>55-BER</v>
      </c>
      <c r="E2402" t="str">
        <f>VLOOKUP($D2402,metadata!$B$2:$S$451,2,0)</f>
        <v>Urbanski, J; Mogi, M; O'Donnell, D; DeCotiis, M; Toma, T; Armbruster, P</v>
      </c>
      <c r="F2402" t="str">
        <f>VLOOKUP($D2402,metadata!$B$2:$S$451,3,0)</f>
        <v>Rapid Adaptive Evolution of Photoperiodic Response during Invasion and Range Expansion across a Climatic Gradient</v>
      </c>
      <c r="G2402" t="str">
        <f>VLOOKUP($D2402,metadata!$B$2:$S$451,4,0)</f>
        <v>10.1086/664709</v>
      </c>
      <c r="H2402" t="str">
        <f>VLOOKUP($D2402,metadata!$B$2:$S$451,5,0)</f>
        <v>y</v>
      </c>
      <c r="I2402" t="str">
        <f>VLOOKUP($D2402,metadata!$B$2:$S$451,6,0)</f>
        <v>a</v>
      </c>
      <c r="J2402" t="str">
        <f>VLOOKUP($D2402,metadata!$B$2:$S$451,7,0)</f>
        <v>i</v>
      </c>
      <c r="K2402">
        <f>VLOOKUP($D2402,metadata!$B$2:$S$451,8,0)</f>
        <v>21</v>
      </c>
      <c r="L2402">
        <f>VLOOKUP($D2402,metadata!$B$2:$S$451,9,0)</f>
        <v>12</v>
      </c>
      <c r="M2402" t="str">
        <f>VLOOKUP($D2402,metadata!$B$2:$S$451,10,0)</f>
        <v/>
      </c>
      <c r="N2402" t="str">
        <f>VLOOKUP($D2402,metadata!$B$2:$S$451,11,0)</f>
        <v>Aedes albopictus</v>
      </c>
      <c r="O2402" t="str">
        <f>VLOOKUP($D2402,metadata!$B$2:$S$451,12,0)</f>
        <v>diptera</v>
      </c>
      <c r="P2402" t="str">
        <f>VLOOKUP($D2402,metadata!$B$2:$S$451,13,0)</f>
        <v>BER</v>
      </c>
      <c r="Q2402">
        <f>VLOOKUP($D2402,metadata!$B$2:$S$451,14,0)</f>
        <v>39.766666666666701</v>
      </c>
      <c r="R2402">
        <f>VLOOKUP($D2402,metadata!$B$2:$S$451,15,0)</f>
        <v>-74.983333333333306</v>
      </c>
      <c r="S2402" t="str">
        <f>VLOOKUP($D2402,metadata!$B$2:$S$451,16,0)</f>
        <v/>
      </c>
      <c r="T2402" t="str">
        <f>VLOOKUP($D2402,metadata!$B$2:$S$451,17,0)</f>
        <v/>
      </c>
      <c r="U2402" t="str">
        <f>VLOOKUP($D2402,metadata!$B$2:$S$451,18,0)</f>
        <v/>
      </c>
      <c r="V2402">
        <f>VLOOKUP($D2402,metadata!$B$2:$Z$451,19,0)</f>
        <v>530.5</v>
      </c>
      <c r="W2402" t="str">
        <f>VLOOKUP($D2402,metadata!$B$2:$Z$451,20,0)</f>
        <v>acc</v>
      </c>
      <c r="X2402" t="str">
        <f>VLOOKUP($D2402,metadata!$B$2:$Z$451,21,0)</f>
        <v/>
      </c>
      <c r="Y2402" t="str">
        <f>VLOOKUP($D2402,metadata!$B$2:$Z$451,22,0)</f>
        <v>55-13</v>
      </c>
      <c r="Z2402" t="str">
        <f>VLOOKUP($D2402,metadata!$B$2:$Z$451,23,0)</f>
        <v/>
      </c>
      <c r="AA2402" t="str">
        <f>VLOOKUP($D2402,metadata!$B$2:$Z$451,24,0)</f>
        <v/>
      </c>
      <c r="AB2402" t="str">
        <f>VLOOKUP($D2402,metadata!$B$2:$Z$451,25,0)</f>
        <v/>
      </c>
      <c r="AC2402">
        <v>13.7570093457943</v>
      </c>
      <c r="AD2402">
        <v>35.270531800512799</v>
      </c>
      <c r="AF2402">
        <f>IF(AE2402="",V2402,AE2402)</f>
        <v>530.5</v>
      </c>
      <c r="AG2402">
        <v>13.75</v>
      </c>
      <c r="AH2402">
        <v>2012</v>
      </c>
      <c r="AI2402" t="s">
        <v>37</v>
      </c>
      <c r="AJ2402" t="s">
        <v>37</v>
      </c>
    </row>
    <row r="2403" spans="3:36" x14ac:dyDescent="0.3">
      <c r="C2403">
        <v>2403</v>
      </c>
      <c r="D2403" t="str">
        <f t="shared" si="70"/>
        <v>55-BER</v>
      </c>
      <c r="E2403" t="str">
        <f>VLOOKUP($D2403,metadata!$B$2:$S$451,2,0)</f>
        <v>Urbanski, J; Mogi, M; O'Donnell, D; DeCotiis, M; Toma, T; Armbruster, P</v>
      </c>
      <c r="F2403" t="str">
        <f>VLOOKUP($D2403,metadata!$B$2:$S$451,3,0)</f>
        <v>Rapid Adaptive Evolution of Photoperiodic Response during Invasion and Range Expansion across a Climatic Gradient</v>
      </c>
      <c r="G2403" t="str">
        <f>VLOOKUP($D2403,metadata!$B$2:$S$451,4,0)</f>
        <v>10.1086/664709</v>
      </c>
      <c r="H2403" t="str">
        <f>VLOOKUP($D2403,metadata!$B$2:$S$451,5,0)</f>
        <v>y</v>
      </c>
      <c r="I2403" t="str">
        <f>VLOOKUP($D2403,metadata!$B$2:$S$451,6,0)</f>
        <v>a</v>
      </c>
      <c r="J2403" t="str">
        <f>VLOOKUP($D2403,metadata!$B$2:$S$451,7,0)</f>
        <v>i</v>
      </c>
      <c r="K2403">
        <f>VLOOKUP($D2403,metadata!$B$2:$S$451,8,0)</f>
        <v>21</v>
      </c>
      <c r="L2403">
        <f>VLOOKUP($D2403,metadata!$B$2:$S$451,9,0)</f>
        <v>12</v>
      </c>
      <c r="M2403" t="str">
        <f>VLOOKUP($D2403,metadata!$B$2:$S$451,10,0)</f>
        <v/>
      </c>
      <c r="N2403" t="str">
        <f>VLOOKUP($D2403,metadata!$B$2:$S$451,11,0)</f>
        <v>Aedes albopictus</v>
      </c>
      <c r="O2403" t="str">
        <f>VLOOKUP($D2403,metadata!$B$2:$S$451,12,0)</f>
        <v>diptera</v>
      </c>
      <c r="P2403" t="str">
        <f>VLOOKUP($D2403,metadata!$B$2:$S$451,13,0)</f>
        <v>BER</v>
      </c>
      <c r="Q2403">
        <f>VLOOKUP($D2403,metadata!$B$2:$S$451,14,0)</f>
        <v>39.766666666666701</v>
      </c>
      <c r="R2403">
        <f>VLOOKUP($D2403,metadata!$B$2:$S$451,15,0)</f>
        <v>-74.983333333333306</v>
      </c>
      <c r="S2403" t="str">
        <f>VLOOKUP($D2403,metadata!$B$2:$S$451,16,0)</f>
        <v/>
      </c>
      <c r="T2403" t="str">
        <f>VLOOKUP($D2403,metadata!$B$2:$S$451,17,0)</f>
        <v/>
      </c>
      <c r="U2403" t="str">
        <f>VLOOKUP($D2403,metadata!$B$2:$S$451,18,0)</f>
        <v/>
      </c>
      <c r="V2403">
        <f>VLOOKUP($D2403,metadata!$B$2:$Z$451,19,0)</f>
        <v>530.5</v>
      </c>
      <c r="W2403" t="str">
        <f>VLOOKUP($D2403,metadata!$B$2:$Z$451,20,0)</f>
        <v>acc</v>
      </c>
      <c r="X2403" t="str">
        <f>VLOOKUP($D2403,metadata!$B$2:$Z$451,21,0)</f>
        <v/>
      </c>
      <c r="Y2403" t="str">
        <f>VLOOKUP($D2403,metadata!$B$2:$Z$451,22,0)</f>
        <v>55-13</v>
      </c>
      <c r="Z2403" t="str">
        <f>VLOOKUP($D2403,metadata!$B$2:$Z$451,23,0)</f>
        <v/>
      </c>
      <c r="AA2403" t="str">
        <f>VLOOKUP($D2403,metadata!$B$2:$Z$451,24,0)</f>
        <v/>
      </c>
      <c r="AB2403" t="str">
        <f>VLOOKUP($D2403,metadata!$B$2:$Z$451,25,0)</f>
        <v/>
      </c>
      <c r="AC2403">
        <v>13.996261682242899</v>
      </c>
      <c r="AD2403">
        <v>10.132495244396599</v>
      </c>
      <c r="AF2403">
        <f>IF(AE2403="",V2403,AE2403)</f>
        <v>530.5</v>
      </c>
      <c r="AG2403">
        <v>14</v>
      </c>
      <c r="AH2403">
        <v>2012</v>
      </c>
      <c r="AI2403" t="s">
        <v>37</v>
      </c>
      <c r="AJ2403" t="s">
        <v>37</v>
      </c>
    </row>
    <row r="2404" spans="3:36" x14ac:dyDescent="0.3">
      <c r="C2404">
        <v>2404</v>
      </c>
      <c r="D2404" t="str">
        <f t="shared" si="70"/>
        <v>55-BER</v>
      </c>
      <c r="E2404" t="str">
        <f>VLOOKUP($D2404,metadata!$B$2:$S$451,2,0)</f>
        <v>Urbanski, J; Mogi, M; O'Donnell, D; DeCotiis, M; Toma, T; Armbruster, P</v>
      </c>
      <c r="F2404" t="str">
        <f>VLOOKUP($D2404,metadata!$B$2:$S$451,3,0)</f>
        <v>Rapid Adaptive Evolution of Photoperiodic Response during Invasion and Range Expansion across a Climatic Gradient</v>
      </c>
      <c r="G2404" t="str">
        <f>VLOOKUP($D2404,metadata!$B$2:$S$451,4,0)</f>
        <v>10.1086/664709</v>
      </c>
      <c r="H2404" t="str">
        <f>VLOOKUP($D2404,metadata!$B$2:$S$451,5,0)</f>
        <v>y</v>
      </c>
      <c r="I2404" t="str">
        <f>VLOOKUP($D2404,metadata!$B$2:$S$451,6,0)</f>
        <v>a</v>
      </c>
      <c r="J2404" t="str">
        <f>VLOOKUP($D2404,metadata!$B$2:$S$451,7,0)</f>
        <v>i</v>
      </c>
      <c r="K2404">
        <f>VLOOKUP($D2404,metadata!$B$2:$S$451,8,0)</f>
        <v>21</v>
      </c>
      <c r="L2404">
        <f>VLOOKUP($D2404,metadata!$B$2:$S$451,9,0)</f>
        <v>12</v>
      </c>
      <c r="M2404" t="str">
        <f>VLOOKUP($D2404,metadata!$B$2:$S$451,10,0)</f>
        <v/>
      </c>
      <c r="N2404" t="str">
        <f>VLOOKUP($D2404,metadata!$B$2:$S$451,11,0)</f>
        <v>Aedes albopictus</v>
      </c>
      <c r="O2404" t="str">
        <f>VLOOKUP($D2404,metadata!$B$2:$S$451,12,0)</f>
        <v>diptera</v>
      </c>
      <c r="P2404" t="str">
        <f>VLOOKUP($D2404,metadata!$B$2:$S$451,13,0)</f>
        <v>BER</v>
      </c>
      <c r="Q2404">
        <f>VLOOKUP($D2404,metadata!$B$2:$S$451,14,0)</f>
        <v>39.766666666666701</v>
      </c>
      <c r="R2404">
        <f>VLOOKUP($D2404,metadata!$B$2:$S$451,15,0)</f>
        <v>-74.983333333333306</v>
      </c>
      <c r="S2404" t="str">
        <f>VLOOKUP($D2404,metadata!$B$2:$S$451,16,0)</f>
        <v/>
      </c>
      <c r="T2404" t="str">
        <f>VLOOKUP($D2404,metadata!$B$2:$S$451,17,0)</f>
        <v/>
      </c>
      <c r="U2404" t="str">
        <f>VLOOKUP($D2404,metadata!$B$2:$S$451,18,0)</f>
        <v/>
      </c>
      <c r="V2404">
        <f>VLOOKUP($D2404,metadata!$B$2:$Z$451,19,0)</f>
        <v>530.5</v>
      </c>
      <c r="W2404" t="str">
        <f>VLOOKUP($D2404,metadata!$B$2:$Z$451,20,0)</f>
        <v>acc</v>
      </c>
      <c r="X2404" t="str">
        <f>VLOOKUP($D2404,metadata!$B$2:$Z$451,21,0)</f>
        <v/>
      </c>
      <c r="Y2404" t="str">
        <f>VLOOKUP($D2404,metadata!$B$2:$Z$451,22,0)</f>
        <v>55-13</v>
      </c>
      <c r="Z2404" t="str">
        <f>VLOOKUP($D2404,metadata!$B$2:$Z$451,23,0)</f>
        <v/>
      </c>
      <c r="AA2404" t="str">
        <f>VLOOKUP($D2404,metadata!$B$2:$Z$451,24,0)</f>
        <v/>
      </c>
      <c r="AB2404" t="str">
        <f>VLOOKUP($D2404,metadata!$B$2:$Z$451,25,0)</f>
        <v/>
      </c>
      <c r="AC2404">
        <v>14.2056074766355</v>
      </c>
      <c r="AD2404">
        <v>13.3137044082375</v>
      </c>
      <c r="AF2404">
        <f>IF(AE2404="",V2404,AE2404)</f>
        <v>530.5</v>
      </c>
      <c r="AG2404">
        <v>14.25</v>
      </c>
      <c r="AH2404">
        <v>2012</v>
      </c>
      <c r="AI2404" t="s">
        <v>37</v>
      </c>
      <c r="AJ2404" t="s">
        <v>37</v>
      </c>
    </row>
    <row r="2405" spans="3:36" x14ac:dyDescent="0.3">
      <c r="C2405">
        <v>2405</v>
      </c>
      <c r="D2405" t="str">
        <f t="shared" si="70"/>
        <v>55-BER</v>
      </c>
      <c r="E2405" t="str">
        <f>VLOOKUP($D2405,metadata!$B$2:$S$451,2,0)</f>
        <v>Urbanski, J; Mogi, M; O'Donnell, D; DeCotiis, M; Toma, T; Armbruster, P</v>
      </c>
      <c r="F2405" t="str">
        <f>VLOOKUP($D2405,metadata!$B$2:$S$451,3,0)</f>
        <v>Rapid Adaptive Evolution of Photoperiodic Response during Invasion and Range Expansion across a Climatic Gradient</v>
      </c>
      <c r="G2405" t="str">
        <f>VLOOKUP($D2405,metadata!$B$2:$S$451,4,0)</f>
        <v>10.1086/664709</v>
      </c>
      <c r="H2405" t="str">
        <f>VLOOKUP($D2405,metadata!$B$2:$S$451,5,0)</f>
        <v>y</v>
      </c>
      <c r="I2405" t="str">
        <f>VLOOKUP($D2405,metadata!$B$2:$S$451,6,0)</f>
        <v>a</v>
      </c>
      <c r="J2405" t="str">
        <f>VLOOKUP($D2405,metadata!$B$2:$S$451,7,0)</f>
        <v>i</v>
      </c>
      <c r="K2405">
        <f>VLOOKUP($D2405,metadata!$B$2:$S$451,8,0)</f>
        <v>21</v>
      </c>
      <c r="L2405">
        <f>VLOOKUP($D2405,metadata!$B$2:$S$451,9,0)</f>
        <v>12</v>
      </c>
      <c r="M2405" t="str">
        <f>VLOOKUP($D2405,metadata!$B$2:$S$451,10,0)</f>
        <v/>
      </c>
      <c r="N2405" t="str">
        <f>VLOOKUP($D2405,metadata!$B$2:$S$451,11,0)</f>
        <v>Aedes albopictus</v>
      </c>
      <c r="O2405" t="str">
        <f>VLOOKUP($D2405,metadata!$B$2:$S$451,12,0)</f>
        <v>diptera</v>
      </c>
      <c r="P2405" t="str">
        <f>VLOOKUP($D2405,metadata!$B$2:$S$451,13,0)</f>
        <v>BER</v>
      </c>
      <c r="Q2405">
        <f>VLOOKUP($D2405,metadata!$B$2:$S$451,14,0)</f>
        <v>39.766666666666701</v>
      </c>
      <c r="R2405">
        <f>VLOOKUP($D2405,metadata!$B$2:$S$451,15,0)</f>
        <v>-74.983333333333306</v>
      </c>
      <c r="S2405" t="str">
        <f>VLOOKUP($D2405,metadata!$B$2:$S$451,16,0)</f>
        <v/>
      </c>
      <c r="T2405" t="str">
        <f>VLOOKUP($D2405,metadata!$B$2:$S$451,17,0)</f>
        <v/>
      </c>
      <c r="U2405" t="str">
        <f>VLOOKUP($D2405,metadata!$B$2:$S$451,18,0)</f>
        <v/>
      </c>
      <c r="V2405">
        <f>VLOOKUP($D2405,metadata!$B$2:$Z$451,19,0)</f>
        <v>530.5</v>
      </c>
      <c r="W2405" t="str">
        <f>VLOOKUP($D2405,metadata!$B$2:$Z$451,20,0)</f>
        <v>acc</v>
      </c>
      <c r="X2405" t="str">
        <f>VLOOKUP($D2405,metadata!$B$2:$Z$451,21,0)</f>
        <v/>
      </c>
      <c r="Y2405" t="str">
        <f>VLOOKUP($D2405,metadata!$B$2:$Z$451,22,0)</f>
        <v>55-13</v>
      </c>
      <c r="Z2405" t="str">
        <f>VLOOKUP($D2405,metadata!$B$2:$Z$451,23,0)</f>
        <v/>
      </c>
      <c r="AA2405" t="str">
        <f>VLOOKUP($D2405,metadata!$B$2:$Z$451,24,0)</f>
        <v/>
      </c>
      <c r="AB2405" t="str">
        <f>VLOOKUP($D2405,metadata!$B$2:$Z$451,25,0)</f>
        <v/>
      </c>
      <c r="AC2405">
        <v>14.504672897196199</v>
      </c>
      <c r="AD2405">
        <v>2.1566454387561</v>
      </c>
      <c r="AF2405">
        <f>IF(AE2405="",V2405,AE2405)</f>
        <v>530.5</v>
      </c>
      <c r="AG2405">
        <v>14.5</v>
      </c>
      <c r="AH2405">
        <v>2012</v>
      </c>
      <c r="AI2405" t="s">
        <v>37</v>
      </c>
      <c r="AJ2405" t="s">
        <v>37</v>
      </c>
    </row>
    <row r="2406" spans="3:36" x14ac:dyDescent="0.3">
      <c r="C2406">
        <v>2406</v>
      </c>
      <c r="D2406" t="str">
        <f t="shared" si="70"/>
        <v>55-BER</v>
      </c>
      <c r="E2406" t="str">
        <f>VLOOKUP($D2406,metadata!$B$2:$S$451,2,0)</f>
        <v>Urbanski, J; Mogi, M; O'Donnell, D; DeCotiis, M; Toma, T; Armbruster, P</v>
      </c>
      <c r="F2406" t="str">
        <f>VLOOKUP($D2406,metadata!$B$2:$S$451,3,0)</f>
        <v>Rapid Adaptive Evolution of Photoperiodic Response during Invasion and Range Expansion across a Climatic Gradient</v>
      </c>
      <c r="G2406" t="str">
        <f>VLOOKUP($D2406,metadata!$B$2:$S$451,4,0)</f>
        <v>10.1086/664709</v>
      </c>
      <c r="H2406" t="str">
        <f>VLOOKUP($D2406,metadata!$B$2:$S$451,5,0)</f>
        <v>y</v>
      </c>
      <c r="I2406" t="str">
        <f>VLOOKUP($D2406,metadata!$B$2:$S$451,6,0)</f>
        <v>a</v>
      </c>
      <c r="J2406" t="str">
        <f>VLOOKUP($D2406,metadata!$B$2:$S$451,7,0)</f>
        <v>i</v>
      </c>
      <c r="K2406">
        <f>VLOOKUP($D2406,metadata!$B$2:$S$451,8,0)</f>
        <v>21</v>
      </c>
      <c r="L2406">
        <f>VLOOKUP($D2406,metadata!$B$2:$S$451,9,0)</f>
        <v>12</v>
      </c>
      <c r="M2406" t="str">
        <f>VLOOKUP($D2406,metadata!$B$2:$S$451,10,0)</f>
        <v/>
      </c>
      <c r="N2406" t="str">
        <f>VLOOKUP($D2406,metadata!$B$2:$S$451,11,0)</f>
        <v>Aedes albopictus</v>
      </c>
      <c r="O2406" t="str">
        <f>VLOOKUP($D2406,metadata!$B$2:$S$451,12,0)</f>
        <v>diptera</v>
      </c>
      <c r="P2406" t="str">
        <f>VLOOKUP($D2406,metadata!$B$2:$S$451,13,0)</f>
        <v>BER</v>
      </c>
      <c r="Q2406">
        <f>VLOOKUP($D2406,metadata!$B$2:$S$451,14,0)</f>
        <v>39.766666666666701</v>
      </c>
      <c r="R2406">
        <f>VLOOKUP($D2406,metadata!$B$2:$S$451,15,0)</f>
        <v>-74.983333333333306</v>
      </c>
      <c r="S2406" t="str">
        <f>VLOOKUP($D2406,metadata!$B$2:$S$451,16,0)</f>
        <v/>
      </c>
      <c r="T2406" t="str">
        <f>VLOOKUP($D2406,metadata!$B$2:$S$451,17,0)</f>
        <v/>
      </c>
      <c r="U2406" t="str">
        <f>VLOOKUP($D2406,metadata!$B$2:$S$451,18,0)</f>
        <v/>
      </c>
      <c r="V2406">
        <f>VLOOKUP($D2406,metadata!$B$2:$Z$451,19,0)</f>
        <v>530.5</v>
      </c>
      <c r="W2406" t="str">
        <f>VLOOKUP($D2406,metadata!$B$2:$Z$451,20,0)</f>
        <v>acc</v>
      </c>
      <c r="X2406" t="str">
        <f>VLOOKUP($D2406,metadata!$B$2:$Z$451,21,0)</f>
        <v/>
      </c>
      <c r="Y2406" t="str">
        <f>VLOOKUP($D2406,metadata!$B$2:$Z$451,22,0)</f>
        <v>55-13</v>
      </c>
      <c r="Z2406" t="str">
        <f>VLOOKUP($D2406,metadata!$B$2:$Z$451,23,0)</f>
        <v/>
      </c>
      <c r="AA2406" t="str">
        <f>VLOOKUP($D2406,metadata!$B$2:$Z$451,24,0)</f>
        <v/>
      </c>
      <c r="AB2406" t="str">
        <f>VLOOKUP($D2406,metadata!$B$2:$Z$451,25,0)</f>
        <v/>
      </c>
      <c r="AC2406">
        <v>15.9551401869158</v>
      </c>
      <c r="AD2406">
        <v>2.6555289057976998</v>
      </c>
      <c r="AF2406">
        <f>IF(AE2406="",V2406,AE2406)</f>
        <v>530.5</v>
      </c>
      <c r="AG2406">
        <v>16</v>
      </c>
      <c r="AH2406">
        <v>2012</v>
      </c>
      <c r="AI2406" t="s">
        <v>37</v>
      </c>
      <c r="AJ2406" t="s">
        <v>37</v>
      </c>
    </row>
    <row r="2407" spans="3:36" x14ac:dyDescent="0.3">
      <c r="C2407">
        <v>2407</v>
      </c>
      <c r="D2407" t="str">
        <f t="shared" si="70"/>
        <v>55-FAY</v>
      </c>
      <c r="E2407" t="str">
        <f>VLOOKUP($D2407,metadata!$B$2:$S$451,2,0)</f>
        <v>Urbanski, J; Mogi, M; O'Donnell, D; DeCotiis, M; Toma, T; Armbruster, P</v>
      </c>
      <c r="F2407" t="str">
        <f>VLOOKUP($D2407,metadata!$B$2:$S$451,3,0)</f>
        <v>Rapid Adaptive Evolution of Photoperiodic Response during Invasion and Range Expansion across a Climatic Gradient</v>
      </c>
      <c r="G2407" t="str">
        <f>VLOOKUP($D2407,metadata!$B$2:$S$451,4,0)</f>
        <v>10.1086/664709</v>
      </c>
      <c r="H2407" t="str">
        <f>VLOOKUP($D2407,metadata!$B$2:$S$451,5,0)</f>
        <v>y</v>
      </c>
      <c r="I2407" t="str">
        <f>VLOOKUP($D2407,metadata!$B$2:$S$451,6,0)</f>
        <v>a</v>
      </c>
      <c r="J2407" t="str">
        <f>VLOOKUP($D2407,metadata!$B$2:$S$451,7,0)</f>
        <v>i</v>
      </c>
      <c r="K2407">
        <f>VLOOKUP($D2407,metadata!$B$2:$S$451,8,0)</f>
        <v>21</v>
      </c>
      <c r="L2407">
        <f>VLOOKUP($D2407,metadata!$B$2:$S$451,9,0)</f>
        <v>12</v>
      </c>
      <c r="M2407" t="str">
        <f>VLOOKUP($D2407,metadata!$B$2:$S$451,10,0)</f>
        <v/>
      </c>
      <c r="N2407" t="str">
        <f>VLOOKUP($D2407,metadata!$B$2:$S$451,11,0)</f>
        <v>Aedes albopictus</v>
      </c>
      <c r="O2407" t="str">
        <f>VLOOKUP($D2407,metadata!$B$2:$S$451,12,0)</f>
        <v>diptera</v>
      </c>
      <c r="P2407" t="str">
        <f>VLOOKUP($D2407,metadata!$B$2:$S$451,13,0)</f>
        <v>FAY</v>
      </c>
      <c r="Q2407">
        <f>VLOOKUP($D2407,metadata!$B$2:$S$451,14,0)</f>
        <v>35.016666666666701</v>
      </c>
      <c r="R2407">
        <f>VLOOKUP($D2407,metadata!$B$2:$S$451,15,0)</f>
        <v>-78.0833333333333</v>
      </c>
      <c r="S2407" t="str">
        <f>VLOOKUP($D2407,metadata!$B$2:$S$451,16,0)</f>
        <v/>
      </c>
      <c r="T2407" t="str">
        <f>VLOOKUP($D2407,metadata!$B$2:$S$451,17,0)</f>
        <v/>
      </c>
      <c r="U2407" t="str">
        <f>VLOOKUP($D2407,metadata!$B$2:$S$451,18,0)</f>
        <v/>
      </c>
      <c r="V2407">
        <f>VLOOKUP($D2407,metadata!$B$2:$Z$451,19,0)</f>
        <v>542.5</v>
      </c>
      <c r="W2407" t="str">
        <f>VLOOKUP($D2407,metadata!$B$2:$Z$451,20,0)</f>
        <v>acc</v>
      </c>
      <c r="X2407" t="str">
        <f>VLOOKUP($D2407,metadata!$B$2:$Z$451,21,0)</f>
        <v/>
      </c>
      <c r="Y2407" t="str">
        <f>VLOOKUP($D2407,metadata!$B$2:$Z$451,22,0)</f>
        <v>55-14</v>
      </c>
      <c r="Z2407" t="str">
        <f>VLOOKUP($D2407,metadata!$B$2:$Z$451,23,0)</f>
        <v/>
      </c>
      <c r="AA2407" t="str">
        <f>VLOOKUP($D2407,metadata!$B$2:$Z$451,24,0)</f>
        <v/>
      </c>
      <c r="AB2407" t="str">
        <f>VLOOKUP($D2407,metadata!$B$2:$Z$451,25,0)</f>
        <v/>
      </c>
      <c r="AC2407">
        <v>8</v>
      </c>
      <c r="AD2407">
        <v>94.965595165549402</v>
      </c>
      <c r="AF2407">
        <f>IF(AE2407="",V2407,AE2407)</f>
        <v>542.5</v>
      </c>
      <c r="AG2407">
        <v>8</v>
      </c>
      <c r="AH2407">
        <v>2012</v>
      </c>
      <c r="AI2407" t="s">
        <v>37</v>
      </c>
      <c r="AJ2407" t="s">
        <v>37</v>
      </c>
    </row>
    <row r="2408" spans="3:36" x14ac:dyDescent="0.3">
      <c r="C2408">
        <v>2408</v>
      </c>
      <c r="D2408" t="str">
        <f t="shared" si="70"/>
        <v>55-FAY</v>
      </c>
      <c r="E2408" t="str">
        <f>VLOOKUP($D2408,metadata!$B$2:$S$451,2,0)</f>
        <v>Urbanski, J; Mogi, M; O'Donnell, D; DeCotiis, M; Toma, T; Armbruster, P</v>
      </c>
      <c r="F2408" t="str">
        <f>VLOOKUP($D2408,metadata!$B$2:$S$451,3,0)</f>
        <v>Rapid Adaptive Evolution of Photoperiodic Response during Invasion and Range Expansion across a Climatic Gradient</v>
      </c>
      <c r="G2408" t="str">
        <f>VLOOKUP($D2408,metadata!$B$2:$S$451,4,0)</f>
        <v>10.1086/664709</v>
      </c>
      <c r="H2408" t="str">
        <f>VLOOKUP($D2408,metadata!$B$2:$S$451,5,0)</f>
        <v>y</v>
      </c>
      <c r="I2408" t="str">
        <f>VLOOKUP($D2408,metadata!$B$2:$S$451,6,0)</f>
        <v>a</v>
      </c>
      <c r="J2408" t="str">
        <f>VLOOKUP($D2408,metadata!$B$2:$S$451,7,0)</f>
        <v>i</v>
      </c>
      <c r="K2408">
        <f>VLOOKUP($D2408,metadata!$B$2:$S$451,8,0)</f>
        <v>21</v>
      </c>
      <c r="L2408">
        <f>VLOOKUP($D2408,metadata!$B$2:$S$451,9,0)</f>
        <v>12</v>
      </c>
      <c r="M2408" t="str">
        <f>VLOOKUP($D2408,metadata!$B$2:$S$451,10,0)</f>
        <v/>
      </c>
      <c r="N2408" t="str">
        <f>VLOOKUP($D2408,metadata!$B$2:$S$451,11,0)</f>
        <v>Aedes albopictus</v>
      </c>
      <c r="O2408" t="str">
        <f>VLOOKUP($D2408,metadata!$B$2:$S$451,12,0)</f>
        <v>diptera</v>
      </c>
      <c r="P2408" t="str">
        <f>VLOOKUP($D2408,metadata!$B$2:$S$451,13,0)</f>
        <v>FAY</v>
      </c>
      <c r="Q2408">
        <f>VLOOKUP($D2408,metadata!$B$2:$S$451,14,0)</f>
        <v>35.016666666666701</v>
      </c>
      <c r="R2408">
        <f>VLOOKUP($D2408,metadata!$B$2:$S$451,15,0)</f>
        <v>-78.0833333333333</v>
      </c>
      <c r="S2408" t="str">
        <f>VLOOKUP($D2408,metadata!$B$2:$S$451,16,0)</f>
        <v/>
      </c>
      <c r="T2408" t="str">
        <f>VLOOKUP($D2408,metadata!$B$2:$S$451,17,0)</f>
        <v/>
      </c>
      <c r="U2408" t="str">
        <f>VLOOKUP($D2408,metadata!$B$2:$S$451,18,0)</f>
        <v/>
      </c>
      <c r="V2408">
        <f>VLOOKUP($D2408,metadata!$B$2:$Z$451,19,0)</f>
        <v>542.5</v>
      </c>
      <c r="W2408" t="str">
        <f>VLOOKUP($D2408,metadata!$B$2:$Z$451,20,0)</f>
        <v>acc</v>
      </c>
      <c r="X2408" t="str">
        <f>VLOOKUP($D2408,metadata!$B$2:$Z$451,21,0)</f>
        <v/>
      </c>
      <c r="Y2408" t="str">
        <f>VLOOKUP($D2408,metadata!$B$2:$Z$451,22,0)</f>
        <v>55-14</v>
      </c>
      <c r="Z2408" t="str">
        <f>VLOOKUP($D2408,metadata!$B$2:$Z$451,23,0)</f>
        <v/>
      </c>
      <c r="AA2408" t="str">
        <f>VLOOKUP($D2408,metadata!$B$2:$Z$451,24,0)</f>
        <v/>
      </c>
      <c r="AB2408" t="str">
        <f>VLOOKUP($D2408,metadata!$B$2:$Z$451,25,0)</f>
        <v/>
      </c>
      <c r="AC2408">
        <v>11.9926873857404</v>
      </c>
      <c r="AD2408">
        <v>83.941448303879696</v>
      </c>
      <c r="AF2408">
        <f>IF(AE2408="",V2408,AE2408)</f>
        <v>542.5</v>
      </c>
      <c r="AG2408">
        <v>12</v>
      </c>
      <c r="AH2408">
        <v>2012</v>
      </c>
      <c r="AI2408" t="s">
        <v>37</v>
      </c>
      <c r="AJ2408" t="s">
        <v>37</v>
      </c>
    </row>
    <row r="2409" spans="3:36" x14ac:dyDescent="0.3">
      <c r="C2409">
        <v>2409</v>
      </c>
      <c r="D2409" t="str">
        <f t="shared" si="70"/>
        <v>55-FAY</v>
      </c>
      <c r="E2409" t="str">
        <f>VLOOKUP($D2409,metadata!$B$2:$S$451,2,0)</f>
        <v>Urbanski, J; Mogi, M; O'Donnell, D; DeCotiis, M; Toma, T; Armbruster, P</v>
      </c>
      <c r="F2409" t="str">
        <f>VLOOKUP($D2409,metadata!$B$2:$S$451,3,0)</f>
        <v>Rapid Adaptive Evolution of Photoperiodic Response during Invasion and Range Expansion across a Climatic Gradient</v>
      </c>
      <c r="G2409" t="str">
        <f>VLOOKUP($D2409,metadata!$B$2:$S$451,4,0)</f>
        <v>10.1086/664709</v>
      </c>
      <c r="H2409" t="str">
        <f>VLOOKUP($D2409,metadata!$B$2:$S$451,5,0)</f>
        <v>y</v>
      </c>
      <c r="I2409" t="str">
        <f>VLOOKUP($D2409,metadata!$B$2:$S$451,6,0)</f>
        <v>a</v>
      </c>
      <c r="J2409" t="str">
        <f>VLOOKUP($D2409,metadata!$B$2:$S$451,7,0)</f>
        <v>i</v>
      </c>
      <c r="K2409">
        <f>VLOOKUP($D2409,metadata!$B$2:$S$451,8,0)</f>
        <v>21</v>
      </c>
      <c r="L2409">
        <f>VLOOKUP($D2409,metadata!$B$2:$S$451,9,0)</f>
        <v>12</v>
      </c>
      <c r="M2409" t="str">
        <f>VLOOKUP($D2409,metadata!$B$2:$S$451,10,0)</f>
        <v/>
      </c>
      <c r="N2409" t="str">
        <f>VLOOKUP($D2409,metadata!$B$2:$S$451,11,0)</f>
        <v>Aedes albopictus</v>
      </c>
      <c r="O2409" t="str">
        <f>VLOOKUP($D2409,metadata!$B$2:$S$451,12,0)</f>
        <v>diptera</v>
      </c>
      <c r="P2409" t="str">
        <f>VLOOKUP($D2409,metadata!$B$2:$S$451,13,0)</f>
        <v>FAY</v>
      </c>
      <c r="Q2409">
        <f>VLOOKUP($D2409,metadata!$B$2:$S$451,14,0)</f>
        <v>35.016666666666701</v>
      </c>
      <c r="R2409">
        <f>VLOOKUP($D2409,metadata!$B$2:$S$451,15,0)</f>
        <v>-78.0833333333333</v>
      </c>
      <c r="S2409" t="str">
        <f>VLOOKUP($D2409,metadata!$B$2:$S$451,16,0)</f>
        <v/>
      </c>
      <c r="T2409" t="str">
        <f>VLOOKUP($D2409,metadata!$B$2:$S$451,17,0)</f>
        <v/>
      </c>
      <c r="U2409" t="str">
        <f>VLOOKUP($D2409,metadata!$B$2:$S$451,18,0)</f>
        <v/>
      </c>
      <c r="V2409">
        <f>VLOOKUP($D2409,metadata!$B$2:$Z$451,19,0)</f>
        <v>542.5</v>
      </c>
      <c r="W2409" t="str">
        <f>VLOOKUP($D2409,metadata!$B$2:$Z$451,20,0)</f>
        <v>acc</v>
      </c>
      <c r="X2409" t="str">
        <f>VLOOKUP($D2409,metadata!$B$2:$Z$451,21,0)</f>
        <v/>
      </c>
      <c r="Y2409" t="str">
        <f>VLOOKUP($D2409,metadata!$B$2:$Z$451,22,0)</f>
        <v>55-14</v>
      </c>
      <c r="Z2409" t="str">
        <f>VLOOKUP($D2409,metadata!$B$2:$Z$451,23,0)</f>
        <v/>
      </c>
      <c r="AA2409" t="str">
        <f>VLOOKUP($D2409,metadata!$B$2:$Z$451,24,0)</f>
        <v/>
      </c>
      <c r="AB2409" t="str">
        <f>VLOOKUP($D2409,metadata!$B$2:$Z$451,25,0)</f>
        <v/>
      </c>
      <c r="AC2409">
        <v>12.7385740402193</v>
      </c>
      <c r="AD2409">
        <v>89.133594860857102</v>
      </c>
      <c r="AF2409">
        <f>IF(AE2409="",V2409,AE2409)</f>
        <v>542.5</v>
      </c>
      <c r="AG2409">
        <v>12.5</v>
      </c>
      <c r="AH2409">
        <v>2012</v>
      </c>
      <c r="AI2409" t="s">
        <v>37</v>
      </c>
      <c r="AJ2409" t="s">
        <v>37</v>
      </c>
    </row>
    <row r="2410" spans="3:36" x14ac:dyDescent="0.3">
      <c r="C2410">
        <v>2410</v>
      </c>
      <c r="D2410" t="str">
        <f t="shared" si="70"/>
        <v>55-FAY</v>
      </c>
      <c r="E2410" t="str">
        <f>VLOOKUP($D2410,metadata!$B$2:$S$451,2,0)</f>
        <v>Urbanski, J; Mogi, M; O'Donnell, D; DeCotiis, M; Toma, T; Armbruster, P</v>
      </c>
      <c r="F2410" t="str">
        <f>VLOOKUP($D2410,metadata!$B$2:$S$451,3,0)</f>
        <v>Rapid Adaptive Evolution of Photoperiodic Response during Invasion and Range Expansion across a Climatic Gradient</v>
      </c>
      <c r="G2410" t="str">
        <f>VLOOKUP($D2410,metadata!$B$2:$S$451,4,0)</f>
        <v>10.1086/664709</v>
      </c>
      <c r="H2410" t="str">
        <f>VLOOKUP($D2410,metadata!$B$2:$S$451,5,0)</f>
        <v>y</v>
      </c>
      <c r="I2410" t="str">
        <f>VLOOKUP($D2410,metadata!$B$2:$S$451,6,0)</f>
        <v>a</v>
      </c>
      <c r="J2410" t="str">
        <f>VLOOKUP($D2410,metadata!$B$2:$S$451,7,0)</f>
        <v>i</v>
      </c>
      <c r="K2410">
        <f>VLOOKUP($D2410,metadata!$B$2:$S$451,8,0)</f>
        <v>21</v>
      </c>
      <c r="L2410">
        <f>VLOOKUP($D2410,metadata!$B$2:$S$451,9,0)</f>
        <v>12</v>
      </c>
      <c r="M2410" t="str">
        <f>VLOOKUP($D2410,metadata!$B$2:$S$451,10,0)</f>
        <v/>
      </c>
      <c r="N2410" t="str">
        <f>VLOOKUP($D2410,metadata!$B$2:$S$451,11,0)</f>
        <v>Aedes albopictus</v>
      </c>
      <c r="O2410" t="str">
        <f>VLOOKUP($D2410,metadata!$B$2:$S$451,12,0)</f>
        <v>diptera</v>
      </c>
      <c r="P2410" t="str">
        <f>VLOOKUP($D2410,metadata!$B$2:$S$451,13,0)</f>
        <v>FAY</v>
      </c>
      <c r="Q2410">
        <f>VLOOKUP($D2410,metadata!$B$2:$S$451,14,0)</f>
        <v>35.016666666666701</v>
      </c>
      <c r="R2410">
        <f>VLOOKUP($D2410,metadata!$B$2:$S$451,15,0)</f>
        <v>-78.0833333333333</v>
      </c>
      <c r="S2410" t="str">
        <f>VLOOKUP($D2410,metadata!$B$2:$S$451,16,0)</f>
        <v/>
      </c>
      <c r="T2410" t="str">
        <f>VLOOKUP($D2410,metadata!$B$2:$S$451,17,0)</f>
        <v/>
      </c>
      <c r="U2410" t="str">
        <f>VLOOKUP($D2410,metadata!$B$2:$S$451,18,0)</f>
        <v/>
      </c>
      <c r="V2410">
        <f>VLOOKUP($D2410,metadata!$B$2:$Z$451,19,0)</f>
        <v>542.5</v>
      </c>
      <c r="W2410" t="str">
        <f>VLOOKUP($D2410,metadata!$B$2:$Z$451,20,0)</f>
        <v>acc</v>
      </c>
      <c r="X2410" t="str">
        <f>VLOOKUP($D2410,metadata!$B$2:$Z$451,21,0)</f>
        <v/>
      </c>
      <c r="Y2410" t="str">
        <f>VLOOKUP($D2410,metadata!$B$2:$Z$451,22,0)</f>
        <v>55-14</v>
      </c>
      <c r="Z2410" t="str">
        <f>VLOOKUP($D2410,metadata!$B$2:$Z$451,23,0)</f>
        <v/>
      </c>
      <c r="AA2410" t="str">
        <f>VLOOKUP($D2410,metadata!$B$2:$Z$451,24,0)</f>
        <v/>
      </c>
      <c r="AB2410" t="str">
        <f>VLOOKUP($D2410,metadata!$B$2:$Z$451,25,0)</f>
        <v/>
      </c>
      <c r="AC2410">
        <v>12.489945155393</v>
      </c>
      <c r="AD2410">
        <v>79.763990452975804</v>
      </c>
      <c r="AF2410">
        <f>IF(AE2410="",V2410,AE2410)</f>
        <v>542.5</v>
      </c>
      <c r="AG2410">
        <v>12.75</v>
      </c>
      <c r="AH2410">
        <v>2012</v>
      </c>
      <c r="AI2410" t="s">
        <v>37</v>
      </c>
      <c r="AJ2410" t="s">
        <v>37</v>
      </c>
    </row>
    <row r="2411" spans="3:36" x14ac:dyDescent="0.3">
      <c r="C2411">
        <v>2411</v>
      </c>
      <c r="D2411" t="str">
        <f t="shared" si="70"/>
        <v>55-FAY</v>
      </c>
      <c r="E2411" t="str">
        <f>VLOOKUP($D2411,metadata!$B$2:$S$451,2,0)</f>
        <v>Urbanski, J; Mogi, M; O'Donnell, D; DeCotiis, M; Toma, T; Armbruster, P</v>
      </c>
      <c r="F2411" t="str">
        <f>VLOOKUP($D2411,metadata!$B$2:$S$451,3,0)</f>
        <v>Rapid Adaptive Evolution of Photoperiodic Response during Invasion and Range Expansion across a Climatic Gradient</v>
      </c>
      <c r="G2411" t="str">
        <f>VLOOKUP($D2411,metadata!$B$2:$S$451,4,0)</f>
        <v>10.1086/664709</v>
      </c>
      <c r="H2411" t="str">
        <f>VLOOKUP($D2411,metadata!$B$2:$S$451,5,0)</f>
        <v>y</v>
      </c>
      <c r="I2411" t="str">
        <f>VLOOKUP($D2411,metadata!$B$2:$S$451,6,0)</f>
        <v>a</v>
      </c>
      <c r="J2411" t="str">
        <f>VLOOKUP($D2411,metadata!$B$2:$S$451,7,0)</f>
        <v>i</v>
      </c>
      <c r="K2411">
        <f>VLOOKUP($D2411,metadata!$B$2:$S$451,8,0)</f>
        <v>21</v>
      </c>
      <c r="L2411">
        <f>VLOOKUP($D2411,metadata!$B$2:$S$451,9,0)</f>
        <v>12</v>
      </c>
      <c r="M2411" t="str">
        <f>VLOOKUP($D2411,metadata!$B$2:$S$451,10,0)</f>
        <v/>
      </c>
      <c r="N2411" t="str">
        <f>VLOOKUP($D2411,metadata!$B$2:$S$451,11,0)</f>
        <v>Aedes albopictus</v>
      </c>
      <c r="O2411" t="str">
        <f>VLOOKUP($D2411,metadata!$B$2:$S$451,12,0)</f>
        <v>diptera</v>
      </c>
      <c r="P2411" t="str">
        <f>VLOOKUP($D2411,metadata!$B$2:$S$451,13,0)</f>
        <v>FAY</v>
      </c>
      <c r="Q2411">
        <f>VLOOKUP($D2411,metadata!$B$2:$S$451,14,0)</f>
        <v>35.016666666666701</v>
      </c>
      <c r="R2411">
        <f>VLOOKUP($D2411,metadata!$B$2:$S$451,15,0)</f>
        <v>-78.0833333333333</v>
      </c>
      <c r="S2411" t="str">
        <f>VLOOKUP($D2411,metadata!$B$2:$S$451,16,0)</f>
        <v/>
      </c>
      <c r="T2411" t="str">
        <f>VLOOKUP($D2411,metadata!$B$2:$S$451,17,0)</f>
        <v/>
      </c>
      <c r="U2411" t="str">
        <f>VLOOKUP($D2411,metadata!$B$2:$S$451,18,0)</f>
        <v/>
      </c>
      <c r="V2411">
        <f>VLOOKUP($D2411,metadata!$B$2:$Z$451,19,0)</f>
        <v>542.5</v>
      </c>
      <c r="W2411" t="str">
        <f>VLOOKUP($D2411,metadata!$B$2:$Z$451,20,0)</f>
        <v>acc</v>
      </c>
      <c r="X2411" t="str">
        <f>VLOOKUP($D2411,metadata!$B$2:$Z$451,21,0)</f>
        <v/>
      </c>
      <c r="Y2411" t="str">
        <f>VLOOKUP($D2411,metadata!$B$2:$Z$451,22,0)</f>
        <v>55-14</v>
      </c>
      <c r="Z2411" t="str">
        <f>VLOOKUP($D2411,metadata!$B$2:$Z$451,23,0)</f>
        <v/>
      </c>
      <c r="AA2411" t="str">
        <f>VLOOKUP($D2411,metadata!$B$2:$Z$451,24,0)</f>
        <v/>
      </c>
      <c r="AB2411" t="str">
        <f>VLOOKUP($D2411,metadata!$B$2:$Z$451,25,0)</f>
        <v/>
      </c>
      <c r="AC2411">
        <v>13.016453382084</v>
      </c>
      <c r="AD2411">
        <v>56.488675604306302</v>
      </c>
      <c r="AF2411">
        <f>IF(AE2411="",V2411,AE2411)</f>
        <v>542.5</v>
      </c>
      <c r="AG2411">
        <v>13</v>
      </c>
      <c r="AH2411">
        <v>2012</v>
      </c>
      <c r="AI2411" t="s">
        <v>37</v>
      </c>
      <c r="AJ2411" t="s">
        <v>37</v>
      </c>
    </row>
    <row r="2412" spans="3:36" x14ac:dyDescent="0.3">
      <c r="C2412">
        <v>2412</v>
      </c>
      <c r="D2412" t="str">
        <f t="shared" si="70"/>
        <v>55-FAY</v>
      </c>
      <c r="E2412" t="str">
        <f>VLOOKUP($D2412,metadata!$B$2:$S$451,2,0)</f>
        <v>Urbanski, J; Mogi, M; O'Donnell, D; DeCotiis, M; Toma, T; Armbruster, P</v>
      </c>
      <c r="F2412" t="str">
        <f>VLOOKUP($D2412,metadata!$B$2:$S$451,3,0)</f>
        <v>Rapid Adaptive Evolution of Photoperiodic Response during Invasion and Range Expansion across a Climatic Gradient</v>
      </c>
      <c r="G2412" t="str">
        <f>VLOOKUP($D2412,metadata!$B$2:$S$451,4,0)</f>
        <v>10.1086/664709</v>
      </c>
      <c r="H2412" t="str">
        <f>VLOOKUP($D2412,metadata!$B$2:$S$451,5,0)</f>
        <v>y</v>
      </c>
      <c r="I2412" t="str">
        <f>VLOOKUP($D2412,metadata!$B$2:$S$451,6,0)</f>
        <v>a</v>
      </c>
      <c r="J2412" t="str">
        <f>VLOOKUP($D2412,metadata!$B$2:$S$451,7,0)</f>
        <v>i</v>
      </c>
      <c r="K2412">
        <f>VLOOKUP($D2412,metadata!$B$2:$S$451,8,0)</f>
        <v>21</v>
      </c>
      <c r="L2412">
        <f>VLOOKUP($D2412,metadata!$B$2:$S$451,9,0)</f>
        <v>12</v>
      </c>
      <c r="M2412" t="str">
        <f>VLOOKUP($D2412,metadata!$B$2:$S$451,10,0)</f>
        <v/>
      </c>
      <c r="N2412" t="str">
        <f>VLOOKUP($D2412,metadata!$B$2:$S$451,11,0)</f>
        <v>Aedes albopictus</v>
      </c>
      <c r="O2412" t="str">
        <f>VLOOKUP($D2412,metadata!$B$2:$S$451,12,0)</f>
        <v>diptera</v>
      </c>
      <c r="P2412" t="str">
        <f>VLOOKUP($D2412,metadata!$B$2:$S$451,13,0)</f>
        <v>FAY</v>
      </c>
      <c r="Q2412">
        <f>VLOOKUP($D2412,metadata!$B$2:$S$451,14,0)</f>
        <v>35.016666666666701</v>
      </c>
      <c r="R2412">
        <f>VLOOKUP($D2412,metadata!$B$2:$S$451,15,0)</f>
        <v>-78.0833333333333</v>
      </c>
      <c r="S2412" t="str">
        <f>VLOOKUP($D2412,metadata!$B$2:$S$451,16,0)</f>
        <v/>
      </c>
      <c r="T2412" t="str">
        <f>VLOOKUP($D2412,metadata!$B$2:$S$451,17,0)</f>
        <v/>
      </c>
      <c r="U2412" t="str">
        <f>VLOOKUP($D2412,metadata!$B$2:$S$451,18,0)</f>
        <v/>
      </c>
      <c r="V2412">
        <f>VLOOKUP($D2412,metadata!$B$2:$Z$451,19,0)</f>
        <v>542.5</v>
      </c>
      <c r="W2412" t="str">
        <f>VLOOKUP($D2412,metadata!$B$2:$Z$451,20,0)</f>
        <v>acc</v>
      </c>
      <c r="X2412" t="str">
        <f>VLOOKUP($D2412,metadata!$B$2:$Z$451,21,0)</f>
        <v/>
      </c>
      <c r="Y2412" t="str">
        <f>VLOOKUP($D2412,metadata!$B$2:$Z$451,22,0)</f>
        <v>55-14</v>
      </c>
      <c r="Z2412" t="str">
        <f>VLOOKUP($D2412,metadata!$B$2:$Z$451,23,0)</f>
        <v/>
      </c>
      <c r="AA2412" t="str">
        <f>VLOOKUP($D2412,metadata!$B$2:$Z$451,24,0)</f>
        <v/>
      </c>
      <c r="AB2412" t="str">
        <f>VLOOKUP($D2412,metadata!$B$2:$Z$451,25,0)</f>
        <v/>
      </c>
      <c r="AC2412">
        <v>13.235831809872</v>
      </c>
      <c r="AD2412">
        <v>28.879748121064299</v>
      </c>
      <c r="AF2412">
        <f>IF(AE2412="",V2412,AE2412)</f>
        <v>542.5</v>
      </c>
      <c r="AG2412">
        <v>13.25</v>
      </c>
      <c r="AH2412">
        <v>2012</v>
      </c>
      <c r="AI2412" t="s">
        <v>37</v>
      </c>
      <c r="AJ2412" t="s">
        <v>37</v>
      </c>
    </row>
    <row r="2413" spans="3:36" x14ac:dyDescent="0.3">
      <c r="C2413">
        <v>2413</v>
      </c>
      <c r="D2413" t="str">
        <f t="shared" si="70"/>
        <v>55-FAY</v>
      </c>
      <c r="E2413" t="str">
        <f>VLOOKUP($D2413,metadata!$B$2:$S$451,2,0)</f>
        <v>Urbanski, J; Mogi, M; O'Donnell, D; DeCotiis, M; Toma, T; Armbruster, P</v>
      </c>
      <c r="F2413" t="str">
        <f>VLOOKUP($D2413,metadata!$B$2:$S$451,3,0)</f>
        <v>Rapid Adaptive Evolution of Photoperiodic Response during Invasion and Range Expansion across a Climatic Gradient</v>
      </c>
      <c r="G2413" t="str">
        <f>VLOOKUP($D2413,metadata!$B$2:$S$451,4,0)</f>
        <v>10.1086/664709</v>
      </c>
      <c r="H2413" t="str">
        <f>VLOOKUP($D2413,metadata!$B$2:$S$451,5,0)</f>
        <v>y</v>
      </c>
      <c r="I2413" t="str">
        <f>VLOOKUP($D2413,metadata!$B$2:$S$451,6,0)</f>
        <v>a</v>
      </c>
      <c r="J2413" t="str">
        <f>VLOOKUP($D2413,metadata!$B$2:$S$451,7,0)</f>
        <v>i</v>
      </c>
      <c r="K2413">
        <f>VLOOKUP($D2413,metadata!$B$2:$S$451,8,0)</f>
        <v>21</v>
      </c>
      <c r="L2413">
        <f>VLOOKUP($D2413,metadata!$B$2:$S$451,9,0)</f>
        <v>12</v>
      </c>
      <c r="M2413" t="str">
        <f>VLOOKUP($D2413,metadata!$B$2:$S$451,10,0)</f>
        <v/>
      </c>
      <c r="N2413" t="str">
        <f>VLOOKUP($D2413,metadata!$B$2:$S$451,11,0)</f>
        <v>Aedes albopictus</v>
      </c>
      <c r="O2413" t="str">
        <f>VLOOKUP($D2413,metadata!$B$2:$S$451,12,0)</f>
        <v>diptera</v>
      </c>
      <c r="P2413" t="str">
        <f>VLOOKUP($D2413,metadata!$B$2:$S$451,13,0)</f>
        <v>FAY</v>
      </c>
      <c r="Q2413">
        <f>VLOOKUP($D2413,metadata!$B$2:$S$451,14,0)</f>
        <v>35.016666666666701</v>
      </c>
      <c r="R2413">
        <f>VLOOKUP($D2413,metadata!$B$2:$S$451,15,0)</f>
        <v>-78.0833333333333</v>
      </c>
      <c r="S2413" t="str">
        <f>VLOOKUP($D2413,metadata!$B$2:$S$451,16,0)</f>
        <v/>
      </c>
      <c r="T2413" t="str">
        <f>VLOOKUP($D2413,metadata!$B$2:$S$451,17,0)</f>
        <v/>
      </c>
      <c r="U2413" t="str">
        <f>VLOOKUP($D2413,metadata!$B$2:$S$451,18,0)</f>
        <v/>
      </c>
      <c r="V2413">
        <f>VLOOKUP($D2413,metadata!$B$2:$Z$451,19,0)</f>
        <v>542.5</v>
      </c>
      <c r="W2413" t="str">
        <f>VLOOKUP($D2413,metadata!$B$2:$Z$451,20,0)</f>
        <v>acc</v>
      </c>
      <c r="X2413" t="str">
        <f>VLOOKUP($D2413,metadata!$B$2:$Z$451,21,0)</f>
        <v/>
      </c>
      <c r="Y2413" t="str">
        <f>VLOOKUP($D2413,metadata!$B$2:$Z$451,22,0)</f>
        <v>55-14</v>
      </c>
      <c r="Z2413" t="str">
        <f>VLOOKUP($D2413,metadata!$B$2:$Z$451,23,0)</f>
        <v/>
      </c>
      <c r="AA2413" t="str">
        <f>VLOOKUP($D2413,metadata!$B$2:$Z$451,24,0)</f>
        <v/>
      </c>
      <c r="AB2413" t="str">
        <f>VLOOKUP($D2413,metadata!$B$2:$Z$451,25,0)</f>
        <v/>
      </c>
      <c r="AC2413">
        <v>13.4698354661791</v>
      </c>
      <c r="AD2413">
        <v>10.1246699167174</v>
      </c>
      <c r="AF2413">
        <f>IF(AE2413="",V2413,AE2413)</f>
        <v>542.5</v>
      </c>
      <c r="AG2413">
        <v>13.5</v>
      </c>
      <c r="AH2413">
        <v>2012</v>
      </c>
      <c r="AI2413" t="s">
        <v>37</v>
      </c>
      <c r="AJ2413" t="s">
        <v>37</v>
      </c>
    </row>
    <row r="2414" spans="3:36" x14ac:dyDescent="0.3">
      <c r="C2414">
        <v>2414</v>
      </c>
      <c r="D2414" t="str">
        <f t="shared" si="70"/>
        <v>55-FAY</v>
      </c>
      <c r="E2414" t="str">
        <f>VLOOKUP($D2414,metadata!$B$2:$S$451,2,0)</f>
        <v>Urbanski, J; Mogi, M; O'Donnell, D; DeCotiis, M; Toma, T; Armbruster, P</v>
      </c>
      <c r="F2414" t="str">
        <f>VLOOKUP($D2414,metadata!$B$2:$S$451,3,0)</f>
        <v>Rapid Adaptive Evolution of Photoperiodic Response during Invasion and Range Expansion across a Climatic Gradient</v>
      </c>
      <c r="G2414" t="str">
        <f>VLOOKUP($D2414,metadata!$B$2:$S$451,4,0)</f>
        <v>10.1086/664709</v>
      </c>
      <c r="H2414" t="str">
        <f>VLOOKUP($D2414,metadata!$B$2:$S$451,5,0)</f>
        <v>y</v>
      </c>
      <c r="I2414" t="str">
        <f>VLOOKUP($D2414,metadata!$B$2:$S$451,6,0)</f>
        <v>a</v>
      </c>
      <c r="J2414" t="str">
        <f>VLOOKUP($D2414,metadata!$B$2:$S$451,7,0)</f>
        <v>i</v>
      </c>
      <c r="K2414">
        <f>VLOOKUP($D2414,metadata!$B$2:$S$451,8,0)</f>
        <v>21</v>
      </c>
      <c r="L2414">
        <f>VLOOKUP($D2414,metadata!$B$2:$S$451,9,0)</f>
        <v>12</v>
      </c>
      <c r="M2414" t="str">
        <f>VLOOKUP($D2414,metadata!$B$2:$S$451,10,0)</f>
        <v/>
      </c>
      <c r="N2414" t="str">
        <f>VLOOKUP($D2414,metadata!$B$2:$S$451,11,0)</f>
        <v>Aedes albopictus</v>
      </c>
      <c r="O2414" t="str">
        <f>VLOOKUP($D2414,metadata!$B$2:$S$451,12,0)</f>
        <v>diptera</v>
      </c>
      <c r="P2414" t="str">
        <f>VLOOKUP($D2414,metadata!$B$2:$S$451,13,0)</f>
        <v>FAY</v>
      </c>
      <c r="Q2414">
        <f>VLOOKUP($D2414,metadata!$B$2:$S$451,14,0)</f>
        <v>35.016666666666701</v>
      </c>
      <c r="R2414">
        <f>VLOOKUP($D2414,metadata!$B$2:$S$451,15,0)</f>
        <v>-78.0833333333333</v>
      </c>
      <c r="S2414" t="str">
        <f>VLOOKUP($D2414,metadata!$B$2:$S$451,16,0)</f>
        <v/>
      </c>
      <c r="T2414" t="str">
        <f>VLOOKUP($D2414,metadata!$B$2:$S$451,17,0)</f>
        <v/>
      </c>
      <c r="U2414" t="str">
        <f>VLOOKUP($D2414,metadata!$B$2:$S$451,18,0)</f>
        <v/>
      </c>
      <c r="V2414">
        <f>VLOOKUP($D2414,metadata!$B$2:$Z$451,19,0)</f>
        <v>542.5</v>
      </c>
      <c r="W2414" t="str">
        <f>VLOOKUP($D2414,metadata!$B$2:$Z$451,20,0)</f>
        <v>acc</v>
      </c>
      <c r="X2414" t="str">
        <f>VLOOKUP($D2414,metadata!$B$2:$Z$451,21,0)</f>
        <v/>
      </c>
      <c r="Y2414" t="str">
        <f>VLOOKUP($D2414,metadata!$B$2:$Z$451,22,0)</f>
        <v>55-14</v>
      </c>
      <c r="Z2414" t="str">
        <f>VLOOKUP($D2414,metadata!$B$2:$Z$451,23,0)</f>
        <v/>
      </c>
      <c r="AA2414" t="str">
        <f>VLOOKUP($D2414,metadata!$B$2:$Z$451,24,0)</f>
        <v/>
      </c>
      <c r="AB2414" t="str">
        <f>VLOOKUP($D2414,metadata!$B$2:$Z$451,25,0)</f>
        <v/>
      </c>
      <c r="AC2414">
        <v>13.7330895795246</v>
      </c>
      <c r="AD2414">
        <v>12.3759013812716</v>
      </c>
      <c r="AF2414">
        <f>IF(AE2414="",V2414,AE2414)</f>
        <v>542.5</v>
      </c>
      <c r="AG2414">
        <v>13.75</v>
      </c>
      <c r="AH2414">
        <v>2012</v>
      </c>
      <c r="AI2414" t="s">
        <v>37</v>
      </c>
      <c r="AJ2414" t="s">
        <v>37</v>
      </c>
    </row>
    <row r="2415" spans="3:36" x14ac:dyDescent="0.3">
      <c r="C2415">
        <v>2415</v>
      </c>
      <c r="D2415" t="str">
        <f t="shared" si="70"/>
        <v>55-FAY</v>
      </c>
      <c r="E2415" t="str">
        <f>VLOOKUP($D2415,metadata!$B$2:$S$451,2,0)</f>
        <v>Urbanski, J; Mogi, M; O'Donnell, D; DeCotiis, M; Toma, T; Armbruster, P</v>
      </c>
      <c r="F2415" t="str">
        <f>VLOOKUP($D2415,metadata!$B$2:$S$451,3,0)</f>
        <v>Rapid Adaptive Evolution of Photoperiodic Response during Invasion and Range Expansion across a Climatic Gradient</v>
      </c>
      <c r="G2415" t="str">
        <f>VLOOKUP($D2415,metadata!$B$2:$S$451,4,0)</f>
        <v>10.1086/664709</v>
      </c>
      <c r="H2415" t="str">
        <f>VLOOKUP($D2415,metadata!$B$2:$S$451,5,0)</f>
        <v>y</v>
      </c>
      <c r="I2415" t="str">
        <f>VLOOKUP($D2415,metadata!$B$2:$S$451,6,0)</f>
        <v>a</v>
      </c>
      <c r="J2415" t="str">
        <f>VLOOKUP($D2415,metadata!$B$2:$S$451,7,0)</f>
        <v>i</v>
      </c>
      <c r="K2415">
        <f>VLOOKUP($D2415,metadata!$B$2:$S$451,8,0)</f>
        <v>21</v>
      </c>
      <c r="L2415">
        <f>VLOOKUP($D2415,metadata!$B$2:$S$451,9,0)</f>
        <v>12</v>
      </c>
      <c r="M2415" t="str">
        <f>VLOOKUP($D2415,metadata!$B$2:$S$451,10,0)</f>
        <v/>
      </c>
      <c r="N2415" t="str">
        <f>VLOOKUP($D2415,metadata!$B$2:$S$451,11,0)</f>
        <v>Aedes albopictus</v>
      </c>
      <c r="O2415" t="str">
        <f>VLOOKUP($D2415,metadata!$B$2:$S$451,12,0)</f>
        <v>diptera</v>
      </c>
      <c r="P2415" t="str">
        <f>VLOOKUP($D2415,metadata!$B$2:$S$451,13,0)</f>
        <v>FAY</v>
      </c>
      <c r="Q2415">
        <f>VLOOKUP($D2415,metadata!$B$2:$S$451,14,0)</f>
        <v>35.016666666666701</v>
      </c>
      <c r="R2415">
        <f>VLOOKUP($D2415,metadata!$B$2:$S$451,15,0)</f>
        <v>-78.0833333333333</v>
      </c>
      <c r="S2415" t="str">
        <f>VLOOKUP($D2415,metadata!$B$2:$S$451,16,0)</f>
        <v/>
      </c>
      <c r="T2415" t="str">
        <f>VLOOKUP($D2415,metadata!$B$2:$S$451,17,0)</f>
        <v/>
      </c>
      <c r="U2415" t="str">
        <f>VLOOKUP($D2415,metadata!$B$2:$S$451,18,0)</f>
        <v/>
      </c>
      <c r="V2415">
        <f>VLOOKUP($D2415,metadata!$B$2:$Z$451,19,0)</f>
        <v>542.5</v>
      </c>
      <c r="W2415" t="str">
        <f>VLOOKUP($D2415,metadata!$B$2:$Z$451,20,0)</f>
        <v>acc</v>
      </c>
      <c r="X2415" t="str">
        <f>VLOOKUP($D2415,metadata!$B$2:$Z$451,21,0)</f>
        <v/>
      </c>
      <c r="Y2415" t="str">
        <f>VLOOKUP($D2415,metadata!$B$2:$Z$451,22,0)</f>
        <v>55-14</v>
      </c>
      <c r="Z2415" t="str">
        <f>VLOOKUP($D2415,metadata!$B$2:$Z$451,23,0)</f>
        <v/>
      </c>
      <c r="AA2415" t="str">
        <f>VLOOKUP($D2415,metadata!$B$2:$Z$451,24,0)</f>
        <v/>
      </c>
      <c r="AB2415" t="str">
        <f>VLOOKUP($D2415,metadata!$B$2:$Z$451,25,0)</f>
        <v/>
      </c>
      <c r="AC2415">
        <v>14.010968921389299</v>
      </c>
      <c r="AD2415">
        <v>2.4740376802762598</v>
      </c>
      <c r="AF2415">
        <f>IF(AE2415="",V2415,AE2415)</f>
        <v>542.5</v>
      </c>
      <c r="AG2415">
        <v>14</v>
      </c>
      <c r="AH2415">
        <v>2012</v>
      </c>
      <c r="AI2415" t="s">
        <v>37</v>
      </c>
      <c r="AJ2415" t="s">
        <v>37</v>
      </c>
    </row>
    <row r="2416" spans="3:36" x14ac:dyDescent="0.3">
      <c r="C2416">
        <v>2416</v>
      </c>
      <c r="D2416" t="str">
        <f t="shared" si="70"/>
        <v>55-FAY</v>
      </c>
      <c r="E2416" t="str">
        <f>VLOOKUP($D2416,metadata!$B$2:$S$451,2,0)</f>
        <v>Urbanski, J; Mogi, M; O'Donnell, D; DeCotiis, M; Toma, T; Armbruster, P</v>
      </c>
      <c r="F2416" t="str">
        <f>VLOOKUP($D2416,metadata!$B$2:$S$451,3,0)</f>
        <v>Rapid Adaptive Evolution of Photoperiodic Response during Invasion and Range Expansion across a Climatic Gradient</v>
      </c>
      <c r="G2416" t="str">
        <f>VLOOKUP($D2416,metadata!$B$2:$S$451,4,0)</f>
        <v>10.1086/664709</v>
      </c>
      <c r="H2416" t="str">
        <f>VLOOKUP($D2416,metadata!$B$2:$S$451,5,0)</f>
        <v>y</v>
      </c>
      <c r="I2416" t="str">
        <f>VLOOKUP($D2416,metadata!$B$2:$S$451,6,0)</f>
        <v>a</v>
      </c>
      <c r="J2416" t="str">
        <f>VLOOKUP($D2416,metadata!$B$2:$S$451,7,0)</f>
        <v>i</v>
      </c>
      <c r="K2416">
        <f>VLOOKUP($D2416,metadata!$B$2:$S$451,8,0)</f>
        <v>21</v>
      </c>
      <c r="L2416">
        <f>VLOOKUP($D2416,metadata!$B$2:$S$451,9,0)</f>
        <v>12</v>
      </c>
      <c r="M2416" t="str">
        <f>VLOOKUP($D2416,metadata!$B$2:$S$451,10,0)</f>
        <v/>
      </c>
      <c r="N2416" t="str">
        <f>VLOOKUP($D2416,metadata!$B$2:$S$451,11,0)</f>
        <v>Aedes albopictus</v>
      </c>
      <c r="O2416" t="str">
        <f>VLOOKUP($D2416,metadata!$B$2:$S$451,12,0)</f>
        <v>diptera</v>
      </c>
      <c r="P2416" t="str">
        <f>VLOOKUP($D2416,metadata!$B$2:$S$451,13,0)</f>
        <v>FAY</v>
      </c>
      <c r="Q2416">
        <f>VLOOKUP($D2416,metadata!$B$2:$S$451,14,0)</f>
        <v>35.016666666666701</v>
      </c>
      <c r="R2416">
        <f>VLOOKUP($D2416,metadata!$B$2:$S$451,15,0)</f>
        <v>-78.0833333333333</v>
      </c>
      <c r="S2416" t="str">
        <f>VLOOKUP($D2416,metadata!$B$2:$S$451,16,0)</f>
        <v/>
      </c>
      <c r="T2416" t="str">
        <f>VLOOKUP($D2416,metadata!$B$2:$S$451,17,0)</f>
        <v/>
      </c>
      <c r="U2416" t="str">
        <f>VLOOKUP($D2416,metadata!$B$2:$S$451,18,0)</f>
        <v/>
      </c>
      <c r="V2416">
        <f>VLOOKUP($D2416,metadata!$B$2:$Z$451,19,0)</f>
        <v>542.5</v>
      </c>
      <c r="W2416" t="str">
        <f>VLOOKUP($D2416,metadata!$B$2:$Z$451,20,0)</f>
        <v>acc</v>
      </c>
      <c r="X2416" t="str">
        <f>VLOOKUP($D2416,metadata!$B$2:$Z$451,21,0)</f>
        <v/>
      </c>
      <c r="Y2416" t="str">
        <f>VLOOKUP($D2416,metadata!$B$2:$Z$451,22,0)</f>
        <v>55-14</v>
      </c>
      <c r="Z2416" t="str">
        <f>VLOOKUP($D2416,metadata!$B$2:$Z$451,23,0)</f>
        <v/>
      </c>
      <c r="AA2416" t="str">
        <f>VLOOKUP($D2416,metadata!$B$2:$Z$451,24,0)</f>
        <v/>
      </c>
      <c r="AB2416" t="str">
        <f>VLOOKUP($D2416,metadata!$B$2:$Z$451,25,0)</f>
        <v/>
      </c>
      <c r="AC2416">
        <v>14.244972577696499</v>
      </c>
      <c r="AD2416">
        <v>-0.13520719073734699</v>
      </c>
      <c r="AF2416">
        <f>IF(AE2416="",V2416,AE2416)</f>
        <v>542.5</v>
      </c>
      <c r="AG2416">
        <v>14.25</v>
      </c>
      <c r="AH2416">
        <v>2012</v>
      </c>
      <c r="AI2416" t="s">
        <v>37</v>
      </c>
      <c r="AJ2416" t="s">
        <v>37</v>
      </c>
    </row>
    <row r="2417" spans="3:36" x14ac:dyDescent="0.3">
      <c r="C2417">
        <v>2417</v>
      </c>
      <c r="D2417" t="str">
        <f t="shared" si="70"/>
        <v>55-FAY</v>
      </c>
      <c r="E2417" t="str">
        <f>VLOOKUP($D2417,metadata!$B$2:$S$451,2,0)</f>
        <v>Urbanski, J; Mogi, M; O'Donnell, D; DeCotiis, M; Toma, T; Armbruster, P</v>
      </c>
      <c r="F2417" t="str">
        <f>VLOOKUP($D2417,metadata!$B$2:$S$451,3,0)</f>
        <v>Rapid Adaptive Evolution of Photoperiodic Response during Invasion and Range Expansion across a Climatic Gradient</v>
      </c>
      <c r="G2417" t="str">
        <f>VLOOKUP($D2417,metadata!$B$2:$S$451,4,0)</f>
        <v>10.1086/664709</v>
      </c>
      <c r="H2417" t="str">
        <f>VLOOKUP($D2417,metadata!$B$2:$S$451,5,0)</f>
        <v>y</v>
      </c>
      <c r="I2417" t="str">
        <f>VLOOKUP($D2417,metadata!$B$2:$S$451,6,0)</f>
        <v>a</v>
      </c>
      <c r="J2417" t="str">
        <f>VLOOKUP($D2417,metadata!$B$2:$S$451,7,0)</f>
        <v>i</v>
      </c>
      <c r="K2417">
        <f>VLOOKUP($D2417,metadata!$B$2:$S$451,8,0)</f>
        <v>21</v>
      </c>
      <c r="L2417">
        <f>VLOOKUP($D2417,metadata!$B$2:$S$451,9,0)</f>
        <v>12</v>
      </c>
      <c r="M2417" t="str">
        <f>VLOOKUP($D2417,metadata!$B$2:$S$451,10,0)</f>
        <v/>
      </c>
      <c r="N2417" t="str">
        <f>VLOOKUP($D2417,metadata!$B$2:$S$451,11,0)</f>
        <v>Aedes albopictus</v>
      </c>
      <c r="O2417" t="str">
        <f>VLOOKUP($D2417,metadata!$B$2:$S$451,12,0)</f>
        <v>diptera</v>
      </c>
      <c r="P2417" t="str">
        <f>VLOOKUP($D2417,metadata!$B$2:$S$451,13,0)</f>
        <v>FAY</v>
      </c>
      <c r="Q2417">
        <f>VLOOKUP($D2417,metadata!$B$2:$S$451,14,0)</f>
        <v>35.016666666666701</v>
      </c>
      <c r="R2417">
        <f>VLOOKUP($D2417,metadata!$B$2:$S$451,15,0)</f>
        <v>-78.0833333333333</v>
      </c>
      <c r="S2417" t="str">
        <f>VLOOKUP($D2417,metadata!$B$2:$S$451,16,0)</f>
        <v/>
      </c>
      <c r="T2417" t="str">
        <f>VLOOKUP($D2417,metadata!$B$2:$S$451,17,0)</f>
        <v/>
      </c>
      <c r="U2417" t="str">
        <f>VLOOKUP($D2417,metadata!$B$2:$S$451,18,0)</f>
        <v/>
      </c>
      <c r="V2417">
        <f>VLOOKUP($D2417,metadata!$B$2:$Z$451,19,0)</f>
        <v>542.5</v>
      </c>
      <c r="W2417" t="str">
        <f>VLOOKUP($D2417,metadata!$B$2:$Z$451,20,0)</f>
        <v>acc</v>
      </c>
      <c r="X2417" t="str">
        <f>VLOOKUP($D2417,metadata!$B$2:$Z$451,21,0)</f>
        <v/>
      </c>
      <c r="Y2417" t="str">
        <f>VLOOKUP($D2417,metadata!$B$2:$Z$451,22,0)</f>
        <v>55-14</v>
      </c>
      <c r="Z2417" t="str">
        <f>VLOOKUP($D2417,metadata!$B$2:$Z$451,23,0)</f>
        <v/>
      </c>
      <c r="AA2417" t="str">
        <f>VLOOKUP($D2417,metadata!$B$2:$Z$451,24,0)</f>
        <v/>
      </c>
      <c r="AB2417" t="str">
        <f>VLOOKUP($D2417,metadata!$B$2:$Z$451,25,0)</f>
        <v/>
      </c>
      <c r="AC2417">
        <v>14.4789762340036</v>
      </c>
      <c r="AD2417">
        <v>2.9847146049157001</v>
      </c>
      <c r="AF2417">
        <f>IF(AE2417="",V2417,AE2417)</f>
        <v>542.5</v>
      </c>
      <c r="AG2417">
        <v>14.5</v>
      </c>
      <c r="AH2417">
        <v>2012</v>
      </c>
      <c r="AI2417" t="s">
        <v>37</v>
      </c>
      <c r="AJ2417" t="s">
        <v>37</v>
      </c>
    </row>
    <row r="2418" spans="3:36" x14ac:dyDescent="0.3">
      <c r="C2418">
        <v>2418</v>
      </c>
      <c r="D2418" t="str">
        <f t="shared" si="70"/>
        <v>55-FAY</v>
      </c>
      <c r="E2418" t="str">
        <f>VLOOKUP($D2418,metadata!$B$2:$S$451,2,0)</f>
        <v>Urbanski, J; Mogi, M; O'Donnell, D; DeCotiis, M; Toma, T; Armbruster, P</v>
      </c>
      <c r="F2418" t="str">
        <f>VLOOKUP($D2418,metadata!$B$2:$S$451,3,0)</f>
        <v>Rapid Adaptive Evolution of Photoperiodic Response during Invasion and Range Expansion across a Climatic Gradient</v>
      </c>
      <c r="G2418" t="str">
        <f>VLOOKUP($D2418,metadata!$B$2:$S$451,4,0)</f>
        <v>10.1086/664709</v>
      </c>
      <c r="H2418" t="str">
        <f>VLOOKUP($D2418,metadata!$B$2:$S$451,5,0)</f>
        <v>y</v>
      </c>
      <c r="I2418" t="str">
        <f>VLOOKUP($D2418,metadata!$B$2:$S$451,6,0)</f>
        <v>a</v>
      </c>
      <c r="J2418" t="str">
        <f>VLOOKUP($D2418,metadata!$B$2:$S$451,7,0)</f>
        <v>i</v>
      </c>
      <c r="K2418">
        <f>VLOOKUP($D2418,metadata!$B$2:$S$451,8,0)</f>
        <v>21</v>
      </c>
      <c r="L2418">
        <f>VLOOKUP($D2418,metadata!$B$2:$S$451,9,0)</f>
        <v>12</v>
      </c>
      <c r="M2418" t="str">
        <f>VLOOKUP($D2418,metadata!$B$2:$S$451,10,0)</f>
        <v/>
      </c>
      <c r="N2418" t="str">
        <f>VLOOKUP($D2418,metadata!$B$2:$S$451,11,0)</f>
        <v>Aedes albopictus</v>
      </c>
      <c r="O2418" t="str">
        <f>VLOOKUP($D2418,metadata!$B$2:$S$451,12,0)</f>
        <v>diptera</v>
      </c>
      <c r="P2418" t="str">
        <f>VLOOKUP($D2418,metadata!$B$2:$S$451,13,0)</f>
        <v>FAY</v>
      </c>
      <c r="Q2418">
        <f>VLOOKUP($D2418,metadata!$B$2:$S$451,14,0)</f>
        <v>35.016666666666701</v>
      </c>
      <c r="R2418">
        <f>VLOOKUP($D2418,metadata!$B$2:$S$451,15,0)</f>
        <v>-78.0833333333333</v>
      </c>
      <c r="S2418" t="str">
        <f>VLOOKUP($D2418,metadata!$B$2:$S$451,16,0)</f>
        <v/>
      </c>
      <c r="T2418" t="str">
        <f>VLOOKUP($D2418,metadata!$B$2:$S$451,17,0)</f>
        <v/>
      </c>
      <c r="U2418" t="str">
        <f>VLOOKUP($D2418,metadata!$B$2:$S$451,18,0)</f>
        <v/>
      </c>
      <c r="V2418">
        <f>VLOOKUP($D2418,metadata!$B$2:$Z$451,19,0)</f>
        <v>542.5</v>
      </c>
      <c r="W2418" t="str">
        <f>VLOOKUP($D2418,metadata!$B$2:$Z$451,20,0)</f>
        <v>acc</v>
      </c>
      <c r="X2418" t="str">
        <f>VLOOKUP($D2418,metadata!$B$2:$Z$451,21,0)</f>
        <v/>
      </c>
      <c r="Y2418" t="str">
        <f>VLOOKUP($D2418,metadata!$B$2:$Z$451,22,0)</f>
        <v>55-14</v>
      </c>
      <c r="Z2418" t="str">
        <f>VLOOKUP($D2418,metadata!$B$2:$Z$451,23,0)</f>
        <v/>
      </c>
      <c r="AA2418" t="str">
        <f>VLOOKUP($D2418,metadata!$B$2:$Z$451,24,0)</f>
        <v/>
      </c>
      <c r="AB2418" t="str">
        <f>VLOOKUP($D2418,metadata!$B$2:$Z$451,25,0)</f>
        <v/>
      </c>
      <c r="AC2418">
        <v>15.985374771480799</v>
      </c>
      <c r="AD2418">
        <v>0.52146810887670303</v>
      </c>
      <c r="AF2418">
        <f>IF(AE2418="",V2418,AE2418)</f>
        <v>542.5</v>
      </c>
      <c r="AG2418">
        <v>16</v>
      </c>
      <c r="AH2418">
        <v>2012</v>
      </c>
      <c r="AI2418" t="s">
        <v>37</v>
      </c>
      <c r="AJ2418" t="s">
        <v>37</v>
      </c>
    </row>
    <row r="2419" spans="3:36" x14ac:dyDescent="0.3">
      <c r="C2419">
        <v>2419</v>
      </c>
      <c r="D2419" t="str">
        <f t="shared" si="70"/>
        <v>55-KAG</v>
      </c>
      <c r="E2419" t="str">
        <f>VLOOKUP($D2419,metadata!$B$2:$S$451,2,0)</f>
        <v>Urbanski, J; Mogi, M; O'Donnell, D; DeCotiis, M; Toma, T; Armbruster, P</v>
      </c>
      <c r="F2419" t="str">
        <f>VLOOKUP($D2419,metadata!$B$2:$S$451,3,0)</f>
        <v>Rapid Adaptive Evolution of Photoperiodic Response during Invasion and Range Expansion across a Climatic Gradient</v>
      </c>
      <c r="G2419" t="str">
        <f>VLOOKUP($D2419,metadata!$B$2:$S$451,4,0)</f>
        <v>10.1086/664709</v>
      </c>
      <c r="H2419" t="str">
        <f>VLOOKUP($D2419,metadata!$B$2:$S$451,5,0)</f>
        <v>y</v>
      </c>
      <c r="I2419" t="str">
        <f>VLOOKUP($D2419,metadata!$B$2:$S$451,6,0)</f>
        <v>a</v>
      </c>
      <c r="J2419" t="str">
        <f>VLOOKUP($D2419,metadata!$B$2:$S$451,7,0)</f>
        <v>i</v>
      </c>
      <c r="K2419">
        <f>VLOOKUP($D2419,metadata!$B$2:$S$451,8,0)</f>
        <v>21</v>
      </c>
      <c r="L2419">
        <f>VLOOKUP($D2419,metadata!$B$2:$S$451,9,0)</f>
        <v>12</v>
      </c>
      <c r="M2419" t="str">
        <f>VLOOKUP($D2419,metadata!$B$2:$S$451,10,0)</f>
        <v/>
      </c>
      <c r="N2419" t="str">
        <f>VLOOKUP($D2419,metadata!$B$2:$S$451,11,0)</f>
        <v>Aedes albopictus</v>
      </c>
      <c r="O2419" t="str">
        <f>VLOOKUP($D2419,metadata!$B$2:$S$451,12,0)</f>
        <v>diptera</v>
      </c>
      <c r="P2419" t="str">
        <f>VLOOKUP($D2419,metadata!$B$2:$S$451,13,0)</f>
        <v>KAG</v>
      </c>
      <c r="Q2419">
        <f>VLOOKUP($D2419,metadata!$B$2:$S$451,14,0)</f>
        <v>31.55</v>
      </c>
      <c r="R2419">
        <f>VLOOKUP($D2419,metadata!$B$2:$S$451,15,0)</f>
        <v>130.55000000000001</v>
      </c>
      <c r="S2419" t="str">
        <f>VLOOKUP($D2419,metadata!$B$2:$S$451,16,0)</f>
        <v/>
      </c>
      <c r="T2419" t="str">
        <f>VLOOKUP($D2419,metadata!$B$2:$S$451,17,0)</f>
        <v/>
      </c>
      <c r="U2419" t="str">
        <f>VLOOKUP($D2419,metadata!$B$2:$S$451,18,0)</f>
        <v/>
      </c>
      <c r="V2419">
        <f>VLOOKUP($D2419,metadata!$B$2:$Z$451,19,0)</f>
        <v>554.5</v>
      </c>
      <c r="W2419" t="str">
        <f>VLOOKUP($D2419,metadata!$B$2:$Z$451,20,0)</f>
        <v>acc</v>
      </c>
      <c r="X2419" t="str">
        <f>VLOOKUP($D2419,metadata!$B$2:$Z$451,21,0)</f>
        <v/>
      </c>
      <c r="Y2419" t="str">
        <f>VLOOKUP($D2419,metadata!$B$2:$Z$451,22,0)</f>
        <v>55-15</v>
      </c>
      <c r="Z2419" t="str">
        <f>VLOOKUP($D2419,metadata!$B$2:$Z$451,23,0)</f>
        <v/>
      </c>
      <c r="AA2419" t="str">
        <f>VLOOKUP($D2419,metadata!$B$2:$Z$451,24,0)</f>
        <v/>
      </c>
      <c r="AB2419" t="str">
        <f>VLOOKUP($D2419,metadata!$B$2:$Z$451,25,0)</f>
        <v/>
      </c>
      <c r="AC2419">
        <v>7.9717160853322904</v>
      </c>
      <c r="AD2419">
        <v>96.709363325877106</v>
      </c>
      <c r="AF2419">
        <f>IF(AE2419="",V2419,AE2419)</f>
        <v>554.5</v>
      </c>
      <c r="AG2419">
        <v>8</v>
      </c>
      <c r="AH2419">
        <v>2012</v>
      </c>
      <c r="AI2419" t="s">
        <v>37</v>
      </c>
      <c r="AJ2419" t="s">
        <v>37</v>
      </c>
    </row>
    <row r="2420" spans="3:36" x14ac:dyDescent="0.3">
      <c r="C2420">
        <v>2420</v>
      </c>
      <c r="D2420" t="str">
        <f t="shared" si="70"/>
        <v>55-KAG</v>
      </c>
      <c r="E2420" t="str">
        <f>VLOOKUP($D2420,metadata!$B$2:$S$451,2,0)</f>
        <v>Urbanski, J; Mogi, M; O'Donnell, D; DeCotiis, M; Toma, T; Armbruster, P</v>
      </c>
      <c r="F2420" t="str">
        <f>VLOOKUP($D2420,metadata!$B$2:$S$451,3,0)</f>
        <v>Rapid Adaptive Evolution of Photoperiodic Response during Invasion and Range Expansion across a Climatic Gradient</v>
      </c>
      <c r="G2420" t="str">
        <f>VLOOKUP($D2420,metadata!$B$2:$S$451,4,0)</f>
        <v>10.1086/664709</v>
      </c>
      <c r="H2420" t="str">
        <f>VLOOKUP($D2420,metadata!$B$2:$S$451,5,0)</f>
        <v>y</v>
      </c>
      <c r="I2420" t="str">
        <f>VLOOKUP($D2420,metadata!$B$2:$S$451,6,0)</f>
        <v>a</v>
      </c>
      <c r="J2420" t="str">
        <f>VLOOKUP($D2420,metadata!$B$2:$S$451,7,0)</f>
        <v>i</v>
      </c>
      <c r="K2420">
        <f>VLOOKUP($D2420,metadata!$B$2:$S$451,8,0)</f>
        <v>21</v>
      </c>
      <c r="L2420">
        <f>VLOOKUP($D2420,metadata!$B$2:$S$451,9,0)</f>
        <v>12</v>
      </c>
      <c r="M2420" t="str">
        <f>VLOOKUP($D2420,metadata!$B$2:$S$451,10,0)</f>
        <v/>
      </c>
      <c r="N2420" t="str">
        <f>VLOOKUP($D2420,metadata!$B$2:$S$451,11,0)</f>
        <v>Aedes albopictus</v>
      </c>
      <c r="O2420" t="str">
        <f>VLOOKUP($D2420,metadata!$B$2:$S$451,12,0)</f>
        <v>diptera</v>
      </c>
      <c r="P2420" t="str">
        <f>VLOOKUP($D2420,metadata!$B$2:$S$451,13,0)</f>
        <v>KAG</v>
      </c>
      <c r="Q2420">
        <f>VLOOKUP($D2420,metadata!$B$2:$S$451,14,0)</f>
        <v>31.55</v>
      </c>
      <c r="R2420">
        <f>VLOOKUP($D2420,metadata!$B$2:$S$451,15,0)</f>
        <v>130.55000000000001</v>
      </c>
      <c r="S2420" t="str">
        <f>VLOOKUP($D2420,metadata!$B$2:$S$451,16,0)</f>
        <v/>
      </c>
      <c r="T2420" t="str">
        <f>VLOOKUP($D2420,metadata!$B$2:$S$451,17,0)</f>
        <v/>
      </c>
      <c r="U2420" t="str">
        <f>VLOOKUP($D2420,metadata!$B$2:$S$451,18,0)</f>
        <v/>
      </c>
      <c r="V2420">
        <f>VLOOKUP($D2420,metadata!$B$2:$Z$451,19,0)</f>
        <v>554.5</v>
      </c>
      <c r="W2420" t="str">
        <f>VLOOKUP($D2420,metadata!$B$2:$Z$451,20,0)</f>
        <v>acc</v>
      </c>
      <c r="X2420" t="str">
        <f>VLOOKUP($D2420,metadata!$B$2:$Z$451,21,0)</f>
        <v/>
      </c>
      <c r="Y2420" t="str">
        <f>VLOOKUP($D2420,metadata!$B$2:$Z$451,22,0)</f>
        <v>55-15</v>
      </c>
      <c r="Z2420" t="str">
        <f>VLOOKUP($D2420,metadata!$B$2:$Z$451,23,0)</f>
        <v/>
      </c>
      <c r="AA2420" t="str">
        <f>VLOOKUP($D2420,metadata!$B$2:$Z$451,24,0)</f>
        <v/>
      </c>
      <c r="AB2420" t="str">
        <f>VLOOKUP($D2420,metadata!$B$2:$Z$451,25,0)</f>
        <v/>
      </c>
      <c r="AC2420">
        <v>12.521398863837801</v>
      </c>
      <c r="AD2420">
        <v>97.554333834861694</v>
      </c>
      <c r="AF2420">
        <f>IF(AE2420="",V2420,AE2420)</f>
        <v>554.5</v>
      </c>
      <c r="AG2420">
        <v>12</v>
      </c>
      <c r="AH2420">
        <v>2012</v>
      </c>
      <c r="AI2420" t="s">
        <v>37</v>
      </c>
      <c r="AJ2420" t="s">
        <v>37</v>
      </c>
    </row>
    <row r="2421" spans="3:36" x14ac:dyDescent="0.3">
      <c r="C2421">
        <v>2421</v>
      </c>
      <c r="D2421" t="str">
        <f t="shared" si="70"/>
        <v>55-KAG</v>
      </c>
      <c r="E2421" t="str">
        <f>VLOOKUP($D2421,metadata!$B$2:$S$451,2,0)</f>
        <v>Urbanski, J; Mogi, M; O'Donnell, D; DeCotiis, M; Toma, T; Armbruster, P</v>
      </c>
      <c r="F2421" t="str">
        <f>VLOOKUP($D2421,metadata!$B$2:$S$451,3,0)</f>
        <v>Rapid Adaptive Evolution of Photoperiodic Response during Invasion and Range Expansion across a Climatic Gradient</v>
      </c>
      <c r="G2421" t="str">
        <f>VLOOKUP($D2421,metadata!$B$2:$S$451,4,0)</f>
        <v>10.1086/664709</v>
      </c>
      <c r="H2421" t="str">
        <f>VLOOKUP($D2421,metadata!$B$2:$S$451,5,0)</f>
        <v>y</v>
      </c>
      <c r="I2421" t="str">
        <f>VLOOKUP($D2421,metadata!$B$2:$S$451,6,0)</f>
        <v>a</v>
      </c>
      <c r="J2421" t="str">
        <f>VLOOKUP($D2421,metadata!$B$2:$S$451,7,0)</f>
        <v>i</v>
      </c>
      <c r="K2421">
        <f>VLOOKUP($D2421,metadata!$B$2:$S$451,8,0)</f>
        <v>21</v>
      </c>
      <c r="L2421">
        <f>VLOOKUP($D2421,metadata!$B$2:$S$451,9,0)</f>
        <v>12</v>
      </c>
      <c r="M2421" t="str">
        <f>VLOOKUP($D2421,metadata!$B$2:$S$451,10,0)</f>
        <v/>
      </c>
      <c r="N2421" t="str">
        <f>VLOOKUP($D2421,metadata!$B$2:$S$451,11,0)</f>
        <v>Aedes albopictus</v>
      </c>
      <c r="O2421" t="str">
        <f>VLOOKUP($D2421,metadata!$B$2:$S$451,12,0)</f>
        <v>diptera</v>
      </c>
      <c r="P2421" t="str">
        <f>VLOOKUP($D2421,metadata!$B$2:$S$451,13,0)</f>
        <v>KAG</v>
      </c>
      <c r="Q2421">
        <f>VLOOKUP($D2421,metadata!$B$2:$S$451,14,0)</f>
        <v>31.55</v>
      </c>
      <c r="R2421">
        <f>VLOOKUP($D2421,metadata!$B$2:$S$451,15,0)</f>
        <v>130.55000000000001</v>
      </c>
      <c r="S2421" t="str">
        <f>VLOOKUP($D2421,metadata!$B$2:$S$451,16,0)</f>
        <v/>
      </c>
      <c r="T2421" t="str">
        <f>VLOOKUP($D2421,metadata!$B$2:$S$451,17,0)</f>
        <v/>
      </c>
      <c r="U2421" t="str">
        <f>VLOOKUP($D2421,metadata!$B$2:$S$451,18,0)</f>
        <v/>
      </c>
      <c r="V2421">
        <f>VLOOKUP($D2421,metadata!$B$2:$Z$451,19,0)</f>
        <v>554.5</v>
      </c>
      <c r="W2421" t="str">
        <f>VLOOKUP($D2421,metadata!$B$2:$Z$451,20,0)</f>
        <v>acc</v>
      </c>
      <c r="X2421" t="str">
        <f>VLOOKUP($D2421,metadata!$B$2:$Z$451,21,0)</f>
        <v/>
      </c>
      <c r="Y2421" t="str">
        <f>VLOOKUP($D2421,metadata!$B$2:$Z$451,22,0)</f>
        <v>55-15</v>
      </c>
      <c r="Z2421" t="str">
        <f>VLOOKUP($D2421,metadata!$B$2:$Z$451,23,0)</f>
        <v/>
      </c>
      <c r="AA2421" t="str">
        <f>VLOOKUP($D2421,metadata!$B$2:$Z$451,24,0)</f>
        <v/>
      </c>
      <c r="AB2421" t="str">
        <f>VLOOKUP($D2421,metadata!$B$2:$Z$451,25,0)</f>
        <v/>
      </c>
      <c r="AC2421">
        <v>11.977482708711101</v>
      </c>
      <c r="AD2421">
        <v>88.156968861377905</v>
      </c>
      <c r="AF2421">
        <f>IF(AE2421="",V2421,AE2421)</f>
        <v>554.5</v>
      </c>
      <c r="AG2421">
        <v>12.5</v>
      </c>
      <c r="AH2421">
        <v>2012</v>
      </c>
      <c r="AI2421" t="s">
        <v>37</v>
      </c>
      <c r="AJ2421" t="s">
        <v>37</v>
      </c>
    </row>
    <row r="2422" spans="3:36" x14ac:dyDescent="0.3">
      <c r="C2422">
        <v>2422</v>
      </c>
      <c r="D2422" t="str">
        <f t="shared" si="70"/>
        <v>55-KAG</v>
      </c>
      <c r="E2422" t="str">
        <f>VLOOKUP($D2422,metadata!$B$2:$S$451,2,0)</f>
        <v>Urbanski, J; Mogi, M; O'Donnell, D; DeCotiis, M; Toma, T; Armbruster, P</v>
      </c>
      <c r="F2422" t="str">
        <f>VLOOKUP($D2422,metadata!$B$2:$S$451,3,0)</f>
        <v>Rapid Adaptive Evolution of Photoperiodic Response during Invasion and Range Expansion across a Climatic Gradient</v>
      </c>
      <c r="G2422" t="str">
        <f>VLOOKUP($D2422,metadata!$B$2:$S$451,4,0)</f>
        <v>10.1086/664709</v>
      </c>
      <c r="H2422" t="str">
        <f>VLOOKUP($D2422,metadata!$B$2:$S$451,5,0)</f>
        <v>y</v>
      </c>
      <c r="I2422" t="str">
        <f>VLOOKUP($D2422,metadata!$B$2:$S$451,6,0)</f>
        <v>a</v>
      </c>
      <c r="J2422" t="str">
        <f>VLOOKUP($D2422,metadata!$B$2:$S$451,7,0)</f>
        <v>i</v>
      </c>
      <c r="K2422">
        <f>VLOOKUP($D2422,metadata!$B$2:$S$451,8,0)</f>
        <v>21</v>
      </c>
      <c r="L2422">
        <f>VLOOKUP($D2422,metadata!$B$2:$S$451,9,0)</f>
        <v>12</v>
      </c>
      <c r="M2422" t="str">
        <f>VLOOKUP($D2422,metadata!$B$2:$S$451,10,0)</f>
        <v/>
      </c>
      <c r="N2422" t="str">
        <f>VLOOKUP($D2422,metadata!$B$2:$S$451,11,0)</f>
        <v>Aedes albopictus</v>
      </c>
      <c r="O2422" t="str">
        <f>VLOOKUP($D2422,metadata!$B$2:$S$451,12,0)</f>
        <v>diptera</v>
      </c>
      <c r="P2422" t="str">
        <f>VLOOKUP($D2422,metadata!$B$2:$S$451,13,0)</f>
        <v>KAG</v>
      </c>
      <c r="Q2422">
        <f>VLOOKUP($D2422,metadata!$B$2:$S$451,14,0)</f>
        <v>31.55</v>
      </c>
      <c r="R2422">
        <f>VLOOKUP($D2422,metadata!$B$2:$S$451,15,0)</f>
        <v>130.55000000000001</v>
      </c>
      <c r="S2422" t="str">
        <f>VLOOKUP($D2422,metadata!$B$2:$S$451,16,0)</f>
        <v/>
      </c>
      <c r="T2422" t="str">
        <f>VLOOKUP($D2422,metadata!$B$2:$S$451,17,0)</f>
        <v/>
      </c>
      <c r="U2422" t="str">
        <f>VLOOKUP($D2422,metadata!$B$2:$S$451,18,0)</f>
        <v/>
      </c>
      <c r="V2422">
        <f>VLOOKUP($D2422,metadata!$B$2:$Z$451,19,0)</f>
        <v>554.5</v>
      </c>
      <c r="W2422" t="str">
        <f>VLOOKUP($D2422,metadata!$B$2:$Z$451,20,0)</f>
        <v>acc</v>
      </c>
      <c r="X2422" t="str">
        <f>VLOOKUP($D2422,metadata!$B$2:$Z$451,21,0)</f>
        <v/>
      </c>
      <c r="Y2422" t="str">
        <f>VLOOKUP($D2422,metadata!$B$2:$Z$451,22,0)</f>
        <v>55-15</v>
      </c>
      <c r="Z2422" t="str">
        <f>VLOOKUP($D2422,metadata!$B$2:$Z$451,23,0)</f>
        <v/>
      </c>
      <c r="AA2422" t="str">
        <f>VLOOKUP($D2422,metadata!$B$2:$Z$451,24,0)</f>
        <v/>
      </c>
      <c r="AB2422" t="str">
        <f>VLOOKUP($D2422,metadata!$B$2:$Z$451,25,0)</f>
        <v/>
      </c>
      <c r="AC2422">
        <v>12.990737933283301</v>
      </c>
      <c r="AD2422">
        <v>70.928895474230401</v>
      </c>
      <c r="AF2422">
        <f>IF(AE2422="",V2422,AE2422)</f>
        <v>554.5</v>
      </c>
      <c r="AG2422">
        <v>12.75</v>
      </c>
      <c r="AH2422">
        <v>2012</v>
      </c>
      <c r="AI2422" t="s">
        <v>37</v>
      </c>
      <c r="AJ2422" t="s">
        <v>37</v>
      </c>
    </row>
    <row r="2423" spans="3:36" x14ac:dyDescent="0.3">
      <c r="C2423">
        <v>2423</v>
      </c>
      <c r="D2423" t="str">
        <f t="shared" si="70"/>
        <v>55-KAG</v>
      </c>
      <c r="E2423" t="str">
        <f>VLOOKUP($D2423,metadata!$B$2:$S$451,2,0)</f>
        <v>Urbanski, J; Mogi, M; O'Donnell, D; DeCotiis, M; Toma, T; Armbruster, P</v>
      </c>
      <c r="F2423" t="str">
        <f>VLOOKUP($D2423,metadata!$B$2:$S$451,3,0)</f>
        <v>Rapid Adaptive Evolution of Photoperiodic Response during Invasion and Range Expansion across a Climatic Gradient</v>
      </c>
      <c r="G2423" t="str">
        <f>VLOOKUP($D2423,metadata!$B$2:$S$451,4,0)</f>
        <v>10.1086/664709</v>
      </c>
      <c r="H2423" t="str">
        <f>VLOOKUP($D2423,metadata!$B$2:$S$451,5,0)</f>
        <v>y</v>
      </c>
      <c r="I2423" t="str">
        <f>VLOOKUP($D2423,metadata!$B$2:$S$451,6,0)</f>
        <v>a</v>
      </c>
      <c r="J2423" t="str">
        <f>VLOOKUP($D2423,metadata!$B$2:$S$451,7,0)</f>
        <v>i</v>
      </c>
      <c r="K2423">
        <f>VLOOKUP($D2423,metadata!$B$2:$S$451,8,0)</f>
        <v>21</v>
      </c>
      <c r="L2423">
        <f>VLOOKUP($D2423,metadata!$B$2:$S$451,9,0)</f>
        <v>12</v>
      </c>
      <c r="M2423" t="str">
        <f>VLOOKUP($D2423,metadata!$B$2:$S$451,10,0)</f>
        <v/>
      </c>
      <c r="N2423" t="str">
        <f>VLOOKUP($D2423,metadata!$B$2:$S$451,11,0)</f>
        <v>Aedes albopictus</v>
      </c>
      <c r="O2423" t="str">
        <f>VLOOKUP($D2423,metadata!$B$2:$S$451,12,0)</f>
        <v>diptera</v>
      </c>
      <c r="P2423" t="str">
        <f>VLOOKUP($D2423,metadata!$B$2:$S$451,13,0)</f>
        <v>KAG</v>
      </c>
      <c r="Q2423">
        <f>VLOOKUP($D2423,metadata!$B$2:$S$451,14,0)</f>
        <v>31.55</v>
      </c>
      <c r="R2423">
        <f>VLOOKUP($D2423,metadata!$B$2:$S$451,15,0)</f>
        <v>130.55000000000001</v>
      </c>
      <c r="S2423" t="str">
        <f>VLOOKUP($D2423,metadata!$B$2:$S$451,16,0)</f>
        <v/>
      </c>
      <c r="T2423" t="str">
        <f>VLOOKUP($D2423,metadata!$B$2:$S$451,17,0)</f>
        <v/>
      </c>
      <c r="U2423" t="str">
        <f>VLOOKUP($D2423,metadata!$B$2:$S$451,18,0)</f>
        <v/>
      </c>
      <c r="V2423">
        <f>VLOOKUP($D2423,metadata!$B$2:$Z$451,19,0)</f>
        <v>554.5</v>
      </c>
      <c r="W2423" t="str">
        <f>VLOOKUP($D2423,metadata!$B$2:$Z$451,20,0)</f>
        <v>acc</v>
      </c>
      <c r="X2423" t="str">
        <f>VLOOKUP($D2423,metadata!$B$2:$Z$451,21,0)</f>
        <v/>
      </c>
      <c r="Y2423" t="str">
        <f>VLOOKUP($D2423,metadata!$B$2:$Z$451,22,0)</f>
        <v>55-15</v>
      </c>
      <c r="Z2423" t="str">
        <f>VLOOKUP($D2423,metadata!$B$2:$Z$451,23,0)</f>
        <v/>
      </c>
      <c r="AA2423" t="str">
        <f>VLOOKUP($D2423,metadata!$B$2:$Z$451,24,0)</f>
        <v/>
      </c>
      <c r="AB2423" t="str">
        <f>VLOOKUP($D2423,metadata!$B$2:$Z$451,25,0)</f>
        <v/>
      </c>
      <c r="AC2423">
        <v>12.7533910377061</v>
      </c>
      <c r="AD2423">
        <v>64.998083513063506</v>
      </c>
      <c r="AF2423">
        <f>IF(AE2423="",V2423,AE2423)</f>
        <v>554.5</v>
      </c>
      <c r="AG2423">
        <v>13</v>
      </c>
      <c r="AH2423">
        <v>2012</v>
      </c>
      <c r="AI2423" t="s">
        <v>37</v>
      </c>
      <c r="AJ2423" t="s">
        <v>37</v>
      </c>
    </row>
    <row r="2424" spans="3:36" x14ac:dyDescent="0.3">
      <c r="C2424">
        <v>2424</v>
      </c>
      <c r="D2424" t="str">
        <f t="shared" si="70"/>
        <v>55-KAG</v>
      </c>
      <c r="E2424" t="str">
        <f>VLOOKUP($D2424,metadata!$B$2:$S$451,2,0)</f>
        <v>Urbanski, J; Mogi, M; O'Donnell, D; DeCotiis, M; Toma, T; Armbruster, P</v>
      </c>
      <c r="F2424" t="str">
        <f>VLOOKUP($D2424,metadata!$B$2:$S$451,3,0)</f>
        <v>Rapid Adaptive Evolution of Photoperiodic Response during Invasion and Range Expansion across a Climatic Gradient</v>
      </c>
      <c r="G2424" t="str">
        <f>VLOOKUP($D2424,metadata!$B$2:$S$451,4,0)</f>
        <v>10.1086/664709</v>
      </c>
      <c r="H2424" t="str">
        <f>VLOOKUP($D2424,metadata!$B$2:$S$451,5,0)</f>
        <v>y</v>
      </c>
      <c r="I2424" t="str">
        <f>VLOOKUP($D2424,metadata!$B$2:$S$451,6,0)</f>
        <v>a</v>
      </c>
      <c r="J2424" t="str">
        <f>VLOOKUP($D2424,metadata!$B$2:$S$451,7,0)</f>
        <v>i</v>
      </c>
      <c r="K2424">
        <f>VLOOKUP($D2424,metadata!$B$2:$S$451,8,0)</f>
        <v>21</v>
      </c>
      <c r="L2424">
        <f>VLOOKUP($D2424,metadata!$B$2:$S$451,9,0)</f>
        <v>12</v>
      </c>
      <c r="M2424" t="str">
        <f>VLOOKUP($D2424,metadata!$B$2:$S$451,10,0)</f>
        <v/>
      </c>
      <c r="N2424" t="str">
        <f>VLOOKUP($D2424,metadata!$B$2:$S$451,11,0)</f>
        <v>Aedes albopictus</v>
      </c>
      <c r="O2424" t="str">
        <f>VLOOKUP($D2424,metadata!$B$2:$S$451,12,0)</f>
        <v>diptera</v>
      </c>
      <c r="P2424" t="str">
        <f>VLOOKUP($D2424,metadata!$B$2:$S$451,13,0)</f>
        <v>KAG</v>
      </c>
      <c r="Q2424">
        <f>VLOOKUP($D2424,metadata!$B$2:$S$451,14,0)</f>
        <v>31.55</v>
      </c>
      <c r="R2424">
        <f>VLOOKUP($D2424,metadata!$B$2:$S$451,15,0)</f>
        <v>130.55000000000001</v>
      </c>
      <c r="S2424" t="str">
        <f>VLOOKUP($D2424,metadata!$B$2:$S$451,16,0)</f>
        <v/>
      </c>
      <c r="T2424" t="str">
        <f>VLOOKUP($D2424,metadata!$B$2:$S$451,17,0)</f>
        <v/>
      </c>
      <c r="U2424" t="str">
        <f>VLOOKUP($D2424,metadata!$B$2:$S$451,18,0)</f>
        <v/>
      </c>
      <c r="V2424">
        <f>VLOOKUP($D2424,metadata!$B$2:$Z$451,19,0)</f>
        <v>554.5</v>
      </c>
      <c r="W2424" t="str">
        <f>VLOOKUP($D2424,metadata!$B$2:$Z$451,20,0)</f>
        <v>acc</v>
      </c>
      <c r="X2424" t="str">
        <f>VLOOKUP($D2424,metadata!$B$2:$Z$451,21,0)</f>
        <v/>
      </c>
      <c r="Y2424" t="str">
        <f>VLOOKUP($D2424,metadata!$B$2:$Z$451,22,0)</f>
        <v>55-15</v>
      </c>
      <c r="Z2424" t="str">
        <f>VLOOKUP($D2424,metadata!$B$2:$Z$451,23,0)</f>
        <v/>
      </c>
      <c r="AA2424" t="str">
        <f>VLOOKUP($D2424,metadata!$B$2:$Z$451,24,0)</f>
        <v/>
      </c>
      <c r="AB2424" t="str">
        <f>VLOOKUP($D2424,metadata!$B$2:$Z$451,25,0)</f>
        <v/>
      </c>
      <c r="AC2424">
        <v>13.2402359281231</v>
      </c>
      <c r="AD2424">
        <v>64.195733385202402</v>
      </c>
      <c r="AF2424">
        <f>IF(AE2424="",V2424,AE2424)</f>
        <v>554.5</v>
      </c>
      <c r="AG2424">
        <v>13.25</v>
      </c>
      <c r="AH2424">
        <v>2012</v>
      </c>
      <c r="AI2424" t="s">
        <v>37</v>
      </c>
      <c r="AJ2424" t="s">
        <v>37</v>
      </c>
    </row>
    <row r="2425" spans="3:36" x14ac:dyDescent="0.3">
      <c r="C2425">
        <v>2425</v>
      </c>
      <c r="D2425" t="str">
        <f t="shared" si="70"/>
        <v>55-KAG</v>
      </c>
      <c r="E2425" t="str">
        <f>VLOOKUP($D2425,metadata!$B$2:$S$451,2,0)</f>
        <v>Urbanski, J; Mogi, M; O'Donnell, D; DeCotiis, M; Toma, T; Armbruster, P</v>
      </c>
      <c r="F2425" t="str">
        <f>VLOOKUP($D2425,metadata!$B$2:$S$451,3,0)</f>
        <v>Rapid Adaptive Evolution of Photoperiodic Response during Invasion and Range Expansion across a Climatic Gradient</v>
      </c>
      <c r="G2425" t="str">
        <f>VLOOKUP($D2425,metadata!$B$2:$S$451,4,0)</f>
        <v>10.1086/664709</v>
      </c>
      <c r="H2425" t="str">
        <f>VLOOKUP($D2425,metadata!$B$2:$S$451,5,0)</f>
        <v>y</v>
      </c>
      <c r="I2425" t="str">
        <f>VLOOKUP($D2425,metadata!$B$2:$S$451,6,0)</f>
        <v>a</v>
      </c>
      <c r="J2425" t="str">
        <f>VLOOKUP($D2425,metadata!$B$2:$S$451,7,0)</f>
        <v>i</v>
      </c>
      <c r="K2425">
        <f>VLOOKUP($D2425,metadata!$B$2:$S$451,8,0)</f>
        <v>21</v>
      </c>
      <c r="L2425">
        <f>VLOOKUP($D2425,metadata!$B$2:$S$451,9,0)</f>
        <v>12</v>
      </c>
      <c r="M2425" t="str">
        <f>VLOOKUP($D2425,metadata!$B$2:$S$451,10,0)</f>
        <v/>
      </c>
      <c r="N2425" t="str">
        <f>VLOOKUP($D2425,metadata!$B$2:$S$451,11,0)</f>
        <v>Aedes albopictus</v>
      </c>
      <c r="O2425" t="str">
        <f>VLOOKUP($D2425,metadata!$B$2:$S$451,12,0)</f>
        <v>diptera</v>
      </c>
      <c r="P2425" t="str">
        <f>VLOOKUP($D2425,metadata!$B$2:$S$451,13,0)</f>
        <v>KAG</v>
      </c>
      <c r="Q2425">
        <f>VLOOKUP($D2425,metadata!$B$2:$S$451,14,0)</f>
        <v>31.55</v>
      </c>
      <c r="R2425">
        <f>VLOOKUP($D2425,metadata!$B$2:$S$451,15,0)</f>
        <v>130.55000000000001</v>
      </c>
      <c r="S2425" t="str">
        <f>VLOOKUP($D2425,metadata!$B$2:$S$451,16,0)</f>
        <v/>
      </c>
      <c r="T2425" t="str">
        <f>VLOOKUP($D2425,metadata!$B$2:$S$451,17,0)</f>
        <v/>
      </c>
      <c r="U2425" t="str">
        <f>VLOOKUP($D2425,metadata!$B$2:$S$451,18,0)</f>
        <v/>
      </c>
      <c r="V2425">
        <f>VLOOKUP($D2425,metadata!$B$2:$Z$451,19,0)</f>
        <v>554.5</v>
      </c>
      <c r="W2425" t="str">
        <f>VLOOKUP($D2425,metadata!$B$2:$Z$451,20,0)</f>
        <v>acc</v>
      </c>
      <c r="X2425" t="str">
        <f>VLOOKUP($D2425,metadata!$B$2:$Z$451,21,0)</f>
        <v/>
      </c>
      <c r="Y2425" t="str">
        <f>VLOOKUP($D2425,metadata!$B$2:$Z$451,22,0)</f>
        <v>55-15</v>
      </c>
      <c r="Z2425" t="str">
        <f>VLOOKUP($D2425,metadata!$B$2:$Z$451,23,0)</f>
        <v/>
      </c>
      <c r="AA2425" t="str">
        <f>VLOOKUP($D2425,metadata!$B$2:$Z$451,24,0)</f>
        <v/>
      </c>
      <c r="AB2425" t="str">
        <f>VLOOKUP($D2425,metadata!$B$2:$Z$451,25,0)</f>
        <v/>
      </c>
      <c r="AC2425">
        <v>13.469688041693599</v>
      </c>
      <c r="AD2425">
        <v>13.382799672767</v>
      </c>
      <c r="AF2425">
        <f>IF(AE2425="",V2425,AE2425)</f>
        <v>554.5</v>
      </c>
      <c r="AG2425">
        <v>13.5</v>
      </c>
      <c r="AH2425">
        <v>2012</v>
      </c>
      <c r="AI2425" t="s">
        <v>37</v>
      </c>
      <c r="AJ2425" t="s">
        <v>37</v>
      </c>
    </row>
    <row r="2426" spans="3:36" x14ac:dyDescent="0.3">
      <c r="C2426">
        <v>2426</v>
      </c>
      <c r="D2426" t="str">
        <f t="shared" si="70"/>
        <v>55-KAG</v>
      </c>
      <c r="E2426" t="str">
        <f>VLOOKUP($D2426,metadata!$B$2:$S$451,2,0)</f>
        <v>Urbanski, J; Mogi, M; O'Donnell, D; DeCotiis, M; Toma, T; Armbruster, P</v>
      </c>
      <c r="F2426" t="str">
        <f>VLOOKUP($D2426,metadata!$B$2:$S$451,3,0)</f>
        <v>Rapid Adaptive Evolution of Photoperiodic Response during Invasion and Range Expansion across a Climatic Gradient</v>
      </c>
      <c r="G2426" t="str">
        <f>VLOOKUP($D2426,metadata!$B$2:$S$451,4,0)</f>
        <v>10.1086/664709</v>
      </c>
      <c r="H2426" t="str">
        <f>VLOOKUP($D2426,metadata!$B$2:$S$451,5,0)</f>
        <v>y</v>
      </c>
      <c r="I2426" t="str">
        <f>VLOOKUP($D2426,metadata!$B$2:$S$451,6,0)</f>
        <v>a</v>
      </c>
      <c r="J2426" t="str">
        <f>VLOOKUP($D2426,metadata!$B$2:$S$451,7,0)</f>
        <v>i</v>
      </c>
      <c r="K2426">
        <f>VLOOKUP($D2426,metadata!$B$2:$S$451,8,0)</f>
        <v>21</v>
      </c>
      <c r="L2426">
        <f>VLOOKUP($D2426,metadata!$B$2:$S$451,9,0)</f>
        <v>12</v>
      </c>
      <c r="M2426" t="str">
        <f>VLOOKUP($D2426,metadata!$B$2:$S$451,10,0)</f>
        <v/>
      </c>
      <c r="N2426" t="str">
        <f>VLOOKUP($D2426,metadata!$B$2:$S$451,11,0)</f>
        <v>Aedes albopictus</v>
      </c>
      <c r="O2426" t="str">
        <f>VLOOKUP($D2426,metadata!$B$2:$S$451,12,0)</f>
        <v>diptera</v>
      </c>
      <c r="P2426" t="str">
        <f>VLOOKUP($D2426,metadata!$B$2:$S$451,13,0)</f>
        <v>KAG</v>
      </c>
      <c r="Q2426">
        <f>VLOOKUP($D2426,metadata!$B$2:$S$451,14,0)</f>
        <v>31.55</v>
      </c>
      <c r="R2426">
        <f>VLOOKUP($D2426,metadata!$B$2:$S$451,15,0)</f>
        <v>130.55000000000001</v>
      </c>
      <c r="S2426" t="str">
        <f>VLOOKUP($D2426,metadata!$B$2:$S$451,16,0)</f>
        <v/>
      </c>
      <c r="T2426" t="str">
        <f>VLOOKUP($D2426,metadata!$B$2:$S$451,17,0)</f>
        <v/>
      </c>
      <c r="U2426" t="str">
        <f>VLOOKUP($D2426,metadata!$B$2:$S$451,18,0)</f>
        <v/>
      </c>
      <c r="V2426">
        <f>VLOOKUP($D2426,metadata!$B$2:$Z$451,19,0)</f>
        <v>554.5</v>
      </c>
      <c r="W2426" t="str">
        <f>VLOOKUP($D2426,metadata!$B$2:$Z$451,20,0)</f>
        <v>acc</v>
      </c>
      <c r="X2426" t="str">
        <f>VLOOKUP($D2426,metadata!$B$2:$Z$451,21,0)</f>
        <v/>
      </c>
      <c r="Y2426" t="str">
        <f>VLOOKUP($D2426,metadata!$B$2:$Z$451,22,0)</f>
        <v>55-15</v>
      </c>
      <c r="Z2426" t="str">
        <f>VLOOKUP($D2426,metadata!$B$2:$Z$451,23,0)</f>
        <v/>
      </c>
      <c r="AA2426" t="str">
        <f>VLOOKUP($D2426,metadata!$B$2:$Z$451,24,0)</f>
        <v/>
      </c>
      <c r="AB2426" t="str">
        <f>VLOOKUP($D2426,metadata!$B$2:$Z$451,25,0)</f>
        <v/>
      </c>
      <c r="AC2426">
        <v>13.7610398228822</v>
      </c>
      <c r="AD2426">
        <v>7.4737269664014097</v>
      </c>
      <c r="AF2426">
        <f>IF(AE2426="",V2426,AE2426)</f>
        <v>554.5</v>
      </c>
      <c r="AG2426">
        <v>13.75</v>
      </c>
      <c r="AH2426">
        <v>2012</v>
      </c>
      <c r="AI2426" t="s">
        <v>37</v>
      </c>
      <c r="AJ2426" t="s">
        <v>37</v>
      </c>
    </row>
    <row r="2427" spans="3:36" x14ac:dyDescent="0.3">
      <c r="C2427">
        <v>2427</v>
      </c>
      <c r="D2427" t="str">
        <f t="shared" si="70"/>
        <v>55-KAG</v>
      </c>
      <c r="E2427" t="str">
        <f>VLOOKUP($D2427,metadata!$B$2:$S$451,2,0)</f>
        <v>Urbanski, J; Mogi, M; O'Donnell, D; DeCotiis, M; Toma, T; Armbruster, P</v>
      </c>
      <c r="F2427" t="str">
        <f>VLOOKUP($D2427,metadata!$B$2:$S$451,3,0)</f>
        <v>Rapid Adaptive Evolution of Photoperiodic Response during Invasion and Range Expansion across a Climatic Gradient</v>
      </c>
      <c r="G2427" t="str">
        <f>VLOOKUP($D2427,metadata!$B$2:$S$451,4,0)</f>
        <v>10.1086/664709</v>
      </c>
      <c r="H2427" t="str">
        <f>VLOOKUP($D2427,metadata!$B$2:$S$451,5,0)</f>
        <v>y</v>
      </c>
      <c r="I2427" t="str">
        <f>VLOOKUP($D2427,metadata!$B$2:$S$451,6,0)</f>
        <v>a</v>
      </c>
      <c r="J2427" t="str">
        <f>VLOOKUP($D2427,metadata!$B$2:$S$451,7,0)</f>
        <v>i</v>
      </c>
      <c r="K2427">
        <f>VLOOKUP($D2427,metadata!$B$2:$S$451,8,0)</f>
        <v>21</v>
      </c>
      <c r="L2427">
        <f>VLOOKUP($D2427,metadata!$B$2:$S$451,9,0)</f>
        <v>12</v>
      </c>
      <c r="M2427" t="str">
        <f>VLOOKUP($D2427,metadata!$B$2:$S$451,10,0)</f>
        <v/>
      </c>
      <c r="N2427" t="str">
        <f>VLOOKUP($D2427,metadata!$B$2:$S$451,11,0)</f>
        <v>Aedes albopictus</v>
      </c>
      <c r="O2427" t="str">
        <f>VLOOKUP($D2427,metadata!$B$2:$S$451,12,0)</f>
        <v>diptera</v>
      </c>
      <c r="P2427" t="str">
        <f>VLOOKUP($D2427,metadata!$B$2:$S$451,13,0)</f>
        <v>KAG</v>
      </c>
      <c r="Q2427">
        <f>VLOOKUP($D2427,metadata!$B$2:$S$451,14,0)</f>
        <v>31.55</v>
      </c>
      <c r="R2427">
        <f>VLOOKUP($D2427,metadata!$B$2:$S$451,15,0)</f>
        <v>130.55000000000001</v>
      </c>
      <c r="S2427" t="str">
        <f>VLOOKUP($D2427,metadata!$B$2:$S$451,16,0)</f>
        <v/>
      </c>
      <c r="T2427" t="str">
        <f>VLOOKUP($D2427,metadata!$B$2:$S$451,17,0)</f>
        <v/>
      </c>
      <c r="U2427" t="str">
        <f>VLOOKUP($D2427,metadata!$B$2:$S$451,18,0)</f>
        <v/>
      </c>
      <c r="V2427">
        <f>VLOOKUP($D2427,metadata!$B$2:$Z$451,19,0)</f>
        <v>554.5</v>
      </c>
      <c r="W2427" t="str">
        <f>VLOOKUP($D2427,metadata!$B$2:$Z$451,20,0)</f>
        <v>acc</v>
      </c>
      <c r="X2427" t="str">
        <f>VLOOKUP($D2427,metadata!$B$2:$Z$451,21,0)</f>
        <v/>
      </c>
      <c r="Y2427" t="str">
        <f>VLOOKUP($D2427,metadata!$B$2:$Z$451,22,0)</f>
        <v>55-15</v>
      </c>
      <c r="Z2427" t="str">
        <f>VLOOKUP($D2427,metadata!$B$2:$Z$451,23,0)</f>
        <v/>
      </c>
      <c r="AA2427" t="str">
        <f>VLOOKUP($D2427,metadata!$B$2:$Z$451,24,0)</f>
        <v/>
      </c>
      <c r="AB2427" t="str">
        <f>VLOOKUP($D2427,metadata!$B$2:$Z$451,25,0)</f>
        <v/>
      </c>
      <c r="AC2427">
        <v>13.9968306454842</v>
      </c>
      <c r="AD2427">
        <v>2.2202644179886701</v>
      </c>
      <c r="AF2427">
        <f>IF(AE2427="",V2427,AE2427)</f>
        <v>554.5</v>
      </c>
      <c r="AG2427">
        <v>14</v>
      </c>
      <c r="AH2427">
        <v>2012</v>
      </c>
      <c r="AI2427" t="s">
        <v>37</v>
      </c>
      <c r="AJ2427" t="s">
        <v>37</v>
      </c>
    </row>
    <row r="2428" spans="3:36" x14ac:dyDescent="0.3">
      <c r="C2428">
        <v>2428</v>
      </c>
      <c r="D2428" t="str">
        <f t="shared" si="70"/>
        <v>55-KAG</v>
      </c>
      <c r="E2428" t="str">
        <f>VLOOKUP($D2428,metadata!$B$2:$S$451,2,0)</f>
        <v>Urbanski, J; Mogi, M; O'Donnell, D; DeCotiis, M; Toma, T; Armbruster, P</v>
      </c>
      <c r="F2428" t="str">
        <f>VLOOKUP($D2428,metadata!$B$2:$S$451,3,0)</f>
        <v>Rapid Adaptive Evolution of Photoperiodic Response during Invasion and Range Expansion across a Climatic Gradient</v>
      </c>
      <c r="G2428" t="str">
        <f>VLOOKUP($D2428,metadata!$B$2:$S$451,4,0)</f>
        <v>10.1086/664709</v>
      </c>
      <c r="H2428" t="str">
        <f>VLOOKUP($D2428,metadata!$B$2:$S$451,5,0)</f>
        <v>y</v>
      </c>
      <c r="I2428" t="str">
        <f>VLOOKUP($D2428,metadata!$B$2:$S$451,6,0)</f>
        <v>a</v>
      </c>
      <c r="J2428" t="str">
        <f>VLOOKUP($D2428,metadata!$B$2:$S$451,7,0)</f>
        <v>i</v>
      </c>
      <c r="K2428">
        <f>VLOOKUP($D2428,metadata!$B$2:$S$451,8,0)</f>
        <v>21</v>
      </c>
      <c r="L2428">
        <f>VLOOKUP($D2428,metadata!$B$2:$S$451,9,0)</f>
        <v>12</v>
      </c>
      <c r="M2428" t="str">
        <f>VLOOKUP($D2428,metadata!$B$2:$S$451,10,0)</f>
        <v/>
      </c>
      <c r="N2428" t="str">
        <f>VLOOKUP($D2428,metadata!$B$2:$S$451,11,0)</f>
        <v>Aedes albopictus</v>
      </c>
      <c r="O2428" t="str">
        <f>VLOOKUP($D2428,metadata!$B$2:$S$451,12,0)</f>
        <v>diptera</v>
      </c>
      <c r="P2428" t="str">
        <f>VLOOKUP($D2428,metadata!$B$2:$S$451,13,0)</f>
        <v>KAG</v>
      </c>
      <c r="Q2428">
        <f>VLOOKUP($D2428,metadata!$B$2:$S$451,14,0)</f>
        <v>31.55</v>
      </c>
      <c r="R2428">
        <f>VLOOKUP($D2428,metadata!$B$2:$S$451,15,0)</f>
        <v>130.55000000000001</v>
      </c>
      <c r="S2428" t="str">
        <f>VLOOKUP($D2428,metadata!$B$2:$S$451,16,0)</f>
        <v/>
      </c>
      <c r="T2428" t="str">
        <f>VLOOKUP($D2428,metadata!$B$2:$S$451,17,0)</f>
        <v/>
      </c>
      <c r="U2428" t="str">
        <f>VLOOKUP($D2428,metadata!$B$2:$S$451,18,0)</f>
        <v/>
      </c>
      <c r="V2428">
        <f>VLOOKUP($D2428,metadata!$B$2:$Z$451,19,0)</f>
        <v>554.5</v>
      </c>
      <c r="W2428" t="str">
        <f>VLOOKUP($D2428,metadata!$B$2:$Z$451,20,0)</f>
        <v>acc</v>
      </c>
      <c r="X2428" t="str">
        <f>VLOOKUP($D2428,metadata!$B$2:$Z$451,21,0)</f>
        <v/>
      </c>
      <c r="Y2428" t="str">
        <f>VLOOKUP($D2428,metadata!$B$2:$Z$451,22,0)</f>
        <v>55-15</v>
      </c>
      <c r="Z2428" t="str">
        <f>VLOOKUP($D2428,metadata!$B$2:$Z$451,23,0)</f>
        <v/>
      </c>
      <c r="AA2428" t="str">
        <f>VLOOKUP($D2428,metadata!$B$2:$Z$451,24,0)</f>
        <v/>
      </c>
      <c r="AB2428" t="str">
        <f>VLOOKUP($D2428,metadata!$B$2:$Z$451,25,0)</f>
        <v/>
      </c>
      <c r="AC2428">
        <v>14.219692332335899</v>
      </c>
      <c r="AD2428">
        <v>4.0386386649809198</v>
      </c>
      <c r="AF2428">
        <f>IF(AE2428="",V2428,AE2428)</f>
        <v>554.5</v>
      </c>
      <c r="AG2428">
        <v>14.25</v>
      </c>
      <c r="AH2428">
        <v>2012</v>
      </c>
      <c r="AI2428" t="s">
        <v>37</v>
      </c>
      <c r="AJ2428" t="s">
        <v>37</v>
      </c>
    </row>
    <row r="2429" spans="3:36" x14ac:dyDescent="0.3">
      <c r="C2429">
        <v>2429</v>
      </c>
      <c r="D2429" t="str">
        <f t="shared" si="70"/>
        <v>55-KAG</v>
      </c>
      <c r="E2429" t="str">
        <f>VLOOKUP($D2429,metadata!$B$2:$S$451,2,0)</f>
        <v>Urbanski, J; Mogi, M; O'Donnell, D; DeCotiis, M; Toma, T; Armbruster, P</v>
      </c>
      <c r="F2429" t="str">
        <f>VLOOKUP($D2429,metadata!$B$2:$S$451,3,0)</f>
        <v>Rapid Adaptive Evolution of Photoperiodic Response during Invasion and Range Expansion across a Climatic Gradient</v>
      </c>
      <c r="G2429" t="str">
        <f>VLOOKUP($D2429,metadata!$B$2:$S$451,4,0)</f>
        <v>10.1086/664709</v>
      </c>
      <c r="H2429" t="str">
        <f>VLOOKUP($D2429,metadata!$B$2:$S$451,5,0)</f>
        <v>y</v>
      </c>
      <c r="I2429" t="str">
        <f>VLOOKUP($D2429,metadata!$B$2:$S$451,6,0)</f>
        <v>a</v>
      </c>
      <c r="J2429" t="str">
        <f>VLOOKUP($D2429,metadata!$B$2:$S$451,7,0)</f>
        <v>i</v>
      </c>
      <c r="K2429">
        <f>VLOOKUP($D2429,metadata!$B$2:$S$451,8,0)</f>
        <v>21</v>
      </c>
      <c r="L2429">
        <f>VLOOKUP($D2429,metadata!$B$2:$S$451,9,0)</f>
        <v>12</v>
      </c>
      <c r="M2429" t="str">
        <f>VLOOKUP($D2429,metadata!$B$2:$S$451,10,0)</f>
        <v/>
      </c>
      <c r="N2429" t="str">
        <f>VLOOKUP($D2429,metadata!$B$2:$S$451,11,0)</f>
        <v>Aedes albopictus</v>
      </c>
      <c r="O2429" t="str">
        <f>VLOOKUP($D2429,metadata!$B$2:$S$451,12,0)</f>
        <v>diptera</v>
      </c>
      <c r="P2429" t="str">
        <f>VLOOKUP($D2429,metadata!$B$2:$S$451,13,0)</f>
        <v>KAG</v>
      </c>
      <c r="Q2429">
        <f>VLOOKUP($D2429,metadata!$B$2:$S$451,14,0)</f>
        <v>31.55</v>
      </c>
      <c r="R2429">
        <f>VLOOKUP($D2429,metadata!$B$2:$S$451,15,0)</f>
        <v>130.55000000000001</v>
      </c>
      <c r="S2429" t="str">
        <f>VLOOKUP($D2429,metadata!$B$2:$S$451,16,0)</f>
        <v/>
      </c>
      <c r="T2429" t="str">
        <f>VLOOKUP($D2429,metadata!$B$2:$S$451,17,0)</f>
        <v/>
      </c>
      <c r="U2429" t="str">
        <f>VLOOKUP($D2429,metadata!$B$2:$S$451,18,0)</f>
        <v/>
      </c>
      <c r="V2429">
        <f>VLOOKUP($D2429,metadata!$B$2:$Z$451,19,0)</f>
        <v>554.5</v>
      </c>
      <c r="W2429" t="str">
        <f>VLOOKUP($D2429,metadata!$B$2:$Z$451,20,0)</f>
        <v>acc</v>
      </c>
      <c r="X2429" t="str">
        <f>VLOOKUP($D2429,metadata!$B$2:$Z$451,21,0)</f>
        <v/>
      </c>
      <c r="Y2429" t="str">
        <f>VLOOKUP($D2429,metadata!$B$2:$Z$451,22,0)</f>
        <v>55-15</v>
      </c>
      <c r="Z2429" t="str">
        <f>VLOOKUP($D2429,metadata!$B$2:$Z$451,23,0)</f>
        <v/>
      </c>
      <c r="AA2429" t="str">
        <f>VLOOKUP($D2429,metadata!$B$2:$Z$451,24,0)</f>
        <v/>
      </c>
      <c r="AB2429" t="str">
        <f>VLOOKUP($D2429,metadata!$B$2:$Z$451,25,0)</f>
        <v/>
      </c>
      <c r="AC2429">
        <v>14.4990531982448</v>
      </c>
      <c r="AD2429">
        <v>11.944862384796201</v>
      </c>
      <c r="AF2429">
        <f>IF(AE2429="",V2429,AE2429)</f>
        <v>554.5</v>
      </c>
      <c r="AG2429">
        <v>14.5</v>
      </c>
      <c r="AH2429">
        <v>2012</v>
      </c>
      <c r="AI2429" t="s">
        <v>37</v>
      </c>
      <c r="AJ2429" t="s">
        <v>37</v>
      </c>
    </row>
    <row r="2430" spans="3:36" x14ac:dyDescent="0.3">
      <c r="C2430">
        <v>2430</v>
      </c>
      <c r="D2430" t="str">
        <f t="shared" si="70"/>
        <v>55-KAG</v>
      </c>
      <c r="E2430" t="str">
        <f>VLOOKUP($D2430,metadata!$B$2:$S$451,2,0)</f>
        <v>Urbanski, J; Mogi, M; O'Donnell, D; DeCotiis, M; Toma, T; Armbruster, P</v>
      </c>
      <c r="F2430" t="str">
        <f>VLOOKUP($D2430,metadata!$B$2:$S$451,3,0)</f>
        <v>Rapid Adaptive Evolution of Photoperiodic Response during Invasion and Range Expansion across a Climatic Gradient</v>
      </c>
      <c r="G2430" t="str">
        <f>VLOOKUP($D2430,metadata!$B$2:$S$451,4,0)</f>
        <v>10.1086/664709</v>
      </c>
      <c r="H2430" t="str">
        <f>VLOOKUP($D2430,metadata!$B$2:$S$451,5,0)</f>
        <v>y</v>
      </c>
      <c r="I2430" t="str">
        <f>VLOOKUP($D2430,metadata!$B$2:$S$451,6,0)</f>
        <v>a</v>
      </c>
      <c r="J2430" t="str">
        <f>VLOOKUP($D2430,metadata!$B$2:$S$451,7,0)</f>
        <v>i</v>
      </c>
      <c r="K2430">
        <f>VLOOKUP($D2430,metadata!$B$2:$S$451,8,0)</f>
        <v>21</v>
      </c>
      <c r="L2430">
        <f>VLOOKUP($D2430,metadata!$B$2:$S$451,9,0)</f>
        <v>12</v>
      </c>
      <c r="M2430" t="str">
        <f>VLOOKUP($D2430,metadata!$B$2:$S$451,10,0)</f>
        <v/>
      </c>
      <c r="N2430" t="str">
        <f>VLOOKUP($D2430,metadata!$B$2:$S$451,11,0)</f>
        <v>Aedes albopictus</v>
      </c>
      <c r="O2430" t="str">
        <f>VLOOKUP($D2430,metadata!$B$2:$S$451,12,0)</f>
        <v>diptera</v>
      </c>
      <c r="P2430" t="str">
        <f>VLOOKUP($D2430,metadata!$B$2:$S$451,13,0)</f>
        <v>KAG</v>
      </c>
      <c r="Q2430">
        <f>VLOOKUP($D2430,metadata!$B$2:$S$451,14,0)</f>
        <v>31.55</v>
      </c>
      <c r="R2430">
        <f>VLOOKUP($D2430,metadata!$B$2:$S$451,15,0)</f>
        <v>130.55000000000001</v>
      </c>
      <c r="S2430" t="str">
        <f>VLOOKUP($D2430,metadata!$B$2:$S$451,16,0)</f>
        <v/>
      </c>
      <c r="T2430" t="str">
        <f>VLOOKUP($D2430,metadata!$B$2:$S$451,17,0)</f>
        <v/>
      </c>
      <c r="U2430" t="str">
        <f>VLOOKUP($D2430,metadata!$B$2:$S$451,18,0)</f>
        <v/>
      </c>
      <c r="V2430">
        <f>VLOOKUP($D2430,metadata!$B$2:$Z$451,19,0)</f>
        <v>554.5</v>
      </c>
      <c r="W2430" t="str">
        <f>VLOOKUP($D2430,metadata!$B$2:$Z$451,20,0)</f>
        <v>acc</v>
      </c>
      <c r="X2430" t="str">
        <f>VLOOKUP($D2430,metadata!$B$2:$Z$451,21,0)</f>
        <v/>
      </c>
      <c r="Y2430" t="str">
        <f>VLOOKUP($D2430,metadata!$B$2:$Z$451,22,0)</f>
        <v>55-15</v>
      </c>
      <c r="Z2430" t="str">
        <f>VLOOKUP($D2430,metadata!$B$2:$Z$451,23,0)</f>
        <v/>
      </c>
      <c r="AA2430" t="str">
        <f>VLOOKUP($D2430,metadata!$B$2:$Z$451,24,0)</f>
        <v/>
      </c>
      <c r="AB2430" t="str">
        <f>VLOOKUP($D2430,metadata!$B$2:$Z$451,25,0)</f>
        <v/>
      </c>
      <c r="AC2430">
        <v>15.9724254715415</v>
      </c>
      <c r="AD2430">
        <v>1.8080767052443001</v>
      </c>
      <c r="AF2430">
        <f>IF(AE2430="",V2430,AE2430)</f>
        <v>554.5</v>
      </c>
      <c r="AG2430">
        <v>16</v>
      </c>
      <c r="AH2430">
        <v>2012</v>
      </c>
      <c r="AI2430" t="s">
        <v>37</v>
      </c>
      <c r="AJ2430" t="s">
        <v>37</v>
      </c>
    </row>
    <row r="2431" spans="3:36" x14ac:dyDescent="0.3">
      <c r="C2431">
        <v>2431</v>
      </c>
      <c r="D2431" t="str">
        <f t="shared" si="70"/>
        <v>55-OAK</v>
      </c>
      <c r="E2431" t="str">
        <f>VLOOKUP($D2431,metadata!$B$2:$S$451,2,0)</f>
        <v>Urbanski, J; Mogi, M; O'Donnell, D; DeCotiis, M; Toma, T; Armbruster, P</v>
      </c>
      <c r="F2431" t="str">
        <f>VLOOKUP($D2431,metadata!$B$2:$S$451,3,0)</f>
        <v>Rapid Adaptive Evolution of Photoperiodic Response during Invasion and Range Expansion across a Climatic Gradient</v>
      </c>
      <c r="G2431" t="str">
        <f>VLOOKUP($D2431,metadata!$B$2:$S$451,4,0)</f>
        <v>10.1086/664709</v>
      </c>
      <c r="H2431" t="str">
        <f>VLOOKUP($D2431,metadata!$B$2:$S$451,5,0)</f>
        <v>y</v>
      </c>
      <c r="I2431" t="str">
        <f>VLOOKUP($D2431,metadata!$B$2:$S$451,6,0)</f>
        <v>a</v>
      </c>
      <c r="J2431" t="str">
        <f>VLOOKUP($D2431,metadata!$B$2:$S$451,7,0)</f>
        <v>i</v>
      </c>
      <c r="K2431">
        <f>VLOOKUP($D2431,metadata!$B$2:$S$451,8,0)</f>
        <v>21</v>
      </c>
      <c r="L2431">
        <f>VLOOKUP($D2431,metadata!$B$2:$S$451,9,0)</f>
        <v>12</v>
      </c>
      <c r="M2431" t="str">
        <f>VLOOKUP($D2431,metadata!$B$2:$S$451,10,0)</f>
        <v/>
      </c>
      <c r="N2431" t="str">
        <f>VLOOKUP($D2431,metadata!$B$2:$S$451,11,0)</f>
        <v>Aedes albopictus</v>
      </c>
      <c r="O2431" t="str">
        <f>VLOOKUP($D2431,metadata!$B$2:$S$451,12,0)</f>
        <v>diptera</v>
      </c>
      <c r="P2431" t="str">
        <f>VLOOKUP($D2431,metadata!$B$2:$S$451,13,0)</f>
        <v>OAK</v>
      </c>
      <c r="Q2431">
        <f>VLOOKUP($D2431,metadata!$B$2:$S$451,14,0)</f>
        <v>28.85</v>
      </c>
      <c r="R2431">
        <f>VLOOKUP($D2431,metadata!$B$2:$S$451,15,0)</f>
        <v>-80.849999999999994</v>
      </c>
      <c r="S2431" t="str">
        <f>VLOOKUP($D2431,metadata!$B$2:$S$451,16,0)</f>
        <v/>
      </c>
      <c r="T2431" t="str">
        <f>VLOOKUP($D2431,metadata!$B$2:$S$451,17,0)</f>
        <v/>
      </c>
      <c r="U2431" t="str">
        <f>VLOOKUP($D2431,metadata!$B$2:$S$451,18,0)</f>
        <v/>
      </c>
      <c r="V2431">
        <f>VLOOKUP($D2431,metadata!$B$2:$Z$451,19,0)</f>
        <v>566.5</v>
      </c>
      <c r="W2431" t="str">
        <f>VLOOKUP($D2431,metadata!$B$2:$Z$451,20,0)</f>
        <v>acc</v>
      </c>
      <c r="X2431" t="str">
        <f>VLOOKUP($D2431,metadata!$B$2:$Z$451,21,0)</f>
        <v/>
      </c>
      <c r="Y2431" t="str">
        <f>VLOOKUP($D2431,metadata!$B$2:$Z$451,22,0)</f>
        <v>55-16</v>
      </c>
      <c r="Z2431" t="str">
        <f>VLOOKUP($D2431,metadata!$B$2:$Z$451,23,0)</f>
        <v/>
      </c>
      <c r="AA2431" t="str">
        <f>VLOOKUP($D2431,metadata!$B$2:$Z$451,24,0)</f>
        <v/>
      </c>
      <c r="AB2431" t="str">
        <f>VLOOKUP($D2431,metadata!$B$2:$Z$451,25,0)</f>
        <v/>
      </c>
      <c r="AC2431">
        <v>7.9746031746031703</v>
      </c>
      <c r="AD2431">
        <v>52.772661288403398</v>
      </c>
      <c r="AF2431">
        <f>IF(AE2431="",V2431,AE2431)</f>
        <v>566.5</v>
      </c>
      <c r="AG2431">
        <v>8</v>
      </c>
      <c r="AH2431">
        <v>2012</v>
      </c>
      <c r="AI2431" t="s">
        <v>37</v>
      </c>
      <c r="AJ2431" t="s">
        <v>37</v>
      </c>
    </row>
    <row r="2432" spans="3:36" x14ac:dyDescent="0.3">
      <c r="C2432">
        <v>2432</v>
      </c>
      <c r="D2432" t="str">
        <f t="shared" si="70"/>
        <v>55-OAK</v>
      </c>
      <c r="E2432" t="str">
        <f>VLOOKUP($D2432,metadata!$B$2:$S$451,2,0)</f>
        <v>Urbanski, J; Mogi, M; O'Donnell, D; DeCotiis, M; Toma, T; Armbruster, P</v>
      </c>
      <c r="F2432" t="str">
        <f>VLOOKUP($D2432,metadata!$B$2:$S$451,3,0)</f>
        <v>Rapid Adaptive Evolution of Photoperiodic Response during Invasion and Range Expansion across a Climatic Gradient</v>
      </c>
      <c r="G2432" t="str">
        <f>VLOOKUP($D2432,metadata!$B$2:$S$451,4,0)</f>
        <v>10.1086/664709</v>
      </c>
      <c r="H2432" t="str">
        <f>VLOOKUP($D2432,metadata!$B$2:$S$451,5,0)</f>
        <v>y</v>
      </c>
      <c r="I2432" t="str">
        <f>VLOOKUP($D2432,metadata!$B$2:$S$451,6,0)</f>
        <v>a</v>
      </c>
      <c r="J2432" t="str">
        <f>VLOOKUP($D2432,metadata!$B$2:$S$451,7,0)</f>
        <v>i</v>
      </c>
      <c r="K2432">
        <f>VLOOKUP($D2432,metadata!$B$2:$S$451,8,0)</f>
        <v>21</v>
      </c>
      <c r="L2432">
        <f>VLOOKUP($D2432,metadata!$B$2:$S$451,9,0)</f>
        <v>12</v>
      </c>
      <c r="M2432" t="str">
        <f>VLOOKUP($D2432,metadata!$B$2:$S$451,10,0)</f>
        <v/>
      </c>
      <c r="N2432" t="str">
        <f>VLOOKUP($D2432,metadata!$B$2:$S$451,11,0)</f>
        <v>Aedes albopictus</v>
      </c>
      <c r="O2432" t="str">
        <f>VLOOKUP($D2432,metadata!$B$2:$S$451,12,0)</f>
        <v>diptera</v>
      </c>
      <c r="P2432" t="str">
        <f>VLOOKUP($D2432,metadata!$B$2:$S$451,13,0)</f>
        <v>OAK</v>
      </c>
      <c r="Q2432">
        <f>VLOOKUP($D2432,metadata!$B$2:$S$451,14,0)</f>
        <v>28.85</v>
      </c>
      <c r="R2432">
        <f>VLOOKUP($D2432,metadata!$B$2:$S$451,15,0)</f>
        <v>-80.849999999999994</v>
      </c>
      <c r="S2432" t="str">
        <f>VLOOKUP($D2432,metadata!$B$2:$S$451,16,0)</f>
        <v/>
      </c>
      <c r="T2432" t="str">
        <f>VLOOKUP($D2432,metadata!$B$2:$S$451,17,0)</f>
        <v/>
      </c>
      <c r="U2432" t="str">
        <f>VLOOKUP($D2432,metadata!$B$2:$S$451,18,0)</f>
        <v/>
      </c>
      <c r="V2432">
        <f>VLOOKUP($D2432,metadata!$B$2:$Z$451,19,0)</f>
        <v>566.5</v>
      </c>
      <c r="W2432" t="str">
        <f>VLOOKUP($D2432,metadata!$B$2:$Z$451,20,0)</f>
        <v>acc</v>
      </c>
      <c r="X2432" t="str">
        <f>VLOOKUP($D2432,metadata!$B$2:$Z$451,21,0)</f>
        <v/>
      </c>
      <c r="Y2432" t="str">
        <f>VLOOKUP($D2432,metadata!$B$2:$Z$451,22,0)</f>
        <v>55-16</v>
      </c>
      <c r="Z2432" t="str">
        <f>VLOOKUP($D2432,metadata!$B$2:$Z$451,23,0)</f>
        <v/>
      </c>
      <c r="AA2432" t="str">
        <f>VLOOKUP($D2432,metadata!$B$2:$Z$451,24,0)</f>
        <v/>
      </c>
      <c r="AB2432" t="str">
        <f>VLOOKUP($D2432,metadata!$B$2:$Z$451,25,0)</f>
        <v/>
      </c>
      <c r="AC2432">
        <v>11.9873015873015</v>
      </c>
      <c r="AD2432">
        <v>50.824111753646903</v>
      </c>
      <c r="AF2432">
        <f>IF(AE2432="",V2432,AE2432)</f>
        <v>566.5</v>
      </c>
      <c r="AG2432">
        <v>12</v>
      </c>
      <c r="AH2432">
        <v>2012</v>
      </c>
      <c r="AI2432" t="s">
        <v>37</v>
      </c>
      <c r="AJ2432" t="s">
        <v>37</v>
      </c>
    </row>
    <row r="2433" spans="3:36" x14ac:dyDescent="0.3">
      <c r="C2433">
        <v>2433</v>
      </c>
      <c r="D2433" t="str">
        <f t="shared" si="70"/>
        <v>55-OAK</v>
      </c>
      <c r="E2433" t="str">
        <f>VLOOKUP($D2433,metadata!$B$2:$S$451,2,0)</f>
        <v>Urbanski, J; Mogi, M; O'Donnell, D; DeCotiis, M; Toma, T; Armbruster, P</v>
      </c>
      <c r="F2433" t="str">
        <f>VLOOKUP($D2433,metadata!$B$2:$S$451,3,0)</f>
        <v>Rapid Adaptive Evolution of Photoperiodic Response during Invasion and Range Expansion across a Climatic Gradient</v>
      </c>
      <c r="G2433" t="str">
        <f>VLOOKUP($D2433,metadata!$B$2:$S$451,4,0)</f>
        <v>10.1086/664709</v>
      </c>
      <c r="H2433" t="str">
        <f>VLOOKUP($D2433,metadata!$B$2:$S$451,5,0)</f>
        <v>y</v>
      </c>
      <c r="I2433" t="str">
        <f>VLOOKUP($D2433,metadata!$B$2:$S$451,6,0)</f>
        <v>a</v>
      </c>
      <c r="J2433" t="str">
        <f>VLOOKUP($D2433,metadata!$B$2:$S$451,7,0)</f>
        <v>i</v>
      </c>
      <c r="K2433">
        <f>VLOOKUP($D2433,metadata!$B$2:$S$451,8,0)</f>
        <v>21</v>
      </c>
      <c r="L2433">
        <f>VLOOKUP($D2433,metadata!$B$2:$S$451,9,0)</f>
        <v>12</v>
      </c>
      <c r="M2433" t="str">
        <f>VLOOKUP($D2433,metadata!$B$2:$S$451,10,0)</f>
        <v/>
      </c>
      <c r="N2433" t="str">
        <f>VLOOKUP($D2433,metadata!$B$2:$S$451,11,0)</f>
        <v>Aedes albopictus</v>
      </c>
      <c r="O2433" t="str">
        <f>VLOOKUP($D2433,metadata!$B$2:$S$451,12,0)</f>
        <v>diptera</v>
      </c>
      <c r="P2433" t="str">
        <f>VLOOKUP($D2433,metadata!$B$2:$S$451,13,0)</f>
        <v>OAK</v>
      </c>
      <c r="Q2433">
        <f>VLOOKUP($D2433,metadata!$B$2:$S$451,14,0)</f>
        <v>28.85</v>
      </c>
      <c r="R2433">
        <f>VLOOKUP($D2433,metadata!$B$2:$S$451,15,0)</f>
        <v>-80.849999999999994</v>
      </c>
      <c r="S2433" t="str">
        <f>VLOOKUP($D2433,metadata!$B$2:$S$451,16,0)</f>
        <v/>
      </c>
      <c r="T2433" t="str">
        <f>VLOOKUP($D2433,metadata!$B$2:$S$451,17,0)</f>
        <v/>
      </c>
      <c r="U2433" t="str">
        <f>VLOOKUP($D2433,metadata!$B$2:$S$451,18,0)</f>
        <v/>
      </c>
      <c r="V2433">
        <f>VLOOKUP($D2433,metadata!$B$2:$Z$451,19,0)</f>
        <v>566.5</v>
      </c>
      <c r="W2433" t="str">
        <f>VLOOKUP($D2433,metadata!$B$2:$Z$451,20,0)</f>
        <v>acc</v>
      </c>
      <c r="X2433" t="str">
        <f>VLOOKUP($D2433,metadata!$B$2:$Z$451,21,0)</f>
        <v/>
      </c>
      <c r="Y2433" t="str">
        <f>VLOOKUP($D2433,metadata!$B$2:$Z$451,22,0)</f>
        <v>55-16</v>
      </c>
      <c r="Z2433" t="str">
        <f>VLOOKUP($D2433,metadata!$B$2:$Z$451,23,0)</f>
        <v/>
      </c>
      <c r="AA2433" t="str">
        <f>VLOOKUP($D2433,metadata!$B$2:$Z$451,24,0)</f>
        <v/>
      </c>
      <c r="AB2433" t="str">
        <f>VLOOKUP($D2433,metadata!$B$2:$Z$451,25,0)</f>
        <v/>
      </c>
      <c r="AC2433">
        <v>12.495238095237999</v>
      </c>
      <c r="AD2433">
        <v>19.059041907617601</v>
      </c>
      <c r="AF2433">
        <f>IF(AE2433="",V2433,AE2433)</f>
        <v>566.5</v>
      </c>
      <c r="AG2433">
        <v>12.5</v>
      </c>
      <c r="AH2433">
        <v>2012</v>
      </c>
      <c r="AI2433" t="s">
        <v>37</v>
      </c>
      <c r="AJ2433" t="s">
        <v>37</v>
      </c>
    </row>
    <row r="2434" spans="3:36" x14ac:dyDescent="0.3">
      <c r="C2434">
        <v>2434</v>
      </c>
      <c r="D2434" t="str">
        <f t="shared" ref="D2434:D2497" si="71">VLOOKUP(C2434,$A$1:$B$451,2)</f>
        <v>55-OAK</v>
      </c>
      <c r="E2434" t="str">
        <f>VLOOKUP($D2434,metadata!$B$2:$S$451,2,0)</f>
        <v>Urbanski, J; Mogi, M; O'Donnell, D; DeCotiis, M; Toma, T; Armbruster, P</v>
      </c>
      <c r="F2434" t="str">
        <f>VLOOKUP($D2434,metadata!$B$2:$S$451,3,0)</f>
        <v>Rapid Adaptive Evolution of Photoperiodic Response during Invasion and Range Expansion across a Climatic Gradient</v>
      </c>
      <c r="G2434" t="str">
        <f>VLOOKUP($D2434,metadata!$B$2:$S$451,4,0)</f>
        <v>10.1086/664709</v>
      </c>
      <c r="H2434" t="str">
        <f>VLOOKUP($D2434,metadata!$B$2:$S$451,5,0)</f>
        <v>y</v>
      </c>
      <c r="I2434" t="str">
        <f>VLOOKUP($D2434,metadata!$B$2:$S$451,6,0)</f>
        <v>a</v>
      </c>
      <c r="J2434" t="str">
        <f>VLOOKUP($D2434,metadata!$B$2:$S$451,7,0)</f>
        <v>i</v>
      </c>
      <c r="K2434">
        <f>VLOOKUP($D2434,metadata!$B$2:$S$451,8,0)</f>
        <v>21</v>
      </c>
      <c r="L2434">
        <f>VLOOKUP($D2434,metadata!$B$2:$S$451,9,0)</f>
        <v>12</v>
      </c>
      <c r="M2434" t="str">
        <f>VLOOKUP($D2434,metadata!$B$2:$S$451,10,0)</f>
        <v/>
      </c>
      <c r="N2434" t="str">
        <f>VLOOKUP($D2434,metadata!$B$2:$S$451,11,0)</f>
        <v>Aedes albopictus</v>
      </c>
      <c r="O2434" t="str">
        <f>VLOOKUP($D2434,metadata!$B$2:$S$451,12,0)</f>
        <v>diptera</v>
      </c>
      <c r="P2434" t="str">
        <f>VLOOKUP($D2434,metadata!$B$2:$S$451,13,0)</f>
        <v>OAK</v>
      </c>
      <c r="Q2434">
        <f>VLOOKUP($D2434,metadata!$B$2:$S$451,14,0)</f>
        <v>28.85</v>
      </c>
      <c r="R2434">
        <f>VLOOKUP($D2434,metadata!$B$2:$S$451,15,0)</f>
        <v>-80.849999999999994</v>
      </c>
      <c r="S2434" t="str">
        <f>VLOOKUP($D2434,metadata!$B$2:$S$451,16,0)</f>
        <v/>
      </c>
      <c r="T2434" t="str">
        <f>VLOOKUP($D2434,metadata!$B$2:$S$451,17,0)</f>
        <v/>
      </c>
      <c r="U2434" t="str">
        <f>VLOOKUP($D2434,metadata!$B$2:$S$451,18,0)</f>
        <v/>
      </c>
      <c r="V2434">
        <f>VLOOKUP($D2434,metadata!$B$2:$Z$451,19,0)</f>
        <v>566.5</v>
      </c>
      <c r="W2434" t="str">
        <f>VLOOKUP($D2434,metadata!$B$2:$Z$451,20,0)</f>
        <v>acc</v>
      </c>
      <c r="X2434" t="str">
        <f>VLOOKUP($D2434,metadata!$B$2:$Z$451,21,0)</f>
        <v/>
      </c>
      <c r="Y2434" t="str">
        <f>VLOOKUP($D2434,metadata!$B$2:$Z$451,22,0)</f>
        <v>55-16</v>
      </c>
      <c r="Z2434" t="str">
        <f>VLOOKUP($D2434,metadata!$B$2:$Z$451,23,0)</f>
        <v/>
      </c>
      <c r="AA2434" t="str">
        <f>VLOOKUP($D2434,metadata!$B$2:$Z$451,24,0)</f>
        <v/>
      </c>
      <c r="AB2434" t="str">
        <f>VLOOKUP($D2434,metadata!$B$2:$Z$451,25,0)</f>
        <v/>
      </c>
      <c r="AC2434">
        <v>13.0031746031746</v>
      </c>
      <c r="AD2434">
        <v>12.631303395921</v>
      </c>
      <c r="AF2434">
        <f>IF(AE2434="",V2434,AE2434)</f>
        <v>566.5</v>
      </c>
      <c r="AG2434">
        <v>12.75</v>
      </c>
      <c r="AH2434">
        <v>2012</v>
      </c>
      <c r="AI2434" t="s">
        <v>37</v>
      </c>
      <c r="AJ2434" t="s">
        <v>37</v>
      </c>
    </row>
    <row r="2435" spans="3:36" x14ac:dyDescent="0.3">
      <c r="C2435">
        <v>2435</v>
      </c>
      <c r="D2435" t="str">
        <f t="shared" si="71"/>
        <v>55-OAK</v>
      </c>
      <c r="E2435" t="str">
        <f>VLOOKUP($D2435,metadata!$B$2:$S$451,2,0)</f>
        <v>Urbanski, J; Mogi, M; O'Donnell, D; DeCotiis, M; Toma, T; Armbruster, P</v>
      </c>
      <c r="F2435" t="str">
        <f>VLOOKUP($D2435,metadata!$B$2:$S$451,3,0)</f>
        <v>Rapid Adaptive Evolution of Photoperiodic Response during Invasion and Range Expansion across a Climatic Gradient</v>
      </c>
      <c r="G2435" t="str">
        <f>VLOOKUP($D2435,metadata!$B$2:$S$451,4,0)</f>
        <v>10.1086/664709</v>
      </c>
      <c r="H2435" t="str">
        <f>VLOOKUP($D2435,metadata!$B$2:$S$451,5,0)</f>
        <v>y</v>
      </c>
      <c r="I2435" t="str">
        <f>VLOOKUP($D2435,metadata!$B$2:$S$451,6,0)</f>
        <v>a</v>
      </c>
      <c r="J2435" t="str">
        <f>VLOOKUP($D2435,metadata!$B$2:$S$451,7,0)</f>
        <v>i</v>
      </c>
      <c r="K2435">
        <f>VLOOKUP($D2435,metadata!$B$2:$S$451,8,0)</f>
        <v>21</v>
      </c>
      <c r="L2435">
        <f>VLOOKUP($D2435,metadata!$B$2:$S$451,9,0)</f>
        <v>12</v>
      </c>
      <c r="M2435" t="str">
        <f>VLOOKUP($D2435,metadata!$B$2:$S$451,10,0)</f>
        <v/>
      </c>
      <c r="N2435" t="str">
        <f>VLOOKUP($D2435,metadata!$B$2:$S$451,11,0)</f>
        <v>Aedes albopictus</v>
      </c>
      <c r="O2435" t="str">
        <f>VLOOKUP($D2435,metadata!$B$2:$S$451,12,0)</f>
        <v>diptera</v>
      </c>
      <c r="P2435" t="str">
        <f>VLOOKUP($D2435,metadata!$B$2:$S$451,13,0)</f>
        <v>OAK</v>
      </c>
      <c r="Q2435">
        <f>VLOOKUP($D2435,metadata!$B$2:$S$451,14,0)</f>
        <v>28.85</v>
      </c>
      <c r="R2435">
        <f>VLOOKUP($D2435,metadata!$B$2:$S$451,15,0)</f>
        <v>-80.849999999999994</v>
      </c>
      <c r="S2435" t="str">
        <f>VLOOKUP($D2435,metadata!$B$2:$S$451,16,0)</f>
        <v/>
      </c>
      <c r="T2435" t="str">
        <f>VLOOKUP($D2435,metadata!$B$2:$S$451,17,0)</f>
        <v/>
      </c>
      <c r="U2435" t="str">
        <f>VLOOKUP($D2435,metadata!$B$2:$S$451,18,0)</f>
        <v/>
      </c>
      <c r="V2435">
        <f>VLOOKUP($D2435,metadata!$B$2:$Z$451,19,0)</f>
        <v>566.5</v>
      </c>
      <c r="W2435" t="str">
        <f>VLOOKUP($D2435,metadata!$B$2:$Z$451,20,0)</f>
        <v>acc</v>
      </c>
      <c r="X2435" t="str">
        <f>VLOOKUP($D2435,metadata!$B$2:$Z$451,21,0)</f>
        <v/>
      </c>
      <c r="Y2435" t="str">
        <f>VLOOKUP($D2435,metadata!$B$2:$Z$451,22,0)</f>
        <v>55-16</v>
      </c>
      <c r="Z2435" t="str">
        <f>VLOOKUP($D2435,metadata!$B$2:$Z$451,23,0)</f>
        <v/>
      </c>
      <c r="AA2435" t="str">
        <f>VLOOKUP($D2435,metadata!$B$2:$Z$451,24,0)</f>
        <v/>
      </c>
      <c r="AB2435" t="str">
        <f>VLOOKUP($D2435,metadata!$B$2:$Z$451,25,0)</f>
        <v/>
      </c>
      <c r="AC2435">
        <v>12.7492063492063</v>
      </c>
      <c r="AD2435">
        <v>5.4253825468218304</v>
      </c>
      <c r="AF2435">
        <f>IF(AE2435="",V2435,AE2435)</f>
        <v>566.5</v>
      </c>
      <c r="AG2435">
        <v>13</v>
      </c>
      <c r="AH2435">
        <v>2012</v>
      </c>
      <c r="AI2435" t="s">
        <v>37</v>
      </c>
      <c r="AJ2435" t="s">
        <v>37</v>
      </c>
    </row>
    <row r="2436" spans="3:36" x14ac:dyDescent="0.3">
      <c r="C2436">
        <v>2436</v>
      </c>
      <c r="D2436" t="str">
        <f t="shared" si="71"/>
        <v>55-OAK</v>
      </c>
      <c r="E2436" t="str">
        <f>VLOOKUP($D2436,metadata!$B$2:$S$451,2,0)</f>
        <v>Urbanski, J; Mogi, M; O'Donnell, D; DeCotiis, M; Toma, T; Armbruster, P</v>
      </c>
      <c r="F2436" t="str">
        <f>VLOOKUP($D2436,metadata!$B$2:$S$451,3,0)</f>
        <v>Rapid Adaptive Evolution of Photoperiodic Response during Invasion and Range Expansion across a Climatic Gradient</v>
      </c>
      <c r="G2436" t="str">
        <f>VLOOKUP($D2436,metadata!$B$2:$S$451,4,0)</f>
        <v>10.1086/664709</v>
      </c>
      <c r="H2436" t="str">
        <f>VLOOKUP($D2436,metadata!$B$2:$S$451,5,0)</f>
        <v>y</v>
      </c>
      <c r="I2436" t="str">
        <f>VLOOKUP($D2436,metadata!$B$2:$S$451,6,0)</f>
        <v>a</v>
      </c>
      <c r="J2436" t="str">
        <f>VLOOKUP($D2436,metadata!$B$2:$S$451,7,0)</f>
        <v>i</v>
      </c>
      <c r="K2436">
        <f>VLOOKUP($D2436,metadata!$B$2:$S$451,8,0)</f>
        <v>21</v>
      </c>
      <c r="L2436">
        <f>VLOOKUP($D2436,metadata!$B$2:$S$451,9,0)</f>
        <v>12</v>
      </c>
      <c r="M2436" t="str">
        <f>VLOOKUP($D2436,metadata!$B$2:$S$451,10,0)</f>
        <v/>
      </c>
      <c r="N2436" t="str">
        <f>VLOOKUP($D2436,metadata!$B$2:$S$451,11,0)</f>
        <v>Aedes albopictus</v>
      </c>
      <c r="O2436" t="str">
        <f>VLOOKUP($D2436,metadata!$B$2:$S$451,12,0)</f>
        <v>diptera</v>
      </c>
      <c r="P2436" t="str">
        <f>VLOOKUP($D2436,metadata!$B$2:$S$451,13,0)</f>
        <v>OAK</v>
      </c>
      <c r="Q2436">
        <f>VLOOKUP($D2436,metadata!$B$2:$S$451,14,0)</f>
        <v>28.85</v>
      </c>
      <c r="R2436">
        <f>VLOOKUP($D2436,metadata!$B$2:$S$451,15,0)</f>
        <v>-80.849999999999994</v>
      </c>
      <c r="S2436" t="str">
        <f>VLOOKUP($D2436,metadata!$B$2:$S$451,16,0)</f>
        <v/>
      </c>
      <c r="T2436" t="str">
        <f>VLOOKUP($D2436,metadata!$B$2:$S$451,17,0)</f>
        <v/>
      </c>
      <c r="U2436" t="str">
        <f>VLOOKUP($D2436,metadata!$B$2:$S$451,18,0)</f>
        <v/>
      </c>
      <c r="V2436">
        <f>VLOOKUP($D2436,metadata!$B$2:$Z$451,19,0)</f>
        <v>566.5</v>
      </c>
      <c r="W2436" t="str">
        <f>VLOOKUP($D2436,metadata!$B$2:$Z$451,20,0)</f>
        <v>acc</v>
      </c>
      <c r="X2436" t="str">
        <f>VLOOKUP($D2436,metadata!$B$2:$Z$451,21,0)</f>
        <v/>
      </c>
      <c r="Y2436" t="str">
        <f>VLOOKUP($D2436,metadata!$B$2:$Z$451,22,0)</f>
        <v>55-16</v>
      </c>
      <c r="Z2436" t="str">
        <f>VLOOKUP($D2436,metadata!$B$2:$Z$451,23,0)</f>
        <v/>
      </c>
      <c r="AA2436" t="str">
        <f>VLOOKUP($D2436,metadata!$B$2:$Z$451,24,0)</f>
        <v/>
      </c>
      <c r="AB2436" t="str">
        <f>VLOOKUP($D2436,metadata!$B$2:$Z$451,25,0)</f>
        <v/>
      </c>
      <c r="AC2436">
        <v>13.219047619047601</v>
      </c>
      <c r="AD2436">
        <v>4.3935175269508102</v>
      </c>
      <c r="AF2436">
        <f>IF(AE2436="",V2436,AE2436)</f>
        <v>566.5</v>
      </c>
      <c r="AG2436">
        <v>13.25</v>
      </c>
      <c r="AH2436">
        <v>2012</v>
      </c>
      <c r="AI2436" t="s">
        <v>37</v>
      </c>
      <c r="AJ2436" t="s">
        <v>37</v>
      </c>
    </row>
    <row r="2437" spans="3:36" x14ac:dyDescent="0.3">
      <c r="C2437">
        <v>2437</v>
      </c>
      <c r="D2437" t="str">
        <f t="shared" si="71"/>
        <v>55-OAK</v>
      </c>
      <c r="E2437" t="str">
        <f>VLOOKUP($D2437,metadata!$B$2:$S$451,2,0)</f>
        <v>Urbanski, J; Mogi, M; O'Donnell, D; DeCotiis, M; Toma, T; Armbruster, P</v>
      </c>
      <c r="F2437" t="str">
        <f>VLOOKUP($D2437,metadata!$B$2:$S$451,3,0)</f>
        <v>Rapid Adaptive Evolution of Photoperiodic Response during Invasion and Range Expansion across a Climatic Gradient</v>
      </c>
      <c r="G2437" t="str">
        <f>VLOOKUP($D2437,metadata!$B$2:$S$451,4,0)</f>
        <v>10.1086/664709</v>
      </c>
      <c r="H2437" t="str">
        <f>VLOOKUP($D2437,metadata!$B$2:$S$451,5,0)</f>
        <v>y</v>
      </c>
      <c r="I2437" t="str">
        <f>VLOOKUP($D2437,metadata!$B$2:$S$451,6,0)</f>
        <v>a</v>
      </c>
      <c r="J2437" t="str">
        <f>VLOOKUP($D2437,metadata!$B$2:$S$451,7,0)</f>
        <v>i</v>
      </c>
      <c r="K2437">
        <f>VLOOKUP($D2437,metadata!$B$2:$S$451,8,0)</f>
        <v>21</v>
      </c>
      <c r="L2437">
        <f>VLOOKUP($D2437,metadata!$B$2:$S$451,9,0)</f>
        <v>12</v>
      </c>
      <c r="M2437" t="str">
        <f>VLOOKUP($D2437,metadata!$B$2:$S$451,10,0)</f>
        <v/>
      </c>
      <c r="N2437" t="str">
        <f>VLOOKUP($D2437,metadata!$B$2:$S$451,11,0)</f>
        <v>Aedes albopictus</v>
      </c>
      <c r="O2437" t="str">
        <f>VLOOKUP($D2437,metadata!$B$2:$S$451,12,0)</f>
        <v>diptera</v>
      </c>
      <c r="P2437" t="str">
        <f>VLOOKUP($D2437,metadata!$B$2:$S$451,13,0)</f>
        <v>OAK</v>
      </c>
      <c r="Q2437">
        <f>VLOOKUP($D2437,metadata!$B$2:$S$451,14,0)</f>
        <v>28.85</v>
      </c>
      <c r="R2437">
        <f>VLOOKUP($D2437,metadata!$B$2:$S$451,15,0)</f>
        <v>-80.849999999999994</v>
      </c>
      <c r="S2437" t="str">
        <f>VLOOKUP($D2437,metadata!$B$2:$S$451,16,0)</f>
        <v/>
      </c>
      <c r="T2437" t="str">
        <f>VLOOKUP($D2437,metadata!$B$2:$S$451,17,0)</f>
        <v/>
      </c>
      <c r="U2437" t="str">
        <f>VLOOKUP($D2437,metadata!$B$2:$S$451,18,0)</f>
        <v/>
      </c>
      <c r="V2437">
        <f>VLOOKUP($D2437,metadata!$B$2:$Z$451,19,0)</f>
        <v>566.5</v>
      </c>
      <c r="W2437" t="str">
        <f>VLOOKUP($D2437,metadata!$B$2:$Z$451,20,0)</f>
        <v>acc</v>
      </c>
      <c r="X2437" t="str">
        <f>VLOOKUP($D2437,metadata!$B$2:$Z$451,21,0)</f>
        <v/>
      </c>
      <c r="Y2437" t="str">
        <f>VLOOKUP($D2437,metadata!$B$2:$Z$451,22,0)</f>
        <v>55-16</v>
      </c>
      <c r="Z2437" t="str">
        <f>VLOOKUP($D2437,metadata!$B$2:$Z$451,23,0)</f>
        <v/>
      </c>
      <c r="AA2437" t="str">
        <f>VLOOKUP($D2437,metadata!$B$2:$Z$451,24,0)</f>
        <v/>
      </c>
      <c r="AB2437" t="str">
        <f>VLOOKUP($D2437,metadata!$B$2:$Z$451,25,0)</f>
        <v/>
      </c>
      <c r="AC2437">
        <v>13.4857142857142</v>
      </c>
      <c r="AD2437">
        <v>5.3030627543371303</v>
      </c>
      <c r="AF2437">
        <f>IF(AE2437="",V2437,AE2437)</f>
        <v>566.5</v>
      </c>
      <c r="AG2437">
        <v>13.5</v>
      </c>
      <c r="AH2437">
        <v>2012</v>
      </c>
      <c r="AI2437" t="s">
        <v>37</v>
      </c>
      <c r="AJ2437" t="s">
        <v>37</v>
      </c>
    </row>
    <row r="2438" spans="3:36" x14ac:dyDescent="0.3">
      <c r="C2438">
        <v>2438</v>
      </c>
      <c r="D2438" t="str">
        <f t="shared" si="71"/>
        <v>55-OAK</v>
      </c>
      <c r="E2438" t="str">
        <f>VLOOKUP($D2438,metadata!$B$2:$S$451,2,0)</f>
        <v>Urbanski, J; Mogi, M; O'Donnell, D; DeCotiis, M; Toma, T; Armbruster, P</v>
      </c>
      <c r="F2438" t="str">
        <f>VLOOKUP($D2438,metadata!$B$2:$S$451,3,0)</f>
        <v>Rapid Adaptive Evolution of Photoperiodic Response during Invasion and Range Expansion across a Climatic Gradient</v>
      </c>
      <c r="G2438" t="str">
        <f>VLOOKUP($D2438,metadata!$B$2:$S$451,4,0)</f>
        <v>10.1086/664709</v>
      </c>
      <c r="H2438" t="str">
        <f>VLOOKUP($D2438,metadata!$B$2:$S$451,5,0)</f>
        <v>y</v>
      </c>
      <c r="I2438" t="str">
        <f>VLOOKUP($D2438,metadata!$B$2:$S$451,6,0)</f>
        <v>a</v>
      </c>
      <c r="J2438" t="str">
        <f>VLOOKUP($D2438,metadata!$B$2:$S$451,7,0)</f>
        <v>i</v>
      </c>
      <c r="K2438">
        <f>VLOOKUP($D2438,metadata!$B$2:$S$451,8,0)</f>
        <v>21</v>
      </c>
      <c r="L2438">
        <f>VLOOKUP($D2438,metadata!$B$2:$S$451,9,0)</f>
        <v>12</v>
      </c>
      <c r="M2438" t="str">
        <f>VLOOKUP($D2438,metadata!$B$2:$S$451,10,0)</f>
        <v/>
      </c>
      <c r="N2438" t="str">
        <f>VLOOKUP($D2438,metadata!$B$2:$S$451,11,0)</f>
        <v>Aedes albopictus</v>
      </c>
      <c r="O2438" t="str">
        <f>VLOOKUP($D2438,metadata!$B$2:$S$451,12,0)</f>
        <v>diptera</v>
      </c>
      <c r="P2438" t="str">
        <f>VLOOKUP($D2438,metadata!$B$2:$S$451,13,0)</f>
        <v>OAK</v>
      </c>
      <c r="Q2438">
        <f>VLOOKUP($D2438,metadata!$B$2:$S$451,14,0)</f>
        <v>28.85</v>
      </c>
      <c r="R2438">
        <f>VLOOKUP($D2438,metadata!$B$2:$S$451,15,0)</f>
        <v>-80.849999999999994</v>
      </c>
      <c r="S2438" t="str">
        <f>VLOOKUP($D2438,metadata!$B$2:$S$451,16,0)</f>
        <v/>
      </c>
      <c r="T2438" t="str">
        <f>VLOOKUP($D2438,metadata!$B$2:$S$451,17,0)</f>
        <v/>
      </c>
      <c r="U2438" t="str">
        <f>VLOOKUP($D2438,metadata!$B$2:$S$451,18,0)</f>
        <v/>
      </c>
      <c r="V2438">
        <f>VLOOKUP($D2438,metadata!$B$2:$Z$451,19,0)</f>
        <v>566.5</v>
      </c>
      <c r="W2438" t="str">
        <f>VLOOKUP($D2438,metadata!$B$2:$Z$451,20,0)</f>
        <v>acc</v>
      </c>
      <c r="X2438" t="str">
        <f>VLOOKUP($D2438,metadata!$B$2:$Z$451,21,0)</f>
        <v/>
      </c>
      <c r="Y2438" t="str">
        <f>VLOOKUP($D2438,metadata!$B$2:$Z$451,22,0)</f>
        <v>55-16</v>
      </c>
      <c r="Z2438" t="str">
        <f>VLOOKUP($D2438,metadata!$B$2:$Z$451,23,0)</f>
        <v/>
      </c>
      <c r="AA2438" t="str">
        <f>VLOOKUP($D2438,metadata!$B$2:$Z$451,24,0)</f>
        <v/>
      </c>
      <c r="AB2438" t="str">
        <f>VLOOKUP($D2438,metadata!$B$2:$Z$451,25,0)</f>
        <v/>
      </c>
      <c r="AC2438">
        <v>13.7396825396825</v>
      </c>
      <c r="AD2438">
        <v>4.8628066918921604</v>
      </c>
      <c r="AF2438">
        <f>IF(AE2438="",V2438,AE2438)</f>
        <v>566.5</v>
      </c>
      <c r="AG2438">
        <v>13.75</v>
      </c>
      <c r="AH2438">
        <v>2012</v>
      </c>
      <c r="AI2438" t="s">
        <v>37</v>
      </c>
      <c r="AJ2438" t="s">
        <v>37</v>
      </c>
    </row>
    <row r="2439" spans="3:36" x14ac:dyDescent="0.3">
      <c r="C2439">
        <v>2439</v>
      </c>
      <c r="D2439" t="str">
        <f t="shared" si="71"/>
        <v>55-OAK</v>
      </c>
      <c r="E2439" t="str">
        <f>VLOOKUP($D2439,metadata!$B$2:$S$451,2,0)</f>
        <v>Urbanski, J; Mogi, M; O'Donnell, D; DeCotiis, M; Toma, T; Armbruster, P</v>
      </c>
      <c r="F2439" t="str">
        <f>VLOOKUP($D2439,metadata!$B$2:$S$451,3,0)</f>
        <v>Rapid Adaptive Evolution of Photoperiodic Response during Invasion and Range Expansion across a Climatic Gradient</v>
      </c>
      <c r="G2439" t="str">
        <f>VLOOKUP($D2439,metadata!$B$2:$S$451,4,0)</f>
        <v>10.1086/664709</v>
      </c>
      <c r="H2439" t="str">
        <f>VLOOKUP($D2439,metadata!$B$2:$S$451,5,0)</f>
        <v>y</v>
      </c>
      <c r="I2439" t="str">
        <f>VLOOKUP($D2439,metadata!$B$2:$S$451,6,0)</f>
        <v>a</v>
      </c>
      <c r="J2439" t="str">
        <f>VLOOKUP($D2439,metadata!$B$2:$S$451,7,0)</f>
        <v>i</v>
      </c>
      <c r="K2439">
        <f>VLOOKUP($D2439,metadata!$B$2:$S$451,8,0)</f>
        <v>21</v>
      </c>
      <c r="L2439">
        <f>VLOOKUP($D2439,metadata!$B$2:$S$451,9,0)</f>
        <v>12</v>
      </c>
      <c r="M2439" t="str">
        <f>VLOOKUP($D2439,metadata!$B$2:$S$451,10,0)</f>
        <v/>
      </c>
      <c r="N2439" t="str">
        <f>VLOOKUP($D2439,metadata!$B$2:$S$451,11,0)</f>
        <v>Aedes albopictus</v>
      </c>
      <c r="O2439" t="str">
        <f>VLOOKUP($D2439,metadata!$B$2:$S$451,12,0)</f>
        <v>diptera</v>
      </c>
      <c r="P2439" t="str">
        <f>VLOOKUP($D2439,metadata!$B$2:$S$451,13,0)</f>
        <v>OAK</v>
      </c>
      <c r="Q2439">
        <f>VLOOKUP($D2439,metadata!$B$2:$S$451,14,0)</f>
        <v>28.85</v>
      </c>
      <c r="R2439">
        <f>VLOOKUP($D2439,metadata!$B$2:$S$451,15,0)</f>
        <v>-80.849999999999994</v>
      </c>
      <c r="S2439" t="str">
        <f>VLOOKUP($D2439,metadata!$B$2:$S$451,16,0)</f>
        <v/>
      </c>
      <c r="T2439" t="str">
        <f>VLOOKUP($D2439,metadata!$B$2:$S$451,17,0)</f>
        <v/>
      </c>
      <c r="U2439" t="str">
        <f>VLOOKUP($D2439,metadata!$B$2:$S$451,18,0)</f>
        <v/>
      </c>
      <c r="V2439">
        <f>VLOOKUP($D2439,metadata!$B$2:$Z$451,19,0)</f>
        <v>566.5</v>
      </c>
      <c r="W2439" t="str">
        <f>VLOOKUP($D2439,metadata!$B$2:$Z$451,20,0)</f>
        <v>acc</v>
      </c>
      <c r="X2439" t="str">
        <f>VLOOKUP($D2439,metadata!$B$2:$Z$451,21,0)</f>
        <v/>
      </c>
      <c r="Y2439" t="str">
        <f>VLOOKUP($D2439,metadata!$B$2:$Z$451,22,0)</f>
        <v>55-16</v>
      </c>
      <c r="Z2439" t="str">
        <f>VLOOKUP($D2439,metadata!$B$2:$Z$451,23,0)</f>
        <v/>
      </c>
      <c r="AA2439" t="str">
        <f>VLOOKUP($D2439,metadata!$B$2:$Z$451,24,0)</f>
        <v/>
      </c>
      <c r="AB2439" t="str">
        <f>VLOOKUP($D2439,metadata!$B$2:$Z$451,25,0)</f>
        <v/>
      </c>
      <c r="AC2439">
        <v>13.980952380952299</v>
      </c>
      <c r="AD2439">
        <v>2.3231241522096102</v>
      </c>
      <c r="AF2439">
        <f>IF(AE2439="",V2439,AE2439)</f>
        <v>566.5</v>
      </c>
      <c r="AG2439">
        <v>14</v>
      </c>
      <c r="AH2439">
        <v>2012</v>
      </c>
      <c r="AI2439" t="s">
        <v>37</v>
      </c>
      <c r="AJ2439" t="s">
        <v>37</v>
      </c>
    </row>
    <row r="2440" spans="3:36" x14ac:dyDescent="0.3">
      <c r="C2440">
        <v>2440</v>
      </c>
      <c r="D2440" t="str">
        <f t="shared" si="71"/>
        <v>55-OAK</v>
      </c>
      <c r="E2440" t="str">
        <f>VLOOKUP($D2440,metadata!$B$2:$S$451,2,0)</f>
        <v>Urbanski, J; Mogi, M; O'Donnell, D; DeCotiis, M; Toma, T; Armbruster, P</v>
      </c>
      <c r="F2440" t="str">
        <f>VLOOKUP($D2440,metadata!$B$2:$S$451,3,0)</f>
        <v>Rapid Adaptive Evolution of Photoperiodic Response during Invasion and Range Expansion across a Climatic Gradient</v>
      </c>
      <c r="G2440" t="str">
        <f>VLOOKUP($D2440,metadata!$B$2:$S$451,4,0)</f>
        <v>10.1086/664709</v>
      </c>
      <c r="H2440" t="str">
        <f>VLOOKUP($D2440,metadata!$B$2:$S$451,5,0)</f>
        <v>y</v>
      </c>
      <c r="I2440" t="str">
        <f>VLOOKUP($D2440,metadata!$B$2:$S$451,6,0)</f>
        <v>a</v>
      </c>
      <c r="J2440" t="str">
        <f>VLOOKUP($D2440,metadata!$B$2:$S$451,7,0)</f>
        <v>i</v>
      </c>
      <c r="K2440">
        <f>VLOOKUP($D2440,metadata!$B$2:$S$451,8,0)</f>
        <v>21</v>
      </c>
      <c r="L2440">
        <f>VLOOKUP($D2440,metadata!$B$2:$S$451,9,0)</f>
        <v>12</v>
      </c>
      <c r="M2440" t="str">
        <f>VLOOKUP($D2440,metadata!$B$2:$S$451,10,0)</f>
        <v/>
      </c>
      <c r="N2440" t="str">
        <f>VLOOKUP($D2440,metadata!$B$2:$S$451,11,0)</f>
        <v>Aedes albopictus</v>
      </c>
      <c r="O2440" t="str">
        <f>VLOOKUP($D2440,metadata!$B$2:$S$451,12,0)</f>
        <v>diptera</v>
      </c>
      <c r="P2440" t="str">
        <f>VLOOKUP($D2440,metadata!$B$2:$S$451,13,0)</f>
        <v>OAK</v>
      </c>
      <c r="Q2440">
        <f>VLOOKUP($D2440,metadata!$B$2:$S$451,14,0)</f>
        <v>28.85</v>
      </c>
      <c r="R2440">
        <f>VLOOKUP($D2440,metadata!$B$2:$S$451,15,0)</f>
        <v>-80.849999999999994</v>
      </c>
      <c r="S2440" t="str">
        <f>VLOOKUP($D2440,metadata!$B$2:$S$451,16,0)</f>
        <v/>
      </c>
      <c r="T2440" t="str">
        <f>VLOOKUP($D2440,metadata!$B$2:$S$451,17,0)</f>
        <v/>
      </c>
      <c r="U2440" t="str">
        <f>VLOOKUP($D2440,metadata!$B$2:$S$451,18,0)</f>
        <v/>
      </c>
      <c r="V2440">
        <f>VLOOKUP($D2440,metadata!$B$2:$Z$451,19,0)</f>
        <v>566.5</v>
      </c>
      <c r="W2440" t="str">
        <f>VLOOKUP($D2440,metadata!$B$2:$Z$451,20,0)</f>
        <v>acc</v>
      </c>
      <c r="X2440" t="str">
        <f>VLOOKUP($D2440,metadata!$B$2:$Z$451,21,0)</f>
        <v/>
      </c>
      <c r="Y2440" t="str">
        <f>VLOOKUP($D2440,metadata!$B$2:$Z$451,22,0)</f>
        <v>55-16</v>
      </c>
      <c r="Z2440" t="str">
        <f>VLOOKUP($D2440,metadata!$B$2:$Z$451,23,0)</f>
        <v/>
      </c>
      <c r="AA2440" t="str">
        <f>VLOOKUP($D2440,metadata!$B$2:$Z$451,24,0)</f>
        <v/>
      </c>
      <c r="AB2440" t="str">
        <f>VLOOKUP($D2440,metadata!$B$2:$Z$451,25,0)</f>
        <v/>
      </c>
      <c r="AC2440">
        <v>14.2349206349206</v>
      </c>
      <c r="AD2440">
        <v>4.5815187644273099</v>
      </c>
      <c r="AF2440">
        <f>IF(AE2440="",V2440,AE2440)</f>
        <v>566.5</v>
      </c>
      <c r="AG2440">
        <v>14.25</v>
      </c>
      <c r="AH2440">
        <v>2012</v>
      </c>
      <c r="AI2440" t="s">
        <v>37</v>
      </c>
      <c r="AJ2440" t="s">
        <v>37</v>
      </c>
    </row>
    <row r="2441" spans="3:36" x14ac:dyDescent="0.3">
      <c r="C2441">
        <v>2441</v>
      </c>
      <c r="D2441" t="str">
        <f t="shared" si="71"/>
        <v>55-OAK</v>
      </c>
      <c r="E2441" t="str">
        <f>VLOOKUP($D2441,metadata!$B$2:$S$451,2,0)</f>
        <v>Urbanski, J; Mogi, M; O'Donnell, D; DeCotiis, M; Toma, T; Armbruster, P</v>
      </c>
      <c r="F2441" t="str">
        <f>VLOOKUP($D2441,metadata!$B$2:$S$451,3,0)</f>
        <v>Rapid Adaptive Evolution of Photoperiodic Response during Invasion and Range Expansion across a Climatic Gradient</v>
      </c>
      <c r="G2441" t="str">
        <f>VLOOKUP($D2441,metadata!$B$2:$S$451,4,0)</f>
        <v>10.1086/664709</v>
      </c>
      <c r="H2441" t="str">
        <f>VLOOKUP($D2441,metadata!$B$2:$S$451,5,0)</f>
        <v>y</v>
      </c>
      <c r="I2441" t="str">
        <f>VLOOKUP($D2441,metadata!$B$2:$S$451,6,0)</f>
        <v>a</v>
      </c>
      <c r="J2441" t="str">
        <f>VLOOKUP($D2441,metadata!$B$2:$S$451,7,0)</f>
        <v>i</v>
      </c>
      <c r="K2441">
        <f>VLOOKUP($D2441,metadata!$B$2:$S$451,8,0)</f>
        <v>21</v>
      </c>
      <c r="L2441">
        <f>VLOOKUP($D2441,metadata!$B$2:$S$451,9,0)</f>
        <v>12</v>
      </c>
      <c r="M2441" t="str">
        <f>VLOOKUP($D2441,metadata!$B$2:$S$451,10,0)</f>
        <v/>
      </c>
      <c r="N2441" t="str">
        <f>VLOOKUP($D2441,metadata!$B$2:$S$451,11,0)</f>
        <v>Aedes albopictus</v>
      </c>
      <c r="O2441" t="str">
        <f>VLOOKUP($D2441,metadata!$B$2:$S$451,12,0)</f>
        <v>diptera</v>
      </c>
      <c r="P2441" t="str">
        <f>VLOOKUP($D2441,metadata!$B$2:$S$451,13,0)</f>
        <v>OAK</v>
      </c>
      <c r="Q2441">
        <f>VLOOKUP($D2441,metadata!$B$2:$S$451,14,0)</f>
        <v>28.85</v>
      </c>
      <c r="R2441">
        <f>VLOOKUP($D2441,metadata!$B$2:$S$451,15,0)</f>
        <v>-80.849999999999994</v>
      </c>
      <c r="S2441" t="str">
        <f>VLOOKUP($D2441,metadata!$B$2:$S$451,16,0)</f>
        <v/>
      </c>
      <c r="T2441" t="str">
        <f>VLOOKUP($D2441,metadata!$B$2:$S$451,17,0)</f>
        <v/>
      </c>
      <c r="U2441" t="str">
        <f>VLOOKUP($D2441,metadata!$B$2:$S$451,18,0)</f>
        <v/>
      </c>
      <c r="V2441">
        <f>VLOOKUP($D2441,metadata!$B$2:$Z$451,19,0)</f>
        <v>566.5</v>
      </c>
      <c r="W2441" t="str">
        <f>VLOOKUP($D2441,metadata!$B$2:$Z$451,20,0)</f>
        <v>acc</v>
      </c>
      <c r="X2441" t="str">
        <f>VLOOKUP($D2441,metadata!$B$2:$Z$451,21,0)</f>
        <v/>
      </c>
      <c r="Y2441" t="str">
        <f>VLOOKUP($D2441,metadata!$B$2:$Z$451,22,0)</f>
        <v>55-16</v>
      </c>
      <c r="Z2441" t="str">
        <f>VLOOKUP($D2441,metadata!$B$2:$Z$451,23,0)</f>
        <v/>
      </c>
      <c r="AA2441" t="str">
        <f>VLOOKUP($D2441,metadata!$B$2:$Z$451,24,0)</f>
        <v/>
      </c>
      <c r="AB2441" t="str">
        <f>VLOOKUP($D2441,metadata!$B$2:$Z$451,25,0)</f>
        <v/>
      </c>
      <c r="AC2441">
        <v>14.4761904761904</v>
      </c>
      <c r="AD2441">
        <v>2.0418362247447801</v>
      </c>
      <c r="AF2441">
        <f>IF(AE2441="",V2441,AE2441)</f>
        <v>566.5</v>
      </c>
      <c r="AG2441">
        <v>14.5</v>
      </c>
      <c r="AH2441">
        <v>2012</v>
      </c>
      <c r="AI2441" t="s">
        <v>37</v>
      </c>
      <c r="AJ2441" t="s">
        <v>37</v>
      </c>
    </row>
    <row r="2442" spans="3:36" x14ac:dyDescent="0.3">
      <c r="C2442">
        <v>2442</v>
      </c>
      <c r="D2442" t="str">
        <f t="shared" si="71"/>
        <v>55-OAK</v>
      </c>
      <c r="E2442" t="str">
        <f>VLOOKUP($D2442,metadata!$B$2:$S$451,2,0)</f>
        <v>Urbanski, J; Mogi, M; O'Donnell, D; DeCotiis, M; Toma, T; Armbruster, P</v>
      </c>
      <c r="F2442" t="str">
        <f>VLOOKUP($D2442,metadata!$B$2:$S$451,3,0)</f>
        <v>Rapid Adaptive Evolution of Photoperiodic Response during Invasion and Range Expansion across a Climatic Gradient</v>
      </c>
      <c r="G2442" t="str">
        <f>VLOOKUP($D2442,metadata!$B$2:$S$451,4,0)</f>
        <v>10.1086/664709</v>
      </c>
      <c r="H2442" t="str">
        <f>VLOOKUP($D2442,metadata!$B$2:$S$451,5,0)</f>
        <v>y</v>
      </c>
      <c r="I2442" t="str">
        <f>VLOOKUP($D2442,metadata!$B$2:$S$451,6,0)</f>
        <v>a</v>
      </c>
      <c r="J2442" t="str">
        <f>VLOOKUP($D2442,metadata!$B$2:$S$451,7,0)</f>
        <v>i</v>
      </c>
      <c r="K2442">
        <f>VLOOKUP($D2442,metadata!$B$2:$S$451,8,0)</f>
        <v>21</v>
      </c>
      <c r="L2442">
        <f>VLOOKUP($D2442,metadata!$B$2:$S$451,9,0)</f>
        <v>12</v>
      </c>
      <c r="M2442" t="str">
        <f>VLOOKUP($D2442,metadata!$B$2:$S$451,10,0)</f>
        <v/>
      </c>
      <c r="N2442" t="str">
        <f>VLOOKUP($D2442,metadata!$B$2:$S$451,11,0)</f>
        <v>Aedes albopictus</v>
      </c>
      <c r="O2442" t="str">
        <f>VLOOKUP($D2442,metadata!$B$2:$S$451,12,0)</f>
        <v>diptera</v>
      </c>
      <c r="P2442" t="str">
        <f>VLOOKUP($D2442,metadata!$B$2:$S$451,13,0)</f>
        <v>OAK</v>
      </c>
      <c r="Q2442">
        <f>VLOOKUP($D2442,metadata!$B$2:$S$451,14,0)</f>
        <v>28.85</v>
      </c>
      <c r="R2442">
        <f>VLOOKUP($D2442,metadata!$B$2:$S$451,15,0)</f>
        <v>-80.849999999999994</v>
      </c>
      <c r="S2442" t="str">
        <f>VLOOKUP($D2442,metadata!$B$2:$S$451,16,0)</f>
        <v/>
      </c>
      <c r="T2442" t="str">
        <f>VLOOKUP($D2442,metadata!$B$2:$S$451,17,0)</f>
        <v/>
      </c>
      <c r="U2442" t="str">
        <f>VLOOKUP($D2442,metadata!$B$2:$S$451,18,0)</f>
        <v/>
      </c>
      <c r="V2442">
        <f>VLOOKUP($D2442,metadata!$B$2:$Z$451,19,0)</f>
        <v>566.5</v>
      </c>
      <c r="W2442" t="str">
        <f>VLOOKUP($D2442,metadata!$B$2:$Z$451,20,0)</f>
        <v>acc</v>
      </c>
      <c r="X2442" t="str">
        <f>VLOOKUP($D2442,metadata!$B$2:$Z$451,21,0)</f>
        <v/>
      </c>
      <c r="Y2442" t="str">
        <f>VLOOKUP($D2442,metadata!$B$2:$Z$451,22,0)</f>
        <v>55-16</v>
      </c>
      <c r="Z2442" t="str">
        <f>VLOOKUP($D2442,metadata!$B$2:$Z$451,23,0)</f>
        <v/>
      </c>
      <c r="AA2442" t="str">
        <f>VLOOKUP($D2442,metadata!$B$2:$Z$451,24,0)</f>
        <v/>
      </c>
      <c r="AB2442" t="str">
        <f>VLOOKUP($D2442,metadata!$B$2:$Z$451,25,0)</f>
        <v/>
      </c>
      <c r="AC2442">
        <v>16.012698412698398</v>
      </c>
      <c r="AD2442">
        <v>0.90002617738750201</v>
      </c>
      <c r="AF2442">
        <f>IF(AE2442="",V2442,AE2442)</f>
        <v>566.5</v>
      </c>
      <c r="AG2442">
        <v>16</v>
      </c>
      <c r="AH2442">
        <v>2012</v>
      </c>
      <c r="AI2442" t="s">
        <v>37</v>
      </c>
      <c r="AJ2442" t="s">
        <v>37</v>
      </c>
    </row>
    <row r="2443" spans="3:36" x14ac:dyDescent="0.3">
      <c r="C2443">
        <v>2443</v>
      </c>
      <c r="D2443" t="str">
        <f t="shared" si="71"/>
        <v>55-SAK</v>
      </c>
      <c r="E2443" t="str">
        <f>VLOOKUP($D2443,metadata!$B$2:$S$451,2,0)</f>
        <v>Urbanski, J; Mogi, M; O'Donnell, D; DeCotiis, M; Toma, T; Armbruster, P</v>
      </c>
      <c r="F2443" t="str">
        <f>VLOOKUP($D2443,metadata!$B$2:$S$451,3,0)</f>
        <v>Rapid Adaptive Evolution of Photoperiodic Response during Invasion and Range Expansion across a Climatic Gradient</v>
      </c>
      <c r="G2443" t="str">
        <f>VLOOKUP($D2443,metadata!$B$2:$S$451,4,0)</f>
        <v>10.1086/664709</v>
      </c>
      <c r="H2443" t="str">
        <f>VLOOKUP($D2443,metadata!$B$2:$S$451,5,0)</f>
        <v>y</v>
      </c>
      <c r="I2443" t="str">
        <f>VLOOKUP($D2443,metadata!$B$2:$S$451,6,0)</f>
        <v>a</v>
      </c>
      <c r="J2443" t="str">
        <f>VLOOKUP($D2443,metadata!$B$2:$S$451,7,0)</f>
        <v>i</v>
      </c>
      <c r="K2443">
        <f>VLOOKUP($D2443,metadata!$B$2:$S$451,8,0)</f>
        <v>21</v>
      </c>
      <c r="L2443">
        <f>VLOOKUP($D2443,metadata!$B$2:$S$451,9,0)</f>
        <v>12</v>
      </c>
      <c r="M2443" t="str">
        <f>VLOOKUP($D2443,metadata!$B$2:$S$451,10,0)</f>
        <v/>
      </c>
      <c r="N2443" t="str">
        <f>VLOOKUP($D2443,metadata!$B$2:$S$451,11,0)</f>
        <v>Aedes albopictus</v>
      </c>
      <c r="O2443" t="str">
        <f>VLOOKUP($D2443,metadata!$B$2:$S$451,12,0)</f>
        <v>diptera</v>
      </c>
      <c r="P2443" t="str">
        <f>VLOOKUP($D2443,metadata!$B$2:$S$451,13,0)</f>
        <v>SAK</v>
      </c>
      <c r="Q2443">
        <f>VLOOKUP($D2443,metadata!$B$2:$S$451,14,0)</f>
        <v>38.9166666666667</v>
      </c>
      <c r="R2443">
        <f>VLOOKUP($D2443,metadata!$B$2:$S$451,15,0)</f>
        <v>139.00833333333301</v>
      </c>
      <c r="S2443" t="str">
        <f>VLOOKUP($D2443,metadata!$B$2:$S$451,16,0)</f>
        <v/>
      </c>
      <c r="T2443" t="str">
        <f>VLOOKUP($D2443,metadata!$B$2:$S$451,17,0)</f>
        <v/>
      </c>
      <c r="U2443" t="str">
        <f>VLOOKUP($D2443,metadata!$B$2:$S$451,18,0)</f>
        <v/>
      </c>
      <c r="V2443">
        <f>VLOOKUP($D2443,metadata!$B$2:$Z$451,19,0)</f>
        <v>578.5</v>
      </c>
      <c r="W2443" t="str">
        <f>VLOOKUP($D2443,metadata!$B$2:$Z$451,20,0)</f>
        <v>acc</v>
      </c>
      <c r="X2443" t="str">
        <f>VLOOKUP($D2443,metadata!$B$2:$Z$451,21,0)</f>
        <v/>
      </c>
      <c r="Y2443" t="str">
        <f>VLOOKUP($D2443,metadata!$B$2:$Z$451,22,0)</f>
        <v>55-17</v>
      </c>
      <c r="Z2443" t="str">
        <f>VLOOKUP($D2443,metadata!$B$2:$Z$451,23,0)</f>
        <v/>
      </c>
      <c r="AA2443" t="str">
        <f>VLOOKUP($D2443,metadata!$B$2:$Z$451,24,0)</f>
        <v/>
      </c>
      <c r="AB2443" t="str">
        <f>VLOOKUP($D2443,metadata!$B$2:$Z$451,25,0)</f>
        <v/>
      </c>
      <c r="AC2443">
        <v>8</v>
      </c>
      <c r="AD2443">
        <v>99.075785582255094</v>
      </c>
      <c r="AF2443">
        <f>IF(AE2443="",V2443,AE2443)</f>
        <v>578.5</v>
      </c>
      <c r="AG2443">
        <v>8</v>
      </c>
      <c r="AH2443">
        <v>2012</v>
      </c>
      <c r="AI2443" t="s">
        <v>37</v>
      </c>
      <c r="AJ2443" t="s">
        <v>37</v>
      </c>
    </row>
    <row r="2444" spans="3:36" x14ac:dyDescent="0.3">
      <c r="C2444">
        <v>2444</v>
      </c>
      <c r="D2444" t="str">
        <f t="shared" si="71"/>
        <v>55-SAK</v>
      </c>
      <c r="E2444" t="str">
        <f>VLOOKUP($D2444,metadata!$B$2:$S$451,2,0)</f>
        <v>Urbanski, J; Mogi, M; O'Donnell, D; DeCotiis, M; Toma, T; Armbruster, P</v>
      </c>
      <c r="F2444" t="str">
        <f>VLOOKUP($D2444,metadata!$B$2:$S$451,3,0)</f>
        <v>Rapid Adaptive Evolution of Photoperiodic Response during Invasion and Range Expansion across a Climatic Gradient</v>
      </c>
      <c r="G2444" t="str">
        <f>VLOOKUP($D2444,metadata!$B$2:$S$451,4,0)</f>
        <v>10.1086/664709</v>
      </c>
      <c r="H2444" t="str">
        <f>VLOOKUP($D2444,metadata!$B$2:$S$451,5,0)</f>
        <v>y</v>
      </c>
      <c r="I2444" t="str">
        <f>VLOOKUP($D2444,metadata!$B$2:$S$451,6,0)</f>
        <v>a</v>
      </c>
      <c r="J2444" t="str">
        <f>VLOOKUP($D2444,metadata!$B$2:$S$451,7,0)</f>
        <v>i</v>
      </c>
      <c r="K2444">
        <f>VLOOKUP($D2444,metadata!$B$2:$S$451,8,0)</f>
        <v>21</v>
      </c>
      <c r="L2444">
        <f>VLOOKUP($D2444,metadata!$B$2:$S$451,9,0)</f>
        <v>12</v>
      </c>
      <c r="M2444" t="str">
        <f>VLOOKUP($D2444,metadata!$B$2:$S$451,10,0)</f>
        <v/>
      </c>
      <c r="N2444" t="str">
        <f>VLOOKUP($D2444,metadata!$B$2:$S$451,11,0)</f>
        <v>Aedes albopictus</v>
      </c>
      <c r="O2444" t="str">
        <f>VLOOKUP($D2444,metadata!$B$2:$S$451,12,0)</f>
        <v>diptera</v>
      </c>
      <c r="P2444" t="str">
        <f>VLOOKUP($D2444,metadata!$B$2:$S$451,13,0)</f>
        <v>SAK</v>
      </c>
      <c r="Q2444">
        <f>VLOOKUP($D2444,metadata!$B$2:$S$451,14,0)</f>
        <v>38.9166666666667</v>
      </c>
      <c r="R2444">
        <f>VLOOKUP($D2444,metadata!$B$2:$S$451,15,0)</f>
        <v>139.00833333333301</v>
      </c>
      <c r="S2444" t="str">
        <f>VLOOKUP($D2444,metadata!$B$2:$S$451,16,0)</f>
        <v/>
      </c>
      <c r="T2444" t="str">
        <f>VLOOKUP($D2444,metadata!$B$2:$S$451,17,0)</f>
        <v/>
      </c>
      <c r="U2444" t="str">
        <f>VLOOKUP($D2444,metadata!$B$2:$S$451,18,0)</f>
        <v/>
      </c>
      <c r="V2444">
        <f>VLOOKUP($D2444,metadata!$B$2:$Z$451,19,0)</f>
        <v>578.5</v>
      </c>
      <c r="W2444" t="str">
        <f>VLOOKUP($D2444,metadata!$B$2:$Z$451,20,0)</f>
        <v>acc</v>
      </c>
      <c r="X2444" t="str">
        <f>VLOOKUP($D2444,metadata!$B$2:$Z$451,21,0)</f>
        <v/>
      </c>
      <c r="Y2444" t="str">
        <f>VLOOKUP($D2444,metadata!$B$2:$Z$451,22,0)</f>
        <v>55-17</v>
      </c>
      <c r="Z2444" t="str">
        <f>VLOOKUP($D2444,metadata!$B$2:$Z$451,23,0)</f>
        <v/>
      </c>
      <c r="AA2444" t="str">
        <f>VLOOKUP($D2444,metadata!$B$2:$Z$451,24,0)</f>
        <v/>
      </c>
      <c r="AB2444" t="str">
        <f>VLOOKUP($D2444,metadata!$B$2:$Z$451,25,0)</f>
        <v/>
      </c>
      <c r="AC2444">
        <v>11.9850746268656</v>
      </c>
      <c r="AD2444">
        <v>100.091386873396</v>
      </c>
      <c r="AF2444">
        <f>IF(AE2444="",V2444,AE2444)</f>
        <v>578.5</v>
      </c>
      <c r="AG2444">
        <v>12</v>
      </c>
      <c r="AH2444">
        <v>2012</v>
      </c>
      <c r="AI2444" t="s">
        <v>37</v>
      </c>
      <c r="AJ2444" t="s">
        <v>37</v>
      </c>
    </row>
    <row r="2445" spans="3:36" x14ac:dyDescent="0.3">
      <c r="C2445">
        <v>2445</v>
      </c>
      <c r="D2445" t="str">
        <f t="shared" si="71"/>
        <v>55-SAK</v>
      </c>
      <c r="E2445" t="str">
        <f>VLOOKUP($D2445,metadata!$B$2:$S$451,2,0)</f>
        <v>Urbanski, J; Mogi, M; O'Donnell, D; DeCotiis, M; Toma, T; Armbruster, P</v>
      </c>
      <c r="F2445" t="str">
        <f>VLOOKUP($D2445,metadata!$B$2:$S$451,3,0)</f>
        <v>Rapid Adaptive Evolution of Photoperiodic Response during Invasion and Range Expansion across a Climatic Gradient</v>
      </c>
      <c r="G2445" t="str">
        <f>VLOOKUP($D2445,metadata!$B$2:$S$451,4,0)</f>
        <v>10.1086/664709</v>
      </c>
      <c r="H2445" t="str">
        <f>VLOOKUP($D2445,metadata!$B$2:$S$451,5,0)</f>
        <v>y</v>
      </c>
      <c r="I2445" t="str">
        <f>VLOOKUP($D2445,metadata!$B$2:$S$451,6,0)</f>
        <v>a</v>
      </c>
      <c r="J2445" t="str">
        <f>VLOOKUP($D2445,metadata!$B$2:$S$451,7,0)</f>
        <v>i</v>
      </c>
      <c r="K2445">
        <f>VLOOKUP($D2445,metadata!$B$2:$S$451,8,0)</f>
        <v>21</v>
      </c>
      <c r="L2445">
        <f>VLOOKUP($D2445,metadata!$B$2:$S$451,9,0)</f>
        <v>12</v>
      </c>
      <c r="M2445" t="str">
        <f>VLOOKUP($D2445,metadata!$B$2:$S$451,10,0)</f>
        <v/>
      </c>
      <c r="N2445" t="str">
        <f>VLOOKUP($D2445,metadata!$B$2:$S$451,11,0)</f>
        <v>Aedes albopictus</v>
      </c>
      <c r="O2445" t="str">
        <f>VLOOKUP($D2445,metadata!$B$2:$S$451,12,0)</f>
        <v>diptera</v>
      </c>
      <c r="P2445" t="str">
        <f>VLOOKUP($D2445,metadata!$B$2:$S$451,13,0)</f>
        <v>SAK</v>
      </c>
      <c r="Q2445">
        <f>VLOOKUP($D2445,metadata!$B$2:$S$451,14,0)</f>
        <v>38.9166666666667</v>
      </c>
      <c r="R2445">
        <f>VLOOKUP($D2445,metadata!$B$2:$S$451,15,0)</f>
        <v>139.00833333333301</v>
      </c>
      <c r="S2445" t="str">
        <f>VLOOKUP($D2445,metadata!$B$2:$S$451,16,0)</f>
        <v/>
      </c>
      <c r="T2445" t="str">
        <f>VLOOKUP($D2445,metadata!$B$2:$S$451,17,0)</f>
        <v/>
      </c>
      <c r="U2445" t="str">
        <f>VLOOKUP($D2445,metadata!$B$2:$S$451,18,0)</f>
        <v/>
      </c>
      <c r="V2445">
        <f>VLOOKUP($D2445,metadata!$B$2:$Z$451,19,0)</f>
        <v>578.5</v>
      </c>
      <c r="W2445" t="str">
        <f>VLOOKUP($D2445,metadata!$B$2:$Z$451,20,0)</f>
        <v>acc</v>
      </c>
      <c r="X2445" t="str">
        <f>VLOOKUP($D2445,metadata!$B$2:$Z$451,21,0)</f>
        <v/>
      </c>
      <c r="Y2445" t="str">
        <f>VLOOKUP($D2445,metadata!$B$2:$Z$451,22,0)</f>
        <v>55-17</v>
      </c>
      <c r="Z2445" t="str">
        <f>VLOOKUP($D2445,metadata!$B$2:$Z$451,23,0)</f>
        <v/>
      </c>
      <c r="AA2445" t="str">
        <f>VLOOKUP($D2445,metadata!$B$2:$Z$451,24,0)</f>
        <v/>
      </c>
      <c r="AB2445" t="str">
        <f>VLOOKUP($D2445,metadata!$B$2:$Z$451,25,0)</f>
        <v/>
      </c>
      <c r="AC2445">
        <v>12.5373134328358</v>
      </c>
      <c r="AD2445">
        <v>99.759980136287098</v>
      </c>
      <c r="AF2445">
        <f>IF(AE2445="",V2445,AE2445)</f>
        <v>578.5</v>
      </c>
      <c r="AG2445">
        <v>12.5</v>
      </c>
      <c r="AH2445">
        <v>2012</v>
      </c>
      <c r="AI2445" t="s">
        <v>37</v>
      </c>
      <c r="AJ2445" t="s">
        <v>37</v>
      </c>
    </row>
    <row r="2446" spans="3:36" x14ac:dyDescent="0.3">
      <c r="C2446">
        <v>2446</v>
      </c>
      <c r="D2446" t="str">
        <f t="shared" si="71"/>
        <v>55-SAK</v>
      </c>
      <c r="E2446" t="str">
        <f>VLOOKUP($D2446,metadata!$B$2:$S$451,2,0)</f>
        <v>Urbanski, J; Mogi, M; O'Donnell, D; DeCotiis, M; Toma, T; Armbruster, P</v>
      </c>
      <c r="F2446" t="str">
        <f>VLOOKUP($D2446,metadata!$B$2:$S$451,3,0)</f>
        <v>Rapid Adaptive Evolution of Photoperiodic Response during Invasion and Range Expansion across a Climatic Gradient</v>
      </c>
      <c r="G2446" t="str">
        <f>VLOOKUP($D2446,metadata!$B$2:$S$451,4,0)</f>
        <v>10.1086/664709</v>
      </c>
      <c r="H2446" t="str">
        <f>VLOOKUP($D2446,metadata!$B$2:$S$451,5,0)</f>
        <v>y</v>
      </c>
      <c r="I2446" t="str">
        <f>VLOOKUP($D2446,metadata!$B$2:$S$451,6,0)</f>
        <v>a</v>
      </c>
      <c r="J2446" t="str">
        <f>VLOOKUP($D2446,metadata!$B$2:$S$451,7,0)</f>
        <v>i</v>
      </c>
      <c r="K2446">
        <f>VLOOKUP($D2446,metadata!$B$2:$S$451,8,0)</f>
        <v>21</v>
      </c>
      <c r="L2446">
        <f>VLOOKUP($D2446,metadata!$B$2:$S$451,9,0)</f>
        <v>12</v>
      </c>
      <c r="M2446" t="str">
        <f>VLOOKUP($D2446,metadata!$B$2:$S$451,10,0)</f>
        <v/>
      </c>
      <c r="N2446" t="str">
        <f>VLOOKUP($D2446,metadata!$B$2:$S$451,11,0)</f>
        <v>Aedes albopictus</v>
      </c>
      <c r="O2446" t="str">
        <f>VLOOKUP($D2446,metadata!$B$2:$S$451,12,0)</f>
        <v>diptera</v>
      </c>
      <c r="P2446" t="str">
        <f>VLOOKUP($D2446,metadata!$B$2:$S$451,13,0)</f>
        <v>SAK</v>
      </c>
      <c r="Q2446">
        <f>VLOOKUP($D2446,metadata!$B$2:$S$451,14,0)</f>
        <v>38.9166666666667</v>
      </c>
      <c r="R2446">
        <f>VLOOKUP($D2446,metadata!$B$2:$S$451,15,0)</f>
        <v>139.00833333333301</v>
      </c>
      <c r="S2446" t="str">
        <f>VLOOKUP($D2446,metadata!$B$2:$S$451,16,0)</f>
        <v/>
      </c>
      <c r="T2446" t="str">
        <f>VLOOKUP($D2446,metadata!$B$2:$S$451,17,0)</f>
        <v/>
      </c>
      <c r="U2446" t="str">
        <f>VLOOKUP($D2446,metadata!$B$2:$S$451,18,0)</f>
        <v/>
      </c>
      <c r="V2446">
        <f>VLOOKUP($D2446,metadata!$B$2:$Z$451,19,0)</f>
        <v>578.5</v>
      </c>
      <c r="W2446" t="str">
        <f>VLOOKUP($D2446,metadata!$B$2:$Z$451,20,0)</f>
        <v>acc</v>
      </c>
      <c r="X2446" t="str">
        <f>VLOOKUP($D2446,metadata!$B$2:$Z$451,21,0)</f>
        <v/>
      </c>
      <c r="Y2446" t="str">
        <f>VLOOKUP($D2446,metadata!$B$2:$Z$451,22,0)</f>
        <v>55-17</v>
      </c>
      <c r="Z2446" t="str">
        <f>VLOOKUP($D2446,metadata!$B$2:$Z$451,23,0)</f>
        <v/>
      </c>
      <c r="AA2446" t="str">
        <f>VLOOKUP($D2446,metadata!$B$2:$Z$451,24,0)</f>
        <v/>
      </c>
      <c r="AB2446" t="str">
        <f>VLOOKUP($D2446,metadata!$B$2:$Z$451,25,0)</f>
        <v/>
      </c>
      <c r="AC2446">
        <v>12.761194029850699</v>
      </c>
      <c r="AD2446">
        <v>94.969583689684598</v>
      </c>
      <c r="AF2446">
        <f>IF(AE2446="",V2446,AE2446)</f>
        <v>578.5</v>
      </c>
      <c r="AG2446">
        <v>12.75</v>
      </c>
      <c r="AH2446">
        <v>2012</v>
      </c>
      <c r="AI2446" t="s">
        <v>37</v>
      </c>
      <c r="AJ2446" t="s">
        <v>37</v>
      </c>
    </row>
    <row r="2447" spans="3:36" x14ac:dyDescent="0.3">
      <c r="C2447">
        <v>2447</v>
      </c>
      <c r="D2447" t="str">
        <f t="shared" si="71"/>
        <v>55-SAK</v>
      </c>
      <c r="E2447" t="str">
        <f>VLOOKUP($D2447,metadata!$B$2:$S$451,2,0)</f>
        <v>Urbanski, J; Mogi, M; O'Donnell, D; DeCotiis, M; Toma, T; Armbruster, P</v>
      </c>
      <c r="F2447" t="str">
        <f>VLOOKUP($D2447,metadata!$B$2:$S$451,3,0)</f>
        <v>Rapid Adaptive Evolution of Photoperiodic Response during Invasion and Range Expansion across a Climatic Gradient</v>
      </c>
      <c r="G2447" t="str">
        <f>VLOOKUP($D2447,metadata!$B$2:$S$451,4,0)</f>
        <v>10.1086/664709</v>
      </c>
      <c r="H2447" t="str">
        <f>VLOOKUP($D2447,metadata!$B$2:$S$451,5,0)</f>
        <v>y</v>
      </c>
      <c r="I2447" t="str">
        <f>VLOOKUP($D2447,metadata!$B$2:$S$451,6,0)</f>
        <v>a</v>
      </c>
      <c r="J2447" t="str">
        <f>VLOOKUP($D2447,metadata!$B$2:$S$451,7,0)</f>
        <v>i</v>
      </c>
      <c r="K2447">
        <f>VLOOKUP($D2447,metadata!$B$2:$S$451,8,0)</f>
        <v>21</v>
      </c>
      <c r="L2447">
        <f>VLOOKUP($D2447,metadata!$B$2:$S$451,9,0)</f>
        <v>12</v>
      </c>
      <c r="M2447" t="str">
        <f>VLOOKUP($D2447,metadata!$B$2:$S$451,10,0)</f>
        <v/>
      </c>
      <c r="N2447" t="str">
        <f>VLOOKUP($D2447,metadata!$B$2:$S$451,11,0)</f>
        <v>Aedes albopictus</v>
      </c>
      <c r="O2447" t="str">
        <f>VLOOKUP($D2447,metadata!$B$2:$S$451,12,0)</f>
        <v>diptera</v>
      </c>
      <c r="P2447" t="str">
        <f>VLOOKUP($D2447,metadata!$B$2:$S$451,13,0)</f>
        <v>SAK</v>
      </c>
      <c r="Q2447">
        <f>VLOOKUP($D2447,metadata!$B$2:$S$451,14,0)</f>
        <v>38.9166666666667</v>
      </c>
      <c r="R2447">
        <f>VLOOKUP($D2447,metadata!$B$2:$S$451,15,0)</f>
        <v>139.00833333333301</v>
      </c>
      <c r="S2447" t="str">
        <f>VLOOKUP($D2447,metadata!$B$2:$S$451,16,0)</f>
        <v/>
      </c>
      <c r="T2447" t="str">
        <f>VLOOKUP($D2447,metadata!$B$2:$S$451,17,0)</f>
        <v/>
      </c>
      <c r="U2447" t="str">
        <f>VLOOKUP($D2447,metadata!$B$2:$S$451,18,0)</f>
        <v/>
      </c>
      <c r="V2447">
        <f>VLOOKUP($D2447,metadata!$B$2:$Z$451,19,0)</f>
        <v>578.5</v>
      </c>
      <c r="W2447" t="str">
        <f>VLOOKUP($D2447,metadata!$B$2:$Z$451,20,0)</f>
        <v>acc</v>
      </c>
      <c r="X2447" t="str">
        <f>VLOOKUP($D2447,metadata!$B$2:$Z$451,21,0)</f>
        <v/>
      </c>
      <c r="Y2447" t="str">
        <f>VLOOKUP($D2447,metadata!$B$2:$Z$451,22,0)</f>
        <v>55-17</v>
      </c>
      <c r="Z2447" t="str">
        <f>VLOOKUP($D2447,metadata!$B$2:$Z$451,23,0)</f>
        <v/>
      </c>
      <c r="AA2447" t="str">
        <f>VLOOKUP($D2447,metadata!$B$2:$Z$451,24,0)</f>
        <v/>
      </c>
      <c r="AB2447" t="str">
        <f>VLOOKUP($D2447,metadata!$B$2:$Z$451,25,0)</f>
        <v/>
      </c>
      <c r="AC2447">
        <v>13</v>
      </c>
      <c r="AD2447">
        <v>96.464879852125705</v>
      </c>
      <c r="AF2447">
        <f>IF(AE2447="",V2447,AE2447)</f>
        <v>578.5</v>
      </c>
      <c r="AG2447">
        <v>13</v>
      </c>
      <c r="AH2447">
        <v>2012</v>
      </c>
      <c r="AI2447" t="s">
        <v>37</v>
      </c>
      <c r="AJ2447" t="s">
        <v>37</v>
      </c>
    </row>
    <row r="2448" spans="3:36" x14ac:dyDescent="0.3">
      <c r="C2448">
        <v>2448</v>
      </c>
      <c r="D2448" t="str">
        <f t="shared" si="71"/>
        <v>55-SAK</v>
      </c>
      <c r="E2448" t="str">
        <f>VLOOKUP($D2448,metadata!$B$2:$S$451,2,0)</f>
        <v>Urbanski, J; Mogi, M; O'Donnell, D; DeCotiis, M; Toma, T; Armbruster, P</v>
      </c>
      <c r="F2448" t="str">
        <f>VLOOKUP($D2448,metadata!$B$2:$S$451,3,0)</f>
        <v>Rapid Adaptive Evolution of Photoperiodic Response during Invasion and Range Expansion across a Climatic Gradient</v>
      </c>
      <c r="G2448" t="str">
        <f>VLOOKUP($D2448,metadata!$B$2:$S$451,4,0)</f>
        <v>10.1086/664709</v>
      </c>
      <c r="H2448" t="str">
        <f>VLOOKUP($D2448,metadata!$B$2:$S$451,5,0)</f>
        <v>y</v>
      </c>
      <c r="I2448" t="str">
        <f>VLOOKUP($D2448,metadata!$B$2:$S$451,6,0)</f>
        <v>a</v>
      </c>
      <c r="J2448" t="str">
        <f>VLOOKUP($D2448,metadata!$B$2:$S$451,7,0)</f>
        <v>i</v>
      </c>
      <c r="K2448">
        <f>VLOOKUP($D2448,metadata!$B$2:$S$451,8,0)</f>
        <v>21</v>
      </c>
      <c r="L2448">
        <f>VLOOKUP($D2448,metadata!$B$2:$S$451,9,0)</f>
        <v>12</v>
      </c>
      <c r="M2448" t="str">
        <f>VLOOKUP($D2448,metadata!$B$2:$S$451,10,0)</f>
        <v/>
      </c>
      <c r="N2448" t="str">
        <f>VLOOKUP($D2448,metadata!$B$2:$S$451,11,0)</f>
        <v>Aedes albopictus</v>
      </c>
      <c r="O2448" t="str">
        <f>VLOOKUP($D2448,metadata!$B$2:$S$451,12,0)</f>
        <v>diptera</v>
      </c>
      <c r="P2448" t="str">
        <f>VLOOKUP($D2448,metadata!$B$2:$S$451,13,0)</f>
        <v>SAK</v>
      </c>
      <c r="Q2448">
        <f>VLOOKUP($D2448,metadata!$B$2:$S$451,14,0)</f>
        <v>38.9166666666667</v>
      </c>
      <c r="R2448">
        <f>VLOOKUP($D2448,metadata!$B$2:$S$451,15,0)</f>
        <v>139.00833333333301</v>
      </c>
      <c r="S2448" t="str">
        <f>VLOOKUP($D2448,metadata!$B$2:$S$451,16,0)</f>
        <v/>
      </c>
      <c r="T2448" t="str">
        <f>VLOOKUP($D2448,metadata!$B$2:$S$451,17,0)</f>
        <v/>
      </c>
      <c r="U2448" t="str">
        <f>VLOOKUP($D2448,metadata!$B$2:$S$451,18,0)</f>
        <v/>
      </c>
      <c r="V2448">
        <f>VLOOKUP($D2448,metadata!$B$2:$Z$451,19,0)</f>
        <v>578.5</v>
      </c>
      <c r="W2448" t="str">
        <f>VLOOKUP($D2448,metadata!$B$2:$Z$451,20,0)</f>
        <v>acc</v>
      </c>
      <c r="X2448" t="str">
        <f>VLOOKUP($D2448,metadata!$B$2:$Z$451,21,0)</f>
        <v/>
      </c>
      <c r="Y2448" t="str">
        <f>VLOOKUP($D2448,metadata!$B$2:$Z$451,22,0)</f>
        <v>55-17</v>
      </c>
      <c r="Z2448" t="str">
        <f>VLOOKUP($D2448,metadata!$B$2:$Z$451,23,0)</f>
        <v/>
      </c>
      <c r="AA2448" t="str">
        <f>VLOOKUP($D2448,metadata!$B$2:$Z$451,24,0)</f>
        <v/>
      </c>
      <c r="AB2448" t="str">
        <f>VLOOKUP($D2448,metadata!$B$2:$Z$451,25,0)</f>
        <v/>
      </c>
      <c r="AC2448">
        <v>13.5074626865671</v>
      </c>
      <c r="AD2448">
        <v>79.309667006924698</v>
      </c>
      <c r="AF2448">
        <f>IF(AE2448="",V2448,AE2448)</f>
        <v>578.5</v>
      </c>
      <c r="AG2448">
        <v>13.25</v>
      </c>
      <c r="AH2448">
        <v>2012</v>
      </c>
      <c r="AI2448" t="s">
        <v>37</v>
      </c>
      <c r="AJ2448" t="s">
        <v>37</v>
      </c>
    </row>
    <row r="2449" spans="3:36" x14ac:dyDescent="0.3">
      <c r="C2449">
        <v>2449</v>
      </c>
      <c r="D2449" t="str">
        <f t="shared" si="71"/>
        <v>55-SAK</v>
      </c>
      <c r="E2449" t="str">
        <f>VLOOKUP($D2449,metadata!$B$2:$S$451,2,0)</f>
        <v>Urbanski, J; Mogi, M; O'Donnell, D; DeCotiis, M; Toma, T; Armbruster, P</v>
      </c>
      <c r="F2449" t="str">
        <f>VLOOKUP($D2449,metadata!$B$2:$S$451,3,0)</f>
        <v>Rapid Adaptive Evolution of Photoperiodic Response during Invasion and Range Expansion across a Climatic Gradient</v>
      </c>
      <c r="G2449" t="str">
        <f>VLOOKUP($D2449,metadata!$B$2:$S$451,4,0)</f>
        <v>10.1086/664709</v>
      </c>
      <c r="H2449" t="str">
        <f>VLOOKUP($D2449,metadata!$B$2:$S$451,5,0)</f>
        <v>y</v>
      </c>
      <c r="I2449" t="str">
        <f>VLOOKUP($D2449,metadata!$B$2:$S$451,6,0)</f>
        <v>a</v>
      </c>
      <c r="J2449" t="str">
        <f>VLOOKUP($D2449,metadata!$B$2:$S$451,7,0)</f>
        <v>i</v>
      </c>
      <c r="K2449">
        <f>VLOOKUP($D2449,metadata!$B$2:$S$451,8,0)</f>
        <v>21</v>
      </c>
      <c r="L2449">
        <f>VLOOKUP($D2449,metadata!$B$2:$S$451,9,0)</f>
        <v>12</v>
      </c>
      <c r="M2449" t="str">
        <f>VLOOKUP($D2449,metadata!$B$2:$S$451,10,0)</f>
        <v/>
      </c>
      <c r="N2449" t="str">
        <f>VLOOKUP($D2449,metadata!$B$2:$S$451,11,0)</f>
        <v>Aedes albopictus</v>
      </c>
      <c r="O2449" t="str">
        <f>VLOOKUP($D2449,metadata!$B$2:$S$451,12,0)</f>
        <v>diptera</v>
      </c>
      <c r="P2449" t="str">
        <f>VLOOKUP($D2449,metadata!$B$2:$S$451,13,0)</f>
        <v>SAK</v>
      </c>
      <c r="Q2449">
        <f>VLOOKUP($D2449,metadata!$B$2:$S$451,14,0)</f>
        <v>38.9166666666667</v>
      </c>
      <c r="R2449">
        <f>VLOOKUP($D2449,metadata!$B$2:$S$451,15,0)</f>
        <v>139.00833333333301</v>
      </c>
      <c r="S2449" t="str">
        <f>VLOOKUP($D2449,metadata!$B$2:$S$451,16,0)</f>
        <v/>
      </c>
      <c r="T2449" t="str">
        <f>VLOOKUP($D2449,metadata!$B$2:$S$451,17,0)</f>
        <v/>
      </c>
      <c r="U2449" t="str">
        <f>VLOOKUP($D2449,metadata!$B$2:$S$451,18,0)</f>
        <v/>
      </c>
      <c r="V2449">
        <f>VLOOKUP($D2449,metadata!$B$2:$Z$451,19,0)</f>
        <v>578.5</v>
      </c>
      <c r="W2449" t="str">
        <f>VLOOKUP($D2449,metadata!$B$2:$Z$451,20,0)</f>
        <v>acc</v>
      </c>
      <c r="X2449" t="str">
        <f>VLOOKUP($D2449,metadata!$B$2:$Z$451,21,0)</f>
        <v/>
      </c>
      <c r="Y2449" t="str">
        <f>VLOOKUP($D2449,metadata!$B$2:$Z$451,22,0)</f>
        <v>55-17</v>
      </c>
      <c r="Z2449" t="str">
        <f>VLOOKUP($D2449,metadata!$B$2:$Z$451,23,0)</f>
        <v/>
      </c>
      <c r="AA2449" t="str">
        <f>VLOOKUP($D2449,metadata!$B$2:$Z$451,24,0)</f>
        <v/>
      </c>
      <c r="AB2449" t="str">
        <f>VLOOKUP($D2449,metadata!$B$2:$Z$451,25,0)</f>
        <v/>
      </c>
      <c r="AC2449">
        <v>13.238805970149199</v>
      </c>
      <c r="AD2449">
        <v>70.233743482219197</v>
      </c>
      <c r="AF2449">
        <f>IF(AE2449="",V2449,AE2449)</f>
        <v>578.5</v>
      </c>
      <c r="AG2449">
        <v>13.5</v>
      </c>
      <c r="AH2449">
        <v>2012</v>
      </c>
      <c r="AI2449" t="s">
        <v>37</v>
      </c>
      <c r="AJ2449" t="s">
        <v>37</v>
      </c>
    </row>
    <row r="2450" spans="3:36" x14ac:dyDescent="0.3">
      <c r="C2450">
        <v>2450</v>
      </c>
      <c r="D2450" t="str">
        <f t="shared" si="71"/>
        <v>55-SAK</v>
      </c>
      <c r="E2450" t="str">
        <f>VLOOKUP($D2450,metadata!$B$2:$S$451,2,0)</f>
        <v>Urbanski, J; Mogi, M; O'Donnell, D; DeCotiis, M; Toma, T; Armbruster, P</v>
      </c>
      <c r="F2450" t="str">
        <f>VLOOKUP($D2450,metadata!$B$2:$S$451,3,0)</f>
        <v>Rapid Adaptive Evolution of Photoperiodic Response during Invasion and Range Expansion across a Climatic Gradient</v>
      </c>
      <c r="G2450" t="str">
        <f>VLOOKUP($D2450,metadata!$B$2:$S$451,4,0)</f>
        <v>10.1086/664709</v>
      </c>
      <c r="H2450" t="str">
        <f>VLOOKUP($D2450,metadata!$B$2:$S$451,5,0)</f>
        <v>y</v>
      </c>
      <c r="I2450" t="str">
        <f>VLOOKUP($D2450,metadata!$B$2:$S$451,6,0)</f>
        <v>a</v>
      </c>
      <c r="J2450" t="str">
        <f>VLOOKUP($D2450,metadata!$B$2:$S$451,7,0)</f>
        <v>i</v>
      </c>
      <c r="K2450">
        <f>VLOOKUP($D2450,metadata!$B$2:$S$451,8,0)</f>
        <v>21</v>
      </c>
      <c r="L2450">
        <f>VLOOKUP($D2450,metadata!$B$2:$S$451,9,0)</f>
        <v>12</v>
      </c>
      <c r="M2450" t="str">
        <f>VLOOKUP($D2450,metadata!$B$2:$S$451,10,0)</f>
        <v/>
      </c>
      <c r="N2450" t="str">
        <f>VLOOKUP($D2450,metadata!$B$2:$S$451,11,0)</f>
        <v>Aedes albopictus</v>
      </c>
      <c r="O2450" t="str">
        <f>VLOOKUP($D2450,metadata!$B$2:$S$451,12,0)</f>
        <v>diptera</v>
      </c>
      <c r="P2450" t="str">
        <f>VLOOKUP($D2450,metadata!$B$2:$S$451,13,0)</f>
        <v>SAK</v>
      </c>
      <c r="Q2450">
        <f>VLOOKUP($D2450,metadata!$B$2:$S$451,14,0)</f>
        <v>38.9166666666667</v>
      </c>
      <c r="R2450">
        <f>VLOOKUP($D2450,metadata!$B$2:$S$451,15,0)</f>
        <v>139.00833333333301</v>
      </c>
      <c r="S2450" t="str">
        <f>VLOOKUP($D2450,metadata!$B$2:$S$451,16,0)</f>
        <v/>
      </c>
      <c r="T2450" t="str">
        <f>VLOOKUP($D2450,metadata!$B$2:$S$451,17,0)</f>
        <v/>
      </c>
      <c r="U2450" t="str">
        <f>VLOOKUP($D2450,metadata!$B$2:$S$451,18,0)</f>
        <v/>
      </c>
      <c r="V2450">
        <f>VLOOKUP($D2450,metadata!$B$2:$Z$451,19,0)</f>
        <v>578.5</v>
      </c>
      <c r="W2450" t="str">
        <f>VLOOKUP($D2450,metadata!$B$2:$Z$451,20,0)</f>
        <v>acc</v>
      </c>
      <c r="X2450" t="str">
        <f>VLOOKUP($D2450,metadata!$B$2:$Z$451,21,0)</f>
        <v/>
      </c>
      <c r="Y2450" t="str">
        <f>VLOOKUP($D2450,metadata!$B$2:$Z$451,22,0)</f>
        <v>55-17</v>
      </c>
      <c r="Z2450" t="str">
        <f>VLOOKUP($D2450,metadata!$B$2:$Z$451,23,0)</f>
        <v/>
      </c>
      <c r="AA2450" t="str">
        <f>VLOOKUP($D2450,metadata!$B$2:$Z$451,24,0)</f>
        <v/>
      </c>
      <c r="AB2450" t="str">
        <f>VLOOKUP($D2450,metadata!$B$2:$Z$451,25,0)</f>
        <v/>
      </c>
      <c r="AC2450">
        <v>13.776119402985</v>
      </c>
      <c r="AD2450">
        <v>41.990026760835299</v>
      </c>
      <c r="AF2450">
        <f>IF(AE2450="",V2450,AE2450)</f>
        <v>578.5</v>
      </c>
      <c r="AG2450">
        <v>13.75</v>
      </c>
      <c r="AH2450">
        <v>2012</v>
      </c>
      <c r="AI2450" t="s">
        <v>37</v>
      </c>
      <c r="AJ2450" t="s">
        <v>37</v>
      </c>
    </row>
    <row r="2451" spans="3:36" x14ac:dyDescent="0.3">
      <c r="C2451">
        <v>2451</v>
      </c>
      <c r="D2451" t="str">
        <f t="shared" si="71"/>
        <v>55-SAK</v>
      </c>
      <c r="E2451" t="str">
        <f>VLOOKUP($D2451,metadata!$B$2:$S$451,2,0)</f>
        <v>Urbanski, J; Mogi, M; O'Donnell, D; DeCotiis, M; Toma, T; Armbruster, P</v>
      </c>
      <c r="F2451" t="str">
        <f>VLOOKUP($D2451,metadata!$B$2:$S$451,3,0)</f>
        <v>Rapid Adaptive Evolution of Photoperiodic Response during Invasion and Range Expansion across a Climatic Gradient</v>
      </c>
      <c r="G2451" t="str">
        <f>VLOOKUP($D2451,metadata!$B$2:$S$451,4,0)</f>
        <v>10.1086/664709</v>
      </c>
      <c r="H2451" t="str">
        <f>VLOOKUP($D2451,metadata!$B$2:$S$451,5,0)</f>
        <v>y</v>
      </c>
      <c r="I2451" t="str">
        <f>VLOOKUP($D2451,metadata!$B$2:$S$451,6,0)</f>
        <v>a</v>
      </c>
      <c r="J2451" t="str">
        <f>VLOOKUP($D2451,metadata!$B$2:$S$451,7,0)</f>
        <v>i</v>
      </c>
      <c r="K2451">
        <f>VLOOKUP($D2451,metadata!$B$2:$S$451,8,0)</f>
        <v>21</v>
      </c>
      <c r="L2451">
        <f>VLOOKUP($D2451,metadata!$B$2:$S$451,9,0)</f>
        <v>12</v>
      </c>
      <c r="M2451" t="str">
        <f>VLOOKUP($D2451,metadata!$B$2:$S$451,10,0)</f>
        <v/>
      </c>
      <c r="N2451" t="str">
        <f>VLOOKUP($D2451,metadata!$B$2:$S$451,11,0)</f>
        <v>Aedes albopictus</v>
      </c>
      <c r="O2451" t="str">
        <f>VLOOKUP($D2451,metadata!$B$2:$S$451,12,0)</f>
        <v>diptera</v>
      </c>
      <c r="P2451" t="str">
        <f>VLOOKUP($D2451,metadata!$B$2:$S$451,13,0)</f>
        <v>SAK</v>
      </c>
      <c r="Q2451">
        <f>VLOOKUP($D2451,metadata!$B$2:$S$451,14,0)</f>
        <v>38.9166666666667</v>
      </c>
      <c r="R2451">
        <f>VLOOKUP($D2451,metadata!$B$2:$S$451,15,0)</f>
        <v>139.00833333333301</v>
      </c>
      <c r="S2451" t="str">
        <f>VLOOKUP($D2451,metadata!$B$2:$S$451,16,0)</f>
        <v/>
      </c>
      <c r="T2451" t="str">
        <f>VLOOKUP($D2451,metadata!$B$2:$S$451,17,0)</f>
        <v/>
      </c>
      <c r="U2451" t="str">
        <f>VLOOKUP($D2451,metadata!$B$2:$S$451,18,0)</f>
        <v/>
      </c>
      <c r="V2451">
        <f>VLOOKUP($D2451,metadata!$B$2:$Z$451,19,0)</f>
        <v>578.5</v>
      </c>
      <c r="W2451" t="str">
        <f>VLOOKUP($D2451,metadata!$B$2:$Z$451,20,0)</f>
        <v>acc</v>
      </c>
      <c r="X2451" t="str">
        <f>VLOOKUP($D2451,metadata!$B$2:$Z$451,21,0)</f>
        <v/>
      </c>
      <c r="Y2451" t="str">
        <f>VLOOKUP($D2451,metadata!$B$2:$Z$451,22,0)</f>
        <v>55-17</v>
      </c>
      <c r="Z2451" t="str">
        <f>VLOOKUP($D2451,metadata!$B$2:$Z$451,23,0)</f>
        <v/>
      </c>
      <c r="AA2451" t="str">
        <f>VLOOKUP($D2451,metadata!$B$2:$Z$451,24,0)</f>
        <v/>
      </c>
      <c r="AB2451" t="str">
        <f>VLOOKUP($D2451,metadata!$B$2:$Z$451,25,0)</f>
        <v/>
      </c>
      <c r="AC2451">
        <v>14.2537313432835</v>
      </c>
      <c r="AD2451">
        <v>19.1026153888597</v>
      </c>
      <c r="AF2451">
        <f>IF(AE2451="",V2451,AE2451)</f>
        <v>578.5</v>
      </c>
      <c r="AG2451">
        <v>14</v>
      </c>
      <c r="AH2451">
        <v>2012</v>
      </c>
      <c r="AI2451" t="s">
        <v>37</v>
      </c>
      <c r="AJ2451" t="s">
        <v>37</v>
      </c>
    </row>
    <row r="2452" spans="3:36" x14ac:dyDescent="0.3">
      <c r="C2452">
        <v>2452</v>
      </c>
      <c r="D2452" t="str">
        <f t="shared" si="71"/>
        <v>55-SAK</v>
      </c>
      <c r="E2452" t="str">
        <f>VLOOKUP($D2452,metadata!$B$2:$S$451,2,0)</f>
        <v>Urbanski, J; Mogi, M; O'Donnell, D; DeCotiis, M; Toma, T; Armbruster, P</v>
      </c>
      <c r="F2452" t="str">
        <f>VLOOKUP($D2452,metadata!$B$2:$S$451,3,0)</f>
        <v>Rapid Adaptive Evolution of Photoperiodic Response during Invasion and Range Expansion across a Climatic Gradient</v>
      </c>
      <c r="G2452" t="str">
        <f>VLOOKUP($D2452,metadata!$B$2:$S$451,4,0)</f>
        <v>10.1086/664709</v>
      </c>
      <c r="H2452" t="str">
        <f>VLOOKUP($D2452,metadata!$B$2:$S$451,5,0)</f>
        <v>y</v>
      </c>
      <c r="I2452" t="str">
        <f>VLOOKUP($D2452,metadata!$B$2:$S$451,6,0)</f>
        <v>a</v>
      </c>
      <c r="J2452" t="str">
        <f>VLOOKUP($D2452,metadata!$B$2:$S$451,7,0)</f>
        <v>i</v>
      </c>
      <c r="K2452">
        <f>VLOOKUP($D2452,metadata!$B$2:$S$451,8,0)</f>
        <v>21</v>
      </c>
      <c r="L2452">
        <f>VLOOKUP($D2452,metadata!$B$2:$S$451,9,0)</f>
        <v>12</v>
      </c>
      <c r="M2452" t="str">
        <f>VLOOKUP($D2452,metadata!$B$2:$S$451,10,0)</f>
        <v/>
      </c>
      <c r="N2452" t="str">
        <f>VLOOKUP($D2452,metadata!$B$2:$S$451,11,0)</f>
        <v>Aedes albopictus</v>
      </c>
      <c r="O2452" t="str">
        <f>VLOOKUP($D2452,metadata!$B$2:$S$451,12,0)</f>
        <v>diptera</v>
      </c>
      <c r="P2452" t="str">
        <f>VLOOKUP($D2452,metadata!$B$2:$S$451,13,0)</f>
        <v>SAK</v>
      </c>
      <c r="Q2452">
        <f>VLOOKUP($D2452,metadata!$B$2:$S$451,14,0)</f>
        <v>38.9166666666667</v>
      </c>
      <c r="R2452">
        <f>VLOOKUP($D2452,metadata!$B$2:$S$451,15,0)</f>
        <v>139.00833333333301</v>
      </c>
      <c r="S2452" t="str">
        <f>VLOOKUP($D2452,metadata!$B$2:$S$451,16,0)</f>
        <v/>
      </c>
      <c r="T2452" t="str">
        <f>VLOOKUP($D2452,metadata!$B$2:$S$451,17,0)</f>
        <v/>
      </c>
      <c r="U2452" t="str">
        <f>VLOOKUP($D2452,metadata!$B$2:$S$451,18,0)</f>
        <v/>
      </c>
      <c r="V2452">
        <f>VLOOKUP($D2452,metadata!$B$2:$Z$451,19,0)</f>
        <v>578.5</v>
      </c>
      <c r="W2452" t="str">
        <f>VLOOKUP($D2452,metadata!$B$2:$Z$451,20,0)</f>
        <v>acc</v>
      </c>
      <c r="X2452" t="str">
        <f>VLOOKUP($D2452,metadata!$B$2:$Z$451,21,0)</f>
        <v/>
      </c>
      <c r="Y2452" t="str">
        <f>VLOOKUP($D2452,metadata!$B$2:$Z$451,22,0)</f>
        <v>55-17</v>
      </c>
      <c r="Z2452" t="str">
        <f>VLOOKUP($D2452,metadata!$B$2:$Z$451,23,0)</f>
        <v/>
      </c>
      <c r="AA2452" t="str">
        <f>VLOOKUP($D2452,metadata!$B$2:$Z$451,24,0)</f>
        <v/>
      </c>
      <c r="AB2452" t="str">
        <f>VLOOKUP($D2452,metadata!$B$2:$Z$451,25,0)</f>
        <v/>
      </c>
      <c r="AC2452">
        <v>14.0149253731343</v>
      </c>
      <c r="AD2452">
        <v>15.389204623830899</v>
      </c>
      <c r="AF2452">
        <f>IF(AE2452="",V2452,AE2452)</f>
        <v>578.5</v>
      </c>
      <c r="AG2452">
        <v>14.25</v>
      </c>
      <c r="AH2452">
        <v>2012</v>
      </c>
      <c r="AI2452" t="s">
        <v>37</v>
      </c>
      <c r="AJ2452" t="s">
        <v>37</v>
      </c>
    </row>
    <row r="2453" spans="3:36" x14ac:dyDescent="0.3">
      <c r="C2453">
        <v>2453</v>
      </c>
      <c r="D2453" t="str">
        <f t="shared" si="71"/>
        <v>55-SAK</v>
      </c>
      <c r="E2453" t="str">
        <f>VLOOKUP($D2453,metadata!$B$2:$S$451,2,0)</f>
        <v>Urbanski, J; Mogi, M; O'Donnell, D; DeCotiis, M; Toma, T; Armbruster, P</v>
      </c>
      <c r="F2453" t="str">
        <f>VLOOKUP($D2453,metadata!$B$2:$S$451,3,0)</f>
        <v>Rapid Adaptive Evolution of Photoperiodic Response during Invasion and Range Expansion across a Climatic Gradient</v>
      </c>
      <c r="G2453" t="str">
        <f>VLOOKUP($D2453,metadata!$B$2:$S$451,4,0)</f>
        <v>10.1086/664709</v>
      </c>
      <c r="H2453" t="str">
        <f>VLOOKUP($D2453,metadata!$B$2:$S$451,5,0)</f>
        <v>y</v>
      </c>
      <c r="I2453" t="str">
        <f>VLOOKUP($D2453,metadata!$B$2:$S$451,6,0)</f>
        <v>a</v>
      </c>
      <c r="J2453" t="str">
        <f>VLOOKUP($D2453,metadata!$B$2:$S$451,7,0)</f>
        <v>i</v>
      </c>
      <c r="K2453">
        <f>VLOOKUP($D2453,metadata!$B$2:$S$451,8,0)</f>
        <v>21</v>
      </c>
      <c r="L2453">
        <f>VLOOKUP($D2453,metadata!$B$2:$S$451,9,0)</f>
        <v>12</v>
      </c>
      <c r="M2453" t="str">
        <f>VLOOKUP($D2453,metadata!$B$2:$S$451,10,0)</f>
        <v/>
      </c>
      <c r="N2453" t="str">
        <f>VLOOKUP($D2453,metadata!$B$2:$S$451,11,0)</f>
        <v>Aedes albopictus</v>
      </c>
      <c r="O2453" t="str">
        <f>VLOOKUP($D2453,metadata!$B$2:$S$451,12,0)</f>
        <v>diptera</v>
      </c>
      <c r="P2453" t="str">
        <f>VLOOKUP($D2453,metadata!$B$2:$S$451,13,0)</f>
        <v>SAK</v>
      </c>
      <c r="Q2453">
        <f>VLOOKUP($D2453,metadata!$B$2:$S$451,14,0)</f>
        <v>38.9166666666667</v>
      </c>
      <c r="R2453">
        <f>VLOOKUP($D2453,metadata!$B$2:$S$451,15,0)</f>
        <v>139.00833333333301</v>
      </c>
      <c r="S2453" t="str">
        <f>VLOOKUP($D2453,metadata!$B$2:$S$451,16,0)</f>
        <v/>
      </c>
      <c r="T2453" t="str">
        <f>VLOOKUP($D2453,metadata!$B$2:$S$451,17,0)</f>
        <v/>
      </c>
      <c r="U2453" t="str">
        <f>VLOOKUP($D2453,metadata!$B$2:$S$451,18,0)</f>
        <v/>
      </c>
      <c r="V2453">
        <f>VLOOKUP($D2453,metadata!$B$2:$Z$451,19,0)</f>
        <v>578.5</v>
      </c>
      <c r="W2453" t="str">
        <f>VLOOKUP($D2453,metadata!$B$2:$Z$451,20,0)</f>
        <v>acc</v>
      </c>
      <c r="X2453" t="str">
        <f>VLOOKUP($D2453,metadata!$B$2:$Z$451,21,0)</f>
        <v/>
      </c>
      <c r="Y2453" t="str">
        <f>VLOOKUP($D2453,metadata!$B$2:$Z$451,22,0)</f>
        <v>55-17</v>
      </c>
      <c r="Z2453" t="str">
        <f>VLOOKUP($D2453,metadata!$B$2:$Z$451,23,0)</f>
        <v/>
      </c>
      <c r="AA2453" t="str">
        <f>VLOOKUP($D2453,metadata!$B$2:$Z$451,24,0)</f>
        <v/>
      </c>
      <c r="AB2453" t="str">
        <f>VLOOKUP($D2453,metadata!$B$2:$Z$451,25,0)</f>
        <v/>
      </c>
      <c r="AC2453">
        <v>14.4925373134328</v>
      </c>
      <c r="AD2453">
        <v>4.3317377989902699</v>
      </c>
      <c r="AF2453">
        <f>IF(AE2453="",V2453,AE2453)</f>
        <v>578.5</v>
      </c>
      <c r="AG2453">
        <v>14.5</v>
      </c>
      <c r="AH2453">
        <v>2012</v>
      </c>
      <c r="AI2453" t="s">
        <v>37</v>
      </c>
      <c r="AJ2453" t="s">
        <v>37</v>
      </c>
    </row>
    <row r="2454" spans="3:36" x14ac:dyDescent="0.3">
      <c r="C2454">
        <v>2454</v>
      </c>
      <c r="D2454" t="str">
        <f t="shared" si="71"/>
        <v>55-SAK</v>
      </c>
      <c r="E2454" t="str">
        <f>VLOOKUP($D2454,metadata!$B$2:$S$451,2,0)</f>
        <v>Urbanski, J; Mogi, M; O'Donnell, D; DeCotiis, M; Toma, T; Armbruster, P</v>
      </c>
      <c r="F2454" t="str">
        <f>VLOOKUP($D2454,metadata!$B$2:$S$451,3,0)</f>
        <v>Rapid Adaptive Evolution of Photoperiodic Response during Invasion and Range Expansion across a Climatic Gradient</v>
      </c>
      <c r="G2454" t="str">
        <f>VLOOKUP($D2454,metadata!$B$2:$S$451,4,0)</f>
        <v>10.1086/664709</v>
      </c>
      <c r="H2454" t="str">
        <f>VLOOKUP($D2454,metadata!$B$2:$S$451,5,0)</f>
        <v>y</v>
      </c>
      <c r="I2454" t="str">
        <f>VLOOKUP($D2454,metadata!$B$2:$S$451,6,0)</f>
        <v>a</v>
      </c>
      <c r="J2454" t="str">
        <f>VLOOKUP($D2454,metadata!$B$2:$S$451,7,0)</f>
        <v>i</v>
      </c>
      <c r="K2454">
        <f>VLOOKUP($D2454,metadata!$B$2:$S$451,8,0)</f>
        <v>21</v>
      </c>
      <c r="L2454">
        <f>VLOOKUP($D2454,metadata!$B$2:$S$451,9,0)</f>
        <v>12</v>
      </c>
      <c r="M2454" t="str">
        <f>VLOOKUP($D2454,metadata!$B$2:$S$451,10,0)</f>
        <v/>
      </c>
      <c r="N2454" t="str">
        <f>VLOOKUP($D2454,metadata!$B$2:$S$451,11,0)</f>
        <v>Aedes albopictus</v>
      </c>
      <c r="O2454" t="str">
        <f>VLOOKUP($D2454,metadata!$B$2:$S$451,12,0)</f>
        <v>diptera</v>
      </c>
      <c r="P2454" t="str">
        <f>VLOOKUP($D2454,metadata!$B$2:$S$451,13,0)</f>
        <v>SAK</v>
      </c>
      <c r="Q2454">
        <f>VLOOKUP($D2454,metadata!$B$2:$S$451,14,0)</f>
        <v>38.9166666666667</v>
      </c>
      <c r="R2454">
        <f>VLOOKUP($D2454,metadata!$B$2:$S$451,15,0)</f>
        <v>139.00833333333301</v>
      </c>
      <c r="S2454" t="str">
        <f>VLOOKUP($D2454,metadata!$B$2:$S$451,16,0)</f>
        <v/>
      </c>
      <c r="T2454" t="str">
        <f>VLOOKUP($D2454,metadata!$B$2:$S$451,17,0)</f>
        <v/>
      </c>
      <c r="U2454" t="str">
        <f>VLOOKUP($D2454,metadata!$B$2:$S$451,18,0)</f>
        <v/>
      </c>
      <c r="V2454">
        <f>VLOOKUP($D2454,metadata!$B$2:$Z$451,19,0)</f>
        <v>578.5</v>
      </c>
      <c r="W2454" t="str">
        <f>VLOOKUP($D2454,metadata!$B$2:$Z$451,20,0)</f>
        <v>acc</v>
      </c>
      <c r="X2454" t="str">
        <f>VLOOKUP($D2454,metadata!$B$2:$Z$451,21,0)</f>
        <v/>
      </c>
      <c r="Y2454" t="str">
        <f>VLOOKUP($D2454,metadata!$B$2:$Z$451,22,0)</f>
        <v>55-17</v>
      </c>
      <c r="Z2454" t="str">
        <f>VLOOKUP($D2454,metadata!$B$2:$Z$451,23,0)</f>
        <v/>
      </c>
      <c r="AA2454" t="str">
        <f>VLOOKUP($D2454,metadata!$B$2:$Z$451,24,0)</f>
        <v/>
      </c>
      <c r="AB2454" t="str">
        <f>VLOOKUP($D2454,metadata!$B$2:$Z$451,25,0)</f>
        <v/>
      </c>
      <c r="AC2454">
        <v>16</v>
      </c>
      <c r="AD2454">
        <v>2.5878003696857799</v>
      </c>
      <c r="AF2454">
        <f>IF(AE2454="",V2454,AE2454)</f>
        <v>578.5</v>
      </c>
      <c r="AG2454">
        <v>16</v>
      </c>
      <c r="AH2454">
        <v>2012</v>
      </c>
      <c r="AI2454" t="s">
        <v>37</v>
      </c>
      <c r="AJ2454" t="s">
        <v>37</v>
      </c>
    </row>
    <row r="2455" spans="3:36" x14ac:dyDescent="0.3">
      <c r="C2455">
        <v>2455</v>
      </c>
      <c r="D2455" t="str">
        <f t="shared" si="71"/>
        <v>55-TAN</v>
      </c>
      <c r="E2455" t="str">
        <f>VLOOKUP($D2455,metadata!$B$2:$S$451,2,0)</f>
        <v>Urbanski, J; Mogi, M; O'Donnell, D; DeCotiis, M; Toma, T; Armbruster, P</v>
      </c>
      <c r="F2455" t="str">
        <f>VLOOKUP($D2455,metadata!$B$2:$S$451,3,0)</f>
        <v>Rapid Adaptive Evolution of Photoperiodic Response during Invasion and Range Expansion across a Climatic Gradient</v>
      </c>
      <c r="G2455" t="str">
        <f>VLOOKUP($D2455,metadata!$B$2:$S$451,4,0)</f>
        <v>10.1086/664709</v>
      </c>
      <c r="H2455" t="str">
        <f>VLOOKUP($D2455,metadata!$B$2:$S$451,5,0)</f>
        <v>y</v>
      </c>
      <c r="I2455" t="str">
        <f>VLOOKUP($D2455,metadata!$B$2:$S$451,6,0)</f>
        <v>a</v>
      </c>
      <c r="J2455" t="str">
        <f>VLOOKUP($D2455,metadata!$B$2:$S$451,7,0)</f>
        <v>i</v>
      </c>
      <c r="K2455">
        <f>VLOOKUP($D2455,metadata!$B$2:$S$451,8,0)</f>
        <v>21</v>
      </c>
      <c r="L2455">
        <f>VLOOKUP($D2455,metadata!$B$2:$S$451,9,0)</f>
        <v>12</v>
      </c>
      <c r="M2455" t="str">
        <f>VLOOKUP($D2455,metadata!$B$2:$S$451,10,0)</f>
        <v/>
      </c>
      <c r="N2455" t="str">
        <f>VLOOKUP($D2455,metadata!$B$2:$S$451,11,0)</f>
        <v>Aedes albopictus</v>
      </c>
      <c r="O2455" t="str">
        <f>VLOOKUP($D2455,metadata!$B$2:$S$451,12,0)</f>
        <v>diptera</v>
      </c>
      <c r="P2455" t="str">
        <f>VLOOKUP($D2455,metadata!$B$2:$S$451,13,0)</f>
        <v>TAN</v>
      </c>
      <c r="Q2455">
        <f>VLOOKUP($D2455,metadata!$B$2:$S$451,14,0)</f>
        <v>30.716666666666701</v>
      </c>
      <c r="R2455">
        <f>VLOOKUP($D2455,metadata!$B$2:$S$451,15,0)</f>
        <v>130.96666666666701</v>
      </c>
      <c r="S2455" t="str">
        <f>VLOOKUP($D2455,metadata!$B$2:$S$451,16,0)</f>
        <v/>
      </c>
      <c r="T2455" t="str">
        <f>VLOOKUP($D2455,metadata!$B$2:$S$451,17,0)</f>
        <v/>
      </c>
      <c r="U2455" t="str">
        <f>VLOOKUP($D2455,metadata!$B$2:$S$451,18,0)</f>
        <v/>
      </c>
      <c r="V2455">
        <f>VLOOKUP($D2455,metadata!$B$2:$Z$451,19,0)</f>
        <v>590.5</v>
      </c>
      <c r="W2455" t="str">
        <f>VLOOKUP($D2455,metadata!$B$2:$Z$451,20,0)</f>
        <v>acc</v>
      </c>
      <c r="X2455" t="str">
        <f>VLOOKUP($D2455,metadata!$B$2:$Z$451,21,0)</f>
        <v/>
      </c>
      <c r="Y2455" t="str">
        <f>VLOOKUP($D2455,metadata!$B$2:$Z$451,22,0)</f>
        <v>55-18</v>
      </c>
      <c r="Z2455" t="str">
        <f>VLOOKUP($D2455,metadata!$B$2:$Z$451,23,0)</f>
        <v/>
      </c>
      <c r="AA2455" t="str">
        <f>VLOOKUP($D2455,metadata!$B$2:$Z$451,24,0)</f>
        <v/>
      </c>
      <c r="AB2455" t="str">
        <f>VLOOKUP($D2455,metadata!$B$2:$Z$451,25,0)</f>
        <v/>
      </c>
      <c r="AC2455">
        <v>8</v>
      </c>
      <c r="AD2455">
        <v>96.246835799066204</v>
      </c>
      <c r="AF2455">
        <f>IF(AE2455="",V2455,AE2455)</f>
        <v>590.5</v>
      </c>
      <c r="AG2455">
        <v>8</v>
      </c>
      <c r="AH2455">
        <v>2012</v>
      </c>
      <c r="AI2455" t="s">
        <v>37</v>
      </c>
      <c r="AJ2455" t="s">
        <v>37</v>
      </c>
    </row>
    <row r="2456" spans="3:36" x14ac:dyDescent="0.3">
      <c r="C2456">
        <v>2456</v>
      </c>
      <c r="D2456" t="str">
        <f t="shared" si="71"/>
        <v>55-TAN</v>
      </c>
      <c r="E2456" t="str">
        <f>VLOOKUP($D2456,metadata!$B$2:$S$451,2,0)</f>
        <v>Urbanski, J; Mogi, M; O'Donnell, D; DeCotiis, M; Toma, T; Armbruster, P</v>
      </c>
      <c r="F2456" t="str">
        <f>VLOOKUP($D2456,metadata!$B$2:$S$451,3,0)</f>
        <v>Rapid Adaptive Evolution of Photoperiodic Response during Invasion and Range Expansion across a Climatic Gradient</v>
      </c>
      <c r="G2456" t="str">
        <f>VLOOKUP($D2456,metadata!$B$2:$S$451,4,0)</f>
        <v>10.1086/664709</v>
      </c>
      <c r="H2456" t="str">
        <f>VLOOKUP($D2456,metadata!$B$2:$S$451,5,0)</f>
        <v>y</v>
      </c>
      <c r="I2456" t="str">
        <f>VLOOKUP($D2456,metadata!$B$2:$S$451,6,0)</f>
        <v>a</v>
      </c>
      <c r="J2456" t="str">
        <f>VLOOKUP($D2456,metadata!$B$2:$S$451,7,0)</f>
        <v>i</v>
      </c>
      <c r="K2456">
        <f>VLOOKUP($D2456,metadata!$B$2:$S$451,8,0)</f>
        <v>21</v>
      </c>
      <c r="L2456">
        <f>VLOOKUP($D2456,metadata!$B$2:$S$451,9,0)</f>
        <v>12</v>
      </c>
      <c r="M2456" t="str">
        <f>VLOOKUP($D2456,metadata!$B$2:$S$451,10,0)</f>
        <v/>
      </c>
      <c r="N2456" t="str">
        <f>VLOOKUP($D2456,metadata!$B$2:$S$451,11,0)</f>
        <v>Aedes albopictus</v>
      </c>
      <c r="O2456" t="str">
        <f>VLOOKUP($D2456,metadata!$B$2:$S$451,12,0)</f>
        <v>diptera</v>
      </c>
      <c r="P2456" t="str">
        <f>VLOOKUP($D2456,metadata!$B$2:$S$451,13,0)</f>
        <v>TAN</v>
      </c>
      <c r="Q2456">
        <f>VLOOKUP($D2456,metadata!$B$2:$S$451,14,0)</f>
        <v>30.716666666666701</v>
      </c>
      <c r="R2456">
        <f>VLOOKUP($D2456,metadata!$B$2:$S$451,15,0)</f>
        <v>130.96666666666701</v>
      </c>
      <c r="S2456" t="str">
        <f>VLOOKUP($D2456,metadata!$B$2:$S$451,16,0)</f>
        <v/>
      </c>
      <c r="T2456" t="str">
        <f>VLOOKUP($D2456,metadata!$B$2:$S$451,17,0)</f>
        <v/>
      </c>
      <c r="U2456" t="str">
        <f>VLOOKUP($D2456,metadata!$B$2:$S$451,18,0)</f>
        <v/>
      </c>
      <c r="V2456">
        <f>VLOOKUP($D2456,metadata!$B$2:$Z$451,19,0)</f>
        <v>590.5</v>
      </c>
      <c r="W2456" t="str">
        <f>VLOOKUP($D2456,metadata!$B$2:$Z$451,20,0)</f>
        <v>acc</v>
      </c>
      <c r="X2456" t="str">
        <f>VLOOKUP($D2456,metadata!$B$2:$Z$451,21,0)</f>
        <v/>
      </c>
      <c r="Y2456" t="str">
        <f>VLOOKUP($D2456,metadata!$B$2:$Z$451,22,0)</f>
        <v>55-18</v>
      </c>
      <c r="Z2456" t="str">
        <f>VLOOKUP($D2456,metadata!$B$2:$Z$451,23,0)</f>
        <v/>
      </c>
      <c r="AA2456" t="str">
        <f>VLOOKUP($D2456,metadata!$B$2:$Z$451,24,0)</f>
        <v/>
      </c>
      <c r="AB2456" t="str">
        <f>VLOOKUP($D2456,metadata!$B$2:$Z$451,25,0)</f>
        <v/>
      </c>
      <c r="AC2456">
        <v>12</v>
      </c>
      <c r="AD2456">
        <v>81.564943466276603</v>
      </c>
      <c r="AF2456">
        <f>IF(AE2456="",V2456,AE2456)</f>
        <v>590.5</v>
      </c>
      <c r="AG2456">
        <v>12</v>
      </c>
      <c r="AH2456">
        <v>2012</v>
      </c>
      <c r="AI2456" t="s">
        <v>37</v>
      </c>
      <c r="AJ2456" t="s">
        <v>37</v>
      </c>
    </row>
    <row r="2457" spans="3:36" x14ac:dyDescent="0.3">
      <c r="C2457">
        <v>2457</v>
      </c>
      <c r="D2457" t="str">
        <f t="shared" si="71"/>
        <v>55-TAN</v>
      </c>
      <c r="E2457" t="str">
        <f>VLOOKUP($D2457,metadata!$B$2:$S$451,2,0)</f>
        <v>Urbanski, J; Mogi, M; O'Donnell, D; DeCotiis, M; Toma, T; Armbruster, P</v>
      </c>
      <c r="F2457" t="str">
        <f>VLOOKUP($D2457,metadata!$B$2:$S$451,3,0)</f>
        <v>Rapid Adaptive Evolution of Photoperiodic Response during Invasion and Range Expansion across a Climatic Gradient</v>
      </c>
      <c r="G2457" t="str">
        <f>VLOOKUP($D2457,metadata!$B$2:$S$451,4,0)</f>
        <v>10.1086/664709</v>
      </c>
      <c r="H2457" t="str">
        <f>VLOOKUP($D2457,metadata!$B$2:$S$451,5,0)</f>
        <v>y</v>
      </c>
      <c r="I2457" t="str">
        <f>VLOOKUP($D2457,metadata!$B$2:$S$451,6,0)</f>
        <v>a</v>
      </c>
      <c r="J2457" t="str">
        <f>VLOOKUP($D2457,metadata!$B$2:$S$451,7,0)</f>
        <v>i</v>
      </c>
      <c r="K2457">
        <f>VLOOKUP($D2457,metadata!$B$2:$S$451,8,0)</f>
        <v>21</v>
      </c>
      <c r="L2457">
        <f>VLOOKUP($D2457,metadata!$B$2:$S$451,9,0)</f>
        <v>12</v>
      </c>
      <c r="M2457" t="str">
        <f>VLOOKUP($D2457,metadata!$B$2:$S$451,10,0)</f>
        <v/>
      </c>
      <c r="N2457" t="str">
        <f>VLOOKUP($D2457,metadata!$B$2:$S$451,11,0)</f>
        <v>Aedes albopictus</v>
      </c>
      <c r="O2457" t="str">
        <f>VLOOKUP($D2457,metadata!$B$2:$S$451,12,0)</f>
        <v>diptera</v>
      </c>
      <c r="P2457" t="str">
        <f>VLOOKUP($D2457,metadata!$B$2:$S$451,13,0)</f>
        <v>TAN</v>
      </c>
      <c r="Q2457">
        <f>VLOOKUP($D2457,metadata!$B$2:$S$451,14,0)</f>
        <v>30.716666666666701</v>
      </c>
      <c r="R2457">
        <f>VLOOKUP($D2457,metadata!$B$2:$S$451,15,0)</f>
        <v>130.96666666666701</v>
      </c>
      <c r="S2457" t="str">
        <f>VLOOKUP($D2457,metadata!$B$2:$S$451,16,0)</f>
        <v/>
      </c>
      <c r="T2457" t="str">
        <f>VLOOKUP($D2457,metadata!$B$2:$S$451,17,0)</f>
        <v/>
      </c>
      <c r="U2457" t="str">
        <f>VLOOKUP($D2457,metadata!$B$2:$S$451,18,0)</f>
        <v/>
      </c>
      <c r="V2457">
        <f>VLOOKUP($D2457,metadata!$B$2:$Z$451,19,0)</f>
        <v>590.5</v>
      </c>
      <c r="W2457" t="str">
        <f>VLOOKUP($D2457,metadata!$B$2:$Z$451,20,0)</f>
        <v>acc</v>
      </c>
      <c r="X2457" t="str">
        <f>VLOOKUP($D2457,metadata!$B$2:$Z$451,21,0)</f>
        <v/>
      </c>
      <c r="Y2457" t="str">
        <f>VLOOKUP($D2457,metadata!$B$2:$Z$451,22,0)</f>
        <v>55-18</v>
      </c>
      <c r="Z2457" t="str">
        <f>VLOOKUP($D2457,metadata!$B$2:$Z$451,23,0)</f>
        <v/>
      </c>
      <c r="AA2457" t="str">
        <f>VLOOKUP($D2457,metadata!$B$2:$Z$451,24,0)</f>
        <v/>
      </c>
      <c r="AB2457" t="str">
        <f>VLOOKUP($D2457,metadata!$B$2:$Z$451,25,0)</f>
        <v/>
      </c>
      <c r="AC2457">
        <v>12.524137931034399</v>
      </c>
      <c r="AD2457">
        <v>62.336727231816397</v>
      </c>
      <c r="AF2457">
        <f>IF(AE2457="",V2457,AE2457)</f>
        <v>590.5</v>
      </c>
      <c r="AG2457">
        <v>12.5</v>
      </c>
      <c r="AH2457">
        <v>2012</v>
      </c>
      <c r="AI2457" t="s">
        <v>37</v>
      </c>
      <c r="AJ2457" t="s">
        <v>37</v>
      </c>
    </row>
    <row r="2458" spans="3:36" x14ac:dyDescent="0.3">
      <c r="C2458">
        <v>2458</v>
      </c>
      <c r="D2458" t="str">
        <f t="shared" si="71"/>
        <v>55-TAN</v>
      </c>
      <c r="E2458" t="str">
        <f>VLOOKUP($D2458,metadata!$B$2:$S$451,2,0)</f>
        <v>Urbanski, J; Mogi, M; O'Donnell, D; DeCotiis, M; Toma, T; Armbruster, P</v>
      </c>
      <c r="F2458" t="str">
        <f>VLOOKUP($D2458,metadata!$B$2:$S$451,3,0)</f>
        <v>Rapid Adaptive Evolution of Photoperiodic Response during Invasion and Range Expansion across a Climatic Gradient</v>
      </c>
      <c r="G2458" t="str">
        <f>VLOOKUP($D2458,metadata!$B$2:$S$451,4,0)</f>
        <v>10.1086/664709</v>
      </c>
      <c r="H2458" t="str">
        <f>VLOOKUP($D2458,metadata!$B$2:$S$451,5,0)</f>
        <v>y</v>
      </c>
      <c r="I2458" t="str">
        <f>VLOOKUP($D2458,metadata!$B$2:$S$451,6,0)</f>
        <v>a</v>
      </c>
      <c r="J2458" t="str">
        <f>VLOOKUP($D2458,metadata!$B$2:$S$451,7,0)</f>
        <v>i</v>
      </c>
      <c r="K2458">
        <f>VLOOKUP($D2458,metadata!$B$2:$S$451,8,0)</f>
        <v>21</v>
      </c>
      <c r="L2458">
        <f>VLOOKUP($D2458,metadata!$B$2:$S$451,9,0)</f>
        <v>12</v>
      </c>
      <c r="M2458" t="str">
        <f>VLOOKUP($D2458,metadata!$B$2:$S$451,10,0)</f>
        <v/>
      </c>
      <c r="N2458" t="str">
        <f>VLOOKUP($D2458,metadata!$B$2:$S$451,11,0)</f>
        <v>Aedes albopictus</v>
      </c>
      <c r="O2458" t="str">
        <f>VLOOKUP($D2458,metadata!$B$2:$S$451,12,0)</f>
        <v>diptera</v>
      </c>
      <c r="P2458" t="str">
        <f>VLOOKUP($D2458,metadata!$B$2:$S$451,13,0)</f>
        <v>TAN</v>
      </c>
      <c r="Q2458">
        <f>VLOOKUP($D2458,metadata!$B$2:$S$451,14,0)</f>
        <v>30.716666666666701</v>
      </c>
      <c r="R2458">
        <f>VLOOKUP($D2458,metadata!$B$2:$S$451,15,0)</f>
        <v>130.96666666666701</v>
      </c>
      <c r="S2458" t="str">
        <f>VLOOKUP($D2458,metadata!$B$2:$S$451,16,0)</f>
        <v/>
      </c>
      <c r="T2458" t="str">
        <f>VLOOKUP($D2458,metadata!$B$2:$S$451,17,0)</f>
        <v/>
      </c>
      <c r="U2458" t="str">
        <f>VLOOKUP($D2458,metadata!$B$2:$S$451,18,0)</f>
        <v/>
      </c>
      <c r="V2458">
        <f>VLOOKUP($D2458,metadata!$B$2:$Z$451,19,0)</f>
        <v>590.5</v>
      </c>
      <c r="W2458" t="str">
        <f>VLOOKUP($D2458,metadata!$B$2:$Z$451,20,0)</f>
        <v>acc</v>
      </c>
      <c r="X2458" t="str">
        <f>VLOOKUP($D2458,metadata!$B$2:$Z$451,21,0)</f>
        <v/>
      </c>
      <c r="Y2458" t="str">
        <f>VLOOKUP($D2458,metadata!$B$2:$Z$451,22,0)</f>
        <v>55-18</v>
      </c>
      <c r="Z2458" t="str">
        <f>VLOOKUP($D2458,metadata!$B$2:$Z$451,23,0)</f>
        <v/>
      </c>
      <c r="AA2458" t="str">
        <f>VLOOKUP($D2458,metadata!$B$2:$Z$451,24,0)</f>
        <v/>
      </c>
      <c r="AB2458" t="str">
        <f>VLOOKUP($D2458,metadata!$B$2:$Z$451,25,0)</f>
        <v/>
      </c>
      <c r="AC2458">
        <v>12.7586206896551</v>
      </c>
      <c r="AD2458">
        <v>42.117905158350602</v>
      </c>
      <c r="AF2458">
        <f>IF(AE2458="",V2458,AE2458)</f>
        <v>590.5</v>
      </c>
      <c r="AG2458">
        <v>12.75</v>
      </c>
      <c r="AH2458">
        <v>2012</v>
      </c>
      <c r="AI2458" t="s">
        <v>37</v>
      </c>
      <c r="AJ2458" t="s">
        <v>37</v>
      </c>
    </row>
    <row r="2459" spans="3:36" x14ac:dyDescent="0.3">
      <c r="C2459">
        <v>2459</v>
      </c>
      <c r="D2459" t="str">
        <f t="shared" si="71"/>
        <v>55-TAN</v>
      </c>
      <c r="E2459" t="str">
        <f>VLOOKUP($D2459,metadata!$B$2:$S$451,2,0)</f>
        <v>Urbanski, J; Mogi, M; O'Donnell, D; DeCotiis, M; Toma, T; Armbruster, P</v>
      </c>
      <c r="F2459" t="str">
        <f>VLOOKUP($D2459,metadata!$B$2:$S$451,3,0)</f>
        <v>Rapid Adaptive Evolution of Photoperiodic Response during Invasion and Range Expansion across a Climatic Gradient</v>
      </c>
      <c r="G2459" t="str">
        <f>VLOOKUP($D2459,metadata!$B$2:$S$451,4,0)</f>
        <v>10.1086/664709</v>
      </c>
      <c r="H2459" t="str">
        <f>VLOOKUP($D2459,metadata!$B$2:$S$451,5,0)</f>
        <v>y</v>
      </c>
      <c r="I2459" t="str">
        <f>VLOOKUP($D2459,metadata!$B$2:$S$451,6,0)</f>
        <v>a</v>
      </c>
      <c r="J2459" t="str">
        <f>VLOOKUP($D2459,metadata!$B$2:$S$451,7,0)</f>
        <v>i</v>
      </c>
      <c r="K2459">
        <f>VLOOKUP($D2459,metadata!$B$2:$S$451,8,0)</f>
        <v>21</v>
      </c>
      <c r="L2459">
        <f>VLOOKUP($D2459,metadata!$B$2:$S$451,9,0)</f>
        <v>12</v>
      </c>
      <c r="M2459" t="str">
        <f>VLOOKUP($D2459,metadata!$B$2:$S$451,10,0)</f>
        <v/>
      </c>
      <c r="N2459" t="str">
        <f>VLOOKUP($D2459,metadata!$B$2:$S$451,11,0)</f>
        <v>Aedes albopictus</v>
      </c>
      <c r="O2459" t="str">
        <f>VLOOKUP($D2459,metadata!$B$2:$S$451,12,0)</f>
        <v>diptera</v>
      </c>
      <c r="P2459" t="str">
        <f>VLOOKUP($D2459,metadata!$B$2:$S$451,13,0)</f>
        <v>TAN</v>
      </c>
      <c r="Q2459">
        <f>VLOOKUP($D2459,metadata!$B$2:$S$451,14,0)</f>
        <v>30.716666666666701</v>
      </c>
      <c r="R2459">
        <f>VLOOKUP($D2459,metadata!$B$2:$S$451,15,0)</f>
        <v>130.96666666666701</v>
      </c>
      <c r="S2459" t="str">
        <f>VLOOKUP($D2459,metadata!$B$2:$S$451,16,0)</f>
        <v/>
      </c>
      <c r="T2459" t="str">
        <f>VLOOKUP($D2459,metadata!$B$2:$S$451,17,0)</f>
        <v/>
      </c>
      <c r="U2459" t="str">
        <f>VLOOKUP($D2459,metadata!$B$2:$S$451,18,0)</f>
        <v/>
      </c>
      <c r="V2459">
        <f>VLOOKUP($D2459,metadata!$B$2:$Z$451,19,0)</f>
        <v>590.5</v>
      </c>
      <c r="W2459" t="str">
        <f>VLOOKUP($D2459,metadata!$B$2:$Z$451,20,0)</f>
        <v>acc</v>
      </c>
      <c r="X2459" t="str">
        <f>VLOOKUP($D2459,metadata!$B$2:$Z$451,21,0)</f>
        <v/>
      </c>
      <c r="Y2459" t="str">
        <f>VLOOKUP($D2459,metadata!$B$2:$Z$451,22,0)</f>
        <v>55-18</v>
      </c>
      <c r="Z2459" t="str">
        <f>VLOOKUP($D2459,metadata!$B$2:$Z$451,23,0)</f>
        <v/>
      </c>
      <c r="AA2459" t="str">
        <f>VLOOKUP($D2459,metadata!$B$2:$Z$451,24,0)</f>
        <v/>
      </c>
      <c r="AB2459" t="str">
        <f>VLOOKUP($D2459,metadata!$B$2:$Z$451,25,0)</f>
        <v/>
      </c>
      <c r="AC2459">
        <v>13.0068965517241</v>
      </c>
      <c r="AD2459">
        <v>24.183495527929299</v>
      </c>
      <c r="AF2459">
        <f>IF(AE2459="",V2459,AE2459)</f>
        <v>590.5</v>
      </c>
      <c r="AG2459">
        <v>13</v>
      </c>
      <c r="AH2459">
        <v>2012</v>
      </c>
      <c r="AI2459" t="s">
        <v>37</v>
      </c>
      <c r="AJ2459" t="s">
        <v>37</v>
      </c>
    </row>
    <row r="2460" spans="3:36" x14ac:dyDescent="0.3">
      <c r="C2460">
        <v>2460</v>
      </c>
      <c r="D2460" t="str">
        <f t="shared" si="71"/>
        <v>55-TAN</v>
      </c>
      <c r="E2460" t="str">
        <f>VLOOKUP($D2460,metadata!$B$2:$S$451,2,0)</f>
        <v>Urbanski, J; Mogi, M; O'Donnell, D; DeCotiis, M; Toma, T; Armbruster, P</v>
      </c>
      <c r="F2460" t="str">
        <f>VLOOKUP($D2460,metadata!$B$2:$S$451,3,0)</f>
        <v>Rapid Adaptive Evolution of Photoperiodic Response during Invasion and Range Expansion across a Climatic Gradient</v>
      </c>
      <c r="G2460" t="str">
        <f>VLOOKUP($D2460,metadata!$B$2:$S$451,4,0)</f>
        <v>10.1086/664709</v>
      </c>
      <c r="H2460" t="str">
        <f>VLOOKUP($D2460,metadata!$B$2:$S$451,5,0)</f>
        <v>y</v>
      </c>
      <c r="I2460" t="str">
        <f>VLOOKUP($D2460,metadata!$B$2:$S$451,6,0)</f>
        <v>a</v>
      </c>
      <c r="J2460" t="str">
        <f>VLOOKUP($D2460,metadata!$B$2:$S$451,7,0)</f>
        <v>i</v>
      </c>
      <c r="K2460">
        <f>VLOOKUP($D2460,metadata!$B$2:$S$451,8,0)</f>
        <v>21</v>
      </c>
      <c r="L2460">
        <f>VLOOKUP($D2460,metadata!$B$2:$S$451,9,0)</f>
        <v>12</v>
      </c>
      <c r="M2460" t="str">
        <f>VLOOKUP($D2460,metadata!$B$2:$S$451,10,0)</f>
        <v/>
      </c>
      <c r="N2460" t="str">
        <f>VLOOKUP($D2460,metadata!$B$2:$S$451,11,0)</f>
        <v>Aedes albopictus</v>
      </c>
      <c r="O2460" t="str">
        <f>VLOOKUP($D2460,metadata!$B$2:$S$451,12,0)</f>
        <v>diptera</v>
      </c>
      <c r="P2460" t="str">
        <f>VLOOKUP($D2460,metadata!$B$2:$S$451,13,0)</f>
        <v>TAN</v>
      </c>
      <c r="Q2460">
        <f>VLOOKUP($D2460,metadata!$B$2:$S$451,14,0)</f>
        <v>30.716666666666701</v>
      </c>
      <c r="R2460">
        <f>VLOOKUP($D2460,metadata!$B$2:$S$451,15,0)</f>
        <v>130.96666666666701</v>
      </c>
      <c r="S2460" t="str">
        <f>VLOOKUP($D2460,metadata!$B$2:$S$451,16,0)</f>
        <v/>
      </c>
      <c r="T2460" t="str">
        <f>VLOOKUP($D2460,metadata!$B$2:$S$451,17,0)</f>
        <v/>
      </c>
      <c r="U2460" t="str">
        <f>VLOOKUP($D2460,metadata!$B$2:$S$451,18,0)</f>
        <v/>
      </c>
      <c r="V2460">
        <f>VLOOKUP($D2460,metadata!$B$2:$Z$451,19,0)</f>
        <v>590.5</v>
      </c>
      <c r="W2460" t="str">
        <f>VLOOKUP($D2460,metadata!$B$2:$Z$451,20,0)</f>
        <v>acc</v>
      </c>
      <c r="X2460" t="str">
        <f>VLOOKUP($D2460,metadata!$B$2:$Z$451,21,0)</f>
        <v/>
      </c>
      <c r="Y2460" t="str">
        <f>VLOOKUP($D2460,metadata!$B$2:$Z$451,22,0)</f>
        <v>55-18</v>
      </c>
      <c r="Z2460" t="str">
        <f>VLOOKUP($D2460,metadata!$B$2:$Z$451,23,0)</f>
        <v/>
      </c>
      <c r="AA2460" t="str">
        <f>VLOOKUP($D2460,metadata!$B$2:$Z$451,24,0)</f>
        <v/>
      </c>
      <c r="AB2460" t="str">
        <f>VLOOKUP($D2460,metadata!$B$2:$Z$451,25,0)</f>
        <v/>
      </c>
      <c r="AC2460">
        <v>13.241379310344801</v>
      </c>
      <c r="AD2460">
        <v>14.4051302244473</v>
      </c>
      <c r="AF2460">
        <f>IF(AE2460="",V2460,AE2460)</f>
        <v>590.5</v>
      </c>
      <c r="AG2460">
        <v>13.25</v>
      </c>
      <c r="AH2460">
        <v>2012</v>
      </c>
      <c r="AI2460" t="s">
        <v>37</v>
      </c>
      <c r="AJ2460" t="s">
        <v>37</v>
      </c>
    </row>
    <row r="2461" spans="3:36" x14ac:dyDescent="0.3">
      <c r="C2461">
        <v>2461</v>
      </c>
      <c r="D2461" t="str">
        <f t="shared" si="71"/>
        <v>55-TAN</v>
      </c>
      <c r="E2461" t="str">
        <f>VLOOKUP($D2461,metadata!$B$2:$S$451,2,0)</f>
        <v>Urbanski, J; Mogi, M; O'Donnell, D; DeCotiis, M; Toma, T; Armbruster, P</v>
      </c>
      <c r="F2461" t="str">
        <f>VLOOKUP($D2461,metadata!$B$2:$S$451,3,0)</f>
        <v>Rapid Adaptive Evolution of Photoperiodic Response during Invasion and Range Expansion across a Climatic Gradient</v>
      </c>
      <c r="G2461" t="str">
        <f>VLOOKUP($D2461,metadata!$B$2:$S$451,4,0)</f>
        <v>10.1086/664709</v>
      </c>
      <c r="H2461" t="str">
        <f>VLOOKUP($D2461,metadata!$B$2:$S$451,5,0)</f>
        <v>y</v>
      </c>
      <c r="I2461" t="str">
        <f>VLOOKUP($D2461,metadata!$B$2:$S$451,6,0)</f>
        <v>a</v>
      </c>
      <c r="J2461" t="str">
        <f>VLOOKUP($D2461,metadata!$B$2:$S$451,7,0)</f>
        <v>i</v>
      </c>
      <c r="K2461">
        <f>VLOOKUP($D2461,metadata!$B$2:$S$451,8,0)</f>
        <v>21</v>
      </c>
      <c r="L2461">
        <f>VLOOKUP($D2461,metadata!$B$2:$S$451,9,0)</f>
        <v>12</v>
      </c>
      <c r="M2461" t="str">
        <f>VLOOKUP($D2461,metadata!$B$2:$S$451,10,0)</f>
        <v/>
      </c>
      <c r="N2461" t="str">
        <f>VLOOKUP($D2461,metadata!$B$2:$S$451,11,0)</f>
        <v>Aedes albopictus</v>
      </c>
      <c r="O2461" t="str">
        <f>VLOOKUP($D2461,metadata!$B$2:$S$451,12,0)</f>
        <v>diptera</v>
      </c>
      <c r="P2461" t="str">
        <f>VLOOKUP($D2461,metadata!$B$2:$S$451,13,0)</f>
        <v>TAN</v>
      </c>
      <c r="Q2461">
        <f>VLOOKUP($D2461,metadata!$B$2:$S$451,14,0)</f>
        <v>30.716666666666701</v>
      </c>
      <c r="R2461">
        <f>VLOOKUP($D2461,metadata!$B$2:$S$451,15,0)</f>
        <v>130.96666666666701</v>
      </c>
      <c r="S2461" t="str">
        <f>VLOOKUP($D2461,metadata!$B$2:$S$451,16,0)</f>
        <v/>
      </c>
      <c r="T2461" t="str">
        <f>VLOOKUP($D2461,metadata!$B$2:$S$451,17,0)</f>
        <v/>
      </c>
      <c r="U2461" t="str">
        <f>VLOOKUP($D2461,metadata!$B$2:$S$451,18,0)</f>
        <v/>
      </c>
      <c r="V2461">
        <f>VLOOKUP($D2461,metadata!$B$2:$Z$451,19,0)</f>
        <v>590.5</v>
      </c>
      <c r="W2461" t="str">
        <f>VLOOKUP($D2461,metadata!$B$2:$Z$451,20,0)</f>
        <v>acc</v>
      </c>
      <c r="X2461" t="str">
        <f>VLOOKUP($D2461,metadata!$B$2:$Z$451,21,0)</f>
        <v/>
      </c>
      <c r="Y2461" t="str">
        <f>VLOOKUP($D2461,metadata!$B$2:$Z$451,22,0)</f>
        <v>55-18</v>
      </c>
      <c r="Z2461" t="str">
        <f>VLOOKUP($D2461,metadata!$B$2:$Z$451,23,0)</f>
        <v/>
      </c>
      <c r="AA2461" t="str">
        <f>VLOOKUP($D2461,metadata!$B$2:$Z$451,24,0)</f>
        <v/>
      </c>
      <c r="AB2461" t="str">
        <f>VLOOKUP($D2461,metadata!$B$2:$Z$451,25,0)</f>
        <v/>
      </c>
      <c r="AC2461">
        <v>13.475862068965499</v>
      </c>
      <c r="AD2461">
        <v>7.4000112504921898</v>
      </c>
      <c r="AF2461">
        <f>IF(AE2461="",V2461,AE2461)</f>
        <v>590.5</v>
      </c>
      <c r="AG2461">
        <v>13.5</v>
      </c>
      <c r="AH2461">
        <v>2012</v>
      </c>
      <c r="AI2461" t="s">
        <v>37</v>
      </c>
      <c r="AJ2461" t="s">
        <v>37</v>
      </c>
    </row>
    <row r="2462" spans="3:36" x14ac:dyDescent="0.3">
      <c r="C2462">
        <v>2462</v>
      </c>
      <c r="D2462" t="str">
        <f t="shared" si="71"/>
        <v>55-TAN</v>
      </c>
      <c r="E2462" t="str">
        <f>VLOOKUP($D2462,metadata!$B$2:$S$451,2,0)</f>
        <v>Urbanski, J; Mogi, M; O'Donnell, D; DeCotiis, M; Toma, T; Armbruster, P</v>
      </c>
      <c r="F2462" t="str">
        <f>VLOOKUP($D2462,metadata!$B$2:$S$451,3,0)</f>
        <v>Rapid Adaptive Evolution of Photoperiodic Response during Invasion and Range Expansion across a Climatic Gradient</v>
      </c>
      <c r="G2462" t="str">
        <f>VLOOKUP($D2462,metadata!$B$2:$S$451,4,0)</f>
        <v>10.1086/664709</v>
      </c>
      <c r="H2462" t="str">
        <f>VLOOKUP($D2462,metadata!$B$2:$S$451,5,0)</f>
        <v>y</v>
      </c>
      <c r="I2462" t="str">
        <f>VLOOKUP($D2462,metadata!$B$2:$S$451,6,0)</f>
        <v>a</v>
      </c>
      <c r="J2462" t="str">
        <f>VLOOKUP($D2462,metadata!$B$2:$S$451,7,0)</f>
        <v>i</v>
      </c>
      <c r="K2462">
        <f>VLOOKUP($D2462,metadata!$B$2:$S$451,8,0)</f>
        <v>21</v>
      </c>
      <c r="L2462">
        <f>VLOOKUP($D2462,metadata!$B$2:$S$451,9,0)</f>
        <v>12</v>
      </c>
      <c r="M2462" t="str">
        <f>VLOOKUP($D2462,metadata!$B$2:$S$451,10,0)</f>
        <v/>
      </c>
      <c r="N2462" t="str">
        <f>VLOOKUP($D2462,metadata!$B$2:$S$451,11,0)</f>
        <v>Aedes albopictus</v>
      </c>
      <c r="O2462" t="str">
        <f>VLOOKUP($D2462,metadata!$B$2:$S$451,12,0)</f>
        <v>diptera</v>
      </c>
      <c r="P2462" t="str">
        <f>VLOOKUP($D2462,metadata!$B$2:$S$451,13,0)</f>
        <v>TAN</v>
      </c>
      <c r="Q2462">
        <f>VLOOKUP($D2462,metadata!$B$2:$S$451,14,0)</f>
        <v>30.716666666666701</v>
      </c>
      <c r="R2462">
        <f>VLOOKUP($D2462,metadata!$B$2:$S$451,15,0)</f>
        <v>130.96666666666701</v>
      </c>
      <c r="S2462" t="str">
        <f>VLOOKUP($D2462,metadata!$B$2:$S$451,16,0)</f>
        <v/>
      </c>
      <c r="T2462" t="str">
        <f>VLOOKUP($D2462,metadata!$B$2:$S$451,17,0)</f>
        <v/>
      </c>
      <c r="U2462" t="str">
        <f>VLOOKUP($D2462,metadata!$B$2:$S$451,18,0)</f>
        <v/>
      </c>
      <c r="V2462">
        <f>VLOOKUP($D2462,metadata!$B$2:$Z$451,19,0)</f>
        <v>590.5</v>
      </c>
      <c r="W2462" t="str">
        <f>VLOOKUP($D2462,metadata!$B$2:$Z$451,20,0)</f>
        <v>acc</v>
      </c>
      <c r="X2462" t="str">
        <f>VLOOKUP($D2462,metadata!$B$2:$Z$451,21,0)</f>
        <v/>
      </c>
      <c r="Y2462" t="str">
        <f>VLOOKUP($D2462,metadata!$B$2:$Z$451,22,0)</f>
        <v>55-18</v>
      </c>
      <c r="Z2462" t="str">
        <f>VLOOKUP($D2462,metadata!$B$2:$Z$451,23,0)</f>
        <v/>
      </c>
      <c r="AA2462" t="str">
        <f>VLOOKUP($D2462,metadata!$B$2:$Z$451,24,0)</f>
        <v/>
      </c>
      <c r="AB2462" t="str">
        <f>VLOOKUP($D2462,metadata!$B$2:$Z$451,25,0)</f>
        <v/>
      </c>
      <c r="AC2462">
        <v>13.737931034482701</v>
      </c>
      <c r="AD2462">
        <v>5.7793778477808297</v>
      </c>
      <c r="AF2462">
        <f>IF(AE2462="",V2462,AE2462)</f>
        <v>590.5</v>
      </c>
      <c r="AG2462">
        <v>13.75</v>
      </c>
      <c r="AH2462">
        <v>2012</v>
      </c>
      <c r="AI2462" t="s">
        <v>37</v>
      </c>
      <c r="AJ2462" t="s">
        <v>37</v>
      </c>
    </row>
    <row r="2463" spans="3:36" x14ac:dyDescent="0.3">
      <c r="C2463">
        <v>2463</v>
      </c>
      <c r="D2463" t="str">
        <f t="shared" si="71"/>
        <v>55-TAN</v>
      </c>
      <c r="E2463" t="str">
        <f>VLOOKUP($D2463,metadata!$B$2:$S$451,2,0)</f>
        <v>Urbanski, J; Mogi, M; O'Donnell, D; DeCotiis, M; Toma, T; Armbruster, P</v>
      </c>
      <c r="F2463" t="str">
        <f>VLOOKUP($D2463,metadata!$B$2:$S$451,3,0)</f>
        <v>Rapid Adaptive Evolution of Photoperiodic Response during Invasion and Range Expansion across a Climatic Gradient</v>
      </c>
      <c r="G2463" t="str">
        <f>VLOOKUP($D2463,metadata!$B$2:$S$451,4,0)</f>
        <v>10.1086/664709</v>
      </c>
      <c r="H2463" t="str">
        <f>VLOOKUP($D2463,metadata!$B$2:$S$451,5,0)</f>
        <v>y</v>
      </c>
      <c r="I2463" t="str">
        <f>VLOOKUP($D2463,metadata!$B$2:$S$451,6,0)</f>
        <v>a</v>
      </c>
      <c r="J2463" t="str">
        <f>VLOOKUP($D2463,metadata!$B$2:$S$451,7,0)</f>
        <v>i</v>
      </c>
      <c r="K2463">
        <f>VLOOKUP($D2463,metadata!$B$2:$S$451,8,0)</f>
        <v>21</v>
      </c>
      <c r="L2463">
        <f>VLOOKUP($D2463,metadata!$B$2:$S$451,9,0)</f>
        <v>12</v>
      </c>
      <c r="M2463" t="str">
        <f>VLOOKUP($D2463,metadata!$B$2:$S$451,10,0)</f>
        <v/>
      </c>
      <c r="N2463" t="str">
        <f>VLOOKUP($D2463,metadata!$B$2:$S$451,11,0)</f>
        <v>Aedes albopictus</v>
      </c>
      <c r="O2463" t="str">
        <f>VLOOKUP($D2463,metadata!$B$2:$S$451,12,0)</f>
        <v>diptera</v>
      </c>
      <c r="P2463" t="str">
        <f>VLOOKUP($D2463,metadata!$B$2:$S$451,13,0)</f>
        <v>TAN</v>
      </c>
      <c r="Q2463">
        <f>VLOOKUP($D2463,metadata!$B$2:$S$451,14,0)</f>
        <v>30.716666666666701</v>
      </c>
      <c r="R2463">
        <f>VLOOKUP($D2463,metadata!$B$2:$S$451,15,0)</f>
        <v>130.96666666666701</v>
      </c>
      <c r="S2463" t="str">
        <f>VLOOKUP($D2463,metadata!$B$2:$S$451,16,0)</f>
        <v/>
      </c>
      <c r="T2463" t="str">
        <f>VLOOKUP($D2463,metadata!$B$2:$S$451,17,0)</f>
        <v/>
      </c>
      <c r="U2463" t="str">
        <f>VLOOKUP($D2463,metadata!$B$2:$S$451,18,0)</f>
        <v/>
      </c>
      <c r="V2463">
        <f>VLOOKUP($D2463,metadata!$B$2:$Z$451,19,0)</f>
        <v>590.5</v>
      </c>
      <c r="W2463" t="str">
        <f>VLOOKUP($D2463,metadata!$B$2:$Z$451,20,0)</f>
        <v>acc</v>
      </c>
      <c r="X2463" t="str">
        <f>VLOOKUP($D2463,metadata!$B$2:$Z$451,21,0)</f>
        <v/>
      </c>
      <c r="Y2463" t="str">
        <f>VLOOKUP($D2463,metadata!$B$2:$Z$451,22,0)</f>
        <v>55-18</v>
      </c>
      <c r="Z2463" t="str">
        <f>VLOOKUP($D2463,metadata!$B$2:$Z$451,23,0)</f>
        <v/>
      </c>
      <c r="AA2463" t="str">
        <f>VLOOKUP($D2463,metadata!$B$2:$Z$451,24,0)</f>
        <v/>
      </c>
      <c r="AB2463" t="str">
        <f>VLOOKUP($D2463,metadata!$B$2:$Z$451,25,0)</f>
        <v/>
      </c>
      <c r="AC2463">
        <v>14.013793103448201</v>
      </c>
      <c r="AD2463">
        <v>6.9325532992068304</v>
      </c>
      <c r="AF2463">
        <f>IF(AE2463="",V2463,AE2463)</f>
        <v>590.5</v>
      </c>
      <c r="AG2463">
        <v>14</v>
      </c>
      <c r="AH2463">
        <v>2012</v>
      </c>
      <c r="AI2463" t="s">
        <v>37</v>
      </c>
      <c r="AJ2463" t="s">
        <v>37</v>
      </c>
    </row>
    <row r="2464" spans="3:36" x14ac:dyDescent="0.3">
      <c r="C2464">
        <v>2464</v>
      </c>
      <c r="D2464" t="str">
        <f t="shared" si="71"/>
        <v>55-TAN</v>
      </c>
      <c r="E2464" t="str">
        <f>VLOOKUP($D2464,metadata!$B$2:$S$451,2,0)</f>
        <v>Urbanski, J; Mogi, M; O'Donnell, D; DeCotiis, M; Toma, T; Armbruster, P</v>
      </c>
      <c r="F2464" t="str">
        <f>VLOOKUP($D2464,metadata!$B$2:$S$451,3,0)</f>
        <v>Rapid Adaptive Evolution of Photoperiodic Response during Invasion and Range Expansion across a Climatic Gradient</v>
      </c>
      <c r="G2464" t="str">
        <f>VLOOKUP($D2464,metadata!$B$2:$S$451,4,0)</f>
        <v>10.1086/664709</v>
      </c>
      <c r="H2464" t="str">
        <f>VLOOKUP($D2464,metadata!$B$2:$S$451,5,0)</f>
        <v>y</v>
      </c>
      <c r="I2464" t="str">
        <f>VLOOKUP($D2464,metadata!$B$2:$S$451,6,0)</f>
        <v>a</v>
      </c>
      <c r="J2464" t="str">
        <f>VLOOKUP($D2464,metadata!$B$2:$S$451,7,0)</f>
        <v>i</v>
      </c>
      <c r="K2464">
        <f>VLOOKUP($D2464,metadata!$B$2:$S$451,8,0)</f>
        <v>21</v>
      </c>
      <c r="L2464">
        <f>VLOOKUP($D2464,metadata!$B$2:$S$451,9,0)</f>
        <v>12</v>
      </c>
      <c r="M2464" t="str">
        <f>VLOOKUP($D2464,metadata!$B$2:$S$451,10,0)</f>
        <v/>
      </c>
      <c r="N2464" t="str">
        <f>VLOOKUP($D2464,metadata!$B$2:$S$451,11,0)</f>
        <v>Aedes albopictus</v>
      </c>
      <c r="O2464" t="str">
        <f>VLOOKUP($D2464,metadata!$B$2:$S$451,12,0)</f>
        <v>diptera</v>
      </c>
      <c r="P2464" t="str">
        <f>VLOOKUP($D2464,metadata!$B$2:$S$451,13,0)</f>
        <v>TAN</v>
      </c>
      <c r="Q2464">
        <f>VLOOKUP($D2464,metadata!$B$2:$S$451,14,0)</f>
        <v>30.716666666666701</v>
      </c>
      <c r="R2464">
        <f>VLOOKUP($D2464,metadata!$B$2:$S$451,15,0)</f>
        <v>130.96666666666701</v>
      </c>
      <c r="S2464" t="str">
        <f>VLOOKUP($D2464,metadata!$B$2:$S$451,16,0)</f>
        <v/>
      </c>
      <c r="T2464" t="str">
        <f>VLOOKUP($D2464,metadata!$B$2:$S$451,17,0)</f>
        <v/>
      </c>
      <c r="U2464" t="str">
        <f>VLOOKUP($D2464,metadata!$B$2:$S$451,18,0)</f>
        <v/>
      </c>
      <c r="V2464">
        <f>VLOOKUP($D2464,metadata!$B$2:$Z$451,19,0)</f>
        <v>590.5</v>
      </c>
      <c r="W2464" t="str">
        <f>VLOOKUP($D2464,metadata!$B$2:$Z$451,20,0)</f>
        <v>acc</v>
      </c>
      <c r="X2464" t="str">
        <f>VLOOKUP($D2464,metadata!$B$2:$Z$451,21,0)</f>
        <v/>
      </c>
      <c r="Y2464" t="str">
        <f>VLOOKUP($D2464,metadata!$B$2:$Z$451,22,0)</f>
        <v>55-18</v>
      </c>
      <c r="Z2464" t="str">
        <f>VLOOKUP($D2464,metadata!$B$2:$Z$451,23,0)</f>
        <v/>
      </c>
      <c r="AA2464" t="str">
        <f>VLOOKUP($D2464,metadata!$B$2:$Z$451,24,0)</f>
        <v/>
      </c>
      <c r="AB2464" t="str">
        <f>VLOOKUP($D2464,metadata!$B$2:$Z$451,25,0)</f>
        <v/>
      </c>
      <c r="AC2464">
        <v>14.248275862068899</v>
      </c>
      <c r="AD2464">
        <v>3.5163413399336001</v>
      </c>
      <c r="AF2464">
        <f>IF(AE2464="",V2464,AE2464)</f>
        <v>590.5</v>
      </c>
      <c r="AG2464">
        <v>14.25</v>
      </c>
      <c r="AH2464">
        <v>2012</v>
      </c>
      <c r="AI2464" t="s">
        <v>37</v>
      </c>
      <c r="AJ2464" t="s">
        <v>37</v>
      </c>
    </row>
    <row r="2465" spans="3:36" x14ac:dyDescent="0.3">
      <c r="C2465">
        <v>2465</v>
      </c>
      <c r="D2465" t="str">
        <f t="shared" si="71"/>
        <v>55-TAN</v>
      </c>
      <c r="E2465" t="str">
        <f>VLOOKUP($D2465,metadata!$B$2:$S$451,2,0)</f>
        <v>Urbanski, J; Mogi, M; O'Donnell, D; DeCotiis, M; Toma, T; Armbruster, P</v>
      </c>
      <c r="F2465" t="str">
        <f>VLOOKUP($D2465,metadata!$B$2:$S$451,3,0)</f>
        <v>Rapid Adaptive Evolution of Photoperiodic Response during Invasion and Range Expansion across a Climatic Gradient</v>
      </c>
      <c r="G2465" t="str">
        <f>VLOOKUP($D2465,metadata!$B$2:$S$451,4,0)</f>
        <v>10.1086/664709</v>
      </c>
      <c r="H2465" t="str">
        <f>VLOOKUP($D2465,metadata!$B$2:$S$451,5,0)</f>
        <v>y</v>
      </c>
      <c r="I2465" t="str">
        <f>VLOOKUP($D2465,metadata!$B$2:$S$451,6,0)</f>
        <v>a</v>
      </c>
      <c r="J2465" t="str">
        <f>VLOOKUP($D2465,metadata!$B$2:$S$451,7,0)</f>
        <v>i</v>
      </c>
      <c r="K2465">
        <f>VLOOKUP($D2465,metadata!$B$2:$S$451,8,0)</f>
        <v>21</v>
      </c>
      <c r="L2465">
        <f>VLOOKUP($D2465,metadata!$B$2:$S$451,9,0)</f>
        <v>12</v>
      </c>
      <c r="M2465" t="str">
        <f>VLOOKUP($D2465,metadata!$B$2:$S$451,10,0)</f>
        <v/>
      </c>
      <c r="N2465" t="str">
        <f>VLOOKUP($D2465,metadata!$B$2:$S$451,11,0)</f>
        <v>Aedes albopictus</v>
      </c>
      <c r="O2465" t="str">
        <f>VLOOKUP($D2465,metadata!$B$2:$S$451,12,0)</f>
        <v>diptera</v>
      </c>
      <c r="P2465" t="str">
        <f>VLOOKUP($D2465,metadata!$B$2:$S$451,13,0)</f>
        <v>TAN</v>
      </c>
      <c r="Q2465">
        <f>VLOOKUP($D2465,metadata!$B$2:$S$451,14,0)</f>
        <v>30.716666666666701</v>
      </c>
      <c r="R2465">
        <f>VLOOKUP($D2465,metadata!$B$2:$S$451,15,0)</f>
        <v>130.96666666666701</v>
      </c>
      <c r="S2465" t="str">
        <f>VLOOKUP($D2465,metadata!$B$2:$S$451,16,0)</f>
        <v/>
      </c>
      <c r="T2465" t="str">
        <f>VLOOKUP($D2465,metadata!$B$2:$S$451,17,0)</f>
        <v/>
      </c>
      <c r="U2465" t="str">
        <f>VLOOKUP($D2465,metadata!$B$2:$S$451,18,0)</f>
        <v/>
      </c>
      <c r="V2465">
        <f>VLOOKUP($D2465,metadata!$B$2:$Z$451,19,0)</f>
        <v>590.5</v>
      </c>
      <c r="W2465" t="str">
        <f>VLOOKUP($D2465,metadata!$B$2:$Z$451,20,0)</f>
        <v>acc</v>
      </c>
      <c r="X2465" t="str">
        <f>VLOOKUP($D2465,metadata!$B$2:$Z$451,21,0)</f>
        <v/>
      </c>
      <c r="Y2465" t="str">
        <f>VLOOKUP($D2465,metadata!$B$2:$Z$451,22,0)</f>
        <v>55-18</v>
      </c>
      <c r="Z2465" t="str">
        <f>VLOOKUP($D2465,metadata!$B$2:$Z$451,23,0)</f>
        <v/>
      </c>
      <c r="AA2465" t="str">
        <f>VLOOKUP($D2465,metadata!$B$2:$Z$451,24,0)</f>
        <v/>
      </c>
      <c r="AB2465" t="str">
        <f>VLOOKUP($D2465,metadata!$B$2:$Z$451,25,0)</f>
        <v/>
      </c>
      <c r="AC2465">
        <v>14.4965517241379</v>
      </c>
      <c r="AD2465">
        <v>2.2214096866737898</v>
      </c>
      <c r="AF2465">
        <f>IF(AE2465="",V2465,AE2465)</f>
        <v>590.5</v>
      </c>
      <c r="AG2465">
        <v>14.5</v>
      </c>
      <c r="AH2465">
        <v>2012</v>
      </c>
      <c r="AI2465" t="s">
        <v>37</v>
      </c>
      <c r="AJ2465" t="s">
        <v>37</v>
      </c>
    </row>
    <row r="2466" spans="3:36" x14ac:dyDescent="0.3">
      <c r="C2466">
        <v>2466</v>
      </c>
      <c r="D2466" t="str">
        <f t="shared" si="71"/>
        <v>55-TAN</v>
      </c>
      <c r="E2466" t="str">
        <f>VLOOKUP($D2466,metadata!$B$2:$S$451,2,0)</f>
        <v>Urbanski, J; Mogi, M; O'Donnell, D; DeCotiis, M; Toma, T; Armbruster, P</v>
      </c>
      <c r="F2466" t="str">
        <f>VLOOKUP($D2466,metadata!$B$2:$S$451,3,0)</f>
        <v>Rapid Adaptive Evolution of Photoperiodic Response during Invasion and Range Expansion across a Climatic Gradient</v>
      </c>
      <c r="G2466" t="str">
        <f>VLOOKUP($D2466,metadata!$B$2:$S$451,4,0)</f>
        <v>10.1086/664709</v>
      </c>
      <c r="H2466" t="str">
        <f>VLOOKUP($D2466,metadata!$B$2:$S$451,5,0)</f>
        <v>y</v>
      </c>
      <c r="I2466" t="str">
        <f>VLOOKUP($D2466,metadata!$B$2:$S$451,6,0)</f>
        <v>a</v>
      </c>
      <c r="J2466" t="str">
        <f>VLOOKUP($D2466,metadata!$B$2:$S$451,7,0)</f>
        <v>i</v>
      </c>
      <c r="K2466">
        <f>VLOOKUP($D2466,metadata!$B$2:$S$451,8,0)</f>
        <v>21</v>
      </c>
      <c r="L2466">
        <f>VLOOKUP($D2466,metadata!$B$2:$S$451,9,0)</f>
        <v>12</v>
      </c>
      <c r="M2466" t="str">
        <f>VLOOKUP($D2466,metadata!$B$2:$S$451,10,0)</f>
        <v/>
      </c>
      <c r="N2466" t="str">
        <f>VLOOKUP($D2466,metadata!$B$2:$S$451,11,0)</f>
        <v>Aedes albopictus</v>
      </c>
      <c r="O2466" t="str">
        <f>VLOOKUP($D2466,metadata!$B$2:$S$451,12,0)</f>
        <v>diptera</v>
      </c>
      <c r="P2466" t="str">
        <f>VLOOKUP($D2466,metadata!$B$2:$S$451,13,0)</f>
        <v>TAN</v>
      </c>
      <c r="Q2466">
        <f>VLOOKUP($D2466,metadata!$B$2:$S$451,14,0)</f>
        <v>30.716666666666701</v>
      </c>
      <c r="R2466">
        <f>VLOOKUP($D2466,metadata!$B$2:$S$451,15,0)</f>
        <v>130.96666666666701</v>
      </c>
      <c r="S2466" t="str">
        <f>VLOOKUP($D2466,metadata!$B$2:$S$451,16,0)</f>
        <v/>
      </c>
      <c r="T2466" t="str">
        <f>VLOOKUP($D2466,metadata!$B$2:$S$451,17,0)</f>
        <v/>
      </c>
      <c r="U2466" t="str">
        <f>VLOOKUP($D2466,metadata!$B$2:$S$451,18,0)</f>
        <v/>
      </c>
      <c r="V2466">
        <f>VLOOKUP($D2466,metadata!$B$2:$Z$451,19,0)</f>
        <v>590.5</v>
      </c>
      <c r="W2466" t="str">
        <f>VLOOKUP($D2466,metadata!$B$2:$Z$451,20,0)</f>
        <v>acc</v>
      </c>
      <c r="X2466" t="str">
        <f>VLOOKUP($D2466,metadata!$B$2:$Z$451,21,0)</f>
        <v/>
      </c>
      <c r="Y2466" t="str">
        <f>VLOOKUP($D2466,metadata!$B$2:$Z$451,22,0)</f>
        <v>55-18</v>
      </c>
      <c r="Z2466" t="str">
        <f>VLOOKUP($D2466,metadata!$B$2:$Z$451,23,0)</f>
        <v/>
      </c>
      <c r="AA2466" t="str">
        <f>VLOOKUP($D2466,metadata!$B$2:$Z$451,24,0)</f>
        <v/>
      </c>
      <c r="AB2466" t="str">
        <f>VLOOKUP($D2466,metadata!$B$2:$Z$451,25,0)</f>
        <v/>
      </c>
      <c r="AC2466">
        <v>16</v>
      </c>
      <c r="AD2466">
        <v>1.79332845812002</v>
      </c>
      <c r="AF2466">
        <f>IF(AE2466="",V2466,AE2466)</f>
        <v>590.5</v>
      </c>
      <c r="AG2466">
        <v>16</v>
      </c>
      <c r="AH2466">
        <v>2012</v>
      </c>
      <c r="AI2466" t="s">
        <v>37</v>
      </c>
      <c r="AJ2466" t="s">
        <v>37</v>
      </c>
    </row>
    <row r="2467" spans="3:36" x14ac:dyDescent="0.3">
      <c r="C2467">
        <v>2467</v>
      </c>
      <c r="D2467" t="str">
        <f t="shared" si="71"/>
        <v>55-TOK</v>
      </c>
      <c r="E2467" t="str">
        <f>VLOOKUP($D2467,metadata!$B$2:$S$451,2,0)</f>
        <v>Urbanski, J; Mogi, M; O'Donnell, D; DeCotiis, M; Toma, T; Armbruster, P</v>
      </c>
      <c r="F2467" t="str">
        <f>VLOOKUP($D2467,metadata!$B$2:$S$451,3,0)</f>
        <v>Rapid Adaptive Evolution of Photoperiodic Response during Invasion and Range Expansion across a Climatic Gradient</v>
      </c>
      <c r="G2467" t="str">
        <f>VLOOKUP($D2467,metadata!$B$2:$S$451,4,0)</f>
        <v>10.1086/664709</v>
      </c>
      <c r="H2467" t="str">
        <f>VLOOKUP($D2467,metadata!$B$2:$S$451,5,0)</f>
        <v>y</v>
      </c>
      <c r="I2467" t="str">
        <f>VLOOKUP($D2467,metadata!$B$2:$S$451,6,0)</f>
        <v>a</v>
      </c>
      <c r="J2467" t="str">
        <f>VLOOKUP($D2467,metadata!$B$2:$S$451,7,0)</f>
        <v>i</v>
      </c>
      <c r="K2467">
        <f>VLOOKUP($D2467,metadata!$B$2:$S$451,8,0)</f>
        <v>21</v>
      </c>
      <c r="L2467">
        <f>VLOOKUP($D2467,metadata!$B$2:$S$451,9,0)</f>
        <v>12</v>
      </c>
      <c r="M2467" t="str">
        <f>VLOOKUP($D2467,metadata!$B$2:$S$451,10,0)</f>
        <v/>
      </c>
      <c r="N2467" t="str">
        <f>VLOOKUP($D2467,metadata!$B$2:$S$451,11,0)</f>
        <v>Aedes albopictus</v>
      </c>
      <c r="O2467" t="str">
        <f>VLOOKUP($D2467,metadata!$B$2:$S$451,12,0)</f>
        <v>diptera</v>
      </c>
      <c r="P2467" t="str">
        <f>VLOOKUP($D2467,metadata!$B$2:$S$451,13,0)</f>
        <v>TOK</v>
      </c>
      <c r="Q2467">
        <f>VLOOKUP($D2467,metadata!$B$2:$S$451,14,0)</f>
        <v>35.633333333333297</v>
      </c>
      <c r="R2467">
        <f>VLOOKUP($D2467,metadata!$B$2:$S$451,15,0)</f>
        <v>139.63333333333301</v>
      </c>
      <c r="S2467" t="str">
        <f>VLOOKUP($D2467,metadata!$B$2:$S$451,16,0)</f>
        <v/>
      </c>
      <c r="T2467" t="str">
        <f>VLOOKUP($D2467,metadata!$B$2:$S$451,17,0)</f>
        <v/>
      </c>
      <c r="U2467" t="str">
        <f>VLOOKUP($D2467,metadata!$B$2:$S$451,18,0)</f>
        <v/>
      </c>
      <c r="V2467">
        <f>VLOOKUP($D2467,metadata!$B$2:$Z$451,19,0)</f>
        <v>602.5</v>
      </c>
      <c r="W2467" t="str">
        <f>VLOOKUP($D2467,metadata!$B$2:$Z$451,20,0)</f>
        <v>acc</v>
      </c>
      <c r="X2467" t="str">
        <f>VLOOKUP($D2467,metadata!$B$2:$Z$451,21,0)</f>
        <v/>
      </c>
      <c r="Y2467" t="str">
        <f>VLOOKUP($D2467,metadata!$B$2:$Z$451,22,0)</f>
        <v>55-19</v>
      </c>
      <c r="Z2467" t="str">
        <f>VLOOKUP($D2467,metadata!$B$2:$Z$451,23,0)</f>
        <v/>
      </c>
      <c r="AA2467" t="str">
        <f>VLOOKUP($D2467,metadata!$B$2:$Z$451,24,0)</f>
        <v/>
      </c>
      <c r="AB2467" t="str">
        <f>VLOOKUP($D2467,metadata!$B$2:$Z$451,25,0)</f>
        <v/>
      </c>
      <c r="AC2467">
        <v>7.9694656488549596</v>
      </c>
      <c r="AD2467">
        <v>94.926844783714998</v>
      </c>
      <c r="AF2467">
        <f>IF(AE2467="",V2467,AE2467)</f>
        <v>602.5</v>
      </c>
      <c r="AG2467">
        <v>8</v>
      </c>
      <c r="AH2467">
        <v>2012</v>
      </c>
      <c r="AI2467" t="s">
        <v>37</v>
      </c>
      <c r="AJ2467" t="s">
        <v>37</v>
      </c>
    </row>
    <row r="2468" spans="3:36" x14ac:dyDescent="0.3">
      <c r="C2468">
        <v>2468</v>
      </c>
      <c r="D2468" t="str">
        <f t="shared" si="71"/>
        <v>55-TOK</v>
      </c>
      <c r="E2468" t="str">
        <f>VLOOKUP($D2468,metadata!$B$2:$S$451,2,0)</f>
        <v>Urbanski, J; Mogi, M; O'Donnell, D; DeCotiis, M; Toma, T; Armbruster, P</v>
      </c>
      <c r="F2468" t="str">
        <f>VLOOKUP($D2468,metadata!$B$2:$S$451,3,0)</f>
        <v>Rapid Adaptive Evolution of Photoperiodic Response during Invasion and Range Expansion across a Climatic Gradient</v>
      </c>
      <c r="G2468" t="str">
        <f>VLOOKUP($D2468,metadata!$B$2:$S$451,4,0)</f>
        <v>10.1086/664709</v>
      </c>
      <c r="H2468" t="str">
        <f>VLOOKUP($D2468,metadata!$B$2:$S$451,5,0)</f>
        <v>y</v>
      </c>
      <c r="I2468" t="str">
        <f>VLOOKUP($D2468,metadata!$B$2:$S$451,6,0)</f>
        <v>a</v>
      </c>
      <c r="J2468" t="str">
        <f>VLOOKUP($D2468,metadata!$B$2:$S$451,7,0)</f>
        <v>i</v>
      </c>
      <c r="K2468">
        <f>VLOOKUP($D2468,metadata!$B$2:$S$451,8,0)</f>
        <v>21</v>
      </c>
      <c r="L2468">
        <f>VLOOKUP($D2468,metadata!$B$2:$S$451,9,0)</f>
        <v>12</v>
      </c>
      <c r="M2468" t="str">
        <f>VLOOKUP($D2468,metadata!$B$2:$S$451,10,0)</f>
        <v/>
      </c>
      <c r="N2468" t="str">
        <f>VLOOKUP($D2468,metadata!$B$2:$S$451,11,0)</f>
        <v>Aedes albopictus</v>
      </c>
      <c r="O2468" t="str">
        <f>VLOOKUP($D2468,metadata!$B$2:$S$451,12,0)</f>
        <v>diptera</v>
      </c>
      <c r="P2468" t="str">
        <f>VLOOKUP($D2468,metadata!$B$2:$S$451,13,0)</f>
        <v>TOK</v>
      </c>
      <c r="Q2468">
        <f>VLOOKUP($D2468,metadata!$B$2:$S$451,14,0)</f>
        <v>35.633333333333297</v>
      </c>
      <c r="R2468">
        <f>VLOOKUP($D2468,metadata!$B$2:$S$451,15,0)</f>
        <v>139.63333333333301</v>
      </c>
      <c r="S2468" t="str">
        <f>VLOOKUP($D2468,metadata!$B$2:$S$451,16,0)</f>
        <v/>
      </c>
      <c r="T2468" t="str">
        <f>VLOOKUP($D2468,metadata!$B$2:$S$451,17,0)</f>
        <v/>
      </c>
      <c r="U2468" t="str">
        <f>VLOOKUP($D2468,metadata!$B$2:$S$451,18,0)</f>
        <v/>
      </c>
      <c r="V2468">
        <f>VLOOKUP($D2468,metadata!$B$2:$Z$451,19,0)</f>
        <v>602.5</v>
      </c>
      <c r="W2468" t="str">
        <f>VLOOKUP($D2468,metadata!$B$2:$Z$451,20,0)</f>
        <v>acc</v>
      </c>
      <c r="X2468" t="str">
        <f>VLOOKUP($D2468,metadata!$B$2:$Z$451,21,0)</f>
        <v/>
      </c>
      <c r="Y2468" t="str">
        <f>VLOOKUP($D2468,metadata!$B$2:$Z$451,22,0)</f>
        <v>55-19</v>
      </c>
      <c r="Z2468" t="str">
        <f>VLOOKUP($D2468,metadata!$B$2:$Z$451,23,0)</f>
        <v/>
      </c>
      <c r="AA2468" t="str">
        <f>VLOOKUP($D2468,metadata!$B$2:$Z$451,24,0)</f>
        <v/>
      </c>
      <c r="AB2468" t="str">
        <f>VLOOKUP($D2468,metadata!$B$2:$Z$451,25,0)</f>
        <v/>
      </c>
      <c r="AC2468">
        <v>11.9847328244274</v>
      </c>
      <c r="AD2468">
        <v>92.662697754176307</v>
      </c>
      <c r="AF2468">
        <f>IF(AE2468="",V2468,AE2468)</f>
        <v>602.5</v>
      </c>
      <c r="AG2468">
        <v>12</v>
      </c>
      <c r="AH2468">
        <v>2012</v>
      </c>
      <c r="AI2468" t="s">
        <v>37</v>
      </c>
      <c r="AJ2468" t="s">
        <v>37</v>
      </c>
    </row>
    <row r="2469" spans="3:36" x14ac:dyDescent="0.3">
      <c r="C2469">
        <v>2469</v>
      </c>
      <c r="D2469" t="str">
        <f t="shared" si="71"/>
        <v>55-TOK</v>
      </c>
      <c r="E2469" t="str">
        <f>VLOOKUP($D2469,metadata!$B$2:$S$451,2,0)</f>
        <v>Urbanski, J; Mogi, M; O'Donnell, D; DeCotiis, M; Toma, T; Armbruster, P</v>
      </c>
      <c r="F2469" t="str">
        <f>VLOOKUP($D2469,metadata!$B$2:$S$451,3,0)</f>
        <v>Rapid Adaptive Evolution of Photoperiodic Response during Invasion and Range Expansion across a Climatic Gradient</v>
      </c>
      <c r="G2469" t="str">
        <f>VLOOKUP($D2469,metadata!$B$2:$S$451,4,0)</f>
        <v>10.1086/664709</v>
      </c>
      <c r="H2469" t="str">
        <f>VLOOKUP($D2469,metadata!$B$2:$S$451,5,0)</f>
        <v>y</v>
      </c>
      <c r="I2469" t="str">
        <f>VLOOKUP($D2469,metadata!$B$2:$S$451,6,0)</f>
        <v>a</v>
      </c>
      <c r="J2469" t="str">
        <f>VLOOKUP($D2469,metadata!$B$2:$S$451,7,0)</f>
        <v>i</v>
      </c>
      <c r="K2469">
        <f>VLOOKUP($D2469,metadata!$B$2:$S$451,8,0)</f>
        <v>21</v>
      </c>
      <c r="L2469">
        <f>VLOOKUP($D2469,metadata!$B$2:$S$451,9,0)</f>
        <v>12</v>
      </c>
      <c r="M2469" t="str">
        <f>VLOOKUP($D2469,metadata!$B$2:$S$451,10,0)</f>
        <v/>
      </c>
      <c r="N2469" t="str">
        <f>VLOOKUP($D2469,metadata!$B$2:$S$451,11,0)</f>
        <v>Aedes albopictus</v>
      </c>
      <c r="O2469" t="str">
        <f>VLOOKUP($D2469,metadata!$B$2:$S$451,12,0)</f>
        <v>diptera</v>
      </c>
      <c r="P2469" t="str">
        <f>VLOOKUP($D2469,metadata!$B$2:$S$451,13,0)</f>
        <v>TOK</v>
      </c>
      <c r="Q2469">
        <f>VLOOKUP($D2469,metadata!$B$2:$S$451,14,0)</f>
        <v>35.633333333333297</v>
      </c>
      <c r="R2469">
        <f>VLOOKUP($D2469,metadata!$B$2:$S$451,15,0)</f>
        <v>139.63333333333301</v>
      </c>
      <c r="S2469" t="str">
        <f>VLOOKUP($D2469,metadata!$B$2:$S$451,16,0)</f>
        <v/>
      </c>
      <c r="T2469" t="str">
        <f>VLOOKUP($D2469,metadata!$B$2:$S$451,17,0)</f>
        <v/>
      </c>
      <c r="U2469" t="str">
        <f>VLOOKUP($D2469,metadata!$B$2:$S$451,18,0)</f>
        <v/>
      </c>
      <c r="V2469">
        <f>VLOOKUP($D2469,metadata!$B$2:$Z$451,19,0)</f>
        <v>602.5</v>
      </c>
      <c r="W2469" t="str">
        <f>VLOOKUP($D2469,metadata!$B$2:$Z$451,20,0)</f>
        <v>acc</v>
      </c>
      <c r="X2469" t="str">
        <f>VLOOKUP($D2469,metadata!$B$2:$Z$451,21,0)</f>
        <v/>
      </c>
      <c r="Y2469" t="str">
        <f>VLOOKUP($D2469,metadata!$B$2:$Z$451,22,0)</f>
        <v>55-19</v>
      </c>
      <c r="Z2469" t="str">
        <f>VLOOKUP($D2469,metadata!$B$2:$Z$451,23,0)</f>
        <v/>
      </c>
      <c r="AA2469" t="str">
        <f>VLOOKUP($D2469,metadata!$B$2:$Z$451,24,0)</f>
        <v/>
      </c>
      <c r="AB2469" t="str">
        <f>VLOOKUP($D2469,metadata!$B$2:$Z$451,25,0)</f>
        <v/>
      </c>
      <c r="AC2469">
        <v>12.503816793893099</v>
      </c>
      <c r="AD2469">
        <v>80.899090054209495</v>
      </c>
      <c r="AF2469">
        <f>IF(AE2469="",V2469,AE2469)</f>
        <v>602.5</v>
      </c>
      <c r="AG2469">
        <v>12.5</v>
      </c>
      <c r="AH2469">
        <v>2012</v>
      </c>
      <c r="AI2469" t="s">
        <v>37</v>
      </c>
      <c r="AJ2469" t="s">
        <v>37</v>
      </c>
    </row>
    <row r="2470" spans="3:36" x14ac:dyDescent="0.3">
      <c r="C2470">
        <v>2470</v>
      </c>
      <c r="D2470" t="str">
        <f t="shared" si="71"/>
        <v>55-TOK</v>
      </c>
      <c r="E2470" t="str">
        <f>VLOOKUP($D2470,metadata!$B$2:$S$451,2,0)</f>
        <v>Urbanski, J; Mogi, M; O'Donnell, D; DeCotiis, M; Toma, T; Armbruster, P</v>
      </c>
      <c r="F2470" t="str">
        <f>VLOOKUP($D2470,metadata!$B$2:$S$451,3,0)</f>
        <v>Rapid Adaptive Evolution of Photoperiodic Response during Invasion and Range Expansion across a Climatic Gradient</v>
      </c>
      <c r="G2470" t="str">
        <f>VLOOKUP($D2470,metadata!$B$2:$S$451,4,0)</f>
        <v>10.1086/664709</v>
      </c>
      <c r="H2470" t="str">
        <f>VLOOKUP($D2470,metadata!$B$2:$S$451,5,0)</f>
        <v>y</v>
      </c>
      <c r="I2470" t="str">
        <f>VLOOKUP($D2470,metadata!$B$2:$S$451,6,0)</f>
        <v>a</v>
      </c>
      <c r="J2470" t="str">
        <f>VLOOKUP($D2470,metadata!$B$2:$S$451,7,0)</f>
        <v>i</v>
      </c>
      <c r="K2470">
        <f>VLOOKUP($D2470,metadata!$B$2:$S$451,8,0)</f>
        <v>21</v>
      </c>
      <c r="L2470">
        <f>VLOOKUP($D2470,metadata!$B$2:$S$451,9,0)</f>
        <v>12</v>
      </c>
      <c r="M2470" t="str">
        <f>VLOOKUP($D2470,metadata!$B$2:$S$451,10,0)</f>
        <v/>
      </c>
      <c r="N2470" t="str">
        <f>VLOOKUP($D2470,metadata!$B$2:$S$451,11,0)</f>
        <v>Aedes albopictus</v>
      </c>
      <c r="O2470" t="str">
        <f>VLOOKUP($D2470,metadata!$B$2:$S$451,12,0)</f>
        <v>diptera</v>
      </c>
      <c r="P2470" t="str">
        <f>VLOOKUP($D2470,metadata!$B$2:$S$451,13,0)</f>
        <v>TOK</v>
      </c>
      <c r="Q2470">
        <f>VLOOKUP($D2470,metadata!$B$2:$S$451,14,0)</f>
        <v>35.633333333333297</v>
      </c>
      <c r="R2470">
        <f>VLOOKUP($D2470,metadata!$B$2:$S$451,15,0)</f>
        <v>139.63333333333301</v>
      </c>
      <c r="S2470" t="str">
        <f>VLOOKUP($D2470,metadata!$B$2:$S$451,16,0)</f>
        <v/>
      </c>
      <c r="T2470" t="str">
        <f>VLOOKUP($D2470,metadata!$B$2:$S$451,17,0)</f>
        <v/>
      </c>
      <c r="U2470" t="str">
        <f>VLOOKUP($D2470,metadata!$B$2:$S$451,18,0)</f>
        <v/>
      </c>
      <c r="V2470">
        <f>VLOOKUP($D2470,metadata!$B$2:$Z$451,19,0)</f>
        <v>602.5</v>
      </c>
      <c r="W2470" t="str">
        <f>VLOOKUP($D2470,metadata!$B$2:$Z$451,20,0)</f>
        <v>acc</v>
      </c>
      <c r="X2470" t="str">
        <f>VLOOKUP($D2470,metadata!$B$2:$Z$451,21,0)</f>
        <v/>
      </c>
      <c r="Y2470" t="str">
        <f>VLOOKUP($D2470,metadata!$B$2:$Z$451,22,0)</f>
        <v>55-19</v>
      </c>
      <c r="Z2470" t="str">
        <f>VLOOKUP($D2470,metadata!$B$2:$Z$451,23,0)</f>
        <v/>
      </c>
      <c r="AA2470" t="str">
        <f>VLOOKUP($D2470,metadata!$B$2:$Z$451,24,0)</f>
        <v/>
      </c>
      <c r="AB2470" t="str">
        <f>VLOOKUP($D2470,metadata!$B$2:$Z$451,25,0)</f>
        <v/>
      </c>
      <c r="AC2470">
        <v>12.7175572519083</v>
      </c>
      <c r="AD2470">
        <v>84.345959176900095</v>
      </c>
      <c r="AF2470">
        <f>IF(AE2470="",V2470,AE2470)</f>
        <v>602.5</v>
      </c>
      <c r="AG2470">
        <v>12.75</v>
      </c>
      <c r="AH2470">
        <v>2012</v>
      </c>
      <c r="AI2470" t="s">
        <v>37</v>
      </c>
      <c r="AJ2470" t="s">
        <v>37</v>
      </c>
    </row>
    <row r="2471" spans="3:36" x14ac:dyDescent="0.3">
      <c r="C2471">
        <v>2471</v>
      </c>
      <c r="D2471" t="str">
        <f t="shared" si="71"/>
        <v>55-TOK</v>
      </c>
      <c r="E2471" t="str">
        <f>VLOOKUP($D2471,metadata!$B$2:$S$451,2,0)</f>
        <v>Urbanski, J; Mogi, M; O'Donnell, D; DeCotiis, M; Toma, T; Armbruster, P</v>
      </c>
      <c r="F2471" t="str">
        <f>VLOOKUP($D2471,metadata!$B$2:$S$451,3,0)</f>
        <v>Rapid Adaptive Evolution of Photoperiodic Response during Invasion and Range Expansion across a Climatic Gradient</v>
      </c>
      <c r="G2471" t="str">
        <f>VLOOKUP($D2471,metadata!$B$2:$S$451,4,0)</f>
        <v>10.1086/664709</v>
      </c>
      <c r="H2471" t="str">
        <f>VLOOKUP($D2471,metadata!$B$2:$S$451,5,0)</f>
        <v>y</v>
      </c>
      <c r="I2471" t="str">
        <f>VLOOKUP($D2471,metadata!$B$2:$S$451,6,0)</f>
        <v>a</v>
      </c>
      <c r="J2471" t="str">
        <f>VLOOKUP($D2471,metadata!$B$2:$S$451,7,0)</f>
        <v>i</v>
      </c>
      <c r="K2471">
        <f>VLOOKUP($D2471,metadata!$B$2:$S$451,8,0)</f>
        <v>21</v>
      </c>
      <c r="L2471">
        <f>VLOOKUP($D2471,metadata!$B$2:$S$451,9,0)</f>
        <v>12</v>
      </c>
      <c r="M2471" t="str">
        <f>VLOOKUP($D2471,metadata!$B$2:$S$451,10,0)</f>
        <v/>
      </c>
      <c r="N2471" t="str">
        <f>VLOOKUP($D2471,metadata!$B$2:$S$451,11,0)</f>
        <v>Aedes albopictus</v>
      </c>
      <c r="O2471" t="str">
        <f>VLOOKUP($D2471,metadata!$B$2:$S$451,12,0)</f>
        <v>diptera</v>
      </c>
      <c r="P2471" t="str">
        <f>VLOOKUP($D2471,metadata!$B$2:$S$451,13,0)</f>
        <v>TOK</v>
      </c>
      <c r="Q2471">
        <f>VLOOKUP($D2471,metadata!$B$2:$S$451,14,0)</f>
        <v>35.633333333333297</v>
      </c>
      <c r="R2471">
        <f>VLOOKUP($D2471,metadata!$B$2:$S$451,15,0)</f>
        <v>139.63333333333301</v>
      </c>
      <c r="S2471" t="str">
        <f>VLOOKUP($D2471,metadata!$B$2:$S$451,16,0)</f>
        <v/>
      </c>
      <c r="T2471" t="str">
        <f>VLOOKUP($D2471,metadata!$B$2:$S$451,17,0)</f>
        <v/>
      </c>
      <c r="U2471" t="str">
        <f>VLOOKUP($D2471,metadata!$B$2:$S$451,18,0)</f>
        <v/>
      </c>
      <c r="V2471">
        <f>VLOOKUP($D2471,metadata!$B$2:$Z$451,19,0)</f>
        <v>602.5</v>
      </c>
      <c r="W2471" t="str">
        <f>VLOOKUP($D2471,metadata!$B$2:$Z$451,20,0)</f>
        <v>acc</v>
      </c>
      <c r="X2471" t="str">
        <f>VLOOKUP($D2471,metadata!$B$2:$Z$451,21,0)</f>
        <v/>
      </c>
      <c r="Y2471" t="str">
        <f>VLOOKUP($D2471,metadata!$B$2:$Z$451,22,0)</f>
        <v>55-19</v>
      </c>
      <c r="Z2471" t="str">
        <f>VLOOKUP($D2471,metadata!$B$2:$Z$451,23,0)</f>
        <v/>
      </c>
      <c r="AA2471" t="str">
        <f>VLOOKUP($D2471,metadata!$B$2:$Z$451,24,0)</f>
        <v/>
      </c>
      <c r="AB2471" t="str">
        <f>VLOOKUP($D2471,metadata!$B$2:$Z$451,25,0)</f>
        <v/>
      </c>
      <c r="AC2471">
        <v>13.0076335877862</v>
      </c>
      <c r="AD2471">
        <v>83.265571412766803</v>
      </c>
      <c r="AF2471">
        <f>IF(AE2471="",V2471,AE2471)</f>
        <v>602.5</v>
      </c>
      <c r="AG2471">
        <v>13</v>
      </c>
      <c r="AH2471">
        <v>2012</v>
      </c>
      <c r="AI2471" t="s">
        <v>37</v>
      </c>
      <c r="AJ2471" t="s">
        <v>37</v>
      </c>
    </row>
    <row r="2472" spans="3:36" x14ac:dyDescent="0.3">
      <c r="C2472">
        <v>2472</v>
      </c>
      <c r="D2472" t="str">
        <f t="shared" si="71"/>
        <v>55-TOK</v>
      </c>
      <c r="E2472" t="str">
        <f>VLOOKUP($D2472,metadata!$B$2:$S$451,2,0)</f>
        <v>Urbanski, J; Mogi, M; O'Donnell, D; DeCotiis, M; Toma, T; Armbruster, P</v>
      </c>
      <c r="F2472" t="str">
        <f>VLOOKUP($D2472,metadata!$B$2:$S$451,3,0)</f>
        <v>Rapid Adaptive Evolution of Photoperiodic Response during Invasion and Range Expansion across a Climatic Gradient</v>
      </c>
      <c r="G2472" t="str">
        <f>VLOOKUP($D2472,metadata!$B$2:$S$451,4,0)</f>
        <v>10.1086/664709</v>
      </c>
      <c r="H2472" t="str">
        <f>VLOOKUP($D2472,metadata!$B$2:$S$451,5,0)</f>
        <v>y</v>
      </c>
      <c r="I2472" t="str">
        <f>VLOOKUP($D2472,metadata!$B$2:$S$451,6,0)</f>
        <v>a</v>
      </c>
      <c r="J2472" t="str">
        <f>VLOOKUP($D2472,metadata!$B$2:$S$451,7,0)</f>
        <v>i</v>
      </c>
      <c r="K2472">
        <f>VLOOKUP($D2472,metadata!$B$2:$S$451,8,0)</f>
        <v>21</v>
      </c>
      <c r="L2472">
        <f>VLOOKUP($D2472,metadata!$B$2:$S$451,9,0)</f>
        <v>12</v>
      </c>
      <c r="M2472" t="str">
        <f>VLOOKUP($D2472,metadata!$B$2:$S$451,10,0)</f>
        <v/>
      </c>
      <c r="N2472" t="str">
        <f>VLOOKUP($D2472,metadata!$B$2:$S$451,11,0)</f>
        <v>Aedes albopictus</v>
      </c>
      <c r="O2472" t="str">
        <f>VLOOKUP($D2472,metadata!$B$2:$S$451,12,0)</f>
        <v>diptera</v>
      </c>
      <c r="P2472" t="str">
        <f>VLOOKUP($D2472,metadata!$B$2:$S$451,13,0)</f>
        <v>TOK</v>
      </c>
      <c r="Q2472">
        <f>VLOOKUP($D2472,metadata!$B$2:$S$451,14,0)</f>
        <v>35.633333333333297</v>
      </c>
      <c r="R2472">
        <f>VLOOKUP($D2472,metadata!$B$2:$S$451,15,0)</f>
        <v>139.63333333333301</v>
      </c>
      <c r="S2472" t="str">
        <f>VLOOKUP($D2472,metadata!$B$2:$S$451,16,0)</f>
        <v/>
      </c>
      <c r="T2472" t="str">
        <f>VLOOKUP($D2472,metadata!$B$2:$S$451,17,0)</f>
        <v/>
      </c>
      <c r="U2472" t="str">
        <f>VLOOKUP($D2472,metadata!$B$2:$S$451,18,0)</f>
        <v/>
      </c>
      <c r="V2472">
        <f>VLOOKUP($D2472,metadata!$B$2:$Z$451,19,0)</f>
        <v>602.5</v>
      </c>
      <c r="W2472" t="str">
        <f>VLOOKUP($D2472,metadata!$B$2:$Z$451,20,0)</f>
        <v>acc</v>
      </c>
      <c r="X2472" t="str">
        <f>VLOOKUP($D2472,metadata!$B$2:$Z$451,21,0)</f>
        <v/>
      </c>
      <c r="Y2472" t="str">
        <f>VLOOKUP($D2472,metadata!$B$2:$Z$451,22,0)</f>
        <v>55-19</v>
      </c>
      <c r="Z2472" t="str">
        <f>VLOOKUP($D2472,metadata!$B$2:$Z$451,23,0)</f>
        <v/>
      </c>
      <c r="AA2472" t="str">
        <f>VLOOKUP($D2472,metadata!$B$2:$Z$451,24,0)</f>
        <v/>
      </c>
      <c r="AB2472" t="str">
        <f>VLOOKUP($D2472,metadata!$B$2:$Z$451,25,0)</f>
        <v/>
      </c>
      <c r="AC2472">
        <v>13.251908396946501</v>
      </c>
      <c r="AD2472">
        <v>57.1841464763801</v>
      </c>
      <c r="AF2472">
        <f>IF(AE2472="",V2472,AE2472)</f>
        <v>602.5</v>
      </c>
      <c r="AG2472">
        <v>13.25</v>
      </c>
      <c r="AH2472">
        <v>2012</v>
      </c>
      <c r="AI2472" t="s">
        <v>37</v>
      </c>
      <c r="AJ2472" t="s">
        <v>37</v>
      </c>
    </row>
    <row r="2473" spans="3:36" x14ac:dyDescent="0.3">
      <c r="C2473">
        <v>2473</v>
      </c>
      <c r="D2473" t="str">
        <f t="shared" si="71"/>
        <v>55-TOK</v>
      </c>
      <c r="E2473" t="str">
        <f>VLOOKUP($D2473,metadata!$B$2:$S$451,2,0)</f>
        <v>Urbanski, J; Mogi, M; O'Donnell, D; DeCotiis, M; Toma, T; Armbruster, P</v>
      </c>
      <c r="F2473" t="str">
        <f>VLOOKUP($D2473,metadata!$B$2:$S$451,3,0)</f>
        <v>Rapid Adaptive Evolution of Photoperiodic Response during Invasion and Range Expansion across a Climatic Gradient</v>
      </c>
      <c r="G2473" t="str">
        <f>VLOOKUP($D2473,metadata!$B$2:$S$451,4,0)</f>
        <v>10.1086/664709</v>
      </c>
      <c r="H2473" t="str">
        <f>VLOOKUP($D2473,metadata!$B$2:$S$451,5,0)</f>
        <v>y</v>
      </c>
      <c r="I2473" t="str">
        <f>VLOOKUP($D2473,metadata!$B$2:$S$451,6,0)</f>
        <v>a</v>
      </c>
      <c r="J2473" t="str">
        <f>VLOOKUP($D2473,metadata!$B$2:$S$451,7,0)</f>
        <v>i</v>
      </c>
      <c r="K2473">
        <f>VLOOKUP($D2473,metadata!$B$2:$S$451,8,0)</f>
        <v>21</v>
      </c>
      <c r="L2473">
        <f>VLOOKUP($D2473,metadata!$B$2:$S$451,9,0)</f>
        <v>12</v>
      </c>
      <c r="M2473" t="str">
        <f>VLOOKUP($D2473,metadata!$B$2:$S$451,10,0)</f>
        <v/>
      </c>
      <c r="N2473" t="str">
        <f>VLOOKUP($D2473,metadata!$B$2:$S$451,11,0)</f>
        <v>Aedes albopictus</v>
      </c>
      <c r="O2473" t="str">
        <f>VLOOKUP($D2473,metadata!$B$2:$S$451,12,0)</f>
        <v>diptera</v>
      </c>
      <c r="P2473" t="str">
        <f>VLOOKUP($D2473,metadata!$B$2:$S$451,13,0)</f>
        <v>TOK</v>
      </c>
      <c r="Q2473">
        <f>VLOOKUP($D2473,metadata!$B$2:$S$451,14,0)</f>
        <v>35.633333333333297</v>
      </c>
      <c r="R2473">
        <f>VLOOKUP($D2473,metadata!$B$2:$S$451,15,0)</f>
        <v>139.63333333333301</v>
      </c>
      <c r="S2473" t="str">
        <f>VLOOKUP($D2473,metadata!$B$2:$S$451,16,0)</f>
        <v/>
      </c>
      <c r="T2473" t="str">
        <f>VLOOKUP($D2473,metadata!$B$2:$S$451,17,0)</f>
        <v/>
      </c>
      <c r="U2473" t="str">
        <f>VLOOKUP($D2473,metadata!$B$2:$S$451,18,0)</f>
        <v/>
      </c>
      <c r="V2473">
        <f>VLOOKUP($D2473,metadata!$B$2:$Z$451,19,0)</f>
        <v>602.5</v>
      </c>
      <c r="W2473" t="str">
        <f>VLOOKUP($D2473,metadata!$B$2:$Z$451,20,0)</f>
        <v>acc</v>
      </c>
      <c r="X2473" t="str">
        <f>VLOOKUP($D2473,metadata!$B$2:$Z$451,21,0)</f>
        <v/>
      </c>
      <c r="Y2473" t="str">
        <f>VLOOKUP($D2473,metadata!$B$2:$Z$451,22,0)</f>
        <v>55-19</v>
      </c>
      <c r="Z2473" t="str">
        <f>VLOOKUP($D2473,metadata!$B$2:$Z$451,23,0)</f>
        <v/>
      </c>
      <c r="AA2473" t="str">
        <f>VLOOKUP($D2473,metadata!$B$2:$Z$451,24,0)</f>
        <v/>
      </c>
      <c r="AB2473" t="str">
        <f>VLOOKUP($D2473,metadata!$B$2:$Z$451,25,0)</f>
        <v/>
      </c>
      <c r="AC2473">
        <v>13.480916030534299</v>
      </c>
      <c r="AD2473">
        <v>15.341506250691401</v>
      </c>
      <c r="AF2473">
        <f>IF(AE2473="",V2473,AE2473)</f>
        <v>602.5</v>
      </c>
      <c r="AG2473">
        <v>13.5</v>
      </c>
      <c r="AH2473">
        <v>2012</v>
      </c>
      <c r="AI2473" t="s">
        <v>37</v>
      </c>
      <c r="AJ2473" t="s">
        <v>37</v>
      </c>
    </row>
    <row r="2474" spans="3:36" x14ac:dyDescent="0.3">
      <c r="C2474">
        <v>2474</v>
      </c>
      <c r="D2474" t="str">
        <f t="shared" si="71"/>
        <v>55-TOK</v>
      </c>
      <c r="E2474" t="str">
        <f>VLOOKUP($D2474,metadata!$B$2:$S$451,2,0)</f>
        <v>Urbanski, J; Mogi, M; O'Donnell, D; DeCotiis, M; Toma, T; Armbruster, P</v>
      </c>
      <c r="F2474" t="str">
        <f>VLOOKUP($D2474,metadata!$B$2:$S$451,3,0)</f>
        <v>Rapid Adaptive Evolution of Photoperiodic Response during Invasion and Range Expansion across a Climatic Gradient</v>
      </c>
      <c r="G2474" t="str">
        <f>VLOOKUP($D2474,metadata!$B$2:$S$451,4,0)</f>
        <v>10.1086/664709</v>
      </c>
      <c r="H2474" t="str">
        <f>VLOOKUP($D2474,metadata!$B$2:$S$451,5,0)</f>
        <v>y</v>
      </c>
      <c r="I2474" t="str">
        <f>VLOOKUP($D2474,metadata!$B$2:$S$451,6,0)</f>
        <v>a</v>
      </c>
      <c r="J2474" t="str">
        <f>VLOOKUP($D2474,metadata!$B$2:$S$451,7,0)</f>
        <v>i</v>
      </c>
      <c r="K2474">
        <f>VLOOKUP($D2474,metadata!$B$2:$S$451,8,0)</f>
        <v>21</v>
      </c>
      <c r="L2474">
        <f>VLOOKUP($D2474,metadata!$B$2:$S$451,9,0)</f>
        <v>12</v>
      </c>
      <c r="M2474" t="str">
        <f>VLOOKUP($D2474,metadata!$B$2:$S$451,10,0)</f>
        <v/>
      </c>
      <c r="N2474" t="str">
        <f>VLOOKUP($D2474,metadata!$B$2:$S$451,11,0)</f>
        <v>Aedes albopictus</v>
      </c>
      <c r="O2474" t="str">
        <f>VLOOKUP($D2474,metadata!$B$2:$S$451,12,0)</f>
        <v>diptera</v>
      </c>
      <c r="P2474" t="str">
        <f>VLOOKUP($D2474,metadata!$B$2:$S$451,13,0)</f>
        <v>TOK</v>
      </c>
      <c r="Q2474">
        <f>VLOOKUP($D2474,metadata!$B$2:$S$451,14,0)</f>
        <v>35.633333333333297</v>
      </c>
      <c r="R2474">
        <f>VLOOKUP($D2474,metadata!$B$2:$S$451,15,0)</f>
        <v>139.63333333333301</v>
      </c>
      <c r="S2474" t="str">
        <f>VLOOKUP($D2474,metadata!$B$2:$S$451,16,0)</f>
        <v/>
      </c>
      <c r="T2474" t="str">
        <f>VLOOKUP($D2474,metadata!$B$2:$S$451,17,0)</f>
        <v/>
      </c>
      <c r="U2474" t="str">
        <f>VLOOKUP($D2474,metadata!$B$2:$S$451,18,0)</f>
        <v/>
      </c>
      <c r="V2474">
        <f>VLOOKUP($D2474,metadata!$B$2:$Z$451,19,0)</f>
        <v>602.5</v>
      </c>
      <c r="W2474" t="str">
        <f>VLOOKUP($D2474,metadata!$B$2:$Z$451,20,0)</f>
        <v>acc</v>
      </c>
      <c r="X2474" t="str">
        <f>VLOOKUP($D2474,metadata!$B$2:$Z$451,21,0)</f>
        <v/>
      </c>
      <c r="Y2474" t="str">
        <f>VLOOKUP($D2474,metadata!$B$2:$Z$451,22,0)</f>
        <v>55-19</v>
      </c>
      <c r="Z2474" t="str">
        <f>VLOOKUP($D2474,metadata!$B$2:$Z$451,23,0)</f>
        <v/>
      </c>
      <c r="AA2474" t="str">
        <f>VLOOKUP($D2474,metadata!$B$2:$Z$451,24,0)</f>
        <v/>
      </c>
      <c r="AB2474" t="str">
        <f>VLOOKUP($D2474,metadata!$B$2:$Z$451,25,0)</f>
        <v/>
      </c>
      <c r="AC2474">
        <v>13.7404580152671</v>
      </c>
      <c r="AD2474">
        <v>17.340137183316699</v>
      </c>
      <c r="AF2474">
        <f>IF(AE2474="",V2474,AE2474)</f>
        <v>602.5</v>
      </c>
      <c r="AG2474">
        <v>13.75</v>
      </c>
      <c r="AH2474">
        <v>2012</v>
      </c>
      <c r="AI2474" t="s">
        <v>37</v>
      </c>
      <c r="AJ2474" t="s">
        <v>37</v>
      </c>
    </row>
    <row r="2475" spans="3:36" x14ac:dyDescent="0.3">
      <c r="C2475">
        <v>2475</v>
      </c>
      <c r="D2475" t="str">
        <f t="shared" si="71"/>
        <v>55-TOK</v>
      </c>
      <c r="E2475" t="str">
        <f>VLOOKUP($D2475,metadata!$B$2:$S$451,2,0)</f>
        <v>Urbanski, J; Mogi, M; O'Donnell, D; DeCotiis, M; Toma, T; Armbruster, P</v>
      </c>
      <c r="F2475" t="str">
        <f>VLOOKUP($D2475,metadata!$B$2:$S$451,3,0)</f>
        <v>Rapid Adaptive Evolution of Photoperiodic Response during Invasion and Range Expansion across a Climatic Gradient</v>
      </c>
      <c r="G2475" t="str">
        <f>VLOOKUP($D2475,metadata!$B$2:$S$451,4,0)</f>
        <v>10.1086/664709</v>
      </c>
      <c r="H2475" t="str">
        <f>VLOOKUP($D2475,metadata!$B$2:$S$451,5,0)</f>
        <v>y</v>
      </c>
      <c r="I2475" t="str">
        <f>VLOOKUP($D2475,metadata!$B$2:$S$451,6,0)</f>
        <v>a</v>
      </c>
      <c r="J2475" t="str">
        <f>VLOOKUP($D2475,metadata!$B$2:$S$451,7,0)</f>
        <v>i</v>
      </c>
      <c r="K2475">
        <f>VLOOKUP($D2475,metadata!$B$2:$S$451,8,0)</f>
        <v>21</v>
      </c>
      <c r="L2475">
        <f>VLOOKUP($D2475,metadata!$B$2:$S$451,9,0)</f>
        <v>12</v>
      </c>
      <c r="M2475" t="str">
        <f>VLOOKUP($D2475,metadata!$B$2:$S$451,10,0)</f>
        <v/>
      </c>
      <c r="N2475" t="str">
        <f>VLOOKUP($D2475,metadata!$B$2:$S$451,11,0)</f>
        <v>Aedes albopictus</v>
      </c>
      <c r="O2475" t="str">
        <f>VLOOKUP($D2475,metadata!$B$2:$S$451,12,0)</f>
        <v>diptera</v>
      </c>
      <c r="P2475" t="str">
        <f>VLOOKUP($D2475,metadata!$B$2:$S$451,13,0)</f>
        <v>TOK</v>
      </c>
      <c r="Q2475">
        <f>VLOOKUP($D2475,metadata!$B$2:$S$451,14,0)</f>
        <v>35.633333333333297</v>
      </c>
      <c r="R2475">
        <f>VLOOKUP($D2475,metadata!$B$2:$S$451,15,0)</f>
        <v>139.63333333333301</v>
      </c>
      <c r="S2475" t="str">
        <f>VLOOKUP($D2475,metadata!$B$2:$S$451,16,0)</f>
        <v/>
      </c>
      <c r="T2475" t="str">
        <f>VLOOKUP($D2475,metadata!$B$2:$S$451,17,0)</f>
        <v/>
      </c>
      <c r="U2475" t="str">
        <f>VLOOKUP($D2475,metadata!$B$2:$S$451,18,0)</f>
        <v/>
      </c>
      <c r="V2475">
        <f>VLOOKUP($D2475,metadata!$B$2:$Z$451,19,0)</f>
        <v>602.5</v>
      </c>
      <c r="W2475" t="str">
        <f>VLOOKUP($D2475,metadata!$B$2:$Z$451,20,0)</f>
        <v>acc</v>
      </c>
      <c r="X2475" t="str">
        <f>VLOOKUP($D2475,metadata!$B$2:$Z$451,21,0)</f>
        <v/>
      </c>
      <c r="Y2475" t="str">
        <f>VLOOKUP($D2475,metadata!$B$2:$Z$451,22,0)</f>
        <v>55-19</v>
      </c>
      <c r="Z2475" t="str">
        <f>VLOOKUP($D2475,metadata!$B$2:$Z$451,23,0)</f>
        <v/>
      </c>
      <c r="AA2475" t="str">
        <f>VLOOKUP($D2475,metadata!$B$2:$Z$451,24,0)</f>
        <v/>
      </c>
      <c r="AB2475" t="str">
        <f>VLOOKUP($D2475,metadata!$B$2:$Z$451,25,0)</f>
        <v/>
      </c>
      <c r="AC2475">
        <v>13.9847328244274</v>
      </c>
      <c r="AD2475">
        <v>13.9036397831618</v>
      </c>
      <c r="AF2475">
        <f>IF(AE2475="",V2475,AE2475)</f>
        <v>602.5</v>
      </c>
      <c r="AG2475">
        <v>14</v>
      </c>
      <c r="AH2475">
        <v>2012</v>
      </c>
      <c r="AI2475" t="s">
        <v>37</v>
      </c>
      <c r="AJ2475" t="s">
        <v>37</v>
      </c>
    </row>
    <row r="2476" spans="3:36" x14ac:dyDescent="0.3">
      <c r="C2476">
        <v>2476</v>
      </c>
      <c r="D2476" t="str">
        <f t="shared" si="71"/>
        <v>55-TOK</v>
      </c>
      <c r="E2476" t="str">
        <f>VLOOKUP($D2476,metadata!$B$2:$S$451,2,0)</f>
        <v>Urbanski, J; Mogi, M; O'Donnell, D; DeCotiis, M; Toma, T; Armbruster, P</v>
      </c>
      <c r="F2476" t="str">
        <f>VLOOKUP($D2476,metadata!$B$2:$S$451,3,0)</f>
        <v>Rapid Adaptive Evolution of Photoperiodic Response during Invasion and Range Expansion across a Climatic Gradient</v>
      </c>
      <c r="G2476" t="str">
        <f>VLOOKUP($D2476,metadata!$B$2:$S$451,4,0)</f>
        <v>10.1086/664709</v>
      </c>
      <c r="H2476" t="str">
        <f>VLOOKUP($D2476,metadata!$B$2:$S$451,5,0)</f>
        <v>y</v>
      </c>
      <c r="I2476" t="str">
        <f>VLOOKUP($D2476,metadata!$B$2:$S$451,6,0)</f>
        <v>a</v>
      </c>
      <c r="J2476" t="str">
        <f>VLOOKUP($D2476,metadata!$B$2:$S$451,7,0)</f>
        <v>i</v>
      </c>
      <c r="K2476">
        <f>VLOOKUP($D2476,metadata!$B$2:$S$451,8,0)</f>
        <v>21</v>
      </c>
      <c r="L2476">
        <f>VLOOKUP($D2476,metadata!$B$2:$S$451,9,0)</f>
        <v>12</v>
      </c>
      <c r="M2476" t="str">
        <f>VLOOKUP($D2476,metadata!$B$2:$S$451,10,0)</f>
        <v/>
      </c>
      <c r="N2476" t="str">
        <f>VLOOKUP($D2476,metadata!$B$2:$S$451,11,0)</f>
        <v>Aedes albopictus</v>
      </c>
      <c r="O2476" t="str">
        <f>VLOOKUP($D2476,metadata!$B$2:$S$451,12,0)</f>
        <v>diptera</v>
      </c>
      <c r="P2476" t="str">
        <f>VLOOKUP($D2476,metadata!$B$2:$S$451,13,0)</f>
        <v>TOK</v>
      </c>
      <c r="Q2476">
        <f>VLOOKUP($D2476,metadata!$B$2:$S$451,14,0)</f>
        <v>35.633333333333297</v>
      </c>
      <c r="R2476">
        <f>VLOOKUP($D2476,metadata!$B$2:$S$451,15,0)</f>
        <v>139.63333333333301</v>
      </c>
      <c r="S2476" t="str">
        <f>VLOOKUP($D2476,metadata!$B$2:$S$451,16,0)</f>
        <v/>
      </c>
      <c r="T2476" t="str">
        <f>VLOOKUP($D2476,metadata!$B$2:$S$451,17,0)</f>
        <v/>
      </c>
      <c r="U2476" t="str">
        <f>VLOOKUP($D2476,metadata!$B$2:$S$451,18,0)</f>
        <v/>
      </c>
      <c r="V2476">
        <f>VLOOKUP($D2476,metadata!$B$2:$Z$451,19,0)</f>
        <v>602.5</v>
      </c>
      <c r="W2476" t="str">
        <f>VLOOKUP($D2476,metadata!$B$2:$Z$451,20,0)</f>
        <v>acc</v>
      </c>
      <c r="X2476" t="str">
        <f>VLOOKUP($D2476,metadata!$B$2:$Z$451,21,0)</f>
        <v/>
      </c>
      <c r="Y2476" t="str">
        <f>VLOOKUP($D2476,metadata!$B$2:$Z$451,22,0)</f>
        <v>55-19</v>
      </c>
      <c r="Z2476" t="str">
        <f>VLOOKUP($D2476,metadata!$B$2:$Z$451,23,0)</f>
        <v/>
      </c>
      <c r="AA2476" t="str">
        <f>VLOOKUP($D2476,metadata!$B$2:$Z$451,24,0)</f>
        <v/>
      </c>
      <c r="AB2476" t="str">
        <f>VLOOKUP($D2476,metadata!$B$2:$Z$451,25,0)</f>
        <v/>
      </c>
      <c r="AC2476">
        <v>14.488549618320601</v>
      </c>
      <c r="AD2476">
        <v>9.2049037504148501</v>
      </c>
      <c r="AF2476">
        <f>IF(AE2476="",V2476,AE2476)</f>
        <v>602.5</v>
      </c>
      <c r="AG2476">
        <v>14.25</v>
      </c>
      <c r="AH2476">
        <v>2012</v>
      </c>
      <c r="AI2476" t="s">
        <v>37</v>
      </c>
      <c r="AJ2476" t="s">
        <v>37</v>
      </c>
    </row>
    <row r="2477" spans="3:36" x14ac:dyDescent="0.3">
      <c r="C2477">
        <v>2477</v>
      </c>
      <c r="D2477" t="str">
        <f t="shared" si="71"/>
        <v>55-TOK</v>
      </c>
      <c r="E2477" t="str">
        <f>VLOOKUP($D2477,metadata!$B$2:$S$451,2,0)</f>
        <v>Urbanski, J; Mogi, M; O'Donnell, D; DeCotiis, M; Toma, T; Armbruster, P</v>
      </c>
      <c r="F2477" t="str">
        <f>VLOOKUP($D2477,metadata!$B$2:$S$451,3,0)</f>
        <v>Rapid Adaptive Evolution of Photoperiodic Response during Invasion and Range Expansion across a Climatic Gradient</v>
      </c>
      <c r="G2477" t="str">
        <f>VLOOKUP($D2477,metadata!$B$2:$S$451,4,0)</f>
        <v>10.1086/664709</v>
      </c>
      <c r="H2477" t="str">
        <f>VLOOKUP($D2477,metadata!$B$2:$S$451,5,0)</f>
        <v>y</v>
      </c>
      <c r="I2477" t="str">
        <f>VLOOKUP($D2477,metadata!$B$2:$S$451,6,0)</f>
        <v>a</v>
      </c>
      <c r="J2477" t="str">
        <f>VLOOKUP($D2477,metadata!$B$2:$S$451,7,0)</f>
        <v>i</v>
      </c>
      <c r="K2477">
        <f>VLOOKUP($D2477,metadata!$B$2:$S$451,8,0)</f>
        <v>21</v>
      </c>
      <c r="L2477">
        <f>VLOOKUP($D2477,metadata!$B$2:$S$451,9,0)</f>
        <v>12</v>
      </c>
      <c r="M2477" t="str">
        <f>VLOOKUP($D2477,metadata!$B$2:$S$451,10,0)</f>
        <v/>
      </c>
      <c r="N2477" t="str">
        <f>VLOOKUP($D2477,metadata!$B$2:$S$451,11,0)</f>
        <v>Aedes albopictus</v>
      </c>
      <c r="O2477" t="str">
        <f>VLOOKUP($D2477,metadata!$B$2:$S$451,12,0)</f>
        <v>diptera</v>
      </c>
      <c r="P2477" t="str">
        <f>VLOOKUP($D2477,metadata!$B$2:$S$451,13,0)</f>
        <v>TOK</v>
      </c>
      <c r="Q2477">
        <f>VLOOKUP($D2477,metadata!$B$2:$S$451,14,0)</f>
        <v>35.633333333333297</v>
      </c>
      <c r="R2477">
        <f>VLOOKUP($D2477,metadata!$B$2:$S$451,15,0)</f>
        <v>139.63333333333301</v>
      </c>
      <c r="S2477" t="str">
        <f>VLOOKUP($D2477,metadata!$B$2:$S$451,16,0)</f>
        <v/>
      </c>
      <c r="T2477" t="str">
        <f>VLOOKUP($D2477,metadata!$B$2:$S$451,17,0)</f>
        <v/>
      </c>
      <c r="U2477" t="str">
        <f>VLOOKUP($D2477,metadata!$B$2:$S$451,18,0)</f>
        <v/>
      </c>
      <c r="V2477">
        <f>VLOOKUP($D2477,metadata!$B$2:$Z$451,19,0)</f>
        <v>602.5</v>
      </c>
      <c r="W2477" t="str">
        <f>VLOOKUP($D2477,metadata!$B$2:$Z$451,20,0)</f>
        <v>acc</v>
      </c>
      <c r="X2477" t="str">
        <f>VLOOKUP($D2477,metadata!$B$2:$Z$451,21,0)</f>
        <v/>
      </c>
      <c r="Y2477" t="str">
        <f>VLOOKUP($D2477,metadata!$B$2:$Z$451,22,0)</f>
        <v>55-19</v>
      </c>
      <c r="Z2477" t="str">
        <f>VLOOKUP($D2477,metadata!$B$2:$Z$451,23,0)</f>
        <v/>
      </c>
      <c r="AA2477" t="str">
        <f>VLOOKUP($D2477,metadata!$B$2:$Z$451,24,0)</f>
        <v/>
      </c>
      <c r="AB2477" t="str">
        <f>VLOOKUP($D2477,metadata!$B$2:$Z$451,25,0)</f>
        <v/>
      </c>
      <c r="AC2477">
        <v>14.2442748091603</v>
      </c>
      <c r="AD2477">
        <v>3.58343013607699</v>
      </c>
      <c r="AF2477">
        <f>IF(AE2477="",V2477,AE2477)</f>
        <v>602.5</v>
      </c>
      <c r="AG2477">
        <v>14.5</v>
      </c>
      <c r="AH2477">
        <v>2012</v>
      </c>
      <c r="AI2477" t="s">
        <v>37</v>
      </c>
      <c r="AJ2477" t="s">
        <v>37</v>
      </c>
    </row>
    <row r="2478" spans="3:36" x14ac:dyDescent="0.3">
      <c r="C2478">
        <v>2478</v>
      </c>
      <c r="D2478" t="str">
        <f t="shared" si="71"/>
        <v>55-TOK</v>
      </c>
      <c r="E2478" t="str">
        <f>VLOOKUP($D2478,metadata!$B$2:$S$451,2,0)</f>
        <v>Urbanski, J; Mogi, M; O'Donnell, D; DeCotiis, M; Toma, T; Armbruster, P</v>
      </c>
      <c r="F2478" t="str">
        <f>VLOOKUP($D2478,metadata!$B$2:$S$451,3,0)</f>
        <v>Rapid Adaptive Evolution of Photoperiodic Response during Invasion and Range Expansion across a Climatic Gradient</v>
      </c>
      <c r="G2478" t="str">
        <f>VLOOKUP($D2478,metadata!$B$2:$S$451,4,0)</f>
        <v>10.1086/664709</v>
      </c>
      <c r="H2478" t="str">
        <f>VLOOKUP($D2478,metadata!$B$2:$S$451,5,0)</f>
        <v>y</v>
      </c>
      <c r="I2478" t="str">
        <f>VLOOKUP($D2478,metadata!$B$2:$S$451,6,0)</f>
        <v>a</v>
      </c>
      <c r="J2478" t="str">
        <f>VLOOKUP($D2478,metadata!$B$2:$S$451,7,0)</f>
        <v>i</v>
      </c>
      <c r="K2478">
        <f>VLOOKUP($D2478,metadata!$B$2:$S$451,8,0)</f>
        <v>21</v>
      </c>
      <c r="L2478">
        <f>VLOOKUP($D2478,metadata!$B$2:$S$451,9,0)</f>
        <v>12</v>
      </c>
      <c r="M2478" t="str">
        <f>VLOOKUP($D2478,metadata!$B$2:$S$451,10,0)</f>
        <v/>
      </c>
      <c r="N2478" t="str">
        <f>VLOOKUP($D2478,metadata!$B$2:$S$451,11,0)</f>
        <v>Aedes albopictus</v>
      </c>
      <c r="O2478" t="str">
        <f>VLOOKUP($D2478,metadata!$B$2:$S$451,12,0)</f>
        <v>diptera</v>
      </c>
      <c r="P2478" t="str">
        <f>VLOOKUP($D2478,metadata!$B$2:$S$451,13,0)</f>
        <v>TOK</v>
      </c>
      <c r="Q2478">
        <f>VLOOKUP($D2478,metadata!$B$2:$S$451,14,0)</f>
        <v>35.633333333333297</v>
      </c>
      <c r="R2478">
        <f>VLOOKUP($D2478,metadata!$B$2:$S$451,15,0)</f>
        <v>139.63333333333301</v>
      </c>
      <c r="S2478" t="str">
        <f>VLOOKUP($D2478,metadata!$B$2:$S$451,16,0)</f>
        <v/>
      </c>
      <c r="T2478" t="str">
        <f>VLOOKUP($D2478,metadata!$B$2:$S$451,17,0)</f>
        <v/>
      </c>
      <c r="U2478" t="str">
        <f>VLOOKUP($D2478,metadata!$B$2:$S$451,18,0)</f>
        <v/>
      </c>
      <c r="V2478">
        <f>VLOOKUP($D2478,metadata!$B$2:$Z$451,19,0)</f>
        <v>602.5</v>
      </c>
      <c r="W2478" t="str">
        <f>VLOOKUP($D2478,metadata!$B$2:$Z$451,20,0)</f>
        <v>acc</v>
      </c>
      <c r="X2478" t="str">
        <f>VLOOKUP($D2478,metadata!$B$2:$Z$451,21,0)</f>
        <v/>
      </c>
      <c r="Y2478" t="str">
        <f>VLOOKUP($D2478,metadata!$B$2:$Z$451,22,0)</f>
        <v>55-19</v>
      </c>
      <c r="Z2478" t="str">
        <f>VLOOKUP($D2478,metadata!$B$2:$Z$451,23,0)</f>
        <v/>
      </c>
      <c r="AA2478" t="str">
        <f>VLOOKUP($D2478,metadata!$B$2:$Z$451,24,0)</f>
        <v/>
      </c>
      <c r="AB2478" t="str">
        <f>VLOOKUP($D2478,metadata!$B$2:$Z$451,25,0)</f>
        <v/>
      </c>
      <c r="AC2478">
        <v>16</v>
      </c>
      <c r="AD2478">
        <v>0.72463768115940697</v>
      </c>
      <c r="AF2478">
        <f>IF(AE2478="",V2478,AE2478)</f>
        <v>602.5</v>
      </c>
      <c r="AG2478">
        <v>16</v>
      </c>
      <c r="AH2478">
        <v>2012</v>
      </c>
      <c r="AI2478" t="s">
        <v>37</v>
      </c>
      <c r="AJ2478" t="s">
        <v>37</v>
      </c>
    </row>
    <row r="2479" spans="3:36" x14ac:dyDescent="0.3">
      <c r="C2479">
        <v>2479</v>
      </c>
      <c r="D2479" t="str">
        <f t="shared" si="71"/>
        <v>55-WAV</v>
      </c>
      <c r="E2479" t="str">
        <f>VLOOKUP($D2479,metadata!$B$2:$S$451,2,0)</f>
        <v>Urbanski, J; Mogi, M; O'Donnell, D; DeCotiis, M; Toma, T; Armbruster, P</v>
      </c>
      <c r="F2479" t="str">
        <f>VLOOKUP($D2479,metadata!$B$2:$S$451,3,0)</f>
        <v>Rapid Adaptive Evolution of Photoperiodic Response during Invasion and Range Expansion across a Climatic Gradient</v>
      </c>
      <c r="G2479" t="str">
        <f>VLOOKUP($D2479,metadata!$B$2:$S$451,4,0)</f>
        <v>10.1086/664709</v>
      </c>
      <c r="H2479" t="str">
        <f>VLOOKUP($D2479,metadata!$B$2:$S$451,5,0)</f>
        <v>y</v>
      </c>
      <c r="I2479" t="str">
        <f>VLOOKUP($D2479,metadata!$B$2:$S$451,6,0)</f>
        <v>a</v>
      </c>
      <c r="J2479" t="str">
        <f>VLOOKUP($D2479,metadata!$B$2:$S$451,7,0)</f>
        <v>i</v>
      </c>
      <c r="K2479">
        <f>VLOOKUP($D2479,metadata!$B$2:$S$451,8,0)</f>
        <v>21</v>
      </c>
      <c r="L2479">
        <f>VLOOKUP($D2479,metadata!$B$2:$S$451,9,0)</f>
        <v>12</v>
      </c>
      <c r="M2479" t="str">
        <f>VLOOKUP($D2479,metadata!$B$2:$S$451,10,0)</f>
        <v/>
      </c>
      <c r="N2479" t="str">
        <f>VLOOKUP($D2479,metadata!$B$2:$S$451,11,0)</f>
        <v>Aedes albopictus</v>
      </c>
      <c r="O2479" t="str">
        <f>VLOOKUP($D2479,metadata!$B$2:$S$451,12,0)</f>
        <v>diptera</v>
      </c>
      <c r="P2479" t="str">
        <f>VLOOKUP($D2479,metadata!$B$2:$S$451,13,0)</f>
        <v>WAV</v>
      </c>
      <c r="Q2479">
        <f>VLOOKUP($D2479,metadata!$B$2:$S$451,14,0)</f>
        <v>37.033333333333303</v>
      </c>
      <c r="R2479">
        <f>VLOOKUP($D2479,metadata!$B$2:$S$451,15,0)</f>
        <v>-77.116666666666703</v>
      </c>
      <c r="S2479" t="str">
        <f>VLOOKUP($D2479,metadata!$B$2:$S$451,16,0)</f>
        <v/>
      </c>
      <c r="T2479" t="str">
        <f>VLOOKUP($D2479,metadata!$B$2:$S$451,17,0)</f>
        <v/>
      </c>
      <c r="U2479" t="str">
        <f>VLOOKUP($D2479,metadata!$B$2:$S$451,18,0)</f>
        <v/>
      </c>
      <c r="V2479">
        <f>VLOOKUP($D2479,metadata!$B$2:$Z$451,19,0)</f>
        <v>614.5</v>
      </c>
      <c r="W2479" t="str">
        <f>VLOOKUP($D2479,metadata!$B$2:$Z$451,20,0)</f>
        <v>acc</v>
      </c>
      <c r="X2479" t="str">
        <f>VLOOKUP($D2479,metadata!$B$2:$Z$451,21,0)</f>
        <v/>
      </c>
      <c r="Y2479" t="str">
        <f>VLOOKUP($D2479,metadata!$B$2:$Z$451,22,0)</f>
        <v>55-20</v>
      </c>
      <c r="Z2479" t="str">
        <f>VLOOKUP($D2479,metadata!$B$2:$Z$451,23,0)</f>
        <v/>
      </c>
      <c r="AA2479" t="str">
        <f>VLOOKUP($D2479,metadata!$B$2:$Z$451,24,0)</f>
        <v/>
      </c>
      <c r="AB2479" t="str">
        <f>VLOOKUP($D2479,metadata!$B$2:$Z$451,25,0)</f>
        <v/>
      </c>
      <c r="AC2479">
        <v>8</v>
      </c>
      <c r="AD2479">
        <v>97.096774193548399</v>
      </c>
      <c r="AF2479">
        <f>IF(AE2479="",V2479,AE2479)</f>
        <v>614.5</v>
      </c>
      <c r="AG2479">
        <v>8</v>
      </c>
      <c r="AH2479">
        <v>2012</v>
      </c>
      <c r="AI2479" t="s">
        <v>37</v>
      </c>
      <c r="AJ2479" t="s">
        <v>37</v>
      </c>
    </row>
    <row r="2480" spans="3:36" x14ac:dyDescent="0.3">
      <c r="C2480">
        <v>2480</v>
      </c>
      <c r="D2480" t="str">
        <f t="shared" si="71"/>
        <v>55-WAV</v>
      </c>
      <c r="E2480" t="str">
        <f>VLOOKUP($D2480,metadata!$B$2:$S$451,2,0)</f>
        <v>Urbanski, J; Mogi, M; O'Donnell, D; DeCotiis, M; Toma, T; Armbruster, P</v>
      </c>
      <c r="F2480" t="str">
        <f>VLOOKUP($D2480,metadata!$B$2:$S$451,3,0)</f>
        <v>Rapid Adaptive Evolution of Photoperiodic Response during Invasion and Range Expansion across a Climatic Gradient</v>
      </c>
      <c r="G2480" t="str">
        <f>VLOOKUP($D2480,metadata!$B$2:$S$451,4,0)</f>
        <v>10.1086/664709</v>
      </c>
      <c r="H2480" t="str">
        <f>VLOOKUP($D2480,metadata!$B$2:$S$451,5,0)</f>
        <v>y</v>
      </c>
      <c r="I2480" t="str">
        <f>VLOOKUP($D2480,metadata!$B$2:$S$451,6,0)</f>
        <v>a</v>
      </c>
      <c r="J2480" t="str">
        <f>VLOOKUP($D2480,metadata!$B$2:$S$451,7,0)</f>
        <v>i</v>
      </c>
      <c r="K2480">
        <f>VLOOKUP($D2480,metadata!$B$2:$S$451,8,0)</f>
        <v>21</v>
      </c>
      <c r="L2480">
        <f>VLOOKUP($D2480,metadata!$B$2:$S$451,9,0)</f>
        <v>12</v>
      </c>
      <c r="M2480" t="str">
        <f>VLOOKUP($D2480,metadata!$B$2:$S$451,10,0)</f>
        <v/>
      </c>
      <c r="N2480" t="str">
        <f>VLOOKUP($D2480,metadata!$B$2:$S$451,11,0)</f>
        <v>Aedes albopictus</v>
      </c>
      <c r="O2480" t="str">
        <f>VLOOKUP($D2480,metadata!$B$2:$S$451,12,0)</f>
        <v>diptera</v>
      </c>
      <c r="P2480" t="str">
        <f>VLOOKUP($D2480,metadata!$B$2:$S$451,13,0)</f>
        <v>WAV</v>
      </c>
      <c r="Q2480">
        <f>VLOOKUP($D2480,metadata!$B$2:$S$451,14,0)</f>
        <v>37.033333333333303</v>
      </c>
      <c r="R2480">
        <f>VLOOKUP($D2480,metadata!$B$2:$S$451,15,0)</f>
        <v>-77.116666666666703</v>
      </c>
      <c r="S2480" t="str">
        <f>VLOOKUP($D2480,metadata!$B$2:$S$451,16,0)</f>
        <v/>
      </c>
      <c r="T2480" t="str">
        <f>VLOOKUP($D2480,metadata!$B$2:$S$451,17,0)</f>
        <v/>
      </c>
      <c r="U2480" t="str">
        <f>VLOOKUP($D2480,metadata!$B$2:$S$451,18,0)</f>
        <v/>
      </c>
      <c r="V2480">
        <f>VLOOKUP($D2480,metadata!$B$2:$Z$451,19,0)</f>
        <v>614.5</v>
      </c>
      <c r="W2480" t="str">
        <f>VLOOKUP($D2480,metadata!$B$2:$Z$451,20,0)</f>
        <v>acc</v>
      </c>
      <c r="X2480" t="str">
        <f>VLOOKUP($D2480,metadata!$B$2:$Z$451,21,0)</f>
        <v/>
      </c>
      <c r="Y2480" t="str">
        <f>VLOOKUP($D2480,metadata!$B$2:$Z$451,22,0)</f>
        <v>55-20</v>
      </c>
      <c r="Z2480" t="str">
        <f>VLOOKUP($D2480,metadata!$B$2:$Z$451,23,0)</f>
        <v/>
      </c>
      <c r="AA2480" t="str">
        <f>VLOOKUP($D2480,metadata!$B$2:$Z$451,24,0)</f>
        <v/>
      </c>
      <c r="AB2480" t="str">
        <f>VLOOKUP($D2480,metadata!$B$2:$Z$451,25,0)</f>
        <v/>
      </c>
      <c r="AC2480">
        <v>11.9659284497444</v>
      </c>
      <c r="AD2480">
        <v>84.678793207671603</v>
      </c>
      <c r="AF2480">
        <f>IF(AE2480="",V2480,AE2480)</f>
        <v>614.5</v>
      </c>
      <c r="AG2480">
        <v>12</v>
      </c>
      <c r="AH2480">
        <v>2012</v>
      </c>
      <c r="AI2480" t="s">
        <v>37</v>
      </c>
      <c r="AJ2480" t="s">
        <v>37</v>
      </c>
    </row>
    <row r="2481" spans="3:36" x14ac:dyDescent="0.3">
      <c r="C2481">
        <v>2481</v>
      </c>
      <c r="D2481" t="str">
        <f t="shared" si="71"/>
        <v>55-WAV</v>
      </c>
      <c r="E2481" t="str">
        <f>VLOOKUP($D2481,metadata!$B$2:$S$451,2,0)</f>
        <v>Urbanski, J; Mogi, M; O'Donnell, D; DeCotiis, M; Toma, T; Armbruster, P</v>
      </c>
      <c r="F2481" t="str">
        <f>VLOOKUP($D2481,metadata!$B$2:$S$451,3,0)</f>
        <v>Rapid Adaptive Evolution of Photoperiodic Response during Invasion and Range Expansion across a Climatic Gradient</v>
      </c>
      <c r="G2481" t="str">
        <f>VLOOKUP($D2481,metadata!$B$2:$S$451,4,0)</f>
        <v>10.1086/664709</v>
      </c>
      <c r="H2481" t="str">
        <f>VLOOKUP($D2481,metadata!$B$2:$S$451,5,0)</f>
        <v>y</v>
      </c>
      <c r="I2481" t="str">
        <f>VLOOKUP($D2481,metadata!$B$2:$S$451,6,0)</f>
        <v>a</v>
      </c>
      <c r="J2481" t="str">
        <f>VLOOKUP($D2481,metadata!$B$2:$S$451,7,0)</f>
        <v>i</v>
      </c>
      <c r="K2481">
        <f>VLOOKUP($D2481,metadata!$B$2:$S$451,8,0)</f>
        <v>21</v>
      </c>
      <c r="L2481">
        <f>VLOOKUP($D2481,metadata!$B$2:$S$451,9,0)</f>
        <v>12</v>
      </c>
      <c r="M2481" t="str">
        <f>VLOOKUP($D2481,metadata!$B$2:$S$451,10,0)</f>
        <v/>
      </c>
      <c r="N2481" t="str">
        <f>VLOOKUP($D2481,metadata!$B$2:$S$451,11,0)</f>
        <v>Aedes albopictus</v>
      </c>
      <c r="O2481" t="str">
        <f>VLOOKUP($D2481,metadata!$B$2:$S$451,12,0)</f>
        <v>diptera</v>
      </c>
      <c r="P2481" t="str">
        <f>VLOOKUP($D2481,metadata!$B$2:$S$451,13,0)</f>
        <v>WAV</v>
      </c>
      <c r="Q2481">
        <f>VLOOKUP($D2481,metadata!$B$2:$S$451,14,0)</f>
        <v>37.033333333333303</v>
      </c>
      <c r="R2481">
        <f>VLOOKUP($D2481,metadata!$B$2:$S$451,15,0)</f>
        <v>-77.116666666666703</v>
      </c>
      <c r="S2481" t="str">
        <f>VLOOKUP($D2481,metadata!$B$2:$S$451,16,0)</f>
        <v/>
      </c>
      <c r="T2481" t="str">
        <f>VLOOKUP($D2481,metadata!$B$2:$S$451,17,0)</f>
        <v/>
      </c>
      <c r="U2481" t="str">
        <f>VLOOKUP($D2481,metadata!$B$2:$S$451,18,0)</f>
        <v/>
      </c>
      <c r="V2481">
        <f>VLOOKUP($D2481,metadata!$B$2:$Z$451,19,0)</f>
        <v>614.5</v>
      </c>
      <c r="W2481" t="str">
        <f>VLOOKUP($D2481,metadata!$B$2:$Z$451,20,0)</f>
        <v>acc</v>
      </c>
      <c r="X2481" t="str">
        <f>VLOOKUP($D2481,metadata!$B$2:$Z$451,21,0)</f>
        <v/>
      </c>
      <c r="Y2481" t="str">
        <f>VLOOKUP($D2481,metadata!$B$2:$Z$451,22,0)</f>
        <v>55-20</v>
      </c>
      <c r="Z2481" t="str">
        <f>VLOOKUP($D2481,metadata!$B$2:$Z$451,23,0)</f>
        <v/>
      </c>
      <c r="AA2481" t="str">
        <f>VLOOKUP($D2481,metadata!$B$2:$Z$451,24,0)</f>
        <v/>
      </c>
      <c r="AB2481" t="str">
        <f>VLOOKUP($D2481,metadata!$B$2:$Z$451,25,0)</f>
        <v/>
      </c>
      <c r="AC2481">
        <v>12.497444633730799</v>
      </c>
      <c r="AD2481">
        <v>85.947683684123703</v>
      </c>
      <c r="AF2481">
        <f>IF(AE2481="",V2481,AE2481)</f>
        <v>614.5</v>
      </c>
      <c r="AG2481">
        <v>12.5</v>
      </c>
      <c r="AH2481">
        <v>2012</v>
      </c>
      <c r="AI2481" t="s">
        <v>37</v>
      </c>
      <c r="AJ2481" t="s">
        <v>37</v>
      </c>
    </row>
    <row r="2482" spans="3:36" x14ac:dyDescent="0.3">
      <c r="C2482">
        <v>2482</v>
      </c>
      <c r="D2482" t="str">
        <f t="shared" si="71"/>
        <v>55-WAV</v>
      </c>
      <c r="E2482" t="str">
        <f>VLOOKUP($D2482,metadata!$B$2:$S$451,2,0)</f>
        <v>Urbanski, J; Mogi, M; O'Donnell, D; DeCotiis, M; Toma, T; Armbruster, P</v>
      </c>
      <c r="F2482" t="str">
        <f>VLOOKUP($D2482,metadata!$B$2:$S$451,3,0)</f>
        <v>Rapid Adaptive Evolution of Photoperiodic Response during Invasion and Range Expansion across a Climatic Gradient</v>
      </c>
      <c r="G2482" t="str">
        <f>VLOOKUP($D2482,metadata!$B$2:$S$451,4,0)</f>
        <v>10.1086/664709</v>
      </c>
      <c r="H2482" t="str">
        <f>VLOOKUP($D2482,metadata!$B$2:$S$451,5,0)</f>
        <v>y</v>
      </c>
      <c r="I2482" t="str">
        <f>VLOOKUP($D2482,metadata!$B$2:$S$451,6,0)</f>
        <v>a</v>
      </c>
      <c r="J2482" t="str">
        <f>VLOOKUP($D2482,metadata!$B$2:$S$451,7,0)</f>
        <v>i</v>
      </c>
      <c r="K2482">
        <f>VLOOKUP($D2482,metadata!$B$2:$S$451,8,0)</f>
        <v>21</v>
      </c>
      <c r="L2482">
        <f>VLOOKUP($D2482,metadata!$B$2:$S$451,9,0)</f>
        <v>12</v>
      </c>
      <c r="M2482" t="str">
        <f>VLOOKUP($D2482,metadata!$B$2:$S$451,10,0)</f>
        <v/>
      </c>
      <c r="N2482" t="str">
        <f>VLOOKUP($D2482,metadata!$B$2:$S$451,11,0)</f>
        <v>Aedes albopictus</v>
      </c>
      <c r="O2482" t="str">
        <f>VLOOKUP($D2482,metadata!$B$2:$S$451,12,0)</f>
        <v>diptera</v>
      </c>
      <c r="P2482" t="str">
        <f>VLOOKUP($D2482,metadata!$B$2:$S$451,13,0)</f>
        <v>WAV</v>
      </c>
      <c r="Q2482">
        <f>VLOOKUP($D2482,metadata!$B$2:$S$451,14,0)</f>
        <v>37.033333333333303</v>
      </c>
      <c r="R2482">
        <f>VLOOKUP($D2482,metadata!$B$2:$S$451,15,0)</f>
        <v>-77.116666666666703</v>
      </c>
      <c r="S2482" t="str">
        <f>VLOOKUP($D2482,metadata!$B$2:$S$451,16,0)</f>
        <v/>
      </c>
      <c r="T2482" t="str">
        <f>VLOOKUP($D2482,metadata!$B$2:$S$451,17,0)</f>
        <v/>
      </c>
      <c r="U2482" t="str">
        <f>VLOOKUP($D2482,metadata!$B$2:$S$451,18,0)</f>
        <v/>
      </c>
      <c r="V2482">
        <f>VLOOKUP($D2482,metadata!$B$2:$Z$451,19,0)</f>
        <v>614.5</v>
      </c>
      <c r="W2482" t="str">
        <f>VLOOKUP($D2482,metadata!$B$2:$Z$451,20,0)</f>
        <v>acc</v>
      </c>
      <c r="X2482" t="str">
        <f>VLOOKUP($D2482,metadata!$B$2:$Z$451,21,0)</f>
        <v/>
      </c>
      <c r="Y2482" t="str">
        <f>VLOOKUP($D2482,metadata!$B$2:$Z$451,22,0)</f>
        <v>55-20</v>
      </c>
      <c r="Z2482" t="str">
        <f>VLOOKUP($D2482,metadata!$B$2:$Z$451,23,0)</f>
        <v/>
      </c>
      <c r="AA2482" t="str">
        <f>VLOOKUP($D2482,metadata!$B$2:$Z$451,24,0)</f>
        <v/>
      </c>
      <c r="AB2482" t="str">
        <f>VLOOKUP($D2482,metadata!$B$2:$Z$451,25,0)</f>
        <v/>
      </c>
      <c r="AC2482">
        <v>12.742759795570599</v>
      </c>
      <c r="AD2482">
        <v>90.131340330823704</v>
      </c>
      <c r="AF2482">
        <f>IF(AE2482="",V2482,AE2482)</f>
        <v>614.5</v>
      </c>
      <c r="AG2482">
        <v>12.75</v>
      </c>
      <c r="AH2482">
        <v>2012</v>
      </c>
      <c r="AI2482" t="s">
        <v>37</v>
      </c>
      <c r="AJ2482" t="s">
        <v>37</v>
      </c>
    </row>
    <row r="2483" spans="3:36" x14ac:dyDescent="0.3">
      <c r="C2483">
        <v>2483</v>
      </c>
      <c r="D2483" t="str">
        <f t="shared" si="71"/>
        <v>55-WAV</v>
      </c>
      <c r="E2483" t="str">
        <f>VLOOKUP($D2483,metadata!$B$2:$S$451,2,0)</f>
        <v>Urbanski, J; Mogi, M; O'Donnell, D; DeCotiis, M; Toma, T; Armbruster, P</v>
      </c>
      <c r="F2483" t="str">
        <f>VLOOKUP($D2483,metadata!$B$2:$S$451,3,0)</f>
        <v>Rapid Adaptive Evolution of Photoperiodic Response during Invasion and Range Expansion across a Climatic Gradient</v>
      </c>
      <c r="G2483" t="str">
        <f>VLOOKUP($D2483,metadata!$B$2:$S$451,4,0)</f>
        <v>10.1086/664709</v>
      </c>
      <c r="H2483" t="str">
        <f>VLOOKUP($D2483,metadata!$B$2:$S$451,5,0)</f>
        <v>y</v>
      </c>
      <c r="I2483" t="str">
        <f>VLOOKUP($D2483,metadata!$B$2:$S$451,6,0)</f>
        <v>a</v>
      </c>
      <c r="J2483" t="str">
        <f>VLOOKUP($D2483,metadata!$B$2:$S$451,7,0)</f>
        <v>i</v>
      </c>
      <c r="K2483">
        <f>VLOOKUP($D2483,metadata!$B$2:$S$451,8,0)</f>
        <v>21</v>
      </c>
      <c r="L2483">
        <f>VLOOKUP($D2483,metadata!$B$2:$S$451,9,0)</f>
        <v>12</v>
      </c>
      <c r="M2483" t="str">
        <f>VLOOKUP($D2483,metadata!$B$2:$S$451,10,0)</f>
        <v/>
      </c>
      <c r="N2483" t="str">
        <f>VLOOKUP($D2483,metadata!$B$2:$S$451,11,0)</f>
        <v>Aedes albopictus</v>
      </c>
      <c r="O2483" t="str">
        <f>VLOOKUP($D2483,metadata!$B$2:$S$451,12,0)</f>
        <v>diptera</v>
      </c>
      <c r="P2483" t="str">
        <f>VLOOKUP($D2483,metadata!$B$2:$S$451,13,0)</f>
        <v>WAV</v>
      </c>
      <c r="Q2483">
        <f>VLOOKUP($D2483,metadata!$B$2:$S$451,14,0)</f>
        <v>37.033333333333303</v>
      </c>
      <c r="R2483">
        <f>VLOOKUP($D2483,metadata!$B$2:$S$451,15,0)</f>
        <v>-77.116666666666703</v>
      </c>
      <c r="S2483" t="str">
        <f>VLOOKUP($D2483,metadata!$B$2:$S$451,16,0)</f>
        <v/>
      </c>
      <c r="T2483" t="str">
        <f>VLOOKUP($D2483,metadata!$B$2:$S$451,17,0)</f>
        <v/>
      </c>
      <c r="U2483" t="str">
        <f>VLOOKUP($D2483,metadata!$B$2:$S$451,18,0)</f>
        <v/>
      </c>
      <c r="V2483">
        <f>VLOOKUP($D2483,metadata!$B$2:$Z$451,19,0)</f>
        <v>614.5</v>
      </c>
      <c r="W2483" t="str">
        <f>VLOOKUP($D2483,metadata!$B$2:$Z$451,20,0)</f>
        <v>acc</v>
      </c>
      <c r="X2483" t="str">
        <f>VLOOKUP($D2483,metadata!$B$2:$Z$451,21,0)</f>
        <v/>
      </c>
      <c r="Y2483" t="str">
        <f>VLOOKUP($D2483,metadata!$B$2:$Z$451,22,0)</f>
        <v>55-20</v>
      </c>
      <c r="Z2483" t="str">
        <f>VLOOKUP($D2483,metadata!$B$2:$Z$451,23,0)</f>
        <v/>
      </c>
      <c r="AA2483" t="str">
        <f>VLOOKUP($D2483,metadata!$B$2:$Z$451,24,0)</f>
        <v/>
      </c>
      <c r="AB2483" t="str">
        <f>VLOOKUP($D2483,metadata!$B$2:$Z$451,25,0)</f>
        <v/>
      </c>
      <c r="AC2483">
        <v>12.974446337308301</v>
      </c>
      <c r="AD2483">
        <v>65.4445787767214</v>
      </c>
      <c r="AF2483">
        <f>IF(AE2483="",V2483,AE2483)</f>
        <v>614.5</v>
      </c>
      <c r="AG2483">
        <v>13</v>
      </c>
      <c r="AH2483">
        <v>2012</v>
      </c>
      <c r="AI2483" t="s">
        <v>37</v>
      </c>
      <c r="AJ2483" t="s">
        <v>37</v>
      </c>
    </row>
    <row r="2484" spans="3:36" x14ac:dyDescent="0.3">
      <c r="C2484">
        <v>2484</v>
      </c>
      <c r="D2484" t="str">
        <f t="shared" si="71"/>
        <v>55-WAV</v>
      </c>
      <c r="E2484" t="str">
        <f>VLOOKUP($D2484,metadata!$B$2:$S$451,2,0)</f>
        <v>Urbanski, J; Mogi, M; O'Donnell, D; DeCotiis, M; Toma, T; Armbruster, P</v>
      </c>
      <c r="F2484" t="str">
        <f>VLOOKUP($D2484,metadata!$B$2:$S$451,3,0)</f>
        <v>Rapid Adaptive Evolution of Photoperiodic Response during Invasion and Range Expansion across a Climatic Gradient</v>
      </c>
      <c r="G2484" t="str">
        <f>VLOOKUP($D2484,metadata!$B$2:$S$451,4,0)</f>
        <v>10.1086/664709</v>
      </c>
      <c r="H2484" t="str">
        <f>VLOOKUP($D2484,metadata!$B$2:$S$451,5,0)</f>
        <v>y</v>
      </c>
      <c r="I2484" t="str">
        <f>VLOOKUP($D2484,metadata!$B$2:$S$451,6,0)</f>
        <v>a</v>
      </c>
      <c r="J2484" t="str">
        <f>VLOOKUP($D2484,metadata!$B$2:$S$451,7,0)</f>
        <v>i</v>
      </c>
      <c r="K2484">
        <f>VLOOKUP($D2484,metadata!$B$2:$S$451,8,0)</f>
        <v>21</v>
      </c>
      <c r="L2484">
        <f>VLOOKUP($D2484,metadata!$B$2:$S$451,9,0)</f>
        <v>12</v>
      </c>
      <c r="M2484" t="str">
        <f>VLOOKUP($D2484,metadata!$B$2:$S$451,10,0)</f>
        <v/>
      </c>
      <c r="N2484" t="str">
        <f>VLOOKUP($D2484,metadata!$B$2:$S$451,11,0)</f>
        <v>Aedes albopictus</v>
      </c>
      <c r="O2484" t="str">
        <f>VLOOKUP($D2484,metadata!$B$2:$S$451,12,0)</f>
        <v>diptera</v>
      </c>
      <c r="P2484" t="str">
        <f>VLOOKUP($D2484,metadata!$B$2:$S$451,13,0)</f>
        <v>WAV</v>
      </c>
      <c r="Q2484">
        <f>VLOOKUP($D2484,metadata!$B$2:$S$451,14,0)</f>
        <v>37.033333333333303</v>
      </c>
      <c r="R2484">
        <f>VLOOKUP($D2484,metadata!$B$2:$S$451,15,0)</f>
        <v>-77.116666666666703</v>
      </c>
      <c r="S2484" t="str">
        <f>VLOOKUP($D2484,metadata!$B$2:$S$451,16,0)</f>
        <v/>
      </c>
      <c r="T2484" t="str">
        <f>VLOOKUP($D2484,metadata!$B$2:$S$451,17,0)</f>
        <v/>
      </c>
      <c r="U2484" t="str">
        <f>VLOOKUP($D2484,metadata!$B$2:$S$451,18,0)</f>
        <v/>
      </c>
      <c r="V2484">
        <f>VLOOKUP($D2484,metadata!$B$2:$Z$451,19,0)</f>
        <v>614.5</v>
      </c>
      <c r="W2484" t="str">
        <f>VLOOKUP($D2484,metadata!$B$2:$Z$451,20,0)</f>
        <v>acc</v>
      </c>
      <c r="X2484" t="str">
        <f>VLOOKUP($D2484,metadata!$B$2:$Z$451,21,0)</f>
        <v/>
      </c>
      <c r="Y2484" t="str">
        <f>VLOOKUP($D2484,metadata!$B$2:$Z$451,22,0)</f>
        <v>55-20</v>
      </c>
      <c r="Z2484" t="str">
        <f>VLOOKUP($D2484,metadata!$B$2:$Z$451,23,0)</f>
        <v/>
      </c>
      <c r="AA2484" t="str">
        <f>VLOOKUP($D2484,metadata!$B$2:$Z$451,24,0)</f>
        <v/>
      </c>
      <c r="AB2484" t="str">
        <f>VLOOKUP($D2484,metadata!$B$2:$Z$451,25,0)</f>
        <v/>
      </c>
      <c r="AC2484">
        <v>13.2333901192504</v>
      </c>
      <c r="AD2484">
        <v>63.821234269385002</v>
      </c>
      <c r="AF2484">
        <f>IF(AE2484="",V2484,AE2484)</f>
        <v>614.5</v>
      </c>
      <c r="AG2484">
        <v>13.25</v>
      </c>
      <c r="AH2484">
        <v>2012</v>
      </c>
      <c r="AI2484" t="s">
        <v>37</v>
      </c>
      <c r="AJ2484" t="s">
        <v>37</v>
      </c>
    </row>
    <row r="2485" spans="3:36" x14ac:dyDescent="0.3">
      <c r="C2485">
        <v>2485</v>
      </c>
      <c r="D2485" t="str">
        <f t="shared" si="71"/>
        <v>55-WAV</v>
      </c>
      <c r="E2485" t="str">
        <f>VLOOKUP($D2485,metadata!$B$2:$S$451,2,0)</f>
        <v>Urbanski, J; Mogi, M; O'Donnell, D; DeCotiis, M; Toma, T; Armbruster, P</v>
      </c>
      <c r="F2485" t="str">
        <f>VLOOKUP($D2485,metadata!$B$2:$S$451,3,0)</f>
        <v>Rapid Adaptive Evolution of Photoperiodic Response during Invasion and Range Expansion across a Climatic Gradient</v>
      </c>
      <c r="G2485" t="str">
        <f>VLOOKUP($D2485,metadata!$B$2:$S$451,4,0)</f>
        <v>10.1086/664709</v>
      </c>
      <c r="H2485" t="str">
        <f>VLOOKUP($D2485,metadata!$B$2:$S$451,5,0)</f>
        <v>y</v>
      </c>
      <c r="I2485" t="str">
        <f>VLOOKUP($D2485,metadata!$B$2:$S$451,6,0)</f>
        <v>a</v>
      </c>
      <c r="J2485" t="str">
        <f>VLOOKUP($D2485,metadata!$B$2:$S$451,7,0)</f>
        <v>i</v>
      </c>
      <c r="K2485">
        <f>VLOOKUP($D2485,metadata!$B$2:$S$451,8,0)</f>
        <v>21</v>
      </c>
      <c r="L2485">
        <f>VLOOKUP($D2485,metadata!$B$2:$S$451,9,0)</f>
        <v>12</v>
      </c>
      <c r="M2485" t="str">
        <f>VLOOKUP($D2485,metadata!$B$2:$S$451,10,0)</f>
        <v/>
      </c>
      <c r="N2485" t="str">
        <f>VLOOKUP($D2485,metadata!$B$2:$S$451,11,0)</f>
        <v>Aedes albopictus</v>
      </c>
      <c r="O2485" t="str">
        <f>VLOOKUP($D2485,metadata!$B$2:$S$451,12,0)</f>
        <v>diptera</v>
      </c>
      <c r="P2485" t="str">
        <f>VLOOKUP($D2485,metadata!$B$2:$S$451,13,0)</f>
        <v>WAV</v>
      </c>
      <c r="Q2485">
        <f>VLOOKUP($D2485,metadata!$B$2:$S$451,14,0)</f>
        <v>37.033333333333303</v>
      </c>
      <c r="R2485">
        <f>VLOOKUP($D2485,metadata!$B$2:$S$451,15,0)</f>
        <v>-77.116666666666703</v>
      </c>
      <c r="S2485" t="str">
        <f>VLOOKUP($D2485,metadata!$B$2:$S$451,16,0)</f>
        <v/>
      </c>
      <c r="T2485" t="str">
        <f>VLOOKUP($D2485,metadata!$B$2:$S$451,17,0)</f>
        <v/>
      </c>
      <c r="U2485" t="str">
        <f>VLOOKUP($D2485,metadata!$B$2:$S$451,18,0)</f>
        <v/>
      </c>
      <c r="V2485">
        <f>VLOOKUP($D2485,metadata!$B$2:$Z$451,19,0)</f>
        <v>614.5</v>
      </c>
      <c r="W2485" t="str">
        <f>VLOOKUP($D2485,metadata!$B$2:$Z$451,20,0)</f>
        <v>acc</v>
      </c>
      <c r="X2485" t="str">
        <f>VLOOKUP($D2485,metadata!$B$2:$Z$451,21,0)</f>
        <v/>
      </c>
      <c r="Y2485" t="str">
        <f>VLOOKUP($D2485,metadata!$B$2:$Z$451,22,0)</f>
        <v>55-20</v>
      </c>
      <c r="Z2485" t="str">
        <f>VLOOKUP($D2485,metadata!$B$2:$Z$451,23,0)</f>
        <v/>
      </c>
      <c r="AA2485" t="str">
        <f>VLOOKUP($D2485,metadata!$B$2:$Z$451,24,0)</f>
        <v/>
      </c>
      <c r="AB2485" t="str">
        <f>VLOOKUP($D2485,metadata!$B$2:$Z$451,25,0)</f>
        <v/>
      </c>
      <c r="AC2485">
        <v>13.451448040885801</v>
      </c>
      <c r="AD2485">
        <v>46.876957740286798</v>
      </c>
      <c r="AF2485">
        <f>IF(AE2485="",V2485,AE2485)</f>
        <v>614.5</v>
      </c>
      <c r="AG2485">
        <v>13.5</v>
      </c>
      <c r="AH2485">
        <v>2012</v>
      </c>
      <c r="AI2485" t="s">
        <v>37</v>
      </c>
      <c r="AJ2485" t="s">
        <v>37</v>
      </c>
    </row>
    <row r="2486" spans="3:36" x14ac:dyDescent="0.3">
      <c r="C2486">
        <v>2486</v>
      </c>
      <c r="D2486" t="str">
        <f t="shared" si="71"/>
        <v>55-WAV</v>
      </c>
      <c r="E2486" t="str">
        <f>VLOOKUP($D2486,metadata!$B$2:$S$451,2,0)</f>
        <v>Urbanski, J; Mogi, M; O'Donnell, D; DeCotiis, M; Toma, T; Armbruster, P</v>
      </c>
      <c r="F2486" t="str">
        <f>VLOOKUP($D2486,metadata!$B$2:$S$451,3,0)</f>
        <v>Rapid Adaptive Evolution of Photoperiodic Response during Invasion and Range Expansion across a Climatic Gradient</v>
      </c>
      <c r="G2486" t="str">
        <f>VLOOKUP($D2486,metadata!$B$2:$S$451,4,0)</f>
        <v>10.1086/664709</v>
      </c>
      <c r="H2486" t="str">
        <f>VLOOKUP($D2486,metadata!$B$2:$S$451,5,0)</f>
        <v>y</v>
      </c>
      <c r="I2486" t="str">
        <f>VLOOKUP($D2486,metadata!$B$2:$S$451,6,0)</f>
        <v>a</v>
      </c>
      <c r="J2486" t="str">
        <f>VLOOKUP($D2486,metadata!$B$2:$S$451,7,0)</f>
        <v>i</v>
      </c>
      <c r="K2486">
        <f>VLOOKUP($D2486,metadata!$B$2:$S$451,8,0)</f>
        <v>21</v>
      </c>
      <c r="L2486">
        <f>VLOOKUP($D2486,metadata!$B$2:$S$451,9,0)</f>
        <v>12</v>
      </c>
      <c r="M2486" t="str">
        <f>VLOOKUP($D2486,metadata!$B$2:$S$451,10,0)</f>
        <v/>
      </c>
      <c r="N2486" t="str">
        <f>VLOOKUP($D2486,metadata!$B$2:$S$451,11,0)</f>
        <v>Aedes albopictus</v>
      </c>
      <c r="O2486" t="str">
        <f>VLOOKUP($D2486,metadata!$B$2:$S$451,12,0)</f>
        <v>diptera</v>
      </c>
      <c r="P2486" t="str">
        <f>VLOOKUP($D2486,metadata!$B$2:$S$451,13,0)</f>
        <v>WAV</v>
      </c>
      <c r="Q2486">
        <f>VLOOKUP($D2486,metadata!$B$2:$S$451,14,0)</f>
        <v>37.033333333333303</v>
      </c>
      <c r="R2486">
        <f>VLOOKUP($D2486,metadata!$B$2:$S$451,15,0)</f>
        <v>-77.116666666666703</v>
      </c>
      <c r="S2486" t="str">
        <f>VLOOKUP($D2486,metadata!$B$2:$S$451,16,0)</f>
        <v/>
      </c>
      <c r="T2486" t="str">
        <f>VLOOKUP($D2486,metadata!$B$2:$S$451,17,0)</f>
        <v/>
      </c>
      <c r="U2486" t="str">
        <f>VLOOKUP($D2486,metadata!$B$2:$S$451,18,0)</f>
        <v/>
      </c>
      <c r="V2486">
        <f>VLOOKUP($D2486,metadata!$B$2:$Z$451,19,0)</f>
        <v>614.5</v>
      </c>
      <c r="W2486" t="str">
        <f>VLOOKUP($D2486,metadata!$B$2:$Z$451,20,0)</f>
        <v>acc</v>
      </c>
      <c r="X2486" t="str">
        <f>VLOOKUP($D2486,metadata!$B$2:$Z$451,21,0)</f>
        <v/>
      </c>
      <c r="Y2486" t="str">
        <f>VLOOKUP($D2486,metadata!$B$2:$Z$451,22,0)</f>
        <v>55-20</v>
      </c>
      <c r="Z2486" t="str">
        <f>VLOOKUP($D2486,metadata!$B$2:$Z$451,23,0)</f>
        <v/>
      </c>
      <c r="AA2486" t="str">
        <f>VLOOKUP($D2486,metadata!$B$2:$Z$451,24,0)</f>
        <v/>
      </c>
      <c r="AB2486" t="str">
        <f>VLOOKUP($D2486,metadata!$B$2:$Z$451,25,0)</f>
        <v/>
      </c>
      <c r="AC2486">
        <v>13.7376490630323</v>
      </c>
      <c r="AD2486">
        <v>23.962191570039</v>
      </c>
      <c r="AF2486">
        <f>IF(AE2486="",V2486,AE2486)</f>
        <v>614.5</v>
      </c>
      <c r="AG2486">
        <v>13.75</v>
      </c>
      <c r="AH2486">
        <v>2012</v>
      </c>
      <c r="AI2486" t="s">
        <v>37</v>
      </c>
      <c r="AJ2486" t="s">
        <v>37</v>
      </c>
    </row>
    <row r="2487" spans="3:36" x14ac:dyDescent="0.3">
      <c r="C2487">
        <v>2487</v>
      </c>
      <c r="D2487" t="str">
        <f t="shared" si="71"/>
        <v>55-WAV</v>
      </c>
      <c r="E2487" t="str">
        <f>VLOOKUP($D2487,metadata!$B$2:$S$451,2,0)</f>
        <v>Urbanski, J; Mogi, M; O'Donnell, D; DeCotiis, M; Toma, T; Armbruster, P</v>
      </c>
      <c r="F2487" t="str">
        <f>VLOOKUP($D2487,metadata!$B$2:$S$451,3,0)</f>
        <v>Rapid Adaptive Evolution of Photoperiodic Response during Invasion and Range Expansion across a Climatic Gradient</v>
      </c>
      <c r="G2487" t="str">
        <f>VLOOKUP($D2487,metadata!$B$2:$S$451,4,0)</f>
        <v>10.1086/664709</v>
      </c>
      <c r="H2487" t="str">
        <f>VLOOKUP($D2487,metadata!$B$2:$S$451,5,0)</f>
        <v>y</v>
      </c>
      <c r="I2487" t="str">
        <f>VLOOKUP($D2487,metadata!$B$2:$S$451,6,0)</f>
        <v>a</v>
      </c>
      <c r="J2487" t="str">
        <f>VLOOKUP($D2487,metadata!$B$2:$S$451,7,0)</f>
        <v>i</v>
      </c>
      <c r="K2487">
        <f>VLOOKUP($D2487,metadata!$B$2:$S$451,8,0)</f>
        <v>21</v>
      </c>
      <c r="L2487">
        <f>VLOOKUP($D2487,metadata!$B$2:$S$451,9,0)</f>
        <v>12</v>
      </c>
      <c r="M2487" t="str">
        <f>VLOOKUP($D2487,metadata!$B$2:$S$451,10,0)</f>
        <v/>
      </c>
      <c r="N2487" t="str">
        <f>VLOOKUP($D2487,metadata!$B$2:$S$451,11,0)</f>
        <v>Aedes albopictus</v>
      </c>
      <c r="O2487" t="str">
        <f>VLOOKUP($D2487,metadata!$B$2:$S$451,12,0)</f>
        <v>diptera</v>
      </c>
      <c r="P2487" t="str">
        <f>VLOOKUP($D2487,metadata!$B$2:$S$451,13,0)</f>
        <v>WAV</v>
      </c>
      <c r="Q2487">
        <f>VLOOKUP($D2487,metadata!$B$2:$S$451,14,0)</f>
        <v>37.033333333333303</v>
      </c>
      <c r="R2487">
        <f>VLOOKUP($D2487,metadata!$B$2:$S$451,15,0)</f>
        <v>-77.116666666666703</v>
      </c>
      <c r="S2487" t="str">
        <f>VLOOKUP($D2487,metadata!$B$2:$S$451,16,0)</f>
        <v/>
      </c>
      <c r="T2487" t="str">
        <f>VLOOKUP($D2487,metadata!$B$2:$S$451,17,0)</f>
        <v/>
      </c>
      <c r="U2487" t="str">
        <f>VLOOKUP($D2487,metadata!$B$2:$S$451,18,0)</f>
        <v/>
      </c>
      <c r="V2487">
        <f>VLOOKUP($D2487,metadata!$B$2:$Z$451,19,0)</f>
        <v>614.5</v>
      </c>
      <c r="W2487" t="str">
        <f>VLOOKUP($D2487,metadata!$B$2:$Z$451,20,0)</f>
        <v>acc</v>
      </c>
      <c r="X2487" t="str">
        <f>VLOOKUP($D2487,metadata!$B$2:$Z$451,21,0)</f>
        <v/>
      </c>
      <c r="Y2487" t="str">
        <f>VLOOKUP($D2487,metadata!$B$2:$Z$451,22,0)</f>
        <v>55-20</v>
      </c>
      <c r="Z2487" t="str">
        <f>VLOOKUP($D2487,metadata!$B$2:$Z$451,23,0)</f>
        <v/>
      </c>
      <c r="AA2487" t="str">
        <f>VLOOKUP($D2487,metadata!$B$2:$Z$451,24,0)</f>
        <v/>
      </c>
      <c r="AB2487" t="str">
        <f>VLOOKUP($D2487,metadata!$B$2:$Z$451,25,0)</f>
        <v/>
      </c>
      <c r="AC2487">
        <v>13.9829642248722</v>
      </c>
      <c r="AD2487">
        <v>13.6297191844809</v>
      </c>
      <c r="AF2487">
        <f>IF(AE2487="",V2487,AE2487)</f>
        <v>614.5</v>
      </c>
      <c r="AG2487">
        <v>14</v>
      </c>
      <c r="AH2487">
        <v>2012</v>
      </c>
      <c r="AI2487" t="s">
        <v>37</v>
      </c>
      <c r="AJ2487" t="s">
        <v>37</v>
      </c>
    </row>
    <row r="2488" spans="3:36" x14ac:dyDescent="0.3">
      <c r="C2488">
        <v>2488</v>
      </c>
      <c r="D2488" t="str">
        <f t="shared" si="71"/>
        <v>55-WAV</v>
      </c>
      <c r="E2488" t="str">
        <f>VLOOKUP($D2488,metadata!$B$2:$S$451,2,0)</f>
        <v>Urbanski, J; Mogi, M; O'Donnell, D; DeCotiis, M; Toma, T; Armbruster, P</v>
      </c>
      <c r="F2488" t="str">
        <f>VLOOKUP($D2488,metadata!$B$2:$S$451,3,0)</f>
        <v>Rapid Adaptive Evolution of Photoperiodic Response during Invasion and Range Expansion across a Climatic Gradient</v>
      </c>
      <c r="G2488" t="str">
        <f>VLOOKUP($D2488,metadata!$B$2:$S$451,4,0)</f>
        <v>10.1086/664709</v>
      </c>
      <c r="H2488" t="str">
        <f>VLOOKUP($D2488,metadata!$B$2:$S$451,5,0)</f>
        <v>y</v>
      </c>
      <c r="I2488" t="str">
        <f>VLOOKUP($D2488,metadata!$B$2:$S$451,6,0)</f>
        <v>a</v>
      </c>
      <c r="J2488" t="str">
        <f>VLOOKUP($D2488,metadata!$B$2:$S$451,7,0)</f>
        <v>i</v>
      </c>
      <c r="K2488">
        <f>VLOOKUP($D2488,metadata!$B$2:$S$451,8,0)</f>
        <v>21</v>
      </c>
      <c r="L2488">
        <f>VLOOKUP($D2488,metadata!$B$2:$S$451,9,0)</f>
        <v>12</v>
      </c>
      <c r="M2488" t="str">
        <f>VLOOKUP($D2488,metadata!$B$2:$S$451,10,0)</f>
        <v/>
      </c>
      <c r="N2488" t="str">
        <f>VLOOKUP($D2488,metadata!$B$2:$S$451,11,0)</f>
        <v>Aedes albopictus</v>
      </c>
      <c r="O2488" t="str">
        <f>VLOOKUP($D2488,metadata!$B$2:$S$451,12,0)</f>
        <v>diptera</v>
      </c>
      <c r="P2488" t="str">
        <f>VLOOKUP($D2488,metadata!$B$2:$S$451,13,0)</f>
        <v>WAV</v>
      </c>
      <c r="Q2488">
        <f>VLOOKUP($D2488,metadata!$B$2:$S$451,14,0)</f>
        <v>37.033333333333303</v>
      </c>
      <c r="R2488">
        <f>VLOOKUP($D2488,metadata!$B$2:$S$451,15,0)</f>
        <v>-77.116666666666703</v>
      </c>
      <c r="S2488" t="str">
        <f>VLOOKUP($D2488,metadata!$B$2:$S$451,16,0)</f>
        <v/>
      </c>
      <c r="T2488" t="str">
        <f>VLOOKUP($D2488,metadata!$B$2:$S$451,17,0)</f>
        <v/>
      </c>
      <c r="U2488" t="str">
        <f>VLOOKUP($D2488,metadata!$B$2:$S$451,18,0)</f>
        <v/>
      </c>
      <c r="V2488">
        <f>VLOOKUP($D2488,metadata!$B$2:$Z$451,19,0)</f>
        <v>614.5</v>
      </c>
      <c r="W2488" t="str">
        <f>VLOOKUP($D2488,metadata!$B$2:$Z$451,20,0)</f>
        <v>acc</v>
      </c>
      <c r="X2488" t="str">
        <f>VLOOKUP($D2488,metadata!$B$2:$Z$451,21,0)</f>
        <v/>
      </c>
      <c r="Y2488" t="str">
        <f>VLOOKUP($D2488,metadata!$B$2:$Z$451,22,0)</f>
        <v>55-20</v>
      </c>
      <c r="Z2488" t="str">
        <f>VLOOKUP($D2488,metadata!$B$2:$Z$451,23,0)</f>
        <v/>
      </c>
      <c r="AA2488" t="str">
        <f>VLOOKUP($D2488,metadata!$B$2:$Z$451,24,0)</f>
        <v/>
      </c>
      <c r="AB2488" t="str">
        <f>VLOOKUP($D2488,metadata!$B$2:$Z$451,25,0)</f>
        <v/>
      </c>
      <c r="AC2488">
        <v>14.228279386712</v>
      </c>
      <c r="AD2488">
        <v>6.2004726053745198</v>
      </c>
      <c r="AF2488">
        <f>IF(AE2488="",V2488,AE2488)</f>
        <v>614.5</v>
      </c>
      <c r="AG2488">
        <v>14.25</v>
      </c>
      <c r="AH2488">
        <v>2012</v>
      </c>
      <c r="AI2488" t="s">
        <v>37</v>
      </c>
      <c r="AJ2488" t="s">
        <v>37</v>
      </c>
    </row>
    <row r="2489" spans="3:36" x14ac:dyDescent="0.3">
      <c r="C2489">
        <v>2489</v>
      </c>
      <c r="D2489" t="str">
        <f t="shared" si="71"/>
        <v>55-WAV</v>
      </c>
      <c r="E2489" t="str">
        <f>VLOOKUP($D2489,metadata!$B$2:$S$451,2,0)</f>
        <v>Urbanski, J; Mogi, M; O'Donnell, D; DeCotiis, M; Toma, T; Armbruster, P</v>
      </c>
      <c r="F2489" t="str">
        <f>VLOOKUP($D2489,metadata!$B$2:$S$451,3,0)</f>
        <v>Rapid Adaptive Evolution of Photoperiodic Response during Invasion and Range Expansion across a Climatic Gradient</v>
      </c>
      <c r="G2489" t="str">
        <f>VLOOKUP($D2489,metadata!$B$2:$S$451,4,0)</f>
        <v>10.1086/664709</v>
      </c>
      <c r="H2489" t="str">
        <f>VLOOKUP($D2489,metadata!$B$2:$S$451,5,0)</f>
        <v>y</v>
      </c>
      <c r="I2489" t="str">
        <f>VLOOKUP($D2489,metadata!$B$2:$S$451,6,0)</f>
        <v>a</v>
      </c>
      <c r="J2489" t="str">
        <f>VLOOKUP($D2489,metadata!$B$2:$S$451,7,0)</f>
        <v>i</v>
      </c>
      <c r="K2489">
        <f>VLOOKUP($D2489,metadata!$B$2:$S$451,8,0)</f>
        <v>21</v>
      </c>
      <c r="L2489">
        <f>VLOOKUP($D2489,metadata!$B$2:$S$451,9,0)</f>
        <v>12</v>
      </c>
      <c r="M2489" t="str">
        <f>VLOOKUP($D2489,metadata!$B$2:$S$451,10,0)</f>
        <v/>
      </c>
      <c r="N2489" t="str">
        <f>VLOOKUP($D2489,metadata!$B$2:$S$451,11,0)</f>
        <v>Aedes albopictus</v>
      </c>
      <c r="O2489" t="str">
        <f>VLOOKUP($D2489,metadata!$B$2:$S$451,12,0)</f>
        <v>diptera</v>
      </c>
      <c r="P2489" t="str">
        <f>VLOOKUP($D2489,metadata!$B$2:$S$451,13,0)</f>
        <v>WAV</v>
      </c>
      <c r="Q2489">
        <f>VLOOKUP($D2489,metadata!$B$2:$S$451,14,0)</f>
        <v>37.033333333333303</v>
      </c>
      <c r="R2489">
        <f>VLOOKUP($D2489,metadata!$B$2:$S$451,15,0)</f>
        <v>-77.116666666666703</v>
      </c>
      <c r="S2489" t="str">
        <f>VLOOKUP($D2489,metadata!$B$2:$S$451,16,0)</f>
        <v/>
      </c>
      <c r="T2489" t="str">
        <f>VLOOKUP($D2489,metadata!$B$2:$S$451,17,0)</f>
        <v/>
      </c>
      <c r="U2489" t="str">
        <f>VLOOKUP($D2489,metadata!$B$2:$S$451,18,0)</f>
        <v/>
      </c>
      <c r="V2489">
        <f>VLOOKUP($D2489,metadata!$B$2:$Z$451,19,0)</f>
        <v>614.5</v>
      </c>
      <c r="W2489" t="str">
        <f>VLOOKUP($D2489,metadata!$B$2:$Z$451,20,0)</f>
        <v>acc</v>
      </c>
      <c r="X2489" t="str">
        <f>VLOOKUP($D2489,metadata!$B$2:$Z$451,21,0)</f>
        <v/>
      </c>
      <c r="Y2489" t="str">
        <f>VLOOKUP($D2489,metadata!$B$2:$Z$451,22,0)</f>
        <v>55-20</v>
      </c>
      <c r="Z2489" t="str">
        <f>VLOOKUP($D2489,metadata!$B$2:$Z$451,23,0)</f>
        <v/>
      </c>
      <c r="AA2489" t="str">
        <f>VLOOKUP($D2489,metadata!$B$2:$Z$451,24,0)</f>
        <v/>
      </c>
      <c r="AB2489" t="str">
        <f>VLOOKUP($D2489,metadata!$B$2:$Z$451,25,0)</f>
        <v/>
      </c>
      <c r="AC2489">
        <v>14.473594548551899</v>
      </c>
      <c r="AD2489">
        <v>13.448645381106701</v>
      </c>
      <c r="AF2489">
        <f>IF(AE2489="",V2489,AE2489)</f>
        <v>614.5</v>
      </c>
      <c r="AG2489">
        <v>14.5</v>
      </c>
      <c r="AH2489">
        <v>2012</v>
      </c>
      <c r="AI2489" t="s">
        <v>37</v>
      </c>
      <c r="AJ2489" t="s">
        <v>37</v>
      </c>
    </row>
    <row r="2490" spans="3:36" x14ac:dyDescent="0.3">
      <c r="C2490">
        <v>2490</v>
      </c>
      <c r="D2490" t="str">
        <f t="shared" si="71"/>
        <v>55-WAV</v>
      </c>
      <c r="E2490" t="str">
        <f>VLOOKUP($D2490,metadata!$B$2:$S$451,2,0)</f>
        <v>Urbanski, J; Mogi, M; O'Donnell, D; DeCotiis, M; Toma, T; Armbruster, P</v>
      </c>
      <c r="F2490" t="str">
        <f>VLOOKUP($D2490,metadata!$B$2:$S$451,3,0)</f>
        <v>Rapid Adaptive Evolution of Photoperiodic Response during Invasion and Range Expansion across a Climatic Gradient</v>
      </c>
      <c r="G2490" t="str">
        <f>VLOOKUP($D2490,metadata!$B$2:$S$451,4,0)</f>
        <v>10.1086/664709</v>
      </c>
      <c r="H2490" t="str">
        <f>VLOOKUP($D2490,metadata!$B$2:$S$451,5,0)</f>
        <v>y</v>
      </c>
      <c r="I2490" t="str">
        <f>VLOOKUP($D2490,metadata!$B$2:$S$451,6,0)</f>
        <v>a</v>
      </c>
      <c r="J2490" t="str">
        <f>VLOOKUP($D2490,metadata!$B$2:$S$451,7,0)</f>
        <v>i</v>
      </c>
      <c r="K2490">
        <f>VLOOKUP($D2490,metadata!$B$2:$S$451,8,0)</f>
        <v>21</v>
      </c>
      <c r="L2490">
        <f>VLOOKUP($D2490,metadata!$B$2:$S$451,9,0)</f>
        <v>12</v>
      </c>
      <c r="M2490" t="str">
        <f>VLOOKUP($D2490,metadata!$B$2:$S$451,10,0)</f>
        <v/>
      </c>
      <c r="N2490" t="str">
        <f>VLOOKUP($D2490,metadata!$B$2:$S$451,11,0)</f>
        <v>Aedes albopictus</v>
      </c>
      <c r="O2490" t="str">
        <f>VLOOKUP($D2490,metadata!$B$2:$S$451,12,0)</f>
        <v>diptera</v>
      </c>
      <c r="P2490" t="str">
        <f>VLOOKUP($D2490,metadata!$B$2:$S$451,13,0)</f>
        <v>WAV</v>
      </c>
      <c r="Q2490">
        <f>VLOOKUP($D2490,metadata!$B$2:$S$451,14,0)</f>
        <v>37.033333333333303</v>
      </c>
      <c r="R2490">
        <f>VLOOKUP($D2490,metadata!$B$2:$S$451,15,0)</f>
        <v>-77.116666666666703</v>
      </c>
      <c r="S2490" t="str">
        <f>VLOOKUP($D2490,metadata!$B$2:$S$451,16,0)</f>
        <v/>
      </c>
      <c r="T2490" t="str">
        <f>VLOOKUP($D2490,metadata!$B$2:$S$451,17,0)</f>
        <v/>
      </c>
      <c r="U2490" t="str">
        <f>VLOOKUP($D2490,metadata!$B$2:$S$451,18,0)</f>
        <v/>
      </c>
      <c r="V2490">
        <f>VLOOKUP($D2490,metadata!$B$2:$Z$451,19,0)</f>
        <v>614.5</v>
      </c>
      <c r="W2490" t="str">
        <f>VLOOKUP($D2490,metadata!$B$2:$Z$451,20,0)</f>
        <v>acc</v>
      </c>
      <c r="X2490" t="str">
        <f>VLOOKUP($D2490,metadata!$B$2:$Z$451,21,0)</f>
        <v/>
      </c>
      <c r="Y2490" t="str">
        <f>VLOOKUP($D2490,metadata!$B$2:$Z$451,22,0)</f>
        <v>55-20</v>
      </c>
      <c r="Z2490" t="str">
        <f>VLOOKUP($D2490,metadata!$B$2:$Z$451,23,0)</f>
        <v/>
      </c>
      <c r="AA2490" t="str">
        <f>VLOOKUP($D2490,metadata!$B$2:$Z$451,24,0)</f>
        <v/>
      </c>
      <c r="AB2490" t="str">
        <f>VLOOKUP($D2490,metadata!$B$2:$Z$451,25,0)</f>
        <v/>
      </c>
      <c r="AC2490">
        <v>15.9727427597955</v>
      </c>
      <c r="AD2490">
        <v>0.64626037258888402</v>
      </c>
      <c r="AF2490">
        <f>IF(AE2490="",V2490,AE2490)</f>
        <v>614.5</v>
      </c>
      <c r="AG2490">
        <v>16</v>
      </c>
      <c r="AH2490">
        <v>2012</v>
      </c>
      <c r="AI2490" t="s">
        <v>37</v>
      </c>
      <c r="AJ2490" t="s">
        <v>37</v>
      </c>
    </row>
    <row r="2491" spans="3:36" x14ac:dyDescent="0.3">
      <c r="C2491">
        <v>2491</v>
      </c>
      <c r="D2491" t="str">
        <f t="shared" si="71"/>
        <v>55-ZIO</v>
      </c>
      <c r="E2491" t="str">
        <f>VLOOKUP($D2491,metadata!$B$2:$S$451,2,0)</f>
        <v>Urbanski, J; Mogi, M; O'Donnell, D; DeCotiis, M; Toma, T; Armbruster, P</v>
      </c>
      <c r="F2491" t="str">
        <f>VLOOKUP($D2491,metadata!$B$2:$S$451,3,0)</f>
        <v>Rapid Adaptive Evolution of Photoperiodic Response during Invasion and Range Expansion across a Climatic Gradient</v>
      </c>
      <c r="G2491" t="str">
        <f>VLOOKUP($D2491,metadata!$B$2:$S$451,4,0)</f>
        <v>10.1086/664709</v>
      </c>
      <c r="H2491" t="str">
        <f>VLOOKUP($D2491,metadata!$B$2:$S$451,5,0)</f>
        <v>y</v>
      </c>
      <c r="I2491" t="str">
        <f>VLOOKUP($D2491,metadata!$B$2:$S$451,6,0)</f>
        <v>a</v>
      </c>
      <c r="J2491" t="str">
        <f>VLOOKUP($D2491,metadata!$B$2:$S$451,7,0)</f>
        <v>i</v>
      </c>
      <c r="K2491">
        <f>VLOOKUP($D2491,metadata!$B$2:$S$451,8,0)</f>
        <v>21</v>
      </c>
      <c r="L2491">
        <f>VLOOKUP($D2491,metadata!$B$2:$S$451,9,0)</f>
        <v>12</v>
      </c>
      <c r="M2491" t="str">
        <f>VLOOKUP($D2491,metadata!$B$2:$S$451,10,0)</f>
        <v/>
      </c>
      <c r="N2491" t="str">
        <f>VLOOKUP($D2491,metadata!$B$2:$S$451,11,0)</f>
        <v>Aedes albopictus</v>
      </c>
      <c r="O2491" t="str">
        <f>VLOOKUP($D2491,metadata!$B$2:$S$451,12,0)</f>
        <v>diptera</v>
      </c>
      <c r="P2491" t="str">
        <f>VLOOKUP($D2491,metadata!$B$2:$S$451,13,0)</f>
        <v>ZIO</v>
      </c>
      <c r="Q2491">
        <f>VLOOKUP($D2491,metadata!$B$2:$S$451,14,0)</f>
        <v>33.75</v>
      </c>
      <c r="R2491">
        <f>VLOOKUP($D2491,metadata!$B$2:$S$451,15,0)</f>
        <v>-80.033333333333303</v>
      </c>
      <c r="S2491" t="str">
        <f>VLOOKUP($D2491,metadata!$B$2:$S$451,16,0)</f>
        <v/>
      </c>
      <c r="T2491" t="str">
        <f>VLOOKUP($D2491,metadata!$B$2:$S$451,17,0)</f>
        <v/>
      </c>
      <c r="U2491" t="str">
        <f>VLOOKUP($D2491,metadata!$B$2:$S$451,18,0)</f>
        <v/>
      </c>
      <c r="V2491">
        <f>VLOOKUP($D2491,metadata!$B$2:$Z$451,19,0)</f>
        <v>626.5</v>
      </c>
      <c r="W2491" t="str">
        <f>VLOOKUP($D2491,metadata!$B$2:$Z$451,20,0)</f>
        <v>acc</v>
      </c>
      <c r="X2491" t="str">
        <f>VLOOKUP($D2491,metadata!$B$2:$Z$451,21,0)</f>
        <v/>
      </c>
      <c r="Y2491" t="str">
        <f>VLOOKUP($D2491,metadata!$B$2:$Z$451,22,0)</f>
        <v>55-21</v>
      </c>
      <c r="Z2491" t="str">
        <f>VLOOKUP($D2491,metadata!$B$2:$Z$451,23,0)</f>
        <v/>
      </c>
      <c r="AA2491" t="str">
        <f>VLOOKUP($D2491,metadata!$B$2:$Z$451,24,0)</f>
        <v/>
      </c>
      <c r="AB2491" t="str">
        <f>VLOOKUP($D2491,metadata!$B$2:$Z$451,25,0)</f>
        <v/>
      </c>
      <c r="AC2491">
        <v>8.0135594079480903</v>
      </c>
      <c r="AD2491">
        <v>92.8819444444444</v>
      </c>
      <c r="AF2491">
        <f>IF(AE2491="",V2491,AE2491)</f>
        <v>626.5</v>
      </c>
      <c r="AG2491">
        <v>8</v>
      </c>
      <c r="AH2491">
        <v>2012</v>
      </c>
      <c r="AI2491" t="s">
        <v>37</v>
      </c>
      <c r="AJ2491" t="s">
        <v>37</v>
      </c>
    </row>
    <row r="2492" spans="3:36" x14ac:dyDescent="0.3">
      <c r="C2492">
        <v>2492</v>
      </c>
      <c r="D2492" t="str">
        <f t="shared" si="71"/>
        <v>55-ZIO</v>
      </c>
      <c r="E2492" t="str">
        <f>VLOOKUP($D2492,metadata!$B$2:$S$451,2,0)</f>
        <v>Urbanski, J; Mogi, M; O'Donnell, D; DeCotiis, M; Toma, T; Armbruster, P</v>
      </c>
      <c r="F2492" t="str">
        <f>VLOOKUP($D2492,metadata!$B$2:$S$451,3,0)</f>
        <v>Rapid Adaptive Evolution of Photoperiodic Response during Invasion and Range Expansion across a Climatic Gradient</v>
      </c>
      <c r="G2492" t="str">
        <f>VLOOKUP($D2492,metadata!$B$2:$S$451,4,0)</f>
        <v>10.1086/664709</v>
      </c>
      <c r="H2492" t="str">
        <f>VLOOKUP($D2492,metadata!$B$2:$S$451,5,0)</f>
        <v>y</v>
      </c>
      <c r="I2492" t="str">
        <f>VLOOKUP($D2492,metadata!$B$2:$S$451,6,0)</f>
        <v>a</v>
      </c>
      <c r="J2492" t="str">
        <f>VLOOKUP($D2492,metadata!$B$2:$S$451,7,0)</f>
        <v>i</v>
      </c>
      <c r="K2492">
        <f>VLOOKUP($D2492,metadata!$B$2:$S$451,8,0)</f>
        <v>21</v>
      </c>
      <c r="L2492">
        <f>VLOOKUP($D2492,metadata!$B$2:$S$451,9,0)</f>
        <v>12</v>
      </c>
      <c r="M2492" t="str">
        <f>VLOOKUP($D2492,metadata!$B$2:$S$451,10,0)</f>
        <v/>
      </c>
      <c r="N2492" t="str">
        <f>VLOOKUP($D2492,metadata!$B$2:$S$451,11,0)</f>
        <v>Aedes albopictus</v>
      </c>
      <c r="O2492" t="str">
        <f>VLOOKUP($D2492,metadata!$B$2:$S$451,12,0)</f>
        <v>diptera</v>
      </c>
      <c r="P2492" t="str">
        <f>VLOOKUP($D2492,metadata!$B$2:$S$451,13,0)</f>
        <v>ZIO</v>
      </c>
      <c r="Q2492">
        <f>VLOOKUP($D2492,metadata!$B$2:$S$451,14,0)</f>
        <v>33.75</v>
      </c>
      <c r="R2492">
        <f>VLOOKUP($D2492,metadata!$B$2:$S$451,15,0)</f>
        <v>-80.033333333333303</v>
      </c>
      <c r="S2492" t="str">
        <f>VLOOKUP($D2492,metadata!$B$2:$S$451,16,0)</f>
        <v/>
      </c>
      <c r="T2492" t="str">
        <f>VLOOKUP($D2492,metadata!$B$2:$S$451,17,0)</f>
        <v/>
      </c>
      <c r="U2492" t="str">
        <f>VLOOKUP($D2492,metadata!$B$2:$S$451,18,0)</f>
        <v/>
      </c>
      <c r="V2492">
        <f>VLOOKUP($D2492,metadata!$B$2:$Z$451,19,0)</f>
        <v>626.5</v>
      </c>
      <c r="W2492" t="str">
        <f>VLOOKUP($D2492,metadata!$B$2:$Z$451,20,0)</f>
        <v>acc</v>
      </c>
      <c r="X2492" t="str">
        <f>VLOOKUP($D2492,metadata!$B$2:$Z$451,21,0)</f>
        <v/>
      </c>
      <c r="Y2492" t="str">
        <f>VLOOKUP($D2492,metadata!$B$2:$Z$451,22,0)</f>
        <v>55-21</v>
      </c>
      <c r="Z2492" t="str">
        <f>VLOOKUP($D2492,metadata!$B$2:$Z$451,23,0)</f>
        <v/>
      </c>
      <c r="AA2492" t="str">
        <f>VLOOKUP($D2492,metadata!$B$2:$Z$451,24,0)</f>
        <v/>
      </c>
      <c r="AB2492" t="str">
        <f>VLOOKUP($D2492,metadata!$B$2:$Z$451,25,0)</f>
        <v/>
      </c>
      <c r="AC2492">
        <v>11.984058191402999</v>
      </c>
      <c r="AD2492">
        <v>90.7986111111111</v>
      </c>
      <c r="AF2492">
        <f>IF(AE2492="",V2492,AE2492)</f>
        <v>626.5</v>
      </c>
      <c r="AG2492">
        <v>12</v>
      </c>
      <c r="AH2492">
        <v>2012</v>
      </c>
      <c r="AI2492" t="s">
        <v>37</v>
      </c>
      <c r="AJ2492" t="s">
        <v>37</v>
      </c>
    </row>
    <row r="2493" spans="3:36" x14ac:dyDescent="0.3">
      <c r="C2493">
        <v>2493</v>
      </c>
      <c r="D2493" t="str">
        <f t="shared" si="71"/>
        <v>55-ZIO</v>
      </c>
      <c r="E2493" t="str">
        <f>VLOOKUP($D2493,metadata!$B$2:$S$451,2,0)</f>
        <v>Urbanski, J; Mogi, M; O'Donnell, D; DeCotiis, M; Toma, T; Armbruster, P</v>
      </c>
      <c r="F2493" t="str">
        <f>VLOOKUP($D2493,metadata!$B$2:$S$451,3,0)</f>
        <v>Rapid Adaptive Evolution of Photoperiodic Response during Invasion and Range Expansion across a Climatic Gradient</v>
      </c>
      <c r="G2493" t="str">
        <f>VLOOKUP($D2493,metadata!$B$2:$S$451,4,0)</f>
        <v>10.1086/664709</v>
      </c>
      <c r="H2493" t="str">
        <f>VLOOKUP($D2493,metadata!$B$2:$S$451,5,0)</f>
        <v>y</v>
      </c>
      <c r="I2493" t="str">
        <f>VLOOKUP($D2493,metadata!$B$2:$S$451,6,0)</f>
        <v>a</v>
      </c>
      <c r="J2493" t="str">
        <f>VLOOKUP($D2493,metadata!$B$2:$S$451,7,0)</f>
        <v>i</v>
      </c>
      <c r="K2493">
        <f>VLOOKUP($D2493,metadata!$B$2:$S$451,8,0)</f>
        <v>21</v>
      </c>
      <c r="L2493">
        <f>VLOOKUP($D2493,metadata!$B$2:$S$451,9,0)</f>
        <v>12</v>
      </c>
      <c r="M2493" t="str">
        <f>VLOOKUP($D2493,metadata!$B$2:$S$451,10,0)</f>
        <v/>
      </c>
      <c r="N2493" t="str">
        <f>VLOOKUP($D2493,metadata!$B$2:$S$451,11,0)</f>
        <v>Aedes albopictus</v>
      </c>
      <c r="O2493" t="str">
        <f>VLOOKUP($D2493,metadata!$B$2:$S$451,12,0)</f>
        <v>diptera</v>
      </c>
      <c r="P2493" t="str">
        <f>VLOOKUP($D2493,metadata!$B$2:$S$451,13,0)</f>
        <v>ZIO</v>
      </c>
      <c r="Q2493">
        <f>VLOOKUP($D2493,metadata!$B$2:$S$451,14,0)</f>
        <v>33.75</v>
      </c>
      <c r="R2493">
        <f>VLOOKUP($D2493,metadata!$B$2:$S$451,15,0)</f>
        <v>-80.033333333333303</v>
      </c>
      <c r="S2493" t="str">
        <f>VLOOKUP($D2493,metadata!$B$2:$S$451,16,0)</f>
        <v/>
      </c>
      <c r="T2493" t="str">
        <f>VLOOKUP($D2493,metadata!$B$2:$S$451,17,0)</f>
        <v/>
      </c>
      <c r="U2493" t="str">
        <f>VLOOKUP($D2493,metadata!$B$2:$S$451,18,0)</f>
        <v/>
      </c>
      <c r="V2493">
        <f>VLOOKUP($D2493,metadata!$B$2:$Z$451,19,0)</f>
        <v>626.5</v>
      </c>
      <c r="W2493" t="str">
        <f>VLOOKUP($D2493,metadata!$B$2:$Z$451,20,0)</f>
        <v>acc</v>
      </c>
      <c r="X2493" t="str">
        <f>VLOOKUP($D2493,metadata!$B$2:$Z$451,21,0)</f>
        <v/>
      </c>
      <c r="Y2493" t="str">
        <f>VLOOKUP($D2493,metadata!$B$2:$Z$451,22,0)</f>
        <v>55-21</v>
      </c>
      <c r="Z2493" t="str">
        <f>VLOOKUP($D2493,metadata!$B$2:$Z$451,23,0)</f>
        <v/>
      </c>
      <c r="AA2493" t="str">
        <f>VLOOKUP($D2493,metadata!$B$2:$Z$451,24,0)</f>
        <v/>
      </c>
      <c r="AB2493" t="str">
        <f>VLOOKUP($D2493,metadata!$B$2:$Z$451,25,0)</f>
        <v/>
      </c>
      <c r="AC2493">
        <v>12.5083130575831</v>
      </c>
      <c r="AD2493">
        <v>81.9444444444444</v>
      </c>
      <c r="AF2493">
        <f>IF(AE2493="",V2493,AE2493)</f>
        <v>626.5</v>
      </c>
      <c r="AG2493">
        <v>12.5</v>
      </c>
      <c r="AH2493">
        <v>2012</v>
      </c>
      <c r="AI2493" t="s">
        <v>37</v>
      </c>
      <c r="AJ2493" t="s">
        <v>37</v>
      </c>
    </row>
    <row r="2494" spans="3:36" x14ac:dyDescent="0.3">
      <c r="C2494">
        <v>2494</v>
      </c>
      <c r="D2494" t="str">
        <f t="shared" si="71"/>
        <v>55-ZIO</v>
      </c>
      <c r="E2494" t="str">
        <f>VLOOKUP($D2494,metadata!$B$2:$S$451,2,0)</f>
        <v>Urbanski, J; Mogi, M; O'Donnell, D; DeCotiis, M; Toma, T; Armbruster, P</v>
      </c>
      <c r="F2494" t="str">
        <f>VLOOKUP($D2494,metadata!$B$2:$S$451,3,0)</f>
        <v>Rapid Adaptive Evolution of Photoperiodic Response during Invasion and Range Expansion across a Climatic Gradient</v>
      </c>
      <c r="G2494" t="str">
        <f>VLOOKUP($D2494,metadata!$B$2:$S$451,4,0)</f>
        <v>10.1086/664709</v>
      </c>
      <c r="H2494" t="str">
        <f>VLOOKUP($D2494,metadata!$B$2:$S$451,5,0)</f>
        <v>y</v>
      </c>
      <c r="I2494" t="str">
        <f>VLOOKUP($D2494,metadata!$B$2:$S$451,6,0)</f>
        <v>a</v>
      </c>
      <c r="J2494" t="str">
        <f>VLOOKUP($D2494,metadata!$B$2:$S$451,7,0)</f>
        <v>i</v>
      </c>
      <c r="K2494">
        <f>VLOOKUP($D2494,metadata!$B$2:$S$451,8,0)</f>
        <v>21</v>
      </c>
      <c r="L2494">
        <f>VLOOKUP($D2494,metadata!$B$2:$S$451,9,0)</f>
        <v>12</v>
      </c>
      <c r="M2494" t="str">
        <f>VLOOKUP($D2494,metadata!$B$2:$S$451,10,0)</f>
        <v/>
      </c>
      <c r="N2494" t="str">
        <f>VLOOKUP($D2494,metadata!$B$2:$S$451,11,0)</f>
        <v>Aedes albopictus</v>
      </c>
      <c r="O2494" t="str">
        <f>VLOOKUP($D2494,metadata!$B$2:$S$451,12,0)</f>
        <v>diptera</v>
      </c>
      <c r="P2494" t="str">
        <f>VLOOKUP($D2494,metadata!$B$2:$S$451,13,0)</f>
        <v>ZIO</v>
      </c>
      <c r="Q2494">
        <f>VLOOKUP($D2494,metadata!$B$2:$S$451,14,0)</f>
        <v>33.75</v>
      </c>
      <c r="R2494">
        <f>VLOOKUP($D2494,metadata!$B$2:$S$451,15,0)</f>
        <v>-80.033333333333303</v>
      </c>
      <c r="S2494" t="str">
        <f>VLOOKUP($D2494,metadata!$B$2:$S$451,16,0)</f>
        <v/>
      </c>
      <c r="T2494" t="str">
        <f>VLOOKUP($D2494,metadata!$B$2:$S$451,17,0)</f>
        <v/>
      </c>
      <c r="U2494" t="str">
        <f>VLOOKUP($D2494,metadata!$B$2:$S$451,18,0)</f>
        <v/>
      </c>
      <c r="V2494">
        <f>VLOOKUP($D2494,metadata!$B$2:$Z$451,19,0)</f>
        <v>626.5</v>
      </c>
      <c r="W2494" t="str">
        <f>VLOOKUP($D2494,metadata!$B$2:$Z$451,20,0)</f>
        <v>acc</v>
      </c>
      <c r="X2494" t="str">
        <f>VLOOKUP($D2494,metadata!$B$2:$Z$451,21,0)</f>
        <v/>
      </c>
      <c r="Y2494" t="str">
        <f>VLOOKUP($D2494,metadata!$B$2:$Z$451,22,0)</f>
        <v>55-21</v>
      </c>
      <c r="Z2494" t="str">
        <f>VLOOKUP($D2494,metadata!$B$2:$Z$451,23,0)</f>
        <v/>
      </c>
      <c r="AA2494" t="str">
        <f>VLOOKUP($D2494,metadata!$B$2:$Z$451,24,0)</f>
        <v/>
      </c>
      <c r="AB2494" t="str">
        <f>VLOOKUP($D2494,metadata!$B$2:$Z$451,25,0)</f>
        <v/>
      </c>
      <c r="AC2494">
        <v>12.7541565287915</v>
      </c>
      <c r="AD2494">
        <v>65.9722222222222</v>
      </c>
      <c r="AF2494">
        <f>IF(AE2494="",V2494,AE2494)</f>
        <v>626.5</v>
      </c>
      <c r="AG2494">
        <v>12.75</v>
      </c>
      <c r="AH2494">
        <v>2012</v>
      </c>
      <c r="AI2494" t="s">
        <v>37</v>
      </c>
      <c r="AJ2494" t="s">
        <v>37</v>
      </c>
    </row>
    <row r="2495" spans="3:36" x14ac:dyDescent="0.3">
      <c r="C2495">
        <v>2495</v>
      </c>
      <c r="D2495" t="str">
        <f t="shared" si="71"/>
        <v>55-ZIO</v>
      </c>
      <c r="E2495" t="str">
        <f>VLOOKUP($D2495,metadata!$B$2:$S$451,2,0)</f>
        <v>Urbanski, J; Mogi, M; O'Donnell, D; DeCotiis, M; Toma, T; Armbruster, P</v>
      </c>
      <c r="F2495" t="str">
        <f>VLOOKUP($D2495,metadata!$B$2:$S$451,3,0)</f>
        <v>Rapid Adaptive Evolution of Photoperiodic Response during Invasion and Range Expansion across a Climatic Gradient</v>
      </c>
      <c r="G2495" t="str">
        <f>VLOOKUP($D2495,metadata!$B$2:$S$451,4,0)</f>
        <v>10.1086/664709</v>
      </c>
      <c r="H2495" t="str">
        <f>VLOOKUP($D2495,metadata!$B$2:$S$451,5,0)</f>
        <v>y</v>
      </c>
      <c r="I2495" t="str">
        <f>VLOOKUP($D2495,metadata!$B$2:$S$451,6,0)</f>
        <v>a</v>
      </c>
      <c r="J2495" t="str">
        <f>VLOOKUP($D2495,metadata!$B$2:$S$451,7,0)</f>
        <v>i</v>
      </c>
      <c r="K2495">
        <f>VLOOKUP($D2495,metadata!$B$2:$S$451,8,0)</f>
        <v>21</v>
      </c>
      <c r="L2495">
        <f>VLOOKUP($D2495,metadata!$B$2:$S$451,9,0)</f>
        <v>12</v>
      </c>
      <c r="M2495" t="str">
        <f>VLOOKUP($D2495,metadata!$B$2:$S$451,10,0)</f>
        <v/>
      </c>
      <c r="N2495" t="str">
        <f>VLOOKUP($D2495,metadata!$B$2:$S$451,11,0)</f>
        <v>Aedes albopictus</v>
      </c>
      <c r="O2495" t="str">
        <f>VLOOKUP($D2495,metadata!$B$2:$S$451,12,0)</f>
        <v>diptera</v>
      </c>
      <c r="P2495" t="str">
        <f>VLOOKUP($D2495,metadata!$B$2:$S$451,13,0)</f>
        <v>ZIO</v>
      </c>
      <c r="Q2495">
        <f>VLOOKUP($D2495,metadata!$B$2:$S$451,14,0)</f>
        <v>33.75</v>
      </c>
      <c r="R2495">
        <f>VLOOKUP($D2495,metadata!$B$2:$S$451,15,0)</f>
        <v>-80.033333333333303</v>
      </c>
      <c r="S2495" t="str">
        <f>VLOOKUP($D2495,metadata!$B$2:$S$451,16,0)</f>
        <v/>
      </c>
      <c r="T2495" t="str">
        <f>VLOOKUP($D2495,metadata!$B$2:$S$451,17,0)</f>
        <v/>
      </c>
      <c r="U2495" t="str">
        <f>VLOOKUP($D2495,metadata!$B$2:$S$451,18,0)</f>
        <v/>
      </c>
      <c r="V2495">
        <f>VLOOKUP($D2495,metadata!$B$2:$Z$451,19,0)</f>
        <v>626.5</v>
      </c>
      <c r="W2495" t="str">
        <f>VLOOKUP($D2495,metadata!$B$2:$Z$451,20,0)</f>
        <v>acc</v>
      </c>
      <c r="X2495" t="str">
        <f>VLOOKUP($D2495,metadata!$B$2:$Z$451,21,0)</f>
        <v/>
      </c>
      <c r="Y2495" t="str">
        <f>VLOOKUP($D2495,metadata!$B$2:$Z$451,22,0)</f>
        <v>55-21</v>
      </c>
      <c r="Z2495" t="str">
        <f>VLOOKUP($D2495,metadata!$B$2:$Z$451,23,0)</f>
        <v/>
      </c>
      <c r="AA2495" t="str">
        <f>VLOOKUP($D2495,metadata!$B$2:$Z$451,24,0)</f>
        <v/>
      </c>
      <c r="AB2495" t="str">
        <f>VLOOKUP($D2495,metadata!$B$2:$Z$451,25,0)</f>
        <v/>
      </c>
      <c r="AC2495">
        <v>13.0164993917274</v>
      </c>
      <c r="AD2495">
        <v>63.0208333333333</v>
      </c>
      <c r="AF2495">
        <f>IF(AE2495="",V2495,AE2495)</f>
        <v>626.5</v>
      </c>
      <c r="AG2495">
        <v>13</v>
      </c>
      <c r="AH2495">
        <v>2012</v>
      </c>
      <c r="AI2495" t="s">
        <v>37</v>
      </c>
      <c r="AJ2495" t="s">
        <v>37</v>
      </c>
    </row>
    <row r="2496" spans="3:36" x14ac:dyDescent="0.3">
      <c r="C2496">
        <v>2496</v>
      </c>
      <c r="D2496" t="str">
        <f t="shared" si="71"/>
        <v>55-ZIO</v>
      </c>
      <c r="E2496" t="str">
        <f>VLOOKUP($D2496,metadata!$B$2:$S$451,2,0)</f>
        <v>Urbanski, J; Mogi, M; O'Donnell, D; DeCotiis, M; Toma, T; Armbruster, P</v>
      </c>
      <c r="F2496" t="str">
        <f>VLOOKUP($D2496,metadata!$B$2:$S$451,3,0)</f>
        <v>Rapid Adaptive Evolution of Photoperiodic Response during Invasion and Range Expansion across a Climatic Gradient</v>
      </c>
      <c r="G2496" t="str">
        <f>VLOOKUP($D2496,metadata!$B$2:$S$451,4,0)</f>
        <v>10.1086/664709</v>
      </c>
      <c r="H2496" t="str">
        <f>VLOOKUP($D2496,metadata!$B$2:$S$451,5,0)</f>
        <v>y</v>
      </c>
      <c r="I2496" t="str">
        <f>VLOOKUP($D2496,metadata!$B$2:$S$451,6,0)</f>
        <v>a</v>
      </c>
      <c r="J2496" t="str">
        <f>VLOOKUP($D2496,metadata!$B$2:$S$451,7,0)</f>
        <v>i</v>
      </c>
      <c r="K2496">
        <f>VLOOKUP($D2496,metadata!$B$2:$S$451,8,0)</f>
        <v>21</v>
      </c>
      <c r="L2496">
        <f>VLOOKUP($D2496,metadata!$B$2:$S$451,9,0)</f>
        <v>12</v>
      </c>
      <c r="M2496" t="str">
        <f>VLOOKUP($D2496,metadata!$B$2:$S$451,10,0)</f>
        <v/>
      </c>
      <c r="N2496" t="str">
        <f>VLOOKUP($D2496,metadata!$B$2:$S$451,11,0)</f>
        <v>Aedes albopictus</v>
      </c>
      <c r="O2496" t="str">
        <f>VLOOKUP($D2496,metadata!$B$2:$S$451,12,0)</f>
        <v>diptera</v>
      </c>
      <c r="P2496" t="str">
        <f>VLOOKUP($D2496,metadata!$B$2:$S$451,13,0)</f>
        <v>ZIO</v>
      </c>
      <c r="Q2496">
        <f>VLOOKUP($D2496,metadata!$B$2:$S$451,14,0)</f>
        <v>33.75</v>
      </c>
      <c r="R2496">
        <f>VLOOKUP($D2496,metadata!$B$2:$S$451,15,0)</f>
        <v>-80.033333333333303</v>
      </c>
      <c r="S2496" t="str">
        <f>VLOOKUP($D2496,metadata!$B$2:$S$451,16,0)</f>
        <v/>
      </c>
      <c r="T2496" t="str">
        <f>VLOOKUP($D2496,metadata!$B$2:$S$451,17,0)</f>
        <v/>
      </c>
      <c r="U2496" t="str">
        <f>VLOOKUP($D2496,metadata!$B$2:$S$451,18,0)</f>
        <v/>
      </c>
      <c r="V2496">
        <f>VLOOKUP($D2496,metadata!$B$2:$Z$451,19,0)</f>
        <v>626.5</v>
      </c>
      <c r="W2496" t="str">
        <f>VLOOKUP($D2496,metadata!$B$2:$Z$451,20,0)</f>
        <v>acc</v>
      </c>
      <c r="X2496" t="str">
        <f>VLOOKUP($D2496,metadata!$B$2:$Z$451,21,0)</f>
        <v/>
      </c>
      <c r="Y2496" t="str">
        <f>VLOOKUP($D2496,metadata!$B$2:$Z$451,22,0)</f>
        <v>55-21</v>
      </c>
      <c r="Z2496" t="str">
        <f>VLOOKUP($D2496,metadata!$B$2:$Z$451,23,0)</f>
        <v/>
      </c>
      <c r="AA2496" t="str">
        <f>VLOOKUP($D2496,metadata!$B$2:$Z$451,24,0)</f>
        <v/>
      </c>
      <c r="AB2496" t="str">
        <f>VLOOKUP($D2496,metadata!$B$2:$Z$451,25,0)</f>
        <v/>
      </c>
      <c r="AC2496">
        <v>13.492802108677999</v>
      </c>
      <c r="AD2496">
        <v>25.6944444444444</v>
      </c>
      <c r="AF2496">
        <f>IF(AE2496="",V2496,AE2496)</f>
        <v>626.5</v>
      </c>
      <c r="AG2496">
        <v>13.25</v>
      </c>
      <c r="AH2496">
        <v>2012</v>
      </c>
      <c r="AI2496" t="s">
        <v>37</v>
      </c>
      <c r="AJ2496" t="s">
        <v>37</v>
      </c>
    </row>
    <row r="2497" spans="3:36" x14ac:dyDescent="0.3">
      <c r="C2497">
        <v>2497</v>
      </c>
      <c r="D2497" t="str">
        <f t="shared" si="71"/>
        <v>55-ZIO</v>
      </c>
      <c r="E2497" t="str">
        <f>VLOOKUP($D2497,metadata!$B$2:$S$451,2,0)</f>
        <v>Urbanski, J; Mogi, M; O'Donnell, D; DeCotiis, M; Toma, T; Armbruster, P</v>
      </c>
      <c r="F2497" t="str">
        <f>VLOOKUP($D2497,metadata!$B$2:$S$451,3,0)</f>
        <v>Rapid Adaptive Evolution of Photoperiodic Response during Invasion and Range Expansion across a Climatic Gradient</v>
      </c>
      <c r="G2497" t="str">
        <f>VLOOKUP($D2497,metadata!$B$2:$S$451,4,0)</f>
        <v>10.1086/664709</v>
      </c>
      <c r="H2497" t="str">
        <f>VLOOKUP($D2497,metadata!$B$2:$S$451,5,0)</f>
        <v>y</v>
      </c>
      <c r="I2497" t="str">
        <f>VLOOKUP($D2497,metadata!$B$2:$S$451,6,0)</f>
        <v>a</v>
      </c>
      <c r="J2497" t="str">
        <f>VLOOKUP($D2497,metadata!$B$2:$S$451,7,0)</f>
        <v>i</v>
      </c>
      <c r="K2497">
        <f>VLOOKUP($D2497,metadata!$B$2:$S$451,8,0)</f>
        <v>21</v>
      </c>
      <c r="L2497">
        <f>VLOOKUP($D2497,metadata!$B$2:$S$451,9,0)</f>
        <v>12</v>
      </c>
      <c r="M2497" t="str">
        <f>VLOOKUP($D2497,metadata!$B$2:$S$451,10,0)</f>
        <v/>
      </c>
      <c r="N2497" t="str">
        <f>VLOOKUP($D2497,metadata!$B$2:$S$451,11,0)</f>
        <v>Aedes albopictus</v>
      </c>
      <c r="O2497" t="str">
        <f>VLOOKUP($D2497,metadata!$B$2:$S$451,12,0)</f>
        <v>diptera</v>
      </c>
      <c r="P2497" t="str">
        <f>VLOOKUP($D2497,metadata!$B$2:$S$451,13,0)</f>
        <v>ZIO</v>
      </c>
      <c r="Q2497">
        <f>VLOOKUP($D2497,metadata!$B$2:$S$451,14,0)</f>
        <v>33.75</v>
      </c>
      <c r="R2497">
        <f>VLOOKUP($D2497,metadata!$B$2:$S$451,15,0)</f>
        <v>-80.033333333333303</v>
      </c>
      <c r="S2497" t="str">
        <f>VLOOKUP($D2497,metadata!$B$2:$S$451,16,0)</f>
        <v/>
      </c>
      <c r="T2497" t="str">
        <f>VLOOKUP($D2497,metadata!$B$2:$S$451,17,0)</f>
        <v/>
      </c>
      <c r="U2497" t="str">
        <f>VLOOKUP($D2497,metadata!$B$2:$S$451,18,0)</f>
        <v/>
      </c>
      <c r="V2497">
        <f>VLOOKUP($D2497,metadata!$B$2:$Z$451,19,0)</f>
        <v>626.5</v>
      </c>
      <c r="W2497" t="str">
        <f>VLOOKUP($D2497,metadata!$B$2:$Z$451,20,0)</f>
        <v>acc</v>
      </c>
      <c r="X2497" t="str">
        <f>VLOOKUP($D2497,metadata!$B$2:$Z$451,21,0)</f>
        <v/>
      </c>
      <c r="Y2497" t="str">
        <f>VLOOKUP($D2497,metadata!$B$2:$Z$451,22,0)</f>
        <v>55-21</v>
      </c>
      <c r="Z2497" t="str">
        <f>VLOOKUP($D2497,metadata!$B$2:$Z$451,23,0)</f>
        <v/>
      </c>
      <c r="AA2497" t="str">
        <f>VLOOKUP($D2497,metadata!$B$2:$Z$451,24,0)</f>
        <v/>
      </c>
      <c r="AB2497" t="str">
        <f>VLOOKUP($D2497,metadata!$B$2:$Z$451,25,0)</f>
        <v/>
      </c>
      <c r="AC2497">
        <v>13.257603406326</v>
      </c>
      <c r="AD2497">
        <v>14.5833333333333</v>
      </c>
      <c r="AF2497">
        <f>IF(AE2497="",V2497,AE2497)</f>
        <v>626.5</v>
      </c>
      <c r="AG2497">
        <v>13.5</v>
      </c>
      <c r="AH2497">
        <v>2012</v>
      </c>
      <c r="AI2497" t="s">
        <v>37</v>
      </c>
      <c r="AJ2497" t="s">
        <v>37</v>
      </c>
    </row>
    <row r="2498" spans="3:36" x14ac:dyDescent="0.3">
      <c r="C2498">
        <v>2498</v>
      </c>
      <c r="D2498" t="str">
        <f t="shared" ref="D2498:D2561" si="72">VLOOKUP(C2498,$A$1:$B$451,2)</f>
        <v>55-ZIO</v>
      </c>
      <c r="E2498" t="str">
        <f>VLOOKUP($D2498,metadata!$B$2:$S$451,2,0)</f>
        <v>Urbanski, J; Mogi, M; O'Donnell, D; DeCotiis, M; Toma, T; Armbruster, P</v>
      </c>
      <c r="F2498" t="str">
        <f>VLOOKUP($D2498,metadata!$B$2:$S$451,3,0)</f>
        <v>Rapid Adaptive Evolution of Photoperiodic Response during Invasion and Range Expansion across a Climatic Gradient</v>
      </c>
      <c r="G2498" t="str">
        <f>VLOOKUP($D2498,metadata!$B$2:$S$451,4,0)</f>
        <v>10.1086/664709</v>
      </c>
      <c r="H2498" t="str">
        <f>VLOOKUP($D2498,metadata!$B$2:$S$451,5,0)</f>
        <v>y</v>
      </c>
      <c r="I2498" t="str">
        <f>VLOOKUP($D2498,metadata!$B$2:$S$451,6,0)</f>
        <v>a</v>
      </c>
      <c r="J2498" t="str">
        <f>VLOOKUP($D2498,metadata!$B$2:$S$451,7,0)</f>
        <v>i</v>
      </c>
      <c r="K2498">
        <f>VLOOKUP($D2498,metadata!$B$2:$S$451,8,0)</f>
        <v>21</v>
      </c>
      <c r="L2498">
        <f>VLOOKUP($D2498,metadata!$B$2:$S$451,9,0)</f>
        <v>12</v>
      </c>
      <c r="M2498" t="str">
        <f>VLOOKUP($D2498,metadata!$B$2:$S$451,10,0)</f>
        <v/>
      </c>
      <c r="N2498" t="str">
        <f>VLOOKUP($D2498,metadata!$B$2:$S$451,11,0)</f>
        <v>Aedes albopictus</v>
      </c>
      <c r="O2498" t="str">
        <f>VLOOKUP($D2498,metadata!$B$2:$S$451,12,0)</f>
        <v>diptera</v>
      </c>
      <c r="P2498" t="str">
        <f>VLOOKUP($D2498,metadata!$B$2:$S$451,13,0)</f>
        <v>ZIO</v>
      </c>
      <c r="Q2498">
        <f>VLOOKUP($D2498,metadata!$B$2:$S$451,14,0)</f>
        <v>33.75</v>
      </c>
      <c r="R2498">
        <f>VLOOKUP($D2498,metadata!$B$2:$S$451,15,0)</f>
        <v>-80.033333333333303</v>
      </c>
      <c r="S2498" t="str">
        <f>VLOOKUP($D2498,metadata!$B$2:$S$451,16,0)</f>
        <v/>
      </c>
      <c r="T2498" t="str">
        <f>VLOOKUP($D2498,metadata!$B$2:$S$451,17,0)</f>
        <v/>
      </c>
      <c r="U2498" t="str">
        <f>VLOOKUP($D2498,metadata!$B$2:$S$451,18,0)</f>
        <v/>
      </c>
      <c r="V2498">
        <f>VLOOKUP($D2498,metadata!$B$2:$Z$451,19,0)</f>
        <v>626.5</v>
      </c>
      <c r="W2498" t="str">
        <f>VLOOKUP($D2498,metadata!$B$2:$Z$451,20,0)</f>
        <v>acc</v>
      </c>
      <c r="X2498" t="str">
        <f>VLOOKUP($D2498,metadata!$B$2:$Z$451,21,0)</f>
        <v/>
      </c>
      <c r="Y2498" t="str">
        <f>VLOOKUP($D2498,metadata!$B$2:$Z$451,22,0)</f>
        <v>55-21</v>
      </c>
      <c r="Z2498" t="str">
        <f>VLOOKUP($D2498,metadata!$B$2:$Z$451,23,0)</f>
        <v/>
      </c>
      <c r="AA2498" t="str">
        <f>VLOOKUP($D2498,metadata!$B$2:$Z$451,24,0)</f>
        <v/>
      </c>
      <c r="AB2498" t="str">
        <f>VLOOKUP($D2498,metadata!$B$2:$Z$451,25,0)</f>
        <v/>
      </c>
      <c r="AC2498">
        <v>13.7682481751824</v>
      </c>
      <c r="AD2498">
        <v>12.499999999999901</v>
      </c>
      <c r="AF2498">
        <f>IF(AE2498="",V2498,AE2498)</f>
        <v>626.5</v>
      </c>
      <c r="AG2498">
        <v>13.75</v>
      </c>
      <c r="AH2498">
        <v>2012</v>
      </c>
      <c r="AI2498" t="s">
        <v>37</v>
      </c>
      <c r="AJ2498" t="s">
        <v>37</v>
      </c>
    </row>
    <row r="2499" spans="3:36" x14ac:dyDescent="0.3">
      <c r="C2499">
        <v>2499</v>
      </c>
      <c r="D2499" t="str">
        <f t="shared" si="72"/>
        <v>55-ZIO</v>
      </c>
      <c r="E2499" t="str">
        <f>VLOOKUP($D2499,metadata!$B$2:$S$451,2,0)</f>
        <v>Urbanski, J; Mogi, M; O'Donnell, D; DeCotiis, M; Toma, T; Armbruster, P</v>
      </c>
      <c r="F2499" t="str">
        <f>VLOOKUP($D2499,metadata!$B$2:$S$451,3,0)</f>
        <v>Rapid Adaptive Evolution of Photoperiodic Response during Invasion and Range Expansion across a Climatic Gradient</v>
      </c>
      <c r="G2499" t="str">
        <f>VLOOKUP($D2499,metadata!$B$2:$S$451,4,0)</f>
        <v>10.1086/664709</v>
      </c>
      <c r="H2499" t="str">
        <f>VLOOKUP($D2499,metadata!$B$2:$S$451,5,0)</f>
        <v>y</v>
      </c>
      <c r="I2499" t="str">
        <f>VLOOKUP($D2499,metadata!$B$2:$S$451,6,0)</f>
        <v>a</v>
      </c>
      <c r="J2499" t="str">
        <f>VLOOKUP($D2499,metadata!$B$2:$S$451,7,0)</f>
        <v>i</v>
      </c>
      <c r="K2499">
        <f>VLOOKUP($D2499,metadata!$B$2:$S$451,8,0)</f>
        <v>21</v>
      </c>
      <c r="L2499">
        <f>VLOOKUP($D2499,metadata!$B$2:$S$451,9,0)</f>
        <v>12</v>
      </c>
      <c r="M2499" t="str">
        <f>VLOOKUP($D2499,metadata!$B$2:$S$451,10,0)</f>
        <v/>
      </c>
      <c r="N2499" t="str">
        <f>VLOOKUP($D2499,metadata!$B$2:$S$451,11,0)</f>
        <v>Aedes albopictus</v>
      </c>
      <c r="O2499" t="str">
        <f>VLOOKUP($D2499,metadata!$B$2:$S$451,12,0)</f>
        <v>diptera</v>
      </c>
      <c r="P2499" t="str">
        <f>VLOOKUP($D2499,metadata!$B$2:$S$451,13,0)</f>
        <v>ZIO</v>
      </c>
      <c r="Q2499">
        <f>VLOOKUP($D2499,metadata!$B$2:$S$451,14,0)</f>
        <v>33.75</v>
      </c>
      <c r="R2499">
        <f>VLOOKUP($D2499,metadata!$B$2:$S$451,15,0)</f>
        <v>-80.033333333333303</v>
      </c>
      <c r="S2499" t="str">
        <f>VLOOKUP($D2499,metadata!$B$2:$S$451,16,0)</f>
        <v/>
      </c>
      <c r="T2499" t="str">
        <f>VLOOKUP($D2499,metadata!$B$2:$S$451,17,0)</f>
        <v/>
      </c>
      <c r="U2499" t="str">
        <f>VLOOKUP($D2499,metadata!$B$2:$S$451,18,0)</f>
        <v/>
      </c>
      <c r="V2499">
        <f>VLOOKUP($D2499,metadata!$B$2:$Z$451,19,0)</f>
        <v>626.5</v>
      </c>
      <c r="W2499" t="str">
        <f>VLOOKUP($D2499,metadata!$B$2:$Z$451,20,0)</f>
        <v>acc</v>
      </c>
      <c r="X2499" t="str">
        <f>VLOOKUP($D2499,metadata!$B$2:$Z$451,21,0)</f>
        <v/>
      </c>
      <c r="Y2499" t="str">
        <f>VLOOKUP($D2499,metadata!$B$2:$Z$451,22,0)</f>
        <v>55-21</v>
      </c>
      <c r="Z2499" t="str">
        <f>VLOOKUP($D2499,metadata!$B$2:$Z$451,23,0)</f>
        <v/>
      </c>
      <c r="AA2499" t="str">
        <f>VLOOKUP($D2499,metadata!$B$2:$Z$451,24,0)</f>
        <v/>
      </c>
      <c r="AB2499" t="str">
        <f>VLOOKUP($D2499,metadata!$B$2:$Z$451,25,0)</f>
        <v/>
      </c>
      <c r="AC2499">
        <v>13.986085766423299</v>
      </c>
      <c r="AD2499">
        <v>4.6875</v>
      </c>
      <c r="AF2499">
        <f>IF(AE2499="",V2499,AE2499)</f>
        <v>626.5</v>
      </c>
      <c r="AG2499">
        <v>14</v>
      </c>
      <c r="AH2499">
        <v>2012</v>
      </c>
      <c r="AI2499" t="s">
        <v>37</v>
      </c>
      <c r="AJ2499" t="s">
        <v>37</v>
      </c>
    </row>
    <row r="2500" spans="3:36" x14ac:dyDescent="0.3">
      <c r="C2500">
        <v>2500</v>
      </c>
      <c r="D2500" t="str">
        <f t="shared" si="72"/>
        <v>55-ZIO</v>
      </c>
      <c r="E2500" t="str">
        <f>VLOOKUP($D2500,metadata!$B$2:$S$451,2,0)</f>
        <v>Urbanski, J; Mogi, M; O'Donnell, D; DeCotiis, M; Toma, T; Armbruster, P</v>
      </c>
      <c r="F2500" t="str">
        <f>VLOOKUP($D2500,metadata!$B$2:$S$451,3,0)</f>
        <v>Rapid Adaptive Evolution of Photoperiodic Response during Invasion and Range Expansion across a Climatic Gradient</v>
      </c>
      <c r="G2500" t="str">
        <f>VLOOKUP($D2500,metadata!$B$2:$S$451,4,0)</f>
        <v>10.1086/664709</v>
      </c>
      <c r="H2500" t="str">
        <f>VLOOKUP($D2500,metadata!$B$2:$S$451,5,0)</f>
        <v>y</v>
      </c>
      <c r="I2500" t="str">
        <f>VLOOKUP($D2500,metadata!$B$2:$S$451,6,0)</f>
        <v>a</v>
      </c>
      <c r="J2500" t="str">
        <f>VLOOKUP($D2500,metadata!$B$2:$S$451,7,0)</f>
        <v>i</v>
      </c>
      <c r="K2500">
        <f>VLOOKUP($D2500,metadata!$B$2:$S$451,8,0)</f>
        <v>21</v>
      </c>
      <c r="L2500">
        <f>VLOOKUP($D2500,metadata!$B$2:$S$451,9,0)</f>
        <v>12</v>
      </c>
      <c r="M2500" t="str">
        <f>VLOOKUP($D2500,metadata!$B$2:$S$451,10,0)</f>
        <v/>
      </c>
      <c r="N2500" t="str">
        <f>VLOOKUP($D2500,metadata!$B$2:$S$451,11,0)</f>
        <v>Aedes albopictus</v>
      </c>
      <c r="O2500" t="str">
        <f>VLOOKUP($D2500,metadata!$B$2:$S$451,12,0)</f>
        <v>diptera</v>
      </c>
      <c r="P2500" t="str">
        <f>VLOOKUP($D2500,metadata!$B$2:$S$451,13,0)</f>
        <v>ZIO</v>
      </c>
      <c r="Q2500">
        <f>VLOOKUP($D2500,metadata!$B$2:$S$451,14,0)</f>
        <v>33.75</v>
      </c>
      <c r="R2500">
        <f>VLOOKUP($D2500,metadata!$B$2:$S$451,15,0)</f>
        <v>-80.033333333333303</v>
      </c>
      <c r="S2500" t="str">
        <f>VLOOKUP($D2500,metadata!$B$2:$S$451,16,0)</f>
        <v/>
      </c>
      <c r="T2500" t="str">
        <f>VLOOKUP($D2500,metadata!$B$2:$S$451,17,0)</f>
        <v/>
      </c>
      <c r="U2500" t="str">
        <f>VLOOKUP($D2500,metadata!$B$2:$S$451,18,0)</f>
        <v/>
      </c>
      <c r="V2500">
        <f>VLOOKUP($D2500,metadata!$B$2:$Z$451,19,0)</f>
        <v>626.5</v>
      </c>
      <c r="W2500" t="str">
        <f>VLOOKUP($D2500,metadata!$B$2:$Z$451,20,0)</f>
        <v>acc</v>
      </c>
      <c r="X2500" t="str">
        <f>VLOOKUP($D2500,metadata!$B$2:$Z$451,21,0)</f>
        <v/>
      </c>
      <c r="Y2500" t="str">
        <f>VLOOKUP($D2500,metadata!$B$2:$Z$451,22,0)</f>
        <v>55-21</v>
      </c>
      <c r="Z2500" t="str">
        <f>VLOOKUP($D2500,metadata!$B$2:$Z$451,23,0)</f>
        <v/>
      </c>
      <c r="AA2500" t="str">
        <f>VLOOKUP($D2500,metadata!$B$2:$Z$451,24,0)</f>
        <v/>
      </c>
      <c r="AB2500" t="str">
        <f>VLOOKUP($D2500,metadata!$B$2:$Z$451,25,0)</f>
        <v/>
      </c>
      <c r="AC2500">
        <v>14.2338807785888</v>
      </c>
      <c r="AD2500">
        <v>2.0833333333333401</v>
      </c>
      <c r="AF2500">
        <f>IF(AE2500="",V2500,AE2500)</f>
        <v>626.5</v>
      </c>
      <c r="AG2500">
        <v>14.25</v>
      </c>
      <c r="AH2500">
        <v>2012</v>
      </c>
      <c r="AI2500" t="s">
        <v>37</v>
      </c>
      <c r="AJ2500" t="s">
        <v>37</v>
      </c>
    </row>
    <row r="2501" spans="3:36" x14ac:dyDescent="0.3">
      <c r="C2501">
        <v>2501</v>
      </c>
      <c r="D2501" t="str">
        <f t="shared" si="72"/>
        <v>55-ZIO</v>
      </c>
      <c r="E2501" t="str">
        <f>VLOOKUP($D2501,metadata!$B$2:$S$451,2,0)</f>
        <v>Urbanski, J; Mogi, M; O'Donnell, D; DeCotiis, M; Toma, T; Armbruster, P</v>
      </c>
      <c r="F2501" t="str">
        <f>VLOOKUP($D2501,metadata!$B$2:$S$451,3,0)</f>
        <v>Rapid Adaptive Evolution of Photoperiodic Response during Invasion and Range Expansion across a Climatic Gradient</v>
      </c>
      <c r="G2501" t="str">
        <f>VLOOKUP($D2501,metadata!$B$2:$S$451,4,0)</f>
        <v>10.1086/664709</v>
      </c>
      <c r="H2501" t="str">
        <f>VLOOKUP($D2501,metadata!$B$2:$S$451,5,0)</f>
        <v>y</v>
      </c>
      <c r="I2501" t="str">
        <f>VLOOKUP($D2501,metadata!$B$2:$S$451,6,0)</f>
        <v>a</v>
      </c>
      <c r="J2501" t="str">
        <f>VLOOKUP($D2501,metadata!$B$2:$S$451,7,0)</f>
        <v>i</v>
      </c>
      <c r="K2501">
        <f>VLOOKUP($D2501,metadata!$B$2:$S$451,8,0)</f>
        <v>21</v>
      </c>
      <c r="L2501">
        <f>VLOOKUP($D2501,metadata!$B$2:$S$451,9,0)</f>
        <v>12</v>
      </c>
      <c r="M2501" t="str">
        <f>VLOOKUP($D2501,metadata!$B$2:$S$451,10,0)</f>
        <v/>
      </c>
      <c r="N2501" t="str">
        <f>VLOOKUP($D2501,metadata!$B$2:$S$451,11,0)</f>
        <v>Aedes albopictus</v>
      </c>
      <c r="O2501" t="str">
        <f>VLOOKUP($D2501,metadata!$B$2:$S$451,12,0)</f>
        <v>diptera</v>
      </c>
      <c r="P2501" t="str">
        <f>VLOOKUP($D2501,metadata!$B$2:$S$451,13,0)</f>
        <v>ZIO</v>
      </c>
      <c r="Q2501">
        <f>VLOOKUP($D2501,metadata!$B$2:$S$451,14,0)</f>
        <v>33.75</v>
      </c>
      <c r="R2501">
        <f>VLOOKUP($D2501,metadata!$B$2:$S$451,15,0)</f>
        <v>-80.033333333333303</v>
      </c>
      <c r="S2501" t="str">
        <f>VLOOKUP($D2501,metadata!$B$2:$S$451,16,0)</f>
        <v/>
      </c>
      <c r="T2501" t="str">
        <f>VLOOKUP($D2501,metadata!$B$2:$S$451,17,0)</f>
        <v/>
      </c>
      <c r="U2501" t="str">
        <f>VLOOKUP($D2501,metadata!$B$2:$S$451,18,0)</f>
        <v/>
      </c>
      <c r="V2501">
        <f>VLOOKUP($D2501,metadata!$B$2:$Z$451,19,0)</f>
        <v>626.5</v>
      </c>
      <c r="W2501" t="str">
        <f>VLOOKUP($D2501,metadata!$B$2:$Z$451,20,0)</f>
        <v>acc</v>
      </c>
      <c r="X2501" t="str">
        <f>VLOOKUP($D2501,metadata!$B$2:$Z$451,21,0)</f>
        <v/>
      </c>
      <c r="Y2501" t="str">
        <f>VLOOKUP($D2501,metadata!$B$2:$Z$451,22,0)</f>
        <v>55-21</v>
      </c>
      <c r="Z2501" t="str">
        <f>VLOOKUP($D2501,metadata!$B$2:$Z$451,23,0)</f>
        <v/>
      </c>
      <c r="AA2501" t="str">
        <f>VLOOKUP($D2501,metadata!$B$2:$Z$451,24,0)</f>
        <v/>
      </c>
      <c r="AB2501" t="str">
        <f>VLOOKUP($D2501,metadata!$B$2:$Z$451,25,0)</f>
        <v/>
      </c>
      <c r="AC2501">
        <v>14.481954582319499</v>
      </c>
      <c r="AD2501">
        <v>1.3888888888888999</v>
      </c>
      <c r="AF2501">
        <f>IF(AE2501="",V2501,AE2501)</f>
        <v>626.5</v>
      </c>
      <c r="AG2501">
        <v>14.5</v>
      </c>
      <c r="AH2501">
        <v>2012</v>
      </c>
      <c r="AI2501" t="s">
        <v>37</v>
      </c>
      <c r="AJ2501" t="s">
        <v>37</v>
      </c>
    </row>
    <row r="2502" spans="3:36" x14ac:dyDescent="0.3">
      <c r="C2502">
        <v>2502</v>
      </c>
      <c r="D2502" t="str">
        <f t="shared" si="72"/>
        <v>55-ZIO</v>
      </c>
      <c r="E2502" t="str">
        <f>VLOOKUP($D2502,metadata!$B$2:$S$451,2,0)</f>
        <v>Urbanski, J; Mogi, M; O'Donnell, D; DeCotiis, M; Toma, T; Armbruster, P</v>
      </c>
      <c r="F2502" t="str">
        <f>VLOOKUP($D2502,metadata!$B$2:$S$451,3,0)</f>
        <v>Rapid Adaptive Evolution of Photoperiodic Response during Invasion and Range Expansion across a Climatic Gradient</v>
      </c>
      <c r="G2502" t="str">
        <f>VLOOKUP($D2502,metadata!$B$2:$S$451,4,0)</f>
        <v>10.1086/664709</v>
      </c>
      <c r="H2502" t="str">
        <f>VLOOKUP($D2502,metadata!$B$2:$S$451,5,0)</f>
        <v>y</v>
      </c>
      <c r="I2502" t="str">
        <f>VLOOKUP($D2502,metadata!$B$2:$S$451,6,0)</f>
        <v>a</v>
      </c>
      <c r="J2502" t="str">
        <f>VLOOKUP($D2502,metadata!$B$2:$S$451,7,0)</f>
        <v>i</v>
      </c>
      <c r="K2502">
        <f>VLOOKUP($D2502,metadata!$B$2:$S$451,8,0)</f>
        <v>21</v>
      </c>
      <c r="L2502">
        <f>VLOOKUP($D2502,metadata!$B$2:$S$451,9,0)</f>
        <v>12</v>
      </c>
      <c r="M2502" t="str">
        <f>VLOOKUP($D2502,metadata!$B$2:$S$451,10,0)</f>
        <v/>
      </c>
      <c r="N2502" t="str">
        <f>VLOOKUP($D2502,metadata!$B$2:$S$451,11,0)</f>
        <v>Aedes albopictus</v>
      </c>
      <c r="O2502" t="str">
        <f>VLOOKUP($D2502,metadata!$B$2:$S$451,12,0)</f>
        <v>diptera</v>
      </c>
      <c r="P2502" t="str">
        <f>VLOOKUP($D2502,metadata!$B$2:$S$451,13,0)</f>
        <v>ZIO</v>
      </c>
      <c r="Q2502">
        <f>VLOOKUP($D2502,metadata!$B$2:$S$451,14,0)</f>
        <v>33.75</v>
      </c>
      <c r="R2502">
        <f>VLOOKUP($D2502,metadata!$B$2:$S$451,15,0)</f>
        <v>-80.033333333333303</v>
      </c>
      <c r="S2502" t="str">
        <f>VLOOKUP($D2502,metadata!$B$2:$S$451,16,0)</f>
        <v/>
      </c>
      <c r="T2502" t="str">
        <f>VLOOKUP($D2502,metadata!$B$2:$S$451,17,0)</f>
        <v/>
      </c>
      <c r="U2502" t="str">
        <f>VLOOKUP($D2502,metadata!$B$2:$S$451,18,0)</f>
        <v/>
      </c>
      <c r="V2502">
        <f>VLOOKUP($D2502,metadata!$B$2:$Z$451,19,0)</f>
        <v>626.5</v>
      </c>
      <c r="W2502" t="str">
        <f>VLOOKUP($D2502,metadata!$B$2:$Z$451,20,0)</f>
        <v>acc</v>
      </c>
      <c r="X2502" t="str">
        <f>VLOOKUP($D2502,metadata!$B$2:$Z$451,21,0)</f>
        <v/>
      </c>
      <c r="Y2502" t="str">
        <f>VLOOKUP($D2502,metadata!$B$2:$Z$451,22,0)</f>
        <v>55-21</v>
      </c>
      <c r="Z2502" t="str">
        <f>VLOOKUP($D2502,metadata!$B$2:$Z$451,23,0)</f>
        <v/>
      </c>
      <c r="AA2502" t="str">
        <f>VLOOKUP($D2502,metadata!$B$2:$Z$451,24,0)</f>
        <v/>
      </c>
      <c r="AB2502" t="str">
        <f>VLOOKUP($D2502,metadata!$B$2:$Z$451,25,0)</f>
        <v/>
      </c>
      <c r="AC2502">
        <v>15.985654906731501</v>
      </c>
      <c r="AD2502">
        <v>1.7361111111111001</v>
      </c>
      <c r="AF2502">
        <f>IF(AE2502="",V2502,AE2502)</f>
        <v>626.5</v>
      </c>
      <c r="AG2502">
        <v>16</v>
      </c>
      <c r="AH2502">
        <v>2012</v>
      </c>
      <c r="AI2502" t="s">
        <v>37</v>
      </c>
      <c r="AJ2502" t="s">
        <v>37</v>
      </c>
    </row>
    <row r="2503" spans="3:36" x14ac:dyDescent="0.3">
      <c r="C2503">
        <v>2503</v>
      </c>
      <c r="D2503" t="str">
        <f t="shared" si="72"/>
        <v>56-L</v>
      </c>
      <c r="E2503" t="str">
        <f>VLOOKUP($D2503,metadata!$B$2:$S$451,2,0)</f>
        <v>VAZNUNES, M; KOVEOS, DS; VEERMAN, A</v>
      </c>
      <c r="F2503" t="str">
        <f>VLOOKUP($D2503,metadata!$B$2:$S$451,3,0)</f>
        <v>GEOGRAPHICAL VARIATION IN PHOTOPERIODIC INDUCTION OF DIAPAUSE IN THE SPIDER-MITE (TETRANYCHUS-URTICAE) - A CAUSAL RELATION BETWEEN CRITICAL NIGHT-LENGTH AND CIRCADIAN PERIOD</v>
      </c>
      <c r="G2503" t="str">
        <f>VLOOKUP($D2503,metadata!$B$2:$S$451,4,0)</f>
        <v>10.1177/074873049000500105</v>
      </c>
      <c r="H2503" t="str">
        <f>VLOOKUP($D2503,metadata!$B$2:$S$451,5,0)</f>
        <v>y</v>
      </c>
      <c r="I2503" t="str">
        <f>VLOOKUP($D2503,metadata!$B$2:$S$451,6,0)</f>
        <v>a</v>
      </c>
      <c r="J2503" t="str">
        <f>VLOOKUP($D2503,metadata!$B$2:$S$451,7,0)</f>
        <v>i</v>
      </c>
      <c r="K2503">
        <f>VLOOKUP($D2503,metadata!$B$2:$S$451,8,0)</f>
        <v>10</v>
      </c>
      <c r="L2503">
        <f>VLOOKUP($D2503,metadata!$B$2:$S$451,9,0)</f>
        <v>9</v>
      </c>
      <c r="M2503" t="str">
        <f>VLOOKUP($D2503,metadata!$B$2:$S$451,10,0)</f>
        <v/>
      </c>
      <c r="N2503" t="str">
        <f>VLOOKUP($D2503,metadata!$B$2:$S$451,11,0)</f>
        <v>Tetranychus urticae</v>
      </c>
      <c r="O2503" t="str">
        <f>VLOOKUP($D2503,metadata!$B$2:$S$451,12,0)</f>
        <v>Trombidiformes</v>
      </c>
      <c r="P2503" t="str">
        <f>VLOOKUP($D2503,metadata!$B$2:$S$451,13,0)</f>
        <v>L</v>
      </c>
      <c r="Q2503">
        <f>VLOOKUP($D2503,metadata!$B$2:$S$451,14,0)</f>
        <v>59.933332999999998</v>
      </c>
      <c r="R2503">
        <f>VLOOKUP($D2503,metadata!$B$2:$S$451,15,0)</f>
        <v>30.266667000000002</v>
      </c>
      <c r="S2503" t="str">
        <f>VLOOKUP($D2503,metadata!$B$2:$S$451,16,0)</f>
        <v/>
      </c>
      <c r="T2503" t="str">
        <f>VLOOKUP($D2503,metadata!$B$2:$S$451,17,0)</f>
        <v/>
      </c>
      <c r="U2503" t="str">
        <f>VLOOKUP($D2503,metadata!$B$2:$S$451,18,0)</f>
        <v/>
      </c>
      <c r="V2503">
        <f>VLOOKUP($D2503,metadata!$B$2:$Z$451,19,0)</f>
        <v>200</v>
      </c>
      <c r="W2503" t="str">
        <f>VLOOKUP($D2503,metadata!$B$2:$Z$451,20,0)</f>
        <v>global average</v>
      </c>
      <c r="X2503" t="str">
        <f>VLOOKUP($D2503,metadata!$B$2:$Z$451,21,0)</f>
        <v/>
      </c>
      <c r="Y2503" t="str">
        <f>VLOOKUP($D2503,metadata!$B$2:$Z$451,22,0)</f>
        <v>56-1</v>
      </c>
      <c r="Z2503" t="str">
        <f>VLOOKUP($D2503,metadata!$B$2:$Z$451,23,0)</f>
        <v/>
      </c>
      <c r="AA2503" t="str">
        <f>VLOOKUP($D2503,metadata!$B$2:$Z$451,24,0)</f>
        <v/>
      </c>
      <c r="AB2503" t="str">
        <f>VLOOKUP($D2503,metadata!$B$2:$Z$451,25,0)</f>
        <v/>
      </c>
      <c r="AC2503">
        <v>14.760271747370201</v>
      </c>
      <c r="AD2503">
        <v>99.467912295774298</v>
      </c>
      <c r="AF2503">
        <f>IF(AE2503="",V2503,AE2503)</f>
        <v>200</v>
      </c>
      <c r="AG2503">
        <v>14.75</v>
      </c>
      <c r="AH2503">
        <v>1990</v>
      </c>
      <c r="AI2503" t="s">
        <v>37</v>
      </c>
      <c r="AJ2503" t="s">
        <v>37</v>
      </c>
    </row>
    <row r="2504" spans="3:36" x14ac:dyDescent="0.3">
      <c r="C2504">
        <v>2504</v>
      </c>
      <c r="D2504" t="str">
        <f t="shared" si="72"/>
        <v>56-L</v>
      </c>
      <c r="E2504" t="str">
        <f>VLOOKUP($D2504,metadata!$B$2:$S$451,2,0)</f>
        <v>VAZNUNES, M; KOVEOS, DS; VEERMAN, A</v>
      </c>
      <c r="F2504" t="str">
        <f>VLOOKUP($D2504,metadata!$B$2:$S$451,3,0)</f>
        <v>GEOGRAPHICAL VARIATION IN PHOTOPERIODIC INDUCTION OF DIAPAUSE IN THE SPIDER-MITE (TETRANYCHUS-URTICAE) - A CAUSAL RELATION BETWEEN CRITICAL NIGHT-LENGTH AND CIRCADIAN PERIOD</v>
      </c>
      <c r="G2504" t="str">
        <f>VLOOKUP($D2504,metadata!$B$2:$S$451,4,0)</f>
        <v>10.1177/074873049000500105</v>
      </c>
      <c r="H2504" t="str">
        <f>VLOOKUP($D2504,metadata!$B$2:$S$451,5,0)</f>
        <v>y</v>
      </c>
      <c r="I2504" t="str">
        <f>VLOOKUP($D2504,metadata!$B$2:$S$451,6,0)</f>
        <v>a</v>
      </c>
      <c r="J2504" t="str">
        <f>VLOOKUP($D2504,metadata!$B$2:$S$451,7,0)</f>
        <v>i</v>
      </c>
      <c r="K2504">
        <f>VLOOKUP($D2504,metadata!$B$2:$S$451,8,0)</f>
        <v>10</v>
      </c>
      <c r="L2504">
        <f>VLOOKUP($D2504,metadata!$B$2:$S$451,9,0)</f>
        <v>9</v>
      </c>
      <c r="M2504" t="str">
        <f>VLOOKUP($D2504,metadata!$B$2:$S$451,10,0)</f>
        <v/>
      </c>
      <c r="N2504" t="str">
        <f>VLOOKUP($D2504,metadata!$B$2:$S$451,11,0)</f>
        <v>Tetranychus urticae</v>
      </c>
      <c r="O2504" t="str">
        <f>VLOOKUP($D2504,metadata!$B$2:$S$451,12,0)</f>
        <v>Trombidiformes</v>
      </c>
      <c r="P2504" t="str">
        <f>VLOOKUP($D2504,metadata!$B$2:$S$451,13,0)</f>
        <v>L</v>
      </c>
      <c r="Q2504">
        <f>VLOOKUP($D2504,metadata!$B$2:$S$451,14,0)</f>
        <v>59.933332999999998</v>
      </c>
      <c r="R2504">
        <f>VLOOKUP($D2504,metadata!$B$2:$S$451,15,0)</f>
        <v>30.266667000000002</v>
      </c>
      <c r="S2504" t="str">
        <f>VLOOKUP($D2504,metadata!$B$2:$S$451,16,0)</f>
        <v/>
      </c>
      <c r="T2504" t="str">
        <f>VLOOKUP($D2504,metadata!$B$2:$S$451,17,0)</f>
        <v/>
      </c>
      <c r="U2504" t="str">
        <f>VLOOKUP($D2504,metadata!$B$2:$S$451,18,0)</f>
        <v/>
      </c>
      <c r="V2504">
        <f>VLOOKUP($D2504,metadata!$B$2:$Z$451,19,0)</f>
        <v>200</v>
      </c>
      <c r="W2504" t="str">
        <f>VLOOKUP($D2504,metadata!$B$2:$Z$451,20,0)</f>
        <v>global average</v>
      </c>
      <c r="X2504" t="str">
        <f>VLOOKUP($D2504,metadata!$B$2:$Z$451,21,0)</f>
        <v/>
      </c>
      <c r="Y2504" t="str">
        <f>VLOOKUP($D2504,metadata!$B$2:$Z$451,22,0)</f>
        <v>56-1</v>
      </c>
      <c r="Z2504" t="str">
        <f>VLOOKUP($D2504,metadata!$B$2:$Z$451,23,0)</f>
        <v/>
      </c>
      <c r="AA2504" t="str">
        <f>VLOOKUP($D2504,metadata!$B$2:$Z$451,24,0)</f>
        <v/>
      </c>
      <c r="AB2504" t="str">
        <f>VLOOKUP($D2504,metadata!$B$2:$Z$451,25,0)</f>
        <v/>
      </c>
      <c r="AC2504">
        <v>15.556540635761699</v>
      </c>
      <c r="AD2504">
        <v>95.418414421959199</v>
      </c>
      <c r="AF2504">
        <f>IF(AE2504="",V2504,AE2504)</f>
        <v>200</v>
      </c>
      <c r="AG2504">
        <v>15.5</v>
      </c>
      <c r="AH2504">
        <v>1990</v>
      </c>
      <c r="AI2504" t="s">
        <v>37</v>
      </c>
      <c r="AJ2504" t="s">
        <v>37</v>
      </c>
    </row>
    <row r="2505" spans="3:36" x14ac:dyDescent="0.3">
      <c r="C2505">
        <v>2505</v>
      </c>
      <c r="D2505" t="str">
        <f t="shared" si="72"/>
        <v>56-L</v>
      </c>
      <c r="E2505" t="str">
        <f>VLOOKUP($D2505,metadata!$B$2:$S$451,2,0)</f>
        <v>VAZNUNES, M; KOVEOS, DS; VEERMAN, A</v>
      </c>
      <c r="F2505" t="str">
        <f>VLOOKUP($D2505,metadata!$B$2:$S$451,3,0)</f>
        <v>GEOGRAPHICAL VARIATION IN PHOTOPERIODIC INDUCTION OF DIAPAUSE IN THE SPIDER-MITE (TETRANYCHUS-URTICAE) - A CAUSAL RELATION BETWEEN CRITICAL NIGHT-LENGTH AND CIRCADIAN PERIOD</v>
      </c>
      <c r="G2505" t="str">
        <f>VLOOKUP($D2505,metadata!$B$2:$S$451,4,0)</f>
        <v>10.1177/074873049000500105</v>
      </c>
      <c r="H2505" t="str">
        <f>VLOOKUP($D2505,metadata!$B$2:$S$451,5,0)</f>
        <v>y</v>
      </c>
      <c r="I2505" t="str">
        <f>VLOOKUP($D2505,metadata!$B$2:$S$451,6,0)</f>
        <v>a</v>
      </c>
      <c r="J2505" t="str">
        <f>VLOOKUP($D2505,metadata!$B$2:$S$451,7,0)</f>
        <v>i</v>
      </c>
      <c r="K2505">
        <f>VLOOKUP($D2505,metadata!$B$2:$S$451,8,0)</f>
        <v>10</v>
      </c>
      <c r="L2505">
        <f>VLOOKUP($D2505,metadata!$B$2:$S$451,9,0)</f>
        <v>9</v>
      </c>
      <c r="M2505" t="str">
        <f>VLOOKUP($D2505,metadata!$B$2:$S$451,10,0)</f>
        <v/>
      </c>
      <c r="N2505" t="str">
        <f>VLOOKUP($D2505,metadata!$B$2:$S$451,11,0)</f>
        <v>Tetranychus urticae</v>
      </c>
      <c r="O2505" t="str">
        <f>VLOOKUP($D2505,metadata!$B$2:$S$451,12,0)</f>
        <v>Trombidiformes</v>
      </c>
      <c r="P2505" t="str">
        <f>VLOOKUP($D2505,metadata!$B$2:$S$451,13,0)</f>
        <v>L</v>
      </c>
      <c r="Q2505">
        <f>VLOOKUP($D2505,metadata!$B$2:$S$451,14,0)</f>
        <v>59.933332999999998</v>
      </c>
      <c r="R2505">
        <f>VLOOKUP($D2505,metadata!$B$2:$S$451,15,0)</f>
        <v>30.266667000000002</v>
      </c>
      <c r="S2505" t="str">
        <f>VLOOKUP($D2505,metadata!$B$2:$S$451,16,0)</f>
        <v/>
      </c>
      <c r="T2505" t="str">
        <f>VLOOKUP($D2505,metadata!$B$2:$S$451,17,0)</f>
        <v/>
      </c>
      <c r="U2505" t="str">
        <f>VLOOKUP($D2505,metadata!$B$2:$S$451,18,0)</f>
        <v/>
      </c>
      <c r="V2505">
        <f>VLOOKUP($D2505,metadata!$B$2:$Z$451,19,0)</f>
        <v>200</v>
      </c>
      <c r="W2505" t="str">
        <f>VLOOKUP($D2505,metadata!$B$2:$Z$451,20,0)</f>
        <v>global average</v>
      </c>
      <c r="X2505" t="str">
        <f>VLOOKUP($D2505,metadata!$B$2:$Z$451,21,0)</f>
        <v/>
      </c>
      <c r="Y2505" t="str">
        <f>VLOOKUP($D2505,metadata!$B$2:$Z$451,22,0)</f>
        <v>56-1</v>
      </c>
      <c r="Z2505" t="str">
        <f>VLOOKUP($D2505,metadata!$B$2:$Z$451,23,0)</f>
        <v/>
      </c>
      <c r="AA2505" t="str">
        <f>VLOOKUP($D2505,metadata!$B$2:$Z$451,24,0)</f>
        <v/>
      </c>
      <c r="AB2505" t="str">
        <f>VLOOKUP($D2505,metadata!$B$2:$Z$451,25,0)</f>
        <v/>
      </c>
      <c r="AC2505">
        <v>16.000202150009699</v>
      </c>
      <c r="AD2505">
        <v>98.765441011905097</v>
      </c>
      <c r="AF2505">
        <f>IF(AE2505="",V2505,AE2505)</f>
        <v>200</v>
      </c>
      <c r="AG2505">
        <f>ROUND(AC2505,1)</f>
        <v>16</v>
      </c>
      <c r="AH2505">
        <v>1990</v>
      </c>
      <c r="AI2505" t="s">
        <v>37</v>
      </c>
      <c r="AJ2505" t="s">
        <v>37</v>
      </c>
    </row>
    <row r="2506" spans="3:36" x14ac:dyDescent="0.3">
      <c r="C2506">
        <v>2506</v>
      </c>
      <c r="D2506" t="str">
        <f t="shared" si="72"/>
        <v>56-L</v>
      </c>
      <c r="E2506" t="str">
        <f>VLOOKUP($D2506,metadata!$B$2:$S$451,2,0)</f>
        <v>VAZNUNES, M; KOVEOS, DS; VEERMAN, A</v>
      </c>
      <c r="F2506" t="str">
        <f>VLOOKUP($D2506,metadata!$B$2:$S$451,3,0)</f>
        <v>GEOGRAPHICAL VARIATION IN PHOTOPERIODIC INDUCTION OF DIAPAUSE IN THE SPIDER-MITE (TETRANYCHUS-URTICAE) - A CAUSAL RELATION BETWEEN CRITICAL NIGHT-LENGTH AND CIRCADIAN PERIOD</v>
      </c>
      <c r="G2506" t="str">
        <f>VLOOKUP($D2506,metadata!$B$2:$S$451,4,0)</f>
        <v>10.1177/074873049000500105</v>
      </c>
      <c r="H2506" t="str">
        <f>VLOOKUP($D2506,metadata!$B$2:$S$451,5,0)</f>
        <v>y</v>
      </c>
      <c r="I2506" t="str">
        <f>VLOOKUP($D2506,metadata!$B$2:$S$451,6,0)</f>
        <v>a</v>
      </c>
      <c r="J2506" t="str">
        <f>VLOOKUP($D2506,metadata!$B$2:$S$451,7,0)</f>
        <v>i</v>
      </c>
      <c r="K2506">
        <f>VLOOKUP($D2506,metadata!$B$2:$S$451,8,0)</f>
        <v>10</v>
      </c>
      <c r="L2506">
        <f>VLOOKUP($D2506,metadata!$B$2:$S$451,9,0)</f>
        <v>9</v>
      </c>
      <c r="M2506" t="str">
        <f>VLOOKUP($D2506,metadata!$B$2:$S$451,10,0)</f>
        <v/>
      </c>
      <c r="N2506" t="str">
        <f>VLOOKUP($D2506,metadata!$B$2:$S$451,11,0)</f>
        <v>Tetranychus urticae</v>
      </c>
      <c r="O2506" t="str">
        <f>VLOOKUP($D2506,metadata!$B$2:$S$451,12,0)</f>
        <v>Trombidiformes</v>
      </c>
      <c r="P2506" t="str">
        <f>VLOOKUP($D2506,metadata!$B$2:$S$451,13,0)</f>
        <v>L</v>
      </c>
      <c r="Q2506">
        <f>VLOOKUP($D2506,metadata!$B$2:$S$451,14,0)</f>
        <v>59.933332999999998</v>
      </c>
      <c r="R2506">
        <f>VLOOKUP($D2506,metadata!$B$2:$S$451,15,0)</f>
        <v>30.266667000000002</v>
      </c>
      <c r="S2506" t="str">
        <f>VLOOKUP($D2506,metadata!$B$2:$S$451,16,0)</f>
        <v/>
      </c>
      <c r="T2506" t="str">
        <f>VLOOKUP($D2506,metadata!$B$2:$S$451,17,0)</f>
        <v/>
      </c>
      <c r="U2506" t="str">
        <f>VLOOKUP($D2506,metadata!$B$2:$S$451,18,0)</f>
        <v/>
      </c>
      <c r="V2506">
        <f>VLOOKUP($D2506,metadata!$B$2:$Z$451,19,0)</f>
        <v>200</v>
      </c>
      <c r="W2506" t="str">
        <f>VLOOKUP($D2506,metadata!$B$2:$Z$451,20,0)</f>
        <v>global average</v>
      </c>
      <c r="X2506" t="str">
        <f>VLOOKUP($D2506,metadata!$B$2:$Z$451,21,0)</f>
        <v/>
      </c>
      <c r="Y2506" t="str">
        <f>VLOOKUP($D2506,metadata!$B$2:$Z$451,22,0)</f>
        <v>56-1</v>
      </c>
      <c r="Z2506" t="str">
        <f>VLOOKUP($D2506,metadata!$B$2:$Z$451,23,0)</f>
        <v/>
      </c>
      <c r="AA2506" t="str">
        <f>VLOOKUP($D2506,metadata!$B$2:$Z$451,24,0)</f>
        <v/>
      </c>
      <c r="AB2506" t="str">
        <f>VLOOKUP($D2506,metadata!$B$2:$Z$451,25,0)</f>
        <v/>
      </c>
      <c r="AC2506">
        <v>16.258723133902699</v>
      </c>
      <c r="AD2506">
        <v>93.588234869432696</v>
      </c>
      <c r="AF2506">
        <f>IF(AE2506="",V2506,AE2506)</f>
        <v>200</v>
      </c>
      <c r="AG2506">
        <v>16.25</v>
      </c>
      <c r="AH2506">
        <v>1990</v>
      </c>
      <c r="AI2506" t="s">
        <v>37</v>
      </c>
      <c r="AJ2506" t="s">
        <v>37</v>
      </c>
    </row>
    <row r="2507" spans="3:36" x14ac:dyDescent="0.3">
      <c r="C2507">
        <v>2507</v>
      </c>
      <c r="D2507" t="str">
        <f t="shared" si="72"/>
        <v>56-L</v>
      </c>
      <c r="E2507" t="str">
        <f>VLOOKUP($D2507,metadata!$B$2:$S$451,2,0)</f>
        <v>VAZNUNES, M; KOVEOS, DS; VEERMAN, A</v>
      </c>
      <c r="F2507" t="str">
        <f>VLOOKUP($D2507,metadata!$B$2:$S$451,3,0)</f>
        <v>GEOGRAPHICAL VARIATION IN PHOTOPERIODIC INDUCTION OF DIAPAUSE IN THE SPIDER-MITE (TETRANYCHUS-URTICAE) - A CAUSAL RELATION BETWEEN CRITICAL NIGHT-LENGTH AND CIRCADIAN PERIOD</v>
      </c>
      <c r="G2507" t="str">
        <f>VLOOKUP($D2507,metadata!$B$2:$S$451,4,0)</f>
        <v>10.1177/074873049000500105</v>
      </c>
      <c r="H2507" t="str">
        <f>VLOOKUP($D2507,metadata!$B$2:$S$451,5,0)</f>
        <v>y</v>
      </c>
      <c r="I2507" t="str">
        <f>VLOOKUP($D2507,metadata!$B$2:$S$451,6,0)</f>
        <v>a</v>
      </c>
      <c r="J2507" t="str">
        <f>VLOOKUP($D2507,metadata!$B$2:$S$451,7,0)</f>
        <v>i</v>
      </c>
      <c r="K2507">
        <f>VLOOKUP($D2507,metadata!$B$2:$S$451,8,0)</f>
        <v>10</v>
      </c>
      <c r="L2507">
        <f>VLOOKUP($D2507,metadata!$B$2:$S$451,9,0)</f>
        <v>9</v>
      </c>
      <c r="M2507" t="str">
        <f>VLOOKUP($D2507,metadata!$B$2:$S$451,10,0)</f>
        <v/>
      </c>
      <c r="N2507" t="str">
        <f>VLOOKUP($D2507,metadata!$B$2:$S$451,11,0)</f>
        <v>Tetranychus urticae</v>
      </c>
      <c r="O2507" t="str">
        <f>VLOOKUP($D2507,metadata!$B$2:$S$451,12,0)</f>
        <v>Trombidiformes</v>
      </c>
      <c r="P2507" t="str">
        <f>VLOOKUP($D2507,metadata!$B$2:$S$451,13,0)</f>
        <v>L</v>
      </c>
      <c r="Q2507">
        <f>VLOOKUP($D2507,metadata!$B$2:$S$451,14,0)</f>
        <v>59.933332999999998</v>
      </c>
      <c r="R2507">
        <f>VLOOKUP($D2507,metadata!$B$2:$S$451,15,0)</f>
        <v>30.266667000000002</v>
      </c>
      <c r="S2507" t="str">
        <f>VLOOKUP($D2507,metadata!$B$2:$S$451,16,0)</f>
        <v/>
      </c>
      <c r="T2507" t="str">
        <f>VLOOKUP($D2507,metadata!$B$2:$S$451,17,0)</f>
        <v/>
      </c>
      <c r="U2507" t="str">
        <f>VLOOKUP($D2507,metadata!$B$2:$S$451,18,0)</f>
        <v/>
      </c>
      <c r="V2507">
        <f>VLOOKUP($D2507,metadata!$B$2:$Z$451,19,0)</f>
        <v>200</v>
      </c>
      <c r="W2507" t="str">
        <f>VLOOKUP($D2507,metadata!$B$2:$Z$451,20,0)</f>
        <v>global average</v>
      </c>
      <c r="X2507" t="str">
        <f>VLOOKUP($D2507,metadata!$B$2:$Z$451,21,0)</f>
        <v/>
      </c>
      <c r="Y2507" t="str">
        <f>VLOOKUP($D2507,metadata!$B$2:$Z$451,22,0)</f>
        <v>56-1</v>
      </c>
      <c r="Z2507" t="str">
        <f>VLOOKUP($D2507,metadata!$B$2:$Z$451,23,0)</f>
        <v/>
      </c>
      <c r="AA2507" t="str">
        <f>VLOOKUP($D2507,metadata!$B$2:$Z$451,24,0)</f>
        <v/>
      </c>
      <c r="AB2507" t="str">
        <f>VLOOKUP($D2507,metadata!$B$2:$Z$451,25,0)</f>
        <v/>
      </c>
      <c r="AC2507">
        <v>16.495065373869199</v>
      </c>
      <c r="AD2507">
        <v>83.225159012641598</v>
      </c>
      <c r="AF2507">
        <f>IF(AE2507="",V2507,AE2507)</f>
        <v>200</v>
      </c>
      <c r="AG2507">
        <f>ROUND(AC2507,1)</f>
        <v>16.5</v>
      </c>
      <c r="AH2507">
        <v>1990</v>
      </c>
      <c r="AI2507" t="s">
        <v>37</v>
      </c>
      <c r="AJ2507" t="s">
        <v>37</v>
      </c>
    </row>
    <row r="2508" spans="3:36" x14ac:dyDescent="0.3">
      <c r="C2508">
        <v>2508</v>
      </c>
      <c r="D2508" t="str">
        <f t="shared" si="72"/>
        <v>56-L</v>
      </c>
      <c r="E2508" t="str">
        <f>VLOOKUP($D2508,metadata!$B$2:$S$451,2,0)</f>
        <v>VAZNUNES, M; KOVEOS, DS; VEERMAN, A</v>
      </c>
      <c r="F2508" t="str">
        <f>VLOOKUP($D2508,metadata!$B$2:$S$451,3,0)</f>
        <v>GEOGRAPHICAL VARIATION IN PHOTOPERIODIC INDUCTION OF DIAPAUSE IN THE SPIDER-MITE (TETRANYCHUS-URTICAE) - A CAUSAL RELATION BETWEEN CRITICAL NIGHT-LENGTH AND CIRCADIAN PERIOD</v>
      </c>
      <c r="G2508" t="str">
        <f>VLOOKUP($D2508,metadata!$B$2:$S$451,4,0)</f>
        <v>10.1177/074873049000500105</v>
      </c>
      <c r="H2508" t="str">
        <f>VLOOKUP($D2508,metadata!$B$2:$S$451,5,0)</f>
        <v>y</v>
      </c>
      <c r="I2508" t="str">
        <f>VLOOKUP($D2508,metadata!$B$2:$S$451,6,0)</f>
        <v>a</v>
      </c>
      <c r="J2508" t="str">
        <f>VLOOKUP($D2508,metadata!$B$2:$S$451,7,0)</f>
        <v>i</v>
      </c>
      <c r="K2508">
        <f>VLOOKUP($D2508,metadata!$B$2:$S$451,8,0)</f>
        <v>10</v>
      </c>
      <c r="L2508">
        <f>VLOOKUP($D2508,metadata!$B$2:$S$451,9,0)</f>
        <v>9</v>
      </c>
      <c r="M2508" t="str">
        <f>VLOOKUP($D2508,metadata!$B$2:$S$451,10,0)</f>
        <v/>
      </c>
      <c r="N2508" t="str">
        <f>VLOOKUP($D2508,metadata!$B$2:$S$451,11,0)</f>
        <v>Tetranychus urticae</v>
      </c>
      <c r="O2508" t="str">
        <f>VLOOKUP($D2508,metadata!$B$2:$S$451,12,0)</f>
        <v>Trombidiformes</v>
      </c>
      <c r="P2508" t="str">
        <f>VLOOKUP($D2508,metadata!$B$2:$S$451,13,0)</f>
        <v>L</v>
      </c>
      <c r="Q2508">
        <f>VLOOKUP($D2508,metadata!$B$2:$S$451,14,0)</f>
        <v>59.933332999999998</v>
      </c>
      <c r="R2508">
        <f>VLOOKUP($D2508,metadata!$B$2:$S$451,15,0)</f>
        <v>30.266667000000002</v>
      </c>
      <c r="S2508" t="str">
        <f>VLOOKUP($D2508,metadata!$B$2:$S$451,16,0)</f>
        <v/>
      </c>
      <c r="T2508" t="str">
        <f>VLOOKUP($D2508,metadata!$B$2:$S$451,17,0)</f>
        <v/>
      </c>
      <c r="U2508" t="str">
        <f>VLOOKUP($D2508,metadata!$B$2:$S$451,18,0)</f>
        <v/>
      </c>
      <c r="V2508">
        <f>VLOOKUP($D2508,metadata!$B$2:$Z$451,19,0)</f>
        <v>200</v>
      </c>
      <c r="W2508" t="str">
        <f>VLOOKUP($D2508,metadata!$B$2:$Z$451,20,0)</f>
        <v>global average</v>
      </c>
      <c r="X2508" t="str">
        <f>VLOOKUP($D2508,metadata!$B$2:$Z$451,21,0)</f>
        <v/>
      </c>
      <c r="Y2508" t="str">
        <f>VLOOKUP($D2508,metadata!$B$2:$Z$451,22,0)</f>
        <v>56-1</v>
      </c>
      <c r="Z2508" t="str">
        <f>VLOOKUP($D2508,metadata!$B$2:$Z$451,23,0)</f>
        <v/>
      </c>
      <c r="AA2508" t="str">
        <f>VLOOKUP($D2508,metadata!$B$2:$Z$451,24,0)</f>
        <v/>
      </c>
      <c r="AB2508" t="str">
        <f>VLOOKUP($D2508,metadata!$B$2:$Z$451,25,0)</f>
        <v/>
      </c>
      <c r="AC2508">
        <v>16.7593043151807</v>
      </c>
      <c r="AD2508">
        <v>53.603684905891903</v>
      </c>
      <c r="AF2508">
        <f>IF(AE2508="",V2508,AE2508)</f>
        <v>200</v>
      </c>
      <c r="AG2508">
        <v>16.75</v>
      </c>
      <c r="AH2508">
        <v>1990</v>
      </c>
      <c r="AI2508" t="s">
        <v>37</v>
      </c>
      <c r="AJ2508" t="s">
        <v>37</v>
      </c>
    </row>
    <row r="2509" spans="3:36" x14ac:dyDescent="0.3">
      <c r="C2509">
        <v>2509</v>
      </c>
      <c r="D2509" t="str">
        <f t="shared" si="72"/>
        <v>56-L</v>
      </c>
      <c r="E2509" t="str">
        <f>VLOOKUP($D2509,metadata!$B$2:$S$451,2,0)</f>
        <v>VAZNUNES, M; KOVEOS, DS; VEERMAN, A</v>
      </c>
      <c r="F2509" t="str">
        <f>VLOOKUP($D2509,metadata!$B$2:$S$451,3,0)</f>
        <v>GEOGRAPHICAL VARIATION IN PHOTOPERIODIC INDUCTION OF DIAPAUSE IN THE SPIDER-MITE (TETRANYCHUS-URTICAE) - A CAUSAL RELATION BETWEEN CRITICAL NIGHT-LENGTH AND CIRCADIAN PERIOD</v>
      </c>
      <c r="G2509" t="str">
        <f>VLOOKUP($D2509,metadata!$B$2:$S$451,4,0)</f>
        <v>10.1177/074873049000500105</v>
      </c>
      <c r="H2509" t="str">
        <f>VLOOKUP($D2509,metadata!$B$2:$S$451,5,0)</f>
        <v>y</v>
      </c>
      <c r="I2509" t="str">
        <f>VLOOKUP($D2509,metadata!$B$2:$S$451,6,0)</f>
        <v>a</v>
      </c>
      <c r="J2509" t="str">
        <f>VLOOKUP($D2509,metadata!$B$2:$S$451,7,0)</f>
        <v>i</v>
      </c>
      <c r="K2509">
        <f>VLOOKUP($D2509,metadata!$B$2:$S$451,8,0)</f>
        <v>10</v>
      </c>
      <c r="L2509">
        <f>VLOOKUP($D2509,metadata!$B$2:$S$451,9,0)</f>
        <v>9</v>
      </c>
      <c r="M2509" t="str">
        <f>VLOOKUP($D2509,metadata!$B$2:$S$451,10,0)</f>
        <v/>
      </c>
      <c r="N2509" t="str">
        <f>VLOOKUP($D2509,metadata!$B$2:$S$451,11,0)</f>
        <v>Tetranychus urticae</v>
      </c>
      <c r="O2509" t="str">
        <f>VLOOKUP($D2509,metadata!$B$2:$S$451,12,0)</f>
        <v>Trombidiformes</v>
      </c>
      <c r="P2509" t="str">
        <f>VLOOKUP($D2509,metadata!$B$2:$S$451,13,0)</f>
        <v>L</v>
      </c>
      <c r="Q2509">
        <f>VLOOKUP($D2509,metadata!$B$2:$S$451,14,0)</f>
        <v>59.933332999999998</v>
      </c>
      <c r="R2509">
        <f>VLOOKUP($D2509,metadata!$B$2:$S$451,15,0)</f>
        <v>30.266667000000002</v>
      </c>
      <c r="S2509" t="str">
        <f>VLOOKUP($D2509,metadata!$B$2:$S$451,16,0)</f>
        <v/>
      </c>
      <c r="T2509" t="str">
        <f>VLOOKUP($D2509,metadata!$B$2:$S$451,17,0)</f>
        <v/>
      </c>
      <c r="U2509" t="str">
        <f>VLOOKUP($D2509,metadata!$B$2:$S$451,18,0)</f>
        <v/>
      </c>
      <c r="V2509">
        <f>VLOOKUP($D2509,metadata!$B$2:$Z$451,19,0)</f>
        <v>200</v>
      </c>
      <c r="W2509" t="str">
        <f>VLOOKUP($D2509,metadata!$B$2:$Z$451,20,0)</f>
        <v>global average</v>
      </c>
      <c r="X2509" t="str">
        <f>VLOOKUP($D2509,metadata!$B$2:$Z$451,21,0)</f>
        <v/>
      </c>
      <c r="Y2509" t="str">
        <f>VLOOKUP($D2509,metadata!$B$2:$Z$451,22,0)</f>
        <v>56-1</v>
      </c>
      <c r="Z2509" t="str">
        <f>VLOOKUP($D2509,metadata!$B$2:$Z$451,23,0)</f>
        <v/>
      </c>
      <c r="AA2509" t="str">
        <f>VLOOKUP($D2509,metadata!$B$2:$Z$451,24,0)</f>
        <v/>
      </c>
      <c r="AB2509" t="str">
        <f>VLOOKUP($D2509,metadata!$B$2:$Z$451,25,0)</f>
        <v/>
      </c>
      <c r="AC2509">
        <v>17.024149706521499</v>
      </c>
      <c r="AD2509">
        <v>21.389636924143201</v>
      </c>
      <c r="AF2509">
        <f>IF(AE2509="",V2509,AE2509)</f>
        <v>200</v>
      </c>
      <c r="AG2509">
        <f>ROUND(AC2509,1)</f>
        <v>17</v>
      </c>
      <c r="AH2509">
        <v>1990</v>
      </c>
      <c r="AI2509" t="s">
        <v>37</v>
      </c>
      <c r="AJ2509" t="s">
        <v>37</v>
      </c>
    </row>
    <row r="2510" spans="3:36" x14ac:dyDescent="0.3">
      <c r="C2510">
        <v>2510</v>
      </c>
      <c r="D2510" t="str">
        <f t="shared" si="72"/>
        <v>56-L</v>
      </c>
      <c r="E2510" t="str">
        <f>VLOOKUP($D2510,metadata!$B$2:$S$451,2,0)</f>
        <v>VAZNUNES, M; KOVEOS, DS; VEERMAN, A</v>
      </c>
      <c r="F2510" t="str">
        <f>VLOOKUP($D2510,metadata!$B$2:$S$451,3,0)</f>
        <v>GEOGRAPHICAL VARIATION IN PHOTOPERIODIC INDUCTION OF DIAPAUSE IN THE SPIDER-MITE (TETRANYCHUS-URTICAE) - A CAUSAL RELATION BETWEEN CRITICAL NIGHT-LENGTH AND CIRCADIAN PERIOD</v>
      </c>
      <c r="G2510" t="str">
        <f>VLOOKUP($D2510,metadata!$B$2:$S$451,4,0)</f>
        <v>10.1177/074873049000500105</v>
      </c>
      <c r="H2510" t="str">
        <f>VLOOKUP($D2510,metadata!$B$2:$S$451,5,0)</f>
        <v>y</v>
      </c>
      <c r="I2510" t="str">
        <f>VLOOKUP($D2510,metadata!$B$2:$S$451,6,0)</f>
        <v>a</v>
      </c>
      <c r="J2510" t="str">
        <f>VLOOKUP($D2510,metadata!$B$2:$S$451,7,0)</f>
        <v>i</v>
      </c>
      <c r="K2510">
        <f>VLOOKUP($D2510,metadata!$B$2:$S$451,8,0)</f>
        <v>10</v>
      </c>
      <c r="L2510">
        <f>VLOOKUP($D2510,metadata!$B$2:$S$451,9,0)</f>
        <v>9</v>
      </c>
      <c r="M2510" t="str">
        <f>VLOOKUP($D2510,metadata!$B$2:$S$451,10,0)</f>
        <v/>
      </c>
      <c r="N2510" t="str">
        <f>VLOOKUP($D2510,metadata!$B$2:$S$451,11,0)</f>
        <v>Tetranychus urticae</v>
      </c>
      <c r="O2510" t="str">
        <f>VLOOKUP($D2510,metadata!$B$2:$S$451,12,0)</f>
        <v>Trombidiformes</v>
      </c>
      <c r="P2510" t="str">
        <f>VLOOKUP($D2510,metadata!$B$2:$S$451,13,0)</f>
        <v>L</v>
      </c>
      <c r="Q2510">
        <f>VLOOKUP($D2510,metadata!$B$2:$S$451,14,0)</f>
        <v>59.933332999999998</v>
      </c>
      <c r="R2510">
        <f>VLOOKUP($D2510,metadata!$B$2:$S$451,15,0)</f>
        <v>30.266667000000002</v>
      </c>
      <c r="S2510" t="str">
        <f>VLOOKUP($D2510,metadata!$B$2:$S$451,16,0)</f>
        <v/>
      </c>
      <c r="T2510" t="str">
        <f>VLOOKUP($D2510,metadata!$B$2:$S$451,17,0)</f>
        <v/>
      </c>
      <c r="U2510" t="str">
        <f>VLOOKUP($D2510,metadata!$B$2:$S$451,18,0)</f>
        <v/>
      </c>
      <c r="V2510">
        <f>VLOOKUP($D2510,metadata!$B$2:$Z$451,19,0)</f>
        <v>200</v>
      </c>
      <c r="W2510" t="str">
        <f>VLOOKUP($D2510,metadata!$B$2:$Z$451,20,0)</f>
        <v>global average</v>
      </c>
      <c r="X2510" t="str">
        <f>VLOOKUP($D2510,metadata!$B$2:$Z$451,21,0)</f>
        <v/>
      </c>
      <c r="Y2510" t="str">
        <f>VLOOKUP($D2510,metadata!$B$2:$Z$451,22,0)</f>
        <v>56-1</v>
      </c>
      <c r="Z2510" t="str">
        <f>VLOOKUP($D2510,metadata!$B$2:$Z$451,23,0)</f>
        <v/>
      </c>
      <c r="AA2510" t="str">
        <f>VLOOKUP($D2510,metadata!$B$2:$Z$451,24,0)</f>
        <v/>
      </c>
      <c r="AB2510" t="str">
        <f>VLOOKUP($D2510,metadata!$B$2:$Z$451,25,0)</f>
        <v/>
      </c>
      <c r="AC2510">
        <v>17.2623112965757</v>
      </c>
      <c r="AD2510">
        <v>3.2488394423547602</v>
      </c>
      <c r="AF2510">
        <f>IF(AE2510="",V2510,AE2510)</f>
        <v>200</v>
      </c>
      <c r="AG2510">
        <v>17.25</v>
      </c>
      <c r="AH2510">
        <v>1990</v>
      </c>
      <c r="AI2510" t="s">
        <v>37</v>
      </c>
      <c r="AJ2510" t="s">
        <v>37</v>
      </c>
    </row>
    <row r="2511" spans="3:36" x14ac:dyDescent="0.3">
      <c r="C2511">
        <v>2511</v>
      </c>
      <c r="D2511" t="str">
        <f t="shared" si="72"/>
        <v>56-L</v>
      </c>
      <c r="E2511" t="str">
        <f>VLOOKUP($D2511,metadata!$B$2:$S$451,2,0)</f>
        <v>VAZNUNES, M; KOVEOS, DS; VEERMAN, A</v>
      </c>
      <c r="F2511" t="str">
        <f>VLOOKUP($D2511,metadata!$B$2:$S$451,3,0)</f>
        <v>GEOGRAPHICAL VARIATION IN PHOTOPERIODIC INDUCTION OF DIAPAUSE IN THE SPIDER-MITE (TETRANYCHUS-URTICAE) - A CAUSAL RELATION BETWEEN CRITICAL NIGHT-LENGTH AND CIRCADIAN PERIOD</v>
      </c>
      <c r="G2511" t="str">
        <f>VLOOKUP($D2511,metadata!$B$2:$S$451,4,0)</f>
        <v>10.1177/074873049000500105</v>
      </c>
      <c r="H2511" t="str">
        <f>VLOOKUP($D2511,metadata!$B$2:$S$451,5,0)</f>
        <v>y</v>
      </c>
      <c r="I2511" t="str">
        <f>VLOOKUP($D2511,metadata!$B$2:$S$451,6,0)</f>
        <v>a</v>
      </c>
      <c r="J2511" t="str">
        <f>VLOOKUP($D2511,metadata!$B$2:$S$451,7,0)</f>
        <v>i</v>
      </c>
      <c r="K2511">
        <f>VLOOKUP($D2511,metadata!$B$2:$S$451,8,0)</f>
        <v>10</v>
      </c>
      <c r="L2511">
        <f>VLOOKUP($D2511,metadata!$B$2:$S$451,9,0)</f>
        <v>9</v>
      </c>
      <c r="M2511" t="str">
        <f>VLOOKUP($D2511,metadata!$B$2:$S$451,10,0)</f>
        <v/>
      </c>
      <c r="N2511" t="str">
        <f>VLOOKUP($D2511,metadata!$B$2:$S$451,11,0)</f>
        <v>Tetranychus urticae</v>
      </c>
      <c r="O2511" t="str">
        <f>VLOOKUP($D2511,metadata!$B$2:$S$451,12,0)</f>
        <v>Trombidiformes</v>
      </c>
      <c r="P2511" t="str">
        <f>VLOOKUP($D2511,metadata!$B$2:$S$451,13,0)</f>
        <v>L</v>
      </c>
      <c r="Q2511">
        <f>VLOOKUP($D2511,metadata!$B$2:$S$451,14,0)</f>
        <v>59.933332999999998</v>
      </c>
      <c r="R2511">
        <f>VLOOKUP($D2511,metadata!$B$2:$S$451,15,0)</f>
        <v>30.266667000000002</v>
      </c>
      <c r="S2511" t="str">
        <f>VLOOKUP($D2511,metadata!$B$2:$S$451,16,0)</f>
        <v/>
      </c>
      <c r="T2511" t="str">
        <f>VLOOKUP($D2511,metadata!$B$2:$S$451,17,0)</f>
        <v/>
      </c>
      <c r="U2511" t="str">
        <f>VLOOKUP($D2511,metadata!$B$2:$S$451,18,0)</f>
        <v/>
      </c>
      <c r="V2511">
        <f>VLOOKUP($D2511,metadata!$B$2:$Z$451,19,0)</f>
        <v>200</v>
      </c>
      <c r="W2511" t="str">
        <f>VLOOKUP($D2511,metadata!$B$2:$Z$451,20,0)</f>
        <v>global average</v>
      </c>
      <c r="X2511" t="str">
        <f>VLOOKUP($D2511,metadata!$B$2:$Z$451,21,0)</f>
        <v/>
      </c>
      <c r="Y2511" t="str">
        <f>VLOOKUP($D2511,metadata!$B$2:$Z$451,22,0)</f>
        <v>56-1</v>
      </c>
      <c r="Z2511" t="str">
        <f>VLOOKUP($D2511,metadata!$B$2:$Z$451,23,0)</f>
        <v/>
      </c>
      <c r="AA2511" t="str">
        <f>VLOOKUP($D2511,metadata!$B$2:$Z$451,24,0)</f>
        <v/>
      </c>
      <c r="AB2511" t="str">
        <f>VLOOKUP($D2511,metadata!$B$2:$Z$451,25,0)</f>
        <v/>
      </c>
      <c r="AC2511">
        <v>18.011277082686501</v>
      </c>
      <c r="AD2511">
        <v>1.42010381846928</v>
      </c>
      <c r="AF2511">
        <f>IF(AE2511="",V2511,AE2511)</f>
        <v>200</v>
      </c>
      <c r="AG2511">
        <f>ROUND(AC2511,1)</f>
        <v>18</v>
      </c>
      <c r="AH2511">
        <v>1990</v>
      </c>
      <c r="AI2511" t="s">
        <v>37</v>
      </c>
      <c r="AJ2511" t="s">
        <v>37</v>
      </c>
    </row>
    <row r="2512" spans="3:36" x14ac:dyDescent="0.3">
      <c r="C2512">
        <v>2512</v>
      </c>
      <c r="D2512" t="str">
        <f t="shared" si="72"/>
        <v>56-W</v>
      </c>
      <c r="E2512" t="str">
        <f>VLOOKUP($D2512,metadata!$B$2:$S$451,2,0)</f>
        <v>VAZNUNES, M; KOVEOS, DS; VEERMAN, A</v>
      </c>
      <c r="F2512" t="str">
        <f>VLOOKUP($D2512,metadata!$B$2:$S$451,3,0)</f>
        <v>GEOGRAPHICAL VARIATION IN PHOTOPERIODIC INDUCTION OF DIAPAUSE IN THE SPIDER-MITE (TETRANYCHUS-URTICAE) - A CAUSAL RELATION BETWEEN CRITICAL NIGHT-LENGTH AND CIRCADIAN PERIOD</v>
      </c>
      <c r="G2512" t="str">
        <f>VLOOKUP($D2512,metadata!$B$2:$S$451,4,0)</f>
        <v>10.1177/074873049000500105</v>
      </c>
      <c r="H2512" t="str">
        <f>VLOOKUP($D2512,metadata!$B$2:$S$451,5,0)</f>
        <v>y</v>
      </c>
      <c r="I2512" t="str">
        <f>VLOOKUP($D2512,metadata!$B$2:$S$451,6,0)</f>
        <v>a</v>
      </c>
      <c r="J2512" t="str">
        <f>VLOOKUP($D2512,metadata!$B$2:$S$451,7,0)</f>
        <v>i</v>
      </c>
      <c r="K2512">
        <f>VLOOKUP($D2512,metadata!$B$2:$S$451,8,0)</f>
        <v>10</v>
      </c>
      <c r="L2512">
        <f>VLOOKUP($D2512,metadata!$B$2:$S$451,9,0)</f>
        <v>8</v>
      </c>
      <c r="M2512" t="str">
        <f>VLOOKUP($D2512,metadata!$B$2:$S$451,10,0)</f>
        <v/>
      </c>
      <c r="N2512" t="str">
        <f>VLOOKUP($D2512,metadata!$B$2:$S$451,11,0)</f>
        <v>Tetranychus urticae</v>
      </c>
      <c r="O2512" t="str">
        <f>VLOOKUP($D2512,metadata!$B$2:$S$451,12,0)</f>
        <v>Trombidiformes</v>
      </c>
      <c r="P2512" t="str">
        <f>VLOOKUP($D2512,metadata!$B$2:$S$451,13,0)</f>
        <v>W</v>
      </c>
      <c r="Q2512">
        <f>VLOOKUP($D2512,metadata!$B$2:$S$451,14,0)</f>
        <v>52.233330000000002</v>
      </c>
      <c r="R2512">
        <f>VLOOKUP($D2512,metadata!$B$2:$S$451,15,0)</f>
        <v>21.016667000000002</v>
      </c>
      <c r="S2512" t="str">
        <f>VLOOKUP($D2512,metadata!$B$2:$S$451,16,0)</f>
        <v/>
      </c>
      <c r="T2512" t="str">
        <f>VLOOKUP($D2512,metadata!$B$2:$S$451,17,0)</f>
        <v/>
      </c>
      <c r="U2512" t="str">
        <f>VLOOKUP($D2512,metadata!$B$2:$S$451,18,0)</f>
        <v/>
      </c>
      <c r="V2512">
        <f>VLOOKUP($D2512,metadata!$B$2:$Z$451,19,0)</f>
        <v>200</v>
      </c>
      <c r="W2512" t="str">
        <f>VLOOKUP($D2512,metadata!$B$2:$Z$451,20,0)</f>
        <v>global average</v>
      </c>
      <c r="X2512" t="str">
        <f>VLOOKUP($D2512,metadata!$B$2:$Z$451,21,0)</f>
        <v/>
      </c>
      <c r="Y2512" t="str">
        <f>VLOOKUP($D2512,metadata!$B$2:$Z$451,22,0)</f>
        <v>56-1</v>
      </c>
      <c r="Z2512" t="str">
        <f>VLOOKUP($D2512,metadata!$B$2:$Z$451,23,0)</f>
        <v/>
      </c>
      <c r="AA2512" t="str">
        <f>VLOOKUP($D2512,metadata!$B$2:$Z$451,24,0)</f>
        <v/>
      </c>
      <c r="AB2512" t="str">
        <f>VLOOKUP($D2512,metadata!$B$2:$Z$451,25,0)</f>
        <v/>
      </c>
      <c r="AC2512">
        <v>11.5390625</v>
      </c>
      <c r="AD2512">
        <v>91.044776119402997</v>
      </c>
      <c r="AF2512">
        <f>IF(AE2512="",V2512,AE2512)</f>
        <v>200</v>
      </c>
      <c r="AG2512">
        <f>ROUND(AC2512,1)</f>
        <v>11.5</v>
      </c>
      <c r="AH2512">
        <v>1990</v>
      </c>
      <c r="AI2512" t="s">
        <v>37</v>
      </c>
      <c r="AJ2512" t="s">
        <v>37</v>
      </c>
    </row>
    <row r="2513" spans="3:36" x14ac:dyDescent="0.3">
      <c r="C2513">
        <v>2513</v>
      </c>
      <c r="D2513" t="str">
        <f t="shared" si="72"/>
        <v>56-W</v>
      </c>
      <c r="E2513" t="str">
        <f>VLOOKUP($D2513,metadata!$B$2:$S$451,2,0)</f>
        <v>VAZNUNES, M; KOVEOS, DS; VEERMAN, A</v>
      </c>
      <c r="F2513" t="str">
        <f>VLOOKUP($D2513,metadata!$B$2:$S$451,3,0)</f>
        <v>GEOGRAPHICAL VARIATION IN PHOTOPERIODIC INDUCTION OF DIAPAUSE IN THE SPIDER-MITE (TETRANYCHUS-URTICAE) - A CAUSAL RELATION BETWEEN CRITICAL NIGHT-LENGTH AND CIRCADIAN PERIOD</v>
      </c>
      <c r="G2513" t="str">
        <f>VLOOKUP($D2513,metadata!$B$2:$S$451,4,0)</f>
        <v>10.1177/074873049000500105</v>
      </c>
      <c r="H2513" t="str">
        <f>VLOOKUP($D2513,metadata!$B$2:$S$451,5,0)</f>
        <v>y</v>
      </c>
      <c r="I2513" t="str">
        <f>VLOOKUP($D2513,metadata!$B$2:$S$451,6,0)</f>
        <v>a</v>
      </c>
      <c r="J2513" t="str">
        <f>VLOOKUP($D2513,metadata!$B$2:$S$451,7,0)</f>
        <v>i</v>
      </c>
      <c r="K2513">
        <f>VLOOKUP($D2513,metadata!$B$2:$S$451,8,0)</f>
        <v>10</v>
      </c>
      <c r="L2513">
        <f>VLOOKUP($D2513,metadata!$B$2:$S$451,9,0)</f>
        <v>8</v>
      </c>
      <c r="M2513" t="str">
        <f>VLOOKUP($D2513,metadata!$B$2:$S$451,10,0)</f>
        <v/>
      </c>
      <c r="N2513" t="str">
        <f>VLOOKUP($D2513,metadata!$B$2:$S$451,11,0)</f>
        <v>Tetranychus urticae</v>
      </c>
      <c r="O2513" t="str">
        <f>VLOOKUP($D2513,metadata!$B$2:$S$451,12,0)</f>
        <v>Trombidiformes</v>
      </c>
      <c r="P2513" t="str">
        <f>VLOOKUP($D2513,metadata!$B$2:$S$451,13,0)</f>
        <v>W</v>
      </c>
      <c r="Q2513">
        <f>VLOOKUP($D2513,metadata!$B$2:$S$451,14,0)</f>
        <v>52.233330000000002</v>
      </c>
      <c r="R2513">
        <f>VLOOKUP($D2513,metadata!$B$2:$S$451,15,0)</f>
        <v>21.016667000000002</v>
      </c>
      <c r="S2513" t="str">
        <f>VLOOKUP($D2513,metadata!$B$2:$S$451,16,0)</f>
        <v/>
      </c>
      <c r="T2513" t="str">
        <f>VLOOKUP($D2513,metadata!$B$2:$S$451,17,0)</f>
        <v/>
      </c>
      <c r="U2513" t="str">
        <f>VLOOKUP($D2513,metadata!$B$2:$S$451,18,0)</f>
        <v/>
      </c>
      <c r="V2513">
        <f>VLOOKUP($D2513,metadata!$B$2:$Z$451,19,0)</f>
        <v>200</v>
      </c>
      <c r="W2513" t="str">
        <f>VLOOKUP($D2513,metadata!$B$2:$Z$451,20,0)</f>
        <v>global average</v>
      </c>
      <c r="X2513" t="str">
        <f>VLOOKUP($D2513,metadata!$B$2:$Z$451,21,0)</f>
        <v/>
      </c>
      <c r="Y2513" t="str">
        <f>VLOOKUP($D2513,metadata!$B$2:$Z$451,22,0)</f>
        <v>56-1</v>
      </c>
      <c r="Z2513" t="str">
        <f>VLOOKUP($D2513,metadata!$B$2:$Z$451,23,0)</f>
        <v/>
      </c>
      <c r="AA2513" t="str">
        <f>VLOOKUP($D2513,metadata!$B$2:$Z$451,24,0)</f>
        <v/>
      </c>
      <c r="AB2513" t="str">
        <f>VLOOKUP($D2513,metadata!$B$2:$Z$451,25,0)</f>
        <v/>
      </c>
      <c r="AC2513">
        <v>12.078125</v>
      </c>
      <c r="AD2513">
        <v>94.029850746268593</v>
      </c>
      <c r="AF2513">
        <f>IF(AE2513="",V2513,AE2513)</f>
        <v>200</v>
      </c>
      <c r="AG2513">
        <v>12</v>
      </c>
      <c r="AH2513">
        <v>1990</v>
      </c>
      <c r="AI2513" t="s">
        <v>37</v>
      </c>
      <c r="AJ2513" t="s">
        <v>37</v>
      </c>
    </row>
    <row r="2514" spans="3:36" x14ac:dyDescent="0.3">
      <c r="C2514">
        <v>2514</v>
      </c>
      <c r="D2514" t="str">
        <f t="shared" si="72"/>
        <v>56-W</v>
      </c>
      <c r="E2514" t="str">
        <f>VLOOKUP($D2514,metadata!$B$2:$S$451,2,0)</f>
        <v>VAZNUNES, M; KOVEOS, DS; VEERMAN, A</v>
      </c>
      <c r="F2514" t="str">
        <f>VLOOKUP($D2514,metadata!$B$2:$S$451,3,0)</f>
        <v>GEOGRAPHICAL VARIATION IN PHOTOPERIODIC INDUCTION OF DIAPAUSE IN THE SPIDER-MITE (TETRANYCHUS-URTICAE) - A CAUSAL RELATION BETWEEN CRITICAL NIGHT-LENGTH AND CIRCADIAN PERIOD</v>
      </c>
      <c r="G2514" t="str">
        <f>VLOOKUP($D2514,metadata!$B$2:$S$451,4,0)</f>
        <v>10.1177/074873049000500105</v>
      </c>
      <c r="H2514" t="str">
        <f>VLOOKUP($D2514,metadata!$B$2:$S$451,5,0)</f>
        <v>y</v>
      </c>
      <c r="I2514" t="str">
        <f>VLOOKUP($D2514,metadata!$B$2:$S$451,6,0)</f>
        <v>a</v>
      </c>
      <c r="J2514" t="str">
        <f>VLOOKUP($D2514,metadata!$B$2:$S$451,7,0)</f>
        <v>i</v>
      </c>
      <c r="K2514">
        <f>VLOOKUP($D2514,metadata!$B$2:$S$451,8,0)</f>
        <v>10</v>
      </c>
      <c r="L2514">
        <f>VLOOKUP($D2514,metadata!$B$2:$S$451,9,0)</f>
        <v>8</v>
      </c>
      <c r="M2514" t="str">
        <f>VLOOKUP($D2514,metadata!$B$2:$S$451,10,0)</f>
        <v/>
      </c>
      <c r="N2514" t="str">
        <f>VLOOKUP($D2514,metadata!$B$2:$S$451,11,0)</f>
        <v>Tetranychus urticae</v>
      </c>
      <c r="O2514" t="str">
        <f>VLOOKUP($D2514,metadata!$B$2:$S$451,12,0)</f>
        <v>Trombidiformes</v>
      </c>
      <c r="P2514" t="str">
        <f>VLOOKUP($D2514,metadata!$B$2:$S$451,13,0)</f>
        <v>W</v>
      </c>
      <c r="Q2514">
        <f>VLOOKUP($D2514,metadata!$B$2:$S$451,14,0)</f>
        <v>52.233330000000002</v>
      </c>
      <c r="R2514">
        <f>VLOOKUP($D2514,metadata!$B$2:$S$451,15,0)</f>
        <v>21.016667000000002</v>
      </c>
      <c r="S2514" t="str">
        <f>VLOOKUP($D2514,metadata!$B$2:$S$451,16,0)</f>
        <v/>
      </c>
      <c r="T2514" t="str">
        <f>VLOOKUP($D2514,metadata!$B$2:$S$451,17,0)</f>
        <v/>
      </c>
      <c r="U2514" t="str">
        <f>VLOOKUP($D2514,metadata!$B$2:$S$451,18,0)</f>
        <v/>
      </c>
      <c r="V2514">
        <f>VLOOKUP($D2514,metadata!$B$2:$Z$451,19,0)</f>
        <v>200</v>
      </c>
      <c r="W2514" t="str">
        <f>VLOOKUP($D2514,metadata!$B$2:$Z$451,20,0)</f>
        <v>global average</v>
      </c>
      <c r="X2514" t="str">
        <f>VLOOKUP($D2514,metadata!$B$2:$Z$451,21,0)</f>
        <v/>
      </c>
      <c r="Y2514" t="str">
        <f>VLOOKUP($D2514,metadata!$B$2:$Z$451,22,0)</f>
        <v>56-1</v>
      </c>
      <c r="Z2514" t="str">
        <f>VLOOKUP($D2514,metadata!$B$2:$Z$451,23,0)</f>
        <v/>
      </c>
      <c r="AA2514" t="str">
        <f>VLOOKUP($D2514,metadata!$B$2:$Z$451,24,0)</f>
        <v/>
      </c>
      <c r="AB2514" t="str">
        <f>VLOOKUP($D2514,metadata!$B$2:$Z$451,25,0)</f>
        <v/>
      </c>
      <c r="AC2514">
        <v>12.5703125</v>
      </c>
      <c r="AD2514">
        <v>96.641791044776099</v>
      </c>
      <c r="AF2514">
        <f>IF(AE2514="",V2514,AE2514)</f>
        <v>200</v>
      </c>
      <c r="AG2514">
        <v>12.5</v>
      </c>
      <c r="AH2514">
        <v>1990</v>
      </c>
      <c r="AI2514" t="s">
        <v>37</v>
      </c>
      <c r="AJ2514" t="s">
        <v>37</v>
      </c>
    </row>
    <row r="2515" spans="3:36" x14ac:dyDescent="0.3">
      <c r="C2515">
        <v>2515</v>
      </c>
      <c r="D2515" t="str">
        <f t="shared" si="72"/>
        <v>56-W</v>
      </c>
      <c r="E2515" t="str">
        <f>VLOOKUP($D2515,metadata!$B$2:$S$451,2,0)</f>
        <v>VAZNUNES, M; KOVEOS, DS; VEERMAN, A</v>
      </c>
      <c r="F2515" t="str">
        <f>VLOOKUP($D2515,metadata!$B$2:$S$451,3,0)</f>
        <v>GEOGRAPHICAL VARIATION IN PHOTOPERIODIC INDUCTION OF DIAPAUSE IN THE SPIDER-MITE (TETRANYCHUS-URTICAE) - A CAUSAL RELATION BETWEEN CRITICAL NIGHT-LENGTH AND CIRCADIAN PERIOD</v>
      </c>
      <c r="G2515" t="str">
        <f>VLOOKUP($D2515,metadata!$B$2:$S$451,4,0)</f>
        <v>10.1177/074873049000500105</v>
      </c>
      <c r="H2515" t="str">
        <f>VLOOKUP($D2515,metadata!$B$2:$S$451,5,0)</f>
        <v>y</v>
      </c>
      <c r="I2515" t="str">
        <f>VLOOKUP($D2515,metadata!$B$2:$S$451,6,0)</f>
        <v>a</v>
      </c>
      <c r="J2515" t="str">
        <f>VLOOKUP($D2515,metadata!$B$2:$S$451,7,0)</f>
        <v>i</v>
      </c>
      <c r="K2515">
        <f>VLOOKUP($D2515,metadata!$B$2:$S$451,8,0)</f>
        <v>10</v>
      </c>
      <c r="L2515">
        <f>VLOOKUP($D2515,metadata!$B$2:$S$451,9,0)</f>
        <v>8</v>
      </c>
      <c r="M2515" t="str">
        <f>VLOOKUP($D2515,metadata!$B$2:$S$451,10,0)</f>
        <v/>
      </c>
      <c r="N2515" t="str">
        <f>VLOOKUP($D2515,metadata!$B$2:$S$451,11,0)</f>
        <v>Tetranychus urticae</v>
      </c>
      <c r="O2515" t="str">
        <f>VLOOKUP($D2515,metadata!$B$2:$S$451,12,0)</f>
        <v>Trombidiformes</v>
      </c>
      <c r="P2515" t="str">
        <f>VLOOKUP($D2515,metadata!$B$2:$S$451,13,0)</f>
        <v>W</v>
      </c>
      <c r="Q2515">
        <f>VLOOKUP($D2515,metadata!$B$2:$S$451,14,0)</f>
        <v>52.233330000000002</v>
      </c>
      <c r="R2515">
        <f>VLOOKUP($D2515,metadata!$B$2:$S$451,15,0)</f>
        <v>21.016667000000002</v>
      </c>
      <c r="S2515" t="str">
        <f>VLOOKUP($D2515,metadata!$B$2:$S$451,16,0)</f>
        <v/>
      </c>
      <c r="T2515" t="str">
        <f>VLOOKUP($D2515,metadata!$B$2:$S$451,17,0)</f>
        <v/>
      </c>
      <c r="U2515" t="str">
        <f>VLOOKUP($D2515,metadata!$B$2:$S$451,18,0)</f>
        <v/>
      </c>
      <c r="V2515">
        <f>VLOOKUP($D2515,metadata!$B$2:$Z$451,19,0)</f>
        <v>200</v>
      </c>
      <c r="W2515" t="str">
        <f>VLOOKUP($D2515,metadata!$B$2:$Z$451,20,0)</f>
        <v>global average</v>
      </c>
      <c r="X2515" t="str">
        <f>VLOOKUP($D2515,metadata!$B$2:$Z$451,21,0)</f>
        <v/>
      </c>
      <c r="Y2515" t="str">
        <f>VLOOKUP($D2515,metadata!$B$2:$Z$451,22,0)</f>
        <v>56-1</v>
      </c>
      <c r="Z2515" t="str">
        <f>VLOOKUP($D2515,metadata!$B$2:$Z$451,23,0)</f>
        <v/>
      </c>
      <c r="AA2515" t="str">
        <f>VLOOKUP($D2515,metadata!$B$2:$Z$451,24,0)</f>
        <v/>
      </c>
      <c r="AB2515" t="str">
        <f>VLOOKUP($D2515,metadata!$B$2:$Z$451,25,0)</f>
        <v/>
      </c>
      <c r="AC2515">
        <v>13.0625</v>
      </c>
      <c r="AD2515">
        <v>83.582089552238799</v>
      </c>
      <c r="AF2515">
        <f>IF(AE2515="",V2515,AE2515)</f>
        <v>200</v>
      </c>
      <c r="AG2515">
        <v>13</v>
      </c>
      <c r="AH2515">
        <v>1990</v>
      </c>
      <c r="AI2515" t="s">
        <v>37</v>
      </c>
      <c r="AJ2515" t="s">
        <v>37</v>
      </c>
    </row>
    <row r="2516" spans="3:36" x14ac:dyDescent="0.3">
      <c r="C2516">
        <v>2516</v>
      </c>
      <c r="D2516" t="str">
        <f t="shared" si="72"/>
        <v>56-W</v>
      </c>
      <c r="E2516" t="str">
        <f>VLOOKUP($D2516,metadata!$B$2:$S$451,2,0)</f>
        <v>VAZNUNES, M; KOVEOS, DS; VEERMAN, A</v>
      </c>
      <c r="F2516" t="str">
        <f>VLOOKUP($D2516,metadata!$B$2:$S$451,3,0)</f>
        <v>GEOGRAPHICAL VARIATION IN PHOTOPERIODIC INDUCTION OF DIAPAUSE IN THE SPIDER-MITE (TETRANYCHUS-URTICAE) - A CAUSAL RELATION BETWEEN CRITICAL NIGHT-LENGTH AND CIRCADIAN PERIOD</v>
      </c>
      <c r="G2516" t="str">
        <f>VLOOKUP($D2516,metadata!$B$2:$S$451,4,0)</f>
        <v>10.1177/074873049000500105</v>
      </c>
      <c r="H2516" t="str">
        <f>VLOOKUP($D2516,metadata!$B$2:$S$451,5,0)</f>
        <v>y</v>
      </c>
      <c r="I2516" t="str">
        <f>VLOOKUP($D2516,metadata!$B$2:$S$451,6,0)</f>
        <v>a</v>
      </c>
      <c r="J2516" t="str">
        <f>VLOOKUP($D2516,metadata!$B$2:$S$451,7,0)</f>
        <v>i</v>
      </c>
      <c r="K2516">
        <f>VLOOKUP($D2516,metadata!$B$2:$S$451,8,0)</f>
        <v>10</v>
      </c>
      <c r="L2516">
        <f>VLOOKUP($D2516,metadata!$B$2:$S$451,9,0)</f>
        <v>8</v>
      </c>
      <c r="M2516" t="str">
        <f>VLOOKUP($D2516,metadata!$B$2:$S$451,10,0)</f>
        <v/>
      </c>
      <c r="N2516" t="str">
        <f>VLOOKUP($D2516,metadata!$B$2:$S$451,11,0)</f>
        <v>Tetranychus urticae</v>
      </c>
      <c r="O2516" t="str">
        <f>VLOOKUP($D2516,metadata!$B$2:$S$451,12,0)</f>
        <v>Trombidiformes</v>
      </c>
      <c r="P2516" t="str">
        <f>VLOOKUP($D2516,metadata!$B$2:$S$451,13,0)</f>
        <v>W</v>
      </c>
      <c r="Q2516">
        <f>VLOOKUP($D2516,metadata!$B$2:$S$451,14,0)</f>
        <v>52.233330000000002</v>
      </c>
      <c r="R2516">
        <f>VLOOKUP($D2516,metadata!$B$2:$S$451,15,0)</f>
        <v>21.016667000000002</v>
      </c>
      <c r="S2516" t="str">
        <f>VLOOKUP($D2516,metadata!$B$2:$S$451,16,0)</f>
        <v/>
      </c>
      <c r="T2516" t="str">
        <f>VLOOKUP($D2516,metadata!$B$2:$S$451,17,0)</f>
        <v/>
      </c>
      <c r="U2516" t="str">
        <f>VLOOKUP($D2516,metadata!$B$2:$S$451,18,0)</f>
        <v/>
      </c>
      <c r="V2516">
        <f>VLOOKUP($D2516,metadata!$B$2:$Z$451,19,0)</f>
        <v>200</v>
      </c>
      <c r="W2516" t="str">
        <f>VLOOKUP($D2516,metadata!$B$2:$Z$451,20,0)</f>
        <v>global average</v>
      </c>
      <c r="X2516" t="str">
        <f>VLOOKUP($D2516,metadata!$B$2:$Z$451,21,0)</f>
        <v/>
      </c>
      <c r="Y2516" t="str">
        <f>VLOOKUP($D2516,metadata!$B$2:$Z$451,22,0)</f>
        <v>56-1</v>
      </c>
      <c r="Z2516" t="str">
        <f>VLOOKUP($D2516,metadata!$B$2:$Z$451,23,0)</f>
        <v/>
      </c>
      <c r="AA2516" t="str">
        <f>VLOOKUP($D2516,metadata!$B$2:$Z$451,24,0)</f>
        <v/>
      </c>
      <c r="AB2516" t="str">
        <f>VLOOKUP($D2516,metadata!$B$2:$Z$451,25,0)</f>
        <v/>
      </c>
      <c r="AC2516">
        <v>13.5546875</v>
      </c>
      <c r="AD2516">
        <v>79.104477611940297</v>
      </c>
      <c r="AF2516">
        <f>IF(AE2516="",V2516,AE2516)</f>
        <v>200</v>
      </c>
      <c r="AG2516">
        <v>13.5</v>
      </c>
      <c r="AH2516">
        <v>1990</v>
      </c>
      <c r="AI2516" t="s">
        <v>37</v>
      </c>
      <c r="AJ2516" t="s">
        <v>37</v>
      </c>
    </row>
    <row r="2517" spans="3:36" x14ac:dyDescent="0.3">
      <c r="C2517">
        <v>2517</v>
      </c>
      <c r="D2517" t="str">
        <f t="shared" si="72"/>
        <v>56-W</v>
      </c>
      <c r="E2517" t="str">
        <f>VLOOKUP($D2517,metadata!$B$2:$S$451,2,0)</f>
        <v>VAZNUNES, M; KOVEOS, DS; VEERMAN, A</v>
      </c>
      <c r="F2517" t="str">
        <f>VLOOKUP($D2517,metadata!$B$2:$S$451,3,0)</f>
        <v>GEOGRAPHICAL VARIATION IN PHOTOPERIODIC INDUCTION OF DIAPAUSE IN THE SPIDER-MITE (TETRANYCHUS-URTICAE) - A CAUSAL RELATION BETWEEN CRITICAL NIGHT-LENGTH AND CIRCADIAN PERIOD</v>
      </c>
      <c r="G2517" t="str">
        <f>VLOOKUP($D2517,metadata!$B$2:$S$451,4,0)</f>
        <v>10.1177/074873049000500105</v>
      </c>
      <c r="H2517" t="str">
        <f>VLOOKUP($D2517,metadata!$B$2:$S$451,5,0)</f>
        <v>y</v>
      </c>
      <c r="I2517" t="str">
        <f>VLOOKUP($D2517,metadata!$B$2:$S$451,6,0)</f>
        <v>a</v>
      </c>
      <c r="J2517" t="str">
        <f>VLOOKUP($D2517,metadata!$B$2:$S$451,7,0)</f>
        <v>i</v>
      </c>
      <c r="K2517">
        <f>VLOOKUP($D2517,metadata!$B$2:$S$451,8,0)</f>
        <v>10</v>
      </c>
      <c r="L2517">
        <f>VLOOKUP($D2517,metadata!$B$2:$S$451,9,0)</f>
        <v>8</v>
      </c>
      <c r="M2517" t="str">
        <f>VLOOKUP($D2517,metadata!$B$2:$S$451,10,0)</f>
        <v/>
      </c>
      <c r="N2517" t="str">
        <f>VLOOKUP($D2517,metadata!$B$2:$S$451,11,0)</f>
        <v>Tetranychus urticae</v>
      </c>
      <c r="O2517" t="str">
        <f>VLOOKUP($D2517,metadata!$B$2:$S$451,12,0)</f>
        <v>Trombidiformes</v>
      </c>
      <c r="P2517" t="str">
        <f>VLOOKUP($D2517,metadata!$B$2:$S$451,13,0)</f>
        <v>W</v>
      </c>
      <c r="Q2517">
        <f>VLOOKUP($D2517,metadata!$B$2:$S$451,14,0)</f>
        <v>52.233330000000002</v>
      </c>
      <c r="R2517">
        <f>VLOOKUP($D2517,metadata!$B$2:$S$451,15,0)</f>
        <v>21.016667000000002</v>
      </c>
      <c r="S2517" t="str">
        <f>VLOOKUP($D2517,metadata!$B$2:$S$451,16,0)</f>
        <v/>
      </c>
      <c r="T2517" t="str">
        <f>VLOOKUP($D2517,metadata!$B$2:$S$451,17,0)</f>
        <v/>
      </c>
      <c r="U2517" t="str">
        <f>VLOOKUP($D2517,metadata!$B$2:$S$451,18,0)</f>
        <v/>
      </c>
      <c r="V2517">
        <f>VLOOKUP($D2517,metadata!$B$2:$Z$451,19,0)</f>
        <v>200</v>
      </c>
      <c r="W2517" t="str">
        <f>VLOOKUP($D2517,metadata!$B$2:$Z$451,20,0)</f>
        <v>global average</v>
      </c>
      <c r="X2517" t="str">
        <f>VLOOKUP($D2517,metadata!$B$2:$Z$451,21,0)</f>
        <v/>
      </c>
      <c r="Y2517" t="str">
        <f>VLOOKUP($D2517,metadata!$B$2:$Z$451,22,0)</f>
        <v>56-1</v>
      </c>
      <c r="Z2517" t="str">
        <f>VLOOKUP($D2517,metadata!$B$2:$Z$451,23,0)</f>
        <v/>
      </c>
      <c r="AA2517" t="str">
        <f>VLOOKUP($D2517,metadata!$B$2:$Z$451,24,0)</f>
        <v/>
      </c>
      <c r="AB2517" t="str">
        <f>VLOOKUP($D2517,metadata!$B$2:$Z$451,25,0)</f>
        <v/>
      </c>
      <c r="AC2517">
        <v>14.046875</v>
      </c>
      <c r="AD2517">
        <v>14.9253731343283</v>
      </c>
      <c r="AF2517">
        <f>IF(AE2517="",V2517,AE2517)</f>
        <v>200</v>
      </c>
      <c r="AG2517">
        <f>ROUND(AC2517,1)</f>
        <v>14</v>
      </c>
      <c r="AH2517">
        <v>1990</v>
      </c>
      <c r="AI2517" t="s">
        <v>37</v>
      </c>
      <c r="AJ2517" t="s">
        <v>37</v>
      </c>
    </row>
    <row r="2518" spans="3:36" x14ac:dyDescent="0.3">
      <c r="C2518">
        <v>2518</v>
      </c>
      <c r="D2518" t="str">
        <f t="shared" si="72"/>
        <v>56-W</v>
      </c>
      <c r="E2518" t="str">
        <f>VLOOKUP($D2518,metadata!$B$2:$S$451,2,0)</f>
        <v>VAZNUNES, M; KOVEOS, DS; VEERMAN, A</v>
      </c>
      <c r="F2518" t="str">
        <f>VLOOKUP($D2518,metadata!$B$2:$S$451,3,0)</f>
        <v>GEOGRAPHICAL VARIATION IN PHOTOPERIODIC INDUCTION OF DIAPAUSE IN THE SPIDER-MITE (TETRANYCHUS-URTICAE) - A CAUSAL RELATION BETWEEN CRITICAL NIGHT-LENGTH AND CIRCADIAN PERIOD</v>
      </c>
      <c r="G2518" t="str">
        <f>VLOOKUP($D2518,metadata!$B$2:$S$451,4,0)</f>
        <v>10.1177/074873049000500105</v>
      </c>
      <c r="H2518" t="str">
        <f>VLOOKUP($D2518,metadata!$B$2:$S$451,5,0)</f>
        <v>y</v>
      </c>
      <c r="I2518" t="str">
        <f>VLOOKUP($D2518,metadata!$B$2:$S$451,6,0)</f>
        <v>a</v>
      </c>
      <c r="J2518" t="str">
        <f>VLOOKUP($D2518,metadata!$B$2:$S$451,7,0)</f>
        <v>i</v>
      </c>
      <c r="K2518">
        <f>VLOOKUP($D2518,metadata!$B$2:$S$451,8,0)</f>
        <v>10</v>
      </c>
      <c r="L2518">
        <f>VLOOKUP($D2518,metadata!$B$2:$S$451,9,0)</f>
        <v>8</v>
      </c>
      <c r="M2518" t="str">
        <f>VLOOKUP($D2518,metadata!$B$2:$S$451,10,0)</f>
        <v/>
      </c>
      <c r="N2518" t="str">
        <f>VLOOKUP($D2518,metadata!$B$2:$S$451,11,0)</f>
        <v>Tetranychus urticae</v>
      </c>
      <c r="O2518" t="str">
        <f>VLOOKUP($D2518,metadata!$B$2:$S$451,12,0)</f>
        <v>Trombidiformes</v>
      </c>
      <c r="P2518" t="str">
        <f>VLOOKUP($D2518,metadata!$B$2:$S$451,13,0)</f>
        <v>W</v>
      </c>
      <c r="Q2518">
        <f>VLOOKUP($D2518,metadata!$B$2:$S$451,14,0)</f>
        <v>52.233330000000002</v>
      </c>
      <c r="R2518">
        <f>VLOOKUP($D2518,metadata!$B$2:$S$451,15,0)</f>
        <v>21.016667000000002</v>
      </c>
      <c r="S2518" t="str">
        <f>VLOOKUP($D2518,metadata!$B$2:$S$451,16,0)</f>
        <v/>
      </c>
      <c r="T2518" t="str">
        <f>VLOOKUP($D2518,metadata!$B$2:$S$451,17,0)</f>
        <v/>
      </c>
      <c r="U2518" t="str">
        <f>VLOOKUP($D2518,metadata!$B$2:$S$451,18,0)</f>
        <v/>
      </c>
      <c r="V2518">
        <f>VLOOKUP($D2518,metadata!$B$2:$Z$451,19,0)</f>
        <v>200</v>
      </c>
      <c r="W2518" t="str">
        <f>VLOOKUP($D2518,metadata!$B$2:$Z$451,20,0)</f>
        <v>global average</v>
      </c>
      <c r="X2518" t="str">
        <f>VLOOKUP($D2518,metadata!$B$2:$Z$451,21,0)</f>
        <v/>
      </c>
      <c r="Y2518" t="str">
        <f>VLOOKUP($D2518,metadata!$B$2:$Z$451,22,0)</f>
        <v>56-1</v>
      </c>
      <c r="Z2518" t="str">
        <f>VLOOKUP($D2518,metadata!$B$2:$Z$451,23,0)</f>
        <v/>
      </c>
      <c r="AA2518" t="str">
        <f>VLOOKUP($D2518,metadata!$B$2:$Z$451,24,0)</f>
        <v/>
      </c>
      <c r="AB2518" t="str">
        <f>VLOOKUP($D2518,metadata!$B$2:$Z$451,25,0)</f>
        <v/>
      </c>
      <c r="AC2518">
        <v>14.4921875</v>
      </c>
      <c r="AD2518">
        <v>0</v>
      </c>
      <c r="AF2518">
        <f>IF(AE2518="",V2518,AE2518)</f>
        <v>200</v>
      </c>
      <c r="AG2518">
        <f>ROUND(AC2518,1)</f>
        <v>14.5</v>
      </c>
      <c r="AH2518">
        <v>1990</v>
      </c>
      <c r="AI2518" t="s">
        <v>37</v>
      </c>
      <c r="AJ2518" t="s">
        <v>37</v>
      </c>
    </row>
    <row r="2519" spans="3:36" x14ac:dyDescent="0.3">
      <c r="C2519">
        <v>2519</v>
      </c>
      <c r="D2519" t="str">
        <f t="shared" si="72"/>
        <v>56-W</v>
      </c>
      <c r="E2519" t="str">
        <f>VLOOKUP($D2519,metadata!$B$2:$S$451,2,0)</f>
        <v>VAZNUNES, M; KOVEOS, DS; VEERMAN, A</v>
      </c>
      <c r="F2519" t="str">
        <f>VLOOKUP($D2519,metadata!$B$2:$S$451,3,0)</f>
        <v>GEOGRAPHICAL VARIATION IN PHOTOPERIODIC INDUCTION OF DIAPAUSE IN THE SPIDER-MITE (TETRANYCHUS-URTICAE) - A CAUSAL RELATION BETWEEN CRITICAL NIGHT-LENGTH AND CIRCADIAN PERIOD</v>
      </c>
      <c r="G2519" t="str">
        <f>VLOOKUP($D2519,metadata!$B$2:$S$451,4,0)</f>
        <v>10.1177/074873049000500105</v>
      </c>
      <c r="H2519" t="str">
        <f>VLOOKUP($D2519,metadata!$B$2:$S$451,5,0)</f>
        <v>y</v>
      </c>
      <c r="I2519" t="str">
        <f>VLOOKUP($D2519,metadata!$B$2:$S$451,6,0)</f>
        <v>a</v>
      </c>
      <c r="J2519" t="str">
        <f>VLOOKUP($D2519,metadata!$B$2:$S$451,7,0)</f>
        <v>i</v>
      </c>
      <c r="K2519">
        <f>VLOOKUP($D2519,metadata!$B$2:$S$451,8,0)</f>
        <v>10</v>
      </c>
      <c r="L2519">
        <f>VLOOKUP($D2519,metadata!$B$2:$S$451,9,0)</f>
        <v>8</v>
      </c>
      <c r="M2519" t="str">
        <f>VLOOKUP($D2519,metadata!$B$2:$S$451,10,0)</f>
        <v/>
      </c>
      <c r="N2519" t="str">
        <f>VLOOKUP($D2519,metadata!$B$2:$S$451,11,0)</f>
        <v>Tetranychus urticae</v>
      </c>
      <c r="O2519" t="str">
        <f>VLOOKUP($D2519,metadata!$B$2:$S$451,12,0)</f>
        <v>Trombidiformes</v>
      </c>
      <c r="P2519" t="str">
        <f>VLOOKUP($D2519,metadata!$B$2:$S$451,13,0)</f>
        <v>W</v>
      </c>
      <c r="Q2519">
        <f>VLOOKUP($D2519,metadata!$B$2:$S$451,14,0)</f>
        <v>52.233330000000002</v>
      </c>
      <c r="R2519">
        <f>VLOOKUP($D2519,metadata!$B$2:$S$451,15,0)</f>
        <v>21.016667000000002</v>
      </c>
      <c r="S2519" t="str">
        <f>VLOOKUP($D2519,metadata!$B$2:$S$451,16,0)</f>
        <v/>
      </c>
      <c r="T2519" t="str">
        <f>VLOOKUP($D2519,metadata!$B$2:$S$451,17,0)</f>
        <v/>
      </c>
      <c r="U2519" t="str">
        <f>VLOOKUP($D2519,metadata!$B$2:$S$451,18,0)</f>
        <v/>
      </c>
      <c r="V2519">
        <f>VLOOKUP($D2519,metadata!$B$2:$Z$451,19,0)</f>
        <v>200</v>
      </c>
      <c r="W2519" t="str">
        <f>VLOOKUP($D2519,metadata!$B$2:$Z$451,20,0)</f>
        <v>global average</v>
      </c>
      <c r="X2519" t="str">
        <f>VLOOKUP($D2519,metadata!$B$2:$Z$451,21,0)</f>
        <v/>
      </c>
      <c r="Y2519" t="str">
        <f>VLOOKUP($D2519,metadata!$B$2:$Z$451,22,0)</f>
        <v>56-1</v>
      </c>
      <c r="Z2519" t="str">
        <f>VLOOKUP($D2519,metadata!$B$2:$Z$451,23,0)</f>
        <v/>
      </c>
      <c r="AA2519" t="str">
        <f>VLOOKUP($D2519,metadata!$B$2:$Z$451,24,0)</f>
        <v/>
      </c>
      <c r="AB2519" t="str">
        <f>VLOOKUP($D2519,metadata!$B$2:$Z$451,25,0)</f>
        <v/>
      </c>
      <c r="AC2519">
        <v>18.0078125</v>
      </c>
      <c r="AD2519">
        <v>-0.74626865671640896</v>
      </c>
      <c r="AF2519">
        <f>IF(AE2519="",V2519,AE2519)</f>
        <v>200</v>
      </c>
      <c r="AG2519">
        <f>ROUND(AC2519,1)</f>
        <v>18</v>
      </c>
      <c r="AH2519">
        <v>1990</v>
      </c>
      <c r="AI2519" t="s">
        <v>37</v>
      </c>
      <c r="AJ2519" t="s">
        <v>37</v>
      </c>
    </row>
    <row r="2520" spans="3:36" x14ac:dyDescent="0.3">
      <c r="C2520">
        <v>2520</v>
      </c>
      <c r="D2520" t="str">
        <f t="shared" si="72"/>
        <v>56-V</v>
      </c>
      <c r="E2520" t="str">
        <f>VLOOKUP($D2520,metadata!$B$2:$S$451,2,0)</f>
        <v>VAZNUNES, M; KOVEOS, DS; VEERMAN, A</v>
      </c>
      <c r="F2520" t="str">
        <f>VLOOKUP($D2520,metadata!$B$2:$S$451,3,0)</f>
        <v>GEOGRAPHICAL VARIATION IN PHOTOPERIODIC INDUCTION OF DIAPAUSE IN THE SPIDER-MITE (TETRANYCHUS-URTICAE) - A CAUSAL RELATION BETWEEN CRITICAL NIGHT-LENGTH AND CIRCADIAN PERIOD</v>
      </c>
      <c r="G2520" t="str">
        <f>VLOOKUP($D2520,metadata!$B$2:$S$451,4,0)</f>
        <v>10.1177/074873049000500105</v>
      </c>
      <c r="H2520" t="str">
        <f>VLOOKUP($D2520,metadata!$B$2:$S$451,5,0)</f>
        <v>y</v>
      </c>
      <c r="I2520" t="str">
        <f>VLOOKUP($D2520,metadata!$B$2:$S$451,6,0)</f>
        <v>a</v>
      </c>
      <c r="J2520" t="str">
        <f>VLOOKUP($D2520,metadata!$B$2:$S$451,7,0)</f>
        <v>i</v>
      </c>
      <c r="K2520">
        <f>VLOOKUP($D2520,metadata!$B$2:$S$451,8,0)</f>
        <v>10</v>
      </c>
      <c r="L2520">
        <f>VLOOKUP($D2520,metadata!$B$2:$S$451,9,0)</f>
        <v>9</v>
      </c>
      <c r="M2520" t="str">
        <f>VLOOKUP($D2520,metadata!$B$2:$S$451,10,0)</f>
        <v/>
      </c>
      <c r="N2520" t="str">
        <f>VLOOKUP($D2520,metadata!$B$2:$S$451,11,0)</f>
        <v>Tetranychus urticae</v>
      </c>
      <c r="O2520" t="str">
        <f>VLOOKUP($D2520,metadata!$B$2:$S$451,12,0)</f>
        <v>Trombidiformes</v>
      </c>
      <c r="P2520" t="str">
        <f>VLOOKUP($D2520,metadata!$B$2:$S$451,13,0)</f>
        <v>V</v>
      </c>
      <c r="Q2520">
        <f>VLOOKUP($D2520,metadata!$B$2:$S$451,14,0)</f>
        <v>51.866667</v>
      </c>
      <c r="R2520">
        <f>VLOOKUP($D2520,metadata!$B$2:$S$451,15,0)</f>
        <v>4.1666670000000003</v>
      </c>
      <c r="S2520" t="str">
        <f>VLOOKUP($D2520,metadata!$B$2:$S$451,16,0)</f>
        <v/>
      </c>
      <c r="T2520" t="str">
        <f>VLOOKUP($D2520,metadata!$B$2:$S$451,17,0)</f>
        <v/>
      </c>
      <c r="U2520" t="str">
        <f>VLOOKUP($D2520,metadata!$B$2:$S$451,18,0)</f>
        <v/>
      </c>
      <c r="V2520">
        <f>VLOOKUP($D2520,metadata!$B$2:$Z$451,19,0)</f>
        <v>200</v>
      </c>
      <c r="W2520" t="str">
        <f>VLOOKUP($D2520,metadata!$B$2:$Z$451,20,0)</f>
        <v>global average</v>
      </c>
      <c r="X2520" t="str">
        <f>VLOOKUP($D2520,metadata!$B$2:$Z$451,21,0)</f>
        <v/>
      </c>
      <c r="Y2520" t="str">
        <f>VLOOKUP($D2520,metadata!$B$2:$Z$451,22,0)</f>
        <v>56-2</v>
      </c>
      <c r="Z2520" t="str">
        <f>VLOOKUP($D2520,metadata!$B$2:$Z$451,23,0)</f>
        <v/>
      </c>
      <c r="AA2520" t="str">
        <f>VLOOKUP($D2520,metadata!$B$2:$Z$451,24,0)</f>
        <v/>
      </c>
      <c r="AB2520" t="str">
        <f>VLOOKUP($D2520,metadata!$B$2:$Z$451,25,0)</f>
        <v/>
      </c>
      <c r="AC2520">
        <v>13.0699130035315</v>
      </c>
      <c r="AD2520">
        <v>100.625915185621</v>
      </c>
      <c r="AF2520">
        <f>IF(AE2520="",V2520,AE2520)</f>
        <v>200</v>
      </c>
      <c r="AG2520">
        <v>13</v>
      </c>
      <c r="AH2520">
        <v>1990</v>
      </c>
      <c r="AI2520" t="s">
        <v>37</v>
      </c>
      <c r="AJ2520" t="s">
        <v>37</v>
      </c>
    </row>
    <row r="2521" spans="3:36" x14ac:dyDescent="0.3">
      <c r="C2521">
        <v>2521</v>
      </c>
      <c r="D2521" t="str">
        <f t="shared" si="72"/>
        <v>56-V</v>
      </c>
      <c r="E2521" t="str">
        <f>VLOOKUP($D2521,metadata!$B$2:$S$451,2,0)</f>
        <v>VAZNUNES, M; KOVEOS, DS; VEERMAN, A</v>
      </c>
      <c r="F2521" t="str">
        <f>VLOOKUP($D2521,metadata!$B$2:$S$451,3,0)</f>
        <v>GEOGRAPHICAL VARIATION IN PHOTOPERIODIC INDUCTION OF DIAPAUSE IN THE SPIDER-MITE (TETRANYCHUS-URTICAE) - A CAUSAL RELATION BETWEEN CRITICAL NIGHT-LENGTH AND CIRCADIAN PERIOD</v>
      </c>
      <c r="G2521" t="str">
        <f>VLOOKUP($D2521,metadata!$B$2:$S$451,4,0)</f>
        <v>10.1177/074873049000500105</v>
      </c>
      <c r="H2521" t="str">
        <f>VLOOKUP($D2521,metadata!$B$2:$S$451,5,0)</f>
        <v>y</v>
      </c>
      <c r="I2521" t="str">
        <f>VLOOKUP($D2521,metadata!$B$2:$S$451,6,0)</f>
        <v>a</v>
      </c>
      <c r="J2521" t="str">
        <f>VLOOKUP($D2521,metadata!$B$2:$S$451,7,0)</f>
        <v>i</v>
      </c>
      <c r="K2521">
        <f>VLOOKUP($D2521,metadata!$B$2:$S$451,8,0)</f>
        <v>10</v>
      </c>
      <c r="L2521">
        <f>VLOOKUP($D2521,metadata!$B$2:$S$451,9,0)</f>
        <v>9</v>
      </c>
      <c r="M2521" t="str">
        <f>VLOOKUP($D2521,metadata!$B$2:$S$451,10,0)</f>
        <v/>
      </c>
      <c r="N2521" t="str">
        <f>VLOOKUP($D2521,metadata!$B$2:$S$451,11,0)</f>
        <v>Tetranychus urticae</v>
      </c>
      <c r="O2521" t="str">
        <f>VLOOKUP($D2521,metadata!$B$2:$S$451,12,0)</f>
        <v>Trombidiformes</v>
      </c>
      <c r="P2521" t="str">
        <f>VLOOKUP($D2521,metadata!$B$2:$S$451,13,0)</f>
        <v>V</v>
      </c>
      <c r="Q2521">
        <f>VLOOKUP($D2521,metadata!$B$2:$S$451,14,0)</f>
        <v>51.866667</v>
      </c>
      <c r="R2521">
        <f>VLOOKUP($D2521,metadata!$B$2:$S$451,15,0)</f>
        <v>4.1666670000000003</v>
      </c>
      <c r="S2521" t="str">
        <f>VLOOKUP($D2521,metadata!$B$2:$S$451,16,0)</f>
        <v/>
      </c>
      <c r="T2521" t="str">
        <f>VLOOKUP($D2521,metadata!$B$2:$S$451,17,0)</f>
        <v/>
      </c>
      <c r="U2521" t="str">
        <f>VLOOKUP($D2521,metadata!$B$2:$S$451,18,0)</f>
        <v/>
      </c>
      <c r="V2521">
        <f>VLOOKUP($D2521,metadata!$B$2:$Z$451,19,0)</f>
        <v>200</v>
      </c>
      <c r="W2521" t="str">
        <f>VLOOKUP($D2521,metadata!$B$2:$Z$451,20,0)</f>
        <v>global average</v>
      </c>
      <c r="X2521" t="str">
        <f>VLOOKUP($D2521,metadata!$B$2:$Z$451,21,0)</f>
        <v/>
      </c>
      <c r="Y2521" t="str">
        <f>VLOOKUP($D2521,metadata!$B$2:$Z$451,22,0)</f>
        <v>56-2</v>
      </c>
      <c r="Z2521" t="str">
        <f>VLOOKUP($D2521,metadata!$B$2:$Z$451,23,0)</f>
        <v/>
      </c>
      <c r="AA2521" t="str">
        <f>VLOOKUP($D2521,metadata!$B$2:$Z$451,24,0)</f>
        <v/>
      </c>
      <c r="AB2521" t="str">
        <f>VLOOKUP($D2521,metadata!$B$2:$Z$451,25,0)</f>
        <v/>
      </c>
      <c r="AC2521">
        <v>13.6041230009474</v>
      </c>
      <c r="AD2521">
        <v>97.728904074190993</v>
      </c>
      <c r="AF2521">
        <f>IF(AE2521="",V2521,AE2521)</f>
        <v>200</v>
      </c>
      <c r="AG2521">
        <v>13.5</v>
      </c>
      <c r="AH2521">
        <v>1990</v>
      </c>
      <c r="AI2521" t="s">
        <v>37</v>
      </c>
      <c r="AJ2521" t="s">
        <v>37</v>
      </c>
    </row>
    <row r="2522" spans="3:36" x14ac:dyDescent="0.3">
      <c r="C2522">
        <v>2522</v>
      </c>
      <c r="D2522" t="str">
        <f t="shared" si="72"/>
        <v>56-V</v>
      </c>
      <c r="E2522" t="str">
        <f>VLOOKUP($D2522,metadata!$B$2:$S$451,2,0)</f>
        <v>VAZNUNES, M; KOVEOS, DS; VEERMAN, A</v>
      </c>
      <c r="F2522" t="str">
        <f>VLOOKUP($D2522,metadata!$B$2:$S$451,3,0)</f>
        <v>GEOGRAPHICAL VARIATION IN PHOTOPERIODIC INDUCTION OF DIAPAUSE IN THE SPIDER-MITE (TETRANYCHUS-URTICAE) - A CAUSAL RELATION BETWEEN CRITICAL NIGHT-LENGTH AND CIRCADIAN PERIOD</v>
      </c>
      <c r="G2522" t="str">
        <f>VLOOKUP($D2522,metadata!$B$2:$S$451,4,0)</f>
        <v>10.1177/074873049000500105</v>
      </c>
      <c r="H2522" t="str">
        <f>VLOOKUP($D2522,metadata!$B$2:$S$451,5,0)</f>
        <v>y</v>
      </c>
      <c r="I2522" t="str">
        <f>VLOOKUP($D2522,metadata!$B$2:$S$451,6,0)</f>
        <v>a</v>
      </c>
      <c r="J2522" t="str">
        <f>VLOOKUP($D2522,metadata!$B$2:$S$451,7,0)</f>
        <v>i</v>
      </c>
      <c r="K2522">
        <f>VLOOKUP($D2522,metadata!$B$2:$S$451,8,0)</f>
        <v>10</v>
      </c>
      <c r="L2522">
        <f>VLOOKUP($D2522,metadata!$B$2:$S$451,9,0)</f>
        <v>9</v>
      </c>
      <c r="M2522" t="str">
        <f>VLOOKUP($D2522,metadata!$B$2:$S$451,10,0)</f>
        <v/>
      </c>
      <c r="N2522" t="str">
        <f>VLOOKUP($D2522,metadata!$B$2:$S$451,11,0)</f>
        <v>Tetranychus urticae</v>
      </c>
      <c r="O2522" t="str">
        <f>VLOOKUP($D2522,metadata!$B$2:$S$451,12,0)</f>
        <v>Trombidiformes</v>
      </c>
      <c r="P2522" t="str">
        <f>VLOOKUP($D2522,metadata!$B$2:$S$451,13,0)</f>
        <v>V</v>
      </c>
      <c r="Q2522">
        <f>VLOOKUP($D2522,metadata!$B$2:$S$451,14,0)</f>
        <v>51.866667</v>
      </c>
      <c r="R2522">
        <f>VLOOKUP($D2522,metadata!$B$2:$S$451,15,0)</f>
        <v>4.1666670000000003</v>
      </c>
      <c r="S2522" t="str">
        <f>VLOOKUP($D2522,metadata!$B$2:$S$451,16,0)</f>
        <v/>
      </c>
      <c r="T2522" t="str">
        <f>VLOOKUP($D2522,metadata!$B$2:$S$451,17,0)</f>
        <v/>
      </c>
      <c r="U2522" t="str">
        <f>VLOOKUP($D2522,metadata!$B$2:$S$451,18,0)</f>
        <v/>
      </c>
      <c r="V2522">
        <f>VLOOKUP($D2522,metadata!$B$2:$Z$451,19,0)</f>
        <v>200</v>
      </c>
      <c r="W2522" t="str">
        <f>VLOOKUP($D2522,metadata!$B$2:$Z$451,20,0)</f>
        <v>global average</v>
      </c>
      <c r="X2522" t="str">
        <f>VLOOKUP($D2522,metadata!$B$2:$Z$451,21,0)</f>
        <v/>
      </c>
      <c r="Y2522" t="str">
        <f>VLOOKUP($D2522,metadata!$B$2:$Z$451,22,0)</f>
        <v>56-2</v>
      </c>
      <c r="Z2522" t="str">
        <f>VLOOKUP($D2522,metadata!$B$2:$Z$451,23,0)</f>
        <v/>
      </c>
      <c r="AA2522" t="str">
        <f>VLOOKUP($D2522,metadata!$B$2:$Z$451,24,0)</f>
        <v/>
      </c>
      <c r="AB2522" t="str">
        <f>VLOOKUP($D2522,metadata!$B$2:$Z$451,25,0)</f>
        <v/>
      </c>
      <c r="AC2522">
        <v>13.7884521519423</v>
      </c>
      <c r="AD2522">
        <v>90.344253352091599</v>
      </c>
      <c r="AF2522">
        <f>IF(AE2522="",V2522,AE2522)</f>
        <v>200</v>
      </c>
      <c r="AG2522">
        <v>13.75</v>
      </c>
      <c r="AH2522">
        <v>1990</v>
      </c>
      <c r="AI2522" t="s">
        <v>37</v>
      </c>
      <c r="AJ2522" t="s">
        <v>37</v>
      </c>
    </row>
    <row r="2523" spans="3:36" x14ac:dyDescent="0.3">
      <c r="C2523">
        <v>2523</v>
      </c>
      <c r="D2523" t="str">
        <f t="shared" si="72"/>
        <v>56-V</v>
      </c>
      <c r="E2523" t="str">
        <f>VLOOKUP($D2523,metadata!$B$2:$S$451,2,0)</f>
        <v>VAZNUNES, M; KOVEOS, DS; VEERMAN, A</v>
      </c>
      <c r="F2523" t="str">
        <f>VLOOKUP($D2523,metadata!$B$2:$S$451,3,0)</f>
        <v>GEOGRAPHICAL VARIATION IN PHOTOPERIODIC INDUCTION OF DIAPAUSE IN THE SPIDER-MITE (TETRANYCHUS-URTICAE) - A CAUSAL RELATION BETWEEN CRITICAL NIGHT-LENGTH AND CIRCADIAN PERIOD</v>
      </c>
      <c r="G2523" t="str">
        <f>VLOOKUP($D2523,metadata!$B$2:$S$451,4,0)</f>
        <v>10.1177/074873049000500105</v>
      </c>
      <c r="H2523" t="str">
        <f>VLOOKUP($D2523,metadata!$B$2:$S$451,5,0)</f>
        <v>y</v>
      </c>
      <c r="I2523" t="str">
        <f>VLOOKUP($D2523,metadata!$B$2:$S$451,6,0)</f>
        <v>a</v>
      </c>
      <c r="J2523" t="str">
        <f>VLOOKUP($D2523,metadata!$B$2:$S$451,7,0)</f>
        <v>i</v>
      </c>
      <c r="K2523">
        <f>VLOOKUP($D2523,metadata!$B$2:$S$451,8,0)</f>
        <v>10</v>
      </c>
      <c r="L2523">
        <f>VLOOKUP($D2523,metadata!$B$2:$S$451,9,0)</f>
        <v>9</v>
      </c>
      <c r="M2523" t="str">
        <f>VLOOKUP($D2523,metadata!$B$2:$S$451,10,0)</f>
        <v/>
      </c>
      <c r="N2523" t="str">
        <f>VLOOKUP($D2523,metadata!$B$2:$S$451,11,0)</f>
        <v>Tetranychus urticae</v>
      </c>
      <c r="O2523" t="str">
        <f>VLOOKUP($D2523,metadata!$B$2:$S$451,12,0)</f>
        <v>Trombidiformes</v>
      </c>
      <c r="P2523" t="str">
        <f>VLOOKUP($D2523,metadata!$B$2:$S$451,13,0)</f>
        <v>V</v>
      </c>
      <c r="Q2523">
        <f>VLOOKUP($D2523,metadata!$B$2:$S$451,14,0)</f>
        <v>51.866667</v>
      </c>
      <c r="R2523">
        <f>VLOOKUP($D2523,metadata!$B$2:$S$451,15,0)</f>
        <v>4.1666670000000003</v>
      </c>
      <c r="S2523" t="str">
        <f>VLOOKUP($D2523,metadata!$B$2:$S$451,16,0)</f>
        <v/>
      </c>
      <c r="T2523" t="str">
        <f>VLOOKUP($D2523,metadata!$B$2:$S$451,17,0)</f>
        <v/>
      </c>
      <c r="U2523" t="str">
        <f>VLOOKUP($D2523,metadata!$B$2:$S$451,18,0)</f>
        <v/>
      </c>
      <c r="V2523">
        <f>VLOOKUP($D2523,metadata!$B$2:$Z$451,19,0)</f>
        <v>200</v>
      </c>
      <c r="W2523" t="str">
        <f>VLOOKUP($D2523,metadata!$B$2:$Z$451,20,0)</f>
        <v>global average</v>
      </c>
      <c r="X2523" t="str">
        <f>VLOOKUP($D2523,metadata!$B$2:$Z$451,21,0)</f>
        <v/>
      </c>
      <c r="Y2523" t="str">
        <f>VLOOKUP($D2523,metadata!$B$2:$Z$451,22,0)</f>
        <v>56-2</v>
      </c>
      <c r="Z2523" t="str">
        <f>VLOOKUP($D2523,metadata!$B$2:$Z$451,23,0)</f>
        <v/>
      </c>
      <c r="AA2523" t="str">
        <f>VLOOKUP($D2523,metadata!$B$2:$Z$451,24,0)</f>
        <v/>
      </c>
      <c r="AB2523" t="str">
        <f>VLOOKUP($D2523,metadata!$B$2:$Z$451,25,0)</f>
        <v/>
      </c>
      <c r="AC2523">
        <v>14.081139280484599</v>
      </c>
      <c r="AD2523">
        <v>48.898906084010399</v>
      </c>
      <c r="AF2523">
        <f>IF(AE2523="",V2523,AE2523)</f>
        <v>200</v>
      </c>
      <c r="AG2523">
        <v>14</v>
      </c>
      <c r="AH2523">
        <v>1990</v>
      </c>
      <c r="AI2523" t="s">
        <v>37</v>
      </c>
      <c r="AJ2523" t="s">
        <v>37</v>
      </c>
    </row>
    <row r="2524" spans="3:36" x14ac:dyDescent="0.3">
      <c r="C2524">
        <v>2524</v>
      </c>
      <c r="D2524" t="str">
        <f t="shared" si="72"/>
        <v>56-V</v>
      </c>
      <c r="E2524" t="str">
        <f>VLOOKUP($D2524,metadata!$B$2:$S$451,2,0)</f>
        <v>VAZNUNES, M; KOVEOS, DS; VEERMAN, A</v>
      </c>
      <c r="F2524" t="str">
        <f>VLOOKUP($D2524,metadata!$B$2:$S$451,3,0)</f>
        <v>GEOGRAPHICAL VARIATION IN PHOTOPERIODIC INDUCTION OF DIAPAUSE IN THE SPIDER-MITE (TETRANYCHUS-URTICAE) - A CAUSAL RELATION BETWEEN CRITICAL NIGHT-LENGTH AND CIRCADIAN PERIOD</v>
      </c>
      <c r="G2524" t="str">
        <f>VLOOKUP($D2524,metadata!$B$2:$S$451,4,0)</f>
        <v>10.1177/074873049000500105</v>
      </c>
      <c r="H2524" t="str">
        <f>VLOOKUP($D2524,metadata!$B$2:$S$451,5,0)</f>
        <v>y</v>
      </c>
      <c r="I2524" t="str">
        <f>VLOOKUP($D2524,metadata!$B$2:$S$451,6,0)</f>
        <v>a</v>
      </c>
      <c r="J2524" t="str">
        <f>VLOOKUP($D2524,metadata!$B$2:$S$451,7,0)</f>
        <v>i</v>
      </c>
      <c r="K2524">
        <f>VLOOKUP($D2524,metadata!$B$2:$S$451,8,0)</f>
        <v>10</v>
      </c>
      <c r="L2524">
        <f>VLOOKUP($D2524,metadata!$B$2:$S$451,9,0)</f>
        <v>9</v>
      </c>
      <c r="M2524" t="str">
        <f>VLOOKUP($D2524,metadata!$B$2:$S$451,10,0)</f>
        <v/>
      </c>
      <c r="N2524" t="str">
        <f>VLOOKUP($D2524,metadata!$B$2:$S$451,11,0)</f>
        <v>Tetranychus urticae</v>
      </c>
      <c r="O2524" t="str">
        <f>VLOOKUP($D2524,metadata!$B$2:$S$451,12,0)</f>
        <v>Trombidiformes</v>
      </c>
      <c r="P2524" t="str">
        <f>VLOOKUP($D2524,metadata!$B$2:$S$451,13,0)</f>
        <v>V</v>
      </c>
      <c r="Q2524">
        <f>VLOOKUP($D2524,metadata!$B$2:$S$451,14,0)</f>
        <v>51.866667</v>
      </c>
      <c r="R2524">
        <f>VLOOKUP($D2524,metadata!$B$2:$S$451,15,0)</f>
        <v>4.1666670000000003</v>
      </c>
      <c r="S2524" t="str">
        <f>VLOOKUP($D2524,metadata!$B$2:$S$451,16,0)</f>
        <v/>
      </c>
      <c r="T2524" t="str">
        <f>VLOOKUP($D2524,metadata!$B$2:$S$451,17,0)</f>
        <v/>
      </c>
      <c r="U2524" t="str">
        <f>VLOOKUP($D2524,metadata!$B$2:$S$451,18,0)</f>
        <v/>
      </c>
      <c r="V2524">
        <f>VLOOKUP($D2524,metadata!$B$2:$Z$451,19,0)</f>
        <v>200</v>
      </c>
      <c r="W2524" t="str">
        <f>VLOOKUP($D2524,metadata!$B$2:$Z$451,20,0)</f>
        <v>global average</v>
      </c>
      <c r="X2524" t="str">
        <f>VLOOKUP($D2524,metadata!$B$2:$Z$451,21,0)</f>
        <v/>
      </c>
      <c r="Y2524" t="str">
        <f>VLOOKUP($D2524,metadata!$B$2:$Z$451,22,0)</f>
        <v>56-2</v>
      </c>
      <c r="Z2524" t="str">
        <f>VLOOKUP($D2524,metadata!$B$2:$Z$451,23,0)</f>
        <v/>
      </c>
      <c r="AA2524" t="str">
        <f>VLOOKUP($D2524,metadata!$B$2:$Z$451,24,0)</f>
        <v/>
      </c>
      <c r="AB2524" t="str">
        <f>VLOOKUP($D2524,metadata!$B$2:$Z$451,25,0)</f>
        <v/>
      </c>
      <c r="AC2524">
        <v>14.2578885411582</v>
      </c>
      <c r="AD2524">
        <v>8.9207269803898797</v>
      </c>
      <c r="AF2524">
        <f>IF(AE2524="",V2524,AE2524)</f>
        <v>200</v>
      </c>
      <c r="AG2524">
        <v>14.25</v>
      </c>
      <c r="AH2524">
        <v>1990</v>
      </c>
      <c r="AI2524" t="s">
        <v>37</v>
      </c>
      <c r="AJ2524" t="s">
        <v>37</v>
      </c>
    </row>
    <row r="2525" spans="3:36" x14ac:dyDescent="0.3">
      <c r="C2525">
        <v>2525</v>
      </c>
      <c r="D2525" t="str">
        <f t="shared" si="72"/>
        <v>56-V</v>
      </c>
      <c r="E2525" t="str">
        <f>VLOOKUP($D2525,metadata!$B$2:$S$451,2,0)</f>
        <v>VAZNUNES, M; KOVEOS, DS; VEERMAN, A</v>
      </c>
      <c r="F2525" t="str">
        <f>VLOOKUP($D2525,metadata!$B$2:$S$451,3,0)</f>
        <v>GEOGRAPHICAL VARIATION IN PHOTOPERIODIC INDUCTION OF DIAPAUSE IN THE SPIDER-MITE (TETRANYCHUS-URTICAE) - A CAUSAL RELATION BETWEEN CRITICAL NIGHT-LENGTH AND CIRCADIAN PERIOD</v>
      </c>
      <c r="G2525" t="str">
        <f>VLOOKUP($D2525,metadata!$B$2:$S$451,4,0)</f>
        <v>10.1177/074873049000500105</v>
      </c>
      <c r="H2525" t="str">
        <f>VLOOKUP($D2525,metadata!$B$2:$S$451,5,0)</f>
        <v>y</v>
      </c>
      <c r="I2525" t="str">
        <f>VLOOKUP($D2525,metadata!$B$2:$S$451,6,0)</f>
        <v>a</v>
      </c>
      <c r="J2525" t="str">
        <f>VLOOKUP($D2525,metadata!$B$2:$S$451,7,0)</f>
        <v>i</v>
      </c>
      <c r="K2525">
        <f>VLOOKUP($D2525,metadata!$B$2:$S$451,8,0)</f>
        <v>10</v>
      </c>
      <c r="L2525">
        <f>VLOOKUP($D2525,metadata!$B$2:$S$451,9,0)</f>
        <v>9</v>
      </c>
      <c r="M2525" t="str">
        <f>VLOOKUP($D2525,metadata!$B$2:$S$451,10,0)</f>
        <v/>
      </c>
      <c r="N2525" t="str">
        <f>VLOOKUP($D2525,metadata!$B$2:$S$451,11,0)</f>
        <v>Tetranychus urticae</v>
      </c>
      <c r="O2525" t="str">
        <f>VLOOKUP($D2525,metadata!$B$2:$S$451,12,0)</f>
        <v>Trombidiformes</v>
      </c>
      <c r="P2525" t="str">
        <f>VLOOKUP($D2525,metadata!$B$2:$S$451,13,0)</f>
        <v>V</v>
      </c>
      <c r="Q2525">
        <f>VLOOKUP($D2525,metadata!$B$2:$S$451,14,0)</f>
        <v>51.866667</v>
      </c>
      <c r="R2525">
        <f>VLOOKUP($D2525,metadata!$B$2:$S$451,15,0)</f>
        <v>4.1666670000000003</v>
      </c>
      <c r="S2525" t="str">
        <f>VLOOKUP($D2525,metadata!$B$2:$S$451,16,0)</f>
        <v/>
      </c>
      <c r="T2525" t="str">
        <f>VLOOKUP($D2525,metadata!$B$2:$S$451,17,0)</f>
        <v/>
      </c>
      <c r="U2525" t="str">
        <f>VLOOKUP($D2525,metadata!$B$2:$S$451,18,0)</f>
        <v/>
      </c>
      <c r="V2525">
        <f>VLOOKUP($D2525,metadata!$B$2:$Z$451,19,0)</f>
        <v>200</v>
      </c>
      <c r="W2525" t="str">
        <f>VLOOKUP($D2525,metadata!$B$2:$Z$451,20,0)</f>
        <v>global average</v>
      </c>
      <c r="X2525" t="str">
        <f>VLOOKUP($D2525,metadata!$B$2:$Z$451,21,0)</f>
        <v/>
      </c>
      <c r="Y2525" t="str">
        <f>VLOOKUP($D2525,metadata!$B$2:$Z$451,22,0)</f>
        <v>56-2</v>
      </c>
      <c r="Z2525" t="str">
        <f>VLOOKUP($D2525,metadata!$B$2:$Z$451,23,0)</f>
        <v/>
      </c>
      <c r="AA2525" t="str">
        <f>VLOOKUP($D2525,metadata!$B$2:$Z$451,24,0)</f>
        <v/>
      </c>
      <c r="AB2525" t="str">
        <f>VLOOKUP($D2525,metadata!$B$2:$Z$451,25,0)</f>
        <v/>
      </c>
      <c r="AC2525">
        <v>14.581412041689299</v>
      </c>
      <c r="AD2525">
        <v>7.1779264406075002E-2</v>
      </c>
      <c r="AF2525">
        <f>IF(AE2525="",V2525,AE2525)</f>
        <v>200</v>
      </c>
      <c r="AG2525">
        <v>14.5</v>
      </c>
      <c r="AH2525">
        <v>1990</v>
      </c>
      <c r="AI2525" t="s">
        <v>37</v>
      </c>
      <c r="AJ2525" t="s">
        <v>37</v>
      </c>
    </row>
    <row r="2526" spans="3:36" x14ac:dyDescent="0.3">
      <c r="C2526">
        <v>2526</v>
      </c>
      <c r="D2526" t="str">
        <f t="shared" si="72"/>
        <v>56-V</v>
      </c>
      <c r="E2526" t="str">
        <f>VLOOKUP($D2526,metadata!$B$2:$S$451,2,0)</f>
        <v>VAZNUNES, M; KOVEOS, DS; VEERMAN, A</v>
      </c>
      <c r="F2526" t="str">
        <f>VLOOKUP($D2526,metadata!$B$2:$S$451,3,0)</f>
        <v>GEOGRAPHICAL VARIATION IN PHOTOPERIODIC INDUCTION OF DIAPAUSE IN THE SPIDER-MITE (TETRANYCHUS-URTICAE) - A CAUSAL RELATION BETWEEN CRITICAL NIGHT-LENGTH AND CIRCADIAN PERIOD</v>
      </c>
      <c r="G2526" t="str">
        <f>VLOOKUP($D2526,metadata!$B$2:$S$451,4,0)</f>
        <v>10.1177/074873049000500105</v>
      </c>
      <c r="H2526" t="str">
        <f>VLOOKUP($D2526,metadata!$B$2:$S$451,5,0)</f>
        <v>y</v>
      </c>
      <c r="I2526" t="str">
        <f>VLOOKUP($D2526,metadata!$B$2:$S$451,6,0)</f>
        <v>a</v>
      </c>
      <c r="J2526" t="str">
        <f>VLOOKUP($D2526,metadata!$B$2:$S$451,7,0)</f>
        <v>i</v>
      </c>
      <c r="K2526">
        <f>VLOOKUP($D2526,metadata!$B$2:$S$451,8,0)</f>
        <v>10</v>
      </c>
      <c r="L2526">
        <f>VLOOKUP($D2526,metadata!$B$2:$S$451,9,0)</f>
        <v>9</v>
      </c>
      <c r="M2526" t="str">
        <f>VLOOKUP($D2526,metadata!$B$2:$S$451,10,0)</f>
        <v/>
      </c>
      <c r="N2526" t="str">
        <f>VLOOKUP($D2526,metadata!$B$2:$S$451,11,0)</f>
        <v>Tetranychus urticae</v>
      </c>
      <c r="O2526" t="str">
        <f>VLOOKUP($D2526,metadata!$B$2:$S$451,12,0)</f>
        <v>Trombidiformes</v>
      </c>
      <c r="P2526" t="str">
        <f>VLOOKUP($D2526,metadata!$B$2:$S$451,13,0)</f>
        <v>V</v>
      </c>
      <c r="Q2526">
        <f>VLOOKUP($D2526,metadata!$B$2:$S$451,14,0)</f>
        <v>51.866667</v>
      </c>
      <c r="R2526">
        <f>VLOOKUP($D2526,metadata!$B$2:$S$451,15,0)</f>
        <v>4.1666670000000003</v>
      </c>
      <c r="S2526" t="str">
        <f>VLOOKUP($D2526,metadata!$B$2:$S$451,16,0)</f>
        <v/>
      </c>
      <c r="T2526" t="str">
        <f>VLOOKUP($D2526,metadata!$B$2:$S$451,17,0)</f>
        <v/>
      </c>
      <c r="U2526" t="str">
        <f>VLOOKUP($D2526,metadata!$B$2:$S$451,18,0)</f>
        <v/>
      </c>
      <c r="V2526">
        <f>VLOOKUP($D2526,metadata!$B$2:$Z$451,19,0)</f>
        <v>200</v>
      </c>
      <c r="W2526" t="str">
        <f>VLOOKUP($D2526,metadata!$B$2:$Z$451,20,0)</f>
        <v>global average</v>
      </c>
      <c r="X2526" t="str">
        <f>VLOOKUP($D2526,metadata!$B$2:$Z$451,21,0)</f>
        <v/>
      </c>
      <c r="Y2526" t="str">
        <f>VLOOKUP($D2526,metadata!$B$2:$Z$451,22,0)</f>
        <v>56-2</v>
      </c>
      <c r="Z2526" t="str">
        <f>VLOOKUP($D2526,metadata!$B$2:$Z$451,23,0)</f>
        <v/>
      </c>
      <c r="AA2526" t="str">
        <f>VLOOKUP($D2526,metadata!$B$2:$Z$451,24,0)</f>
        <v/>
      </c>
      <c r="AB2526" t="str">
        <f>VLOOKUP($D2526,metadata!$B$2:$Z$451,25,0)</f>
        <v/>
      </c>
      <c r="AC2526">
        <v>14.976772230038099</v>
      </c>
      <c r="AD2526">
        <v>0.120589164202229</v>
      </c>
      <c r="AF2526">
        <f>IF(AE2526="",V2526,AE2526)</f>
        <v>200</v>
      </c>
      <c r="AG2526">
        <f>ROUND(AC2526,1)</f>
        <v>15</v>
      </c>
      <c r="AH2526">
        <v>1990</v>
      </c>
      <c r="AI2526" t="s">
        <v>37</v>
      </c>
      <c r="AJ2526" t="s">
        <v>37</v>
      </c>
    </row>
    <row r="2527" spans="3:36" x14ac:dyDescent="0.3">
      <c r="C2527">
        <v>2527</v>
      </c>
      <c r="D2527" t="str">
        <f t="shared" si="72"/>
        <v>56-V</v>
      </c>
      <c r="E2527" t="str">
        <f>VLOOKUP($D2527,metadata!$B$2:$S$451,2,0)</f>
        <v>VAZNUNES, M; KOVEOS, DS; VEERMAN, A</v>
      </c>
      <c r="F2527" t="str">
        <f>VLOOKUP($D2527,metadata!$B$2:$S$451,3,0)</f>
        <v>GEOGRAPHICAL VARIATION IN PHOTOPERIODIC INDUCTION OF DIAPAUSE IN THE SPIDER-MITE (TETRANYCHUS-URTICAE) - A CAUSAL RELATION BETWEEN CRITICAL NIGHT-LENGTH AND CIRCADIAN PERIOD</v>
      </c>
      <c r="G2527" t="str">
        <f>VLOOKUP($D2527,metadata!$B$2:$S$451,4,0)</f>
        <v>10.1177/074873049000500105</v>
      </c>
      <c r="H2527" t="str">
        <f>VLOOKUP($D2527,metadata!$B$2:$S$451,5,0)</f>
        <v>y</v>
      </c>
      <c r="I2527" t="str">
        <f>VLOOKUP($D2527,metadata!$B$2:$S$451,6,0)</f>
        <v>a</v>
      </c>
      <c r="J2527" t="str">
        <f>VLOOKUP($D2527,metadata!$B$2:$S$451,7,0)</f>
        <v>i</v>
      </c>
      <c r="K2527">
        <f>VLOOKUP($D2527,metadata!$B$2:$S$451,8,0)</f>
        <v>10</v>
      </c>
      <c r="L2527">
        <f>VLOOKUP($D2527,metadata!$B$2:$S$451,9,0)</f>
        <v>9</v>
      </c>
      <c r="M2527" t="str">
        <f>VLOOKUP($D2527,metadata!$B$2:$S$451,10,0)</f>
        <v/>
      </c>
      <c r="N2527" t="str">
        <f>VLOOKUP($D2527,metadata!$B$2:$S$451,11,0)</f>
        <v>Tetranychus urticae</v>
      </c>
      <c r="O2527" t="str">
        <f>VLOOKUP($D2527,metadata!$B$2:$S$451,12,0)</f>
        <v>Trombidiformes</v>
      </c>
      <c r="P2527" t="str">
        <f>VLOOKUP($D2527,metadata!$B$2:$S$451,13,0)</f>
        <v>V</v>
      </c>
      <c r="Q2527">
        <f>VLOOKUP($D2527,metadata!$B$2:$S$451,14,0)</f>
        <v>51.866667</v>
      </c>
      <c r="R2527">
        <f>VLOOKUP($D2527,metadata!$B$2:$S$451,15,0)</f>
        <v>4.1666670000000003</v>
      </c>
      <c r="S2527" t="str">
        <f>VLOOKUP($D2527,metadata!$B$2:$S$451,16,0)</f>
        <v/>
      </c>
      <c r="T2527" t="str">
        <f>VLOOKUP($D2527,metadata!$B$2:$S$451,17,0)</f>
        <v/>
      </c>
      <c r="U2527" t="str">
        <f>VLOOKUP($D2527,metadata!$B$2:$S$451,18,0)</f>
        <v/>
      </c>
      <c r="V2527">
        <f>VLOOKUP($D2527,metadata!$B$2:$Z$451,19,0)</f>
        <v>200</v>
      </c>
      <c r="W2527" t="str">
        <f>VLOOKUP($D2527,metadata!$B$2:$Z$451,20,0)</f>
        <v>global average</v>
      </c>
      <c r="X2527" t="str">
        <f>VLOOKUP($D2527,metadata!$B$2:$Z$451,21,0)</f>
        <v/>
      </c>
      <c r="Y2527" t="str">
        <f>VLOOKUP($D2527,metadata!$B$2:$Z$451,22,0)</f>
        <v>56-2</v>
      </c>
      <c r="Z2527" t="str">
        <f>VLOOKUP($D2527,metadata!$B$2:$Z$451,23,0)</f>
        <v/>
      </c>
      <c r="AA2527" t="str">
        <f>VLOOKUP($D2527,metadata!$B$2:$Z$451,24,0)</f>
        <v/>
      </c>
      <c r="AB2527" t="str">
        <f>VLOOKUP($D2527,metadata!$B$2:$Z$451,25,0)</f>
        <v/>
      </c>
      <c r="AC2527">
        <v>16.000057423411501</v>
      </c>
      <c r="AD2527">
        <v>0.24692066955695599</v>
      </c>
      <c r="AF2527">
        <f>IF(AE2527="",V2527,AE2527)</f>
        <v>200</v>
      </c>
      <c r="AG2527">
        <f>ROUND(AC2527,1)</f>
        <v>16</v>
      </c>
      <c r="AH2527">
        <v>1990</v>
      </c>
      <c r="AI2527" t="s">
        <v>37</v>
      </c>
      <c r="AJ2527" t="s">
        <v>37</v>
      </c>
    </row>
    <row r="2528" spans="3:36" x14ac:dyDescent="0.3">
      <c r="C2528">
        <v>2528</v>
      </c>
      <c r="D2528" t="str">
        <f t="shared" si="72"/>
        <v>56-V</v>
      </c>
      <c r="E2528" t="str">
        <f>VLOOKUP($D2528,metadata!$B$2:$S$451,2,0)</f>
        <v>VAZNUNES, M; KOVEOS, DS; VEERMAN, A</v>
      </c>
      <c r="F2528" t="str">
        <f>VLOOKUP($D2528,metadata!$B$2:$S$451,3,0)</f>
        <v>GEOGRAPHICAL VARIATION IN PHOTOPERIODIC INDUCTION OF DIAPAUSE IN THE SPIDER-MITE (TETRANYCHUS-URTICAE) - A CAUSAL RELATION BETWEEN CRITICAL NIGHT-LENGTH AND CIRCADIAN PERIOD</v>
      </c>
      <c r="G2528" t="str">
        <f>VLOOKUP($D2528,metadata!$B$2:$S$451,4,0)</f>
        <v>10.1177/074873049000500105</v>
      </c>
      <c r="H2528" t="str">
        <f>VLOOKUP($D2528,metadata!$B$2:$S$451,5,0)</f>
        <v>y</v>
      </c>
      <c r="I2528" t="str">
        <f>VLOOKUP($D2528,metadata!$B$2:$S$451,6,0)</f>
        <v>a</v>
      </c>
      <c r="J2528" t="str">
        <f>VLOOKUP($D2528,metadata!$B$2:$S$451,7,0)</f>
        <v>i</v>
      </c>
      <c r="K2528">
        <f>VLOOKUP($D2528,metadata!$B$2:$S$451,8,0)</f>
        <v>10</v>
      </c>
      <c r="L2528">
        <f>VLOOKUP($D2528,metadata!$B$2:$S$451,9,0)</f>
        <v>9</v>
      </c>
      <c r="M2528" t="str">
        <f>VLOOKUP($D2528,metadata!$B$2:$S$451,10,0)</f>
        <v/>
      </c>
      <c r="N2528" t="str">
        <f>VLOOKUP($D2528,metadata!$B$2:$S$451,11,0)</f>
        <v>Tetranychus urticae</v>
      </c>
      <c r="O2528" t="str">
        <f>VLOOKUP($D2528,metadata!$B$2:$S$451,12,0)</f>
        <v>Trombidiformes</v>
      </c>
      <c r="P2528" t="str">
        <f>VLOOKUP($D2528,metadata!$B$2:$S$451,13,0)</f>
        <v>V</v>
      </c>
      <c r="Q2528">
        <f>VLOOKUP($D2528,metadata!$B$2:$S$451,14,0)</f>
        <v>51.866667</v>
      </c>
      <c r="R2528">
        <f>VLOOKUP($D2528,metadata!$B$2:$S$451,15,0)</f>
        <v>4.1666670000000003</v>
      </c>
      <c r="S2528" t="str">
        <f>VLOOKUP($D2528,metadata!$B$2:$S$451,16,0)</f>
        <v/>
      </c>
      <c r="T2528" t="str">
        <f>VLOOKUP($D2528,metadata!$B$2:$S$451,17,0)</f>
        <v/>
      </c>
      <c r="U2528" t="str">
        <f>VLOOKUP($D2528,metadata!$B$2:$S$451,18,0)</f>
        <v/>
      </c>
      <c r="V2528">
        <f>VLOOKUP($D2528,metadata!$B$2:$Z$451,19,0)</f>
        <v>200</v>
      </c>
      <c r="W2528" t="str">
        <f>VLOOKUP($D2528,metadata!$B$2:$Z$451,20,0)</f>
        <v>global average</v>
      </c>
      <c r="X2528" t="str">
        <f>VLOOKUP($D2528,metadata!$B$2:$Z$451,21,0)</f>
        <v/>
      </c>
      <c r="Y2528" t="str">
        <f>VLOOKUP($D2528,metadata!$B$2:$Z$451,22,0)</f>
        <v>56-2</v>
      </c>
      <c r="Z2528" t="str">
        <f>VLOOKUP($D2528,metadata!$B$2:$Z$451,23,0)</f>
        <v/>
      </c>
      <c r="AA2528" t="str">
        <f>VLOOKUP($D2528,metadata!$B$2:$Z$451,24,0)</f>
        <v/>
      </c>
      <c r="AB2528" t="str">
        <f>VLOOKUP($D2528,metadata!$B$2:$Z$451,25,0)</f>
        <v/>
      </c>
      <c r="AC2528">
        <v>18.046455539923599</v>
      </c>
      <c r="AD2528">
        <v>-0.241178328404487</v>
      </c>
      <c r="AF2528">
        <f>IF(AE2528="",V2528,AE2528)</f>
        <v>200</v>
      </c>
      <c r="AG2528">
        <f>ROUND(AC2528,1)</f>
        <v>18</v>
      </c>
      <c r="AH2528">
        <v>1990</v>
      </c>
      <c r="AI2528" t="s">
        <v>37</v>
      </c>
      <c r="AJ2528" t="s">
        <v>37</v>
      </c>
    </row>
    <row r="2529" spans="3:36" x14ac:dyDescent="0.3">
      <c r="C2529">
        <v>2529</v>
      </c>
      <c r="D2529" t="str">
        <f t="shared" si="72"/>
        <v>56-K</v>
      </c>
      <c r="E2529" t="str">
        <f>VLOOKUP($D2529,metadata!$B$2:$S$451,2,0)</f>
        <v>VAZNUNES, M; KOVEOS, DS; VEERMAN, A</v>
      </c>
      <c r="F2529" t="str">
        <f>VLOOKUP($D2529,metadata!$B$2:$S$451,3,0)</f>
        <v>GEOGRAPHICAL VARIATION IN PHOTOPERIODIC INDUCTION OF DIAPAUSE IN THE SPIDER-MITE (TETRANYCHUS-URTICAE) - A CAUSAL RELATION BETWEEN CRITICAL NIGHT-LENGTH AND CIRCADIAN PERIOD</v>
      </c>
      <c r="G2529" t="str">
        <f>VLOOKUP($D2529,metadata!$B$2:$S$451,4,0)</f>
        <v>10.1177/074873049000500105</v>
      </c>
      <c r="H2529" t="str">
        <f>VLOOKUP($D2529,metadata!$B$2:$S$451,5,0)</f>
        <v>y</v>
      </c>
      <c r="I2529" t="str">
        <f>VLOOKUP($D2529,metadata!$B$2:$S$451,6,0)</f>
        <v>a</v>
      </c>
      <c r="J2529" t="str">
        <f>VLOOKUP($D2529,metadata!$B$2:$S$451,7,0)</f>
        <v>i</v>
      </c>
      <c r="K2529">
        <f>VLOOKUP($D2529,metadata!$B$2:$S$451,8,0)</f>
        <v>10</v>
      </c>
      <c r="L2529">
        <f>VLOOKUP($D2529,metadata!$B$2:$S$451,9,0)</f>
        <v>7</v>
      </c>
      <c r="M2529" t="str">
        <f>VLOOKUP($D2529,metadata!$B$2:$S$451,10,0)</f>
        <v/>
      </c>
      <c r="N2529" t="str">
        <f>VLOOKUP($D2529,metadata!$B$2:$S$451,11,0)</f>
        <v>Tetranychus urticae</v>
      </c>
      <c r="O2529" t="str">
        <f>VLOOKUP($D2529,metadata!$B$2:$S$451,12,0)</f>
        <v>Trombidiformes</v>
      </c>
      <c r="P2529" t="str">
        <f>VLOOKUP($D2529,metadata!$B$2:$S$451,13,0)</f>
        <v>K</v>
      </c>
      <c r="Q2529">
        <f>VLOOKUP($D2529,metadata!$B$2:$S$451,14,0)</f>
        <v>51.103332999999999</v>
      </c>
      <c r="R2529">
        <f>VLOOKUP($D2529,metadata!$B$2:$S$451,15,0)</f>
        <v>2.654722</v>
      </c>
      <c r="S2529" t="str">
        <f>VLOOKUP($D2529,metadata!$B$2:$S$451,16,0)</f>
        <v/>
      </c>
      <c r="T2529" t="str">
        <f>VLOOKUP($D2529,metadata!$B$2:$S$451,17,0)</f>
        <v/>
      </c>
      <c r="U2529" t="str">
        <f>VLOOKUP($D2529,metadata!$B$2:$S$451,18,0)</f>
        <v/>
      </c>
      <c r="V2529">
        <f>VLOOKUP($D2529,metadata!$B$2:$Z$451,19,0)</f>
        <v>200</v>
      </c>
      <c r="W2529" t="str">
        <f>VLOOKUP($D2529,metadata!$B$2:$Z$451,20,0)</f>
        <v>global average</v>
      </c>
      <c r="X2529" t="str">
        <f>VLOOKUP($D2529,metadata!$B$2:$Z$451,21,0)</f>
        <v/>
      </c>
      <c r="Y2529" t="str">
        <f>VLOOKUP($D2529,metadata!$B$2:$Z$451,22,0)</f>
        <v>56-2</v>
      </c>
      <c r="Z2529" t="str">
        <f>VLOOKUP($D2529,metadata!$B$2:$Z$451,23,0)</f>
        <v/>
      </c>
      <c r="AA2529" t="str">
        <f>VLOOKUP($D2529,metadata!$B$2:$Z$451,24,0)</f>
        <v/>
      </c>
      <c r="AB2529" t="str">
        <f>VLOOKUP($D2529,metadata!$B$2:$Z$451,25,0)</f>
        <v/>
      </c>
      <c r="AC2529">
        <v>12.038057986324199</v>
      </c>
      <c r="AD2529">
        <v>97.668841272786906</v>
      </c>
      <c r="AF2529">
        <f>IF(AE2529="",V2529,AE2529)</f>
        <v>200</v>
      </c>
      <c r="AG2529">
        <f>ROUND(AC2529,1)</f>
        <v>12</v>
      </c>
      <c r="AH2529">
        <v>1990</v>
      </c>
      <c r="AI2529" t="s">
        <v>37</v>
      </c>
      <c r="AJ2529" t="s">
        <v>37</v>
      </c>
    </row>
    <row r="2530" spans="3:36" x14ac:dyDescent="0.3">
      <c r="C2530">
        <v>2530</v>
      </c>
      <c r="D2530" t="str">
        <f t="shared" si="72"/>
        <v>56-K</v>
      </c>
      <c r="E2530" t="str">
        <f>VLOOKUP($D2530,metadata!$B$2:$S$451,2,0)</f>
        <v>VAZNUNES, M; KOVEOS, DS; VEERMAN, A</v>
      </c>
      <c r="F2530" t="str">
        <f>VLOOKUP($D2530,metadata!$B$2:$S$451,3,0)</f>
        <v>GEOGRAPHICAL VARIATION IN PHOTOPERIODIC INDUCTION OF DIAPAUSE IN THE SPIDER-MITE (TETRANYCHUS-URTICAE) - A CAUSAL RELATION BETWEEN CRITICAL NIGHT-LENGTH AND CIRCADIAN PERIOD</v>
      </c>
      <c r="G2530" t="str">
        <f>VLOOKUP($D2530,metadata!$B$2:$S$451,4,0)</f>
        <v>10.1177/074873049000500105</v>
      </c>
      <c r="H2530" t="str">
        <f>VLOOKUP($D2530,metadata!$B$2:$S$451,5,0)</f>
        <v>y</v>
      </c>
      <c r="I2530" t="str">
        <f>VLOOKUP($D2530,metadata!$B$2:$S$451,6,0)</f>
        <v>a</v>
      </c>
      <c r="J2530" t="str">
        <f>VLOOKUP($D2530,metadata!$B$2:$S$451,7,0)</f>
        <v>i</v>
      </c>
      <c r="K2530">
        <f>VLOOKUP($D2530,metadata!$B$2:$S$451,8,0)</f>
        <v>10</v>
      </c>
      <c r="L2530">
        <f>VLOOKUP($D2530,metadata!$B$2:$S$451,9,0)</f>
        <v>7</v>
      </c>
      <c r="M2530" t="str">
        <f>VLOOKUP($D2530,metadata!$B$2:$S$451,10,0)</f>
        <v/>
      </c>
      <c r="N2530" t="str">
        <f>VLOOKUP($D2530,metadata!$B$2:$S$451,11,0)</f>
        <v>Tetranychus urticae</v>
      </c>
      <c r="O2530" t="str">
        <f>VLOOKUP($D2530,metadata!$B$2:$S$451,12,0)</f>
        <v>Trombidiformes</v>
      </c>
      <c r="P2530" t="str">
        <f>VLOOKUP($D2530,metadata!$B$2:$S$451,13,0)</f>
        <v>K</v>
      </c>
      <c r="Q2530">
        <f>VLOOKUP($D2530,metadata!$B$2:$S$451,14,0)</f>
        <v>51.103332999999999</v>
      </c>
      <c r="R2530">
        <f>VLOOKUP($D2530,metadata!$B$2:$S$451,15,0)</f>
        <v>2.654722</v>
      </c>
      <c r="S2530" t="str">
        <f>VLOOKUP($D2530,metadata!$B$2:$S$451,16,0)</f>
        <v/>
      </c>
      <c r="T2530" t="str">
        <f>VLOOKUP($D2530,metadata!$B$2:$S$451,17,0)</f>
        <v/>
      </c>
      <c r="U2530" t="str">
        <f>VLOOKUP($D2530,metadata!$B$2:$S$451,18,0)</f>
        <v/>
      </c>
      <c r="V2530">
        <f>VLOOKUP($D2530,metadata!$B$2:$Z$451,19,0)</f>
        <v>200</v>
      </c>
      <c r="W2530" t="str">
        <f>VLOOKUP($D2530,metadata!$B$2:$Z$451,20,0)</f>
        <v>global average</v>
      </c>
      <c r="X2530" t="str">
        <f>VLOOKUP($D2530,metadata!$B$2:$Z$451,21,0)</f>
        <v/>
      </c>
      <c r="Y2530" t="str">
        <f>VLOOKUP($D2530,metadata!$B$2:$Z$451,22,0)</f>
        <v>56-2</v>
      </c>
      <c r="Z2530" t="str">
        <f>VLOOKUP($D2530,metadata!$B$2:$Z$451,23,0)</f>
        <v/>
      </c>
      <c r="AA2530" t="str">
        <f>VLOOKUP($D2530,metadata!$B$2:$Z$451,24,0)</f>
        <v/>
      </c>
      <c r="AB2530" t="str">
        <f>VLOOKUP($D2530,metadata!$B$2:$Z$451,25,0)</f>
        <v/>
      </c>
      <c r="AC2530">
        <v>13.0572297326233</v>
      </c>
      <c r="AD2530">
        <v>88.600448244850199</v>
      </c>
      <c r="AF2530">
        <f>IF(AE2530="",V2530,AE2530)</f>
        <v>200</v>
      </c>
      <c r="AG2530">
        <v>13</v>
      </c>
      <c r="AH2530">
        <v>1990</v>
      </c>
      <c r="AI2530" t="s">
        <v>37</v>
      </c>
      <c r="AJ2530" t="s">
        <v>37</v>
      </c>
    </row>
    <row r="2531" spans="3:36" x14ac:dyDescent="0.3">
      <c r="C2531">
        <v>2531</v>
      </c>
      <c r="D2531" t="str">
        <f t="shared" si="72"/>
        <v>56-K</v>
      </c>
      <c r="E2531" t="str">
        <f>VLOOKUP($D2531,metadata!$B$2:$S$451,2,0)</f>
        <v>VAZNUNES, M; KOVEOS, DS; VEERMAN, A</v>
      </c>
      <c r="F2531" t="str">
        <f>VLOOKUP($D2531,metadata!$B$2:$S$451,3,0)</f>
        <v>GEOGRAPHICAL VARIATION IN PHOTOPERIODIC INDUCTION OF DIAPAUSE IN THE SPIDER-MITE (TETRANYCHUS-URTICAE) - A CAUSAL RELATION BETWEEN CRITICAL NIGHT-LENGTH AND CIRCADIAN PERIOD</v>
      </c>
      <c r="G2531" t="str">
        <f>VLOOKUP($D2531,metadata!$B$2:$S$451,4,0)</f>
        <v>10.1177/074873049000500105</v>
      </c>
      <c r="H2531" t="str">
        <f>VLOOKUP($D2531,metadata!$B$2:$S$451,5,0)</f>
        <v>y</v>
      </c>
      <c r="I2531" t="str">
        <f>VLOOKUP($D2531,metadata!$B$2:$S$451,6,0)</f>
        <v>a</v>
      </c>
      <c r="J2531" t="str">
        <f>VLOOKUP($D2531,metadata!$B$2:$S$451,7,0)</f>
        <v>i</v>
      </c>
      <c r="K2531">
        <f>VLOOKUP($D2531,metadata!$B$2:$S$451,8,0)</f>
        <v>10</v>
      </c>
      <c r="L2531">
        <f>VLOOKUP($D2531,metadata!$B$2:$S$451,9,0)</f>
        <v>7</v>
      </c>
      <c r="M2531" t="str">
        <f>VLOOKUP($D2531,metadata!$B$2:$S$451,10,0)</f>
        <v/>
      </c>
      <c r="N2531" t="str">
        <f>VLOOKUP($D2531,metadata!$B$2:$S$451,11,0)</f>
        <v>Tetranychus urticae</v>
      </c>
      <c r="O2531" t="str">
        <f>VLOOKUP($D2531,metadata!$B$2:$S$451,12,0)</f>
        <v>Trombidiformes</v>
      </c>
      <c r="P2531" t="str">
        <f>VLOOKUP($D2531,metadata!$B$2:$S$451,13,0)</f>
        <v>K</v>
      </c>
      <c r="Q2531">
        <f>VLOOKUP($D2531,metadata!$B$2:$S$451,14,0)</f>
        <v>51.103332999999999</v>
      </c>
      <c r="R2531">
        <f>VLOOKUP($D2531,metadata!$B$2:$S$451,15,0)</f>
        <v>2.654722</v>
      </c>
      <c r="S2531" t="str">
        <f>VLOOKUP($D2531,metadata!$B$2:$S$451,16,0)</f>
        <v/>
      </c>
      <c r="T2531" t="str">
        <f>VLOOKUP($D2531,metadata!$B$2:$S$451,17,0)</f>
        <v/>
      </c>
      <c r="U2531" t="str">
        <f>VLOOKUP($D2531,metadata!$B$2:$S$451,18,0)</f>
        <v/>
      </c>
      <c r="V2531">
        <f>VLOOKUP($D2531,metadata!$B$2:$Z$451,19,0)</f>
        <v>200</v>
      </c>
      <c r="W2531" t="str">
        <f>VLOOKUP($D2531,metadata!$B$2:$Z$451,20,0)</f>
        <v>global average</v>
      </c>
      <c r="X2531" t="str">
        <f>VLOOKUP($D2531,metadata!$B$2:$Z$451,21,0)</f>
        <v/>
      </c>
      <c r="Y2531" t="str">
        <f>VLOOKUP($D2531,metadata!$B$2:$Z$451,22,0)</f>
        <v>56-2</v>
      </c>
      <c r="Z2531" t="str">
        <f>VLOOKUP($D2531,metadata!$B$2:$Z$451,23,0)</f>
        <v/>
      </c>
      <c r="AA2531" t="str">
        <f>VLOOKUP($D2531,metadata!$B$2:$Z$451,24,0)</f>
        <v/>
      </c>
      <c r="AB2531" t="str">
        <f>VLOOKUP($D2531,metadata!$B$2:$Z$451,25,0)</f>
        <v/>
      </c>
      <c r="AC2531">
        <v>13.5272872621375</v>
      </c>
      <c r="AD2531">
        <v>13.7649712352429</v>
      </c>
      <c r="AF2531">
        <f>IF(AE2531="",V2531,AE2531)</f>
        <v>200</v>
      </c>
      <c r="AG2531">
        <f>ROUND(AC2531,1)</f>
        <v>13.5</v>
      </c>
      <c r="AH2531">
        <v>1990</v>
      </c>
      <c r="AI2531" t="s">
        <v>37</v>
      </c>
      <c r="AJ2531" t="s">
        <v>37</v>
      </c>
    </row>
    <row r="2532" spans="3:36" x14ac:dyDescent="0.3">
      <c r="C2532">
        <v>2532</v>
      </c>
      <c r="D2532" t="str">
        <f t="shared" si="72"/>
        <v>56-K</v>
      </c>
      <c r="E2532" t="str">
        <f>VLOOKUP($D2532,metadata!$B$2:$S$451,2,0)</f>
        <v>VAZNUNES, M; KOVEOS, DS; VEERMAN, A</v>
      </c>
      <c r="F2532" t="str">
        <f>VLOOKUP($D2532,metadata!$B$2:$S$451,3,0)</f>
        <v>GEOGRAPHICAL VARIATION IN PHOTOPERIODIC INDUCTION OF DIAPAUSE IN THE SPIDER-MITE (TETRANYCHUS-URTICAE) - A CAUSAL RELATION BETWEEN CRITICAL NIGHT-LENGTH AND CIRCADIAN PERIOD</v>
      </c>
      <c r="G2532" t="str">
        <f>VLOOKUP($D2532,metadata!$B$2:$S$451,4,0)</f>
        <v>10.1177/074873049000500105</v>
      </c>
      <c r="H2532" t="str">
        <f>VLOOKUP($D2532,metadata!$B$2:$S$451,5,0)</f>
        <v>y</v>
      </c>
      <c r="I2532" t="str">
        <f>VLOOKUP($D2532,metadata!$B$2:$S$451,6,0)</f>
        <v>a</v>
      </c>
      <c r="J2532" t="str">
        <f>VLOOKUP($D2532,metadata!$B$2:$S$451,7,0)</f>
        <v>i</v>
      </c>
      <c r="K2532">
        <f>VLOOKUP($D2532,metadata!$B$2:$S$451,8,0)</f>
        <v>10</v>
      </c>
      <c r="L2532">
        <f>VLOOKUP($D2532,metadata!$B$2:$S$451,9,0)</f>
        <v>7</v>
      </c>
      <c r="M2532" t="str">
        <f>VLOOKUP($D2532,metadata!$B$2:$S$451,10,0)</f>
        <v/>
      </c>
      <c r="N2532" t="str">
        <f>VLOOKUP($D2532,metadata!$B$2:$S$451,11,0)</f>
        <v>Tetranychus urticae</v>
      </c>
      <c r="O2532" t="str">
        <f>VLOOKUP($D2532,metadata!$B$2:$S$451,12,0)</f>
        <v>Trombidiformes</v>
      </c>
      <c r="P2532" t="str">
        <f>VLOOKUP($D2532,metadata!$B$2:$S$451,13,0)</f>
        <v>K</v>
      </c>
      <c r="Q2532">
        <f>VLOOKUP($D2532,metadata!$B$2:$S$451,14,0)</f>
        <v>51.103332999999999</v>
      </c>
      <c r="R2532">
        <f>VLOOKUP($D2532,metadata!$B$2:$S$451,15,0)</f>
        <v>2.654722</v>
      </c>
      <c r="S2532" t="str">
        <f>VLOOKUP($D2532,metadata!$B$2:$S$451,16,0)</f>
        <v/>
      </c>
      <c r="T2532" t="str">
        <f>VLOOKUP($D2532,metadata!$B$2:$S$451,17,0)</f>
        <v/>
      </c>
      <c r="U2532" t="str">
        <f>VLOOKUP($D2532,metadata!$B$2:$S$451,18,0)</f>
        <v/>
      </c>
      <c r="V2532">
        <f>VLOOKUP($D2532,metadata!$B$2:$Z$451,19,0)</f>
        <v>200</v>
      </c>
      <c r="W2532" t="str">
        <f>VLOOKUP($D2532,metadata!$B$2:$Z$451,20,0)</f>
        <v>global average</v>
      </c>
      <c r="X2532" t="str">
        <f>VLOOKUP($D2532,metadata!$B$2:$Z$451,21,0)</f>
        <v/>
      </c>
      <c r="Y2532" t="str">
        <f>VLOOKUP($D2532,metadata!$B$2:$Z$451,22,0)</f>
        <v>56-2</v>
      </c>
      <c r="Z2532" t="str">
        <f>VLOOKUP($D2532,metadata!$B$2:$Z$451,23,0)</f>
        <v/>
      </c>
      <c r="AA2532" t="str">
        <f>VLOOKUP($D2532,metadata!$B$2:$Z$451,24,0)</f>
        <v/>
      </c>
      <c r="AB2532" t="str">
        <f>VLOOKUP($D2532,metadata!$B$2:$Z$451,25,0)</f>
        <v/>
      </c>
      <c r="AC2532">
        <v>14.0122482191546</v>
      </c>
      <c r="AD2532">
        <v>3.1384277169491099</v>
      </c>
      <c r="AF2532">
        <f>IF(AE2532="",V2532,AE2532)</f>
        <v>200</v>
      </c>
      <c r="AG2532">
        <f>ROUND(AC2532,1)</f>
        <v>14</v>
      </c>
      <c r="AH2532">
        <v>1990</v>
      </c>
      <c r="AI2532" t="s">
        <v>37</v>
      </c>
      <c r="AJ2532" t="s">
        <v>37</v>
      </c>
    </row>
    <row r="2533" spans="3:36" x14ac:dyDescent="0.3">
      <c r="C2533">
        <v>2533</v>
      </c>
      <c r="D2533" t="str">
        <f t="shared" si="72"/>
        <v>56-K</v>
      </c>
      <c r="E2533" t="str">
        <f>VLOOKUP($D2533,metadata!$B$2:$S$451,2,0)</f>
        <v>VAZNUNES, M; KOVEOS, DS; VEERMAN, A</v>
      </c>
      <c r="F2533" t="str">
        <f>VLOOKUP($D2533,metadata!$B$2:$S$451,3,0)</f>
        <v>GEOGRAPHICAL VARIATION IN PHOTOPERIODIC INDUCTION OF DIAPAUSE IN THE SPIDER-MITE (TETRANYCHUS-URTICAE) - A CAUSAL RELATION BETWEEN CRITICAL NIGHT-LENGTH AND CIRCADIAN PERIOD</v>
      </c>
      <c r="G2533" t="str">
        <f>VLOOKUP($D2533,metadata!$B$2:$S$451,4,0)</f>
        <v>10.1177/074873049000500105</v>
      </c>
      <c r="H2533" t="str">
        <f>VLOOKUP($D2533,metadata!$B$2:$S$451,5,0)</f>
        <v>y</v>
      </c>
      <c r="I2533" t="str">
        <f>VLOOKUP($D2533,metadata!$B$2:$S$451,6,0)</f>
        <v>a</v>
      </c>
      <c r="J2533" t="str">
        <f>VLOOKUP($D2533,metadata!$B$2:$S$451,7,0)</f>
        <v>i</v>
      </c>
      <c r="K2533">
        <f>VLOOKUP($D2533,metadata!$B$2:$S$451,8,0)</f>
        <v>10</v>
      </c>
      <c r="L2533">
        <f>VLOOKUP($D2533,metadata!$B$2:$S$451,9,0)</f>
        <v>7</v>
      </c>
      <c r="M2533" t="str">
        <f>VLOOKUP($D2533,metadata!$B$2:$S$451,10,0)</f>
        <v/>
      </c>
      <c r="N2533" t="str">
        <f>VLOOKUP($D2533,metadata!$B$2:$S$451,11,0)</f>
        <v>Tetranychus urticae</v>
      </c>
      <c r="O2533" t="str">
        <f>VLOOKUP($D2533,metadata!$B$2:$S$451,12,0)</f>
        <v>Trombidiformes</v>
      </c>
      <c r="P2533" t="str">
        <f>VLOOKUP($D2533,metadata!$B$2:$S$451,13,0)</f>
        <v>K</v>
      </c>
      <c r="Q2533">
        <f>VLOOKUP($D2533,metadata!$B$2:$S$451,14,0)</f>
        <v>51.103332999999999</v>
      </c>
      <c r="R2533">
        <f>VLOOKUP($D2533,metadata!$B$2:$S$451,15,0)</f>
        <v>2.654722</v>
      </c>
      <c r="S2533" t="str">
        <f>VLOOKUP($D2533,metadata!$B$2:$S$451,16,0)</f>
        <v/>
      </c>
      <c r="T2533" t="str">
        <f>VLOOKUP($D2533,metadata!$B$2:$S$451,17,0)</f>
        <v/>
      </c>
      <c r="U2533" t="str">
        <f>VLOOKUP($D2533,metadata!$B$2:$S$451,18,0)</f>
        <v/>
      </c>
      <c r="V2533">
        <f>VLOOKUP($D2533,metadata!$B$2:$Z$451,19,0)</f>
        <v>200</v>
      </c>
      <c r="W2533" t="str">
        <f>VLOOKUP($D2533,metadata!$B$2:$Z$451,20,0)</f>
        <v>global average</v>
      </c>
      <c r="X2533" t="str">
        <f>VLOOKUP($D2533,metadata!$B$2:$Z$451,21,0)</f>
        <v/>
      </c>
      <c r="Y2533" t="str">
        <f>VLOOKUP($D2533,metadata!$B$2:$Z$451,22,0)</f>
        <v>56-2</v>
      </c>
      <c r="Z2533" t="str">
        <f>VLOOKUP($D2533,metadata!$B$2:$Z$451,23,0)</f>
        <v/>
      </c>
      <c r="AA2533" t="str">
        <f>VLOOKUP($D2533,metadata!$B$2:$Z$451,24,0)</f>
        <v/>
      </c>
      <c r="AB2533" t="str">
        <f>VLOOKUP($D2533,metadata!$B$2:$Z$451,25,0)</f>
        <v/>
      </c>
      <c r="AC2533">
        <v>14.522219525774</v>
      </c>
      <c r="AD2533">
        <v>0.264807069135372</v>
      </c>
      <c r="AF2533">
        <f>IF(AE2533="",V2533,AE2533)</f>
        <v>200</v>
      </c>
      <c r="AG2533">
        <f>ROUND(AC2533,1)</f>
        <v>14.5</v>
      </c>
      <c r="AH2533">
        <v>1990</v>
      </c>
      <c r="AI2533" t="s">
        <v>37</v>
      </c>
      <c r="AJ2533" t="s">
        <v>37</v>
      </c>
    </row>
    <row r="2534" spans="3:36" x14ac:dyDescent="0.3">
      <c r="C2534">
        <v>2534</v>
      </c>
      <c r="D2534" t="str">
        <f t="shared" si="72"/>
        <v>56-K</v>
      </c>
      <c r="E2534" t="str">
        <f>VLOOKUP($D2534,metadata!$B$2:$S$451,2,0)</f>
        <v>VAZNUNES, M; KOVEOS, DS; VEERMAN, A</v>
      </c>
      <c r="F2534" t="str">
        <f>VLOOKUP($D2534,metadata!$B$2:$S$451,3,0)</f>
        <v>GEOGRAPHICAL VARIATION IN PHOTOPERIODIC INDUCTION OF DIAPAUSE IN THE SPIDER-MITE (TETRANYCHUS-URTICAE) - A CAUSAL RELATION BETWEEN CRITICAL NIGHT-LENGTH AND CIRCADIAN PERIOD</v>
      </c>
      <c r="G2534" t="str">
        <f>VLOOKUP($D2534,metadata!$B$2:$S$451,4,0)</f>
        <v>10.1177/074873049000500105</v>
      </c>
      <c r="H2534" t="str">
        <f>VLOOKUP($D2534,metadata!$B$2:$S$451,5,0)</f>
        <v>y</v>
      </c>
      <c r="I2534" t="str">
        <f>VLOOKUP($D2534,metadata!$B$2:$S$451,6,0)</f>
        <v>a</v>
      </c>
      <c r="J2534" t="str">
        <f>VLOOKUP($D2534,metadata!$B$2:$S$451,7,0)</f>
        <v>i</v>
      </c>
      <c r="K2534">
        <f>VLOOKUP($D2534,metadata!$B$2:$S$451,8,0)</f>
        <v>10</v>
      </c>
      <c r="L2534">
        <f>VLOOKUP($D2534,metadata!$B$2:$S$451,9,0)</f>
        <v>7</v>
      </c>
      <c r="M2534" t="str">
        <f>VLOOKUP($D2534,metadata!$B$2:$S$451,10,0)</f>
        <v/>
      </c>
      <c r="N2534" t="str">
        <f>VLOOKUP($D2534,metadata!$B$2:$S$451,11,0)</f>
        <v>Tetranychus urticae</v>
      </c>
      <c r="O2534" t="str">
        <f>VLOOKUP($D2534,metadata!$B$2:$S$451,12,0)</f>
        <v>Trombidiformes</v>
      </c>
      <c r="P2534" t="str">
        <f>VLOOKUP($D2534,metadata!$B$2:$S$451,13,0)</f>
        <v>K</v>
      </c>
      <c r="Q2534">
        <f>VLOOKUP($D2534,metadata!$B$2:$S$451,14,0)</f>
        <v>51.103332999999999</v>
      </c>
      <c r="R2534">
        <f>VLOOKUP($D2534,metadata!$B$2:$S$451,15,0)</f>
        <v>2.654722</v>
      </c>
      <c r="S2534" t="str">
        <f>VLOOKUP($D2534,metadata!$B$2:$S$451,16,0)</f>
        <v/>
      </c>
      <c r="T2534" t="str">
        <f>VLOOKUP($D2534,metadata!$B$2:$S$451,17,0)</f>
        <v/>
      </c>
      <c r="U2534" t="str">
        <f>VLOOKUP($D2534,metadata!$B$2:$S$451,18,0)</f>
        <v/>
      </c>
      <c r="V2534">
        <f>VLOOKUP($D2534,metadata!$B$2:$Z$451,19,0)</f>
        <v>200</v>
      </c>
      <c r="W2534" t="str">
        <f>VLOOKUP($D2534,metadata!$B$2:$Z$451,20,0)</f>
        <v>global average</v>
      </c>
      <c r="X2534" t="str">
        <f>VLOOKUP($D2534,metadata!$B$2:$Z$451,21,0)</f>
        <v/>
      </c>
      <c r="Y2534" t="str">
        <f>VLOOKUP($D2534,metadata!$B$2:$Z$451,22,0)</f>
        <v>56-2</v>
      </c>
      <c r="Z2534" t="str">
        <f>VLOOKUP($D2534,metadata!$B$2:$Z$451,23,0)</f>
        <v/>
      </c>
      <c r="AA2534" t="str">
        <f>VLOOKUP($D2534,metadata!$B$2:$Z$451,24,0)</f>
        <v/>
      </c>
      <c r="AB2534" t="str">
        <f>VLOOKUP($D2534,metadata!$B$2:$Z$451,25,0)</f>
        <v/>
      </c>
      <c r="AC2534">
        <v>14.9864527272986</v>
      </c>
      <c r="AD2534">
        <v>0.336183637635457</v>
      </c>
      <c r="AF2534">
        <f>IF(AE2534="",V2534,AE2534)</f>
        <v>200</v>
      </c>
      <c r="AG2534">
        <f>ROUND(AC2534,1)</f>
        <v>15</v>
      </c>
      <c r="AH2534">
        <v>1990</v>
      </c>
      <c r="AI2534" t="s">
        <v>37</v>
      </c>
      <c r="AJ2534" t="s">
        <v>37</v>
      </c>
    </row>
    <row r="2535" spans="3:36" x14ac:dyDescent="0.3">
      <c r="C2535">
        <v>2535</v>
      </c>
      <c r="D2535" t="str">
        <f t="shared" si="72"/>
        <v>56-K</v>
      </c>
      <c r="E2535" t="str">
        <f>VLOOKUP($D2535,metadata!$B$2:$S$451,2,0)</f>
        <v>VAZNUNES, M; KOVEOS, DS; VEERMAN, A</v>
      </c>
      <c r="F2535" t="str">
        <f>VLOOKUP($D2535,metadata!$B$2:$S$451,3,0)</f>
        <v>GEOGRAPHICAL VARIATION IN PHOTOPERIODIC INDUCTION OF DIAPAUSE IN THE SPIDER-MITE (TETRANYCHUS-URTICAE) - A CAUSAL RELATION BETWEEN CRITICAL NIGHT-LENGTH AND CIRCADIAN PERIOD</v>
      </c>
      <c r="G2535" t="str">
        <f>VLOOKUP($D2535,metadata!$B$2:$S$451,4,0)</f>
        <v>10.1177/074873049000500105</v>
      </c>
      <c r="H2535" t="str">
        <f>VLOOKUP($D2535,metadata!$B$2:$S$451,5,0)</f>
        <v>y</v>
      </c>
      <c r="I2535" t="str">
        <f>VLOOKUP($D2535,metadata!$B$2:$S$451,6,0)</f>
        <v>a</v>
      </c>
      <c r="J2535" t="str">
        <f>VLOOKUP($D2535,metadata!$B$2:$S$451,7,0)</f>
        <v>i</v>
      </c>
      <c r="K2535">
        <f>VLOOKUP($D2535,metadata!$B$2:$S$451,8,0)</f>
        <v>10</v>
      </c>
      <c r="L2535">
        <f>VLOOKUP($D2535,metadata!$B$2:$S$451,9,0)</f>
        <v>7</v>
      </c>
      <c r="M2535" t="str">
        <f>VLOOKUP($D2535,metadata!$B$2:$S$451,10,0)</f>
        <v/>
      </c>
      <c r="N2535" t="str">
        <f>VLOOKUP($D2535,metadata!$B$2:$S$451,11,0)</f>
        <v>Tetranychus urticae</v>
      </c>
      <c r="O2535" t="str">
        <f>VLOOKUP($D2535,metadata!$B$2:$S$451,12,0)</f>
        <v>Trombidiformes</v>
      </c>
      <c r="P2535" t="str">
        <f>VLOOKUP($D2535,metadata!$B$2:$S$451,13,0)</f>
        <v>K</v>
      </c>
      <c r="Q2535">
        <f>VLOOKUP($D2535,metadata!$B$2:$S$451,14,0)</f>
        <v>51.103332999999999</v>
      </c>
      <c r="R2535">
        <f>VLOOKUP($D2535,metadata!$B$2:$S$451,15,0)</f>
        <v>2.654722</v>
      </c>
      <c r="S2535" t="str">
        <f>VLOOKUP($D2535,metadata!$B$2:$S$451,16,0)</f>
        <v/>
      </c>
      <c r="T2535" t="str">
        <f>VLOOKUP($D2535,metadata!$B$2:$S$451,17,0)</f>
        <v/>
      </c>
      <c r="U2535" t="str">
        <f>VLOOKUP($D2535,metadata!$B$2:$S$451,18,0)</f>
        <v/>
      </c>
      <c r="V2535">
        <f>VLOOKUP($D2535,metadata!$B$2:$Z$451,19,0)</f>
        <v>200</v>
      </c>
      <c r="W2535" t="str">
        <f>VLOOKUP($D2535,metadata!$B$2:$Z$451,20,0)</f>
        <v>global average</v>
      </c>
      <c r="X2535" t="str">
        <f>VLOOKUP($D2535,metadata!$B$2:$Z$451,21,0)</f>
        <v/>
      </c>
      <c r="Y2535" t="str">
        <f>VLOOKUP($D2535,metadata!$B$2:$Z$451,22,0)</f>
        <v>56-2</v>
      </c>
      <c r="Z2535" t="str">
        <f>VLOOKUP($D2535,metadata!$B$2:$Z$451,23,0)</f>
        <v/>
      </c>
      <c r="AA2535" t="str">
        <f>VLOOKUP($D2535,metadata!$B$2:$Z$451,24,0)</f>
        <v/>
      </c>
      <c r="AB2535" t="str">
        <f>VLOOKUP($D2535,metadata!$B$2:$Z$451,25,0)</f>
        <v/>
      </c>
      <c r="AC2535">
        <v>18.027094545402601</v>
      </c>
      <c r="AD2535">
        <v>0.43468330216558099</v>
      </c>
      <c r="AF2535">
        <f>IF(AE2535="",V2535,AE2535)</f>
        <v>200</v>
      </c>
      <c r="AG2535">
        <f>ROUND(AC2535,1)</f>
        <v>18</v>
      </c>
      <c r="AH2535">
        <v>1990</v>
      </c>
      <c r="AI2535" t="s">
        <v>37</v>
      </c>
      <c r="AJ2535" t="s">
        <v>37</v>
      </c>
    </row>
    <row r="2536" spans="3:36" x14ac:dyDescent="0.3">
      <c r="C2536">
        <v>2536</v>
      </c>
      <c r="D2536" t="str">
        <f t="shared" si="72"/>
        <v>56-S1</v>
      </c>
      <c r="E2536" t="str">
        <f>VLOOKUP($D2536,metadata!$B$2:$S$451,2,0)</f>
        <v>VAZNUNES, M; KOVEOS, DS; VEERMAN, A</v>
      </c>
      <c r="F2536" t="str">
        <f>VLOOKUP($D2536,metadata!$B$2:$S$451,3,0)</f>
        <v>GEOGRAPHICAL VARIATION IN PHOTOPERIODIC INDUCTION OF DIAPAUSE IN THE SPIDER-MITE (TETRANYCHUS-URTICAE) - A CAUSAL RELATION BETWEEN CRITICAL NIGHT-LENGTH AND CIRCADIAN PERIOD</v>
      </c>
      <c r="G2536" t="str">
        <f>VLOOKUP($D2536,metadata!$B$2:$S$451,4,0)</f>
        <v>10.1177/074873049000500105</v>
      </c>
      <c r="H2536" t="str">
        <f>VLOOKUP($D2536,metadata!$B$2:$S$451,5,0)</f>
        <v>y</v>
      </c>
      <c r="I2536" t="str">
        <f>VLOOKUP($D2536,metadata!$B$2:$S$451,6,0)</f>
        <v>a</v>
      </c>
      <c r="J2536" t="str">
        <f>VLOOKUP($D2536,metadata!$B$2:$S$451,7,0)</f>
        <v>i</v>
      </c>
      <c r="K2536">
        <f>VLOOKUP($D2536,metadata!$B$2:$S$451,8,0)</f>
        <v>10</v>
      </c>
      <c r="L2536">
        <f>VLOOKUP($D2536,metadata!$B$2:$S$451,9,0)</f>
        <v>7</v>
      </c>
      <c r="M2536" t="str">
        <f>VLOOKUP($D2536,metadata!$B$2:$S$451,10,0)</f>
        <v/>
      </c>
      <c r="N2536" t="str">
        <f>VLOOKUP($D2536,metadata!$B$2:$S$451,11,0)</f>
        <v>Tetranychus urticae</v>
      </c>
      <c r="O2536" t="str">
        <f>VLOOKUP($D2536,metadata!$B$2:$S$451,12,0)</f>
        <v>Trombidiformes</v>
      </c>
      <c r="P2536" t="str">
        <f>VLOOKUP($D2536,metadata!$B$2:$S$451,13,0)</f>
        <v>S1</v>
      </c>
      <c r="Q2536">
        <f>VLOOKUP($D2536,metadata!$B$2:$S$451,14,0)</f>
        <v>46.749994999999998</v>
      </c>
      <c r="R2536">
        <f>VLOOKUP($D2536,metadata!$B$2:$S$451,15,0)</f>
        <v>10.066666</v>
      </c>
      <c r="S2536" t="str">
        <f>VLOOKUP($D2536,metadata!$B$2:$S$451,16,0)</f>
        <v/>
      </c>
      <c r="T2536">
        <f>VLOOKUP($D2536,metadata!$B$2:$S$451,17,0)</f>
        <v>1450</v>
      </c>
      <c r="U2536" t="str">
        <f>VLOOKUP($D2536,metadata!$B$2:$S$451,18,0)</f>
        <v/>
      </c>
      <c r="V2536">
        <f>VLOOKUP($D2536,metadata!$B$2:$Z$451,19,0)</f>
        <v>200</v>
      </c>
      <c r="W2536" t="str">
        <f>VLOOKUP($D2536,metadata!$B$2:$Z$451,20,0)</f>
        <v>global average</v>
      </c>
      <c r="X2536" t="str">
        <f>VLOOKUP($D2536,metadata!$B$2:$Z$451,21,0)</f>
        <v/>
      </c>
      <c r="Y2536" t="str">
        <f>VLOOKUP($D2536,metadata!$B$2:$Z$451,22,0)</f>
        <v>56-3</v>
      </c>
      <c r="Z2536" t="str">
        <f>VLOOKUP($D2536,metadata!$B$2:$Z$451,23,0)</f>
        <v/>
      </c>
      <c r="AA2536" t="str">
        <f>VLOOKUP($D2536,metadata!$B$2:$Z$451,24,0)</f>
        <v/>
      </c>
      <c r="AB2536" t="str">
        <f>VLOOKUP($D2536,metadata!$B$2:$Z$451,25,0)</f>
        <v/>
      </c>
      <c r="AC2536">
        <v>12.0629921259842</v>
      </c>
      <c r="AD2536">
        <v>99.637264443068204</v>
      </c>
      <c r="AF2536">
        <f>IF(AE2536="",V2536,AE2536)</f>
        <v>200</v>
      </c>
      <c r="AG2536">
        <v>12</v>
      </c>
      <c r="AH2536">
        <v>1990</v>
      </c>
      <c r="AI2536" t="s">
        <v>37</v>
      </c>
      <c r="AJ2536" t="s">
        <v>37</v>
      </c>
    </row>
    <row r="2537" spans="3:36" x14ac:dyDescent="0.3">
      <c r="C2537">
        <v>2537</v>
      </c>
      <c r="D2537" t="str">
        <f t="shared" si="72"/>
        <v>56-S1</v>
      </c>
      <c r="E2537" t="str">
        <f>VLOOKUP($D2537,metadata!$B$2:$S$451,2,0)</f>
        <v>VAZNUNES, M; KOVEOS, DS; VEERMAN, A</v>
      </c>
      <c r="F2537" t="str">
        <f>VLOOKUP($D2537,metadata!$B$2:$S$451,3,0)</f>
        <v>GEOGRAPHICAL VARIATION IN PHOTOPERIODIC INDUCTION OF DIAPAUSE IN THE SPIDER-MITE (TETRANYCHUS-URTICAE) - A CAUSAL RELATION BETWEEN CRITICAL NIGHT-LENGTH AND CIRCADIAN PERIOD</v>
      </c>
      <c r="G2537" t="str">
        <f>VLOOKUP($D2537,metadata!$B$2:$S$451,4,0)</f>
        <v>10.1177/074873049000500105</v>
      </c>
      <c r="H2537" t="str">
        <f>VLOOKUP($D2537,metadata!$B$2:$S$451,5,0)</f>
        <v>y</v>
      </c>
      <c r="I2537" t="str">
        <f>VLOOKUP($D2537,metadata!$B$2:$S$451,6,0)</f>
        <v>a</v>
      </c>
      <c r="J2537" t="str">
        <f>VLOOKUP($D2537,metadata!$B$2:$S$451,7,0)</f>
        <v>i</v>
      </c>
      <c r="K2537">
        <f>VLOOKUP($D2537,metadata!$B$2:$S$451,8,0)</f>
        <v>10</v>
      </c>
      <c r="L2537">
        <f>VLOOKUP($D2537,metadata!$B$2:$S$451,9,0)</f>
        <v>7</v>
      </c>
      <c r="M2537" t="str">
        <f>VLOOKUP($D2537,metadata!$B$2:$S$451,10,0)</f>
        <v/>
      </c>
      <c r="N2537" t="str">
        <f>VLOOKUP($D2537,metadata!$B$2:$S$451,11,0)</f>
        <v>Tetranychus urticae</v>
      </c>
      <c r="O2537" t="str">
        <f>VLOOKUP($D2537,metadata!$B$2:$S$451,12,0)</f>
        <v>Trombidiformes</v>
      </c>
      <c r="P2537" t="str">
        <f>VLOOKUP($D2537,metadata!$B$2:$S$451,13,0)</f>
        <v>S1</v>
      </c>
      <c r="Q2537">
        <f>VLOOKUP($D2537,metadata!$B$2:$S$451,14,0)</f>
        <v>46.749994999999998</v>
      </c>
      <c r="R2537">
        <f>VLOOKUP($D2537,metadata!$B$2:$S$451,15,0)</f>
        <v>10.066666</v>
      </c>
      <c r="S2537" t="str">
        <f>VLOOKUP($D2537,metadata!$B$2:$S$451,16,0)</f>
        <v/>
      </c>
      <c r="T2537">
        <f>VLOOKUP($D2537,metadata!$B$2:$S$451,17,0)</f>
        <v>1450</v>
      </c>
      <c r="U2537" t="str">
        <f>VLOOKUP($D2537,metadata!$B$2:$S$451,18,0)</f>
        <v/>
      </c>
      <c r="V2537">
        <f>VLOOKUP($D2537,metadata!$B$2:$Z$451,19,0)</f>
        <v>200</v>
      </c>
      <c r="W2537" t="str">
        <f>VLOOKUP($D2537,metadata!$B$2:$Z$451,20,0)</f>
        <v>global average</v>
      </c>
      <c r="X2537" t="str">
        <f>VLOOKUP($D2537,metadata!$B$2:$Z$451,21,0)</f>
        <v/>
      </c>
      <c r="Y2537" t="str">
        <f>VLOOKUP($D2537,metadata!$B$2:$Z$451,22,0)</f>
        <v>56-3</v>
      </c>
      <c r="Z2537" t="str">
        <f>VLOOKUP($D2537,metadata!$B$2:$Z$451,23,0)</f>
        <v/>
      </c>
      <c r="AA2537" t="str">
        <f>VLOOKUP($D2537,metadata!$B$2:$Z$451,24,0)</f>
        <v/>
      </c>
      <c r="AB2537" t="str">
        <f>VLOOKUP($D2537,metadata!$B$2:$Z$451,25,0)</f>
        <v/>
      </c>
      <c r="AC2537">
        <v>13.1023622047244</v>
      </c>
      <c r="AD2537">
        <v>100.206434869798</v>
      </c>
      <c r="AF2537">
        <f>IF(AE2537="",V2537,AE2537)</f>
        <v>200</v>
      </c>
      <c r="AG2537">
        <v>13</v>
      </c>
      <c r="AH2537">
        <v>1990</v>
      </c>
      <c r="AI2537" t="s">
        <v>37</v>
      </c>
      <c r="AJ2537" t="s">
        <v>37</v>
      </c>
    </row>
    <row r="2538" spans="3:36" x14ac:dyDescent="0.3">
      <c r="C2538">
        <v>2538</v>
      </c>
      <c r="D2538" t="str">
        <f t="shared" si="72"/>
        <v>56-S1</v>
      </c>
      <c r="E2538" t="str">
        <f>VLOOKUP($D2538,metadata!$B$2:$S$451,2,0)</f>
        <v>VAZNUNES, M; KOVEOS, DS; VEERMAN, A</v>
      </c>
      <c r="F2538" t="str">
        <f>VLOOKUP($D2538,metadata!$B$2:$S$451,3,0)</f>
        <v>GEOGRAPHICAL VARIATION IN PHOTOPERIODIC INDUCTION OF DIAPAUSE IN THE SPIDER-MITE (TETRANYCHUS-URTICAE) - A CAUSAL RELATION BETWEEN CRITICAL NIGHT-LENGTH AND CIRCADIAN PERIOD</v>
      </c>
      <c r="G2538" t="str">
        <f>VLOOKUP($D2538,metadata!$B$2:$S$451,4,0)</f>
        <v>10.1177/074873049000500105</v>
      </c>
      <c r="H2538" t="str">
        <f>VLOOKUP($D2538,metadata!$B$2:$S$451,5,0)</f>
        <v>y</v>
      </c>
      <c r="I2538" t="str">
        <f>VLOOKUP($D2538,metadata!$B$2:$S$451,6,0)</f>
        <v>a</v>
      </c>
      <c r="J2538" t="str">
        <f>VLOOKUP($D2538,metadata!$B$2:$S$451,7,0)</f>
        <v>i</v>
      </c>
      <c r="K2538">
        <f>VLOOKUP($D2538,metadata!$B$2:$S$451,8,0)</f>
        <v>10</v>
      </c>
      <c r="L2538">
        <f>VLOOKUP($D2538,metadata!$B$2:$S$451,9,0)</f>
        <v>7</v>
      </c>
      <c r="M2538" t="str">
        <f>VLOOKUP($D2538,metadata!$B$2:$S$451,10,0)</f>
        <v/>
      </c>
      <c r="N2538" t="str">
        <f>VLOOKUP($D2538,metadata!$B$2:$S$451,11,0)</f>
        <v>Tetranychus urticae</v>
      </c>
      <c r="O2538" t="str">
        <f>VLOOKUP($D2538,metadata!$B$2:$S$451,12,0)</f>
        <v>Trombidiformes</v>
      </c>
      <c r="P2538" t="str">
        <f>VLOOKUP($D2538,metadata!$B$2:$S$451,13,0)</f>
        <v>S1</v>
      </c>
      <c r="Q2538">
        <f>VLOOKUP($D2538,metadata!$B$2:$S$451,14,0)</f>
        <v>46.749994999999998</v>
      </c>
      <c r="R2538">
        <f>VLOOKUP($D2538,metadata!$B$2:$S$451,15,0)</f>
        <v>10.066666</v>
      </c>
      <c r="S2538" t="str">
        <f>VLOOKUP($D2538,metadata!$B$2:$S$451,16,0)</f>
        <v/>
      </c>
      <c r="T2538">
        <f>VLOOKUP($D2538,metadata!$B$2:$S$451,17,0)</f>
        <v>1450</v>
      </c>
      <c r="U2538" t="str">
        <f>VLOOKUP($D2538,metadata!$B$2:$S$451,18,0)</f>
        <v/>
      </c>
      <c r="V2538">
        <f>VLOOKUP($D2538,metadata!$B$2:$Z$451,19,0)</f>
        <v>200</v>
      </c>
      <c r="W2538" t="str">
        <f>VLOOKUP($D2538,metadata!$B$2:$Z$451,20,0)</f>
        <v>global average</v>
      </c>
      <c r="X2538" t="str">
        <f>VLOOKUP($D2538,metadata!$B$2:$Z$451,21,0)</f>
        <v/>
      </c>
      <c r="Y2538" t="str">
        <f>VLOOKUP($D2538,metadata!$B$2:$Z$451,22,0)</f>
        <v>56-3</v>
      </c>
      <c r="Z2538" t="str">
        <f>VLOOKUP($D2538,metadata!$B$2:$Z$451,23,0)</f>
        <v/>
      </c>
      <c r="AA2538" t="str">
        <f>VLOOKUP($D2538,metadata!$B$2:$Z$451,24,0)</f>
        <v/>
      </c>
      <c r="AB2538" t="str">
        <f>VLOOKUP($D2538,metadata!$B$2:$Z$451,25,0)</f>
        <v/>
      </c>
      <c r="AC2538">
        <v>14.0708661417322</v>
      </c>
      <c r="AD2538">
        <v>98.140611637028499</v>
      </c>
      <c r="AF2538">
        <f>IF(AE2538="",V2538,AE2538)</f>
        <v>200</v>
      </c>
      <c r="AG2538">
        <v>14</v>
      </c>
      <c r="AH2538">
        <v>1990</v>
      </c>
      <c r="AI2538" t="s">
        <v>37</v>
      </c>
      <c r="AJ2538" t="s">
        <v>37</v>
      </c>
    </row>
    <row r="2539" spans="3:36" x14ac:dyDescent="0.3">
      <c r="C2539">
        <v>2539</v>
      </c>
      <c r="D2539" t="str">
        <f t="shared" si="72"/>
        <v>56-S1</v>
      </c>
      <c r="E2539" t="str">
        <f>VLOOKUP($D2539,metadata!$B$2:$S$451,2,0)</f>
        <v>VAZNUNES, M; KOVEOS, DS; VEERMAN, A</v>
      </c>
      <c r="F2539" t="str">
        <f>VLOOKUP($D2539,metadata!$B$2:$S$451,3,0)</f>
        <v>GEOGRAPHICAL VARIATION IN PHOTOPERIODIC INDUCTION OF DIAPAUSE IN THE SPIDER-MITE (TETRANYCHUS-URTICAE) - A CAUSAL RELATION BETWEEN CRITICAL NIGHT-LENGTH AND CIRCADIAN PERIOD</v>
      </c>
      <c r="G2539" t="str">
        <f>VLOOKUP($D2539,metadata!$B$2:$S$451,4,0)</f>
        <v>10.1177/074873049000500105</v>
      </c>
      <c r="H2539" t="str">
        <f>VLOOKUP($D2539,metadata!$B$2:$S$451,5,0)</f>
        <v>y</v>
      </c>
      <c r="I2539" t="str">
        <f>VLOOKUP($D2539,metadata!$B$2:$S$451,6,0)</f>
        <v>a</v>
      </c>
      <c r="J2539" t="str">
        <f>VLOOKUP($D2539,metadata!$B$2:$S$451,7,0)</f>
        <v>i</v>
      </c>
      <c r="K2539">
        <f>VLOOKUP($D2539,metadata!$B$2:$S$451,8,0)</f>
        <v>10</v>
      </c>
      <c r="L2539">
        <f>VLOOKUP($D2539,metadata!$B$2:$S$451,9,0)</f>
        <v>7</v>
      </c>
      <c r="M2539" t="str">
        <f>VLOOKUP($D2539,metadata!$B$2:$S$451,10,0)</f>
        <v/>
      </c>
      <c r="N2539" t="str">
        <f>VLOOKUP($D2539,metadata!$B$2:$S$451,11,0)</f>
        <v>Tetranychus urticae</v>
      </c>
      <c r="O2539" t="str">
        <f>VLOOKUP($D2539,metadata!$B$2:$S$451,12,0)</f>
        <v>Trombidiformes</v>
      </c>
      <c r="P2539" t="str">
        <f>VLOOKUP($D2539,metadata!$B$2:$S$451,13,0)</f>
        <v>S1</v>
      </c>
      <c r="Q2539">
        <f>VLOOKUP($D2539,metadata!$B$2:$S$451,14,0)</f>
        <v>46.749994999999998</v>
      </c>
      <c r="R2539">
        <f>VLOOKUP($D2539,metadata!$B$2:$S$451,15,0)</f>
        <v>10.066666</v>
      </c>
      <c r="S2539" t="str">
        <f>VLOOKUP($D2539,metadata!$B$2:$S$451,16,0)</f>
        <v/>
      </c>
      <c r="T2539">
        <f>VLOOKUP($D2539,metadata!$B$2:$S$451,17,0)</f>
        <v>1450</v>
      </c>
      <c r="U2539" t="str">
        <f>VLOOKUP($D2539,metadata!$B$2:$S$451,18,0)</f>
        <v/>
      </c>
      <c r="V2539">
        <f>VLOOKUP($D2539,metadata!$B$2:$Z$451,19,0)</f>
        <v>200</v>
      </c>
      <c r="W2539" t="str">
        <f>VLOOKUP($D2539,metadata!$B$2:$Z$451,20,0)</f>
        <v>global average</v>
      </c>
      <c r="X2539" t="str">
        <f>VLOOKUP($D2539,metadata!$B$2:$Z$451,21,0)</f>
        <v/>
      </c>
      <c r="Y2539" t="str">
        <f>VLOOKUP($D2539,metadata!$B$2:$Z$451,22,0)</f>
        <v>56-3</v>
      </c>
      <c r="Z2539" t="str">
        <f>VLOOKUP($D2539,metadata!$B$2:$Z$451,23,0)</f>
        <v/>
      </c>
      <c r="AA2539" t="str">
        <f>VLOOKUP($D2539,metadata!$B$2:$Z$451,24,0)</f>
        <v/>
      </c>
      <c r="AB2539" t="str">
        <f>VLOOKUP($D2539,metadata!$B$2:$Z$451,25,0)</f>
        <v/>
      </c>
      <c r="AC2539">
        <v>15.039370078740101</v>
      </c>
      <c r="AD2539">
        <v>94.5766610634344</v>
      </c>
      <c r="AF2539">
        <f>IF(AE2539="",V2539,AE2539)</f>
        <v>200</v>
      </c>
      <c r="AG2539">
        <f>ROUND(AC2539,1)</f>
        <v>15</v>
      </c>
      <c r="AH2539">
        <v>1990</v>
      </c>
      <c r="AI2539" t="s">
        <v>37</v>
      </c>
      <c r="AJ2539" t="s">
        <v>37</v>
      </c>
    </row>
    <row r="2540" spans="3:36" x14ac:dyDescent="0.3">
      <c r="C2540">
        <v>2540</v>
      </c>
      <c r="D2540" t="str">
        <f t="shared" si="72"/>
        <v>56-S1</v>
      </c>
      <c r="E2540" t="str">
        <f>VLOOKUP($D2540,metadata!$B$2:$S$451,2,0)</f>
        <v>VAZNUNES, M; KOVEOS, DS; VEERMAN, A</v>
      </c>
      <c r="F2540" t="str">
        <f>VLOOKUP($D2540,metadata!$B$2:$S$451,3,0)</f>
        <v>GEOGRAPHICAL VARIATION IN PHOTOPERIODIC INDUCTION OF DIAPAUSE IN THE SPIDER-MITE (TETRANYCHUS-URTICAE) - A CAUSAL RELATION BETWEEN CRITICAL NIGHT-LENGTH AND CIRCADIAN PERIOD</v>
      </c>
      <c r="G2540" t="str">
        <f>VLOOKUP($D2540,metadata!$B$2:$S$451,4,0)</f>
        <v>10.1177/074873049000500105</v>
      </c>
      <c r="H2540" t="str">
        <f>VLOOKUP($D2540,metadata!$B$2:$S$451,5,0)</f>
        <v>y</v>
      </c>
      <c r="I2540" t="str">
        <f>VLOOKUP($D2540,metadata!$B$2:$S$451,6,0)</f>
        <v>a</v>
      </c>
      <c r="J2540" t="str">
        <f>VLOOKUP($D2540,metadata!$B$2:$S$451,7,0)</f>
        <v>i</v>
      </c>
      <c r="K2540">
        <f>VLOOKUP($D2540,metadata!$B$2:$S$451,8,0)</f>
        <v>10</v>
      </c>
      <c r="L2540">
        <f>VLOOKUP($D2540,metadata!$B$2:$S$451,9,0)</f>
        <v>7</v>
      </c>
      <c r="M2540" t="str">
        <f>VLOOKUP($D2540,metadata!$B$2:$S$451,10,0)</f>
        <v/>
      </c>
      <c r="N2540" t="str">
        <f>VLOOKUP($D2540,metadata!$B$2:$S$451,11,0)</f>
        <v>Tetranychus urticae</v>
      </c>
      <c r="O2540" t="str">
        <f>VLOOKUP($D2540,metadata!$B$2:$S$451,12,0)</f>
        <v>Trombidiformes</v>
      </c>
      <c r="P2540" t="str">
        <f>VLOOKUP($D2540,metadata!$B$2:$S$451,13,0)</f>
        <v>S1</v>
      </c>
      <c r="Q2540">
        <f>VLOOKUP($D2540,metadata!$B$2:$S$451,14,0)</f>
        <v>46.749994999999998</v>
      </c>
      <c r="R2540">
        <f>VLOOKUP($D2540,metadata!$B$2:$S$451,15,0)</f>
        <v>10.066666</v>
      </c>
      <c r="S2540" t="str">
        <f>VLOOKUP($D2540,metadata!$B$2:$S$451,16,0)</f>
        <v/>
      </c>
      <c r="T2540">
        <f>VLOOKUP($D2540,metadata!$B$2:$S$451,17,0)</f>
        <v>1450</v>
      </c>
      <c r="U2540" t="str">
        <f>VLOOKUP($D2540,metadata!$B$2:$S$451,18,0)</f>
        <v/>
      </c>
      <c r="V2540">
        <f>VLOOKUP($D2540,metadata!$B$2:$Z$451,19,0)</f>
        <v>200</v>
      </c>
      <c r="W2540" t="str">
        <f>VLOOKUP($D2540,metadata!$B$2:$Z$451,20,0)</f>
        <v>global average</v>
      </c>
      <c r="X2540" t="str">
        <f>VLOOKUP($D2540,metadata!$B$2:$Z$451,21,0)</f>
        <v/>
      </c>
      <c r="Y2540" t="str">
        <f>VLOOKUP($D2540,metadata!$B$2:$Z$451,22,0)</f>
        <v>56-3</v>
      </c>
      <c r="Z2540" t="str">
        <f>VLOOKUP($D2540,metadata!$B$2:$Z$451,23,0)</f>
        <v/>
      </c>
      <c r="AA2540" t="str">
        <f>VLOOKUP($D2540,metadata!$B$2:$Z$451,24,0)</f>
        <v/>
      </c>
      <c r="AB2540" t="str">
        <f>VLOOKUP($D2540,metadata!$B$2:$Z$451,25,0)</f>
        <v/>
      </c>
      <c r="AC2540">
        <v>15.5354330708661</v>
      </c>
      <c r="AD2540">
        <v>51.598395706154697</v>
      </c>
      <c r="AF2540">
        <f>IF(AE2540="",V2540,AE2540)</f>
        <v>200</v>
      </c>
      <c r="AG2540">
        <f>ROUND(AC2540,1)</f>
        <v>15.5</v>
      </c>
      <c r="AH2540">
        <v>1990</v>
      </c>
      <c r="AI2540" t="s">
        <v>37</v>
      </c>
      <c r="AJ2540" t="s">
        <v>37</v>
      </c>
    </row>
    <row r="2541" spans="3:36" x14ac:dyDescent="0.3">
      <c r="C2541">
        <v>2541</v>
      </c>
      <c r="D2541" t="str">
        <f t="shared" si="72"/>
        <v>56-S1</v>
      </c>
      <c r="E2541" t="str">
        <f>VLOOKUP($D2541,metadata!$B$2:$S$451,2,0)</f>
        <v>VAZNUNES, M; KOVEOS, DS; VEERMAN, A</v>
      </c>
      <c r="F2541" t="str">
        <f>VLOOKUP($D2541,metadata!$B$2:$S$451,3,0)</f>
        <v>GEOGRAPHICAL VARIATION IN PHOTOPERIODIC INDUCTION OF DIAPAUSE IN THE SPIDER-MITE (TETRANYCHUS-URTICAE) - A CAUSAL RELATION BETWEEN CRITICAL NIGHT-LENGTH AND CIRCADIAN PERIOD</v>
      </c>
      <c r="G2541" t="str">
        <f>VLOOKUP($D2541,metadata!$B$2:$S$451,4,0)</f>
        <v>10.1177/074873049000500105</v>
      </c>
      <c r="H2541" t="str">
        <f>VLOOKUP($D2541,metadata!$B$2:$S$451,5,0)</f>
        <v>y</v>
      </c>
      <c r="I2541" t="str">
        <f>VLOOKUP($D2541,metadata!$B$2:$S$451,6,0)</f>
        <v>a</v>
      </c>
      <c r="J2541" t="str">
        <f>VLOOKUP($D2541,metadata!$B$2:$S$451,7,0)</f>
        <v>i</v>
      </c>
      <c r="K2541">
        <f>VLOOKUP($D2541,metadata!$B$2:$S$451,8,0)</f>
        <v>10</v>
      </c>
      <c r="L2541">
        <f>VLOOKUP($D2541,metadata!$B$2:$S$451,9,0)</f>
        <v>7</v>
      </c>
      <c r="M2541" t="str">
        <f>VLOOKUP($D2541,metadata!$B$2:$S$451,10,0)</f>
        <v/>
      </c>
      <c r="N2541" t="str">
        <f>VLOOKUP($D2541,metadata!$B$2:$S$451,11,0)</f>
        <v>Tetranychus urticae</v>
      </c>
      <c r="O2541" t="str">
        <f>VLOOKUP($D2541,metadata!$B$2:$S$451,12,0)</f>
        <v>Trombidiformes</v>
      </c>
      <c r="P2541" t="str">
        <f>VLOOKUP($D2541,metadata!$B$2:$S$451,13,0)</f>
        <v>S1</v>
      </c>
      <c r="Q2541">
        <f>VLOOKUP($D2541,metadata!$B$2:$S$451,14,0)</f>
        <v>46.749994999999998</v>
      </c>
      <c r="R2541">
        <f>VLOOKUP($D2541,metadata!$B$2:$S$451,15,0)</f>
        <v>10.066666</v>
      </c>
      <c r="S2541" t="str">
        <f>VLOOKUP($D2541,metadata!$B$2:$S$451,16,0)</f>
        <v/>
      </c>
      <c r="T2541">
        <f>VLOOKUP($D2541,metadata!$B$2:$S$451,17,0)</f>
        <v>1450</v>
      </c>
      <c r="U2541" t="str">
        <f>VLOOKUP($D2541,metadata!$B$2:$S$451,18,0)</f>
        <v/>
      </c>
      <c r="V2541">
        <f>VLOOKUP($D2541,metadata!$B$2:$Z$451,19,0)</f>
        <v>200</v>
      </c>
      <c r="W2541" t="str">
        <f>VLOOKUP($D2541,metadata!$B$2:$Z$451,20,0)</f>
        <v>global average</v>
      </c>
      <c r="X2541" t="str">
        <f>VLOOKUP($D2541,metadata!$B$2:$Z$451,21,0)</f>
        <v/>
      </c>
      <c r="Y2541" t="str">
        <f>VLOOKUP($D2541,metadata!$B$2:$Z$451,22,0)</f>
        <v>56-3</v>
      </c>
      <c r="Z2541" t="str">
        <f>VLOOKUP($D2541,metadata!$B$2:$Z$451,23,0)</f>
        <v/>
      </c>
      <c r="AA2541" t="str">
        <f>VLOOKUP($D2541,metadata!$B$2:$Z$451,24,0)</f>
        <v/>
      </c>
      <c r="AB2541" t="str">
        <f>VLOOKUP($D2541,metadata!$B$2:$Z$451,25,0)</f>
        <v/>
      </c>
      <c r="AC2541">
        <v>16.031496062992101</v>
      </c>
      <c r="AD2541">
        <v>5.89813913713044E-3</v>
      </c>
      <c r="AF2541">
        <f>IF(AE2541="",V2541,AE2541)</f>
        <v>200</v>
      </c>
      <c r="AG2541">
        <f>ROUND(AC2541,1)</f>
        <v>16</v>
      </c>
      <c r="AH2541">
        <v>1990</v>
      </c>
      <c r="AI2541" t="s">
        <v>37</v>
      </c>
      <c r="AJ2541" t="s">
        <v>37</v>
      </c>
    </row>
    <row r="2542" spans="3:36" x14ac:dyDescent="0.3">
      <c r="C2542">
        <v>2542</v>
      </c>
      <c r="D2542" t="str">
        <f t="shared" si="72"/>
        <v>56-S1</v>
      </c>
      <c r="E2542" t="str">
        <f>VLOOKUP($D2542,metadata!$B$2:$S$451,2,0)</f>
        <v>VAZNUNES, M; KOVEOS, DS; VEERMAN, A</v>
      </c>
      <c r="F2542" t="str">
        <f>VLOOKUP($D2542,metadata!$B$2:$S$451,3,0)</f>
        <v>GEOGRAPHICAL VARIATION IN PHOTOPERIODIC INDUCTION OF DIAPAUSE IN THE SPIDER-MITE (TETRANYCHUS-URTICAE) - A CAUSAL RELATION BETWEEN CRITICAL NIGHT-LENGTH AND CIRCADIAN PERIOD</v>
      </c>
      <c r="G2542" t="str">
        <f>VLOOKUP($D2542,metadata!$B$2:$S$451,4,0)</f>
        <v>10.1177/074873049000500105</v>
      </c>
      <c r="H2542" t="str">
        <f>VLOOKUP($D2542,metadata!$B$2:$S$451,5,0)</f>
        <v>y</v>
      </c>
      <c r="I2542" t="str">
        <f>VLOOKUP($D2542,metadata!$B$2:$S$451,6,0)</f>
        <v>a</v>
      </c>
      <c r="J2542" t="str">
        <f>VLOOKUP($D2542,metadata!$B$2:$S$451,7,0)</f>
        <v>i</v>
      </c>
      <c r="K2542">
        <f>VLOOKUP($D2542,metadata!$B$2:$S$451,8,0)</f>
        <v>10</v>
      </c>
      <c r="L2542">
        <f>VLOOKUP($D2542,metadata!$B$2:$S$451,9,0)</f>
        <v>7</v>
      </c>
      <c r="M2542" t="str">
        <f>VLOOKUP($D2542,metadata!$B$2:$S$451,10,0)</f>
        <v/>
      </c>
      <c r="N2542" t="str">
        <f>VLOOKUP($D2542,metadata!$B$2:$S$451,11,0)</f>
        <v>Tetranychus urticae</v>
      </c>
      <c r="O2542" t="str">
        <f>VLOOKUP($D2542,metadata!$B$2:$S$451,12,0)</f>
        <v>Trombidiformes</v>
      </c>
      <c r="P2542" t="str">
        <f>VLOOKUP($D2542,metadata!$B$2:$S$451,13,0)</f>
        <v>S1</v>
      </c>
      <c r="Q2542">
        <f>VLOOKUP($D2542,metadata!$B$2:$S$451,14,0)</f>
        <v>46.749994999999998</v>
      </c>
      <c r="R2542">
        <f>VLOOKUP($D2542,metadata!$B$2:$S$451,15,0)</f>
        <v>10.066666</v>
      </c>
      <c r="S2542" t="str">
        <f>VLOOKUP($D2542,metadata!$B$2:$S$451,16,0)</f>
        <v/>
      </c>
      <c r="T2542">
        <f>VLOOKUP($D2542,metadata!$B$2:$S$451,17,0)</f>
        <v>1450</v>
      </c>
      <c r="U2542" t="str">
        <f>VLOOKUP($D2542,metadata!$B$2:$S$451,18,0)</f>
        <v/>
      </c>
      <c r="V2542">
        <f>VLOOKUP($D2542,metadata!$B$2:$Z$451,19,0)</f>
        <v>200</v>
      </c>
      <c r="W2542" t="str">
        <f>VLOOKUP($D2542,metadata!$B$2:$Z$451,20,0)</f>
        <v>global average</v>
      </c>
      <c r="X2542" t="str">
        <f>VLOOKUP($D2542,metadata!$B$2:$Z$451,21,0)</f>
        <v/>
      </c>
      <c r="Y2542" t="str">
        <f>VLOOKUP($D2542,metadata!$B$2:$Z$451,22,0)</f>
        <v>56-3</v>
      </c>
      <c r="Z2542" t="str">
        <f>VLOOKUP($D2542,metadata!$B$2:$Z$451,23,0)</f>
        <v/>
      </c>
      <c r="AA2542" t="str">
        <f>VLOOKUP($D2542,metadata!$B$2:$Z$451,24,0)</f>
        <v/>
      </c>
      <c r="AB2542" t="str">
        <f>VLOOKUP($D2542,metadata!$B$2:$Z$451,25,0)</f>
        <v/>
      </c>
      <c r="AC2542">
        <v>17.992125984251899</v>
      </c>
      <c r="AD2542">
        <v>0.74758913562772</v>
      </c>
      <c r="AF2542">
        <f>IF(AE2542="",V2542,AE2542)</f>
        <v>200</v>
      </c>
      <c r="AG2542">
        <f>ROUND(AC2542,1)</f>
        <v>18</v>
      </c>
      <c r="AH2542">
        <v>1990</v>
      </c>
      <c r="AI2542" t="s">
        <v>37</v>
      </c>
      <c r="AJ2542" t="s">
        <v>37</v>
      </c>
    </row>
    <row r="2543" spans="3:36" x14ac:dyDescent="0.3">
      <c r="C2543">
        <v>2543</v>
      </c>
      <c r="D2543" t="str">
        <f t="shared" si="72"/>
        <v>56-S2</v>
      </c>
      <c r="E2543" t="str">
        <f>VLOOKUP($D2543,metadata!$B$2:$S$451,2,0)</f>
        <v>VAZNUNES, M; KOVEOS, DS; VEERMAN, A</v>
      </c>
      <c r="F2543" t="str">
        <f>VLOOKUP($D2543,metadata!$B$2:$S$451,3,0)</f>
        <v>GEOGRAPHICAL VARIATION IN PHOTOPERIODIC INDUCTION OF DIAPAUSE IN THE SPIDER-MITE (TETRANYCHUS-URTICAE) - A CAUSAL RELATION BETWEEN CRITICAL NIGHT-LENGTH AND CIRCADIAN PERIOD</v>
      </c>
      <c r="G2543" t="str">
        <f>VLOOKUP($D2543,metadata!$B$2:$S$451,4,0)</f>
        <v>10.1177/074873049000500105</v>
      </c>
      <c r="H2543" t="str">
        <f>VLOOKUP($D2543,metadata!$B$2:$S$451,5,0)</f>
        <v>y</v>
      </c>
      <c r="I2543" t="str">
        <f>VLOOKUP($D2543,metadata!$B$2:$S$451,6,0)</f>
        <v>a</v>
      </c>
      <c r="J2543" t="str">
        <f>VLOOKUP($D2543,metadata!$B$2:$S$451,7,0)</f>
        <v>i</v>
      </c>
      <c r="K2543">
        <f>VLOOKUP($D2543,metadata!$B$2:$S$451,8,0)</f>
        <v>10</v>
      </c>
      <c r="L2543">
        <f>VLOOKUP($D2543,metadata!$B$2:$S$451,9,0)</f>
        <v>7</v>
      </c>
      <c r="M2543" t="str">
        <f>VLOOKUP($D2543,metadata!$B$2:$S$451,10,0)</f>
        <v/>
      </c>
      <c r="N2543" t="str">
        <f>VLOOKUP($D2543,metadata!$B$2:$S$451,11,0)</f>
        <v>Tetranychus urticae</v>
      </c>
      <c r="O2543" t="str">
        <f>VLOOKUP($D2543,metadata!$B$2:$S$451,12,0)</f>
        <v>Trombidiformes</v>
      </c>
      <c r="P2543" t="str">
        <f>VLOOKUP($D2543,metadata!$B$2:$S$451,13,0)</f>
        <v>S2</v>
      </c>
      <c r="Q2543">
        <f>VLOOKUP($D2543,metadata!$B$2:$S$451,14,0)</f>
        <v>46.749994999999998</v>
      </c>
      <c r="R2543">
        <f>VLOOKUP($D2543,metadata!$B$2:$S$451,15,0)</f>
        <v>10.066666</v>
      </c>
      <c r="S2543" t="str">
        <f>VLOOKUP($D2543,metadata!$B$2:$S$451,16,0)</f>
        <v/>
      </c>
      <c r="T2543">
        <f>VLOOKUP($D2543,metadata!$B$2:$S$451,17,0)</f>
        <v>1450</v>
      </c>
      <c r="U2543" t="str">
        <f>VLOOKUP($D2543,metadata!$B$2:$S$451,18,0)</f>
        <v/>
      </c>
      <c r="V2543">
        <f>VLOOKUP($D2543,metadata!$B$2:$Z$451,19,0)</f>
        <v>200</v>
      </c>
      <c r="W2543" t="str">
        <f>VLOOKUP($D2543,metadata!$B$2:$Z$451,20,0)</f>
        <v>global average</v>
      </c>
      <c r="X2543" t="str">
        <f>VLOOKUP($D2543,metadata!$B$2:$Z$451,21,0)</f>
        <v/>
      </c>
      <c r="Y2543" t="str">
        <f>VLOOKUP($D2543,metadata!$B$2:$Z$451,22,0)</f>
        <v>56-1</v>
      </c>
      <c r="Z2543" t="str">
        <f>VLOOKUP($D2543,metadata!$B$2:$Z$451,23,0)</f>
        <v/>
      </c>
      <c r="AA2543" t="str">
        <f>VLOOKUP($D2543,metadata!$B$2:$Z$451,24,0)</f>
        <v/>
      </c>
      <c r="AB2543" t="str">
        <f>VLOOKUP($D2543,metadata!$B$2:$Z$451,25,0)</f>
        <v/>
      </c>
      <c r="AC2543">
        <v>12.070175438596401</v>
      </c>
      <c r="AD2543">
        <v>97.416974169741593</v>
      </c>
      <c r="AF2543">
        <f>IF(AE2543="",V2543,AE2543)</f>
        <v>200</v>
      </c>
      <c r="AG2543">
        <v>12</v>
      </c>
      <c r="AH2543">
        <v>1990</v>
      </c>
      <c r="AI2543" t="s">
        <v>37</v>
      </c>
      <c r="AJ2543" t="s">
        <v>37</v>
      </c>
    </row>
    <row r="2544" spans="3:36" x14ac:dyDescent="0.3">
      <c r="C2544">
        <v>2544</v>
      </c>
      <c r="D2544" t="str">
        <f t="shared" si="72"/>
        <v>56-S2</v>
      </c>
      <c r="E2544" t="str">
        <f>VLOOKUP($D2544,metadata!$B$2:$S$451,2,0)</f>
        <v>VAZNUNES, M; KOVEOS, DS; VEERMAN, A</v>
      </c>
      <c r="F2544" t="str">
        <f>VLOOKUP($D2544,metadata!$B$2:$S$451,3,0)</f>
        <v>GEOGRAPHICAL VARIATION IN PHOTOPERIODIC INDUCTION OF DIAPAUSE IN THE SPIDER-MITE (TETRANYCHUS-URTICAE) - A CAUSAL RELATION BETWEEN CRITICAL NIGHT-LENGTH AND CIRCADIAN PERIOD</v>
      </c>
      <c r="G2544" t="str">
        <f>VLOOKUP($D2544,metadata!$B$2:$S$451,4,0)</f>
        <v>10.1177/074873049000500105</v>
      </c>
      <c r="H2544" t="str">
        <f>VLOOKUP($D2544,metadata!$B$2:$S$451,5,0)</f>
        <v>y</v>
      </c>
      <c r="I2544" t="str">
        <f>VLOOKUP($D2544,metadata!$B$2:$S$451,6,0)</f>
        <v>a</v>
      </c>
      <c r="J2544" t="str">
        <f>VLOOKUP($D2544,metadata!$B$2:$S$451,7,0)</f>
        <v>i</v>
      </c>
      <c r="K2544">
        <f>VLOOKUP($D2544,metadata!$B$2:$S$451,8,0)</f>
        <v>10</v>
      </c>
      <c r="L2544">
        <f>VLOOKUP($D2544,metadata!$B$2:$S$451,9,0)</f>
        <v>7</v>
      </c>
      <c r="M2544" t="str">
        <f>VLOOKUP($D2544,metadata!$B$2:$S$451,10,0)</f>
        <v/>
      </c>
      <c r="N2544" t="str">
        <f>VLOOKUP($D2544,metadata!$B$2:$S$451,11,0)</f>
        <v>Tetranychus urticae</v>
      </c>
      <c r="O2544" t="str">
        <f>VLOOKUP($D2544,metadata!$B$2:$S$451,12,0)</f>
        <v>Trombidiformes</v>
      </c>
      <c r="P2544" t="str">
        <f>VLOOKUP($D2544,metadata!$B$2:$S$451,13,0)</f>
        <v>S2</v>
      </c>
      <c r="Q2544">
        <f>VLOOKUP($D2544,metadata!$B$2:$S$451,14,0)</f>
        <v>46.749994999999998</v>
      </c>
      <c r="R2544">
        <f>VLOOKUP($D2544,metadata!$B$2:$S$451,15,0)</f>
        <v>10.066666</v>
      </c>
      <c r="S2544" t="str">
        <f>VLOOKUP($D2544,metadata!$B$2:$S$451,16,0)</f>
        <v/>
      </c>
      <c r="T2544">
        <f>VLOOKUP($D2544,metadata!$B$2:$S$451,17,0)</f>
        <v>1450</v>
      </c>
      <c r="U2544" t="str">
        <f>VLOOKUP($D2544,metadata!$B$2:$S$451,18,0)</f>
        <v/>
      </c>
      <c r="V2544">
        <f>VLOOKUP($D2544,metadata!$B$2:$Z$451,19,0)</f>
        <v>200</v>
      </c>
      <c r="W2544" t="str">
        <f>VLOOKUP($D2544,metadata!$B$2:$Z$451,20,0)</f>
        <v>global average</v>
      </c>
      <c r="X2544" t="str">
        <f>VLOOKUP($D2544,metadata!$B$2:$Z$451,21,0)</f>
        <v/>
      </c>
      <c r="Y2544" t="str">
        <f>VLOOKUP($D2544,metadata!$B$2:$Z$451,22,0)</f>
        <v>56-1</v>
      </c>
      <c r="Z2544" t="str">
        <f>VLOOKUP($D2544,metadata!$B$2:$Z$451,23,0)</f>
        <v/>
      </c>
      <c r="AA2544" t="str">
        <f>VLOOKUP($D2544,metadata!$B$2:$Z$451,24,0)</f>
        <v/>
      </c>
      <c r="AB2544" t="str">
        <f>VLOOKUP($D2544,metadata!$B$2:$Z$451,25,0)</f>
        <v/>
      </c>
      <c r="AC2544">
        <v>13.029239766081799</v>
      </c>
      <c r="AD2544">
        <v>99.630996309962995</v>
      </c>
      <c r="AF2544">
        <f>IF(AE2544="",V2544,AE2544)</f>
        <v>200</v>
      </c>
      <c r="AG2544">
        <f>ROUND(AC2544,1)</f>
        <v>13</v>
      </c>
      <c r="AH2544">
        <v>1990</v>
      </c>
      <c r="AI2544" t="s">
        <v>37</v>
      </c>
      <c r="AJ2544" t="s">
        <v>37</v>
      </c>
    </row>
    <row r="2545" spans="3:36" x14ac:dyDescent="0.3">
      <c r="C2545">
        <v>2545</v>
      </c>
      <c r="D2545" t="str">
        <f t="shared" si="72"/>
        <v>56-S2</v>
      </c>
      <c r="E2545" t="str">
        <f>VLOOKUP($D2545,metadata!$B$2:$S$451,2,0)</f>
        <v>VAZNUNES, M; KOVEOS, DS; VEERMAN, A</v>
      </c>
      <c r="F2545" t="str">
        <f>VLOOKUP($D2545,metadata!$B$2:$S$451,3,0)</f>
        <v>GEOGRAPHICAL VARIATION IN PHOTOPERIODIC INDUCTION OF DIAPAUSE IN THE SPIDER-MITE (TETRANYCHUS-URTICAE) - A CAUSAL RELATION BETWEEN CRITICAL NIGHT-LENGTH AND CIRCADIAN PERIOD</v>
      </c>
      <c r="G2545" t="str">
        <f>VLOOKUP($D2545,metadata!$B$2:$S$451,4,0)</f>
        <v>10.1177/074873049000500105</v>
      </c>
      <c r="H2545" t="str">
        <f>VLOOKUP($D2545,metadata!$B$2:$S$451,5,0)</f>
        <v>y</v>
      </c>
      <c r="I2545" t="str">
        <f>VLOOKUP($D2545,metadata!$B$2:$S$451,6,0)</f>
        <v>a</v>
      </c>
      <c r="J2545" t="str">
        <f>VLOOKUP($D2545,metadata!$B$2:$S$451,7,0)</f>
        <v>i</v>
      </c>
      <c r="K2545">
        <f>VLOOKUP($D2545,metadata!$B$2:$S$451,8,0)</f>
        <v>10</v>
      </c>
      <c r="L2545">
        <f>VLOOKUP($D2545,metadata!$B$2:$S$451,9,0)</f>
        <v>7</v>
      </c>
      <c r="M2545" t="str">
        <f>VLOOKUP($D2545,metadata!$B$2:$S$451,10,0)</f>
        <v/>
      </c>
      <c r="N2545" t="str">
        <f>VLOOKUP($D2545,metadata!$B$2:$S$451,11,0)</f>
        <v>Tetranychus urticae</v>
      </c>
      <c r="O2545" t="str">
        <f>VLOOKUP($D2545,metadata!$B$2:$S$451,12,0)</f>
        <v>Trombidiformes</v>
      </c>
      <c r="P2545" t="str">
        <f>VLOOKUP($D2545,metadata!$B$2:$S$451,13,0)</f>
        <v>S2</v>
      </c>
      <c r="Q2545">
        <f>VLOOKUP($D2545,metadata!$B$2:$S$451,14,0)</f>
        <v>46.749994999999998</v>
      </c>
      <c r="R2545">
        <f>VLOOKUP($D2545,metadata!$B$2:$S$451,15,0)</f>
        <v>10.066666</v>
      </c>
      <c r="S2545" t="str">
        <f>VLOOKUP($D2545,metadata!$B$2:$S$451,16,0)</f>
        <v/>
      </c>
      <c r="T2545">
        <f>VLOOKUP($D2545,metadata!$B$2:$S$451,17,0)</f>
        <v>1450</v>
      </c>
      <c r="U2545" t="str">
        <f>VLOOKUP($D2545,metadata!$B$2:$S$451,18,0)</f>
        <v/>
      </c>
      <c r="V2545">
        <f>VLOOKUP($D2545,metadata!$B$2:$Z$451,19,0)</f>
        <v>200</v>
      </c>
      <c r="W2545" t="str">
        <f>VLOOKUP($D2545,metadata!$B$2:$Z$451,20,0)</f>
        <v>global average</v>
      </c>
      <c r="X2545" t="str">
        <f>VLOOKUP($D2545,metadata!$B$2:$Z$451,21,0)</f>
        <v/>
      </c>
      <c r="Y2545" t="str">
        <f>VLOOKUP($D2545,metadata!$B$2:$Z$451,22,0)</f>
        <v>56-1</v>
      </c>
      <c r="Z2545" t="str">
        <f>VLOOKUP($D2545,metadata!$B$2:$Z$451,23,0)</f>
        <v/>
      </c>
      <c r="AA2545" t="str">
        <f>VLOOKUP($D2545,metadata!$B$2:$Z$451,24,0)</f>
        <v/>
      </c>
      <c r="AB2545" t="str">
        <f>VLOOKUP($D2545,metadata!$B$2:$Z$451,25,0)</f>
        <v/>
      </c>
      <c r="AC2545">
        <v>14.011695906432699</v>
      </c>
      <c r="AD2545">
        <v>95.571955719557096</v>
      </c>
      <c r="AF2545">
        <f>IF(AE2545="",V2545,AE2545)</f>
        <v>200</v>
      </c>
      <c r="AG2545">
        <f>ROUND(AC2545,1)</f>
        <v>14</v>
      </c>
      <c r="AH2545">
        <v>1990</v>
      </c>
      <c r="AI2545" t="s">
        <v>37</v>
      </c>
      <c r="AJ2545" t="s">
        <v>37</v>
      </c>
    </row>
    <row r="2546" spans="3:36" x14ac:dyDescent="0.3">
      <c r="C2546">
        <v>2546</v>
      </c>
      <c r="D2546" t="str">
        <f t="shared" si="72"/>
        <v>56-S2</v>
      </c>
      <c r="E2546" t="str">
        <f>VLOOKUP($D2546,metadata!$B$2:$S$451,2,0)</f>
        <v>VAZNUNES, M; KOVEOS, DS; VEERMAN, A</v>
      </c>
      <c r="F2546" t="str">
        <f>VLOOKUP($D2546,metadata!$B$2:$S$451,3,0)</f>
        <v>GEOGRAPHICAL VARIATION IN PHOTOPERIODIC INDUCTION OF DIAPAUSE IN THE SPIDER-MITE (TETRANYCHUS-URTICAE) - A CAUSAL RELATION BETWEEN CRITICAL NIGHT-LENGTH AND CIRCADIAN PERIOD</v>
      </c>
      <c r="G2546" t="str">
        <f>VLOOKUP($D2546,metadata!$B$2:$S$451,4,0)</f>
        <v>10.1177/074873049000500105</v>
      </c>
      <c r="H2546" t="str">
        <f>VLOOKUP($D2546,metadata!$B$2:$S$451,5,0)</f>
        <v>y</v>
      </c>
      <c r="I2546" t="str">
        <f>VLOOKUP($D2546,metadata!$B$2:$S$451,6,0)</f>
        <v>a</v>
      </c>
      <c r="J2546" t="str">
        <f>VLOOKUP($D2546,metadata!$B$2:$S$451,7,0)</f>
        <v>i</v>
      </c>
      <c r="K2546">
        <f>VLOOKUP($D2546,metadata!$B$2:$S$451,8,0)</f>
        <v>10</v>
      </c>
      <c r="L2546">
        <f>VLOOKUP($D2546,metadata!$B$2:$S$451,9,0)</f>
        <v>7</v>
      </c>
      <c r="M2546" t="str">
        <f>VLOOKUP($D2546,metadata!$B$2:$S$451,10,0)</f>
        <v/>
      </c>
      <c r="N2546" t="str">
        <f>VLOOKUP($D2546,metadata!$B$2:$S$451,11,0)</f>
        <v>Tetranychus urticae</v>
      </c>
      <c r="O2546" t="str">
        <f>VLOOKUP($D2546,metadata!$B$2:$S$451,12,0)</f>
        <v>Trombidiformes</v>
      </c>
      <c r="P2546" t="str">
        <f>VLOOKUP($D2546,metadata!$B$2:$S$451,13,0)</f>
        <v>S2</v>
      </c>
      <c r="Q2546">
        <f>VLOOKUP($D2546,metadata!$B$2:$S$451,14,0)</f>
        <v>46.749994999999998</v>
      </c>
      <c r="R2546">
        <f>VLOOKUP($D2546,metadata!$B$2:$S$451,15,0)</f>
        <v>10.066666</v>
      </c>
      <c r="S2546" t="str">
        <f>VLOOKUP($D2546,metadata!$B$2:$S$451,16,0)</f>
        <v/>
      </c>
      <c r="T2546">
        <f>VLOOKUP($D2546,metadata!$B$2:$S$451,17,0)</f>
        <v>1450</v>
      </c>
      <c r="U2546" t="str">
        <f>VLOOKUP($D2546,metadata!$B$2:$S$451,18,0)</f>
        <v/>
      </c>
      <c r="V2546">
        <f>VLOOKUP($D2546,metadata!$B$2:$Z$451,19,0)</f>
        <v>200</v>
      </c>
      <c r="W2546" t="str">
        <f>VLOOKUP($D2546,metadata!$B$2:$Z$451,20,0)</f>
        <v>global average</v>
      </c>
      <c r="X2546" t="str">
        <f>VLOOKUP($D2546,metadata!$B$2:$Z$451,21,0)</f>
        <v/>
      </c>
      <c r="Y2546" t="str">
        <f>VLOOKUP($D2546,metadata!$B$2:$Z$451,22,0)</f>
        <v>56-1</v>
      </c>
      <c r="Z2546" t="str">
        <f>VLOOKUP($D2546,metadata!$B$2:$Z$451,23,0)</f>
        <v/>
      </c>
      <c r="AA2546" t="str">
        <f>VLOOKUP($D2546,metadata!$B$2:$Z$451,24,0)</f>
        <v/>
      </c>
      <c r="AB2546" t="str">
        <f>VLOOKUP($D2546,metadata!$B$2:$Z$451,25,0)</f>
        <v/>
      </c>
      <c r="AC2546">
        <v>14.9473684210526</v>
      </c>
      <c r="AD2546">
        <v>84.132841328413207</v>
      </c>
      <c r="AF2546">
        <f>IF(AE2546="",V2546,AE2546)</f>
        <v>200</v>
      </c>
      <c r="AG2546">
        <f>ROUND(AC2546,1)</f>
        <v>14.9</v>
      </c>
      <c r="AH2546">
        <v>1990</v>
      </c>
      <c r="AI2546" t="s">
        <v>37</v>
      </c>
      <c r="AJ2546" t="s">
        <v>37</v>
      </c>
    </row>
    <row r="2547" spans="3:36" x14ac:dyDescent="0.3">
      <c r="C2547">
        <v>2547</v>
      </c>
      <c r="D2547" t="str">
        <f t="shared" si="72"/>
        <v>56-S2</v>
      </c>
      <c r="E2547" t="str">
        <f>VLOOKUP($D2547,metadata!$B$2:$S$451,2,0)</f>
        <v>VAZNUNES, M; KOVEOS, DS; VEERMAN, A</v>
      </c>
      <c r="F2547" t="str">
        <f>VLOOKUP($D2547,metadata!$B$2:$S$451,3,0)</f>
        <v>GEOGRAPHICAL VARIATION IN PHOTOPERIODIC INDUCTION OF DIAPAUSE IN THE SPIDER-MITE (TETRANYCHUS-URTICAE) - A CAUSAL RELATION BETWEEN CRITICAL NIGHT-LENGTH AND CIRCADIAN PERIOD</v>
      </c>
      <c r="G2547" t="str">
        <f>VLOOKUP($D2547,metadata!$B$2:$S$451,4,0)</f>
        <v>10.1177/074873049000500105</v>
      </c>
      <c r="H2547" t="str">
        <f>VLOOKUP($D2547,metadata!$B$2:$S$451,5,0)</f>
        <v>y</v>
      </c>
      <c r="I2547" t="str">
        <f>VLOOKUP($D2547,metadata!$B$2:$S$451,6,0)</f>
        <v>a</v>
      </c>
      <c r="J2547" t="str">
        <f>VLOOKUP($D2547,metadata!$B$2:$S$451,7,0)</f>
        <v>i</v>
      </c>
      <c r="K2547">
        <f>VLOOKUP($D2547,metadata!$B$2:$S$451,8,0)</f>
        <v>10</v>
      </c>
      <c r="L2547">
        <f>VLOOKUP($D2547,metadata!$B$2:$S$451,9,0)</f>
        <v>7</v>
      </c>
      <c r="M2547" t="str">
        <f>VLOOKUP($D2547,metadata!$B$2:$S$451,10,0)</f>
        <v/>
      </c>
      <c r="N2547" t="str">
        <f>VLOOKUP($D2547,metadata!$B$2:$S$451,11,0)</f>
        <v>Tetranychus urticae</v>
      </c>
      <c r="O2547" t="str">
        <f>VLOOKUP($D2547,metadata!$B$2:$S$451,12,0)</f>
        <v>Trombidiformes</v>
      </c>
      <c r="P2547" t="str">
        <f>VLOOKUP($D2547,metadata!$B$2:$S$451,13,0)</f>
        <v>S2</v>
      </c>
      <c r="Q2547">
        <f>VLOOKUP($D2547,metadata!$B$2:$S$451,14,0)</f>
        <v>46.749994999999998</v>
      </c>
      <c r="R2547">
        <f>VLOOKUP($D2547,metadata!$B$2:$S$451,15,0)</f>
        <v>10.066666</v>
      </c>
      <c r="S2547" t="str">
        <f>VLOOKUP($D2547,metadata!$B$2:$S$451,16,0)</f>
        <v/>
      </c>
      <c r="T2547">
        <f>VLOOKUP($D2547,metadata!$B$2:$S$451,17,0)</f>
        <v>1450</v>
      </c>
      <c r="U2547" t="str">
        <f>VLOOKUP($D2547,metadata!$B$2:$S$451,18,0)</f>
        <v/>
      </c>
      <c r="V2547">
        <f>VLOOKUP($D2547,metadata!$B$2:$Z$451,19,0)</f>
        <v>200</v>
      </c>
      <c r="W2547" t="str">
        <f>VLOOKUP($D2547,metadata!$B$2:$Z$451,20,0)</f>
        <v>global average</v>
      </c>
      <c r="X2547" t="str">
        <f>VLOOKUP($D2547,metadata!$B$2:$Z$451,21,0)</f>
        <v/>
      </c>
      <c r="Y2547" t="str">
        <f>VLOOKUP($D2547,metadata!$B$2:$Z$451,22,0)</f>
        <v>56-1</v>
      </c>
      <c r="Z2547" t="str">
        <f>VLOOKUP($D2547,metadata!$B$2:$Z$451,23,0)</f>
        <v/>
      </c>
      <c r="AA2547" t="str">
        <f>VLOOKUP($D2547,metadata!$B$2:$Z$451,24,0)</f>
        <v/>
      </c>
      <c r="AB2547" t="str">
        <f>VLOOKUP($D2547,metadata!$B$2:$Z$451,25,0)</f>
        <v/>
      </c>
      <c r="AC2547">
        <v>15.4619883040935</v>
      </c>
      <c r="AD2547">
        <v>6.6420664206641904</v>
      </c>
      <c r="AF2547">
        <f>IF(AE2547="",V2547,AE2547)</f>
        <v>200</v>
      </c>
      <c r="AG2547">
        <f>ROUND(AC2547,1)</f>
        <v>15.5</v>
      </c>
      <c r="AH2547">
        <v>1990</v>
      </c>
      <c r="AI2547" t="s">
        <v>37</v>
      </c>
      <c r="AJ2547" t="s">
        <v>37</v>
      </c>
    </row>
    <row r="2548" spans="3:36" x14ac:dyDescent="0.3">
      <c r="C2548">
        <v>2548</v>
      </c>
      <c r="D2548" t="str">
        <f t="shared" si="72"/>
        <v>56-S2</v>
      </c>
      <c r="E2548" t="str">
        <f>VLOOKUP($D2548,metadata!$B$2:$S$451,2,0)</f>
        <v>VAZNUNES, M; KOVEOS, DS; VEERMAN, A</v>
      </c>
      <c r="F2548" t="str">
        <f>VLOOKUP($D2548,metadata!$B$2:$S$451,3,0)</f>
        <v>GEOGRAPHICAL VARIATION IN PHOTOPERIODIC INDUCTION OF DIAPAUSE IN THE SPIDER-MITE (TETRANYCHUS-URTICAE) - A CAUSAL RELATION BETWEEN CRITICAL NIGHT-LENGTH AND CIRCADIAN PERIOD</v>
      </c>
      <c r="G2548" t="str">
        <f>VLOOKUP($D2548,metadata!$B$2:$S$451,4,0)</f>
        <v>10.1177/074873049000500105</v>
      </c>
      <c r="H2548" t="str">
        <f>VLOOKUP($D2548,metadata!$B$2:$S$451,5,0)</f>
        <v>y</v>
      </c>
      <c r="I2548" t="str">
        <f>VLOOKUP($D2548,metadata!$B$2:$S$451,6,0)</f>
        <v>a</v>
      </c>
      <c r="J2548" t="str">
        <f>VLOOKUP($D2548,metadata!$B$2:$S$451,7,0)</f>
        <v>i</v>
      </c>
      <c r="K2548">
        <f>VLOOKUP($D2548,metadata!$B$2:$S$451,8,0)</f>
        <v>10</v>
      </c>
      <c r="L2548">
        <f>VLOOKUP($D2548,metadata!$B$2:$S$451,9,0)</f>
        <v>7</v>
      </c>
      <c r="M2548" t="str">
        <f>VLOOKUP($D2548,metadata!$B$2:$S$451,10,0)</f>
        <v/>
      </c>
      <c r="N2548" t="str">
        <f>VLOOKUP($D2548,metadata!$B$2:$S$451,11,0)</f>
        <v>Tetranychus urticae</v>
      </c>
      <c r="O2548" t="str">
        <f>VLOOKUP($D2548,metadata!$B$2:$S$451,12,0)</f>
        <v>Trombidiformes</v>
      </c>
      <c r="P2548" t="str">
        <f>VLOOKUP($D2548,metadata!$B$2:$S$451,13,0)</f>
        <v>S2</v>
      </c>
      <c r="Q2548">
        <f>VLOOKUP($D2548,metadata!$B$2:$S$451,14,0)</f>
        <v>46.749994999999998</v>
      </c>
      <c r="R2548">
        <f>VLOOKUP($D2548,metadata!$B$2:$S$451,15,0)</f>
        <v>10.066666</v>
      </c>
      <c r="S2548" t="str">
        <f>VLOOKUP($D2548,metadata!$B$2:$S$451,16,0)</f>
        <v/>
      </c>
      <c r="T2548">
        <f>VLOOKUP($D2548,metadata!$B$2:$S$451,17,0)</f>
        <v>1450</v>
      </c>
      <c r="U2548" t="str">
        <f>VLOOKUP($D2548,metadata!$B$2:$S$451,18,0)</f>
        <v/>
      </c>
      <c r="V2548">
        <f>VLOOKUP($D2548,metadata!$B$2:$Z$451,19,0)</f>
        <v>200</v>
      </c>
      <c r="W2548" t="str">
        <f>VLOOKUP($D2548,metadata!$B$2:$Z$451,20,0)</f>
        <v>global average</v>
      </c>
      <c r="X2548" t="str">
        <f>VLOOKUP($D2548,metadata!$B$2:$Z$451,21,0)</f>
        <v/>
      </c>
      <c r="Y2548" t="str">
        <f>VLOOKUP($D2548,metadata!$B$2:$Z$451,22,0)</f>
        <v>56-1</v>
      </c>
      <c r="Z2548" t="str">
        <f>VLOOKUP($D2548,metadata!$B$2:$Z$451,23,0)</f>
        <v/>
      </c>
      <c r="AA2548" t="str">
        <f>VLOOKUP($D2548,metadata!$B$2:$Z$451,24,0)</f>
        <v/>
      </c>
      <c r="AB2548" t="str">
        <f>VLOOKUP($D2548,metadata!$B$2:$Z$451,25,0)</f>
        <v/>
      </c>
      <c r="AC2548">
        <v>15.9766081871345</v>
      </c>
      <c r="AD2548">
        <v>0.369003690036876</v>
      </c>
      <c r="AF2548">
        <f>IF(AE2548="",V2548,AE2548)</f>
        <v>200</v>
      </c>
      <c r="AG2548">
        <f>ROUND(AC2548,1)</f>
        <v>16</v>
      </c>
      <c r="AH2548">
        <v>1990</v>
      </c>
      <c r="AI2548" t="s">
        <v>37</v>
      </c>
      <c r="AJ2548" t="s">
        <v>37</v>
      </c>
    </row>
    <row r="2549" spans="3:36" x14ac:dyDescent="0.3">
      <c r="C2549">
        <v>2549</v>
      </c>
      <c r="D2549" t="str">
        <f t="shared" si="72"/>
        <v>56-S2</v>
      </c>
      <c r="E2549" t="str">
        <f>VLOOKUP($D2549,metadata!$B$2:$S$451,2,0)</f>
        <v>VAZNUNES, M; KOVEOS, DS; VEERMAN, A</v>
      </c>
      <c r="F2549" t="str">
        <f>VLOOKUP($D2549,metadata!$B$2:$S$451,3,0)</f>
        <v>GEOGRAPHICAL VARIATION IN PHOTOPERIODIC INDUCTION OF DIAPAUSE IN THE SPIDER-MITE (TETRANYCHUS-URTICAE) - A CAUSAL RELATION BETWEEN CRITICAL NIGHT-LENGTH AND CIRCADIAN PERIOD</v>
      </c>
      <c r="G2549" t="str">
        <f>VLOOKUP($D2549,metadata!$B$2:$S$451,4,0)</f>
        <v>10.1177/074873049000500105</v>
      </c>
      <c r="H2549" t="str">
        <f>VLOOKUP($D2549,metadata!$B$2:$S$451,5,0)</f>
        <v>y</v>
      </c>
      <c r="I2549" t="str">
        <f>VLOOKUP($D2549,metadata!$B$2:$S$451,6,0)</f>
        <v>a</v>
      </c>
      <c r="J2549" t="str">
        <f>VLOOKUP($D2549,metadata!$B$2:$S$451,7,0)</f>
        <v>i</v>
      </c>
      <c r="K2549">
        <f>VLOOKUP($D2549,metadata!$B$2:$S$451,8,0)</f>
        <v>10</v>
      </c>
      <c r="L2549">
        <f>VLOOKUP($D2549,metadata!$B$2:$S$451,9,0)</f>
        <v>7</v>
      </c>
      <c r="M2549" t="str">
        <f>VLOOKUP($D2549,metadata!$B$2:$S$451,10,0)</f>
        <v/>
      </c>
      <c r="N2549" t="str">
        <f>VLOOKUP($D2549,metadata!$B$2:$S$451,11,0)</f>
        <v>Tetranychus urticae</v>
      </c>
      <c r="O2549" t="str">
        <f>VLOOKUP($D2549,metadata!$B$2:$S$451,12,0)</f>
        <v>Trombidiformes</v>
      </c>
      <c r="P2549" t="str">
        <f>VLOOKUP($D2549,metadata!$B$2:$S$451,13,0)</f>
        <v>S2</v>
      </c>
      <c r="Q2549">
        <f>VLOOKUP($D2549,metadata!$B$2:$S$451,14,0)</f>
        <v>46.749994999999998</v>
      </c>
      <c r="R2549">
        <f>VLOOKUP($D2549,metadata!$B$2:$S$451,15,0)</f>
        <v>10.066666</v>
      </c>
      <c r="S2549" t="str">
        <f>VLOOKUP($D2549,metadata!$B$2:$S$451,16,0)</f>
        <v/>
      </c>
      <c r="T2549">
        <f>VLOOKUP($D2549,metadata!$B$2:$S$451,17,0)</f>
        <v>1450</v>
      </c>
      <c r="U2549" t="str">
        <f>VLOOKUP($D2549,metadata!$B$2:$S$451,18,0)</f>
        <v/>
      </c>
      <c r="V2549">
        <f>VLOOKUP($D2549,metadata!$B$2:$Z$451,19,0)</f>
        <v>200</v>
      </c>
      <c r="W2549" t="str">
        <f>VLOOKUP($D2549,metadata!$B$2:$Z$451,20,0)</f>
        <v>global average</v>
      </c>
      <c r="X2549" t="str">
        <f>VLOOKUP($D2549,metadata!$B$2:$Z$451,21,0)</f>
        <v/>
      </c>
      <c r="Y2549" t="str">
        <f>VLOOKUP($D2549,metadata!$B$2:$Z$451,22,0)</f>
        <v>56-1</v>
      </c>
      <c r="Z2549" t="str">
        <f>VLOOKUP($D2549,metadata!$B$2:$Z$451,23,0)</f>
        <v/>
      </c>
      <c r="AA2549" t="str">
        <f>VLOOKUP($D2549,metadata!$B$2:$Z$451,24,0)</f>
        <v/>
      </c>
      <c r="AB2549" t="str">
        <f>VLOOKUP($D2549,metadata!$B$2:$Z$451,25,0)</f>
        <v/>
      </c>
      <c r="AC2549">
        <v>17.9649122807017</v>
      </c>
      <c r="AD2549">
        <v>0.369003690036876</v>
      </c>
      <c r="AF2549">
        <f>IF(AE2549="",V2549,AE2549)</f>
        <v>200</v>
      </c>
      <c r="AG2549">
        <f>ROUND(AC2549,1)</f>
        <v>18</v>
      </c>
      <c r="AH2549">
        <v>1990</v>
      </c>
      <c r="AI2549" t="s">
        <v>37</v>
      </c>
      <c r="AJ2549" t="s">
        <v>37</v>
      </c>
    </row>
    <row r="2550" spans="3:36" x14ac:dyDescent="0.3">
      <c r="C2550">
        <v>2550</v>
      </c>
      <c r="D2550" t="str">
        <f t="shared" si="72"/>
        <v>56-P</v>
      </c>
      <c r="E2550" t="str">
        <f>VLOOKUP($D2550,metadata!$B$2:$S$451,2,0)</f>
        <v>VAZNUNES, M; KOVEOS, DS; VEERMAN, A</v>
      </c>
      <c r="F2550" t="str">
        <f>VLOOKUP($D2550,metadata!$B$2:$S$451,3,0)</f>
        <v>GEOGRAPHICAL VARIATION IN PHOTOPERIODIC INDUCTION OF DIAPAUSE IN THE SPIDER-MITE (TETRANYCHUS-URTICAE) - A CAUSAL RELATION BETWEEN CRITICAL NIGHT-LENGTH AND CIRCADIAN PERIOD</v>
      </c>
      <c r="G2550" t="str">
        <f>VLOOKUP($D2550,metadata!$B$2:$S$451,4,0)</f>
        <v>10.1177/074873049000500105</v>
      </c>
      <c r="H2550" t="str">
        <f>VLOOKUP($D2550,metadata!$B$2:$S$451,5,0)</f>
        <v>y</v>
      </c>
      <c r="I2550" t="str">
        <f>VLOOKUP($D2550,metadata!$B$2:$S$451,6,0)</f>
        <v>a</v>
      </c>
      <c r="J2550" t="str">
        <f>VLOOKUP($D2550,metadata!$B$2:$S$451,7,0)</f>
        <v>i</v>
      </c>
      <c r="K2550">
        <f>VLOOKUP($D2550,metadata!$B$2:$S$451,8,0)</f>
        <v>10</v>
      </c>
      <c r="L2550">
        <f>VLOOKUP($D2550,metadata!$B$2:$S$451,9,0)</f>
        <v>8</v>
      </c>
      <c r="M2550" t="str">
        <f>VLOOKUP($D2550,metadata!$B$2:$S$451,10,0)</f>
        <v/>
      </c>
      <c r="N2550" t="str">
        <f>VLOOKUP($D2550,metadata!$B$2:$S$451,11,0)</f>
        <v>Tetranychus urticae</v>
      </c>
      <c r="O2550" t="str">
        <f>VLOOKUP($D2550,metadata!$B$2:$S$451,12,0)</f>
        <v>Trombidiformes</v>
      </c>
      <c r="P2550" t="str">
        <f>VLOOKUP($D2550,metadata!$B$2:$S$451,13,0)</f>
        <v>P</v>
      </c>
      <c r="Q2550">
        <f>VLOOKUP($D2550,metadata!$B$2:$S$451,14,0)</f>
        <v>45.408056000000002</v>
      </c>
      <c r="R2550">
        <f>VLOOKUP($D2550,metadata!$B$2:$S$451,15,0)</f>
        <v>11.872222000000001</v>
      </c>
      <c r="S2550" t="str">
        <f>VLOOKUP($D2550,metadata!$B$2:$S$451,16,0)</f>
        <v/>
      </c>
      <c r="T2550" t="str">
        <f>VLOOKUP($D2550,metadata!$B$2:$S$451,17,0)</f>
        <v/>
      </c>
      <c r="U2550" t="str">
        <f>VLOOKUP($D2550,metadata!$B$2:$S$451,18,0)</f>
        <v/>
      </c>
      <c r="V2550">
        <f>VLOOKUP($D2550,metadata!$B$2:$Z$451,19,0)</f>
        <v>200</v>
      </c>
      <c r="W2550" t="str">
        <f>VLOOKUP($D2550,metadata!$B$2:$Z$451,20,0)</f>
        <v>global average</v>
      </c>
      <c r="X2550" t="str">
        <f>VLOOKUP($D2550,metadata!$B$2:$Z$451,21,0)</f>
        <v/>
      </c>
      <c r="Y2550" t="str">
        <f>VLOOKUP($D2550,metadata!$B$2:$Z$451,22,0)</f>
        <v>56-1</v>
      </c>
      <c r="Z2550" t="str">
        <f>VLOOKUP($D2550,metadata!$B$2:$Z$451,23,0)</f>
        <v/>
      </c>
      <c r="AA2550" t="str">
        <f>VLOOKUP($D2550,metadata!$B$2:$Z$451,24,0)</f>
        <v/>
      </c>
      <c r="AB2550" t="str">
        <f>VLOOKUP($D2550,metadata!$B$2:$Z$451,25,0)</f>
        <v/>
      </c>
      <c r="AC2550">
        <v>11.5157230412697</v>
      </c>
      <c r="AD2550">
        <v>99.581690582207997</v>
      </c>
      <c r="AF2550">
        <f>IF(AE2550="",V2550,AE2550)</f>
        <v>200</v>
      </c>
      <c r="AG2550">
        <f>ROUND(AC2550,1)</f>
        <v>11.5</v>
      </c>
      <c r="AH2550">
        <v>1990</v>
      </c>
      <c r="AI2550" t="s">
        <v>37</v>
      </c>
      <c r="AJ2550" t="s">
        <v>37</v>
      </c>
    </row>
    <row r="2551" spans="3:36" x14ac:dyDescent="0.3">
      <c r="C2551">
        <v>2551</v>
      </c>
      <c r="D2551" t="str">
        <f t="shared" si="72"/>
        <v>56-P</v>
      </c>
      <c r="E2551" t="str">
        <f>VLOOKUP($D2551,metadata!$B$2:$S$451,2,0)</f>
        <v>VAZNUNES, M; KOVEOS, DS; VEERMAN, A</v>
      </c>
      <c r="F2551" t="str">
        <f>VLOOKUP($D2551,metadata!$B$2:$S$451,3,0)</f>
        <v>GEOGRAPHICAL VARIATION IN PHOTOPERIODIC INDUCTION OF DIAPAUSE IN THE SPIDER-MITE (TETRANYCHUS-URTICAE) - A CAUSAL RELATION BETWEEN CRITICAL NIGHT-LENGTH AND CIRCADIAN PERIOD</v>
      </c>
      <c r="G2551" t="str">
        <f>VLOOKUP($D2551,metadata!$B$2:$S$451,4,0)</f>
        <v>10.1177/074873049000500105</v>
      </c>
      <c r="H2551" t="str">
        <f>VLOOKUP($D2551,metadata!$B$2:$S$451,5,0)</f>
        <v>y</v>
      </c>
      <c r="I2551" t="str">
        <f>VLOOKUP($D2551,metadata!$B$2:$S$451,6,0)</f>
        <v>a</v>
      </c>
      <c r="J2551" t="str">
        <f>VLOOKUP($D2551,metadata!$B$2:$S$451,7,0)</f>
        <v>i</v>
      </c>
      <c r="K2551">
        <f>VLOOKUP($D2551,metadata!$B$2:$S$451,8,0)</f>
        <v>10</v>
      </c>
      <c r="L2551">
        <f>VLOOKUP($D2551,metadata!$B$2:$S$451,9,0)</f>
        <v>8</v>
      </c>
      <c r="M2551" t="str">
        <f>VLOOKUP($D2551,metadata!$B$2:$S$451,10,0)</f>
        <v/>
      </c>
      <c r="N2551" t="str">
        <f>VLOOKUP($D2551,metadata!$B$2:$S$451,11,0)</f>
        <v>Tetranychus urticae</v>
      </c>
      <c r="O2551" t="str">
        <f>VLOOKUP($D2551,metadata!$B$2:$S$451,12,0)</f>
        <v>Trombidiformes</v>
      </c>
      <c r="P2551" t="str">
        <f>VLOOKUP($D2551,metadata!$B$2:$S$451,13,0)</f>
        <v>P</v>
      </c>
      <c r="Q2551">
        <f>VLOOKUP($D2551,metadata!$B$2:$S$451,14,0)</f>
        <v>45.408056000000002</v>
      </c>
      <c r="R2551">
        <f>VLOOKUP($D2551,metadata!$B$2:$S$451,15,0)</f>
        <v>11.872222000000001</v>
      </c>
      <c r="S2551" t="str">
        <f>VLOOKUP($D2551,metadata!$B$2:$S$451,16,0)</f>
        <v/>
      </c>
      <c r="T2551" t="str">
        <f>VLOOKUP($D2551,metadata!$B$2:$S$451,17,0)</f>
        <v/>
      </c>
      <c r="U2551" t="str">
        <f>VLOOKUP($D2551,metadata!$B$2:$S$451,18,0)</f>
        <v/>
      </c>
      <c r="V2551">
        <f>VLOOKUP($D2551,metadata!$B$2:$Z$451,19,0)</f>
        <v>200</v>
      </c>
      <c r="W2551" t="str">
        <f>VLOOKUP($D2551,metadata!$B$2:$Z$451,20,0)</f>
        <v>global average</v>
      </c>
      <c r="X2551" t="str">
        <f>VLOOKUP($D2551,metadata!$B$2:$Z$451,21,0)</f>
        <v/>
      </c>
      <c r="Y2551" t="str">
        <f>VLOOKUP($D2551,metadata!$B$2:$Z$451,22,0)</f>
        <v>56-1</v>
      </c>
      <c r="Z2551" t="str">
        <f>VLOOKUP($D2551,metadata!$B$2:$Z$451,23,0)</f>
        <v/>
      </c>
      <c r="AA2551" t="str">
        <f>VLOOKUP($D2551,metadata!$B$2:$Z$451,24,0)</f>
        <v/>
      </c>
      <c r="AB2551" t="str">
        <f>VLOOKUP($D2551,metadata!$B$2:$Z$451,25,0)</f>
        <v/>
      </c>
      <c r="AC2551">
        <v>12.0312493167855</v>
      </c>
      <c r="AD2551">
        <v>100.002915048207</v>
      </c>
      <c r="AF2551">
        <f>IF(AE2551="",V2551,AE2551)</f>
        <v>200</v>
      </c>
      <c r="AG2551">
        <f>ROUND(AC2551,1)</f>
        <v>12</v>
      </c>
      <c r="AH2551">
        <v>1990</v>
      </c>
      <c r="AI2551" t="s">
        <v>37</v>
      </c>
      <c r="AJ2551" t="s">
        <v>37</v>
      </c>
    </row>
    <row r="2552" spans="3:36" x14ac:dyDescent="0.3">
      <c r="C2552">
        <v>2552</v>
      </c>
      <c r="D2552" t="str">
        <f t="shared" si="72"/>
        <v>56-P</v>
      </c>
      <c r="E2552" t="str">
        <f>VLOOKUP($D2552,metadata!$B$2:$S$451,2,0)</f>
        <v>VAZNUNES, M; KOVEOS, DS; VEERMAN, A</v>
      </c>
      <c r="F2552" t="str">
        <f>VLOOKUP($D2552,metadata!$B$2:$S$451,3,0)</f>
        <v>GEOGRAPHICAL VARIATION IN PHOTOPERIODIC INDUCTION OF DIAPAUSE IN THE SPIDER-MITE (TETRANYCHUS-URTICAE) - A CAUSAL RELATION BETWEEN CRITICAL NIGHT-LENGTH AND CIRCADIAN PERIOD</v>
      </c>
      <c r="G2552" t="str">
        <f>VLOOKUP($D2552,metadata!$B$2:$S$451,4,0)</f>
        <v>10.1177/074873049000500105</v>
      </c>
      <c r="H2552" t="str">
        <f>VLOOKUP($D2552,metadata!$B$2:$S$451,5,0)</f>
        <v>y</v>
      </c>
      <c r="I2552" t="str">
        <f>VLOOKUP($D2552,metadata!$B$2:$S$451,6,0)</f>
        <v>a</v>
      </c>
      <c r="J2552" t="str">
        <f>VLOOKUP($D2552,metadata!$B$2:$S$451,7,0)</f>
        <v>i</v>
      </c>
      <c r="K2552">
        <f>VLOOKUP($D2552,metadata!$B$2:$S$451,8,0)</f>
        <v>10</v>
      </c>
      <c r="L2552">
        <f>VLOOKUP($D2552,metadata!$B$2:$S$451,9,0)</f>
        <v>8</v>
      </c>
      <c r="M2552" t="str">
        <f>VLOOKUP($D2552,metadata!$B$2:$S$451,10,0)</f>
        <v/>
      </c>
      <c r="N2552" t="str">
        <f>VLOOKUP($D2552,metadata!$B$2:$S$451,11,0)</f>
        <v>Tetranychus urticae</v>
      </c>
      <c r="O2552" t="str">
        <f>VLOOKUP($D2552,metadata!$B$2:$S$451,12,0)</f>
        <v>Trombidiformes</v>
      </c>
      <c r="P2552" t="str">
        <f>VLOOKUP($D2552,metadata!$B$2:$S$451,13,0)</f>
        <v>P</v>
      </c>
      <c r="Q2552">
        <f>VLOOKUP($D2552,metadata!$B$2:$S$451,14,0)</f>
        <v>45.408056000000002</v>
      </c>
      <c r="R2552">
        <f>VLOOKUP($D2552,metadata!$B$2:$S$451,15,0)</f>
        <v>11.872222000000001</v>
      </c>
      <c r="S2552" t="str">
        <f>VLOOKUP($D2552,metadata!$B$2:$S$451,16,0)</f>
        <v/>
      </c>
      <c r="T2552" t="str">
        <f>VLOOKUP($D2552,metadata!$B$2:$S$451,17,0)</f>
        <v/>
      </c>
      <c r="U2552" t="str">
        <f>VLOOKUP($D2552,metadata!$B$2:$S$451,18,0)</f>
        <v/>
      </c>
      <c r="V2552">
        <f>VLOOKUP($D2552,metadata!$B$2:$Z$451,19,0)</f>
        <v>200</v>
      </c>
      <c r="W2552" t="str">
        <f>VLOOKUP($D2552,metadata!$B$2:$Z$451,20,0)</f>
        <v>global average</v>
      </c>
      <c r="X2552" t="str">
        <f>VLOOKUP($D2552,metadata!$B$2:$Z$451,21,0)</f>
        <v/>
      </c>
      <c r="Y2552" t="str">
        <f>VLOOKUP($D2552,metadata!$B$2:$Z$451,22,0)</f>
        <v>56-1</v>
      </c>
      <c r="Z2552" t="str">
        <f>VLOOKUP($D2552,metadata!$B$2:$Z$451,23,0)</f>
        <v/>
      </c>
      <c r="AA2552" t="str">
        <f>VLOOKUP($D2552,metadata!$B$2:$Z$451,24,0)</f>
        <v/>
      </c>
      <c r="AB2552" t="str">
        <f>VLOOKUP($D2552,metadata!$B$2:$Z$451,25,0)</f>
        <v/>
      </c>
      <c r="AC2552">
        <v>12.5547336739081</v>
      </c>
      <c r="AD2552">
        <v>66.469657991969001</v>
      </c>
      <c r="AF2552">
        <f>IF(AE2552="",V2552,AE2552)</f>
        <v>200</v>
      </c>
      <c r="AG2552">
        <v>12.5</v>
      </c>
      <c r="AH2552">
        <v>1990</v>
      </c>
      <c r="AI2552" t="s">
        <v>37</v>
      </c>
      <c r="AJ2552" t="s">
        <v>37</v>
      </c>
    </row>
    <row r="2553" spans="3:36" x14ac:dyDescent="0.3">
      <c r="C2553">
        <v>2553</v>
      </c>
      <c r="D2553" t="str">
        <f t="shared" si="72"/>
        <v>56-P</v>
      </c>
      <c r="E2553" t="str">
        <f>VLOOKUP($D2553,metadata!$B$2:$S$451,2,0)</f>
        <v>VAZNUNES, M; KOVEOS, DS; VEERMAN, A</v>
      </c>
      <c r="F2553" t="str">
        <f>VLOOKUP($D2553,metadata!$B$2:$S$451,3,0)</f>
        <v>GEOGRAPHICAL VARIATION IN PHOTOPERIODIC INDUCTION OF DIAPAUSE IN THE SPIDER-MITE (TETRANYCHUS-URTICAE) - A CAUSAL RELATION BETWEEN CRITICAL NIGHT-LENGTH AND CIRCADIAN PERIOD</v>
      </c>
      <c r="G2553" t="str">
        <f>VLOOKUP($D2553,metadata!$B$2:$S$451,4,0)</f>
        <v>10.1177/074873049000500105</v>
      </c>
      <c r="H2553" t="str">
        <f>VLOOKUP($D2553,metadata!$B$2:$S$451,5,0)</f>
        <v>y</v>
      </c>
      <c r="I2553" t="str">
        <f>VLOOKUP($D2553,metadata!$B$2:$S$451,6,0)</f>
        <v>a</v>
      </c>
      <c r="J2553" t="str">
        <f>VLOOKUP($D2553,metadata!$B$2:$S$451,7,0)</f>
        <v>i</v>
      </c>
      <c r="K2553">
        <f>VLOOKUP($D2553,metadata!$B$2:$S$451,8,0)</f>
        <v>10</v>
      </c>
      <c r="L2553">
        <f>VLOOKUP($D2553,metadata!$B$2:$S$451,9,0)</f>
        <v>8</v>
      </c>
      <c r="M2553" t="str">
        <f>VLOOKUP($D2553,metadata!$B$2:$S$451,10,0)</f>
        <v/>
      </c>
      <c r="N2553" t="str">
        <f>VLOOKUP($D2553,metadata!$B$2:$S$451,11,0)</f>
        <v>Tetranychus urticae</v>
      </c>
      <c r="O2553" t="str">
        <f>VLOOKUP($D2553,metadata!$B$2:$S$451,12,0)</f>
        <v>Trombidiformes</v>
      </c>
      <c r="P2553" t="str">
        <f>VLOOKUP($D2553,metadata!$B$2:$S$451,13,0)</f>
        <v>P</v>
      </c>
      <c r="Q2553">
        <f>VLOOKUP($D2553,metadata!$B$2:$S$451,14,0)</f>
        <v>45.408056000000002</v>
      </c>
      <c r="R2553">
        <f>VLOOKUP($D2553,metadata!$B$2:$S$451,15,0)</f>
        <v>11.872222000000001</v>
      </c>
      <c r="S2553" t="str">
        <f>VLOOKUP($D2553,metadata!$B$2:$S$451,16,0)</f>
        <v/>
      </c>
      <c r="T2553" t="str">
        <f>VLOOKUP($D2553,metadata!$B$2:$S$451,17,0)</f>
        <v/>
      </c>
      <c r="U2553" t="str">
        <f>VLOOKUP($D2553,metadata!$B$2:$S$451,18,0)</f>
        <v/>
      </c>
      <c r="V2553">
        <f>VLOOKUP($D2553,metadata!$B$2:$Z$451,19,0)</f>
        <v>200</v>
      </c>
      <c r="W2553" t="str">
        <f>VLOOKUP($D2553,metadata!$B$2:$Z$451,20,0)</f>
        <v>global average</v>
      </c>
      <c r="X2553" t="str">
        <f>VLOOKUP($D2553,metadata!$B$2:$Z$451,21,0)</f>
        <v/>
      </c>
      <c r="Y2553" t="str">
        <f>VLOOKUP($D2553,metadata!$B$2:$Z$451,22,0)</f>
        <v>56-1</v>
      </c>
      <c r="Z2553" t="str">
        <f>VLOOKUP($D2553,metadata!$B$2:$Z$451,23,0)</f>
        <v/>
      </c>
      <c r="AA2553" t="str">
        <f>VLOOKUP($D2553,metadata!$B$2:$Z$451,24,0)</f>
        <v/>
      </c>
      <c r="AB2553" t="str">
        <f>VLOOKUP($D2553,metadata!$B$2:$Z$451,25,0)</f>
        <v/>
      </c>
      <c r="AC2553">
        <v>12.9907665848023</v>
      </c>
      <c r="AD2553">
        <v>6.0625715097763697</v>
      </c>
      <c r="AF2553">
        <f>IF(AE2553="",V2553,AE2553)</f>
        <v>200</v>
      </c>
      <c r="AG2553">
        <f>ROUND(AC2553,1)</f>
        <v>13</v>
      </c>
      <c r="AH2553">
        <v>1990</v>
      </c>
      <c r="AI2553" t="s">
        <v>37</v>
      </c>
      <c r="AJ2553" t="s">
        <v>37</v>
      </c>
    </row>
    <row r="2554" spans="3:36" x14ac:dyDescent="0.3">
      <c r="C2554">
        <v>2554</v>
      </c>
      <c r="D2554" t="str">
        <f t="shared" si="72"/>
        <v>56-P</v>
      </c>
      <c r="E2554" t="str">
        <f>VLOOKUP($D2554,metadata!$B$2:$S$451,2,0)</f>
        <v>VAZNUNES, M; KOVEOS, DS; VEERMAN, A</v>
      </c>
      <c r="F2554" t="str">
        <f>VLOOKUP($D2554,metadata!$B$2:$S$451,3,0)</f>
        <v>GEOGRAPHICAL VARIATION IN PHOTOPERIODIC INDUCTION OF DIAPAUSE IN THE SPIDER-MITE (TETRANYCHUS-URTICAE) - A CAUSAL RELATION BETWEEN CRITICAL NIGHT-LENGTH AND CIRCADIAN PERIOD</v>
      </c>
      <c r="G2554" t="str">
        <f>VLOOKUP($D2554,metadata!$B$2:$S$451,4,0)</f>
        <v>10.1177/074873049000500105</v>
      </c>
      <c r="H2554" t="str">
        <f>VLOOKUP($D2554,metadata!$B$2:$S$451,5,0)</f>
        <v>y</v>
      </c>
      <c r="I2554" t="str">
        <f>VLOOKUP($D2554,metadata!$B$2:$S$451,6,0)</f>
        <v>a</v>
      </c>
      <c r="J2554" t="str">
        <f>VLOOKUP($D2554,metadata!$B$2:$S$451,7,0)</f>
        <v>i</v>
      </c>
      <c r="K2554">
        <f>VLOOKUP($D2554,metadata!$B$2:$S$451,8,0)</f>
        <v>10</v>
      </c>
      <c r="L2554">
        <f>VLOOKUP($D2554,metadata!$B$2:$S$451,9,0)</f>
        <v>8</v>
      </c>
      <c r="M2554" t="str">
        <f>VLOOKUP($D2554,metadata!$B$2:$S$451,10,0)</f>
        <v/>
      </c>
      <c r="N2554" t="str">
        <f>VLOOKUP($D2554,metadata!$B$2:$S$451,11,0)</f>
        <v>Tetranychus urticae</v>
      </c>
      <c r="O2554" t="str">
        <f>VLOOKUP($D2554,metadata!$B$2:$S$451,12,0)</f>
        <v>Trombidiformes</v>
      </c>
      <c r="P2554" t="str">
        <f>VLOOKUP($D2554,metadata!$B$2:$S$451,13,0)</f>
        <v>P</v>
      </c>
      <c r="Q2554">
        <f>VLOOKUP($D2554,metadata!$B$2:$S$451,14,0)</f>
        <v>45.408056000000002</v>
      </c>
      <c r="R2554">
        <f>VLOOKUP($D2554,metadata!$B$2:$S$451,15,0)</f>
        <v>11.872222000000001</v>
      </c>
      <c r="S2554" t="str">
        <f>VLOOKUP($D2554,metadata!$B$2:$S$451,16,0)</f>
        <v/>
      </c>
      <c r="T2554" t="str">
        <f>VLOOKUP($D2554,metadata!$B$2:$S$451,17,0)</f>
        <v/>
      </c>
      <c r="U2554" t="str">
        <f>VLOOKUP($D2554,metadata!$B$2:$S$451,18,0)</f>
        <v/>
      </c>
      <c r="V2554">
        <f>VLOOKUP($D2554,metadata!$B$2:$Z$451,19,0)</f>
        <v>200</v>
      </c>
      <c r="W2554" t="str">
        <f>VLOOKUP($D2554,metadata!$B$2:$Z$451,20,0)</f>
        <v>global average</v>
      </c>
      <c r="X2554" t="str">
        <f>VLOOKUP($D2554,metadata!$B$2:$Z$451,21,0)</f>
        <v/>
      </c>
      <c r="Y2554" t="str">
        <f>VLOOKUP($D2554,metadata!$B$2:$Z$451,22,0)</f>
        <v>56-1</v>
      </c>
      <c r="Z2554" t="str">
        <f>VLOOKUP($D2554,metadata!$B$2:$Z$451,23,0)</f>
        <v/>
      </c>
      <c r="AA2554" t="str">
        <f>VLOOKUP($D2554,metadata!$B$2:$Z$451,24,0)</f>
        <v/>
      </c>
      <c r="AB2554" t="str">
        <f>VLOOKUP($D2554,metadata!$B$2:$Z$451,25,0)</f>
        <v/>
      </c>
      <c r="AC2554">
        <v>13.507429729119099</v>
      </c>
      <c r="AD2554">
        <v>1.63315575831336</v>
      </c>
      <c r="AF2554">
        <f>IF(AE2554="",V2554,AE2554)</f>
        <v>200</v>
      </c>
      <c r="AG2554">
        <f>ROUND(AC2554,1)</f>
        <v>13.5</v>
      </c>
      <c r="AH2554">
        <v>1990</v>
      </c>
      <c r="AI2554" t="s">
        <v>37</v>
      </c>
      <c r="AJ2554" t="s">
        <v>37</v>
      </c>
    </row>
    <row r="2555" spans="3:36" x14ac:dyDescent="0.3">
      <c r="C2555">
        <v>2555</v>
      </c>
      <c r="D2555" t="str">
        <f t="shared" si="72"/>
        <v>56-P</v>
      </c>
      <c r="E2555" t="str">
        <f>VLOOKUP($D2555,metadata!$B$2:$S$451,2,0)</f>
        <v>VAZNUNES, M; KOVEOS, DS; VEERMAN, A</v>
      </c>
      <c r="F2555" t="str">
        <f>VLOOKUP($D2555,metadata!$B$2:$S$451,3,0)</f>
        <v>GEOGRAPHICAL VARIATION IN PHOTOPERIODIC INDUCTION OF DIAPAUSE IN THE SPIDER-MITE (TETRANYCHUS-URTICAE) - A CAUSAL RELATION BETWEEN CRITICAL NIGHT-LENGTH AND CIRCADIAN PERIOD</v>
      </c>
      <c r="G2555" t="str">
        <f>VLOOKUP($D2555,metadata!$B$2:$S$451,4,0)</f>
        <v>10.1177/074873049000500105</v>
      </c>
      <c r="H2555" t="str">
        <f>VLOOKUP($D2555,metadata!$B$2:$S$451,5,0)</f>
        <v>y</v>
      </c>
      <c r="I2555" t="str">
        <f>VLOOKUP($D2555,metadata!$B$2:$S$451,6,0)</f>
        <v>a</v>
      </c>
      <c r="J2555" t="str">
        <f>VLOOKUP($D2555,metadata!$B$2:$S$451,7,0)</f>
        <v>i</v>
      </c>
      <c r="K2555">
        <f>VLOOKUP($D2555,metadata!$B$2:$S$451,8,0)</f>
        <v>10</v>
      </c>
      <c r="L2555">
        <f>VLOOKUP($D2555,metadata!$B$2:$S$451,9,0)</f>
        <v>8</v>
      </c>
      <c r="M2555" t="str">
        <f>VLOOKUP($D2555,metadata!$B$2:$S$451,10,0)</f>
        <v/>
      </c>
      <c r="N2555" t="str">
        <f>VLOOKUP($D2555,metadata!$B$2:$S$451,11,0)</f>
        <v>Tetranychus urticae</v>
      </c>
      <c r="O2555" t="str">
        <f>VLOOKUP($D2555,metadata!$B$2:$S$451,12,0)</f>
        <v>Trombidiformes</v>
      </c>
      <c r="P2555" t="str">
        <f>VLOOKUP($D2555,metadata!$B$2:$S$451,13,0)</f>
        <v>P</v>
      </c>
      <c r="Q2555">
        <f>VLOOKUP($D2555,metadata!$B$2:$S$451,14,0)</f>
        <v>45.408056000000002</v>
      </c>
      <c r="R2555">
        <f>VLOOKUP($D2555,metadata!$B$2:$S$451,15,0)</f>
        <v>11.872222000000001</v>
      </c>
      <c r="S2555" t="str">
        <f>VLOOKUP($D2555,metadata!$B$2:$S$451,16,0)</f>
        <v/>
      </c>
      <c r="T2555" t="str">
        <f>VLOOKUP($D2555,metadata!$B$2:$S$451,17,0)</f>
        <v/>
      </c>
      <c r="U2555" t="str">
        <f>VLOOKUP($D2555,metadata!$B$2:$S$451,18,0)</f>
        <v/>
      </c>
      <c r="V2555">
        <f>VLOOKUP($D2555,metadata!$B$2:$Z$451,19,0)</f>
        <v>200</v>
      </c>
      <c r="W2555" t="str">
        <f>VLOOKUP($D2555,metadata!$B$2:$Z$451,20,0)</f>
        <v>global average</v>
      </c>
      <c r="X2555" t="str">
        <f>VLOOKUP($D2555,metadata!$B$2:$Z$451,21,0)</f>
        <v/>
      </c>
      <c r="Y2555" t="str">
        <f>VLOOKUP($D2555,metadata!$B$2:$Z$451,22,0)</f>
        <v>56-1</v>
      </c>
      <c r="Z2555" t="str">
        <f>VLOOKUP($D2555,metadata!$B$2:$Z$451,23,0)</f>
        <v/>
      </c>
      <c r="AA2555" t="str">
        <f>VLOOKUP($D2555,metadata!$B$2:$Z$451,24,0)</f>
        <v/>
      </c>
      <c r="AB2555" t="str">
        <f>VLOOKUP($D2555,metadata!$B$2:$Z$451,25,0)</f>
        <v/>
      </c>
      <c r="AC2555">
        <v>13.999606468491899</v>
      </c>
      <c r="AD2555">
        <v>1.67906776758323</v>
      </c>
      <c r="AF2555">
        <f>IF(AE2555="",V2555,AE2555)</f>
        <v>200</v>
      </c>
      <c r="AG2555">
        <f>ROUND(AC2555,1)</f>
        <v>14</v>
      </c>
      <c r="AH2555">
        <v>1990</v>
      </c>
      <c r="AI2555" t="s">
        <v>37</v>
      </c>
      <c r="AJ2555" t="s">
        <v>37</v>
      </c>
    </row>
    <row r="2556" spans="3:36" x14ac:dyDescent="0.3">
      <c r="C2556">
        <v>2556</v>
      </c>
      <c r="D2556" t="str">
        <f t="shared" si="72"/>
        <v>56-P</v>
      </c>
      <c r="E2556" t="str">
        <f>VLOOKUP($D2556,metadata!$B$2:$S$451,2,0)</f>
        <v>VAZNUNES, M; KOVEOS, DS; VEERMAN, A</v>
      </c>
      <c r="F2556" t="str">
        <f>VLOOKUP($D2556,metadata!$B$2:$S$451,3,0)</f>
        <v>GEOGRAPHICAL VARIATION IN PHOTOPERIODIC INDUCTION OF DIAPAUSE IN THE SPIDER-MITE (TETRANYCHUS-URTICAE) - A CAUSAL RELATION BETWEEN CRITICAL NIGHT-LENGTH AND CIRCADIAN PERIOD</v>
      </c>
      <c r="G2556" t="str">
        <f>VLOOKUP($D2556,metadata!$B$2:$S$451,4,0)</f>
        <v>10.1177/074873049000500105</v>
      </c>
      <c r="H2556" t="str">
        <f>VLOOKUP($D2556,metadata!$B$2:$S$451,5,0)</f>
        <v>y</v>
      </c>
      <c r="I2556" t="str">
        <f>VLOOKUP($D2556,metadata!$B$2:$S$451,6,0)</f>
        <v>a</v>
      </c>
      <c r="J2556" t="str">
        <f>VLOOKUP($D2556,metadata!$B$2:$S$451,7,0)</f>
        <v>i</v>
      </c>
      <c r="K2556">
        <f>VLOOKUP($D2556,metadata!$B$2:$S$451,8,0)</f>
        <v>10</v>
      </c>
      <c r="L2556">
        <f>VLOOKUP($D2556,metadata!$B$2:$S$451,9,0)</f>
        <v>8</v>
      </c>
      <c r="M2556" t="str">
        <f>VLOOKUP($D2556,metadata!$B$2:$S$451,10,0)</f>
        <v/>
      </c>
      <c r="N2556" t="str">
        <f>VLOOKUP($D2556,metadata!$B$2:$S$451,11,0)</f>
        <v>Tetranychus urticae</v>
      </c>
      <c r="O2556" t="str">
        <f>VLOOKUP($D2556,metadata!$B$2:$S$451,12,0)</f>
        <v>Trombidiformes</v>
      </c>
      <c r="P2556" t="str">
        <f>VLOOKUP($D2556,metadata!$B$2:$S$451,13,0)</f>
        <v>P</v>
      </c>
      <c r="Q2556">
        <f>VLOOKUP($D2556,metadata!$B$2:$S$451,14,0)</f>
        <v>45.408056000000002</v>
      </c>
      <c r="R2556">
        <f>VLOOKUP($D2556,metadata!$B$2:$S$451,15,0)</f>
        <v>11.872222000000001</v>
      </c>
      <c r="S2556" t="str">
        <f>VLOOKUP($D2556,metadata!$B$2:$S$451,16,0)</f>
        <v/>
      </c>
      <c r="T2556" t="str">
        <f>VLOOKUP($D2556,metadata!$B$2:$S$451,17,0)</f>
        <v/>
      </c>
      <c r="U2556" t="str">
        <f>VLOOKUP($D2556,metadata!$B$2:$S$451,18,0)</f>
        <v/>
      </c>
      <c r="V2556">
        <f>VLOOKUP($D2556,metadata!$B$2:$Z$451,19,0)</f>
        <v>200</v>
      </c>
      <c r="W2556" t="str">
        <f>VLOOKUP($D2556,metadata!$B$2:$Z$451,20,0)</f>
        <v>global average</v>
      </c>
      <c r="X2556" t="str">
        <f>VLOOKUP($D2556,metadata!$B$2:$Z$451,21,0)</f>
        <v/>
      </c>
      <c r="Y2556" t="str">
        <f>VLOOKUP($D2556,metadata!$B$2:$Z$451,22,0)</f>
        <v>56-1</v>
      </c>
      <c r="Z2556" t="str">
        <f>VLOOKUP($D2556,metadata!$B$2:$Z$451,23,0)</f>
        <v/>
      </c>
      <c r="AA2556" t="str">
        <f>VLOOKUP($D2556,metadata!$B$2:$Z$451,24,0)</f>
        <v/>
      </c>
      <c r="AB2556" t="str">
        <f>VLOOKUP($D2556,metadata!$B$2:$Z$451,25,0)</f>
        <v/>
      </c>
      <c r="AC2556">
        <v>14.468608574614301</v>
      </c>
      <c r="AD2556">
        <v>0.603414978975223</v>
      </c>
      <c r="AF2556">
        <f>IF(AE2556="",V2556,AE2556)</f>
        <v>200</v>
      </c>
      <c r="AG2556">
        <f>ROUND(AC2556,1)</f>
        <v>14.5</v>
      </c>
      <c r="AH2556">
        <v>1990</v>
      </c>
      <c r="AI2556" t="s">
        <v>37</v>
      </c>
      <c r="AJ2556" t="s">
        <v>37</v>
      </c>
    </row>
    <row r="2557" spans="3:36" x14ac:dyDescent="0.3">
      <c r="C2557">
        <v>2557</v>
      </c>
      <c r="D2557" t="str">
        <f t="shared" si="72"/>
        <v>56-P</v>
      </c>
      <c r="E2557" t="str">
        <f>VLOOKUP($D2557,metadata!$B$2:$S$451,2,0)</f>
        <v>VAZNUNES, M; KOVEOS, DS; VEERMAN, A</v>
      </c>
      <c r="F2557" t="str">
        <f>VLOOKUP($D2557,metadata!$B$2:$S$451,3,0)</f>
        <v>GEOGRAPHICAL VARIATION IN PHOTOPERIODIC INDUCTION OF DIAPAUSE IN THE SPIDER-MITE (TETRANYCHUS-URTICAE) - A CAUSAL RELATION BETWEEN CRITICAL NIGHT-LENGTH AND CIRCADIAN PERIOD</v>
      </c>
      <c r="G2557" t="str">
        <f>VLOOKUP($D2557,metadata!$B$2:$S$451,4,0)</f>
        <v>10.1177/074873049000500105</v>
      </c>
      <c r="H2557" t="str">
        <f>VLOOKUP($D2557,metadata!$B$2:$S$451,5,0)</f>
        <v>y</v>
      </c>
      <c r="I2557" t="str">
        <f>VLOOKUP($D2557,metadata!$B$2:$S$451,6,0)</f>
        <v>a</v>
      </c>
      <c r="J2557" t="str">
        <f>VLOOKUP($D2557,metadata!$B$2:$S$451,7,0)</f>
        <v>i</v>
      </c>
      <c r="K2557">
        <f>VLOOKUP($D2557,metadata!$B$2:$S$451,8,0)</f>
        <v>10</v>
      </c>
      <c r="L2557">
        <f>VLOOKUP($D2557,metadata!$B$2:$S$451,9,0)</f>
        <v>8</v>
      </c>
      <c r="M2557" t="str">
        <f>VLOOKUP($D2557,metadata!$B$2:$S$451,10,0)</f>
        <v/>
      </c>
      <c r="N2557" t="str">
        <f>VLOOKUP($D2557,metadata!$B$2:$S$451,11,0)</f>
        <v>Tetranychus urticae</v>
      </c>
      <c r="O2557" t="str">
        <f>VLOOKUP($D2557,metadata!$B$2:$S$451,12,0)</f>
        <v>Trombidiformes</v>
      </c>
      <c r="P2557" t="str">
        <f>VLOOKUP($D2557,metadata!$B$2:$S$451,13,0)</f>
        <v>P</v>
      </c>
      <c r="Q2557">
        <f>VLOOKUP($D2557,metadata!$B$2:$S$451,14,0)</f>
        <v>45.408056000000002</v>
      </c>
      <c r="R2557">
        <f>VLOOKUP($D2557,metadata!$B$2:$S$451,15,0)</f>
        <v>11.872222000000001</v>
      </c>
      <c r="S2557" t="str">
        <f>VLOOKUP($D2557,metadata!$B$2:$S$451,16,0)</f>
        <v/>
      </c>
      <c r="T2557" t="str">
        <f>VLOOKUP($D2557,metadata!$B$2:$S$451,17,0)</f>
        <v/>
      </c>
      <c r="U2557" t="str">
        <f>VLOOKUP($D2557,metadata!$B$2:$S$451,18,0)</f>
        <v/>
      </c>
      <c r="V2557">
        <f>VLOOKUP($D2557,metadata!$B$2:$Z$451,19,0)</f>
        <v>200</v>
      </c>
      <c r="W2557" t="str">
        <f>VLOOKUP($D2557,metadata!$B$2:$Z$451,20,0)</f>
        <v>global average</v>
      </c>
      <c r="X2557" t="str">
        <f>VLOOKUP($D2557,metadata!$B$2:$Z$451,21,0)</f>
        <v/>
      </c>
      <c r="Y2557" t="str">
        <f>VLOOKUP($D2557,metadata!$B$2:$Z$451,22,0)</f>
        <v>56-1</v>
      </c>
      <c r="Z2557" t="str">
        <f>VLOOKUP($D2557,metadata!$B$2:$Z$451,23,0)</f>
        <v/>
      </c>
      <c r="AA2557" t="str">
        <f>VLOOKUP($D2557,metadata!$B$2:$Z$451,24,0)</f>
        <v/>
      </c>
      <c r="AB2557" t="str">
        <f>VLOOKUP($D2557,metadata!$B$2:$Z$451,25,0)</f>
        <v/>
      </c>
      <c r="AC2557">
        <v>17.960894628294898</v>
      </c>
      <c r="AD2557">
        <v>0.182919275027529</v>
      </c>
      <c r="AF2557">
        <f>IF(AE2557="",V2557,AE2557)</f>
        <v>200</v>
      </c>
      <c r="AG2557">
        <f>ROUND(AC2557,1)</f>
        <v>18</v>
      </c>
      <c r="AH2557">
        <v>1990</v>
      </c>
      <c r="AI2557" t="s">
        <v>37</v>
      </c>
      <c r="AJ2557" t="s">
        <v>37</v>
      </c>
    </row>
    <row r="2558" spans="3:36" x14ac:dyDescent="0.3">
      <c r="C2558">
        <v>2558</v>
      </c>
      <c r="D2558" t="str">
        <f t="shared" si="72"/>
        <v>56-A</v>
      </c>
      <c r="E2558" t="str">
        <f>VLOOKUP($D2558,metadata!$B$2:$S$451,2,0)</f>
        <v>VAZNUNES, M; KOVEOS, DS; VEERMAN, A</v>
      </c>
      <c r="F2558" t="str">
        <f>VLOOKUP($D2558,metadata!$B$2:$S$451,3,0)</f>
        <v>GEOGRAPHICAL VARIATION IN PHOTOPERIODIC INDUCTION OF DIAPAUSE IN THE SPIDER-MITE (TETRANYCHUS-URTICAE) - A CAUSAL RELATION BETWEEN CRITICAL NIGHT-LENGTH AND CIRCADIAN PERIOD</v>
      </c>
      <c r="G2558" t="str">
        <f>VLOOKUP($D2558,metadata!$B$2:$S$451,4,0)</f>
        <v>10.1177/074873049000500105</v>
      </c>
      <c r="H2558" t="str">
        <f>VLOOKUP($D2558,metadata!$B$2:$S$451,5,0)</f>
        <v>y</v>
      </c>
      <c r="I2558" t="str">
        <f>VLOOKUP($D2558,metadata!$B$2:$S$451,6,0)</f>
        <v>a</v>
      </c>
      <c r="J2558" t="str">
        <f>VLOOKUP($D2558,metadata!$B$2:$S$451,7,0)</f>
        <v>i</v>
      </c>
      <c r="K2558">
        <f>VLOOKUP($D2558,metadata!$B$2:$S$451,8,0)</f>
        <v>10</v>
      </c>
      <c r="L2558">
        <f>VLOOKUP($D2558,metadata!$B$2:$S$451,9,0)</f>
        <v>9</v>
      </c>
      <c r="M2558" t="str">
        <f>VLOOKUP($D2558,metadata!$B$2:$S$451,10,0)</f>
        <v/>
      </c>
      <c r="N2558" t="str">
        <f>VLOOKUP($D2558,metadata!$B$2:$S$451,11,0)</f>
        <v>Tetranychus urticae</v>
      </c>
      <c r="O2558" t="str">
        <f>VLOOKUP($D2558,metadata!$B$2:$S$451,12,0)</f>
        <v>Trombidiformes</v>
      </c>
      <c r="P2558" t="str">
        <f>VLOOKUP($D2558,metadata!$B$2:$S$451,13,0)</f>
        <v>A</v>
      </c>
      <c r="Q2558">
        <f>VLOOKUP($D2558,metadata!$B$2:$S$451,14,0)</f>
        <v>44.884999999999998</v>
      </c>
      <c r="R2558">
        <f>VLOOKUP($D2558,metadata!$B$2:$S$451,15,0)</f>
        <v>6.3561110000000003</v>
      </c>
      <c r="S2558" t="str">
        <f>VLOOKUP($D2558,metadata!$B$2:$S$451,16,0)</f>
        <v/>
      </c>
      <c r="T2558">
        <f>VLOOKUP($D2558,metadata!$B$2:$S$451,17,0)</f>
        <v>1515</v>
      </c>
      <c r="U2558" t="str">
        <f>VLOOKUP($D2558,metadata!$B$2:$S$451,18,0)</f>
        <v/>
      </c>
      <c r="V2558">
        <f>VLOOKUP($D2558,metadata!$B$2:$Z$451,19,0)</f>
        <v>200</v>
      </c>
      <c r="W2558" t="str">
        <f>VLOOKUP($D2558,metadata!$B$2:$Z$451,20,0)</f>
        <v>global average</v>
      </c>
      <c r="X2558" t="str">
        <f>VLOOKUP($D2558,metadata!$B$2:$Z$451,21,0)</f>
        <v/>
      </c>
      <c r="Y2558" t="str">
        <f>VLOOKUP($D2558,metadata!$B$2:$Z$451,22,0)</f>
        <v>56-2</v>
      </c>
      <c r="Z2558" t="str">
        <f>VLOOKUP($D2558,metadata!$B$2:$Z$451,23,0)</f>
        <v/>
      </c>
      <c r="AA2558" t="str">
        <f>VLOOKUP($D2558,metadata!$B$2:$Z$451,24,0)</f>
        <v/>
      </c>
      <c r="AB2558" t="str">
        <f>VLOOKUP($D2558,metadata!$B$2:$Z$451,25,0)</f>
        <v/>
      </c>
      <c r="AC2558">
        <v>12.0232558139534</v>
      </c>
      <c r="AD2558">
        <v>101.121572370704</v>
      </c>
      <c r="AF2558">
        <f>IF(AE2558="",V2558,AE2558)</f>
        <v>200</v>
      </c>
      <c r="AG2558">
        <f>ROUND(AC2558,1)</f>
        <v>12</v>
      </c>
      <c r="AH2558">
        <v>1990</v>
      </c>
      <c r="AI2558" t="s">
        <v>37</v>
      </c>
      <c r="AJ2558" t="s">
        <v>37</v>
      </c>
    </row>
    <row r="2559" spans="3:36" x14ac:dyDescent="0.3">
      <c r="C2559">
        <v>2559</v>
      </c>
      <c r="D2559" t="str">
        <f t="shared" si="72"/>
        <v>56-A</v>
      </c>
      <c r="E2559" t="str">
        <f>VLOOKUP($D2559,metadata!$B$2:$S$451,2,0)</f>
        <v>VAZNUNES, M; KOVEOS, DS; VEERMAN, A</v>
      </c>
      <c r="F2559" t="str">
        <f>VLOOKUP($D2559,metadata!$B$2:$S$451,3,0)</f>
        <v>GEOGRAPHICAL VARIATION IN PHOTOPERIODIC INDUCTION OF DIAPAUSE IN THE SPIDER-MITE (TETRANYCHUS-URTICAE) - A CAUSAL RELATION BETWEEN CRITICAL NIGHT-LENGTH AND CIRCADIAN PERIOD</v>
      </c>
      <c r="G2559" t="str">
        <f>VLOOKUP($D2559,metadata!$B$2:$S$451,4,0)</f>
        <v>10.1177/074873049000500105</v>
      </c>
      <c r="H2559" t="str">
        <f>VLOOKUP($D2559,metadata!$B$2:$S$451,5,0)</f>
        <v>y</v>
      </c>
      <c r="I2559" t="str">
        <f>VLOOKUP($D2559,metadata!$B$2:$S$451,6,0)</f>
        <v>a</v>
      </c>
      <c r="J2559" t="str">
        <f>VLOOKUP($D2559,metadata!$B$2:$S$451,7,0)</f>
        <v>i</v>
      </c>
      <c r="K2559">
        <f>VLOOKUP($D2559,metadata!$B$2:$S$451,8,0)</f>
        <v>10</v>
      </c>
      <c r="L2559">
        <f>VLOOKUP($D2559,metadata!$B$2:$S$451,9,0)</f>
        <v>9</v>
      </c>
      <c r="M2559" t="str">
        <f>VLOOKUP($D2559,metadata!$B$2:$S$451,10,0)</f>
        <v/>
      </c>
      <c r="N2559" t="str">
        <f>VLOOKUP($D2559,metadata!$B$2:$S$451,11,0)</f>
        <v>Tetranychus urticae</v>
      </c>
      <c r="O2559" t="str">
        <f>VLOOKUP($D2559,metadata!$B$2:$S$451,12,0)</f>
        <v>Trombidiformes</v>
      </c>
      <c r="P2559" t="str">
        <f>VLOOKUP($D2559,metadata!$B$2:$S$451,13,0)</f>
        <v>A</v>
      </c>
      <c r="Q2559">
        <f>VLOOKUP($D2559,metadata!$B$2:$S$451,14,0)</f>
        <v>44.884999999999998</v>
      </c>
      <c r="R2559">
        <f>VLOOKUP($D2559,metadata!$B$2:$S$451,15,0)</f>
        <v>6.3561110000000003</v>
      </c>
      <c r="S2559" t="str">
        <f>VLOOKUP($D2559,metadata!$B$2:$S$451,16,0)</f>
        <v/>
      </c>
      <c r="T2559">
        <f>VLOOKUP($D2559,metadata!$B$2:$S$451,17,0)</f>
        <v>1515</v>
      </c>
      <c r="U2559" t="str">
        <f>VLOOKUP($D2559,metadata!$B$2:$S$451,18,0)</f>
        <v/>
      </c>
      <c r="V2559">
        <f>VLOOKUP($D2559,metadata!$B$2:$Z$451,19,0)</f>
        <v>200</v>
      </c>
      <c r="W2559" t="str">
        <f>VLOOKUP($D2559,metadata!$B$2:$Z$451,20,0)</f>
        <v>global average</v>
      </c>
      <c r="X2559" t="str">
        <f>VLOOKUP($D2559,metadata!$B$2:$Z$451,21,0)</f>
        <v/>
      </c>
      <c r="Y2559" t="str">
        <f>VLOOKUP($D2559,metadata!$B$2:$Z$451,22,0)</f>
        <v>56-2</v>
      </c>
      <c r="Z2559" t="str">
        <f>VLOOKUP($D2559,metadata!$B$2:$Z$451,23,0)</f>
        <v/>
      </c>
      <c r="AA2559" t="str">
        <f>VLOOKUP($D2559,metadata!$B$2:$Z$451,24,0)</f>
        <v/>
      </c>
      <c r="AB2559" t="str">
        <f>VLOOKUP($D2559,metadata!$B$2:$Z$451,25,0)</f>
        <v/>
      </c>
      <c r="AC2559">
        <v>13</v>
      </c>
      <c r="AD2559">
        <v>100.46641791044701</v>
      </c>
      <c r="AF2559">
        <f>IF(AE2559="",V2559,AE2559)</f>
        <v>200</v>
      </c>
      <c r="AG2559">
        <f>ROUND(AC2559,1)</f>
        <v>13</v>
      </c>
      <c r="AH2559">
        <v>1990</v>
      </c>
      <c r="AI2559" t="s">
        <v>37</v>
      </c>
      <c r="AJ2559" t="s">
        <v>37</v>
      </c>
    </row>
    <row r="2560" spans="3:36" x14ac:dyDescent="0.3">
      <c r="C2560">
        <v>2560</v>
      </c>
      <c r="D2560" t="str">
        <f t="shared" si="72"/>
        <v>56-A</v>
      </c>
      <c r="E2560" t="str">
        <f>VLOOKUP($D2560,metadata!$B$2:$S$451,2,0)</f>
        <v>VAZNUNES, M; KOVEOS, DS; VEERMAN, A</v>
      </c>
      <c r="F2560" t="str">
        <f>VLOOKUP($D2560,metadata!$B$2:$S$451,3,0)</f>
        <v>GEOGRAPHICAL VARIATION IN PHOTOPERIODIC INDUCTION OF DIAPAUSE IN THE SPIDER-MITE (TETRANYCHUS-URTICAE) - A CAUSAL RELATION BETWEEN CRITICAL NIGHT-LENGTH AND CIRCADIAN PERIOD</v>
      </c>
      <c r="G2560" t="str">
        <f>VLOOKUP($D2560,metadata!$B$2:$S$451,4,0)</f>
        <v>10.1177/074873049000500105</v>
      </c>
      <c r="H2560" t="str">
        <f>VLOOKUP($D2560,metadata!$B$2:$S$451,5,0)</f>
        <v>y</v>
      </c>
      <c r="I2560" t="str">
        <f>VLOOKUP($D2560,metadata!$B$2:$S$451,6,0)</f>
        <v>a</v>
      </c>
      <c r="J2560" t="str">
        <f>VLOOKUP($D2560,metadata!$B$2:$S$451,7,0)</f>
        <v>i</v>
      </c>
      <c r="K2560">
        <f>VLOOKUP($D2560,metadata!$B$2:$S$451,8,0)</f>
        <v>10</v>
      </c>
      <c r="L2560">
        <f>VLOOKUP($D2560,metadata!$B$2:$S$451,9,0)</f>
        <v>9</v>
      </c>
      <c r="M2560" t="str">
        <f>VLOOKUP($D2560,metadata!$B$2:$S$451,10,0)</f>
        <v/>
      </c>
      <c r="N2560" t="str">
        <f>VLOOKUP($D2560,metadata!$B$2:$S$451,11,0)</f>
        <v>Tetranychus urticae</v>
      </c>
      <c r="O2560" t="str">
        <f>VLOOKUP($D2560,metadata!$B$2:$S$451,12,0)</f>
        <v>Trombidiformes</v>
      </c>
      <c r="P2560" t="str">
        <f>VLOOKUP($D2560,metadata!$B$2:$S$451,13,0)</f>
        <v>A</v>
      </c>
      <c r="Q2560">
        <f>VLOOKUP($D2560,metadata!$B$2:$S$451,14,0)</f>
        <v>44.884999999999998</v>
      </c>
      <c r="R2560">
        <f>VLOOKUP($D2560,metadata!$B$2:$S$451,15,0)</f>
        <v>6.3561110000000003</v>
      </c>
      <c r="S2560" t="str">
        <f>VLOOKUP($D2560,metadata!$B$2:$S$451,16,0)</f>
        <v/>
      </c>
      <c r="T2560">
        <f>VLOOKUP($D2560,metadata!$B$2:$S$451,17,0)</f>
        <v>1515</v>
      </c>
      <c r="U2560" t="str">
        <f>VLOOKUP($D2560,metadata!$B$2:$S$451,18,0)</f>
        <v/>
      </c>
      <c r="V2560">
        <f>VLOOKUP($D2560,metadata!$B$2:$Z$451,19,0)</f>
        <v>200</v>
      </c>
      <c r="W2560" t="str">
        <f>VLOOKUP($D2560,metadata!$B$2:$Z$451,20,0)</f>
        <v>global average</v>
      </c>
      <c r="X2560" t="str">
        <f>VLOOKUP($D2560,metadata!$B$2:$Z$451,21,0)</f>
        <v/>
      </c>
      <c r="Y2560" t="str">
        <f>VLOOKUP($D2560,metadata!$B$2:$Z$451,22,0)</f>
        <v>56-2</v>
      </c>
      <c r="Z2560" t="str">
        <f>VLOOKUP($D2560,metadata!$B$2:$Z$451,23,0)</f>
        <v/>
      </c>
      <c r="AA2560" t="str">
        <f>VLOOKUP($D2560,metadata!$B$2:$Z$451,24,0)</f>
        <v/>
      </c>
      <c r="AB2560" t="str">
        <f>VLOOKUP($D2560,metadata!$B$2:$Z$451,25,0)</f>
        <v/>
      </c>
      <c r="AC2560">
        <v>13.976744186046499</v>
      </c>
      <c r="AD2560">
        <v>100.557532106907</v>
      </c>
      <c r="AF2560">
        <f>IF(AE2560="",V2560,AE2560)</f>
        <v>200</v>
      </c>
      <c r="AG2560">
        <f>ROUND(AC2560,1)</f>
        <v>14</v>
      </c>
      <c r="AH2560">
        <v>1990</v>
      </c>
      <c r="AI2560" t="s">
        <v>37</v>
      </c>
      <c r="AJ2560" t="s">
        <v>37</v>
      </c>
    </row>
    <row r="2561" spans="3:36" x14ac:dyDescent="0.3">
      <c r="C2561">
        <v>2561</v>
      </c>
      <c r="D2561" t="str">
        <f t="shared" si="72"/>
        <v>56-A</v>
      </c>
      <c r="E2561" t="str">
        <f>VLOOKUP($D2561,metadata!$B$2:$S$451,2,0)</f>
        <v>VAZNUNES, M; KOVEOS, DS; VEERMAN, A</v>
      </c>
      <c r="F2561" t="str">
        <f>VLOOKUP($D2561,metadata!$B$2:$S$451,3,0)</f>
        <v>GEOGRAPHICAL VARIATION IN PHOTOPERIODIC INDUCTION OF DIAPAUSE IN THE SPIDER-MITE (TETRANYCHUS-URTICAE) - A CAUSAL RELATION BETWEEN CRITICAL NIGHT-LENGTH AND CIRCADIAN PERIOD</v>
      </c>
      <c r="G2561" t="str">
        <f>VLOOKUP($D2561,metadata!$B$2:$S$451,4,0)</f>
        <v>10.1177/074873049000500105</v>
      </c>
      <c r="H2561" t="str">
        <f>VLOOKUP($D2561,metadata!$B$2:$S$451,5,0)</f>
        <v>y</v>
      </c>
      <c r="I2561" t="str">
        <f>VLOOKUP($D2561,metadata!$B$2:$S$451,6,0)</f>
        <v>a</v>
      </c>
      <c r="J2561" t="str">
        <f>VLOOKUP($D2561,metadata!$B$2:$S$451,7,0)</f>
        <v>i</v>
      </c>
      <c r="K2561">
        <f>VLOOKUP($D2561,metadata!$B$2:$S$451,8,0)</f>
        <v>10</v>
      </c>
      <c r="L2561">
        <f>VLOOKUP($D2561,metadata!$B$2:$S$451,9,0)</f>
        <v>9</v>
      </c>
      <c r="M2561" t="str">
        <f>VLOOKUP($D2561,metadata!$B$2:$S$451,10,0)</f>
        <v/>
      </c>
      <c r="N2561" t="str">
        <f>VLOOKUP($D2561,metadata!$B$2:$S$451,11,0)</f>
        <v>Tetranychus urticae</v>
      </c>
      <c r="O2561" t="str">
        <f>VLOOKUP($D2561,metadata!$B$2:$S$451,12,0)</f>
        <v>Trombidiformes</v>
      </c>
      <c r="P2561" t="str">
        <f>VLOOKUP($D2561,metadata!$B$2:$S$451,13,0)</f>
        <v>A</v>
      </c>
      <c r="Q2561">
        <f>VLOOKUP($D2561,metadata!$B$2:$S$451,14,0)</f>
        <v>44.884999999999998</v>
      </c>
      <c r="R2561">
        <f>VLOOKUP($D2561,metadata!$B$2:$S$451,15,0)</f>
        <v>6.3561110000000003</v>
      </c>
      <c r="S2561" t="str">
        <f>VLOOKUP($D2561,metadata!$B$2:$S$451,16,0)</f>
        <v/>
      </c>
      <c r="T2561">
        <f>VLOOKUP($D2561,metadata!$B$2:$S$451,17,0)</f>
        <v>1515</v>
      </c>
      <c r="U2561" t="str">
        <f>VLOOKUP($D2561,metadata!$B$2:$S$451,18,0)</f>
        <v/>
      </c>
      <c r="V2561">
        <f>VLOOKUP($D2561,metadata!$B$2:$Z$451,19,0)</f>
        <v>200</v>
      </c>
      <c r="W2561" t="str">
        <f>VLOOKUP($D2561,metadata!$B$2:$Z$451,20,0)</f>
        <v>global average</v>
      </c>
      <c r="X2561" t="str">
        <f>VLOOKUP($D2561,metadata!$B$2:$Z$451,21,0)</f>
        <v/>
      </c>
      <c r="Y2561" t="str">
        <f>VLOOKUP($D2561,metadata!$B$2:$Z$451,22,0)</f>
        <v>56-2</v>
      </c>
      <c r="Z2561" t="str">
        <f>VLOOKUP($D2561,metadata!$B$2:$Z$451,23,0)</f>
        <v/>
      </c>
      <c r="AA2561" t="str">
        <f>VLOOKUP($D2561,metadata!$B$2:$Z$451,24,0)</f>
        <v/>
      </c>
      <c r="AB2561" t="str">
        <f>VLOOKUP($D2561,metadata!$B$2:$Z$451,25,0)</f>
        <v/>
      </c>
      <c r="AC2561">
        <v>14.4883720930232</v>
      </c>
      <c r="AD2561">
        <v>69.261975008677496</v>
      </c>
      <c r="AF2561">
        <f>IF(AE2561="",V2561,AE2561)</f>
        <v>200</v>
      </c>
      <c r="AG2561">
        <f>ROUND(AC2561,1)</f>
        <v>14.5</v>
      </c>
      <c r="AH2561">
        <v>1990</v>
      </c>
      <c r="AI2561" t="s">
        <v>37</v>
      </c>
      <c r="AJ2561" t="s">
        <v>37</v>
      </c>
    </row>
    <row r="2562" spans="3:36" x14ac:dyDescent="0.3">
      <c r="C2562">
        <v>2562</v>
      </c>
      <c r="D2562" t="str">
        <f t="shared" ref="D2562:D2618" si="73">VLOOKUP(C2562,$A$1:$B$451,2)</f>
        <v>56-A</v>
      </c>
      <c r="E2562" t="str">
        <f>VLOOKUP($D2562,metadata!$B$2:$S$451,2,0)</f>
        <v>VAZNUNES, M; KOVEOS, DS; VEERMAN, A</v>
      </c>
      <c r="F2562" t="str">
        <f>VLOOKUP($D2562,metadata!$B$2:$S$451,3,0)</f>
        <v>GEOGRAPHICAL VARIATION IN PHOTOPERIODIC INDUCTION OF DIAPAUSE IN THE SPIDER-MITE (TETRANYCHUS-URTICAE) - A CAUSAL RELATION BETWEEN CRITICAL NIGHT-LENGTH AND CIRCADIAN PERIOD</v>
      </c>
      <c r="G2562" t="str">
        <f>VLOOKUP($D2562,metadata!$B$2:$S$451,4,0)</f>
        <v>10.1177/074873049000500105</v>
      </c>
      <c r="H2562" t="str">
        <f>VLOOKUP($D2562,metadata!$B$2:$S$451,5,0)</f>
        <v>y</v>
      </c>
      <c r="I2562" t="str">
        <f>VLOOKUP($D2562,metadata!$B$2:$S$451,6,0)</f>
        <v>a</v>
      </c>
      <c r="J2562" t="str">
        <f>VLOOKUP($D2562,metadata!$B$2:$S$451,7,0)</f>
        <v>i</v>
      </c>
      <c r="K2562">
        <f>VLOOKUP($D2562,metadata!$B$2:$S$451,8,0)</f>
        <v>10</v>
      </c>
      <c r="L2562">
        <f>VLOOKUP($D2562,metadata!$B$2:$S$451,9,0)</f>
        <v>9</v>
      </c>
      <c r="M2562" t="str">
        <f>VLOOKUP($D2562,metadata!$B$2:$S$451,10,0)</f>
        <v/>
      </c>
      <c r="N2562" t="str">
        <f>VLOOKUP($D2562,metadata!$B$2:$S$451,11,0)</f>
        <v>Tetranychus urticae</v>
      </c>
      <c r="O2562" t="str">
        <f>VLOOKUP($D2562,metadata!$B$2:$S$451,12,0)</f>
        <v>Trombidiformes</v>
      </c>
      <c r="P2562" t="str">
        <f>VLOOKUP($D2562,metadata!$B$2:$S$451,13,0)</f>
        <v>A</v>
      </c>
      <c r="Q2562">
        <f>VLOOKUP($D2562,metadata!$B$2:$S$451,14,0)</f>
        <v>44.884999999999998</v>
      </c>
      <c r="R2562">
        <f>VLOOKUP($D2562,metadata!$B$2:$S$451,15,0)</f>
        <v>6.3561110000000003</v>
      </c>
      <c r="S2562" t="str">
        <f>VLOOKUP($D2562,metadata!$B$2:$S$451,16,0)</f>
        <v/>
      </c>
      <c r="T2562">
        <f>VLOOKUP($D2562,metadata!$B$2:$S$451,17,0)</f>
        <v>1515</v>
      </c>
      <c r="U2562" t="str">
        <f>VLOOKUP($D2562,metadata!$B$2:$S$451,18,0)</f>
        <v/>
      </c>
      <c r="V2562">
        <f>VLOOKUP($D2562,metadata!$B$2:$Z$451,19,0)</f>
        <v>200</v>
      </c>
      <c r="W2562" t="str">
        <f>VLOOKUP($D2562,metadata!$B$2:$Z$451,20,0)</f>
        <v>global average</v>
      </c>
      <c r="X2562" t="str">
        <f>VLOOKUP($D2562,metadata!$B$2:$Z$451,21,0)</f>
        <v/>
      </c>
      <c r="Y2562" t="str">
        <f>VLOOKUP($D2562,metadata!$B$2:$Z$451,22,0)</f>
        <v>56-2</v>
      </c>
      <c r="Z2562" t="str">
        <f>VLOOKUP($D2562,metadata!$B$2:$Z$451,23,0)</f>
        <v/>
      </c>
      <c r="AA2562" t="str">
        <f>VLOOKUP($D2562,metadata!$B$2:$Z$451,24,0)</f>
        <v/>
      </c>
      <c r="AB2562" t="str">
        <f>VLOOKUP($D2562,metadata!$B$2:$Z$451,25,0)</f>
        <v/>
      </c>
      <c r="AC2562">
        <v>14.953488372093</v>
      </c>
      <c r="AD2562">
        <v>30.8725269003818</v>
      </c>
      <c r="AF2562">
        <f>IF(AE2562="",V2562,AE2562)</f>
        <v>200</v>
      </c>
      <c r="AG2562">
        <f>ROUND(AC2562,1)</f>
        <v>15</v>
      </c>
      <c r="AH2562">
        <v>1990</v>
      </c>
      <c r="AI2562" t="s">
        <v>37</v>
      </c>
      <c r="AJ2562" t="s">
        <v>37</v>
      </c>
    </row>
    <row r="2563" spans="3:36" x14ac:dyDescent="0.3">
      <c r="C2563">
        <v>2563</v>
      </c>
      <c r="D2563" t="str">
        <f t="shared" si="73"/>
        <v>56-A</v>
      </c>
      <c r="E2563" t="str">
        <f>VLOOKUP($D2563,metadata!$B$2:$S$451,2,0)</f>
        <v>VAZNUNES, M; KOVEOS, DS; VEERMAN, A</v>
      </c>
      <c r="F2563" t="str">
        <f>VLOOKUP($D2563,metadata!$B$2:$S$451,3,0)</f>
        <v>GEOGRAPHICAL VARIATION IN PHOTOPERIODIC INDUCTION OF DIAPAUSE IN THE SPIDER-MITE (TETRANYCHUS-URTICAE) - A CAUSAL RELATION BETWEEN CRITICAL NIGHT-LENGTH AND CIRCADIAN PERIOD</v>
      </c>
      <c r="G2563" t="str">
        <f>VLOOKUP($D2563,metadata!$B$2:$S$451,4,0)</f>
        <v>10.1177/074873049000500105</v>
      </c>
      <c r="H2563" t="str">
        <f>VLOOKUP($D2563,metadata!$B$2:$S$451,5,0)</f>
        <v>y</v>
      </c>
      <c r="I2563" t="str">
        <f>VLOOKUP($D2563,metadata!$B$2:$S$451,6,0)</f>
        <v>a</v>
      </c>
      <c r="J2563" t="str">
        <f>VLOOKUP($D2563,metadata!$B$2:$S$451,7,0)</f>
        <v>i</v>
      </c>
      <c r="K2563">
        <f>VLOOKUP($D2563,metadata!$B$2:$S$451,8,0)</f>
        <v>10</v>
      </c>
      <c r="L2563">
        <f>VLOOKUP($D2563,metadata!$B$2:$S$451,9,0)</f>
        <v>9</v>
      </c>
      <c r="M2563" t="str">
        <f>VLOOKUP($D2563,metadata!$B$2:$S$451,10,0)</f>
        <v/>
      </c>
      <c r="N2563" t="str">
        <f>VLOOKUP($D2563,metadata!$B$2:$S$451,11,0)</f>
        <v>Tetranychus urticae</v>
      </c>
      <c r="O2563" t="str">
        <f>VLOOKUP($D2563,metadata!$B$2:$S$451,12,0)</f>
        <v>Trombidiformes</v>
      </c>
      <c r="P2563" t="str">
        <f>VLOOKUP($D2563,metadata!$B$2:$S$451,13,0)</f>
        <v>A</v>
      </c>
      <c r="Q2563">
        <f>VLOOKUP($D2563,metadata!$B$2:$S$451,14,0)</f>
        <v>44.884999999999998</v>
      </c>
      <c r="R2563">
        <f>VLOOKUP($D2563,metadata!$B$2:$S$451,15,0)</f>
        <v>6.3561110000000003</v>
      </c>
      <c r="S2563" t="str">
        <f>VLOOKUP($D2563,metadata!$B$2:$S$451,16,0)</f>
        <v/>
      </c>
      <c r="T2563">
        <f>VLOOKUP($D2563,metadata!$B$2:$S$451,17,0)</f>
        <v>1515</v>
      </c>
      <c r="U2563" t="str">
        <f>VLOOKUP($D2563,metadata!$B$2:$S$451,18,0)</f>
        <v/>
      </c>
      <c r="V2563">
        <f>VLOOKUP($D2563,metadata!$B$2:$Z$451,19,0)</f>
        <v>200</v>
      </c>
      <c r="W2563" t="str">
        <f>VLOOKUP($D2563,metadata!$B$2:$Z$451,20,0)</f>
        <v>global average</v>
      </c>
      <c r="X2563" t="str">
        <f>VLOOKUP($D2563,metadata!$B$2:$Z$451,21,0)</f>
        <v/>
      </c>
      <c r="Y2563" t="str">
        <f>VLOOKUP($D2563,metadata!$B$2:$Z$451,22,0)</f>
        <v>56-2</v>
      </c>
      <c r="Z2563" t="str">
        <f>VLOOKUP($D2563,metadata!$B$2:$Z$451,23,0)</f>
        <v/>
      </c>
      <c r="AA2563" t="str">
        <f>VLOOKUP($D2563,metadata!$B$2:$Z$451,24,0)</f>
        <v/>
      </c>
      <c r="AB2563" t="str">
        <f>VLOOKUP($D2563,metadata!$B$2:$Z$451,25,0)</f>
        <v/>
      </c>
      <c r="AC2563">
        <v>15.465116279069701</v>
      </c>
      <c r="AD2563">
        <v>-0.79616452620615497</v>
      </c>
      <c r="AF2563">
        <f>IF(AE2563="",V2563,AE2563)</f>
        <v>200</v>
      </c>
      <c r="AG2563">
        <f>ROUND(AC2563,1)</f>
        <v>15.5</v>
      </c>
      <c r="AH2563">
        <v>1990</v>
      </c>
      <c r="AI2563" t="s">
        <v>37</v>
      </c>
      <c r="AJ2563" t="s">
        <v>37</v>
      </c>
    </row>
    <row r="2564" spans="3:36" x14ac:dyDescent="0.3">
      <c r="C2564">
        <v>2564</v>
      </c>
      <c r="D2564" t="str">
        <f t="shared" si="73"/>
        <v>56-A</v>
      </c>
      <c r="E2564" t="str">
        <f>VLOOKUP($D2564,metadata!$B$2:$S$451,2,0)</f>
        <v>VAZNUNES, M; KOVEOS, DS; VEERMAN, A</v>
      </c>
      <c r="F2564" t="str">
        <f>VLOOKUP($D2564,metadata!$B$2:$S$451,3,0)</f>
        <v>GEOGRAPHICAL VARIATION IN PHOTOPERIODIC INDUCTION OF DIAPAUSE IN THE SPIDER-MITE (TETRANYCHUS-URTICAE) - A CAUSAL RELATION BETWEEN CRITICAL NIGHT-LENGTH AND CIRCADIAN PERIOD</v>
      </c>
      <c r="G2564" t="str">
        <f>VLOOKUP($D2564,metadata!$B$2:$S$451,4,0)</f>
        <v>10.1177/074873049000500105</v>
      </c>
      <c r="H2564" t="str">
        <f>VLOOKUP($D2564,metadata!$B$2:$S$451,5,0)</f>
        <v>y</v>
      </c>
      <c r="I2564" t="str">
        <f>VLOOKUP($D2564,metadata!$B$2:$S$451,6,0)</f>
        <v>a</v>
      </c>
      <c r="J2564" t="str">
        <f>VLOOKUP($D2564,metadata!$B$2:$S$451,7,0)</f>
        <v>i</v>
      </c>
      <c r="K2564">
        <f>VLOOKUP($D2564,metadata!$B$2:$S$451,8,0)</f>
        <v>10</v>
      </c>
      <c r="L2564">
        <f>VLOOKUP($D2564,metadata!$B$2:$S$451,9,0)</f>
        <v>9</v>
      </c>
      <c r="M2564" t="str">
        <f>VLOOKUP($D2564,metadata!$B$2:$S$451,10,0)</f>
        <v/>
      </c>
      <c r="N2564" t="str">
        <f>VLOOKUP($D2564,metadata!$B$2:$S$451,11,0)</f>
        <v>Tetranychus urticae</v>
      </c>
      <c r="O2564" t="str">
        <f>VLOOKUP($D2564,metadata!$B$2:$S$451,12,0)</f>
        <v>Trombidiformes</v>
      </c>
      <c r="P2564" t="str">
        <f>VLOOKUP($D2564,metadata!$B$2:$S$451,13,0)</f>
        <v>A</v>
      </c>
      <c r="Q2564">
        <f>VLOOKUP($D2564,metadata!$B$2:$S$451,14,0)</f>
        <v>44.884999999999998</v>
      </c>
      <c r="R2564">
        <f>VLOOKUP($D2564,metadata!$B$2:$S$451,15,0)</f>
        <v>6.3561110000000003</v>
      </c>
      <c r="S2564" t="str">
        <f>VLOOKUP($D2564,metadata!$B$2:$S$451,16,0)</f>
        <v/>
      </c>
      <c r="T2564">
        <f>VLOOKUP($D2564,metadata!$B$2:$S$451,17,0)</f>
        <v>1515</v>
      </c>
      <c r="U2564" t="str">
        <f>VLOOKUP($D2564,metadata!$B$2:$S$451,18,0)</f>
        <v/>
      </c>
      <c r="V2564">
        <f>VLOOKUP($D2564,metadata!$B$2:$Z$451,19,0)</f>
        <v>200</v>
      </c>
      <c r="W2564" t="str">
        <f>VLOOKUP($D2564,metadata!$B$2:$Z$451,20,0)</f>
        <v>global average</v>
      </c>
      <c r="X2564" t="str">
        <f>VLOOKUP($D2564,metadata!$B$2:$Z$451,21,0)</f>
        <v/>
      </c>
      <c r="Y2564" t="str">
        <f>VLOOKUP($D2564,metadata!$B$2:$Z$451,22,0)</f>
        <v>56-2</v>
      </c>
      <c r="Z2564" t="str">
        <f>VLOOKUP($D2564,metadata!$B$2:$Z$451,23,0)</f>
        <v/>
      </c>
      <c r="AA2564" t="str">
        <f>VLOOKUP($D2564,metadata!$B$2:$Z$451,24,0)</f>
        <v/>
      </c>
      <c r="AB2564" t="str">
        <f>VLOOKUP($D2564,metadata!$B$2:$Z$451,25,0)</f>
        <v/>
      </c>
      <c r="AC2564">
        <v>16.0697674418604</v>
      </c>
      <c r="AD2564">
        <v>-0.73976049982641701</v>
      </c>
      <c r="AF2564">
        <f>IF(AE2564="",V2564,AE2564)</f>
        <v>200</v>
      </c>
      <c r="AG2564">
        <v>16</v>
      </c>
      <c r="AH2564">
        <v>1990</v>
      </c>
      <c r="AI2564" t="s">
        <v>37</v>
      </c>
      <c r="AJ2564" t="s">
        <v>37</v>
      </c>
    </row>
    <row r="2565" spans="3:36" x14ac:dyDescent="0.3">
      <c r="C2565">
        <v>2565</v>
      </c>
      <c r="D2565" t="str">
        <f t="shared" si="73"/>
        <v>56-A</v>
      </c>
      <c r="E2565" t="str">
        <f>VLOOKUP($D2565,metadata!$B$2:$S$451,2,0)</f>
        <v>VAZNUNES, M; KOVEOS, DS; VEERMAN, A</v>
      </c>
      <c r="F2565" t="str">
        <f>VLOOKUP($D2565,metadata!$B$2:$S$451,3,0)</f>
        <v>GEOGRAPHICAL VARIATION IN PHOTOPERIODIC INDUCTION OF DIAPAUSE IN THE SPIDER-MITE (TETRANYCHUS-URTICAE) - A CAUSAL RELATION BETWEEN CRITICAL NIGHT-LENGTH AND CIRCADIAN PERIOD</v>
      </c>
      <c r="G2565" t="str">
        <f>VLOOKUP($D2565,metadata!$B$2:$S$451,4,0)</f>
        <v>10.1177/074873049000500105</v>
      </c>
      <c r="H2565" t="str">
        <f>VLOOKUP($D2565,metadata!$B$2:$S$451,5,0)</f>
        <v>y</v>
      </c>
      <c r="I2565" t="str">
        <f>VLOOKUP($D2565,metadata!$B$2:$S$451,6,0)</f>
        <v>a</v>
      </c>
      <c r="J2565" t="str">
        <f>VLOOKUP($D2565,metadata!$B$2:$S$451,7,0)</f>
        <v>i</v>
      </c>
      <c r="K2565">
        <f>VLOOKUP($D2565,metadata!$B$2:$S$451,8,0)</f>
        <v>10</v>
      </c>
      <c r="L2565">
        <f>VLOOKUP($D2565,metadata!$B$2:$S$451,9,0)</f>
        <v>9</v>
      </c>
      <c r="M2565" t="str">
        <f>VLOOKUP($D2565,metadata!$B$2:$S$451,10,0)</f>
        <v/>
      </c>
      <c r="N2565" t="str">
        <f>VLOOKUP($D2565,metadata!$B$2:$S$451,11,0)</f>
        <v>Tetranychus urticae</v>
      </c>
      <c r="O2565" t="str">
        <f>VLOOKUP($D2565,metadata!$B$2:$S$451,12,0)</f>
        <v>Trombidiformes</v>
      </c>
      <c r="P2565" t="str">
        <f>VLOOKUP($D2565,metadata!$B$2:$S$451,13,0)</f>
        <v>A</v>
      </c>
      <c r="Q2565">
        <f>VLOOKUP($D2565,metadata!$B$2:$S$451,14,0)</f>
        <v>44.884999999999998</v>
      </c>
      <c r="R2565">
        <f>VLOOKUP($D2565,metadata!$B$2:$S$451,15,0)</f>
        <v>6.3561110000000003</v>
      </c>
      <c r="S2565" t="str">
        <f>VLOOKUP($D2565,metadata!$B$2:$S$451,16,0)</f>
        <v/>
      </c>
      <c r="T2565">
        <f>VLOOKUP($D2565,metadata!$B$2:$S$451,17,0)</f>
        <v>1515</v>
      </c>
      <c r="U2565" t="str">
        <f>VLOOKUP($D2565,metadata!$B$2:$S$451,18,0)</f>
        <v/>
      </c>
      <c r="V2565">
        <f>VLOOKUP($D2565,metadata!$B$2:$Z$451,19,0)</f>
        <v>200</v>
      </c>
      <c r="W2565" t="str">
        <f>VLOOKUP($D2565,metadata!$B$2:$Z$451,20,0)</f>
        <v>global average</v>
      </c>
      <c r="X2565" t="str">
        <f>VLOOKUP($D2565,metadata!$B$2:$Z$451,21,0)</f>
        <v/>
      </c>
      <c r="Y2565" t="str">
        <f>VLOOKUP($D2565,metadata!$B$2:$Z$451,22,0)</f>
        <v>56-2</v>
      </c>
      <c r="Z2565" t="str">
        <f>VLOOKUP($D2565,metadata!$B$2:$Z$451,23,0)</f>
        <v/>
      </c>
      <c r="AA2565" t="str">
        <f>VLOOKUP($D2565,metadata!$B$2:$Z$451,24,0)</f>
        <v/>
      </c>
      <c r="AB2565" t="str">
        <f>VLOOKUP($D2565,metadata!$B$2:$Z$451,25,0)</f>
        <v/>
      </c>
      <c r="AC2565">
        <v>16.953488372092998</v>
      </c>
      <c r="AD2565">
        <v>-0.65732384588682102</v>
      </c>
      <c r="AF2565">
        <f>IF(AE2565="",V2565,AE2565)</f>
        <v>200</v>
      </c>
      <c r="AG2565">
        <f>ROUND(AC2565,1)</f>
        <v>17</v>
      </c>
      <c r="AH2565">
        <v>1990</v>
      </c>
      <c r="AI2565" t="s">
        <v>37</v>
      </c>
      <c r="AJ2565" t="s">
        <v>37</v>
      </c>
    </row>
    <row r="2566" spans="3:36" x14ac:dyDescent="0.3">
      <c r="C2566">
        <v>2566</v>
      </c>
      <c r="D2566" t="str">
        <f t="shared" si="73"/>
        <v>56-A</v>
      </c>
      <c r="E2566" t="str">
        <f>VLOOKUP($D2566,metadata!$B$2:$S$451,2,0)</f>
        <v>VAZNUNES, M; KOVEOS, DS; VEERMAN, A</v>
      </c>
      <c r="F2566" t="str">
        <f>VLOOKUP($D2566,metadata!$B$2:$S$451,3,0)</f>
        <v>GEOGRAPHICAL VARIATION IN PHOTOPERIODIC INDUCTION OF DIAPAUSE IN THE SPIDER-MITE (TETRANYCHUS-URTICAE) - A CAUSAL RELATION BETWEEN CRITICAL NIGHT-LENGTH AND CIRCADIAN PERIOD</v>
      </c>
      <c r="G2566" t="str">
        <f>VLOOKUP($D2566,metadata!$B$2:$S$451,4,0)</f>
        <v>10.1177/074873049000500105</v>
      </c>
      <c r="H2566" t="str">
        <f>VLOOKUP($D2566,metadata!$B$2:$S$451,5,0)</f>
        <v>y</v>
      </c>
      <c r="I2566" t="str">
        <f>VLOOKUP($D2566,metadata!$B$2:$S$451,6,0)</f>
        <v>a</v>
      </c>
      <c r="J2566" t="str">
        <f>VLOOKUP($D2566,metadata!$B$2:$S$451,7,0)</f>
        <v>i</v>
      </c>
      <c r="K2566">
        <f>VLOOKUP($D2566,metadata!$B$2:$S$451,8,0)</f>
        <v>10</v>
      </c>
      <c r="L2566">
        <f>VLOOKUP($D2566,metadata!$B$2:$S$451,9,0)</f>
        <v>9</v>
      </c>
      <c r="M2566" t="str">
        <f>VLOOKUP($D2566,metadata!$B$2:$S$451,10,0)</f>
        <v/>
      </c>
      <c r="N2566" t="str">
        <f>VLOOKUP($D2566,metadata!$B$2:$S$451,11,0)</f>
        <v>Tetranychus urticae</v>
      </c>
      <c r="O2566" t="str">
        <f>VLOOKUP($D2566,metadata!$B$2:$S$451,12,0)</f>
        <v>Trombidiformes</v>
      </c>
      <c r="P2566" t="str">
        <f>VLOOKUP($D2566,metadata!$B$2:$S$451,13,0)</f>
        <v>A</v>
      </c>
      <c r="Q2566">
        <f>VLOOKUP($D2566,metadata!$B$2:$S$451,14,0)</f>
        <v>44.884999999999998</v>
      </c>
      <c r="R2566">
        <f>VLOOKUP($D2566,metadata!$B$2:$S$451,15,0)</f>
        <v>6.3561110000000003</v>
      </c>
      <c r="S2566" t="str">
        <f>VLOOKUP($D2566,metadata!$B$2:$S$451,16,0)</f>
        <v/>
      </c>
      <c r="T2566">
        <f>VLOOKUP($D2566,metadata!$B$2:$S$451,17,0)</f>
        <v>1515</v>
      </c>
      <c r="U2566" t="str">
        <f>VLOOKUP($D2566,metadata!$B$2:$S$451,18,0)</f>
        <v/>
      </c>
      <c r="V2566">
        <f>VLOOKUP($D2566,metadata!$B$2:$Z$451,19,0)</f>
        <v>200</v>
      </c>
      <c r="W2566" t="str">
        <f>VLOOKUP($D2566,metadata!$B$2:$Z$451,20,0)</f>
        <v>global average</v>
      </c>
      <c r="X2566" t="str">
        <f>VLOOKUP($D2566,metadata!$B$2:$Z$451,21,0)</f>
        <v/>
      </c>
      <c r="Y2566" t="str">
        <f>VLOOKUP($D2566,metadata!$B$2:$Z$451,22,0)</f>
        <v>56-2</v>
      </c>
      <c r="Z2566" t="str">
        <f>VLOOKUP($D2566,metadata!$B$2:$Z$451,23,0)</f>
        <v/>
      </c>
      <c r="AA2566" t="str">
        <f>VLOOKUP($D2566,metadata!$B$2:$Z$451,24,0)</f>
        <v/>
      </c>
      <c r="AB2566" t="str">
        <f>VLOOKUP($D2566,metadata!$B$2:$Z$451,25,0)</f>
        <v/>
      </c>
      <c r="AC2566">
        <v>17.976744186046499</v>
      </c>
      <c r="AD2566">
        <v>-0.56187087816726899</v>
      </c>
      <c r="AF2566">
        <f>IF(AE2566="",V2566,AE2566)</f>
        <v>200</v>
      </c>
      <c r="AG2566">
        <f>ROUND(AC2566,1)</f>
        <v>18</v>
      </c>
      <c r="AH2566">
        <v>1990</v>
      </c>
      <c r="AI2566" t="s">
        <v>37</v>
      </c>
      <c r="AJ2566" t="s">
        <v>37</v>
      </c>
    </row>
    <row r="2567" spans="3:36" x14ac:dyDescent="0.3">
      <c r="C2567">
        <v>2567</v>
      </c>
      <c r="D2567" t="str">
        <f t="shared" si="73"/>
        <v>56-T1</v>
      </c>
      <c r="E2567" t="str">
        <f>VLOOKUP($D2567,metadata!$B$2:$S$451,2,0)</f>
        <v>VAZNUNES, M; KOVEOS, DS; VEERMAN, A</v>
      </c>
      <c r="F2567" t="str">
        <f>VLOOKUP($D2567,metadata!$B$2:$S$451,3,0)</f>
        <v>GEOGRAPHICAL VARIATION IN PHOTOPERIODIC INDUCTION OF DIAPAUSE IN THE SPIDER-MITE (TETRANYCHUS-URTICAE) - A CAUSAL RELATION BETWEEN CRITICAL NIGHT-LENGTH AND CIRCADIAN PERIOD</v>
      </c>
      <c r="G2567" t="str">
        <f>VLOOKUP($D2567,metadata!$B$2:$S$451,4,0)</f>
        <v>10.1177/074873049000500105</v>
      </c>
      <c r="H2567" t="str">
        <f>VLOOKUP($D2567,metadata!$B$2:$S$451,5,0)</f>
        <v>y</v>
      </c>
      <c r="I2567" t="str">
        <f>VLOOKUP($D2567,metadata!$B$2:$S$451,6,0)</f>
        <v>a</v>
      </c>
      <c r="J2567" t="str">
        <f>VLOOKUP($D2567,metadata!$B$2:$S$451,7,0)</f>
        <v>i</v>
      </c>
      <c r="K2567">
        <f>VLOOKUP($D2567,metadata!$B$2:$S$451,8,0)</f>
        <v>10</v>
      </c>
      <c r="L2567">
        <f>VLOOKUP($D2567,metadata!$B$2:$S$451,9,0)</f>
        <v>8</v>
      </c>
      <c r="M2567" t="str">
        <f>VLOOKUP($D2567,metadata!$B$2:$S$451,10,0)</f>
        <v/>
      </c>
      <c r="N2567" t="str">
        <f>VLOOKUP($D2567,metadata!$B$2:$S$451,11,0)</f>
        <v>Tetranychus urticae</v>
      </c>
      <c r="O2567" t="str">
        <f>VLOOKUP($D2567,metadata!$B$2:$S$451,12,0)</f>
        <v>Trombidiformes</v>
      </c>
      <c r="P2567" t="str">
        <f>VLOOKUP($D2567,metadata!$B$2:$S$451,13,0)</f>
        <v>T1</v>
      </c>
      <c r="Q2567">
        <f>VLOOKUP($D2567,metadata!$B$2:$S$451,14,0)</f>
        <v>40.647221999999999</v>
      </c>
      <c r="R2567">
        <f>VLOOKUP($D2567,metadata!$B$2:$S$451,15,0)</f>
        <v>22.963889000000002</v>
      </c>
      <c r="S2567" t="str">
        <f>VLOOKUP($D2567,metadata!$B$2:$S$451,16,0)</f>
        <v/>
      </c>
      <c r="T2567" t="str">
        <f>VLOOKUP($D2567,metadata!$B$2:$S$451,17,0)</f>
        <v/>
      </c>
      <c r="U2567" t="str">
        <f>VLOOKUP($D2567,metadata!$B$2:$S$451,18,0)</f>
        <v/>
      </c>
      <c r="V2567">
        <f>VLOOKUP($D2567,metadata!$B$2:$Z$451,19,0)</f>
        <v>200</v>
      </c>
      <c r="W2567" t="str">
        <f>VLOOKUP($D2567,metadata!$B$2:$Z$451,20,0)</f>
        <v>global average</v>
      </c>
      <c r="X2567" t="str">
        <f>VLOOKUP($D2567,metadata!$B$2:$Z$451,21,0)</f>
        <v/>
      </c>
      <c r="Y2567" t="str">
        <f>VLOOKUP($D2567,metadata!$B$2:$Z$451,22,0)</f>
        <v>56-2</v>
      </c>
      <c r="Z2567" t="str">
        <f>VLOOKUP($D2567,metadata!$B$2:$Z$451,23,0)</f>
        <v/>
      </c>
      <c r="AA2567" t="str">
        <f>VLOOKUP($D2567,metadata!$B$2:$Z$451,24,0)</f>
        <v/>
      </c>
      <c r="AB2567" t="str">
        <f>VLOOKUP($D2567,metadata!$B$2:$Z$451,25,0)</f>
        <v/>
      </c>
      <c r="AC2567">
        <v>8.0641074692853802</v>
      </c>
      <c r="AD2567">
        <v>76.1942212586262</v>
      </c>
      <c r="AF2567">
        <f>IF(AE2567="",V2567,AE2567)</f>
        <v>200</v>
      </c>
      <c r="AG2567">
        <v>8</v>
      </c>
      <c r="AH2567">
        <v>1990</v>
      </c>
      <c r="AI2567" t="s">
        <v>37</v>
      </c>
      <c r="AJ2567" t="s">
        <v>37</v>
      </c>
    </row>
    <row r="2568" spans="3:36" x14ac:dyDescent="0.3">
      <c r="C2568">
        <v>2568</v>
      </c>
      <c r="D2568" t="str">
        <f t="shared" si="73"/>
        <v>56-T1</v>
      </c>
      <c r="E2568" t="str">
        <f>VLOOKUP($D2568,metadata!$B$2:$S$451,2,0)</f>
        <v>VAZNUNES, M; KOVEOS, DS; VEERMAN, A</v>
      </c>
      <c r="F2568" t="str">
        <f>VLOOKUP($D2568,metadata!$B$2:$S$451,3,0)</f>
        <v>GEOGRAPHICAL VARIATION IN PHOTOPERIODIC INDUCTION OF DIAPAUSE IN THE SPIDER-MITE (TETRANYCHUS-URTICAE) - A CAUSAL RELATION BETWEEN CRITICAL NIGHT-LENGTH AND CIRCADIAN PERIOD</v>
      </c>
      <c r="G2568" t="str">
        <f>VLOOKUP($D2568,metadata!$B$2:$S$451,4,0)</f>
        <v>10.1177/074873049000500105</v>
      </c>
      <c r="H2568" t="str">
        <f>VLOOKUP($D2568,metadata!$B$2:$S$451,5,0)</f>
        <v>y</v>
      </c>
      <c r="I2568" t="str">
        <f>VLOOKUP($D2568,metadata!$B$2:$S$451,6,0)</f>
        <v>a</v>
      </c>
      <c r="J2568" t="str">
        <f>VLOOKUP($D2568,metadata!$B$2:$S$451,7,0)</f>
        <v>i</v>
      </c>
      <c r="K2568">
        <f>VLOOKUP($D2568,metadata!$B$2:$S$451,8,0)</f>
        <v>10</v>
      </c>
      <c r="L2568">
        <f>VLOOKUP($D2568,metadata!$B$2:$S$451,9,0)</f>
        <v>8</v>
      </c>
      <c r="M2568" t="str">
        <f>VLOOKUP($D2568,metadata!$B$2:$S$451,10,0)</f>
        <v/>
      </c>
      <c r="N2568" t="str">
        <f>VLOOKUP($D2568,metadata!$B$2:$S$451,11,0)</f>
        <v>Tetranychus urticae</v>
      </c>
      <c r="O2568" t="str">
        <f>VLOOKUP($D2568,metadata!$B$2:$S$451,12,0)</f>
        <v>Trombidiformes</v>
      </c>
      <c r="P2568" t="str">
        <f>VLOOKUP($D2568,metadata!$B$2:$S$451,13,0)</f>
        <v>T1</v>
      </c>
      <c r="Q2568">
        <f>VLOOKUP($D2568,metadata!$B$2:$S$451,14,0)</f>
        <v>40.647221999999999</v>
      </c>
      <c r="R2568">
        <f>VLOOKUP($D2568,metadata!$B$2:$S$451,15,0)</f>
        <v>22.963889000000002</v>
      </c>
      <c r="S2568" t="str">
        <f>VLOOKUP($D2568,metadata!$B$2:$S$451,16,0)</f>
        <v/>
      </c>
      <c r="T2568" t="str">
        <f>VLOOKUP($D2568,metadata!$B$2:$S$451,17,0)</f>
        <v/>
      </c>
      <c r="U2568" t="str">
        <f>VLOOKUP($D2568,metadata!$B$2:$S$451,18,0)</f>
        <v/>
      </c>
      <c r="V2568">
        <f>VLOOKUP($D2568,metadata!$B$2:$Z$451,19,0)</f>
        <v>200</v>
      </c>
      <c r="W2568" t="str">
        <f>VLOOKUP($D2568,metadata!$B$2:$Z$451,20,0)</f>
        <v>global average</v>
      </c>
      <c r="X2568" t="str">
        <f>VLOOKUP($D2568,metadata!$B$2:$Z$451,21,0)</f>
        <v/>
      </c>
      <c r="Y2568" t="str">
        <f>VLOOKUP($D2568,metadata!$B$2:$Z$451,22,0)</f>
        <v>56-2</v>
      </c>
      <c r="Z2568" t="str">
        <f>VLOOKUP($D2568,metadata!$B$2:$Z$451,23,0)</f>
        <v/>
      </c>
      <c r="AA2568" t="str">
        <f>VLOOKUP($D2568,metadata!$B$2:$Z$451,24,0)</f>
        <v/>
      </c>
      <c r="AB2568" t="str">
        <f>VLOOKUP($D2568,metadata!$B$2:$Z$451,25,0)</f>
        <v/>
      </c>
      <c r="AC2568">
        <v>8.9686689622922202</v>
      </c>
      <c r="AD2568">
        <v>73.346653629780704</v>
      </c>
      <c r="AF2568">
        <f>IF(AE2568="",V2568,AE2568)</f>
        <v>200</v>
      </c>
      <c r="AG2568">
        <f>ROUND(AC2568,1)</f>
        <v>9</v>
      </c>
      <c r="AH2568">
        <v>1990</v>
      </c>
      <c r="AI2568" t="s">
        <v>37</v>
      </c>
      <c r="AJ2568" t="s">
        <v>37</v>
      </c>
    </row>
    <row r="2569" spans="3:36" x14ac:dyDescent="0.3">
      <c r="C2569">
        <v>2569</v>
      </c>
      <c r="D2569" t="str">
        <f t="shared" si="73"/>
        <v>56-T1</v>
      </c>
      <c r="E2569" t="str">
        <f>VLOOKUP($D2569,metadata!$B$2:$S$451,2,0)</f>
        <v>VAZNUNES, M; KOVEOS, DS; VEERMAN, A</v>
      </c>
      <c r="F2569" t="str">
        <f>VLOOKUP($D2569,metadata!$B$2:$S$451,3,0)</f>
        <v>GEOGRAPHICAL VARIATION IN PHOTOPERIODIC INDUCTION OF DIAPAUSE IN THE SPIDER-MITE (TETRANYCHUS-URTICAE) - A CAUSAL RELATION BETWEEN CRITICAL NIGHT-LENGTH AND CIRCADIAN PERIOD</v>
      </c>
      <c r="G2569" t="str">
        <f>VLOOKUP($D2569,metadata!$B$2:$S$451,4,0)</f>
        <v>10.1177/074873049000500105</v>
      </c>
      <c r="H2569" t="str">
        <f>VLOOKUP($D2569,metadata!$B$2:$S$451,5,0)</f>
        <v>y</v>
      </c>
      <c r="I2569" t="str">
        <f>VLOOKUP($D2569,metadata!$B$2:$S$451,6,0)</f>
        <v>a</v>
      </c>
      <c r="J2569" t="str">
        <f>VLOOKUP($D2569,metadata!$B$2:$S$451,7,0)</f>
        <v>i</v>
      </c>
      <c r="K2569">
        <f>VLOOKUP($D2569,metadata!$B$2:$S$451,8,0)</f>
        <v>10</v>
      </c>
      <c r="L2569">
        <f>VLOOKUP($D2569,metadata!$B$2:$S$451,9,0)</f>
        <v>8</v>
      </c>
      <c r="M2569" t="str">
        <f>VLOOKUP($D2569,metadata!$B$2:$S$451,10,0)</f>
        <v/>
      </c>
      <c r="N2569" t="str">
        <f>VLOOKUP($D2569,metadata!$B$2:$S$451,11,0)</f>
        <v>Tetranychus urticae</v>
      </c>
      <c r="O2569" t="str">
        <f>VLOOKUP($D2569,metadata!$B$2:$S$451,12,0)</f>
        <v>Trombidiformes</v>
      </c>
      <c r="P2569" t="str">
        <f>VLOOKUP($D2569,metadata!$B$2:$S$451,13,0)</f>
        <v>T1</v>
      </c>
      <c r="Q2569">
        <f>VLOOKUP($D2569,metadata!$B$2:$S$451,14,0)</f>
        <v>40.647221999999999</v>
      </c>
      <c r="R2569">
        <f>VLOOKUP($D2569,metadata!$B$2:$S$451,15,0)</f>
        <v>22.963889000000002</v>
      </c>
      <c r="S2569" t="str">
        <f>VLOOKUP($D2569,metadata!$B$2:$S$451,16,0)</f>
        <v/>
      </c>
      <c r="T2569" t="str">
        <f>VLOOKUP($D2569,metadata!$B$2:$S$451,17,0)</f>
        <v/>
      </c>
      <c r="U2569" t="str">
        <f>VLOOKUP($D2569,metadata!$B$2:$S$451,18,0)</f>
        <v/>
      </c>
      <c r="V2569">
        <f>VLOOKUP($D2569,metadata!$B$2:$Z$451,19,0)</f>
        <v>200</v>
      </c>
      <c r="W2569" t="str">
        <f>VLOOKUP($D2569,metadata!$B$2:$Z$451,20,0)</f>
        <v>global average</v>
      </c>
      <c r="X2569" t="str">
        <f>VLOOKUP($D2569,metadata!$B$2:$Z$451,21,0)</f>
        <v/>
      </c>
      <c r="Y2569" t="str">
        <f>VLOOKUP($D2569,metadata!$B$2:$Z$451,22,0)</f>
        <v>56-2</v>
      </c>
      <c r="Z2569" t="str">
        <f>VLOOKUP($D2569,metadata!$B$2:$Z$451,23,0)</f>
        <v/>
      </c>
      <c r="AA2569" t="str">
        <f>VLOOKUP($D2569,metadata!$B$2:$Z$451,24,0)</f>
        <v/>
      </c>
      <c r="AB2569" t="str">
        <f>VLOOKUP($D2569,metadata!$B$2:$Z$451,25,0)</f>
        <v/>
      </c>
      <c r="AC2569">
        <v>10.0374952174467</v>
      </c>
      <c r="AD2569">
        <v>78.206436253879104</v>
      </c>
      <c r="AF2569">
        <f>IF(AE2569="",V2569,AE2569)</f>
        <v>200</v>
      </c>
      <c r="AG2569">
        <f>ROUND(AC2569,1)</f>
        <v>10</v>
      </c>
      <c r="AH2569">
        <v>1990</v>
      </c>
      <c r="AI2569" t="s">
        <v>37</v>
      </c>
      <c r="AJ2569" t="s">
        <v>37</v>
      </c>
    </row>
    <row r="2570" spans="3:36" x14ac:dyDescent="0.3">
      <c r="C2570">
        <v>2570</v>
      </c>
      <c r="D2570" t="str">
        <f t="shared" si="73"/>
        <v>56-T1</v>
      </c>
      <c r="E2570" t="str">
        <f>VLOOKUP($D2570,metadata!$B$2:$S$451,2,0)</f>
        <v>VAZNUNES, M; KOVEOS, DS; VEERMAN, A</v>
      </c>
      <c r="F2570" t="str">
        <f>VLOOKUP($D2570,metadata!$B$2:$S$451,3,0)</f>
        <v>GEOGRAPHICAL VARIATION IN PHOTOPERIODIC INDUCTION OF DIAPAUSE IN THE SPIDER-MITE (TETRANYCHUS-URTICAE) - A CAUSAL RELATION BETWEEN CRITICAL NIGHT-LENGTH AND CIRCADIAN PERIOD</v>
      </c>
      <c r="G2570" t="str">
        <f>VLOOKUP($D2570,metadata!$B$2:$S$451,4,0)</f>
        <v>10.1177/074873049000500105</v>
      </c>
      <c r="H2570" t="str">
        <f>VLOOKUP($D2570,metadata!$B$2:$S$451,5,0)</f>
        <v>y</v>
      </c>
      <c r="I2570" t="str">
        <f>VLOOKUP($D2570,metadata!$B$2:$S$451,6,0)</f>
        <v>a</v>
      </c>
      <c r="J2570" t="str">
        <f>VLOOKUP($D2570,metadata!$B$2:$S$451,7,0)</f>
        <v>i</v>
      </c>
      <c r="K2570">
        <f>VLOOKUP($D2570,metadata!$B$2:$S$451,8,0)</f>
        <v>10</v>
      </c>
      <c r="L2570">
        <f>VLOOKUP($D2570,metadata!$B$2:$S$451,9,0)</f>
        <v>8</v>
      </c>
      <c r="M2570" t="str">
        <f>VLOOKUP($D2570,metadata!$B$2:$S$451,10,0)</f>
        <v/>
      </c>
      <c r="N2570" t="str">
        <f>VLOOKUP($D2570,metadata!$B$2:$S$451,11,0)</f>
        <v>Tetranychus urticae</v>
      </c>
      <c r="O2570" t="str">
        <f>VLOOKUP($D2570,metadata!$B$2:$S$451,12,0)</f>
        <v>Trombidiformes</v>
      </c>
      <c r="P2570" t="str">
        <f>VLOOKUP($D2570,metadata!$B$2:$S$451,13,0)</f>
        <v>T1</v>
      </c>
      <c r="Q2570">
        <f>VLOOKUP($D2570,metadata!$B$2:$S$451,14,0)</f>
        <v>40.647221999999999</v>
      </c>
      <c r="R2570">
        <f>VLOOKUP($D2570,metadata!$B$2:$S$451,15,0)</f>
        <v>22.963889000000002</v>
      </c>
      <c r="S2570" t="str">
        <f>VLOOKUP($D2570,metadata!$B$2:$S$451,16,0)</f>
        <v/>
      </c>
      <c r="T2570" t="str">
        <f>VLOOKUP($D2570,metadata!$B$2:$S$451,17,0)</f>
        <v/>
      </c>
      <c r="U2570" t="str">
        <f>VLOOKUP($D2570,metadata!$B$2:$S$451,18,0)</f>
        <v/>
      </c>
      <c r="V2570">
        <f>VLOOKUP($D2570,metadata!$B$2:$Z$451,19,0)</f>
        <v>200</v>
      </c>
      <c r="W2570" t="str">
        <f>VLOOKUP($D2570,metadata!$B$2:$Z$451,20,0)</f>
        <v>global average</v>
      </c>
      <c r="X2570" t="str">
        <f>VLOOKUP($D2570,metadata!$B$2:$Z$451,21,0)</f>
        <v/>
      </c>
      <c r="Y2570" t="str">
        <f>VLOOKUP($D2570,metadata!$B$2:$Z$451,22,0)</f>
        <v>56-2</v>
      </c>
      <c r="Z2570" t="str">
        <f>VLOOKUP($D2570,metadata!$B$2:$Z$451,23,0)</f>
        <v/>
      </c>
      <c r="AA2570" t="str">
        <f>VLOOKUP($D2570,metadata!$B$2:$Z$451,24,0)</f>
        <v/>
      </c>
      <c r="AB2570" t="str">
        <f>VLOOKUP($D2570,metadata!$B$2:$Z$451,25,0)</f>
        <v/>
      </c>
      <c r="AC2570">
        <v>10.476639884368399</v>
      </c>
      <c r="AD2570">
        <v>70.188042908359193</v>
      </c>
      <c r="AF2570">
        <f>IF(AE2570="",V2570,AE2570)</f>
        <v>200</v>
      </c>
      <c r="AG2570">
        <f>ROUND(AC2570,1)</f>
        <v>10.5</v>
      </c>
      <c r="AH2570">
        <v>1990</v>
      </c>
      <c r="AI2570" t="s">
        <v>37</v>
      </c>
      <c r="AJ2570" t="s">
        <v>37</v>
      </c>
    </row>
    <row r="2571" spans="3:36" x14ac:dyDescent="0.3">
      <c r="C2571">
        <v>2571</v>
      </c>
      <c r="D2571" t="str">
        <f t="shared" si="73"/>
        <v>56-T1</v>
      </c>
      <c r="E2571" t="str">
        <f>VLOOKUP($D2571,metadata!$B$2:$S$451,2,0)</f>
        <v>VAZNUNES, M; KOVEOS, DS; VEERMAN, A</v>
      </c>
      <c r="F2571" t="str">
        <f>VLOOKUP($D2571,metadata!$B$2:$S$451,3,0)</f>
        <v>GEOGRAPHICAL VARIATION IN PHOTOPERIODIC INDUCTION OF DIAPAUSE IN THE SPIDER-MITE (TETRANYCHUS-URTICAE) - A CAUSAL RELATION BETWEEN CRITICAL NIGHT-LENGTH AND CIRCADIAN PERIOD</v>
      </c>
      <c r="G2571" t="str">
        <f>VLOOKUP($D2571,metadata!$B$2:$S$451,4,0)</f>
        <v>10.1177/074873049000500105</v>
      </c>
      <c r="H2571" t="str">
        <f>VLOOKUP($D2571,metadata!$B$2:$S$451,5,0)</f>
        <v>y</v>
      </c>
      <c r="I2571" t="str">
        <f>VLOOKUP($D2571,metadata!$B$2:$S$451,6,0)</f>
        <v>a</v>
      </c>
      <c r="J2571" t="str">
        <f>VLOOKUP($D2571,metadata!$B$2:$S$451,7,0)</f>
        <v>i</v>
      </c>
      <c r="K2571">
        <f>VLOOKUP($D2571,metadata!$B$2:$S$451,8,0)</f>
        <v>10</v>
      </c>
      <c r="L2571">
        <f>VLOOKUP($D2571,metadata!$B$2:$S$451,9,0)</f>
        <v>8</v>
      </c>
      <c r="M2571" t="str">
        <f>VLOOKUP($D2571,metadata!$B$2:$S$451,10,0)</f>
        <v/>
      </c>
      <c r="N2571" t="str">
        <f>VLOOKUP($D2571,metadata!$B$2:$S$451,11,0)</f>
        <v>Tetranychus urticae</v>
      </c>
      <c r="O2571" t="str">
        <f>VLOOKUP($D2571,metadata!$B$2:$S$451,12,0)</f>
        <v>Trombidiformes</v>
      </c>
      <c r="P2571" t="str">
        <f>VLOOKUP($D2571,metadata!$B$2:$S$451,13,0)</f>
        <v>T1</v>
      </c>
      <c r="Q2571">
        <f>VLOOKUP($D2571,metadata!$B$2:$S$451,14,0)</f>
        <v>40.647221999999999</v>
      </c>
      <c r="R2571">
        <f>VLOOKUP($D2571,metadata!$B$2:$S$451,15,0)</f>
        <v>22.963889000000002</v>
      </c>
      <c r="S2571" t="str">
        <f>VLOOKUP($D2571,metadata!$B$2:$S$451,16,0)</f>
        <v/>
      </c>
      <c r="T2571" t="str">
        <f>VLOOKUP($D2571,metadata!$B$2:$S$451,17,0)</f>
        <v/>
      </c>
      <c r="U2571" t="str">
        <f>VLOOKUP($D2571,metadata!$B$2:$S$451,18,0)</f>
        <v/>
      </c>
      <c r="V2571">
        <f>VLOOKUP($D2571,metadata!$B$2:$Z$451,19,0)</f>
        <v>200</v>
      </c>
      <c r="W2571" t="str">
        <f>VLOOKUP($D2571,metadata!$B$2:$Z$451,20,0)</f>
        <v>global average</v>
      </c>
      <c r="X2571" t="str">
        <f>VLOOKUP($D2571,metadata!$B$2:$Z$451,21,0)</f>
        <v/>
      </c>
      <c r="Y2571" t="str">
        <f>VLOOKUP($D2571,metadata!$B$2:$Z$451,22,0)</f>
        <v>56-2</v>
      </c>
      <c r="Z2571" t="str">
        <f>VLOOKUP($D2571,metadata!$B$2:$Z$451,23,0)</f>
        <v/>
      </c>
      <c r="AA2571" t="str">
        <f>VLOOKUP($D2571,metadata!$B$2:$Z$451,24,0)</f>
        <v/>
      </c>
      <c r="AB2571" t="str">
        <f>VLOOKUP($D2571,metadata!$B$2:$Z$451,25,0)</f>
        <v/>
      </c>
      <c r="AC2571">
        <v>11.004293670025</v>
      </c>
      <c r="AD2571">
        <v>43.496436112173797</v>
      </c>
      <c r="AF2571">
        <f>IF(AE2571="",V2571,AE2571)</f>
        <v>200</v>
      </c>
      <c r="AG2571">
        <f>ROUND(AC2571,1)</f>
        <v>11</v>
      </c>
      <c r="AH2571">
        <v>1990</v>
      </c>
      <c r="AI2571" t="s">
        <v>37</v>
      </c>
      <c r="AJ2571" t="s">
        <v>37</v>
      </c>
    </row>
    <row r="2572" spans="3:36" x14ac:dyDescent="0.3">
      <c r="C2572">
        <v>2572</v>
      </c>
      <c r="D2572" t="str">
        <f t="shared" si="73"/>
        <v>56-T1</v>
      </c>
      <c r="E2572" t="str">
        <f>VLOOKUP($D2572,metadata!$B$2:$S$451,2,0)</f>
        <v>VAZNUNES, M; KOVEOS, DS; VEERMAN, A</v>
      </c>
      <c r="F2572" t="str">
        <f>VLOOKUP($D2572,metadata!$B$2:$S$451,3,0)</f>
        <v>GEOGRAPHICAL VARIATION IN PHOTOPERIODIC INDUCTION OF DIAPAUSE IN THE SPIDER-MITE (TETRANYCHUS-URTICAE) - A CAUSAL RELATION BETWEEN CRITICAL NIGHT-LENGTH AND CIRCADIAN PERIOD</v>
      </c>
      <c r="G2572" t="str">
        <f>VLOOKUP($D2572,metadata!$B$2:$S$451,4,0)</f>
        <v>10.1177/074873049000500105</v>
      </c>
      <c r="H2572" t="str">
        <f>VLOOKUP($D2572,metadata!$B$2:$S$451,5,0)</f>
        <v>y</v>
      </c>
      <c r="I2572" t="str">
        <f>VLOOKUP($D2572,metadata!$B$2:$S$451,6,0)</f>
        <v>a</v>
      </c>
      <c r="J2572" t="str">
        <f>VLOOKUP($D2572,metadata!$B$2:$S$451,7,0)</f>
        <v>i</v>
      </c>
      <c r="K2572">
        <f>VLOOKUP($D2572,metadata!$B$2:$S$451,8,0)</f>
        <v>10</v>
      </c>
      <c r="L2572">
        <f>VLOOKUP($D2572,metadata!$B$2:$S$451,9,0)</f>
        <v>8</v>
      </c>
      <c r="M2572" t="str">
        <f>VLOOKUP($D2572,metadata!$B$2:$S$451,10,0)</f>
        <v/>
      </c>
      <c r="N2572" t="str">
        <f>VLOOKUP($D2572,metadata!$B$2:$S$451,11,0)</f>
        <v>Tetranychus urticae</v>
      </c>
      <c r="O2572" t="str">
        <f>VLOOKUP($D2572,metadata!$B$2:$S$451,12,0)</f>
        <v>Trombidiformes</v>
      </c>
      <c r="P2572" t="str">
        <f>VLOOKUP($D2572,metadata!$B$2:$S$451,13,0)</f>
        <v>T1</v>
      </c>
      <c r="Q2572">
        <f>VLOOKUP($D2572,metadata!$B$2:$S$451,14,0)</f>
        <v>40.647221999999999</v>
      </c>
      <c r="R2572">
        <f>VLOOKUP($D2572,metadata!$B$2:$S$451,15,0)</f>
        <v>22.963889000000002</v>
      </c>
      <c r="S2572" t="str">
        <f>VLOOKUP($D2572,metadata!$B$2:$S$451,16,0)</f>
        <v/>
      </c>
      <c r="T2572" t="str">
        <f>VLOOKUP($D2572,metadata!$B$2:$S$451,17,0)</f>
        <v/>
      </c>
      <c r="U2572" t="str">
        <f>VLOOKUP($D2572,metadata!$B$2:$S$451,18,0)</f>
        <v/>
      </c>
      <c r="V2572">
        <f>VLOOKUP($D2572,metadata!$B$2:$Z$451,19,0)</f>
        <v>200</v>
      </c>
      <c r="W2572" t="str">
        <f>VLOOKUP($D2572,metadata!$B$2:$Z$451,20,0)</f>
        <v>global average</v>
      </c>
      <c r="X2572" t="str">
        <f>VLOOKUP($D2572,metadata!$B$2:$Z$451,21,0)</f>
        <v/>
      </c>
      <c r="Y2572" t="str">
        <f>VLOOKUP($D2572,metadata!$B$2:$Z$451,22,0)</f>
        <v>56-2</v>
      </c>
      <c r="Z2572" t="str">
        <f>VLOOKUP($D2572,metadata!$B$2:$Z$451,23,0)</f>
        <v/>
      </c>
      <c r="AA2572" t="str">
        <f>VLOOKUP($D2572,metadata!$B$2:$Z$451,24,0)</f>
        <v/>
      </c>
      <c r="AB2572" t="str">
        <f>VLOOKUP($D2572,metadata!$B$2:$Z$451,25,0)</f>
        <v/>
      </c>
      <c r="AC2572">
        <v>11.528461505760299</v>
      </c>
      <c r="AD2572">
        <v>1.7861950714902799</v>
      </c>
      <c r="AF2572">
        <f>IF(AE2572="",V2572,AE2572)</f>
        <v>200</v>
      </c>
      <c r="AG2572">
        <f>ROUND(AC2572,1)</f>
        <v>11.5</v>
      </c>
      <c r="AH2572">
        <v>1990</v>
      </c>
      <c r="AI2572" t="s">
        <v>37</v>
      </c>
      <c r="AJ2572" t="s">
        <v>37</v>
      </c>
    </row>
    <row r="2573" spans="3:36" x14ac:dyDescent="0.3">
      <c r="C2573">
        <v>2573</v>
      </c>
      <c r="D2573" t="str">
        <f t="shared" si="73"/>
        <v>56-T1</v>
      </c>
      <c r="E2573" t="str">
        <f>VLOOKUP($D2573,metadata!$B$2:$S$451,2,0)</f>
        <v>VAZNUNES, M; KOVEOS, DS; VEERMAN, A</v>
      </c>
      <c r="F2573" t="str">
        <f>VLOOKUP($D2573,metadata!$B$2:$S$451,3,0)</f>
        <v>GEOGRAPHICAL VARIATION IN PHOTOPERIODIC INDUCTION OF DIAPAUSE IN THE SPIDER-MITE (TETRANYCHUS-URTICAE) - A CAUSAL RELATION BETWEEN CRITICAL NIGHT-LENGTH AND CIRCADIAN PERIOD</v>
      </c>
      <c r="G2573" t="str">
        <f>VLOOKUP($D2573,metadata!$B$2:$S$451,4,0)</f>
        <v>10.1177/074873049000500105</v>
      </c>
      <c r="H2573" t="str">
        <f>VLOOKUP($D2573,metadata!$B$2:$S$451,5,0)</f>
        <v>y</v>
      </c>
      <c r="I2573" t="str">
        <f>VLOOKUP($D2573,metadata!$B$2:$S$451,6,0)</f>
        <v>a</v>
      </c>
      <c r="J2573" t="str">
        <f>VLOOKUP($D2573,metadata!$B$2:$S$451,7,0)</f>
        <v>i</v>
      </c>
      <c r="K2573">
        <f>VLOOKUP($D2573,metadata!$B$2:$S$451,8,0)</f>
        <v>10</v>
      </c>
      <c r="L2573">
        <f>VLOOKUP($D2573,metadata!$B$2:$S$451,9,0)</f>
        <v>8</v>
      </c>
      <c r="M2573" t="str">
        <f>VLOOKUP($D2573,metadata!$B$2:$S$451,10,0)</f>
        <v/>
      </c>
      <c r="N2573" t="str">
        <f>VLOOKUP($D2573,metadata!$B$2:$S$451,11,0)</f>
        <v>Tetranychus urticae</v>
      </c>
      <c r="O2573" t="str">
        <f>VLOOKUP($D2573,metadata!$B$2:$S$451,12,0)</f>
        <v>Trombidiformes</v>
      </c>
      <c r="P2573" t="str">
        <f>VLOOKUP($D2573,metadata!$B$2:$S$451,13,0)</f>
        <v>T1</v>
      </c>
      <c r="Q2573">
        <f>VLOOKUP($D2573,metadata!$B$2:$S$451,14,0)</f>
        <v>40.647221999999999</v>
      </c>
      <c r="R2573">
        <f>VLOOKUP($D2573,metadata!$B$2:$S$451,15,0)</f>
        <v>22.963889000000002</v>
      </c>
      <c r="S2573" t="str">
        <f>VLOOKUP($D2573,metadata!$B$2:$S$451,16,0)</f>
        <v/>
      </c>
      <c r="T2573" t="str">
        <f>VLOOKUP($D2573,metadata!$B$2:$S$451,17,0)</f>
        <v/>
      </c>
      <c r="U2573" t="str">
        <f>VLOOKUP($D2573,metadata!$B$2:$S$451,18,0)</f>
        <v/>
      </c>
      <c r="V2573">
        <f>VLOOKUP($D2573,metadata!$B$2:$Z$451,19,0)</f>
        <v>200</v>
      </c>
      <c r="W2573" t="str">
        <f>VLOOKUP($D2573,metadata!$B$2:$Z$451,20,0)</f>
        <v>global average</v>
      </c>
      <c r="X2573" t="str">
        <f>VLOOKUP($D2573,metadata!$B$2:$Z$451,21,0)</f>
        <v/>
      </c>
      <c r="Y2573" t="str">
        <f>VLOOKUP($D2573,metadata!$B$2:$Z$451,22,0)</f>
        <v>56-2</v>
      </c>
      <c r="Z2573" t="str">
        <f>VLOOKUP($D2573,metadata!$B$2:$Z$451,23,0)</f>
        <v/>
      </c>
      <c r="AA2573" t="str">
        <f>VLOOKUP($D2573,metadata!$B$2:$Z$451,24,0)</f>
        <v/>
      </c>
      <c r="AB2573" t="str">
        <f>VLOOKUP($D2573,metadata!$B$2:$Z$451,25,0)</f>
        <v/>
      </c>
      <c r="AC2573">
        <v>11.992517961144401</v>
      </c>
      <c r="AD2573">
        <v>1.0960903512873801</v>
      </c>
      <c r="AF2573">
        <f>IF(AE2573="",V2573,AE2573)</f>
        <v>200</v>
      </c>
      <c r="AG2573">
        <f>ROUND(AC2573,1)</f>
        <v>12</v>
      </c>
      <c r="AH2573">
        <v>1990</v>
      </c>
      <c r="AI2573" t="s">
        <v>37</v>
      </c>
      <c r="AJ2573" t="s">
        <v>37</v>
      </c>
    </row>
    <row r="2574" spans="3:36" x14ac:dyDescent="0.3">
      <c r="C2574">
        <v>2574</v>
      </c>
      <c r="D2574" t="str">
        <f t="shared" si="73"/>
        <v>56-T1</v>
      </c>
      <c r="E2574" t="str">
        <f>VLOOKUP($D2574,metadata!$B$2:$S$451,2,0)</f>
        <v>VAZNUNES, M; KOVEOS, DS; VEERMAN, A</v>
      </c>
      <c r="F2574" t="str">
        <f>VLOOKUP($D2574,metadata!$B$2:$S$451,3,0)</f>
        <v>GEOGRAPHICAL VARIATION IN PHOTOPERIODIC INDUCTION OF DIAPAUSE IN THE SPIDER-MITE (TETRANYCHUS-URTICAE) - A CAUSAL RELATION BETWEEN CRITICAL NIGHT-LENGTH AND CIRCADIAN PERIOD</v>
      </c>
      <c r="G2574" t="str">
        <f>VLOOKUP($D2574,metadata!$B$2:$S$451,4,0)</f>
        <v>10.1177/074873049000500105</v>
      </c>
      <c r="H2574" t="str">
        <f>VLOOKUP($D2574,metadata!$B$2:$S$451,5,0)</f>
        <v>y</v>
      </c>
      <c r="I2574" t="str">
        <f>VLOOKUP($D2574,metadata!$B$2:$S$451,6,0)</f>
        <v>a</v>
      </c>
      <c r="J2574" t="str">
        <f>VLOOKUP($D2574,metadata!$B$2:$S$451,7,0)</f>
        <v>i</v>
      </c>
      <c r="K2574">
        <f>VLOOKUP($D2574,metadata!$B$2:$S$451,8,0)</f>
        <v>10</v>
      </c>
      <c r="L2574">
        <f>VLOOKUP($D2574,metadata!$B$2:$S$451,9,0)</f>
        <v>8</v>
      </c>
      <c r="M2574" t="str">
        <f>VLOOKUP($D2574,metadata!$B$2:$S$451,10,0)</f>
        <v/>
      </c>
      <c r="N2574" t="str">
        <f>VLOOKUP($D2574,metadata!$B$2:$S$451,11,0)</f>
        <v>Tetranychus urticae</v>
      </c>
      <c r="O2574" t="str">
        <f>VLOOKUP($D2574,metadata!$B$2:$S$451,12,0)</f>
        <v>Trombidiformes</v>
      </c>
      <c r="P2574" t="str">
        <f>VLOOKUP($D2574,metadata!$B$2:$S$451,13,0)</f>
        <v>T1</v>
      </c>
      <c r="Q2574">
        <f>VLOOKUP($D2574,metadata!$B$2:$S$451,14,0)</f>
        <v>40.647221999999999</v>
      </c>
      <c r="R2574">
        <f>VLOOKUP($D2574,metadata!$B$2:$S$451,15,0)</f>
        <v>22.963889000000002</v>
      </c>
      <c r="S2574" t="str">
        <f>VLOOKUP($D2574,metadata!$B$2:$S$451,16,0)</f>
        <v/>
      </c>
      <c r="T2574" t="str">
        <f>VLOOKUP($D2574,metadata!$B$2:$S$451,17,0)</f>
        <v/>
      </c>
      <c r="U2574" t="str">
        <f>VLOOKUP($D2574,metadata!$B$2:$S$451,18,0)</f>
        <v/>
      </c>
      <c r="V2574">
        <f>VLOOKUP($D2574,metadata!$B$2:$Z$451,19,0)</f>
        <v>200</v>
      </c>
      <c r="W2574" t="str">
        <f>VLOOKUP($D2574,metadata!$B$2:$Z$451,20,0)</f>
        <v>global average</v>
      </c>
      <c r="X2574" t="str">
        <f>VLOOKUP($D2574,metadata!$B$2:$Z$451,21,0)</f>
        <v/>
      </c>
      <c r="Y2574" t="str">
        <f>VLOOKUP($D2574,metadata!$B$2:$Z$451,22,0)</f>
        <v>56-2</v>
      </c>
      <c r="Z2574" t="str">
        <f>VLOOKUP($D2574,metadata!$B$2:$Z$451,23,0)</f>
        <v/>
      </c>
      <c r="AA2574" t="str">
        <f>VLOOKUP($D2574,metadata!$B$2:$Z$451,24,0)</f>
        <v/>
      </c>
      <c r="AB2574" t="str">
        <f>VLOOKUP($D2574,metadata!$B$2:$Z$451,25,0)</f>
        <v/>
      </c>
      <c r="AC2574">
        <v>13.454746418399001</v>
      </c>
      <c r="AD2574">
        <v>0.86369368986379402</v>
      </c>
      <c r="AF2574">
        <f>IF(AE2574="",V2574,AE2574)</f>
        <v>200</v>
      </c>
      <c r="AG2574">
        <f>ROUND(AC2574,1)</f>
        <v>13.5</v>
      </c>
      <c r="AH2574">
        <v>1990</v>
      </c>
      <c r="AI2574" t="s">
        <v>37</v>
      </c>
      <c r="AJ2574" t="s">
        <v>37</v>
      </c>
    </row>
    <row r="2575" spans="3:36" x14ac:dyDescent="0.3">
      <c r="C2575">
        <v>2575</v>
      </c>
      <c r="D2575" t="str">
        <f t="shared" si="73"/>
        <v>56-T2</v>
      </c>
      <c r="E2575" t="str">
        <f>VLOOKUP($D2575,metadata!$B$2:$S$451,2,0)</f>
        <v>VAZNUNES, M; KOVEOS, DS; VEERMAN, A</v>
      </c>
      <c r="F2575" t="str">
        <f>VLOOKUP($D2575,metadata!$B$2:$S$451,3,0)</f>
        <v>GEOGRAPHICAL VARIATION IN PHOTOPERIODIC INDUCTION OF DIAPAUSE IN THE SPIDER-MITE (TETRANYCHUS-URTICAE) - A CAUSAL RELATION BETWEEN CRITICAL NIGHT-LENGTH AND CIRCADIAN PERIOD</v>
      </c>
      <c r="G2575" t="str">
        <f>VLOOKUP($D2575,metadata!$B$2:$S$451,4,0)</f>
        <v>10.1177/074873049000500105</v>
      </c>
      <c r="H2575" t="str">
        <f>VLOOKUP($D2575,metadata!$B$2:$S$451,5,0)</f>
        <v>y</v>
      </c>
      <c r="I2575" t="str">
        <f>VLOOKUP($D2575,metadata!$B$2:$S$451,6,0)</f>
        <v>a</v>
      </c>
      <c r="J2575" t="str">
        <f>VLOOKUP($D2575,metadata!$B$2:$S$451,7,0)</f>
        <v>i</v>
      </c>
      <c r="K2575">
        <f>VLOOKUP($D2575,metadata!$B$2:$S$451,8,0)</f>
        <v>10</v>
      </c>
      <c r="L2575">
        <f>VLOOKUP($D2575,metadata!$B$2:$S$451,9,0)</f>
        <v>7</v>
      </c>
      <c r="M2575" t="str">
        <f>VLOOKUP($D2575,metadata!$B$2:$S$451,10,0)</f>
        <v/>
      </c>
      <c r="N2575" t="str">
        <f>VLOOKUP($D2575,metadata!$B$2:$S$451,11,0)</f>
        <v>Tetranychus urticae</v>
      </c>
      <c r="O2575" t="str">
        <f>VLOOKUP($D2575,metadata!$B$2:$S$451,12,0)</f>
        <v>Trombidiformes</v>
      </c>
      <c r="P2575" t="str">
        <f>VLOOKUP($D2575,metadata!$B$2:$S$451,13,0)</f>
        <v>T2</v>
      </c>
      <c r="Q2575">
        <f>VLOOKUP($D2575,metadata!$B$2:$S$451,14,0)</f>
        <v>40.647221999999999</v>
      </c>
      <c r="R2575">
        <f>VLOOKUP($D2575,metadata!$B$2:$S$451,15,0)</f>
        <v>22.963889000000002</v>
      </c>
      <c r="S2575" t="str">
        <f>VLOOKUP($D2575,metadata!$B$2:$S$451,16,0)</f>
        <v/>
      </c>
      <c r="T2575" t="str">
        <f>VLOOKUP($D2575,metadata!$B$2:$S$451,17,0)</f>
        <v/>
      </c>
      <c r="U2575" t="str">
        <f>VLOOKUP($D2575,metadata!$B$2:$S$451,18,0)</f>
        <v/>
      </c>
      <c r="V2575">
        <f>VLOOKUP($D2575,metadata!$B$2:$Z$451,19,0)</f>
        <v>200</v>
      </c>
      <c r="W2575" t="str">
        <f>VLOOKUP($D2575,metadata!$B$2:$Z$451,20,0)</f>
        <v>global average</v>
      </c>
      <c r="X2575" t="str">
        <f>VLOOKUP($D2575,metadata!$B$2:$Z$451,21,0)</f>
        <v/>
      </c>
      <c r="Y2575" t="str">
        <f>VLOOKUP($D2575,metadata!$B$2:$Z$451,22,0)</f>
        <v>56-3</v>
      </c>
      <c r="Z2575" t="str">
        <f>VLOOKUP($D2575,metadata!$B$2:$Z$451,23,0)</f>
        <v/>
      </c>
      <c r="AA2575" t="str">
        <f>VLOOKUP($D2575,metadata!$B$2:$Z$451,24,0)</f>
        <v/>
      </c>
      <c r="AB2575" t="str">
        <f>VLOOKUP($D2575,metadata!$B$2:$Z$451,25,0)</f>
        <v/>
      </c>
      <c r="AC2575">
        <v>8.9730470938633502</v>
      </c>
      <c r="AD2575">
        <v>95.191825661289798</v>
      </c>
      <c r="AF2575">
        <f>IF(AE2575="",V2575,AE2575)</f>
        <v>200</v>
      </c>
      <c r="AG2575">
        <f>ROUND(AC2575,1)</f>
        <v>9</v>
      </c>
      <c r="AH2575">
        <v>1990</v>
      </c>
      <c r="AI2575" t="s">
        <v>37</v>
      </c>
      <c r="AJ2575" t="s">
        <v>37</v>
      </c>
    </row>
    <row r="2576" spans="3:36" x14ac:dyDescent="0.3">
      <c r="C2576">
        <v>2576</v>
      </c>
      <c r="D2576" t="str">
        <f t="shared" si="73"/>
        <v>56-T2</v>
      </c>
      <c r="E2576" t="str">
        <f>VLOOKUP($D2576,metadata!$B$2:$S$451,2,0)</f>
        <v>VAZNUNES, M; KOVEOS, DS; VEERMAN, A</v>
      </c>
      <c r="F2576" t="str">
        <f>VLOOKUP($D2576,metadata!$B$2:$S$451,3,0)</f>
        <v>GEOGRAPHICAL VARIATION IN PHOTOPERIODIC INDUCTION OF DIAPAUSE IN THE SPIDER-MITE (TETRANYCHUS-URTICAE) - A CAUSAL RELATION BETWEEN CRITICAL NIGHT-LENGTH AND CIRCADIAN PERIOD</v>
      </c>
      <c r="G2576" t="str">
        <f>VLOOKUP($D2576,metadata!$B$2:$S$451,4,0)</f>
        <v>10.1177/074873049000500105</v>
      </c>
      <c r="H2576" t="str">
        <f>VLOOKUP($D2576,metadata!$B$2:$S$451,5,0)</f>
        <v>y</v>
      </c>
      <c r="I2576" t="str">
        <f>VLOOKUP($D2576,metadata!$B$2:$S$451,6,0)</f>
        <v>a</v>
      </c>
      <c r="J2576" t="str">
        <f>VLOOKUP($D2576,metadata!$B$2:$S$451,7,0)</f>
        <v>i</v>
      </c>
      <c r="K2576">
        <f>VLOOKUP($D2576,metadata!$B$2:$S$451,8,0)</f>
        <v>10</v>
      </c>
      <c r="L2576">
        <f>VLOOKUP($D2576,metadata!$B$2:$S$451,9,0)</f>
        <v>7</v>
      </c>
      <c r="M2576" t="str">
        <f>VLOOKUP($D2576,metadata!$B$2:$S$451,10,0)</f>
        <v/>
      </c>
      <c r="N2576" t="str">
        <f>VLOOKUP($D2576,metadata!$B$2:$S$451,11,0)</f>
        <v>Tetranychus urticae</v>
      </c>
      <c r="O2576" t="str">
        <f>VLOOKUP($D2576,metadata!$B$2:$S$451,12,0)</f>
        <v>Trombidiformes</v>
      </c>
      <c r="P2576" t="str">
        <f>VLOOKUP($D2576,metadata!$B$2:$S$451,13,0)</f>
        <v>T2</v>
      </c>
      <c r="Q2576">
        <f>VLOOKUP($D2576,metadata!$B$2:$S$451,14,0)</f>
        <v>40.647221999999999</v>
      </c>
      <c r="R2576">
        <f>VLOOKUP($D2576,metadata!$B$2:$S$451,15,0)</f>
        <v>22.963889000000002</v>
      </c>
      <c r="S2576" t="str">
        <f>VLOOKUP($D2576,metadata!$B$2:$S$451,16,0)</f>
        <v/>
      </c>
      <c r="T2576" t="str">
        <f>VLOOKUP($D2576,metadata!$B$2:$S$451,17,0)</f>
        <v/>
      </c>
      <c r="U2576" t="str">
        <f>VLOOKUP($D2576,metadata!$B$2:$S$451,18,0)</f>
        <v/>
      </c>
      <c r="V2576">
        <f>VLOOKUP($D2576,metadata!$B$2:$Z$451,19,0)</f>
        <v>200</v>
      </c>
      <c r="W2576" t="str">
        <f>VLOOKUP($D2576,metadata!$B$2:$Z$451,20,0)</f>
        <v>global average</v>
      </c>
      <c r="X2576" t="str">
        <f>VLOOKUP($D2576,metadata!$B$2:$Z$451,21,0)</f>
        <v/>
      </c>
      <c r="Y2576" t="str">
        <f>VLOOKUP($D2576,metadata!$B$2:$Z$451,22,0)</f>
        <v>56-3</v>
      </c>
      <c r="Z2576" t="str">
        <f>VLOOKUP($D2576,metadata!$B$2:$Z$451,23,0)</f>
        <v/>
      </c>
      <c r="AA2576" t="str">
        <f>VLOOKUP($D2576,metadata!$B$2:$Z$451,24,0)</f>
        <v/>
      </c>
      <c r="AB2576" t="str">
        <f>VLOOKUP($D2576,metadata!$B$2:$Z$451,25,0)</f>
        <v/>
      </c>
      <c r="AC2576">
        <v>10.012002005249</v>
      </c>
      <c r="AD2576">
        <v>95.631211111438702</v>
      </c>
      <c r="AF2576">
        <f>IF(AE2576="",V2576,AE2576)</f>
        <v>200</v>
      </c>
      <c r="AG2576">
        <f>ROUND(AC2576,1)</f>
        <v>10</v>
      </c>
      <c r="AH2576">
        <v>1990</v>
      </c>
      <c r="AI2576" t="s">
        <v>37</v>
      </c>
      <c r="AJ2576" t="s">
        <v>37</v>
      </c>
    </row>
    <row r="2577" spans="3:36" x14ac:dyDescent="0.3">
      <c r="C2577">
        <v>2577</v>
      </c>
      <c r="D2577" t="str">
        <f t="shared" si="73"/>
        <v>56-T2</v>
      </c>
      <c r="E2577" t="str">
        <f>VLOOKUP($D2577,metadata!$B$2:$S$451,2,0)</f>
        <v>VAZNUNES, M; KOVEOS, DS; VEERMAN, A</v>
      </c>
      <c r="F2577" t="str">
        <f>VLOOKUP($D2577,metadata!$B$2:$S$451,3,0)</f>
        <v>GEOGRAPHICAL VARIATION IN PHOTOPERIODIC INDUCTION OF DIAPAUSE IN THE SPIDER-MITE (TETRANYCHUS-URTICAE) - A CAUSAL RELATION BETWEEN CRITICAL NIGHT-LENGTH AND CIRCADIAN PERIOD</v>
      </c>
      <c r="G2577" t="str">
        <f>VLOOKUP($D2577,metadata!$B$2:$S$451,4,0)</f>
        <v>10.1177/074873049000500105</v>
      </c>
      <c r="H2577" t="str">
        <f>VLOOKUP($D2577,metadata!$B$2:$S$451,5,0)</f>
        <v>y</v>
      </c>
      <c r="I2577" t="str">
        <f>VLOOKUP($D2577,metadata!$B$2:$S$451,6,0)</f>
        <v>a</v>
      </c>
      <c r="J2577" t="str">
        <f>VLOOKUP($D2577,metadata!$B$2:$S$451,7,0)</f>
        <v>i</v>
      </c>
      <c r="K2577">
        <f>VLOOKUP($D2577,metadata!$B$2:$S$451,8,0)</f>
        <v>10</v>
      </c>
      <c r="L2577">
        <f>VLOOKUP($D2577,metadata!$B$2:$S$451,9,0)</f>
        <v>7</v>
      </c>
      <c r="M2577" t="str">
        <f>VLOOKUP($D2577,metadata!$B$2:$S$451,10,0)</f>
        <v/>
      </c>
      <c r="N2577" t="str">
        <f>VLOOKUP($D2577,metadata!$B$2:$S$451,11,0)</f>
        <v>Tetranychus urticae</v>
      </c>
      <c r="O2577" t="str">
        <f>VLOOKUP($D2577,metadata!$B$2:$S$451,12,0)</f>
        <v>Trombidiformes</v>
      </c>
      <c r="P2577" t="str">
        <f>VLOOKUP($D2577,metadata!$B$2:$S$451,13,0)</f>
        <v>T2</v>
      </c>
      <c r="Q2577">
        <f>VLOOKUP($D2577,metadata!$B$2:$S$451,14,0)</f>
        <v>40.647221999999999</v>
      </c>
      <c r="R2577">
        <f>VLOOKUP($D2577,metadata!$B$2:$S$451,15,0)</f>
        <v>22.963889000000002</v>
      </c>
      <c r="S2577" t="str">
        <f>VLOOKUP($D2577,metadata!$B$2:$S$451,16,0)</f>
        <v/>
      </c>
      <c r="T2577" t="str">
        <f>VLOOKUP($D2577,metadata!$B$2:$S$451,17,0)</f>
        <v/>
      </c>
      <c r="U2577" t="str">
        <f>VLOOKUP($D2577,metadata!$B$2:$S$451,18,0)</f>
        <v/>
      </c>
      <c r="V2577">
        <f>VLOOKUP($D2577,metadata!$B$2:$Z$451,19,0)</f>
        <v>200</v>
      </c>
      <c r="W2577" t="str">
        <f>VLOOKUP($D2577,metadata!$B$2:$Z$451,20,0)</f>
        <v>global average</v>
      </c>
      <c r="X2577" t="str">
        <f>VLOOKUP($D2577,metadata!$B$2:$Z$451,21,0)</f>
        <v/>
      </c>
      <c r="Y2577" t="str">
        <f>VLOOKUP($D2577,metadata!$B$2:$Z$451,22,0)</f>
        <v>56-3</v>
      </c>
      <c r="Z2577" t="str">
        <f>VLOOKUP($D2577,metadata!$B$2:$Z$451,23,0)</f>
        <v/>
      </c>
      <c r="AA2577" t="str">
        <f>VLOOKUP($D2577,metadata!$B$2:$Z$451,24,0)</f>
        <v/>
      </c>
      <c r="AB2577" t="str">
        <f>VLOOKUP($D2577,metadata!$B$2:$Z$451,25,0)</f>
        <v/>
      </c>
      <c r="AC2577">
        <v>10.4163840641679</v>
      </c>
      <c r="AD2577">
        <v>92.660198755566</v>
      </c>
      <c r="AF2577">
        <f>IF(AE2577="",V2577,AE2577)</f>
        <v>200</v>
      </c>
      <c r="AG2577">
        <v>10.5</v>
      </c>
      <c r="AH2577">
        <v>1990</v>
      </c>
      <c r="AI2577" t="s">
        <v>37</v>
      </c>
      <c r="AJ2577" t="s">
        <v>37</v>
      </c>
    </row>
    <row r="2578" spans="3:36" x14ac:dyDescent="0.3">
      <c r="C2578">
        <v>2578</v>
      </c>
      <c r="D2578" t="str">
        <f t="shared" si="73"/>
        <v>56-T2</v>
      </c>
      <c r="E2578" t="str">
        <f>VLOOKUP($D2578,metadata!$B$2:$S$451,2,0)</f>
        <v>VAZNUNES, M; KOVEOS, DS; VEERMAN, A</v>
      </c>
      <c r="F2578" t="str">
        <f>VLOOKUP($D2578,metadata!$B$2:$S$451,3,0)</f>
        <v>GEOGRAPHICAL VARIATION IN PHOTOPERIODIC INDUCTION OF DIAPAUSE IN THE SPIDER-MITE (TETRANYCHUS-URTICAE) - A CAUSAL RELATION BETWEEN CRITICAL NIGHT-LENGTH AND CIRCADIAN PERIOD</v>
      </c>
      <c r="G2578" t="str">
        <f>VLOOKUP($D2578,metadata!$B$2:$S$451,4,0)</f>
        <v>10.1177/074873049000500105</v>
      </c>
      <c r="H2578" t="str">
        <f>VLOOKUP($D2578,metadata!$B$2:$S$451,5,0)</f>
        <v>y</v>
      </c>
      <c r="I2578" t="str">
        <f>VLOOKUP($D2578,metadata!$B$2:$S$451,6,0)</f>
        <v>a</v>
      </c>
      <c r="J2578" t="str">
        <f>VLOOKUP($D2578,metadata!$B$2:$S$451,7,0)</f>
        <v>i</v>
      </c>
      <c r="K2578">
        <f>VLOOKUP($D2578,metadata!$B$2:$S$451,8,0)</f>
        <v>10</v>
      </c>
      <c r="L2578">
        <f>VLOOKUP($D2578,metadata!$B$2:$S$451,9,0)</f>
        <v>7</v>
      </c>
      <c r="M2578" t="str">
        <f>VLOOKUP($D2578,metadata!$B$2:$S$451,10,0)</f>
        <v/>
      </c>
      <c r="N2578" t="str">
        <f>VLOOKUP($D2578,metadata!$B$2:$S$451,11,0)</f>
        <v>Tetranychus urticae</v>
      </c>
      <c r="O2578" t="str">
        <f>VLOOKUP($D2578,metadata!$B$2:$S$451,12,0)</f>
        <v>Trombidiformes</v>
      </c>
      <c r="P2578" t="str">
        <f>VLOOKUP($D2578,metadata!$B$2:$S$451,13,0)</f>
        <v>T2</v>
      </c>
      <c r="Q2578">
        <f>VLOOKUP($D2578,metadata!$B$2:$S$451,14,0)</f>
        <v>40.647221999999999</v>
      </c>
      <c r="R2578">
        <f>VLOOKUP($D2578,metadata!$B$2:$S$451,15,0)</f>
        <v>22.963889000000002</v>
      </c>
      <c r="S2578" t="str">
        <f>VLOOKUP($D2578,metadata!$B$2:$S$451,16,0)</f>
        <v/>
      </c>
      <c r="T2578" t="str">
        <f>VLOOKUP($D2578,metadata!$B$2:$S$451,17,0)</f>
        <v/>
      </c>
      <c r="U2578" t="str">
        <f>VLOOKUP($D2578,metadata!$B$2:$S$451,18,0)</f>
        <v/>
      </c>
      <c r="V2578">
        <f>VLOOKUP($D2578,metadata!$B$2:$Z$451,19,0)</f>
        <v>200</v>
      </c>
      <c r="W2578" t="str">
        <f>VLOOKUP($D2578,metadata!$B$2:$Z$451,20,0)</f>
        <v>global average</v>
      </c>
      <c r="X2578" t="str">
        <f>VLOOKUP($D2578,metadata!$B$2:$Z$451,21,0)</f>
        <v/>
      </c>
      <c r="Y2578" t="str">
        <f>VLOOKUP($D2578,metadata!$B$2:$Z$451,22,0)</f>
        <v>56-3</v>
      </c>
      <c r="Z2578" t="str">
        <f>VLOOKUP($D2578,metadata!$B$2:$Z$451,23,0)</f>
        <v/>
      </c>
      <c r="AA2578" t="str">
        <f>VLOOKUP($D2578,metadata!$B$2:$Z$451,24,0)</f>
        <v/>
      </c>
      <c r="AB2578" t="str">
        <f>VLOOKUP($D2578,metadata!$B$2:$Z$451,25,0)</f>
        <v/>
      </c>
      <c r="AC2578">
        <v>11.003981009112</v>
      </c>
      <c r="AD2578">
        <v>20.786765356374001</v>
      </c>
      <c r="AF2578">
        <f>IF(AE2578="",V2578,AE2578)</f>
        <v>200</v>
      </c>
      <c r="AG2578">
        <f>ROUND(AC2578,1)</f>
        <v>11</v>
      </c>
      <c r="AH2578">
        <v>1990</v>
      </c>
      <c r="AI2578" t="s">
        <v>37</v>
      </c>
      <c r="AJ2578" t="s">
        <v>37</v>
      </c>
    </row>
    <row r="2579" spans="3:36" x14ac:dyDescent="0.3">
      <c r="C2579">
        <v>2579</v>
      </c>
      <c r="D2579" t="str">
        <f t="shared" si="73"/>
        <v>56-T2</v>
      </c>
      <c r="E2579" t="str">
        <f>VLOOKUP($D2579,metadata!$B$2:$S$451,2,0)</f>
        <v>VAZNUNES, M; KOVEOS, DS; VEERMAN, A</v>
      </c>
      <c r="F2579" t="str">
        <f>VLOOKUP($D2579,metadata!$B$2:$S$451,3,0)</f>
        <v>GEOGRAPHICAL VARIATION IN PHOTOPERIODIC INDUCTION OF DIAPAUSE IN THE SPIDER-MITE (TETRANYCHUS-URTICAE) - A CAUSAL RELATION BETWEEN CRITICAL NIGHT-LENGTH AND CIRCADIAN PERIOD</v>
      </c>
      <c r="G2579" t="str">
        <f>VLOOKUP($D2579,metadata!$B$2:$S$451,4,0)</f>
        <v>10.1177/074873049000500105</v>
      </c>
      <c r="H2579" t="str">
        <f>VLOOKUP($D2579,metadata!$B$2:$S$451,5,0)</f>
        <v>y</v>
      </c>
      <c r="I2579" t="str">
        <f>VLOOKUP($D2579,metadata!$B$2:$S$451,6,0)</f>
        <v>a</v>
      </c>
      <c r="J2579" t="str">
        <f>VLOOKUP($D2579,metadata!$B$2:$S$451,7,0)</f>
        <v>i</v>
      </c>
      <c r="K2579">
        <f>VLOOKUP($D2579,metadata!$B$2:$S$451,8,0)</f>
        <v>10</v>
      </c>
      <c r="L2579">
        <f>VLOOKUP($D2579,metadata!$B$2:$S$451,9,0)</f>
        <v>7</v>
      </c>
      <c r="M2579" t="str">
        <f>VLOOKUP($D2579,metadata!$B$2:$S$451,10,0)</f>
        <v/>
      </c>
      <c r="N2579" t="str">
        <f>VLOOKUP($D2579,metadata!$B$2:$S$451,11,0)</f>
        <v>Tetranychus urticae</v>
      </c>
      <c r="O2579" t="str">
        <f>VLOOKUP($D2579,metadata!$B$2:$S$451,12,0)</f>
        <v>Trombidiformes</v>
      </c>
      <c r="P2579" t="str">
        <f>VLOOKUP($D2579,metadata!$B$2:$S$451,13,0)</f>
        <v>T2</v>
      </c>
      <c r="Q2579">
        <f>VLOOKUP($D2579,metadata!$B$2:$S$451,14,0)</f>
        <v>40.647221999999999</v>
      </c>
      <c r="R2579">
        <f>VLOOKUP($D2579,metadata!$B$2:$S$451,15,0)</f>
        <v>22.963889000000002</v>
      </c>
      <c r="S2579" t="str">
        <f>VLOOKUP($D2579,metadata!$B$2:$S$451,16,0)</f>
        <v/>
      </c>
      <c r="T2579" t="str">
        <f>VLOOKUP($D2579,metadata!$B$2:$S$451,17,0)</f>
        <v/>
      </c>
      <c r="U2579" t="str">
        <f>VLOOKUP($D2579,metadata!$B$2:$S$451,18,0)</f>
        <v/>
      </c>
      <c r="V2579">
        <f>VLOOKUP($D2579,metadata!$B$2:$Z$451,19,0)</f>
        <v>200</v>
      </c>
      <c r="W2579" t="str">
        <f>VLOOKUP($D2579,metadata!$B$2:$Z$451,20,0)</f>
        <v>global average</v>
      </c>
      <c r="X2579" t="str">
        <f>VLOOKUP($D2579,metadata!$B$2:$Z$451,21,0)</f>
        <v/>
      </c>
      <c r="Y2579" t="str">
        <f>VLOOKUP($D2579,metadata!$B$2:$Z$451,22,0)</f>
        <v>56-3</v>
      </c>
      <c r="Z2579" t="str">
        <f>VLOOKUP($D2579,metadata!$B$2:$Z$451,23,0)</f>
        <v/>
      </c>
      <c r="AA2579" t="str">
        <f>VLOOKUP($D2579,metadata!$B$2:$Z$451,24,0)</f>
        <v/>
      </c>
      <c r="AB2579" t="str">
        <f>VLOOKUP($D2579,metadata!$B$2:$Z$451,25,0)</f>
        <v/>
      </c>
      <c r="AC2579">
        <v>11.491964259384799</v>
      </c>
      <c r="AD2579">
        <v>4.3378254843560997</v>
      </c>
      <c r="AF2579">
        <f>IF(AE2579="",V2579,AE2579)</f>
        <v>200</v>
      </c>
      <c r="AG2579">
        <f>ROUND(AC2579,1)</f>
        <v>11.5</v>
      </c>
      <c r="AH2579">
        <v>1990</v>
      </c>
      <c r="AI2579" t="s">
        <v>37</v>
      </c>
      <c r="AJ2579" t="s">
        <v>37</v>
      </c>
    </row>
    <row r="2580" spans="3:36" x14ac:dyDescent="0.3">
      <c r="C2580">
        <v>2580</v>
      </c>
      <c r="D2580" t="str">
        <f t="shared" si="73"/>
        <v>56-T2</v>
      </c>
      <c r="E2580" t="str">
        <f>VLOOKUP($D2580,metadata!$B$2:$S$451,2,0)</f>
        <v>VAZNUNES, M; KOVEOS, DS; VEERMAN, A</v>
      </c>
      <c r="F2580" t="str">
        <f>VLOOKUP($D2580,metadata!$B$2:$S$451,3,0)</f>
        <v>GEOGRAPHICAL VARIATION IN PHOTOPERIODIC INDUCTION OF DIAPAUSE IN THE SPIDER-MITE (TETRANYCHUS-URTICAE) - A CAUSAL RELATION BETWEEN CRITICAL NIGHT-LENGTH AND CIRCADIAN PERIOD</v>
      </c>
      <c r="G2580" t="str">
        <f>VLOOKUP($D2580,metadata!$B$2:$S$451,4,0)</f>
        <v>10.1177/074873049000500105</v>
      </c>
      <c r="H2580" t="str">
        <f>VLOOKUP($D2580,metadata!$B$2:$S$451,5,0)</f>
        <v>y</v>
      </c>
      <c r="I2580" t="str">
        <f>VLOOKUP($D2580,metadata!$B$2:$S$451,6,0)</f>
        <v>a</v>
      </c>
      <c r="J2580" t="str">
        <f>VLOOKUP($D2580,metadata!$B$2:$S$451,7,0)</f>
        <v>i</v>
      </c>
      <c r="K2580">
        <f>VLOOKUP($D2580,metadata!$B$2:$S$451,8,0)</f>
        <v>10</v>
      </c>
      <c r="L2580">
        <f>VLOOKUP($D2580,metadata!$B$2:$S$451,9,0)</f>
        <v>7</v>
      </c>
      <c r="M2580" t="str">
        <f>VLOOKUP($D2580,metadata!$B$2:$S$451,10,0)</f>
        <v/>
      </c>
      <c r="N2580" t="str">
        <f>VLOOKUP($D2580,metadata!$B$2:$S$451,11,0)</f>
        <v>Tetranychus urticae</v>
      </c>
      <c r="O2580" t="str">
        <f>VLOOKUP($D2580,metadata!$B$2:$S$451,12,0)</f>
        <v>Trombidiformes</v>
      </c>
      <c r="P2580" t="str">
        <f>VLOOKUP($D2580,metadata!$B$2:$S$451,13,0)</f>
        <v>T2</v>
      </c>
      <c r="Q2580">
        <f>VLOOKUP($D2580,metadata!$B$2:$S$451,14,0)</f>
        <v>40.647221999999999</v>
      </c>
      <c r="R2580">
        <f>VLOOKUP($D2580,metadata!$B$2:$S$451,15,0)</f>
        <v>22.963889000000002</v>
      </c>
      <c r="S2580" t="str">
        <f>VLOOKUP($D2580,metadata!$B$2:$S$451,16,0)</f>
        <v/>
      </c>
      <c r="T2580" t="str">
        <f>VLOOKUP($D2580,metadata!$B$2:$S$451,17,0)</f>
        <v/>
      </c>
      <c r="U2580" t="str">
        <f>VLOOKUP($D2580,metadata!$B$2:$S$451,18,0)</f>
        <v/>
      </c>
      <c r="V2580">
        <f>VLOOKUP($D2580,metadata!$B$2:$Z$451,19,0)</f>
        <v>200</v>
      </c>
      <c r="W2580" t="str">
        <f>VLOOKUP($D2580,metadata!$B$2:$Z$451,20,0)</f>
        <v>global average</v>
      </c>
      <c r="X2580" t="str">
        <f>VLOOKUP($D2580,metadata!$B$2:$Z$451,21,0)</f>
        <v/>
      </c>
      <c r="Y2580" t="str">
        <f>VLOOKUP($D2580,metadata!$B$2:$Z$451,22,0)</f>
        <v>56-3</v>
      </c>
      <c r="Z2580" t="str">
        <f>VLOOKUP($D2580,metadata!$B$2:$Z$451,23,0)</f>
        <v/>
      </c>
      <c r="AA2580" t="str">
        <f>VLOOKUP($D2580,metadata!$B$2:$Z$451,24,0)</f>
        <v/>
      </c>
      <c r="AB2580" t="str">
        <f>VLOOKUP($D2580,metadata!$B$2:$Z$451,25,0)</f>
        <v/>
      </c>
      <c r="AC2580">
        <v>12.015157323582301</v>
      </c>
      <c r="AD2580">
        <v>0.62516587537967805</v>
      </c>
      <c r="AF2580">
        <f>IF(AE2580="",V2580,AE2580)</f>
        <v>200</v>
      </c>
      <c r="AG2580">
        <f>ROUND(AC2580,1)</f>
        <v>12</v>
      </c>
      <c r="AH2580">
        <v>1990</v>
      </c>
      <c r="AI2580" t="s">
        <v>37</v>
      </c>
      <c r="AJ2580" t="s">
        <v>37</v>
      </c>
    </row>
    <row r="2581" spans="3:36" x14ac:dyDescent="0.3">
      <c r="C2581">
        <v>2581</v>
      </c>
      <c r="D2581" t="str">
        <f t="shared" si="73"/>
        <v>56-T2</v>
      </c>
      <c r="E2581" t="str">
        <f>VLOOKUP($D2581,metadata!$B$2:$S$451,2,0)</f>
        <v>VAZNUNES, M; KOVEOS, DS; VEERMAN, A</v>
      </c>
      <c r="F2581" t="str">
        <f>VLOOKUP($D2581,metadata!$B$2:$S$451,3,0)</f>
        <v>GEOGRAPHICAL VARIATION IN PHOTOPERIODIC INDUCTION OF DIAPAUSE IN THE SPIDER-MITE (TETRANYCHUS-URTICAE) - A CAUSAL RELATION BETWEEN CRITICAL NIGHT-LENGTH AND CIRCADIAN PERIOD</v>
      </c>
      <c r="G2581" t="str">
        <f>VLOOKUP($D2581,metadata!$B$2:$S$451,4,0)</f>
        <v>10.1177/074873049000500105</v>
      </c>
      <c r="H2581" t="str">
        <f>VLOOKUP($D2581,metadata!$B$2:$S$451,5,0)</f>
        <v>y</v>
      </c>
      <c r="I2581" t="str">
        <f>VLOOKUP($D2581,metadata!$B$2:$S$451,6,0)</f>
        <v>a</v>
      </c>
      <c r="J2581" t="str">
        <f>VLOOKUP($D2581,metadata!$B$2:$S$451,7,0)</f>
        <v>i</v>
      </c>
      <c r="K2581">
        <f>VLOOKUP($D2581,metadata!$B$2:$S$451,8,0)</f>
        <v>10</v>
      </c>
      <c r="L2581">
        <f>VLOOKUP($D2581,metadata!$B$2:$S$451,9,0)</f>
        <v>7</v>
      </c>
      <c r="M2581" t="str">
        <f>VLOOKUP($D2581,metadata!$B$2:$S$451,10,0)</f>
        <v/>
      </c>
      <c r="N2581" t="str">
        <f>VLOOKUP($D2581,metadata!$B$2:$S$451,11,0)</f>
        <v>Tetranychus urticae</v>
      </c>
      <c r="O2581" t="str">
        <f>VLOOKUP($D2581,metadata!$B$2:$S$451,12,0)</f>
        <v>Trombidiformes</v>
      </c>
      <c r="P2581" t="str">
        <f>VLOOKUP($D2581,metadata!$B$2:$S$451,13,0)</f>
        <v>T2</v>
      </c>
      <c r="Q2581">
        <f>VLOOKUP($D2581,metadata!$B$2:$S$451,14,0)</f>
        <v>40.647221999999999</v>
      </c>
      <c r="R2581">
        <f>VLOOKUP($D2581,metadata!$B$2:$S$451,15,0)</f>
        <v>22.963889000000002</v>
      </c>
      <c r="S2581" t="str">
        <f>VLOOKUP($D2581,metadata!$B$2:$S$451,16,0)</f>
        <v/>
      </c>
      <c r="T2581" t="str">
        <f>VLOOKUP($D2581,metadata!$B$2:$S$451,17,0)</f>
        <v/>
      </c>
      <c r="U2581" t="str">
        <f>VLOOKUP($D2581,metadata!$B$2:$S$451,18,0)</f>
        <v/>
      </c>
      <c r="V2581">
        <f>VLOOKUP($D2581,metadata!$B$2:$Z$451,19,0)</f>
        <v>200</v>
      </c>
      <c r="W2581" t="str">
        <f>VLOOKUP($D2581,metadata!$B$2:$Z$451,20,0)</f>
        <v>global average</v>
      </c>
      <c r="X2581" t="str">
        <f>VLOOKUP($D2581,metadata!$B$2:$Z$451,21,0)</f>
        <v/>
      </c>
      <c r="Y2581" t="str">
        <f>VLOOKUP($D2581,metadata!$B$2:$Z$451,22,0)</f>
        <v>56-3</v>
      </c>
      <c r="Z2581" t="str">
        <f>VLOOKUP($D2581,metadata!$B$2:$Z$451,23,0)</f>
        <v/>
      </c>
      <c r="AA2581" t="str">
        <f>VLOOKUP($D2581,metadata!$B$2:$Z$451,24,0)</f>
        <v/>
      </c>
      <c r="AB2581" t="str">
        <f>VLOOKUP($D2581,metadata!$B$2:$Z$451,25,0)</f>
        <v/>
      </c>
      <c r="AC2581">
        <v>13.055173837397801</v>
      </c>
      <c r="AD2581">
        <v>-5.8977912771666703E-2</v>
      </c>
      <c r="AF2581">
        <f>IF(AE2581="",V2581,AE2581)</f>
        <v>200</v>
      </c>
      <c r="AG2581">
        <v>13</v>
      </c>
      <c r="AH2581">
        <v>1990</v>
      </c>
      <c r="AI2581" t="s">
        <v>37</v>
      </c>
      <c r="AJ2581" t="s">
        <v>37</v>
      </c>
    </row>
    <row r="2582" spans="3:36" x14ac:dyDescent="0.3">
      <c r="C2582">
        <v>2582</v>
      </c>
      <c r="D2582" t="str">
        <f t="shared" si="73"/>
        <v>57-JMS</v>
      </c>
      <c r="E2582" t="str">
        <f>VLOOKUP($D2582,metadata!$B$2:$S$451,2,0)</f>
        <v>Wang, XP; Yang, QS; Dalin, P; Zhou, XM; Luo, ZW; Lei, CL</v>
      </c>
      <c r="F2582" t="str">
        <f>VLOOKUP($D2582,metadata!$B$2:$S$451,3,0)</f>
        <v>Geographic variation in photoperiodic diapause induction and diapause intensity in Sericinus montelus (Lepidoptera: Papilionidae)</v>
      </c>
      <c r="G2582" t="str">
        <f>VLOOKUP($D2582,metadata!$B$2:$S$451,4,0)</f>
        <v>10.1111/j.1744-7917.2011.01473.x</v>
      </c>
      <c r="H2582" t="str">
        <f>VLOOKUP($D2582,metadata!$B$2:$S$451,5,0)</f>
        <v>y</v>
      </c>
      <c r="I2582" t="str">
        <f>VLOOKUP($D2582,metadata!$B$2:$S$451,6,0)</f>
        <v>a</v>
      </c>
      <c r="J2582" t="str">
        <f>VLOOKUP($D2582,metadata!$B$2:$S$451,7,0)</f>
        <v>i</v>
      </c>
      <c r="K2582">
        <f>VLOOKUP($D2582,metadata!$B$2:$S$451,8,0)</f>
        <v>6</v>
      </c>
      <c r="L2582">
        <f>VLOOKUP($D2582,metadata!$B$2:$S$451,9,0)</f>
        <v>7</v>
      </c>
      <c r="M2582" t="str">
        <f>VLOOKUP($D2582,metadata!$B$2:$S$451,10,0)</f>
        <v/>
      </c>
      <c r="N2582" t="str">
        <f>VLOOKUP($D2582,metadata!$B$2:$S$451,11,0)</f>
        <v>Sericinus montelus</v>
      </c>
      <c r="O2582" t="str">
        <f>VLOOKUP($D2582,metadata!$B$2:$S$451,12,0)</f>
        <v>lepidoptera</v>
      </c>
      <c r="P2582" t="str">
        <f>VLOOKUP($D2582,metadata!$B$2:$S$451,13,0)</f>
        <v>JMS</v>
      </c>
      <c r="Q2582">
        <f>VLOOKUP($D2582,metadata!$B$2:$S$451,14,0)</f>
        <v>46.616666666666703</v>
      </c>
      <c r="R2582">
        <f>VLOOKUP($D2582,metadata!$B$2:$S$451,15,0)</f>
        <v>132.48333333333301</v>
      </c>
      <c r="S2582" t="str">
        <f>VLOOKUP($D2582,metadata!$B$2:$S$451,16,0)</f>
        <v/>
      </c>
      <c r="T2582" t="str">
        <f>VLOOKUP($D2582,metadata!$B$2:$S$451,17,0)</f>
        <v/>
      </c>
      <c r="U2582" t="str">
        <f>VLOOKUP($D2582,metadata!$B$2:$S$451,18,0)</f>
        <v/>
      </c>
      <c r="V2582">
        <f>VLOOKUP($D2582,metadata!$B$2:$Z$451,19,0)</f>
        <v>75</v>
      </c>
      <c r="W2582" t="str">
        <f>VLOOKUP($D2582,metadata!$B$2:$Z$451,20,0)</f>
        <v>global average</v>
      </c>
      <c r="X2582" t="str">
        <f>VLOOKUP($D2582,metadata!$B$2:$Z$451,21,0)</f>
        <v/>
      </c>
      <c r="Y2582">
        <f>VLOOKUP($D2582,metadata!$B$2:$Z$451,22,0)</f>
        <v>57</v>
      </c>
      <c r="Z2582" t="str">
        <f>VLOOKUP($D2582,metadata!$B$2:$Z$451,23,0)</f>
        <v/>
      </c>
      <c r="AA2582" t="str">
        <f>VLOOKUP($D2582,metadata!$B$2:$Z$451,24,0)</f>
        <v/>
      </c>
      <c r="AB2582" t="str">
        <f>VLOOKUP($D2582,metadata!$B$2:$Z$451,25,0)</f>
        <v/>
      </c>
      <c r="AC2582">
        <v>12.994492525570401</v>
      </c>
      <c r="AD2582">
        <v>99.859353023910003</v>
      </c>
      <c r="AF2582">
        <f>IF(AE2582="",V2582,AE2582)</f>
        <v>75</v>
      </c>
      <c r="AG2582">
        <f>ROUND(AC2582,1)</f>
        <v>13</v>
      </c>
      <c r="AH2582">
        <v>2012</v>
      </c>
      <c r="AI2582" t="s">
        <v>38</v>
      </c>
      <c r="AJ2582" t="s">
        <v>38</v>
      </c>
    </row>
    <row r="2583" spans="3:36" x14ac:dyDescent="0.3">
      <c r="C2583">
        <v>2583</v>
      </c>
      <c r="D2583" t="str">
        <f t="shared" si="73"/>
        <v>57-JMS</v>
      </c>
      <c r="E2583" t="str">
        <f>VLOOKUP($D2583,metadata!$B$2:$S$451,2,0)</f>
        <v>Wang, XP; Yang, QS; Dalin, P; Zhou, XM; Luo, ZW; Lei, CL</v>
      </c>
      <c r="F2583" t="str">
        <f>VLOOKUP($D2583,metadata!$B$2:$S$451,3,0)</f>
        <v>Geographic variation in photoperiodic diapause induction and diapause intensity in Sericinus montelus (Lepidoptera: Papilionidae)</v>
      </c>
      <c r="G2583" t="str">
        <f>VLOOKUP($D2583,metadata!$B$2:$S$451,4,0)</f>
        <v>10.1111/j.1744-7917.2011.01473.x</v>
      </c>
      <c r="H2583" t="str">
        <f>VLOOKUP($D2583,metadata!$B$2:$S$451,5,0)</f>
        <v>y</v>
      </c>
      <c r="I2583" t="str">
        <f>VLOOKUP($D2583,metadata!$B$2:$S$451,6,0)</f>
        <v>a</v>
      </c>
      <c r="J2583" t="str">
        <f>VLOOKUP($D2583,metadata!$B$2:$S$451,7,0)</f>
        <v>i</v>
      </c>
      <c r="K2583">
        <f>VLOOKUP($D2583,metadata!$B$2:$S$451,8,0)</f>
        <v>6</v>
      </c>
      <c r="L2583">
        <f>VLOOKUP($D2583,metadata!$B$2:$S$451,9,0)</f>
        <v>7</v>
      </c>
      <c r="M2583" t="str">
        <f>VLOOKUP($D2583,metadata!$B$2:$S$451,10,0)</f>
        <v/>
      </c>
      <c r="N2583" t="str">
        <f>VLOOKUP($D2583,metadata!$B$2:$S$451,11,0)</f>
        <v>Sericinus montelus</v>
      </c>
      <c r="O2583" t="str">
        <f>VLOOKUP($D2583,metadata!$B$2:$S$451,12,0)</f>
        <v>lepidoptera</v>
      </c>
      <c r="P2583" t="str">
        <f>VLOOKUP($D2583,metadata!$B$2:$S$451,13,0)</f>
        <v>JMS</v>
      </c>
      <c r="Q2583">
        <f>VLOOKUP($D2583,metadata!$B$2:$S$451,14,0)</f>
        <v>46.616666666666703</v>
      </c>
      <c r="R2583">
        <f>VLOOKUP($D2583,metadata!$B$2:$S$451,15,0)</f>
        <v>132.48333333333301</v>
      </c>
      <c r="S2583" t="str">
        <f>VLOOKUP($D2583,metadata!$B$2:$S$451,16,0)</f>
        <v/>
      </c>
      <c r="T2583" t="str">
        <f>VLOOKUP($D2583,metadata!$B$2:$S$451,17,0)</f>
        <v/>
      </c>
      <c r="U2583" t="str">
        <f>VLOOKUP($D2583,metadata!$B$2:$S$451,18,0)</f>
        <v/>
      </c>
      <c r="V2583">
        <f>VLOOKUP($D2583,metadata!$B$2:$Z$451,19,0)</f>
        <v>75</v>
      </c>
      <c r="W2583" t="str">
        <f>VLOOKUP($D2583,metadata!$B$2:$Z$451,20,0)</f>
        <v>global average</v>
      </c>
      <c r="X2583" t="str">
        <f>VLOOKUP($D2583,metadata!$B$2:$Z$451,21,0)</f>
        <v/>
      </c>
      <c r="Y2583">
        <f>VLOOKUP($D2583,metadata!$B$2:$Z$451,22,0)</f>
        <v>57</v>
      </c>
      <c r="Z2583" t="str">
        <f>VLOOKUP($D2583,metadata!$B$2:$Z$451,23,0)</f>
        <v/>
      </c>
      <c r="AA2583" t="str">
        <f>VLOOKUP($D2583,metadata!$B$2:$Z$451,24,0)</f>
        <v/>
      </c>
      <c r="AB2583" t="str">
        <f>VLOOKUP($D2583,metadata!$B$2:$Z$451,25,0)</f>
        <v/>
      </c>
      <c r="AC2583">
        <v>13.498033044846499</v>
      </c>
      <c r="AD2583">
        <v>99.859353023910003</v>
      </c>
      <c r="AF2583">
        <f>IF(AE2583="",V2583,AE2583)</f>
        <v>75</v>
      </c>
      <c r="AG2583">
        <f>ROUND(AC2583,1)</f>
        <v>13.5</v>
      </c>
      <c r="AH2583">
        <v>2012</v>
      </c>
      <c r="AI2583" t="s">
        <v>38</v>
      </c>
      <c r="AJ2583" t="s">
        <v>38</v>
      </c>
    </row>
    <row r="2584" spans="3:36" x14ac:dyDescent="0.3">
      <c r="C2584">
        <v>2584</v>
      </c>
      <c r="D2584" t="str">
        <f t="shared" si="73"/>
        <v>57-JMS</v>
      </c>
      <c r="E2584" t="str">
        <f>VLOOKUP($D2584,metadata!$B$2:$S$451,2,0)</f>
        <v>Wang, XP; Yang, QS; Dalin, P; Zhou, XM; Luo, ZW; Lei, CL</v>
      </c>
      <c r="F2584" t="str">
        <f>VLOOKUP($D2584,metadata!$B$2:$S$451,3,0)</f>
        <v>Geographic variation in photoperiodic diapause induction and diapause intensity in Sericinus montelus (Lepidoptera: Papilionidae)</v>
      </c>
      <c r="G2584" t="str">
        <f>VLOOKUP($D2584,metadata!$B$2:$S$451,4,0)</f>
        <v>10.1111/j.1744-7917.2011.01473.x</v>
      </c>
      <c r="H2584" t="str">
        <f>VLOOKUP($D2584,metadata!$B$2:$S$451,5,0)</f>
        <v>y</v>
      </c>
      <c r="I2584" t="str">
        <f>VLOOKUP($D2584,metadata!$B$2:$S$451,6,0)</f>
        <v>a</v>
      </c>
      <c r="J2584" t="str">
        <f>VLOOKUP($D2584,metadata!$B$2:$S$451,7,0)</f>
        <v>i</v>
      </c>
      <c r="K2584">
        <f>VLOOKUP($D2584,metadata!$B$2:$S$451,8,0)</f>
        <v>6</v>
      </c>
      <c r="L2584">
        <f>VLOOKUP($D2584,metadata!$B$2:$S$451,9,0)</f>
        <v>7</v>
      </c>
      <c r="M2584" t="str">
        <f>VLOOKUP($D2584,metadata!$B$2:$S$451,10,0)</f>
        <v/>
      </c>
      <c r="N2584" t="str">
        <f>VLOOKUP($D2584,metadata!$B$2:$S$451,11,0)</f>
        <v>Sericinus montelus</v>
      </c>
      <c r="O2584" t="str">
        <f>VLOOKUP($D2584,metadata!$B$2:$S$451,12,0)</f>
        <v>lepidoptera</v>
      </c>
      <c r="P2584" t="str">
        <f>VLOOKUP($D2584,metadata!$B$2:$S$451,13,0)</f>
        <v>JMS</v>
      </c>
      <c r="Q2584">
        <f>VLOOKUP($D2584,metadata!$B$2:$S$451,14,0)</f>
        <v>46.616666666666703</v>
      </c>
      <c r="R2584">
        <f>VLOOKUP($D2584,metadata!$B$2:$S$451,15,0)</f>
        <v>132.48333333333301</v>
      </c>
      <c r="S2584" t="str">
        <f>VLOOKUP($D2584,metadata!$B$2:$S$451,16,0)</f>
        <v/>
      </c>
      <c r="T2584" t="str">
        <f>VLOOKUP($D2584,metadata!$B$2:$S$451,17,0)</f>
        <v/>
      </c>
      <c r="U2584" t="str">
        <f>VLOOKUP($D2584,metadata!$B$2:$S$451,18,0)</f>
        <v/>
      </c>
      <c r="V2584">
        <f>VLOOKUP($D2584,metadata!$B$2:$Z$451,19,0)</f>
        <v>75</v>
      </c>
      <c r="W2584" t="str">
        <f>VLOOKUP($D2584,metadata!$B$2:$Z$451,20,0)</f>
        <v>global average</v>
      </c>
      <c r="X2584" t="str">
        <f>VLOOKUP($D2584,metadata!$B$2:$Z$451,21,0)</f>
        <v/>
      </c>
      <c r="Y2584">
        <f>VLOOKUP($D2584,metadata!$B$2:$Z$451,22,0)</f>
        <v>57</v>
      </c>
      <c r="Z2584" t="str">
        <f>VLOOKUP($D2584,metadata!$B$2:$Z$451,23,0)</f>
        <v/>
      </c>
      <c r="AA2584" t="str">
        <f>VLOOKUP($D2584,metadata!$B$2:$Z$451,24,0)</f>
        <v/>
      </c>
      <c r="AB2584" t="str">
        <f>VLOOKUP($D2584,metadata!$B$2:$Z$451,25,0)</f>
        <v/>
      </c>
      <c r="AC2584">
        <v>13.9952881603132</v>
      </c>
      <c r="AD2584">
        <v>100.14064697609</v>
      </c>
      <c r="AF2584">
        <f>IF(AE2584="",V2584,AE2584)</f>
        <v>75</v>
      </c>
      <c r="AG2584">
        <f>ROUND(AC2584,1)</f>
        <v>14</v>
      </c>
      <c r="AH2584">
        <v>2012</v>
      </c>
      <c r="AI2584" t="s">
        <v>38</v>
      </c>
      <c r="AJ2584" t="s">
        <v>38</v>
      </c>
    </row>
    <row r="2585" spans="3:36" x14ac:dyDescent="0.3">
      <c r="C2585">
        <v>2585</v>
      </c>
      <c r="D2585" t="str">
        <f t="shared" si="73"/>
        <v>57-JMS</v>
      </c>
      <c r="E2585" t="str">
        <f>VLOOKUP($D2585,metadata!$B$2:$S$451,2,0)</f>
        <v>Wang, XP; Yang, QS; Dalin, P; Zhou, XM; Luo, ZW; Lei, CL</v>
      </c>
      <c r="F2585" t="str">
        <f>VLOOKUP($D2585,metadata!$B$2:$S$451,3,0)</f>
        <v>Geographic variation in photoperiodic diapause induction and diapause intensity in Sericinus montelus (Lepidoptera: Papilionidae)</v>
      </c>
      <c r="G2585" t="str">
        <f>VLOOKUP($D2585,metadata!$B$2:$S$451,4,0)</f>
        <v>10.1111/j.1744-7917.2011.01473.x</v>
      </c>
      <c r="H2585" t="str">
        <f>VLOOKUP($D2585,metadata!$B$2:$S$451,5,0)</f>
        <v>y</v>
      </c>
      <c r="I2585" t="str">
        <f>VLOOKUP($D2585,metadata!$B$2:$S$451,6,0)</f>
        <v>a</v>
      </c>
      <c r="J2585" t="str">
        <f>VLOOKUP($D2585,metadata!$B$2:$S$451,7,0)</f>
        <v>i</v>
      </c>
      <c r="K2585">
        <f>VLOOKUP($D2585,metadata!$B$2:$S$451,8,0)</f>
        <v>6</v>
      </c>
      <c r="L2585">
        <f>VLOOKUP($D2585,metadata!$B$2:$S$451,9,0)</f>
        <v>7</v>
      </c>
      <c r="M2585" t="str">
        <f>VLOOKUP($D2585,metadata!$B$2:$S$451,10,0)</f>
        <v/>
      </c>
      <c r="N2585" t="str">
        <f>VLOOKUP($D2585,metadata!$B$2:$S$451,11,0)</f>
        <v>Sericinus montelus</v>
      </c>
      <c r="O2585" t="str">
        <f>VLOOKUP($D2585,metadata!$B$2:$S$451,12,0)</f>
        <v>lepidoptera</v>
      </c>
      <c r="P2585" t="str">
        <f>VLOOKUP($D2585,metadata!$B$2:$S$451,13,0)</f>
        <v>JMS</v>
      </c>
      <c r="Q2585">
        <f>VLOOKUP($D2585,metadata!$B$2:$S$451,14,0)</f>
        <v>46.616666666666703</v>
      </c>
      <c r="R2585">
        <f>VLOOKUP($D2585,metadata!$B$2:$S$451,15,0)</f>
        <v>132.48333333333301</v>
      </c>
      <c r="S2585" t="str">
        <f>VLOOKUP($D2585,metadata!$B$2:$S$451,16,0)</f>
        <v/>
      </c>
      <c r="T2585" t="str">
        <f>VLOOKUP($D2585,metadata!$B$2:$S$451,17,0)</f>
        <v/>
      </c>
      <c r="U2585" t="str">
        <f>VLOOKUP($D2585,metadata!$B$2:$S$451,18,0)</f>
        <v/>
      </c>
      <c r="V2585">
        <f>VLOOKUP($D2585,metadata!$B$2:$Z$451,19,0)</f>
        <v>75</v>
      </c>
      <c r="W2585" t="str">
        <f>VLOOKUP($D2585,metadata!$B$2:$Z$451,20,0)</f>
        <v>global average</v>
      </c>
      <c r="X2585" t="str">
        <f>VLOOKUP($D2585,metadata!$B$2:$Z$451,21,0)</f>
        <v/>
      </c>
      <c r="Y2585">
        <f>VLOOKUP($D2585,metadata!$B$2:$Z$451,22,0)</f>
        <v>57</v>
      </c>
      <c r="Z2585" t="str">
        <f>VLOOKUP($D2585,metadata!$B$2:$Z$451,23,0)</f>
        <v/>
      </c>
      <c r="AA2585" t="str">
        <f>VLOOKUP($D2585,metadata!$B$2:$Z$451,24,0)</f>
        <v/>
      </c>
      <c r="AB2585" t="str">
        <f>VLOOKUP($D2585,metadata!$B$2:$Z$451,25,0)</f>
        <v/>
      </c>
      <c r="AC2585">
        <v>14.501962528812699</v>
      </c>
      <c r="AD2585">
        <v>99.718706047819893</v>
      </c>
      <c r="AF2585">
        <f>IF(AE2585="",V2585,AE2585)</f>
        <v>75</v>
      </c>
      <c r="AG2585">
        <f>ROUND(AC2585,1)</f>
        <v>14.5</v>
      </c>
      <c r="AH2585">
        <v>2012</v>
      </c>
      <c r="AI2585" t="s">
        <v>38</v>
      </c>
      <c r="AJ2585" t="s">
        <v>38</v>
      </c>
    </row>
    <row r="2586" spans="3:36" x14ac:dyDescent="0.3">
      <c r="C2586">
        <v>2586</v>
      </c>
      <c r="D2586" t="str">
        <f t="shared" si="73"/>
        <v>57-JMS</v>
      </c>
      <c r="E2586" t="str">
        <f>VLOOKUP($D2586,metadata!$B$2:$S$451,2,0)</f>
        <v>Wang, XP; Yang, QS; Dalin, P; Zhou, XM; Luo, ZW; Lei, CL</v>
      </c>
      <c r="F2586" t="str">
        <f>VLOOKUP($D2586,metadata!$B$2:$S$451,3,0)</f>
        <v>Geographic variation in photoperiodic diapause induction and diapause intensity in Sericinus montelus (Lepidoptera: Papilionidae)</v>
      </c>
      <c r="G2586" t="str">
        <f>VLOOKUP($D2586,metadata!$B$2:$S$451,4,0)</f>
        <v>10.1111/j.1744-7917.2011.01473.x</v>
      </c>
      <c r="H2586" t="str">
        <f>VLOOKUP($D2586,metadata!$B$2:$S$451,5,0)</f>
        <v>y</v>
      </c>
      <c r="I2586" t="str">
        <f>VLOOKUP($D2586,metadata!$B$2:$S$451,6,0)</f>
        <v>a</v>
      </c>
      <c r="J2586" t="str">
        <f>VLOOKUP($D2586,metadata!$B$2:$S$451,7,0)</f>
        <v>i</v>
      </c>
      <c r="K2586">
        <f>VLOOKUP($D2586,metadata!$B$2:$S$451,8,0)</f>
        <v>6</v>
      </c>
      <c r="L2586">
        <f>VLOOKUP($D2586,metadata!$B$2:$S$451,9,0)</f>
        <v>7</v>
      </c>
      <c r="M2586" t="str">
        <f>VLOOKUP($D2586,metadata!$B$2:$S$451,10,0)</f>
        <v/>
      </c>
      <c r="N2586" t="str">
        <f>VLOOKUP($D2586,metadata!$B$2:$S$451,11,0)</f>
        <v>Sericinus montelus</v>
      </c>
      <c r="O2586" t="str">
        <f>VLOOKUP($D2586,metadata!$B$2:$S$451,12,0)</f>
        <v>lepidoptera</v>
      </c>
      <c r="P2586" t="str">
        <f>VLOOKUP($D2586,metadata!$B$2:$S$451,13,0)</f>
        <v>JMS</v>
      </c>
      <c r="Q2586">
        <f>VLOOKUP($D2586,metadata!$B$2:$S$451,14,0)</f>
        <v>46.616666666666703</v>
      </c>
      <c r="R2586">
        <f>VLOOKUP($D2586,metadata!$B$2:$S$451,15,0)</f>
        <v>132.48333333333301</v>
      </c>
      <c r="S2586" t="str">
        <f>VLOOKUP($D2586,metadata!$B$2:$S$451,16,0)</f>
        <v/>
      </c>
      <c r="T2586" t="str">
        <f>VLOOKUP($D2586,metadata!$B$2:$S$451,17,0)</f>
        <v/>
      </c>
      <c r="U2586" t="str">
        <f>VLOOKUP($D2586,metadata!$B$2:$S$451,18,0)</f>
        <v/>
      </c>
      <c r="V2586">
        <f>VLOOKUP($D2586,metadata!$B$2:$Z$451,19,0)</f>
        <v>75</v>
      </c>
      <c r="W2586" t="str">
        <f>VLOOKUP($D2586,metadata!$B$2:$Z$451,20,0)</f>
        <v>global average</v>
      </c>
      <c r="X2586" t="str">
        <f>VLOOKUP($D2586,metadata!$B$2:$Z$451,21,0)</f>
        <v/>
      </c>
      <c r="Y2586">
        <f>VLOOKUP($D2586,metadata!$B$2:$Z$451,22,0)</f>
        <v>57</v>
      </c>
      <c r="Z2586" t="str">
        <f>VLOOKUP($D2586,metadata!$B$2:$Z$451,23,0)</f>
        <v/>
      </c>
      <c r="AA2586" t="str">
        <f>VLOOKUP($D2586,metadata!$B$2:$Z$451,24,0)</f>
        <v/>
      </c>
      <c r="AB2586" t="str">
        <f>VLOOKUP($D2586,metadata!$B$2:$Z$451,25,0)</f>
        <v/>
      </c>
      <c r="AC2586">
        <v>14.992887977062701</v>
      </c>
      <c r="AD2586">
        <v>98.874824191279899</v>
      </c>
      <c r="AF2586">
        <f>IF(AE2586="",V2586,AE2586)</f>
        <v>75</v>
      </c>
      <c r="AG2586">
        <f>ROUND(AC2586,1)</f>
        <v>15</v>
      </c>
      <c r="AH2586">
        <v>2012</v>
      </c>
      <c r="AI2586" t="s">
        <v>38</v>
      </c>
      <c r="AJ2586" t="s">
        <v>38</v>
      </c>
    </row>
    <row r="2587" spans="3:36" x14ac:dyDescent="0.3">
      <c r="C2587">
        <v>2587</v>
      </c>
      <c r="D2587" t="str">
        <f t="shared" si="73"/>
        <v>57-JMS</v>
      </c>
      <c r="E2587" t="str">
        <f>VLOOKUP($D2587,metadata!$B$2:$S$451,2,0)</f>
        <v>Wang, XP; Yang, QS; Dalin, P; Zhou, XM; Luo, ZW; Lei, CL</v>
      </c>
      <c r="F2587" t="str">
        <f>VLOOKUP($D2587,metadata!$B$2:$S$451,3,0)</f>
        <v>Geographic variation in photoperiodic diapause induction and diapause intensity in Sericinus montelus (Lepidoptera: Papilionidae)</v>
      </c>
      <c r="G2587" t="str">
        <f>VLOOKUP($D2587,metadata!$B$2:$S$451,4,0)</f>
        <v>10.1111/j.1744-7917.2011.01473.x</v>
      </c>
      <c r="H2587" t="str">
        <f>VLOOKUP($D2587,metadata!$B$2:$S$451,5,0)</f>
        <v>y</v>
      </c>
      <c r="I2587" t="str">
        <f>VLOOKUP($D2587,metadata!$B$2:$S$451,6,0)</f>
        <v>a</v>
      </c>
      <c r="J2587" t="str">
        <f>VLOOKUP($D2587,metadata!$B$2:$S$451,7,0)</f>
        <v>i</v>
      </c>
      <c r="K2587">
        <f>VLOOKUP($D2587,metadata!$B$2:$S$451,8,0)</f>
        <v>6</v>
      </c>
      <c r="L2587">
        <f>VLOOKUP($D2587,metadata!$B$2:$S$451,9,0)</f>
        <v>7</v>
      </c>
      <c r="M2587" t="str">
        <f>VLOOKUP($D2587,metadata!$B$2:$S$451,10,0)</f>
        <v/>
      </c>
      <c r="N2587" t="str">
        <f>VLOOKUP($D2587,metadata!$B$2:$S$451,11,0)</f>
        <v>Sericinus montelus</v>
      </c>
      <c r="O2587" t="str">
        <f>VLOOKUP($D2587,metadata!$B$2:$S$451,12,0)</f>
        <v>lepidoptera</v>
      </c>
      <c r="P2587" t="str">
        <f>VLOOKUP($D2587,metadata!$B$2:$S$451,13,0)</f>
        <v>JMS</v>
      </c>
      <c r="Q2587">
        <f>VLOOKUP($D2587,metadata!$B$2:$S$451,14,0)</f>
        <v>46.616666666666703</v>
      </c>
      <c r="R2587">
        <f>VLOOKUP($D2587,metadata!$B$2:$S$451,15,0)</f>
        <v>132.48333333333301</v>
      </c>
      <c r="S2587" t="str">
        <f>VLOOKUP($D2587,metadata!$B$2:$S$451,16,0)</f>
        <v/>
      </c>
      <c r="T2587" t="str">
        <f>VLOOKUP($D2587,metadata!$B$2:$S$451,17,0)</f>
        <v/>
      </c>
      <c r="U2587" t="str">
        <f>VLOOKUP($D2587,metadata!$B$2:$S$451,18,0)</f>
        <v/>
      </c>
      <c r="V2587">
        <f>VLOOKUP($D2587,metadata!$B$2:$Z$451,19,0)</f>
        <v>75</v>
      </c>
      <c r="W2587" t="str">
        <f>VLOOKUP($D2587,metadata!$B$2:$Z$451,20,0)</f>
        <v>global average</v>
      </c>
      <c r="X2587" t="str">
        <f>VLOOKUP($D2587,metadata!$B$2:$Z$451,21,0)</f>
        <v/>
      </c>
      <c r="Y2587">
        <f>VLOOKUP($D2587,metadata!$B$2:$Z$451,22,0)</f>
        <v>57</v>
      </c>
      <c r="Z2587" t="str">
        <f>VLOOKUP($D2587,metadata!$B$2:$Z$451,23,0)</f>
        <v/>
      </c>
      <c r="AA2587" t="str">
        <f>VLOOKUP($D2587,metadata!$B$2:$Z$451,24,0)</f>
        <v/>
      </c>
      <c r="AB2587" t="str">
        <f>VLOOKUP($D2587,metadata!$B$2:$Z$451,25,0)</f>
        <v/>
      </c>
      <c r="AC2587">
        <v>15.4931352988499</v>
      </c>
      <c r="AD2587">
        <v>94.233473980309398</v>
      </c>
      <c r="AF2587">
        <f>IF(AE2587="",V2587,AE2587)</f>
        <v>75</v>
      </c>
      <c r="AG2587">
        <f>ROUND(AC2587,1)</f>
        <v>15.5</v>
      </c>
      <c r="AH2587">
        <v>2012</v>
      </c>
      <c r="AI2587" t="s">
        <v>38</v>
      </c>
      <c r="AJ2587" t="s">
        <v>38</v>
      </c>
    </row>
    <row r="2588" spans="3:36" x14ac:dyDescent="0.3">
      <c r="C2588">
        <v>2588</v>
      </c>
      <c r="D2588" t="str">
        <f t="shared" si="73"/>
        <v>57-JMS</v>
      </c>
      <c r="E2588" t="str">
        <f>VLOOKUP($D2588,metadata!$B$2:$S$451,2,0)</f>
        <v>Wang, XP; Yang, QS; Dalin, P; Zhou, XM; Luo, ZW; Lei, CL</v>
      </c>
      <c r="F2588" t="str">
        <f>VLOOKUP($D2588,metadata!$B$2:$S$451,3,0)</f>
        <v>Geographic variation in photoperiodic diapause induction and diapause intensity in Sericinus montelus (Lepidoptera: Papilionidae)</v>
      </c>
      <c r="G2588" t="str">
        <f>VLOOKUP($D2588,metadata!$B$2:$S$451,4,0)</f>
        <v>10.1111/j.1744-7917.2011.01473.x</v>
      </c>
      <c r="H2588" t="str">
        <f>VLOOKUP($D2588,metadata!$B$2:$S$451,5,0)</f>
        <v>y</v>
      </c>
      <c r="I2588" t="str">
        <f>VLOOKUP($D2588,metadata!$B$2:$S$451,6,0)</f>
        <v>a</v>
      </c>
      <c r="J2588" t="str">
        <f>VLOOKUP($D2588,metadata!$B$2:$S$451,7,0)</f>
        <v>i</v>
      </c>
      <c r="K2588">
        <f>VLOOKUP($D2588,metadata!$B$2:$S$451,8,0)</f>
        <v>6</v>
      </c>
      <c r="L2588">
        <f>VLOOKUP($D2588,metadata!$B$2:$S$451,9,0)</f>
        <v>7</v>
      </c>
      <c r="M2588" t="str">
        <f>VLOOKUP($D2588,metadata!$B$2:$S$451,10,0)</f>
        <v/>
      </c>
      <c r="N2588" t="str">
        <f>VLOOKUP($D2588,metadata!$B$2:$S$451,11,0)</f>
        <v>Sericinus montelus</v>
      </c>
      <c r="O2588" t="str">
        <f>VLOOKUP($D2588,metadata!$B$2:$S$451,12,0)</f>
        <v>lepidoptera</v>
      </c>
      <c r="P2588" t="str">
        <f>VLOOKUP($D2588,metadata!$B$2:$S$451,13,0)</f>
        <v>JMS</v>
      </c>
      <c r="Q2588">
        <f>VLOOKUP($D2588,metadata!$B$2:$S$451,14,0)</f>
        <v>46.616666666666703</v>
      </c>
      <c r="R2588">
        <f>VLOOKUP($D2588,metadata!$B$2:$S$451,15,0)</f>
        <v>132.48333333333301</v>
      </c>
      <c r="S2588" t="str">
        <f>VLOOKUP($D2588,metadata!$B$2:$S$451,16,0)</f>
        <v/>
      </c>
      <c r="T2588" t="str">
        <f>VLOOKUP($D2588,metadata!$B$2:$S$451,17,0)</f>
        <v/>
      </c>
      <c r="U2588" t="str">
        <f>VLOOKUP($D2588,metadata!$B$2:$S$451,18,0)</f>
        <v/>
      </c>
      <c r="V2588">
        <f>VLOOKUP($D2588,metadata!$B$2:$Z$451,19,0)</f>
        <v>75</v>
      </c>
      <c r="W2588" t="str">
        <f>VLOOKUP($D2588,metadata!$B$2:$Z$451,20,0)</f>
        <v>global average</v>
      </c>
      <c r="X2588" t="str">
        <f>VLOOKUP($D2588,metadata!$B$2:$Z$451,21,0)</f>
        <v/>
      </c>
      <c r="Y2588">
        <f>VLOOKUP($D2588,metadata!$B$2:$Z$451,22,0)</f>
        <v>57</v>
      </c>
      <c r="Z2588" t="str">
        <f>VLOOKUP($D2588,metadata!$B$2:$Z$451,23,0)</f>
        <v/>
      </c>
      <c r="AA2588" t="str">
        <f>VLOOKUP($D2588,metadata!$B$2:$Z$451,24,0)</f>
        <v/>
      </c>
      <c r="AB2588" t="str">
        <f>VLOOKUP($D2588,metadata!$B$2:$Z$451,25,0)</f>
        <v/>
      </c>
      <c r="AC2588">
        <v>16.002868268780599</v>
      </c>
      <c r="AD2588">
        <v>90.998593530239106</v>
      </c>
      <c r="AF2588">
        <f>IF(AE2588="",V2588,AE2588)</f>
        <v>75</v>
      </c>
      <c r="AG2588">
        <f>ROUND(AC2588,1)</f>
        <v>16</v>
      </c>
      <c r="AH2588">
        <v>2012</v>
      </c>
      <c r="AI2588" t="s">
        <v>38</v>
      </c>
      <c r="AJ2588" t="s">
        <v>38</v>
      </c>
    </row>
    <row r="2589" spans="3:36" x14ac:dyDescent="0.3">
      <c r="C2589">
        <v>2589</v>
      </c>
      <c r="D2589" t="str">
        <f t="shared" si="73"/>
        <v>57-BJ</v>
      </c>
      <c r="E2589" t="str">
        <f>VLOOKUP($D2589,metadata!$B$2:$S$451,2,0)</f>
        <v>Wang, XP; Yang, QS; Dalin, P; Zhou, XM; Luo, ZW; Lei, CL</v>
      </c>
      <c r="F2589" t="str">
        <f>VLOOKUP($D2589,metadata!$B$2:$S$451,3,0)</f>
        <v>Geographic variation in photoperiodic diapause induction and diapause intensity in Sericinus montelus (Lepidoptera: Papilionidae)</v>
      </c>
      <c r="G2589" t="str">
        <f>VLOOKUP($D2589,metadata!$B$2:$S$451,4,0)</f>
        <v>10.1111/j.1744-7917.2011.01473.x</v>
      </c>
      <c r="H2589" t="str">
        <f>VLOOKUP($D2589,metadata!$B$2:$S$451,5,0)</f>
        <v>y</v>
      </c>
      <c r="I2589" t="str">
        <f>VLOOKUP($D2589,metadata!$B$2:$S$451,6,0)</f>
        <v>a</v>
      </c>
      <c r="J2589" t="str">
        <f>VLOOKUP($D2589,metadata!$B$2:$S$451,7,0)</f>
        <v>i</v>
      </c>
      <c r="K2589">
        <f>VLOOKUP($D2589,metadata!$B$2:$S$451,8,0)</f>
        <v>6</v>
      </c>
      <c r="L2589">
        <f>VLOOKUP($D2589,metadata!$B$2:$S$451,9,0)</f>
        <v>8</v>
      </c>
      <c r="M2589" t="str">
        <f>VLOOKUP($D2589,metadata!$B$2:$S$451,10,0)</f>
        <v/>
      </c>
      <c r="N2589" t="str">
        <f>VLOOKUP($D2589,metadata!$B$2:$S$451,11,0)</f>
        <v>Sericinus montelus</v>
      </c>
      <c r="O2589" t="str">
        <f>VLOOKUP($D2589,metadata!$B$2:$S$451,12,0)</f>
        <v>lepidoptera</v>
      </c>
      <c r="P2589" t="str">
        <f>VLOOKUP($D2589,metadata!$B$2:$S$451,13,0)</f>
        <v>BJ</v>
      </c>
      <c r="Q2589">
        <f>VLOOKUP($D2589,metadata!$B$2:$S$451,14,0)</f>
        <v>40.25</v>
      </c>
      <c r="R2589">
        <f>VLOOKUP($D2589,metadata!$B$2:$S$451,15,0)</f>
        <v>115.083333333333</v>
      </c>
      <c r="S2589" t="str">
        <f>VLOOKUP($D2589,metadata!$B$2:$S$451,16,0)</f>
        <v/>
      </c>
      <c r="T2589" t="str">
        <f>VLOOKUP($D2589,metadata!$B$2:$S$451,17,0)</f>
        <v/>
      </c>
      <c r="U2589" t="str">
        <f>VLOOKUP($D2589,metadata!$B$2:$S$451,18,0)</f>
        <v/>
      </c>
      <c r="V2589">
        <f>VLOOKUP($D2589,metadata!$B$2:$Z$451,19,0)</f>
        <v>75</v>
      </c>
      <c r="W2589" t="str">
        <f>VLOOKUP($D2589,metadata!$B$2:$Z$451,20,0)</f>
        <v>global average</v>
      </c>
      <c r="X2589" t="str">
        <f>VLOOKUP($D2589,metadata!$B$2:$Z$451,21,0)</f>
        <v/>
      </c>
      <c r="Y2589">
        <f>VLOOKUP($D2589,metadata!$B$2:$Z$451,22,0)</f>
        <v>57</v>
      </c>
      <c r="Z2589" t="str">
        <f>VLOOKUP($D2589,metadata!$B$2:$Z$451,23,0)</f>
        <v/>
      </c>
      <c r="AA2589" t="str">
        <f>VLOOKUP($D2589,metadata!$B$2:$Z$451,24,0)</f>
        <v/>
      </c>
      <c r="AB2589" t="str">
        <f>VLOOKUP($D2589,metadata!$B$2:$Z$451,25,0)</f>
        <v/>
      </c>
      <c r="AC2589">
        <v>12.5066832211809</v>
      </c>
      <c r="AD2589">
        <v>99.718706047819893</v>
      </c>
      <c r="AF2589">
        <f>IF(AE2589="",V2589,AE2589)</f>
        <v>75</v>
      </c>
      <c r="AG2589">
        <f>ROUND(AC2589,1)</f>
        <v>12.5</v>
      </c>
      <c r="AH2589">
        <v>2012</v>
      </c>
      <c r="AI2589" t="s">
        <v>37</v>
      </c>
      <c r="AJ2589" t="s">
        <v>37</v>
      </c>
    </row>
    <row r="2590" spans="3:36" x14ac:dyDescent="0.3">
      <c r="C2590">
        <v>2590</v>
      </c>
      <c r="D2590" t="str">
        <f t="shared" si="73"/>
        <v>57-BJ</v>
      </c>
      <c r="E2590" t="str">
        <f>VLOOKUP($D2590,metadata!$B$2:$S$451,2,0)</f>
        <v>Wang, XP; Yang, QS; Dalin, P; Zhou, XM; Luo, ZW; Lei, CL</v>
      </c>
      <c r="F2590" t="str">
        <f>VLOOKUP($D2590,metadata!$B$2:$S$451,3,0)</f>
        <v>Geographic variation in photoperiodic diapause induction and diapause intensity in Sericinus montelus (Lepidoptera: Papilionidae)</v>
      </c>
      <c r="G2590" t="str">
        <f>VLOOKUP($D2590,metadata!$B$2:$S$451,4,0)</f>
        <v>10.1111/j.1744-7917.2011.01473.x</v>
      </c>
      <c r="H2590" t="str">
        <f>VLOOKUP($D2590,metadata!$B$2:$S$451,5,0)</f>
        <v>y</v>
      </c>
      <c r="I2590" t="str">
        <f>VLOOKUP($D2590,metadata!$B$2:$S$451,6,0)</f>
        <v>a</v>
      </c>
      <c r="J2590" t="str">
        <f>VLOOKUP($D2590,metadata!$B$2:$S$451,7,0)</f>
        <v>i</v>
      </c>
      <c r="K2590">
        <f>VLOOKUP($D2590,metadata!$B$2:$S$451,8,0)</f>
        <v>6</v>
      </c>
      <c r="L2590">
        <f>VLOOKUP($D2590,metadata!$B$2:$S$451,9,0)</f>
        <v>8</v>
      </c>
      <c r="M2590" t="str">
        <f>VLOOKUP($D2590,metadata!$B$2:$S$451,10,0)</f>
        <v/>
      </c>
      <c r="N2590" t="str">
        <f>VLOOKUP($D2590,metadata!$B$2:$S$451,11,0)</f>
        <v>Sericinus montelus</v>
      </c>
      <c r="O2590" t="str">
        <f>VLOOKUP($D2590,metadata!$B$2:$S$451,12,0)</f>
        <v>lepidoptera</v>
      </c>
      <c r="P2590" t="str">
        <f>VLOOKUP($D2590,metadata!$B$2:$S$451,13,0)</f>
        <v>BJ</v>
      </c>
      <c r="Q2590">
        <f>VLOOKUP($D2590,metadata!$B$2:$S$451,14,0)</f>
        <v>40.25</v>
      </c>
      <c r="R2590">
        <f>VLOOKUP($D2590,metadata!$B$2:$S$451,15,0)</f>
        <v>115.083333333333</v>
      </c>
      <c r="S2590" t="str">
        <f>VLOOKUP($D2590,metadata!$B$2:$S$451,16,0)</f>
        <v/>
      </c>
      <c r="T2590" t="str">
        <f>VLOOKUP($D2590,metadata!$B$2:$S$451,17,0)</f>
        <v/>
      </c>
      <c r="U2590" t="str">
        <f>VLOOKUP($D2590,metadata!$B$2:$S$451,18,0)</f>
        <v/>
      </c>
      <c r="V2590">
        <f>VLOOKUP($D2590,metadata!$B$2:$Z$451,19,0)</f>
        <v>75</v>
      </c>
      <c r="W2590" t="str">
        <f>VLOOKUP($D2590,metadata!$B$2:$Z$451,20,0)</f>
        <v>global average</v>
      </c>
      <c r="X2590" t="str">
        <f>VLOOKUP($D2590,metadata!$B$2:$Z$451,21,0)</f>
        <v/>
      </c>
      <c r="Y2590">
        <f>VLOOKUP($D2590,metadata!$B$2:$Z$451,22,0)</f>
        <v>57</v>
      </c>
      <c r="Z2590" t="str">
        <f>VLOOKUP($D2590,metadata!$B$2:$Z$451,23,0)</f>
        <v/>
      </c>
      <c r="AA2590" t="str">
        <f>VLOOKUP($D2590,metadata!$B$2:$Z$451,24,0)</f>
        <v/>
      </c>
      <c r="AB2590" t="str">
        <f>VLOOKUP($D2590,metadata!$B$2:$Z$451,25,0)</f>
        <v/>
      </c>
      <c r="AC2590">
        <v>13.0070810385523</v>
      </c>
      <c r="AD2590">
        <v>99.859353023910003</v>
      </c>
      <c r="AF2590">
        <f>IF(AE2590="",V2590,AE2590)</f>
        <v>75</v>
      </c>
      <c r="AG2590">
        <f>ROUND(AC2590,1)</f>
        <v>13</v>
      </c>
      <c r="AH2590">
        <v>2012</v>
      </c>
      <c r="AI2590" t="s">
        <v>37</v>
      </c>
      <c r="AJ2590" t="s">
        <v>37</v>
      </c>
    </row>
    <row r="2591" spans="3:36" x14ac:dyDescent="0.3">
      <c r="C2591">
        <v>2591</v>
      </c>
      <c r="D2591" t="str">
        <f t="shared" si="73"/>
        <v>57-BJ</v>
      </c>
      <c r="E2591" t="str">
        <f>VLOOKUP($D2591,metadata!$B$2:$S$451,2,0)</f>
        <v>Wang, XP; Yang, QS; Dalin, P; Zhou, XM; Luo, ZW; Lei, CL</v>
      </c>
      <c r="F2591" t="str">
        <f>VLOOKUP($D2591,metadata!$B$2:$S$451,3,0)</f>
        <v>Geographic variation in photoperiodic diapause induction and diapause intensity in Sericinus montelus (Lepidoptera: Papilionidae)</v>
      </c>
      <c r="G2591" t="str">
        <f>VLOOKUP($D2591,metadata!$B$2:$S$451,4,0)</f>
        <v>10.1111/j.1744-7917.2011.01473.x</v>
      </c>
      <c r="H2591" t="str">
        <f>VLOOKUP($D2591,metadata!$B$2:$S$451,5,0)</f>
        <v>y</v>
      </c>
      <c r="I2591" t="str">
        <f>VLOOKUP($D2591,metadata!$B$2:$S$451,6,0)</f>
        <v>a</v>
      </c>
      <c r="J2591" t="str">
        <f>VLOOKUP($D2591,metadata!$B$2:$S$451,7,0)</f>
        <v>i</v>
      </c>
      <c r="K2591">
        <f>VLOOKUP($D2591,metadata!$B$2:$S$451,8,0)</f>
        <v>6</v>
      </c>
      <c r="L2591">
        <f>VLOOKUP($D2591,metadata!$B$2:$S$451,9,0)</f>
        <v>8</v>
      </c>
      <c r="M2591" t="str">
        <f>VLOOKUP($D2591,metadata!$B$2:$S$451,10,0)</f>
        <v/>
      </c>
      <c r="N2591" t="str">
        <f>VLOOKUP($D2591,metadata!$B$2:$S$451,11,0)</f>
        <v>Sericinus montelus</v>
      </c>
      <c r="O2591" t="str">
        <f>VLOOKUP($D2591,metadata!$B$2:$S$451,12,0)</f>
        <v>lepidoptera</v>
      </c>
      <c r="P2591" t="str">
        <f>VLOOKUP($D2591,metadata!$B$2:$S$451,13,0)</f>
        <v>BJ</v>
      </c>
      <c r="Q2591">
        <f>VLOOKUP($D2591,metadata!$B$2:$S$451,14,0)</f>
        <v>40.25</v>
      </c>
      <c r="R2591">
        <f>VLOOKUP($D2591,metadata!$B$2:$S$451,15,0)</f>
        <v>115.083333333333</v>
      </c>
      <c r="S2591" t="str">
        <f>VLOOKUP($D2591,metadata!$B$2:$S$451,16,0)</f>
        <v/>
      </c>
      <c r="T2591" t="str">
        <f>VLOOKUP($D2591,metadata!$B$2:$S$451,17,0)</f>
        <v/>
      </c>
      <c r="U2591" t="str">
        <f>VLOOKUP($D2591,metadata!$B$2:$S$451,18,0)</f>
        <v/>
      </c>
      <c r="V2591">
        <f>VLOOKUP($D2591,metadata!$B$2:$Z$451,19,0)</f>
        <v>75</v>
      </c>
      <c r="W2591" t="str">
        <f>VLOOKUP($D2591,metadata!$B$2:$Z$451,20,0)</f>
        <v>global average</v>
      </c>
      <c r="X2591" t="str">
        <f>VLOOKUP($D2591,metadata!$B$2:$Z$451,21,0)</f>
        <v/>
      </c>
      <c r="Y2591">
        <f>VLOOKUP($D2591,metadata!$B$2:$Z$451,22,0)</f>
        <v>57</v>
      </c>
      <c r="Z2591" t="str">
        <f>VLOOKUP($D2591,metadata!$B$2:$Z$451,23,0)</f>
        <v/>
      </c>
      <c r="AA2591" t="str">
        <f>VLOOKUP($D2591,metadata!$B$2:$Z$451,24,0)</f>
        <v/>
      </c>
      <c r="AB2591" t="str">
        <f>VLOOKUP($D2591,metadata!$B$2:$Z$451,25,0)</f>
        <v/>
      </c>
      <c r="AC2591">
        <v>13.488591660110099</v>
      </c>
      <c r="AD2591">
        <v>99.859353023910003</v>
      </c>
      <c r="AF2591">
        <f>IF(AE2591="",V2591,AE2591)</f>
        <v>75</v>
      </c>
      <c r="AG2591">
        <f>ROUND(AC2591,1)</f>
        <v>13.5</v>
      </c>
      <c r="AH2591">
        <v>2012</v>
      </c>
      <c r="AI2591" t="s">
        <v>37</v>
      </c>
      <c r="AJ2591" t="s">
        <v>37</v>
      </c>
    </row>
    <row r="2592" spans="3:36" x14ac:dyDescent="0.3">
      <c r="C2592">
        <v>2592</v>
      </c>
      <c r="D2592" t="str">
        <f t="shared" si="73"/>
        <v>57-BJ</v>
      </c>
      <c r="E2592" t="str">
        <f>VLOOKUP($D2592,metadata!$B$2:$S$451,2,0)</f>
        <v>Wang, XP; Yang, QS; Dalin, P; Zhou, XM; Luo, ZW; Lei, CL</v>
      </c>
      <c r="F2592" t="str">
        <f>VLOOKUP($D2592,metadata!$B$2:$S$451,3,0)</f>
        <v>Geographic variation in photoperiodic diapause induction and diapause intensity in Sericinus montelus (Lepidoptera: Papilionidae)</v>
      </c>
      <c r="G2592" t="str">
        <f>VLOOKUP($D2592,metadata!$B$2:$S$451,4,0)</f>
        <v>10.1111/j.1744-7917.2011.01473.x</v>
      </c>
      <c r="H2592" t="str">
        <f>VLOOKUP($D2592,metadata!$B$2:$S$451,5,0)</f>
        <v>y</v>
      </c>
      <c r="I2592" t="str">
        <f>VLOOKUP($D2592,metadata!$B$2:$S$451,6,0)</f>
        <v>a</v>
      </c>
      <c r="J2592" t="str">
        <f>VLOOKUP($D2592,metadata!$B$2:$S$451,7,0)</f>
        <v>i</v>
      </c>
      <c r="K2592">
        <f>VLOOKUP($D2592,metadata!$B$2:$S$451,8,0)</f>
        <v>6</v>
      </c>
      <c r="L2592">
        <f>VLOOKUP($D2592,metadata!$B$2:$S$451,9,0)</f>
        <v>8</v>
      </c>
      <c r="M2592" t="str">
        <f>VLOOKUP($D2592,metadata!$B$2:$S$451,10,0)</f>
        <v/>
      </c>
      <c r="N2592" t="str">
        <f>VLOOKUP($D2592,metadata!$B$2:$S$451,11,0)</f>
        <v>Sericinus montelus</v>
      </c>
      <c r="O2592" t="str">
        <f>VLOOKUP($D2592,metadata!$B$2:$S$451,12,0)</f>
        <v>lepidoptera</v>
      </c>
      <c r="P2592" t="str">
        <f>VLOOKUP($D2592,metadata!$B$2:$S$451,13,0)</f>
        <v>BJ</v>
      </c>
      <c r="Q2592">
        <f>VLOOKUP($D2592,metadata!$B$2:$S$451,14,0)</f>
        <v>40.25</v>
      </c>
      <c r="R2592">
        <f>VLOOKUP($D2592,metadata!$B$2:$S$451,15,0)</f>
        <v>115.083333333333</v>
      </c>
      <c r="S2592" t="str">
        <f>VLOOKUP($D2592,metadata!$B$2:$S$451,16,0)</f>
        <v/>
      </c>
      <c r="T2592" t="str">
        <f>VLOOKUP($D2592,metadata!$B$2:$S$451,17,0)</f>
        <v/>
      </c>
      <c r="U2592" t="str">
        <f>VLOOKUP($D2592,metadata!$B$2:$S$451,18,0)</f>
        <v/>
      </c>
      <c r="V2592">
        <f>VLOOKUP($D2592,metadata!$B$2:$Z$451,19,0)</f>
        <v>75</v>
      </c>
      <c r="W2592" t="str">
        <f>VLOOKUP($D2592,metadata!$B$2:$Z$451,20,0)</f>
        <v>global average</v>
      </c>
      <c r="X2592" t="str">
        <f>VLOOKUP($D2592,metadata!$B$2:$Z$451,21,0)</f>
        <v/>
      </c>
      <c r="Y2592">
        <f>VLOOKUP($D2592,metadata!$B$2:$Z$451,22,0)</f>
        <v>57</v>
      </c>
      <c r="Z2592" t="str">
        <f>VLOOKUP($D2592,metadata!$B$2:$Z$451,23,0)</f>
        <v/>
      </c>
      <c r="AA2592" t="str">
        <f>VLOOKUP($D2592,metadata!$B$2:$Z$451,24,0)</f>
        <v/>
      </c>
      <c r="AB2592" t="str">
        <f>VLOOKUP($D2592,metadata!$B$2:$Z$451,25,0)</f>
        <v/>
      </c>
      <c r="AC2592">
        <v>13.9982095451824</v>
      </c>
      <c r="AD2592">
        <v>92.9676511954993</v>
      </c>
      <c r="AF2592">
        <f>IF(AE2592="",V2592,AE2592)</f>
        <v>75</v>
      </c>
      <c r="AG2592">
        <f>ROUND(AC2592,1)</f>
        <v>14</v>
      </c>
      <c r="AH2592">
        <v>2012</v>
      </c>
      <c r="AI2592" t="s">
        <v>37</v>
      </c>
      <c r="AJ2592" t="s">
        <v>37</v>
      </c>
    </row>
    <row r="2593" spans="3:36" x14ac:dyDescent="0.3">
      <c r="C2593">
        <v>2593</v>
      </c>
      <c r="D2593" t="str">
        <f t="shared" si="73"/>
        <v>57-BJ</v>
      </c>
      <c r="E2593" t="str">
        <f>VLOOKUP($D2593,metadata!$B$2:$S$451,2,0)</f>
        <v>Wang, XP; Yang, QS; Dalin, P; Zhou, XM; Luo, ZW; Lei, CL</v>
      </c>
      <c r="F2593" t="str">
        <f>VLOOKUP($D2593,metadata!$B$2:$S$451,3,0)</f>
        <v>Geographic variation in photoperiodic diapause induction and diapause intensity in Sericinus montelus (Lepidoptera: Papilionidae)</v>
      </c>
      <c r="G2593" t="str">
        <f>VLOOKUP($D2593,metadata!$B$2:$S$451,4,0)</f>
        <v>10.1111/j.1744-7917.2011.01473.x</v>
      </c>
      <c r="H2593" t="str">
        <f>VLOOKUP($D2593,metadata!$B$2:$S$451,5,0)</f>
        <v>y</v>
      </c>
      <c r="I2593" t="str">
        <f>VLOOKUP($D2593,metadata!$B$2:$S$451,6,0)</f>
        <v>a</v>
      </c>
      <c r="J2593" t="str">
        <f>VLOOKUP($D2593,metadata!$B$2:$S$451,7,0)</f>
        <v>i</v>
      </c>
      <c r="K2593">
        <f>VLOOKUP($D2593,metadata!$B$2:$S$451,8,0)</f>
        <v>6</v>
      </c>
      <c r="L2593">
        <f>VLOOKUP($D2593,metadata!$B$2:$S$451,9,0)</f>
        <v>8</v>
      </c>
      <c r="M2593" t="str">
        <f>VLOOKUP($D2593,metadata!$B$2:$S$451,10,0)</f>
        <v/>
      </c>
      <c r="N2593" t="str">
        <f>VLOOKUP($D2593,metadata!$B$2:$S$451,11,0)</f>
        <v>Sericinus montelus</v>
      </c>
      <c r="O2593" t="str">
        <f>VLOOKUP($D2593,metadata!$B$2:$S$451,12,0)</f>
        <v>lepidoptera</v>
      </c>
      <c r="P2593" t="str">
        <f>VLOOKUP($D2593,metadata!$B$2:$S$451,13,0)</f>
        <v>BJ</v>
      </c>
      <c r="Q2593">
        <f>VLOOKUP($D2593,metadata!$B$2:$S$451,14,0)</f>
        <v>40.25</v>
      </c>
      <c r="R2593">
        <f>VLOOKUP($D2593,metadata!$B$2:$S$451,15,0)</f>
        <v>115.083333333333</v>
      </c>
      <c r="S2593" t="str">
        <f>VLOOKUP($D2593,metadata!$B$2:$S$451,16,0)</f>
        <v/>
      </c>
      <c r="T2593" t="str">
        <f>VLOOKUP($D2593,metadata!$B$2:$S$451,17,0)</f>
        <v/>
      </c>
      <c r="U2593" t="str">
        <f>VLOOKUP($D2593,metadata!$B$2:$S$451,18,0)</f>
        <v/>
      </c>
      <c r="V2593">
        <f>VLOOKUP($D2593,metadata!$B$2:$Z$451,19,0)</f>
        <v>75</v>
      </c>
      <c r="W2593" t="str">
        <f>VLOOKUP($D2593,metadata!$B$2:$Z$451,20,0)</f>
        <v>global average</v>
      </c>
      <c r="X2593" t="str">
        <f>VLOOKUP($D2593,metadata!$B$2:$Z$451,21,0)</f>
        <v/>
      </c>
      <c r="Y2593">
        <f>VLOOKUP($D2593,metadata!$B$2:$Z$451,22,0)</f>
        <v>57</v>
      </c>
      <c r="Z2593" t="str">
        <f>VLOOKUP($D2593,metadata!$B$2:$Z$451,23,0)</f>
        <v/>
      </c>
      <c r="AA2593" t="str">
        <f>VLOOKUP($D2593,metadata!$B$2:$Z$451,24,0)</f>
        <v/>
      </c>
      <c r="AB2593" t="str">
        <f>VLOOKUP($D2593,metadata!$B$2:$Z$451,25,0)</f>
        <v/>
      </c>
      <c r="AC2593">
        <v>14.493140831775801</v>
      </c>
      <c r="AD2593">
        <v>19.409282700421901</v>
      </c>
      <c r="AF2593">
        <f>IF(AE2593="",V2593,AE2593)</f>
        <v>75</v>
      </c>
      <c r="AG2593">
        <f>ROUND(AC2593,1)</f>
        <v>14.5</v>
      </c>
      <c r="AH2593">
        <v>2012</v>
      </c>
      <c r="AI2593" t="s">
        <v>37</v>
      </c>
      <c r="AJ2593" t="s">
        <v>37</v>
      </c>
    </row>
    <row r="2594" spans="3:36" x14ac:dyDescent="0.3">
      <c r="C2594">
        <v>2594</v>
      </c>
      <c r="D2594" t="str">
        <f t="shared" si="73"/>
        <v>57-BJ</v>
      </c>
      <c r="E2594" t="str">
        <f>VLOOKUP($D2594,metadata!$B$2:$S$451,2,0)</f>
        <v>Wang, XP; Yang, QS; Dalin, P; Zhou, XM; Luo, ZW; Lei, CL</v>
      </c>
      <c r="F2594" t="str">
        <f>VLOOKUP($D2594,metadata!$B$2:$S$451,3,0)</f>
        <v>Geographic variation in photoperiodic diapause induction and diapause intensity in Sericinus montelus (Lepidoptera: Papilionidae)</v>
      </c>
      <c r="G2594" t="str">
        <f>VLOOKUP($D2594,metadata!$B$2:$S$451,4,0)</f>
        <v>10.1111/j.1744-7917.2011.01473.x</v>
      </c>
      <c r="H2594" t="str">
        <f>VLOOKUP($D2594,metadata!$B$2:$S$451,5,0)</f>
        <v>y</v>
      </c>
      <c r="I2594" t="str">
        <f>VLOOKUP($D2594,metadata!$B$2:$S$451,6,0)</f>
        <v>a</v>
      </c>
      <c r="J2594" t="str">
        <f>VLOOKUP($D2594,metadata!$B$2:$S$451,7,0)</f>
        <v>i</v>
      </c>
      <c r="K2594">
        <f>VLOOKUP($D2594,metadata!$B$2:$S$451,8,0)</f>
        <v>6</v>
      </c>
      <c r="L2594">
        <f>VLOOKUP($D2594,metadata!$B$2:$S$451,9,0)</f>
        <v>8</v>
      </c>
      <c r="M2594" t="str">
        <f>VLOOKUP($D2594,metadata!$B$2:$S$451,10,0)</f>
        <v/>
      </c>
      <c r="N2594" t="str">
        <f>VLOOKUP($D2594,metadata!$B$2:$S$451,11,0)</f>
        <v>Sericinus montelus</v>
      </c>
      <c r="O2594" t="str">
        <f>VLOOKUP($D2594,metadata!$B$2:$S$451,12,0)</f>
        <v>lepidoptera</v>
      </c>
      <c r="P2594" t="str">
        <f>VLOOKUP($D2594,metadata!$B$2:$S$451,13,0)</f>
        <v>BJ</v>
      </c>
      <c r="Q2594">
        <f>VLOOKUP($D2594,metadata!$B$2:$S$451,14,0)</f>
        <v>40.25</v>
      </c>
      <c r="R2594">
        <f>VLOOKUP($D2594,metadata!$B$2:$S$451,15,0)</f>
        <v>115.083333333333</v>
      </c>
      <c r="S2594" t="str">
        <f>VLOOKUP($D2594,metadata!$B$2:$S$451,16,0)</f>
        <v/>
      </c>
      <c r="T2594" t="str">
        <f>VLOOKUP($D2594,metadata!$B$2:$S$451,17,0)</f>
        <v/>
      </c>
      <c r="U2594" t="str">
        <f>VLOOKUP($D2594,metadata!$B$2:$S$451,18,0)</f>
        <v/>
      </c>
      <c r="V2594">
        <f>VLOOKUP($D2594,metadata!$B$2:$Z$451,19,0)</f>
        <v>75</v>
      </c>
      <c r="W2594" t="str">
        <f>VLOOKUP($D2594,metadata!$B$2:$Z$451,20,0)</f>
        <v>global average</v>
      </c>
      <c r="X2594" t="str">
        <f>VLOOKUP($D2594,metadata!$B$2:$Z$451,21,0)</f>
        <v/>
      </c>
      <c r="Y2594">
        <f>VLOOKUP($D2594,metadata!$B$2:$Z$451,22,0)</f>
        <v>57</v>
      </c>
      <c r="Z2594" t="str">
        <f>VLOOKUP($D2594,metadata!$B$2:$Z$451,23,0)</f>
        <v/>
      </c>
      <c r="AA2594" t="str">
        <f>VLOOKUP($D2594,metadata!$B$2:$Z$451,24,0)</f>
        <v/>
      </c>
      <c r="AB2594" t="str">
        <f>VLOOKUP($D2594,metadata!$B$2:$Z$451,25,0)</f>
        <v/>
      </c>
      <c r="AC2594">
        <v>14.9964024915871</v>
      </c>
      <c r="AD2594">
        <v>10.548523206751</v>
      </c>
      <c r="AF2594">
        <f>IF(AE2594="",V2594,AE2594)</f>
        <v>75</v>
      </c>
      <c r="AG2594">
        <f>ROUND(AC2594,1)</f>
        <v>15</v>
      </c>
      <c r="AH2594">
        <v>2012</v>
      </c>
      <c r="AI2594" t="s">
        <v>37</v>
      </c>
      <c r="AJ2594" t="s">
        <v>37</v>
      </c>
    </row>
    <row r="2595" spans="3:36" x14ac:dyDescent="0.3">
      <c r="C2595">
        <v>2595</v>
      </c>
      <c r="D2595" t="str">
        <f t="shared" si="73"/>
        <v>57-BJ</v>
      </c>
      <c r="E2595" t="str">
        <f>VLOOKUP($D2595,metadata!$B$2:$S$451,2,0)</f>
        <v>Wang, XP; Yang, QS; Dalin, P; Zhou, XM; Luo, ZW; Lei, CL</v>
      </c>
      <c r="F2595" t="str">
        <f>VLOOKUP($D2595,metadata!$B$2:$S$451,3,0)</f>
        <v>Geographic variation in photoperiodic diapause induction and diapause intensity in Sericinus montelus (Lepidoptera: Papilionidae)</v>
      </c>
      <c r="G2595" t="str">
        <f>VLOOKUP($D2595,metadata!$B$2:$S$451,4,0)</f>
        <v>10.1111/j.1744-7917.2011.01473.x</v>
      </c>
      <c r="H2595" t="str">
        <f>VLOOKUP($D2595,metadata!$B$2:$S$451,5,0)</f>
        <v>y</v>
      </c>
      <c r="I2595" t="str">
        <f>VLOOKUP($D2595,metadata!$B$2:$S$451,6,0)</f>
        <v>a</v>
      </c>
      <c r="J2595" t="str">
        <f>VLOOKUP($D2595,metadata!$B$2:$S$451,7,0)</f>
        <v>i</v>
      </c>
      <c r="K2595">
        <f>VLOOKUP($D2595,metadata!$B$2:$S$451,8,0)</f>
        <v>6</v>
      </c>
      <c r="L2595">
        <f>VLOOKUP($D2595,metadata!$B$2:$S$451,9,0)</f>
        <v>8</v>
      </c>
      <c r="M2595" t="str">
        <f>VLOOKUP($D2595,metadata!$B$2:$S$451,10,0)</f>
        <v/>
      </c>
      <c r="N2595" t="str">
        <f>VLOOKUP($D2595,metadata!$B$2:$S$451,11,0)</f>
        <v>Sericinus montelus</v>
      </c>
      <c r="O2595" t="str">
        <f>VLOOKUP($D2595,metadata!$B$2:$S$451,12,0)</f>
        <v>lepidoptera</v>
      </c>
      <c r="P2595" t="str">
        <f>VLOOKUP($D2595,metadata!$B$2:$S$451,13,0)</f>
        <v>BJ</v>
      </c>
      <c r="Q2595">
        <f>VLOOKUP($D2595,metadata!$B$2:$S$451,14,0)</f>
        <v>40.25</v>
      </c>
      <c r="R2595">
        <f>VLOOKUP($D2595,metadata!$B$2:$S$451,15,0)</f>
        <v>115.083333333333</v>
      </c>
      <c r="S2595" t="str">
        <f>VLOOKUP($D2595,metadata!$B$2:$S$451,16,0)</f>
        <v/>
      </c>
      <c r="T2595" t="str">
        <f>VLOOKUP($D2595,metadata!$B$2:$S$451,17,0)</f>
        <v/>
      </c>
      <c r="U2595" t="str">
        <f>VLOOKUP($D2595,metadata!$B$2:$S$451,18,0)</f>
        <v/>
      </c>
      <c r="V2595">
        <f>VLOOKUP($D2595,metadata!$B$2:$Z$451,19,0)</f>
        <v>75</v>
      </c>
      <c r="W2595" t="str">
        <f>VLOOKUP($D2595,metadata!$B$2:$Z$451,20,0)</f>
        <v>global average</v>
      </c>
      <c r="X2595" t="str">
        <f>VLOOKUP($D2595,metadata!$B$2:$Z$451,21,0)</f>
        <v/>
      </c>
      <c r="Y2595">
        <f>VLOOKUP($D2595,metadata!$B$2:$Z$451,22,0)</f>
        <v>57</v>
      </c>
      <c r="Z2595" t="str">
        <f>VLOOKUP($D2595,metadata!$B$2:$Z$451,23,0)</f>
        <v/>
      </c>
      <c r="AA2595" t="str">
        <f>VLOOKUP($D2595,metadata!$B$2:$Z$451,24,0)</f>
        <v/>
      </c>
      <c r="AB2595" t="str">
        <f>VLOOKUP($D2595,metadata!$B$2:$Z$451,25,0)</f>
        <v/>
      </c>
      <c r="AC2595">
        <v>15.4964683334052</v>
      </c>
      <c r="AD2595">
        <v>0.14064697609002499</v>
      </c>
      <c r="AF2595">
        <f>IF(AE2595="",V2595,AE2595)</f>
        <v>75</v>
      </c>
      <c r="AG2595">
        <f>ROUND(AC2595,1)</f>
        <v>15.5</v>
      </c>
      <c r="AH2595">
        <v>2012</v>
      </c>
      <c r="AI2595" t="s">
        <v>37</v>
      </c>
      <c r="AJ2595" t="s">
        <v>37</v>
      </c>
    </row>
    <row r="2596" spans="3:36" x14ac:dyDescent="0.3">
      <c r="C2596">
        <v>2596</v>
      </c>
      <c r="D2596" t="str">
        <f t="shared" si="73"/>
        <v>57-BJ</v>
      </c>
      <c r="E2596" t="str">
        <f>VLOOKUP($D2596,metadata!$B$2:$S$451,2,0)</f>
        <v>Wang, XP; Yang, QS; Dalin, P; Zhou, XM; Luo, ZW; Lei, CL</v>
      </c>
      <c r="F2596" t="str">
        <f>VLOOKUP($D2596,metadata!$B$2:$S$451,3,0)</f>
        <v>Geographic variation in photoperiodic diapause induction and diapause intensity in Sericinus montelus (Lepidoptera: Papilionidae)</v>
      </c>
      <c r="G2596" t="str">
        <f>VLOOKUP($D2596,metadata!$B$2:$S$451,4,0)</f>
        <v>10.1111/j.1744-7917.2011.01473.x</v>
      </c>
      <c r="H2596" t="str">
        <f>VLOOKUP($D2596,metadata!$B$2:$S$451,5,0)</f>
        <v>y</v>
      </c>
      <c r="I2596" t="str">
        <f>VLOOKUP($D2596,metadata!$B$2:$S$451,6,0)</f>
        <v>a</v>
      </c>
      <c r="J2596" t="str">
        <f>VLOOKUP($D2596,metadata!$B$2:$S$451,7,0)</f>
        <v>i</v>
      </c>
      <c r="K2596">
        <f>VLOOKUP($D2596,metadata!$B$2:$S$451,8,0)</f>
        <v>6</v>
      </c>
      <c r="L2596">
        <f>VLOOKUP($D2596,metadata!$B$2:$S$451,9,0)</f>
        <v>8</v>
      </c>
      <c r="M2596" t="str">
        <f>VLOOKUP($D2596,metadata!$B$2:$S$451,10,0)</f>
        <v/>
      </c>
      <c r="N2596" t="str">
        <f>VLOOKUP($D2596,metadata!$B$2:$S$451,11,0)</f>
        <v>Sericinus montelus</v>
      </c>
      <c r="O2596" t="str">
        <f>VLOOKUP($D2596,metadata!$B$2:$S$451,12,0)</f>
        <v>lepidoptera</v>
      </c>
      <c r="P2596" t="str">
        <f>VLOOKUP($D2596,metadata!$B$2:$S$451,13,0)</f>
        <v>BJ</v>
      </c>
      <c r="Q2596">
        <f>VLOOKUP($D2596,metadata!$B$2:$S$451,14,0)</f>
        <v>40.25</v>
      </c>
      <c r="R2596">
        <f>VLOOKUP($D2596,metadata!$B$2:$S$451,15,0)</f>
        <v>115.083333333333</v>
      </c>
      <c r="S2596" t="str">
        <f>VLOOKUP($D2596,metadata!$B$2:$S$451,16,0)</f>
        <v/>
      </c>
      <c r="T2596" t="str">
        <f>VLOOKUP($D2596,metadata!$B$2:$S$451,17,0)</f>
        <v/>
      </c>
      <c r="U2596" t="str">
        <f>VLOOKUP($D2596,metadata!$B$2:$S$451,18,0)</f>
        <v/>
      </c>
      <c r="V2596">
        <f>VLOOKUP($D2596,metadata!$B$2:$Z$451,19,0)</f>
        <v>75</v>
      </c>
      <c r="W2596" t="str">
        <f>VLOOKUP($D2596,metadata!$B$2:$Z$451,20,0)</f>
        <v>global average</v>
      </c>
      <c r="X2596" t="str">
        <f>VLOOKUP($D2596,metadata!$B$2:$Z$451,21,0)</f>
        <v/>
      </c>
      <c r="Y2596">
        <f>VLOOKUP($D2596,metadata!$B$2:$Z$451,22,0)</f>
        <v>57</v>
      </c>
      <c r="Z2596" t="str">
        <f>VLOOKUP($D2596,metadata!$B$2:$Z$451,23,0)</f>
        <v/>
      </c>
      <c r="AA2596" t="str">
        <f>VLOOKUP($D2596,metadata!$B$2:$Z$451,24,0)</f>
        <v/>
      </c>
      <c r="AB2596" t="str">
        <f>VLOOKUP($D2596,metadata!$B$2:$Z$451,25,0)</f>
        <v/>
      </c>
      <c r="AC2596">
        <v>15.9968440190731</v>
      </c>
      <c r="AD2596">
        <v>-0.42194092827004598</v>
      </c>
      <c r="AF2596">
        <f>IF(AE2596="",V2596,AE2596)</f>
        <v>75</v>
      </c>
      <c r="AG2596">
        <f>ROUND(AC2596,1)</f>
        <v>16</v>
      </c>
      <c r="AH2596">
        <v>2012</v>
      </c>
      <c r="AI2596" t="s">
        <v>37</v>
      </c>
      <c r="AJ2596" t="s">
        <v>37</v>
      </c>
    </row>
    <row r="2597" spans="3:36" x14ac:dyDescent="0.3">
      <c r="C2597">
        <v>2597</v>
      </c>
      <c r="D2597" t="str">
        <f t="shared" si="73"/>
        <v>57-ZB</v>
      </c>
      <c r="E2597" t="str">
        <f>VLOOKUP($D2597,metadata!$B$2:$S$451,2,0)</f>
        <v>Wang, XP; Yang, QS; Dalin, P; Zhou, XM; Luo, ZW; Lei, CL</v>
      </c>
      <c r="F2597" t="str">
        <f>VLOOKUP($D2597,metadata!$B$2:$S$451,3,0)</f>
        <v>Geographic variation in photoperiodic diapause induction and diapause intensity in Sericinus montelus (Lepidoptera: Papilionidae)</v>
      </c>
      <c r="G2597" t="str">
        <f>VLOOKUP($D2597,metadata!$B$2:$S$451,4,0)</f>
        <v>10.1111/j.1744-7917.2011.01473.x</v>
      </c>
      <c r="H2597" t="str">
        <f>VLOOKUP($D2597,metadata!$B$2:$S$451,5,0)</f>
        <v>y</v>
      </c>
      <c r="I2597" t="str">
        <f>VLOOKUP($D2597,metadata!$B$2:$S$451,6,0)</f>
        <v>a</v>
      </c>
      <c r="J2597" t="str">
        <f>VLOOKUP($D2597,metadata!$B$2:$S$451,7,0)</f>
        <v>i</v>
      </c>
      <c r="K2597">
        <f>VLOOKUP($D2597,metadata!$B$2:$S$451,8,0)</f>
        <v>6</v>
      </c>
      <c r="L2597">
        <f>VLOOKUP($D2597,metadata!$B$2:$S$451,9,0)</f>
        <v>8</v>
      </c>
      <c r="M2597" t="str">
        <f>VLOOKUP($D2597,metadata!$B$2:$S$451,10,0)</f>
        <v/>
      </c>
      <c r="N2597" t="str">
        <f>VLOOKUP($D2597,metadata!$B$2:$S$451,11,0)</f>
        <v>Sericinus montelus</v>
      </c>
      <c r="O2597" t="str">
        <f>VLOOKUP($D2597,metadata!$B$2:$S$451,12,0)</f>
        <v>lepidoptera</v>
      </c>
      <c r="P2597" t="str">
        <f>VLOOKUP($D2597,metadata!$B$2:$S$451,13,0)</f>
        <v>ZB</v>
      </c>
      <c r="Q2597">
        <f>VLOOKUP($D2597,metadata!$B$2:$S$451,14,0)</f>
        <v>36.799999999999997</v>
      </c>
      <c r="R2597">
        <f>VLOOKUP($D2597,metadata!$B$2:$S$451,15,0)</f>
        <v>118.05</v>
      </c>
      <c r="S2597" t="str">
        <f>VLOOKUP($D2597,metadata!$B$2:$S$451,16,0)</f>
        <v/>
      </c>
      <c r="T2597" t="str">
        <f>VLOOKUP($D2597,metadata!$B$2:$S$451,17,0)</f>
        <v/>
      </c>
      <c r="U2597" t="str">
        <f>VLOOKUP($D2597,metadata!$B$2:$S$451,18,0)</f>
        <v/>
      </c>
      <c r="V2597">
        <f>VLOOKUP($D2597,metadata!$B$2:$Z$451,19,0)</f>
        <v>75</v>
      </c>
      <c r="W2597" t="str">
        <f>VLOOKUP($D2597,metadata!$B$2:$Z$451,20,0)</f>
        <v>global average</v>
      </c>
      <c r="X2597" t="str">
        <f>VLOOKUP($D2597,metadata!$B$2:$Z$451,21,0)</f>
        <v/>
      </c>
      <c r="Y2597">
        <f>VLOOKUP($D2597,metadata!$B$2:$Z$451,22,0)</f>
        <v>57</v>
      </c>
      <c r="Z2597" t="str">
        <f>VLOOKUP($D2597,metadata!$B$2:$Z$451,23,0)</f>
        <v/>
      </c>
      <c r="AA2597" t="str">
        <f>VLOOKUP($D2597,metadata!$B$2:$Z$451,24,0)</f>
        <v/>
      </c>
      <c r="AB2597" t="str">
        <f>VLOOKUP($D2597,metadata!$B$2:$Z$451,25,0)</f>
        <v/>
      </c>
      <c r="AC2597">
        <v>12.5066743684995</v>
      </c>
      <c r="AD2597">
        <v>99.4374120956399</v>
      </c>
      <c r="AF2597">
        <f>IF(AE2597="",V2597,AE2597)</f>
        <v>75</v>
      </c>
      <c r="AG2597">
        <f>ROUND(AC2597,1)</f>
        <v>12.5</v>
      </c>
      <c r="AH2597">
        <v>2012</v>
      </c>
      <c r="AI2597" t="s">
        <v>37</v>
      </c>
      <c r="AJ2597" t="s">
        <v>37</v>
      </c>
    </row>
    <row r="2598" spans="3:36" x14ac:dyDescent="0.3">
      <c r="C2598">
        <v>2598</v>
      </c>
      <c r="D2598" t="str">
        <f t="shared" si="73"/>
        <v>57-ZB</v>
      </c>
      <c r="E2598" t="str">
        <f>VLOOKUP($D2598,metadata!$B$2:$S$451,2,0)</f>
        <v>Wang, XP; Yang, QS; Dalin, P; Zhou, XM; Luo, ZW; Lei, CL</v>
      </c>
      <c r="F2598" t="str">
        <f>VLOOKUP($D2598,metadata!$B$2:$S$451,3,0)</f>
        <v>Geographic variation in photoperiodic diapause induction and diapause intensity in Sericinus montelus (Lepidoptera: Papilionidae)</v>
      </c>
      <c r="G2598" t="str">
        <f>VLOOKUP($D2598,metadata!$B$2:$S$451,4,0)</f>
        <v>10.1111/j.1744-7917.2011.01473.x</v>
      </c>
      <c r="H2598" t="str">
        <f>VLOOKUP($D2598,metadata!$B$2:$S$451,5,0)</f>
        <v>y</v>
      </c>
      <c r="I2598" t="str">
        <f>VLOOKUP($D2598,metadata!$B$2:$S$451,6,0)</f>
        <v>a</v>
      </c>
      <c r="J2598" t="str">
        <f>VLOOKUP($D2598,metadata!$B$2:$S$451,7,0)</f>
        <v>i</v>
      </c>
      <c r="K2598">
        <f>VLOOKUP($D2598,metadata!$B$2:$S$451,8,0)</f>
        <v>6</v>
      </c>
      <c r="L2598">
        <f>VLOOKUP($D2598,metadata!$B$2:$S$451,9,0)</f>
        <v>8</v>
      </c>
      <c r="M2598" t="str">
        <f>VLOOKUP($D2598,metadata!$B$2:$S$451,10,0)</f>
        <v/>
      </c>
      <c r="N2598" t="str">
        <f>VLOOKUP($D2598,metadata!$B$2:$S$451,11,0)</f>
        <v>Sericinus montelus</v>
      </c>
      <c r="O2598" t="str">
        <f>VLOOKUP($D2598,metadata!$B$2:$S$451,12,0)</f>
        <v>lepidoptera</v>
      </c>
      <c r="P2598" t="str">
        <f>VLOOKUP($D2598,metadata!$B$2:$S$451,13,0)</f>
        <v>ZB</v>
      </c>
      <c r="Q2598">
        <f>VLOOKUP($D2598,metadata!$B$2:$S$451,14,0)</f>
        <v>36.799999999999997</v>
      </c>
      <c r="R2598">
        <f>VLOOKUP($D2598,metadata!$B$2:$S$451,15,0)</f>
        <v>118.05</v>
      </c>
      <c r="S2598" t="str">
        <f>VLOOKUP($D2598,metadata!$B$2:$S$451,16,0)</f>
        <v/>
      </c>
      <c r="T2598" t="str">
        <f>VLOOKUP($D2598,metadata!$B$2:$S$451,17,0)</f>
        <v/>
      </c>
      <c r="U2598" t="str">
        <f>VLOOKUP($D2598,metadata!$B$2:$S$451,18,0)</f>
        <v/>
      </c>
      <c r="V2598">
        <f>VLOOKUP($D2598,metadata!$B$2:$Z$451,19,0)</f>
        <v>75</v>
      </c>
      <c r="W2598" t="str">
        <f>VLOOKUP($D2598,metadata!$B$2:$Z$451,20,0)</f>
        <v>global average</v>
      </c>
      <c r="X2598" t="str">
        <f>VLOOKUP($D2598,metadata!$B$2:$Z$451,21,0)</f>
        <v/>
      </c>
      <c r="Y2598">
        <f>VLOOKUP($D2598,metadata!$B$2:$Z$451,22,0)</f>
        <v>57</v>
      </c>
      <c r="Z2598" t="str">
        <f>VLOOKUP($D2598,metadata!$B$2:$Z$451,23,0)</f>
        <v/>
      </c>
      <c r="AA2598" t="str">
        <f>VLOOKUP($D2598,metadata!$B$2:$Z$451,24,0)</f>
        <v/>
      </c>
      <c r="AB2598" t="str">
        <f>VLOOKUP($D2598,metadata!$B$2:$Z$451,25,0)</f>
        <v/>
      </c>
      <c r="AC2598">
        <v>13.0070677595301</v>
      </c>
      <c r="AD2598">
        <v>99.4374120956399</v>
      </c>
      <c r="AF2598">
        <f>IF(AE2598="",V2598,AE2598)</f>
        <v>75</v>
      </c>
      <c r="AG2598">
        <f>ROUND(AC2598,1)</f>
        <v>13</v>
      </c>
      <c r="AH2598">
        <v>2012</v>
      </c>
      <c r="AI2598" t="s">
        <v>37</v>
      </c>
      <c r="AJ2598" t="s">
        <v>37</v>
      </c>
    </row>
    <row r="2599" spans="3:36" x14ac:dyDescent="0.3">
      <c r="C2599">
        <v>2599</v>
      </c>
      <c r="D2599" t="str">
        <f t="shared" si="73"/>
        <v>57-ZB</v>
      </c>
      <c r="E2599" t="str">
        <f>VLOOKUP($D2599,metadata!$B$2:$S$451,2,0)</f>
        <v>Wang, XP; Yang, QS; Dalin, P; Zhou, XM; Luo, ZW; Lei, CL</v>
      </c>
      <c r="F2599" t="str">
        <f>VLOOKUP($D2599,metadata!$B$2:$S$451,3,0)</f>
        <v>Geographic variation in photoperiodic diapause induction and diapause intensity in Sericinus montelus (Lepidoptera: Papilionidae)</v>
      </c>
      <c r="G2599" t="str">
        <f>VLOOKUP($D2599,metadata!$B$2:$S$451,4,0)</f>
        <v>10.1111/j.1744-7917.2011.01473.x</v>
      </c>
      <c r="H2599" t="str">
        <f>VLOOKUP($D2599,metadata!$B$2:$S$451,5,0)</f>
        <v>y</v>
      </c>
      <c r="I2599" t="str">
        <f>VLOOKUP($D2599,metadata!$B$2:$S$451,6,0)</f>
        <v>a</v>
      </c>
      <c r="J2599" t="str">
        <f>VLOOKUP($D2599,metadata!$B$2:$S$451,7,0)</f>
        <v>i</v>
      </c>
      <c r="K2599">
        <f>VLOOKUP($D2599,metadata!$B$2:$S$451,8,0)</f>
        <v>6</v>
      </c>
      <c r="L2599">
        <f>VLOOKUP($D2599,metadata!$B$2:$S$451,9,0)</f>
        <v>8</v>
      </c>
      <c r="M2599" t="str">
        <f>VLOOKUP($D2599,metadata!$B$2:$S$451,10,0)</f>
        <v/>
      </c>
      <c r="N2599" t="str">
        <f>VLOOKUP($D2599,metadata!$B$2:$S$451,11,0)</f>
        <v>Sericinus montelus</v>
      </c>
      <c r="O2599" t="str">
        <f>VLOOKUP($D2599,metadata!$B$2:$S$451,12,0)</f>
        <v>lepidoptera</v>
      </c>
      <c r="P2599" t="str">
        <f>VLOOKUP($D2599,metadata!$B$2:$S$451,13,0)</f>
        <v>ZB</v>
      </c>
      <c r="Q2599">
        <f>VLOOKUP($D2599,metadata!$B$2:$S$451,14,0)</f>
        <v>36.799999999999997</v>
      </c>
      <c r="R2599">
        <f>VLOOKUP($D2599,metadata!$B$2:$S$451,15,0)</f>
        <v>118.05</v>
      </c>
      <c r="S2599" t="str">
        <f>VLOOKUP($D2599,metadata!$B$2:$S$451,16,0)</f>
        <v/>
      </c>
      <c r="T2599" t="str">
        <f>VLOOKUP($D2599,metadata!$B$2:$S$451,17,0)</f>
        <v/>
      </c>
      <c r="U2599" t="str">
        <f>VLOOKUP($D2599,metadata!$B$2:$S$451,18,0)</f>
        <v/>
      </c>
      <c r="V2599">
        <f>VLOOKUP($D2599,metadata!$B$2:$Z$451,19,0)</f>
        <v>75</v>
      </c>
      <c r="W2599" t="str">
        <f>VLOOKUP($D2599,metadata!$B$2:$Z$451,20,0)</f>
        <v>global average</v>
      </c>
      <c r="X2599" t="str">
        <f>VLOOKUP($D2599,metadata!$B$2:$Z$451,21,0)</f>
        <v/>
      </c>
      <c r="Y2599">
        <f>VLOOKUP($D2599,metadata!$B$2:$Z$451,22,0)</f>
        <v>57</v>
      </c>
      <c r="Z2599" t="str">
        <f>VLOOKUP($D2599,metadata!$B$2:$Z$451,23,0)</f>
        <v/>
      </c>
      <c r="AA2599" t="str">
        <f>VLOOKUP($D2599,metadata!$B$2:$Z$451,24,0)</f>
        <v/>
      </c>
      <c r="AB2599" t="str">
        <f>VLOOKUP($D2599,metadata!$B$2:$Z$451,25,0)</f>
        <v/>
      </c>
      <c r="AC2599">
        <v>13.494514103981301</v>
      </c>
      <c r="AD2599">
        <v>88.045007032348806</v>
      </c>
      <c r="AF2599">
        <f>IF(AE2599="",V2599,AE2599)</f>
        <v>75</v>
      </c>
      <c r="AG2599">
        <f>ROUND(AC2599,1)</f>
        <v>13.5</v>
      </c>
      <c r="AH2599">
        <v>2012</v>
      </c>
      <c r="AI2599" t="s">
        <v>37</v>
      </c>
      <c r="AJ2599" t="s">
        <v>37</v>
      </c>
    </row>
    <row r="2600" spans="3:36" x14ac:dyDescent="0.3">
      <c r="C2600">
        <v>2600</v>
      </c>
      <c r="D2600" t="str">
        <f t="shared" si="73"/>
        <v>57-ZB</v>
      </c>
      <c r="E2600" t="str">
        <f>VLOOKUP($D2600,metadata!$B$2:$S$451,2,0)</f>
        <v>Wang, XP; Yang, QS; Dalin, P; Zhou, XM; Luo, ZW; Lei, CL</v>
      </c>
      <c r="F2600" t="str">
        <f>VLOOKUP($D2600,metadata!$B$2:$S$451,3,0)</f>
        <v>Geographic variation in photoperiodic diapause induction and diapause intensity in Sericinus montelus (Lepidoptera: Papilionidae)</v>
      </c>
      <c r="G2600" t="str">
        <f>VLOOKUP($D2600,metadata!$B$2:$S$451,4,0)</f>
        <v>10.1111/j.1744-7917.2011.01473.x</v>
      </c>
      <c r="H2600" t="str">
        <f>VLOOKUP($D2600,metadata!$B$2:$S$451,5,0)</f>
        <v>y</v>
      </c>
      <c r="I2600" t="str">
        <f>VLOOKUP($D2600,metadata!$B$2:$S$451,6,0)</f>
        <v>a</v>
      </c>
      <c r="J2600" t="str">
        <f>VLOOKUP($D2600,metadata!$B$2:$S$451,7,0)</f>
        <v>i</v>
      </c>
      <c r="K2600">
        <f>VLOOKUP($D2600,metadata!$B$2:$S$451,8,0)</f>
        <v>6</v>
      </c>
      <c r="L2600">
        <f>VLOOKUP($D2600,metadata!$B$2:$S$451,9,0)</f>
        <v>8</v>
      </c>
      <c r="M2600" t="str">
        <f>VLOOKUP($D2600,metadata!$B$2:$S$451,10,0)</f>
        <v/>
      </c>
      <c r="N2600" t="str">
        <f>VLOOKUP($D2600,metadata!$B$2:$S$451,11,0)</f>
        <v>Sericinus montelus</v>
      </c>
      <c r="O2600" t="str">
        <f>VLOOKUP($D2600,metadata!$B$2:$S$451,12,0)</f>
        <v>lepidoptera</v>
      </c>
      <c r="P2600" t="str">
        <f>VLOOKUP($D2600,metadata!$B$2:$S$451,13,0)</f>
        <v>ZB</v>
      </c>
      <c r="Q2600">
        <f>VLOOKUP($D2600,metadata!$B$2:$S$451,14,0)</f>
        <v>36.799999999999997</v>
      </c>
      <c r="R2600">
        <f>VLOOKUP($D2600,metadata!$B$2:$S$451,15,0)</f>
        <v>118.05</v>
      </c>
      <c r="S2600" t="str">
        <f>VLOOKUP($D2600,metadata!$B$2:$S$451,16,0)</f>
        <v/>
      </c>
      <c r="T2600" t="str">
        <f>VLOOKUP($D2600,metadata!$B$2:$S$451,17,0)</f>
        <v/>
      </c>
      <c r="U2600" t="str">
        <f>VLOOKUP($D2600,metadata!$B$2:$S$451,18,0)</f>
        <v/>
      </c>
      <c r="V2600">
        <f>VLOOKUP($D2600,metadata!$B$2:$Z$451,19,0)</f>
        <v>75</v>
      </c>
      <c r="W2600" t="str">
        <f>VLOOKUP($D2600,metadata!$B$2:$Z$451,20,0)</f>
        <v>global average</v>
      </c>
      <c r="X2600" t="str">
        <f>VLOOKUP($D2600,metadata!$B$2:$Z$451,21,0)</f>
        <v/>
      </c>
      <c r="Y2600">
        <f>VLOOKUP($D2600,metadata!$B$2:$Z$451,22,0)</f>
        <v>57</v>
      </c>
      <c r="Z2600" t="str">
        <f>VLOOKUP($D2600,metadata!$B$2:$Z$451,23,0)</f>
        <v/>
      </c>
      <c r="AA2600" t="str">
        <f>VLOOKUP($D2600,metadata!$B$2:$Z$451,24,0)</f>
        <v/>
      </c>
      <c r="AB2600" t="str">
        <f>VLOOKUP($D2600,metadata!$B$2:$Z$451,25,0)</f>
        <v/>
      </c>
      <c r="AC2600">
        <v>13.997833306221899</v>
      </c>
      <c r="AD2600">
        <v>81.012658227848107</v>
      </c>
      <c r="AF2600">
        <f>IF(AE2600="",V2600,AE2600)</f>
        <v>75</v>
      </c>
      <c r="AG2600">
        <f>ROUND(AC2600,1)</f>
        <v>14</v>
      </c>
      <c r="AH2600">
        <v>2012</v>
      </c>
      <c r="AI2600" t="s">
        <v>37</v>
      </c>
      <c r="AJ2600" t="s">
        <v>37</v>
      </c>
    </row>
    <row r="2601" spans="3:36" x14ac:dyDescent="0.3">
      <c r="C2601">
        <v>2601</v>
      </c>
      <c r="D2601" t="str">
        <f t="shared" si="73"/>
        <v>57-ZB</v>
      </c>
      <c r="E2601" t="str">
        <f>VLOOKUP($D2601,metadata!$B$2:$S$451,2,0)</f>
        <v>Wang, XP; Yang, QS; Dalin, P; Zhou, XM; Luo, ZW; Lei, CL</v>
      </c>
      <c r="F2601" t="str">
        <f>VLOOKUP($D2601,metadata!$B$2:$S$451,3,0)</f>
        <v>Geographic variation in photoperiodic diapause induction and diapause intensity in Sericinus montelus (Lepidoptera: Papilionidae)</v>
      </c>
      <c r="G2601" t="str">
        <f>VLOOKUP($D2601,metadata!$B$2:$S$451,4,0)</f>
        <v>10.1111/j.1744-7917.2011.01473.x</v>
      </c>
      <c r="H2601" t="str">
        <f>VLOOKUP($D2601,metadata!$B$2:$S$451,5,0)</f>
        <v>y</v>
      </c>
      <c r="I2601" t="str">
        <f>VLOOKUP($D2601,metadata!$B$2:$S$451,6,0)</f>
        <v>a</v>
      </c>
      <c r="J2601" t="str">
        <f>VLOOKUP($D2601,metadata!$B$2:$S$451,7,0)</f>
        <v>i</v>
      </c>
      <c r="K2601">
        <f>VLOOKUP($D2601,metadata!$B$2:$S$451,8,0)</f>
        <v>6</v>
      </c>
      <c r="L2601">
        <v>12</v>
      </c>
      <c r="M2601" t="str">
        <f>VLOOKUP($D2601,metadata!$B$2:$S$451,10,0)</f>
        <v/>
      </c>
      <c r="N2601" t="str">
        <f>VLOOKUP($D2601,metadata!$B$2:$S$451,11,0)</f>
        <v>Sericinus montelus</v>
      </c>
      <c r="O2601" t="str">
        <f>VLOOKUP($D2601,metadata!$B$2:$S$451,12,0)</f>
        <v>lepidoptera</v>
      </c>
      <c r="P2601" t="str">
        <f>VLOOKUP($D2601,metadata!$B$2:$S$451,13,0)</f>
        <v>ZB</v>
      </c>
      <c r="Q2601">
        <f>VLOOKUP($D2601,metadata!$B$2:$S$451,14,0)</f>
        <v>36.799999999999997</v>
      </c>
      <c r="R2601">
        <f>VLOOKUP($D2601,metadata!$B$2:$S$451,15,0)</f>
        <v>118.05</v>
      </c>
      <c r="S2601" t="str">
        <f>VLOOKUP($D2601,metadata!$B$2:$S$451,16,0)</f>
        <v/>
      </c>
      <c r="T2601" t="str">
        <f>VLOOKUP($D2601,metadata!$B$2:$S$451,17,0)</f>
        <v/>
      </c>
      <c r="U2601" t="str">
        <f>VLOOKUP($D2601,metadata!$B$2:$S$451,18,0)</f>
        <v/>
      </c>
      <c r="V2601">
        <f>VLOOKUP($D2601,metadata!$B$2:$Z$451,19,0)</f>
        <v>75</v>
      </c>
      <c r="W2601" t="str">
        <f>VLOOKUP($D2601,metadata!$B$2:$Z$451,20,0)</f>
        <v>global average</v>
      </c>
      <c r="X2601" t="str">
        <f>VLOOKUP($D2601,metadata!$B$2:$Z$451,21,0)</f>
        <v/>
      </c>
      <c r="Y2601">
        <f>VLOOKUP($D2601,metadata!$B$2:$Z$451,22,0)</f>
        <v>57</v>
      </c>
      <c r="Z2601" t="str">
        <f>VLOOKUP($D2601,metadata!$B$2:$Z$451,23,0)</f>
        <v/>
      </c>
      <c r="AA2601" t="str">
        <f>VLOOKUP($D2601,metadata!$B$2:$Z$451,24,0)</f>
        <v/>
      </c>
      <c r="AB2601" t="str">
        <f>VLOOKUP($D2601,metadata!$B$2:$Z$451,25,0)</f>
        <v/>
      </c>
      <c r="AC2601">
        <v>14.499063275647</v>
      </c>
      <c r="AD2601">
        <v>7.5949367088607698</v>
      </c>
      <c r="AF2601">
        <f>IF(AE2601="",V2601,AE2601)</f>
        <v>75</v>
      </c>
      <c r="AG2601">
        <f>ROUND(AC2601,1)</f>
        <v>14.5</v>
      </c>
      <c r="AH2601">
        <v>2012</v>
      </c>
      <c r="AI2601" t="s">
        <v>37</v>
      </c>
      <c r="AJ2601" t="s">
        <v>37</v>
      </c>
    </row>
    <row r="2602" spans="3:36" x14ac:dyDescent="0.3">
      <c r="C2602">
        <v>2602</v>
      </c>
      <c r="D2602" t="str">
        <f t="shared" si="73"/>
        <v>57-ZB</v>
      </c>
      <c r="E2602" t="str">
        <f>VLOOKUP($D2602,metadata!$B$2:$S$451,2,0)</f>
        <v>Wang, XP; Yang, QS; Dalin, P; Zhou, XM; Luo, ZW; Lei, CL</v>
      </c>
      <c r="F2602" t="str">
        <f>VLOOKUP($D2602,metadata!$B$2:$S$451,3,0)</f>
        <v>Geographic variation in photoperiodic diapause induction and diapause intensity in Sericinus montelus (Lepidoptera: Papilionidae)</v>
      </c>
      <c r="G2602" t="str">
        <f>VLOOKUP($D2602,metadata!$B$2:$S$451,4,0)</f>
        <v>10.1111/j.1744-7917.2011.01473.x</v>
      </c>
      <c r="H2602" t="str">
        <f>VLOOKUP($D2602,metadata!$B$2:$S$451,5,0)</f>
        <v>y</v>
      </c>
      <c r="I2602" t="str">
        <f>VLOOKUP($D2602,metadata!$B$2:$S$451,6,0)</f>
        <v>a</v>
      </c>
      <c r="J2602" t="str">
        <f>VLOOKUP($D2602,metadata!$B$2:$S$451,7,0)</f>
        <v>i</v>
      </c>
      <c r="K2602">
        <f>VLOOKUP($D2602,metadata!$B$2:$S$451,8,0)</f>
        <v>6</v>
      </c>
      <c r="L2602">
        <v>12</v>
      </c>
      <c r="M2602" t="str">
        <f>VLOOKUP($D2602,metadata!$B$2:$S$451,10,0)</f>
        <v/>
      </c>
      <c r="N2602" t="str">
        <f>VLOOKUP($D2602,metadata!$B$2:$S$451,11,0)</f>
        <v>Sericinus montelus</v>
      </c>
      <c r="O2602" t="str">
        <f>VLOOKUP($D2602,metadata!$B$2:$S$451,12,0)</f>
        <v>lepidoptera</v>
      </c>
      <c r="P2602" t="str">
        <f>VLOOKUP($D2602,metadata!$B$2:$S$451,13,0)</f>
        <v>ZB</v>
      </c>
      <c r="Q2602">
        <f>VLOOKUP($D2602,metadata!$B$2:$S$451,14,0)</f>
        <v>36.799999999999997</v>
      </c>
      <c r="R2602">
        <f>VLOOKUP($D2602,metadata!$B$2:$S$451,15,0)</f>
        <v>118.05</v>
      </c>
      <c r="S2602" t="str">
        <f>VLOOKUP($D2602,metadata!$B$2:$S$451,16,0)</f>
        <v/>
      </c>
      <c r="T2602" t="str">
        <f>VLOOKUP($D2602,metadata!$B$2:$S$451,17,0)</f>
        <v/>
      </c>
      <c r="U2602" t="str">
        <f>VLOOKUP($D2602,metadata!$B$2:$S$451,18,0)</f>
        <v/>
      </c>
      <c r="V2602">
        <f>VLOOKUP($D2602,metadata!$B$2:$Z$451,19,0)</f>
        <v>75</v>
      </c>
      <c r="W2602" t="str">
        <f>VLOOKUP($D2602,metadata!$B$2:$Z$451,20,0)</f>
        <v>global average</v>
      </c>
      <c r="X2602" t="str">
        <f>VLOOKUP($D2602,metadata!$B$2:$Z$451,21,0)</f>
        <v/>
      </c>
      <c r="Y2602">
        <f>VLOOKUP($D2602,metadata!$B$2:$Z$451,22,0)</f>
        <v>57</v>
      </c>
      <c r="Z2602" t="str">
        <f>VLOOKUP($D2602,metadata!$B$2:$Z$451,23,0)</f>
        <v/>
      </c>
      <c r="AA2602" t="str">
        <f>VLOOKUP($D2602,metadata!$B$2:$Z$451,24,0)</f>
        <v/>
      </c>
      <c r="AB2602" t="str">
        <f>VLOOKUP($D2602,metadata!$B$2:$Z$451,25,0)</f>
        <v/>
      </c>
      <c r="AC2602">
        <v>14.9991999389164</v>
      </c>
      <c r="AD2602">
        <v>-0.56258790436004302</v>
      </c>
      <c r="AF2602">
        <f>IF(AE2602="",V2602,AE2602)</f>
        <v>75</v>
      </c>
      <c r="AG2602">
        <f>ROUND(AC2602,1)</f>
        <v>15</v>
      </c>
      <c r="AH2602">
        <v>2012</v>
      </c>
      <c r="AI2602" t="s">
        <v>37</v>
      </c>
      <c r="AJ2602" t="s">
        <v>37</v>
      </c>
    </row>
    <row r="2603" spans="3:36" x14ac:dyDescent="0.3">
      <c r="C2603">
        <v>2603</v>
      </c>
      <c r="D2603" t="str">
        <f t="shared" si="73"/>
        <v>57-ZB</v>
      </c>
      <c r="E2603" t="str">
        <f>VLOOKUP($D2603,metadata!$B$2:$S$451,2,0)</f>
        <v>Wang, XP; Yang, QS; Dalin, P; Zhou, XM; Luo, ZW; Lei, CL</v>
      </c>
      <c r="F2603" t="str">
        <f>VLOOKUP($D2603,metadata!$B$2:$S$451,3,0)</f>
        <v>Geographic variation in photoperiodic diapause induction and diapause intensity in Sericinus montelus (Lepidoptera: Papilionidae)</v>
      </c>
      <c r="G2603" t="str">
        <f>VLOOKUP($D2603,metadata!$B$2:$S$451,4,0)</f>
        <v>10.1111/j.1744-7917.2011.01473.x</v>
      </c>
      <c r="H2603" t="str">
        <f>VLOOKUP($D2603,metadata!$B$2:$S$451,5,0)</f>
        <v>y</v>
      </c>
      <c r="I2603" t="str">
        <f>VLOOKUP($D2603,metadata!$B$2:$S$451,6,0)</f>
        <v>a</v>
      </c>
      <c r="J2603" t="str">
        <f>VLOOKUP($D2603,metadata!$B$2:$S$451,7,0)</f>
        <v>i</v>
      </c>
      <c r="K2603">
        <f>VLOOKUP($D2603,metadata!$B$2:$S$451,8,0)</f>
        <v>6</v>
      </c>
      <c r="L2603">
        <v>12</v>
      </c>
      <c r="M2603" t="str">
        <f>VLOOKUP($D2603,metadata!$B$2:$S$451,10,0)</f>
        <v/>
      </c>
      <c r="N2603" t="str">
        <f>VLOOKUP($D2603,metadata!$B$2:$S$451,11,0)</f>
        <v>Sericinus montelus</v>
      </c>
      <c r="O2603" t="str">
        <f>VLOOKUP($D2603,metadata!$B$2:$S$451,12,0)</f>
        <v>lepidoptera</v>
      </c>
      <c r="P2603" t="str">
        <f>VLOOKUP($D2603,metadata!$B$2:$S$451,13,0)</f>
        <v>ZB</v>
      </c>
      <c r="Q2603">
        <f>VLOOKUP($D2603,metadata!$B$2:$S$451,14,0)</f>
        <v>36.799999999999997</v>
      </c>
      <c r="R2603">
        <f>VLOOKUP($D2603,metadata!$B$2:$S$451,15,0)</f>
        <v>118.05</v>
      </c>
      <c r="S2603" t="str">
        <f>VLOOKUP($D2603,metadata!$B$2:$S$451,16,0)</f>
        <v/>
      </c>
      <c r="T2603" t="str">
        <f>VLOOKUP($D2603,metadata!$B$2:$S$451,17,0)</f>
        <v/>
      </c>
      <c r="U2603" t="str">
        <f>VLOOKUP($D2603,metadata!$B$2:$S$451,18,0)</f>
        <v/>
      </c>
      <c r="V2603">
        <f>VLOOKUP($D2603,metadata!$B$2:$Z$451,19,0)</f>
        <v>75</v>
      </c>
      <c r="W2603" t="str">
        <f>VLOOKUP($D2603,metadata!$B$2:$Z$451,20,0)</f>
        <v>global average</v>
      </c>
      <c r="X2603" t="str">
        <f>VLOOKUP($D2603,metadata!$B$2:$Z$451,21,0)</f>
        <v/>
      </c>
      <c r="Y2603">
        <f>VLOOKUP($D2603,metadata!$B$2:$Z$451,22,0)</f>
        <v>57</v>
      </c>
      <c r="Z2603" t="str">
        <f>VLOOKUP($D2603,metadata!$B$2:$Z$451,23,0)</f>
        <v/>
      </c>
      <c r="AA2603" t="str">
        <f>VLOOKUP($D2603,metadata!$B$2:$Z$451,24,0)</f>
        <v/>
      </c>
      <c r="AB2603" t="str">
        <f>VLOOKUP($D2603,metadata!$B$2:$Z$451,25,0)</f>
        <v/>
      </c>
      <c r="AC2603">
        <v>15.4964594807238</v>
      </c>
      <c r="AD2603">
        <v>-0.14064697608999599</v>
      </c>
      <c r="AF2603">
        <f>IF(AE2603="",V2603,AE2603)</f>
        <v>75</v>
      </c>
      <c r="AG2603">
        <f>ROUND(AC2603,1)</f>
        <v>15.5</v>
      </c>
      <c r="AH2603">
        <v>2012</v>
      </c>
      <c r="AI2603" t="s">
        <v>37</v>
      </c>
      <c r="AJ2603" t="s">
        <v>37</v>
      </c>
    </row>
    <row r="2604" spans="3:36" x14ac:dyDescent="0.3">
      <c r="C2604">
        <v>2604</v>
      </c>
      <c r="D2604" t="str">
        <f t="shared" si="73"/>
        <v>57-ZB</v>
      </c>
      <c r="E2604" t="str">
        <f>VLOOKUP($D2604,metadata!$B$2:$S$451,2,0)</f>
        <v>Wang, XP; Yang, QS; Dalin, P; Zhou, XM; Luo, ZW; Lei, CL</v>
      </c>
      <c r="F2604" t="str">
        <f>VLOOKUP($D2604,metadata!$B$2:$S$451,3,0)</f>
        <v>Geographic variation in photoperiodic diapause induction and diapause intensity in Sericinus montelus (Lepidoptera: Papilionidae)</v>
      </c>
      <c r="G2604" t="str">
        <f>VLOOKUP($D2604,metadata!$B$2:$S$451,4,0)</f>
        <v>10.1111/j.1744-7917.2011.01473.x</v>
      </c>
      <c r="H2604" t="str">
        <f>VLOOKUP($D2604,metadata!$B$2:$S$451,5,0)</f>
        <v>y</v>
      </c>
      <c r="I2604" t="str">
        <f>VLOOKUP($D2604,metadata!$B$2:$S$451,6,0)</f>
        <v>a</v>
      </c>
      <c r="J2604" t="str">
        <f>VLOOKUP($D2604,metadata!$B$2:$S$451,7,0)</f>
        <v>i</v>
      </c>
      <c r="K2604">
        <f>VLOOKUP($D2604,metadata!$B$2:$S$451,8,0)</f>
        <v>6</v>
      </c>
      <c r="L2604">
        <v>12</v>
      </c>
      <c r="M2604" t="str">
        <f>VLOOKUP($D2604,metadata!$B$2:$S$451,10,0)</f>
        <v/>
      </c>
      <c r="N2604" t="str">
        <f>VLOOKUP($D2604,metadata!$B$2:$S$451,11,0)</f>
        <v>Sericinus montelus</v>
      </c>
      <c r="O2604" t="str">
        <f>VLOOKUP($D2604,metadata!$B$2:$S$451,12,0)</f>
        <v>lepidoptera</v>
      </c>
      <c r="P2604" t="str">
        <f>VLOOKUP($D2604,metadata!$B$2:$S$451,13,0)</f>
        <v>ZB</v>
      </c>
      <c r="Q2604">
        <f>VLOOKUP($D2604,metadata!$B$2:$S$451,14,0)</f>
        <v>36.799999999999997</v>
      </c>
      <c r="R2604">
        <f>VLOOKUP($D2604,metadata!$B$2:$S$451,15,0)</f>
        <v>118.05</v>
      </c>
      <c r="S2604" t="str">
        <f>VLOOKUP($D2604,metadata!$B$2:$S$451,16,0)</f>
        <v/>
      </c>
      <c r="T2604" t="str">
        <f>VLOOKUP($D2604,metadata!$B$2:$S$451,17,0)</f>
        <v/>
      </c>
      <c r="U2604" t="str">
        <f>VLOOKUP($D2604,metadata!$B$2:$S$451,18,0)</f>
        <v/>
      </c>
      <c r="V2604">
        <f>VLOOKUP($D2604,metadata!$B$2:$Z$451,19,0)</f>
        <v>75</v>
      </c>
      <c r="W2604" t="str">
        <f>VLOOKUP($D2604,metadata!$B$2:$Z$451,20,0)</f>
        <v>global average</v>
      </c>
      <c r="X2604" t="str">
        <f>VLOOKUP($D2604,metadata!$B$2:$Z$451,21,0)</f>
        <v/>
      </c>
      <c r="Y2604">
        <f>VLOOKUP($D2604,metadata!$B$2:$Z$451,22,0)</f>
        <v>57</v>
      </c>
      <c r="Z2604" t="str">
        <f>VLOOKUP($D2604,metadata!$B$2:$Z$451,23,0)</f>
        <v/>
      </c>
      <c r="AA2604" t="str">
        <f>VLOOKUP($D2604,metadata!$B$2:$Z$451,24,0)</f>
        <v/>
      </c>
      <c r="AB2604" t="str">
        <f>VLOOKUP($D2604,metadata!$B$2:$Z$451,25,0)</f>
        <v/>
      </c>
      <c r="AC2604">
        <v>15.9905497625821</v>
      </c>
      <c r="AD2604">
        <v>-0.42194092827004598</v>
      </c>
      <c r="AF2604">
        <f>IF(AE2604="",V2604,AE2604)</f>
        <v>75</v>
      </c>
      <c r="AG2604">
        <f>ROUND(AC2604,1)</f>
        <v>16</v>
      </c>
      <c r="AH2604">
        <v>2012</v>
      </c>
      <c r="AI2604" t="s">
        <v>37</v>
      </c>
      <c r="AJ2604" t="s">
        <v>37</v>
      </c>
    </row>
    <row r="2605" spans="3:36" x14ac:dyDescent="0.3">
      <c r="C2605">
        <v>2605</v>
      </c>
      <c r="D2605" t="str">
        <f t="shared" si="73"/>
        <v>57-FX</v>
      </c>
      <c r="E2605" t="str">
        <f>VLOOKUP($D2605,metadata!$B$2:$S$451,2,0)</f>
        <v>Wang, XP; Yang, QS; Dalin, P; Zhou, XM; Luo, ZW; Lei, CL</v>
      </c>
      <c r="F2605" t="str">
        <f>VLOOKUP($D2605,metadata!$B$2:$S$451,3,0)</f>
        <v>Geographic variation in photoperiodic diapause induction and diapause intensity in Sericinus montelus (Lepidoptera: Papilionidae)</v>
      </c>
      <c r="G2605" t="str">
        <f>VLOOKUP($D2605,metadata!$B$2:$S$451,4,0)</f>
        <v>10.1111/j.1744-7917.2011.01473.x</v>
      </c>
      <c r="H2605" t="str">
        <f>VLOOKUP($D2605,metadata!$B$2:$S$451,5,0)</f>
        <v>y</v>
      </c>
      <c r="I2605" t="str">
        <f>VLOOKUP($D2605,metadata!$B$2:$S$451,6,0)</f>
        <v>a</v>
      </c>
      <c r="J2605" t="str">
        <f>VLOOKUP($D2605,metadata!$B$2:$S$451,7,0)</f>
        <v>i</v>
      </c>
      <c r="K2605">
        <f>VLOOKUP($D2605,metadata!$B$2:$S$451,8,0)</f>
        <v>6</v>
      </c>
      <c r="L2605">
        <v>12</v>
      </c>
      <c r="M2605" t="str">
        <f>VLOOKUP($D2605,metadata!$B$2:$S$451,10,0)</f>
        <v/>
      </c>
      <c r="N2605" t="str">
        <f>VLOOKUP($D2605,metadata!$B$2:$S$451,11,0)</f>
        <v>Sericinus montelus</v>
      </c>
      <c r="O2605" t="str">
        <f>VLOOKUP($D2605,metadata!$B$2:$S$451,12,0)</f>
        <v>lepidoptera</v>
      </c>
      <c r="P2605" t="str">
        <f>VLOOKUP($D2605,metadata!$B$2:$S$451,13,0)</f>
        <v>FX</v>
      </c>
      <c r="Q2605">
        <f>VLOOKUP($D2605,metadata!$B$2:$S$451,14,0)</f>
        <v>32.6</v>
      </c>
      <c r="R2605">
        <f>VLOOKUP($D2605,metadata!$B$2:$S$451,15,0)</f>
        <v>110.7</v>
      </c>
      <c r="S2605" t="str">
        <f>VLOOKUP($D2605,metadata!$B$2:$S$451,16,0)</f>
        <v/>
      </c>
      <c r="T2605" t="str">
        <f>VLOOKUP($D2605,metadata!$B$2:$S$451,17,0)</f>
        <v/>
      </c>
      <c r="U2605" t="str">
        <f>VLOOKUP($D2605,metadata!$B$2:$S$451,18,0)</f>
        <v/>
      </c>
      <c r="V2605">
        <f>VLOOKUP($D2605,metadata!$B$2:$Z$451,19,0)</f>
        <v>75</v>
      </c>
      <c r="W2605" t="str">
        <f>VLOOKUP($D2605,metadata!$B$2:$Z$451,20,0)</f>
        <v>global average</v>
      </c>
      <c r="X2605" t="str">
        <f>VLOOKUP($D2605,metadata!$B$2:$Z$451,21,0)</f>
        <v/>
      </c>
      <c r="Y2605">
        <f>VLOOKUP($D2605,metadata!$B$2:$Z$451,22,0)</f>
        <v>57</v>
      </c>
      <c r="Z2605" t="str">
        <f>VLOOKUP($D2605,metadata!$B$2:$Z$451,23,0)</f>
        <v/>
      </c>
      <c r="AA2605" t="str">
        <f>VLOOKUP($D2605,metadata!$B$2:$Z$451,24,0)</f>
        <v/>
      </c>
      <c r="AB2605" t="str">
        <f>VLOOKUP($D2605,metadata!$B$2:$Z$451,25,0)</f>
        <v/>
      </c>
      <c r="AC2605">
        <v>12.0062898301502</v>
      </c>
      <c r="AD2605">
        <v>99.718706047819893</v>
      </c>
      <c r="AF2605">
        <f>IF(AE2605="",V2605,AE2605)</f>
        <v>75</v>
      </c>
      <c r="AG2605">
        <f>ROUND(AC2605,1)</f>
        <v>12</v>
      </c>
      <c r="AH2605">
        <v>2012</v>
      </c>
      <c r="AI2605" t="s">
        <v>38</v>
      </c>
      <c r="AJ2605" t="s">
        <v>38</v>
      </c>
    </row>
    <row r="2606" spans="3:36" x14ac:dyDescent="0.3">
      <c r="C2606">
        <v>2606</v>
      </c>
      <c r="D2606" t="str">
        <f t="shared" si="73"/>
        <v>57-FX</v>
      </c>
      <c r="E2606" t="str">
        <f>VLOOKUP($D2606,metadata!$B$2:$S$451,2,0)</f>
        <v>Wang, XP; Yang, QS; Dalin, P; Zhou, XM; Luo, ZW; Lei, CL</v>
      </c>
      <c r="F2606" t="str">
        <f>VLOOKUP($D2606,metadata!$B$2:$S$451,3,0)</f>
        <v>Geographic variation in photoperiodic diapause induction and diapause intensity in Sericinus montelus (Lepidoptera: Papilionidae)</v>
      </c>
      <c r="G2606" t="str">
        <f>VLOOKUP($D2606,metadata!$B$2:$S$451,4,0)</f>
        <v>10.1111/j.1744-7917.2011.01473.x</v>
      </c>
      <c r="H2606" t="str">
        <f>VLOOKUP($D2606,metadata!$B$2:$S$451,5,0)</f>
        <v>y</v>
      </c>
      <c r="I2606" t="str">
        <f>VLOOKUP($D2606,metadata!$B$2:$S$451,6,0)</f>
        <v>a</v>
      </c>
      <c r="J2606" t="str">
        <f>VLOOKUP($D2606,metadata!$B$2:$S$451,7,0)</f>
        <v>i</v>
      </c>
      <c r="K2606">
        <f>VLOOKUP($D2606,metadata!$B$2:$S$451,8,0)</f>
        <v>6</v>
      </c>
      <c r="L2606">
        <v>12</v>
      </c>
      <c r="M2606" t="str">
        <f>VLOOKUP($D2606,metadata!$B$2:$S$451,10,0)</f>
        <v/>
      </c>
      <c r="N2606" t="str">
        <f>VLOOKUP($D2606,metadata!$B$2:$S$451,11,0)</f>
        <v>Sericinus montelus</v>
      </c>
      <c r="O2606" t="str">
        <f>VLOOKUP($D2606,metadata!$B$2:$S$451,12,0)</f>
        <v>lepidoptera</v>
      </c>
      <c r="P2606" t="str">
        <f>VLOOKUP($D2606,metadata!$B$2:$S$451,13,0)</f>
        <v>FX</v>
      </c>
      <c r="Q2606">
        <f>VLOOKUP($D2606,metadata!$B$2:$S$451,14,0)</f>
        <v>32.6</v>
      </c>
      <c r="R2606">
        <f>VLOOKUP($D2606,metadata!$B$2:$S$451,15,0)</f>
        <v>110.7</v>
      </c>
      <c r="S2606" t="str">
        <f>VLOOKUP($D2606,metadata!$B$2:$S$451,16,0)</f>
        <v/>
      </c>
      <c r="T2606" t="str">
        <f>VLOOKUP($D2606,metadata!$B$2:$S$451,17,0)</f>
        <v/>
      </c>
      <c r="U2606" t="str">
        <f>VLOOKUP($D2606,metadata!$B$2:$S$451,18,0)</f>
        <v/>
      </c>
      <c r="V2606">
        <f>VLOOKUP($D2606,metadata!$B$2:$Z$451,19,0)</f>
        <v>75</v>
      </c>
      <c r="W2606" t="str">
        <f>VLOOKUP($D2606,metadata!$B$2:$Z$451,20,0)</f>
        <v>global average</v>
      </c>
      <c r="X2606" t="str">
        <f>VLOOKUP($D2606,metadata!$B$2:$Z$451,21,0)</f>
        <v/>
      </c>
      <c r="Y2606">
        <f>VLOOKUP($D2606,metadata!$B$2:$Z$451,22,0)</f>
        <v>57</v>
      </c>
      <c r="Z2606" t="str">
        <f>VLOOKUP($D2606,metadata!$B$2:$Z$451,23,0)</f>
        <v/>
      </c>
      <c r="AA2606" t="str">
        <f>VLOOKUP($D2606,metadata!$B$2:$Z$451,24,0)</f>
        <v/>
      </c>
      <c r="AB2606" t="str">
        <f>VLOOKUP($D2606,metadata!$B$2:$Z$451,25,0)</f>
        <v/>
      </c>
      <c r="AC2606">
        <v>12.5098303494264</v>
      </c>
      <c r="AD2606">
        <v>99.718706047819893</v>
      </c>
      <c r="AF2606">
        <f>IF(AE2606="",V2606,AE2606)</f>
        <v>75</v>
      </c>
      <c r="AG2606">
        <f>ROUND(AC2606,1)</f>
        <v>12.5</v>
      </c>
      <c r="AH2606">
        <v>2012</v>
      </c>
      <c r="AI2606" t="s">
        <v>38</v>
      </c>
      <c r="AJ2606" t="s">
        <v>38</v>
      </c>
    </row>
    <row r="2607" spans="3:36" x14ac:dyDescent="0.3">
      <c r="C2607">
        <v>2607</v>
      </c>
      <c r="D2607" t="str">
        <f t="shared" si="73"/>
        <v>57-FX</v>
      </c>
      <c r="E2607" t="str">
        <f>VLOOKUP($D2607,metadata!$B$2:$S$451,2,0)</f>
        <v>Wang, XP; Yang, QS; Dalin, P; Zhou, XM; Luo, ZW; Lei, CL</v>
      </c>
      <c r="F2607" t="str">
        <f>VLOOKUP($D2607,metadata!$B$2:$S$451,3,0)</f>
        <v>Geographic variation in photoperiodic diapause induction and diapause intensity in Sericinus montelus (Lepidoptera: Papilionidae)</v>
      </c>
      <c r="G2607" t="str">
        <f>VLOOKUP($D2607,metadata!$B$2:$S$451,4,0)</f>
        <v>10.1111/j.1744-7917.2011.01473.x</v>
      </c>
      <c r="H2607" t="str">
        <f>VLOOKUP($D2607,metadata!$B$2:$S$451,5,0)</f>
        <v>y</v>
      </c>
      <c r="I2607" t="str">
        <f>VLOOKUP($D2607,metadata!$B$2:$S$451,6,0)</f>
        <v>a</v>
      </c>
      <c r="J2607" t="str">
        <f>VLOOKUP($D2607,metadata!$B$2:$S$451,7,0)</f>
        <v>i</v>
      </c>
      <c r="K2607">
        <f>VLOOKUP($D2607,metadata!$B$2:$S$451,8,0)</f>
        <v>6</v>
      </c>
      <c r="L2607">
        <v>12</v>
      </c>
      <c r="M2607" t="str">
        <f>VLOOKUP($D2607,metadata!$B$2:$S$451,10,0)</f>
        <v/>
      </c>
      <c r="N2607" t="str">
        <f>VLOOKUP($D2607,metadata!$B$2:$S$451,11,0)</f>
        <v>Sericinus montelus</v>
      </c>
      <c r="O2607" t="str">
        <f>VLOOKUP($D2607,metadata!$B$2:$S$451,12,0)</f>
        <v>lepidoptera</v>
      </c>
      <c r="P2607" t="str">
        <f>VLOOKUP($D2607,metadata!$B$2:$S$451,13,0)</f>
        <v>FX</v>
      </c>
      <c r="Q2607">
        <f>VLOOKUP($D2607,metadata!$B$2:$S$451,14,0)</f>
        <v>32.6</v>
      </c>
      <c r="R2607">
        <f>VLOOKUP($D2607,metadata!$B$2:$S$451,15,0)</f>
        <v>110.7</v>
      </c>
      <c r="S2607" t="str">
        <f>VLOOKUP($D2607,metadata!$B$2:$S$451,16,0)</f>
        <v/>
      </c>
      <c r="T2607" t="str">
        <f>VLOOKUP($D2607,metadata!$B$2:$S$451,17,0)</f>
        <v/>
      </c>
      <c r="U2607" t="str">
        <f>VLOOKUP($D2607,metadata!$B$2:$S$451,18,0)</f>
        <v/>
      </c>
      <c r="V2607">
        <f>VLOOKUP($D2607,metadata!$B$2:$Z$451,19,0)</f>
        <v>75</v>
      </c>
      <c r="W2607" t="str">
        <f>VLOOKUP($D2607,metadata!$B$2:$Z$451,20,0)</f>
        <v>global average</v>
      </c>
      <c r="X2607" t="str">
        <f>VLOOKUP($D2607,metadata!$B$2:$Z$451,21,0)</f>
        <v/>
      </c>
      <c r="Y2607">
        <f>VLOOKUP($D2607,metadata!$B$2:$Z$451,22,0)</f>
        <v>57</v>
      </c>
      <c r="Z2607" t="str">
        <f>VLOOKUP($D2607,metadata!$B$2:$Z$451,23,0)</f>
        <v/>
      </c>
      <c r="AA2607" t="str">
        <f>VLOOKUP($D2607,metadata!$B$2:$Z$451,24,0)</f>
        <v/>
      </c>
      <c r="AB2607" t="str">
        <f>VLOOKUP($D2607,metadata!$B$2:$Z$451,25,0)</f>
        <v/>
      </c>
      <c r="AC2607">
        <v>13.003933910306801</v>
      </c>
      <c r="AD2607">
        <v>99.859353023910003</v>
      </c>
      <c r="AF2607">
        <f>IF(AE2607="",V2607,AE2607)</f>
        <v>75</v>
      </c>
      <c r="AG2607">
        <f>ROUND(AC2607,1)</f>
        <v>13</v>
      </c>
      <c r="AH2607">
        <v>2012</v>
      </c>
      <c r="AI2607" t="s">
        <v>38</v>
      </c>
      <c r="AJ2607" t="s">
        <v>38</v>
      </c>
    </row>
    <row r="2608" spans="3:36" x14ac:dyDescent="0.3">
      <c r="C2608">
        <v>2608</v>
      </c>
      <c r="D2608" t="str">
        <f t="shared" si="73"/>
        <v>57-FX</v>
      </c>
      <c r="E2608" t="str">
        <f>VLOOKUP($D2608,metadata!$B$2:$S$451,2,0)</f>
        <v>Wang, XP; Yang, QS; Dalin, P; Zhou, XM; Luo, ZW; Lei, CL</v>
      </c>
      <c r="F2608" t="str">
        <f>VLOOKUP($D2608,metadata!$B$2:$S$451,3,0)</f>
        <v>Geographic variation in photoperiodic diapause induction and diapause intensity in Sericinus montelus (Lepidoptera: Papilionidae)</v>
      </c>
      <c r="G2608" t="str">
        <f>VLOOKUP($D2608,metadata!$B$2:$S$451,4,0)</f>
        <v>10.1111/j.1744-7917.2011.01473.x</v>
      </c>
      <c r="H2608" t="str">
        <f>VLOOKUP($D2608,metadata!$B$2:$S$451,5,0)</f>
        <v>y</v>
      </c>
      <c r="I2608" t="str">
        <f>VLOOKUP($D2608,metadata!$B$2:$S$451,6,0)</f>
        <v>a</v>
      </c>
      <c r="J2608" t="str">
        <f>VLOOKUP($D2608,metadata!$B$2:$S$451,7,0)</f>
        <v>i</v>
      </c>
      <c r="K2608">
        <f>VLOOKUP($D2608,metadata!$B$2:$S$451,8,0)</f>
        <v>6</v>
      </c>
      <c r="L2608">
        <v>12</v>
      </c>
      <c r="M2608" t="str">
        <f>VLOOKUP($D2608,metadata!$B$2:$S$451,10,0)</f>
        <v/>
      </c>
      <c r="N2608" t="str">
        <f>VLOOKUP($D2608,metadata!$B$2:$S$451,11,0)</f>
        <v>Sericinus montelus</v>
      </c>
      <c r="O2608" t="str">
        <f>VLOOKUP($D2608,metadata!$B$2:$S$451,12,0)</f>
        <v>lepidoptera</v>
      </c>
      <c r="P2608" t="str">
        <f>VLOOKUP($D2608,metadata!$B$2:$S$451,13,0)</f>
        <v>FX</v>
      </c>
      <c r="Q2608">
        <f>VLOOKUP($D2608,metadata!$B$2:$S$451,14,0)</f>
        <v>32.6</v>
      </c>
      <c r="R2608">
        <f>VLOOKUP($D2608,metadata!$B$2:$S$451,15,0)</f>
        <v>110.7</v>
      </c>
      <c r="S2608" t="str">
        <f>VLOOKUP($D2608,metadata!$B$2:$S$451,16,0)</f>
        <v/>
      </c>
      <c r="T2608" t="str">
        <f>VLOOKUP($D2608,metadata!$B$2:$S$451,17,0)</f>
        <v/>
      </c>
      <c r="U2608" t="str">
        <f>VLOOKUP($D2608,metadata!$B$2:$S$451,18,0)</f>
        <v/>
      </c>
      <c r="V2608">
        <f>VLOOKUP($D2608,metadata!$B$2:$Z$451,19,0)</f>
        <v>75</v>
      </c>
      <c r="W2608" t="str">
        <f>VLOOKUP($D2608,metadata!$B$2:$Z$451,20,0)</f>
        <v>global average</v>
      </c>
      <c r="X2608" t="str">
        <f>VLOOKUP($D2608,metadata!$B$2:$Z$451,21,0)</f>
        <v/>
      </c>
      <c r="Y2608">
        <f>VLOOKUP($D2608,metadata!$B$2:$Z$451,22,0)</f>
        <v>57</v>
      </c>
      <c r="Z2608" t="str">
        <f>VLOOKUP($D2608,metadata!$B$2:$Z$451,23,0)</f>
        <v/>
      </c>
      <c r="AA2608" t="str">
        <f>VLOOKUP($D2608,metadata!$B$2:$Z$451,24,0)</f>
        <v/>
      </c>
      <c r="AB2608" t="str">
        <f>VLOOKUP($D2608,metadata!$B$2:$Z$451,25,0)</f>
        <v/>
      </c>
      <c r="AC2608">
        <v>13.495297566287199</v>
      </c>
      <c r="AD2608">
        <v>12.9395218002812</v>
      </c>
      <c r="AF2608">
        <f>IF(AE2608="",V2608,AE2608)</f>
        <v>75</v>
      </c>
      <c r="AG2608">
        <f>ROUND(AC2608,1)</f>
        <v>13.5</v>
      </c>
      <c r="AH2608">
        <v>2012</v>
      </c>
      <c r="AI2608" t="s">
        <v>38</v>
      </c>
      <c r="AJ2608" t="s">
        <v>38</v>
      </c>
    </row>
    <row r="2609" spans="3:36" x14ac:dyDescent="0.3">
      <c r="C2609">
        <v>2609</v>
      </c>
      <c r="D2609" t="str">
        <f t="shared" si="73"/>
        <v>57-FX</v>
      </c>
      <c r="E2609" t="str">
        <f>VLOOKUP($D2609,metadata!$B$2:$S$451,2,0)</f>
        <v>Wang, XP; Yang, QS; Dalin, P; Zhou, XM; Luo, ZW; Lei, CL</v>
      </c>
      <c r="F2609" t="str">
        <f>VLOOKUP($D2609,metadata!$B$2:$S$451,3,0)</f>
        <v>Geographic variation in photoperiodic diapause induction and diapause intensity in Sericinus montelus (Lepidoptera: Papilionidae)</v>
      </c>
      <c r="G2609" t="str">
        <f>VLOOKUP($D2609,metadata!$B$2:$S$451,4,0)</f>
        <v>10.1111/j.1744-7917.2011.01473.x</v>
      </c>
      <c r="H2609" t="str">
        <f>VLOOKUP($D2609,metadata!$B$2:$S$451,5,0)</f>
        <v>y</v>
      </c>
      <c r="I2609" t="str">
        <f>VLOOKUP($D2609,metadata!$B$2:$S$451,6,0)</f>
        <v>a</v>
      </c>
      <c r="J2609" t="str">
        <f>VLOOKUP($D2609,metadata!$B$2:$S$451,7,0)</f>
        <v>i</v>
      </c>
      <c r="K2609">
        <f>VLOOKUP($D2609,metadata!$B$2:$S$451,8,0)</f>
        <v>6</v>
      </c>
      <c r="L2609">
        <v>12</v>
      </c>
      <c r="M2609" t="str">
        <f>VLOOKUP($D2609,metadata!$B$2:$S$451,10,0)</f>
        <v/>
      </c>
      <c r="N2609" t="str">
        <f>VLOOKUP($D2609,metadata!$B$2:$S$451,11,0)</f>
        <v>Sericinus montelus</v>
      </c>
      <c r="O2609" t="str">
        <f>VLOOKUP($D2609,metadata!$B$2:$S$451,12,0)</f>
        <v>lepidoptera</v>
      </c>
      <c r="P2609" t="str">
        <f>VLOOKUP($D2609,metadata!$B$2:$S$451,13,0)</f>
        <v>FX</v>
      </c>
      <c r="Q2609">
        <f>VLOOKUP($D2609,metadata!$B$2:$S$451,14,0)</f>
        <v>32.6</v>
      </c>
      <c r="R2609">
        <f>VLOOKUP($D2609,metadata!$B$2:$S$451,15,0)</f>
        <v>110.7</v>
      </c>
      <c r="S2609" t="str">
        <f>VLOOKUP($D2609,metadata!$B$2:$S$451,16,0)</f>
        <v/>
      </c>
      <c r="T2609" t="str">
        <f>VLOOKUP($D2609,metadata!$B$2:$S$451,17,0)</f>
        <v/>
      </c>
      <c r="U2609" t="str">
        <f>VLOOKUP($D2609,metadata!$B$2:$S$451,18,0)</f>
        <v/>
      </c>
      <c r="V2609">
        <f>VLOOKUP($D2609,metadata!$B$2:$Z$451,19,0)</f>
        <v>75</v>
      </c>
      <c r="W2609" t="str">
        <f>VLOOKUP($D2609,metadata!$B$2:$Z$451,20,0)</f>
        <v>global average</v>
      </c>
      <c r="X2609" t="str">
        <f>VLOOKUP($D2609,metadata!$B$2:$Z$451,21,0)</f>
        <v/>
      </c>
      <c r="Y2609">
        <f>VLOOKUP($D2609,metadata!$B$2:$Z$451,22,0)</f>
        <v>57</v>
      </c>
      <c r="Z2609" t="str">
        <f>VLOOKUP($D2609,metadata!$B$2:$Z$451,23,0)</f>
        <v/>
      </c>
      <c r="AA2609" t="str">
        <f>VLOOKUP($D2609,metadata!$B$2:$Z$451,24,0)</f>
        <v/>
      </c>
      <c r="AB2609" t="str">
        <f>VLOOKUP($D2609,metadata!$B$2:$Z$451,25,0)</f>
        <v/>
      </c>
      <c r="AC2609">
        <v>13.9952793076317</v>
      </c>
      <c r="AD2609">
        <v>-0.14064697608999599</v>
      </c>
      <c r="AF2609">
        <f>IF(AE2609="",V2609,AE2609)</f>
        <v>75</v>
      </c>
      <c r="AG2609">
        <f>ROUND(AC2609,1)</f>
        <v>14</v>
      </c>
      <c r="AH2609">
        <v>2012</v>
      </c>
      <c r="AI2609" t="s">
        <v>38</v>
      </c>
      <c r="AJ2609" t="s">
        <v>38</v>
      </c>
    </row>
    <row r="2610" spans="3:36" x14ac:dyDescent="0.3">
      <c r="C2610">
        <v>2610</v>
      </c>
      <c r="D2610" t="str">
        <f t="shared" si="73"/>
        <v>57-FX</v>
      </c>
      <c r="E2610" t="str">
        <f>VLOOKUP($D2610,metadata!$B$2:$S$451,2,0)</f>
        <v>Wang, XP; Yang, QS; Dalin, P; Zhou, XM; Luo, ZW; Lei, CL</v>
      </c>
      <c r="F2610" t="str">
        <f>VLOOKUP($D2610,metadata!$B$2:$S$451,3,0)</f>
        <v>Geographic variation in photoperiodic diapause induction and diapause intensity in Sericinus montelus (Lepidoptera: Papilionidae)</v>
      </c>
      <c r="G2610" t="str">
        <f>VLOOKUP($D2610,metadata!$B$2:$S$451,4,0)</f>
        <v>10.1111/j.1744-7917.2011.01473.x</v>
      </c>
      <c r="H2610" t="str">
        <f>VLOOKUP($D2610,metadata!$B$2:$S$451,5,0)</f>
        <v>y</v>
      </c>
      <c r="I2610" t="str">
        <f>VLOOKUP($D2610,metadata!$B$2:$S$451,6,0)</f>
        <v>a</v>
      </c>
      <c r="J2610" t="str">
        <f>VLOOKUP($D2610,metadata!$B$2:$S$451,7,0)</f>
        <v>i</v>
      </c>
      <c r="K2610">
        <f>VLOOKUP($D2610,metadata!$B$2:$S$451,8,0)</f>
        <v>6</v>
      </c>
      <c r="L2610">
        <v>12</v>
      </c>
      <c r="M2610" t="str">
        <f>VLOOKUP($D2610,metadata!$B$2:$S$451,10,0)</f>
        <v/>
      </c>
      <c r="N2610" t="str">
        <f>VLOOKUP($D2610,metadata!$B$2:$S$451,11,0)</f>
        <v>Sericinus montelus</v>
      </c>
      <c r="O2610" t="str">
        <f>VLOOKUP($D2610,metadata!$B$2:$S$451,12,0)</f>
        <v>lepidoptera</v>
      </c>
      <c r="P2610" t="str">
        <f>VLOOKUP($D2610,metadata!$B$2:$S$451,13,0)</f>
        <v>FX</v>
      </c>
      <c r="Q2610">
        <f>VLOOKUP($D2610,metadata!$B$2:$S$451,14,0)</f>
        <v>32.6</v>
      </c>
      <c r="R2610">
        <f>VLOOKUP($D2610,metadata!$B$2:$S$451,15,0)</f>
        <v>110.7</v>
      </c>
      <c r="S2610" t="str">
        <f>VLOOKUP($D2610,metadata!$B$2:$S$451,16,0)</f>
        <v/>
      </c>
      <c r="T2610" t="str">
        <f>VLOOKUP($D2610,metadata!$B$2:$S$451,17,0)</f>
        <v/>
      </c>
      <c r="U2610" t="str">
        <f>VLOOKUP($D2610,metadata!$B$2:$S$451,18,0)</f>
        <v/>
      </c>
      <c r="V2610">
        <f>VLOOKUP($D2610,metadata!$B$2:$Z$451,19,0)</f>
        <v>75</v>
      </c>
      <c r="W2610" t="str">
        <f>VLOOKUP($D2610,metadata!$B$2:$Z$451,20,0)</f>
        <v>global average</v>
      </c>
      <c r="X2610" t="str">
        <f>VLOOKUP($D2610,metadata!$B$2:$Z$451,21,0)</f>
        <v/>
      </c>
      <c r="Y2610">
        <f>VLOOKUP($D2610,metadata!$B$2:$Z$451,22,0)</f>
        <v>57</v>
      </c>
      <c r="Z2610" t="str">
        <f>VLOOKUP($D2610,metadata!$B$2:$Z$451,23,0)</f>
        <v/>
      </c>
      <c r="AA2610" t="str">
        <f>VLOOKUP($D2610,metadata!$B$2:$Z$451,24,0)</f>
        <v/>
      </c>
      <c r="AB2610" t="str">
        <f>VLOOKUP($D2610,metadata!$B$2:$Z$451,25,0)</f>
        <v/>
      </c>
      <c r="AC2610">
        <v>14.5019713814941</v>
      </c>
      <c r="AD2610">
        <v>0</v>
      </c>
      <c r="AF2610">
        <f>IF(AE2610="",V2610,AE2610)</f>
        <v>75</v>
      </c>
      <c r="AG2610">
        <f>ROUND(AC2610,1)</f>
        <v>14.5</v>
      </c>
      <c r="AH2610">
        <v>2012</v>
      </c>
      <c r="AI2610" t="s">
        <v>38</v>
      </c>
      <c r="AJ2610" t="s">
        <v>38</v>
      </c>
    </row>
    <row r="2611" spans="3:36" x14ac:dyDescent="0.3">
      <c r="C2611">
        <v>2611</v>
      </c>
      <c r="D2611" t="str">
        <f t="shared" si="73"/>
        <v>57-FX</v>
      </c>
      <c r="E2611" t="str">
        <f>VLOOKUP($D2611,metadata!$B$2:$S$451,2,0)</f>
        <v>Wang, XP; Yang, QS; Dalin, P; Zhou, XM; Luo, ZW; Lei, CL</v>
      </c>
      <c r="F2611" t="str">
        <f>VLOOKUP($D2611,metadata!$B$2:$S$451,3,0)</f>
        <v>Geographic variation in photoperiodic diapause induction and diapause intensity in Sericinus montelus (Lepidoptera: Papilionidae)</v>
      </c>
      <c r="G2611" t="str">
        <f>VLOOKUP($D2611,metadata!$B$2:$S$451,4,0)</f>
        <v>10.1111/j.1744-7917.2011.01473.x</v>
      </c>
      <c r="H2611" t="str">
        <f>VLOOKUP($D2611,metadata!$B$2:$S$451,5,0)</f>
        <v>y</v>
      </c>
      <c r="I2611" t="str">
        <f>VLOOKUP($D2611,metadata!$B$2:$S$451,6,0)</f>
        <v>a</v>
      </c>
      <c r="J2611" t="str">
        <f>VLOOKUP($D2611,metadata!$B$2:$S$451,7,0)</f>
        <v>i</v>
      </c>
      <c r="K2611">
        <f>VLOOKUP($D2611,metadata!$B$2:$S$451,8,0)</f>
        <v>6</v>
      </c>
      <c r="L2611">
        <v>12</v>
      </c>
      <c r="M2611" t="str">
        <f>VLOOKUP($D2611,metadata!$B$2:$S$451,10,0)</f>
        <v/>
      </c>
      <c r="N2611" t="str">
        <f>VLOOKUP($D2611,metadata!$B$2:$S$451,11,0)</f>
        <v>Sericinus montelus</v>
      </c>
      <c r="O2611" t="str">
        <f>VLOOKUP($D2611,metadata!$B$2:$S$451,12,0)</f>
        <v>lepidoptera</v>
      </c>
      <c r="P2611" t="str">
        <f>VLOOKUP($D2611,metadata!$B$2:$S$451,13,0)</f>
        <v>FX</v>
      </c>
      <c r="Q2611">
        <f>VLOOKUP($D2611,metadata!$B$2:$S$451,14,0)</f>
        <v>32.6</v>
      </c>
      <c r="R2611">
        <f>VLOOKUP($D2611,metadata!$B$2:$S$451,15,0)</f>
        <v>110.7</v>
      </c>
      <c r="S2611" t="str">
        <f>VLOOKUP($D2611,metadata!$B$2:$S$451,16,0)</f>
        <v/>
      </c>
      <c r="T2611" t="str">
        <f>VLOOKUP($D2611,metadata!$B$2:$S$451,17,0)</f>
        <v/>
      </c>
      <c r="U2611" t="str">
        <f>VLOOKUP($D2611,metadata!$B$2:$S$451,18,0)</f>
        <v/>
      </c>
      <c r="V2611">
        <f>VLOOKUP($D2611,metadata!$B$2:$Z$451,19,0)</f>
        <v>75</v>
      </c>
      <c r="W2611" t="str">
        <f>VLOOKUP($D2611,metadata!$B$2:$Z$451,20,0)</f>
        <v>global average</v>
      </c>
      <c r="X2611" t="str">
        <f>VLOOKUP($D2611,metadata!$B$2:$Z$451,21,0)</f>
        <v/>
      </c>
      <c r="Y2611">
        <f>VLOOKUP($D2611,metadata!$B$2:$Z$451,22,0)</f>
        <v>57</v>
      </c>
      <c r="Z2611" t="str">
        <f>VLOOKUP($D2611,metadata!$B$2:$Z$451,23,0)</f>
        <v/>
      </c>
      <c r="AA2611" t="str">
        <f>VLOOKUP($D2611,metadata!$B$2:$Z$451,24,0)</f>
        <v/>
      </c>
      <c r="AB2611" t="str">
        <f>VLOOKUP($D2611,metadata!$B$2:$Z$451,25,0)</f>
        <v/>
      </c>
      <c r="AC2611">
        <v>15.0023603461841</v>
      </c>
      <c r="AD2611">
        <v>-0.14064697608999599</v>
      </c>
      <c r="AF2611">
        <f>IF(AE2611="",V2611,AE2611)</f>
        <v>75</v>
      </c>
      <c r="AG2611">
        <f>ROUND(AC2611,1)</f>
        <v>15</v>
      </c>
      <c r="AH2611">
        <v>2012</v>
      </c>
      <c r="AI2611" t="s">
        <v>38</v>
      </c>
      <c r="AJ2611" t="s">
        <v>38</v>
      </c>
    </row>
    <row r="2612" spans="3:36" x14ac:dyDescent="0.3">
      <c r="C2612">
        <v>2612</v>
      </c>
      <c r="D2612" t="str">
        <f t="shared" si="73"/>
        <v>57-WH</v>
      </c>
      <c r="E2612" t="str">
        <f>VLOOKUP($D2612,metadata!$B$2:$S$451,2,0)</f>
        <v>Wang, XP; Yang, QS; Dalin, P; Zhou, XM; Luo, ZW; Lei, CL</v>
      </c>
      <c r="F2612" t="str">
        <f>VLOOKUP($D2612,metadata!$B$2:$S$451,3,0)</f>
        <v>Geographic variation in photoperiodic diapause induction and diapause intensity in Sericinus montelus (Lepidoptera: Papilionidae)</v>
      </c>
      <c r="G2612" t="str">
        <f>VLOOKUP($D2612,metadata!$B$2:$S$451,4,0)</f>
        <v>10.1111/j.1744-7917.2011.01473.x</v>
      </c>
      <c r="H2612" t="str">
        <f>VLOOKUP($D2612,metadata!$B$2:$S$451,5,0)</f>
        <v>y</v>
      </c>
      <c r="I2612" t="str">
        <f>VLOOKUP($D2612,metadata!$B$2:$S$451,6,0)</f>
        <v>a</v>
      </c>
      <c r="J2612" t="str">
        <f>VLOOKUP($D2612,metadata!$B$2:$S$451,7,0)</f>
        <v>i</v>
      </c>
      <c r="K2612">
        <f>VLOOKUP($D2612,metadata!$B$2:$S$451,8,0)</f>
        <v>6</v>
      </c>
      <c r="L2612">
        <v>12</v>
      </c>
      <c r="M2612" t="str">
        <f>VLOOKUP($D2612,metadata!$B$2:$S$451,10,0)</f>
        <v/>
      </c>
      <c r="N2612" t="str">
        <f>VLOOKUP($D2612,metadata!$B$2:$S$451,11,0)</f>
        <v>Sericinus montelus</v>
      </c>
      <c r="O2612" t="str">
        <f>VLOOKUP($D2612,metadata!$B$2:$S$451,12,0)</f>
        <v>lepidoptera</v>
      </c>
      <c r="P2612" t="s">
        <v>54</v>
      </c>
      <c r="Q2612">
        <f>VLOOKUP($D2612,metadata!$B$2:$S$451,14,0)</f>
        <v>30.55</v>
      </c>
      <c r="R2612">
        <f>VLOOKUP($D2612,metadata!$B$2:$S$451,15,0)</f>
        <v>114.316666666667</v>
      </c>
      <c r="S2612" t="str">
        <f>VLOOKUP($D2612,metadata!$B$2:$S$451,16,0)</f>
        <v/>
      </c>
      <c r="T2612" t="str">
        <f>VLOOKUP($D2612,metadata!$B$2:$S$451,17,0)</f>
        <v/>
      </c>
      <c r="U2612" t="str">
        <f>VLOOKUP($D2612,metadata!$B$2:$S$451,18,0)</f>
        <v/>
      </c>
      <c r="V2612">
        <f>VLOOKUP($D2612,metadata!$B$2:$Z$451,19,0)</f>
        <v>75</v>
      </c>
      <c r="W2612" t="str">
        <f>VLOOKUP($D2612,metadata!$B$2:$Z$451,20,0)</f>
        <v>global average</v>
      </c>
      <c r="X2612" t="str">
        <f>VLOOKUP($D2612,metadata!$B$2:$Z$451,21,0)</f>
        <v/>
      </c>
      <c r="Y2612">
        <f>VLOOKUP($D2612,metadata!$B$2:$Z$451,22,0)</f>
        <v>57</v>
      </c>
      <c r="Z2612" t="str">
        <f>VLOOKUP($D2612,metadata!$B$2:$Z$451,23,0)</f>
        <v/>
      </c>
      <c r="AA2612" t="str">
        <f>VLOOKUP($D2612,metadata!$B$2:$Z$451,24,0)</f>
        <v/>
      </c>
      <c r="AB2612" t="str">
        <f>VLOOKUP($D2612,metadata!$B$2:$Z$451,25,0)</f>
        <v/>
      </c>
      <c r="AC2612">
        <v>11.9968484454138</v>
      </c>
      <c r="AD2612">
        <v>99.718706047819893</v>
      </c>
      <c r="AF2612">
        <f>IF(AE2612="",V2612,AE2612)</f>
        <v>75</v>
      </c>
      <c r="AG2612">
        <f>ROUND(AC2612,1)</f>
        <v>12</v>
      </c>
      <c r="AH2612">
        <v>2012</v>
      </c>
      <c r="AI2612" t="s">
        <v>37</v>
      </c>
      <c r="AJ2612" t="s">
        <v>37</v>
      </c>
    </row>
    <row r="2613" spans="3:36" x14ac:dyDescent="0.3">
      <c r="C2613">
        <v>2613</v>
      </c>
      <c r="D2613" t="str">
        <f t="shared" si="73"/>
        <v>57-WH</v>
      </c>
      <c r="E2613" t="str">
        <f>VLOOKUP($D2613,metadata!$B$2:$S$451,2,0)</f>
        <v>Wang, XP; Yang, QS; Dalin, P; Zhou, XM; Luo, ZW; Lei, CL</v>
      </c>
      <c r="F2613" t="str">
        <f>VLOOKUP($D2613,metadata!$B$2:$S$451,3,0)</f>
        <v>Geographic variation in photoperiodic diapause induction and diapause intensity in Sericinus montelus (Lepidoptera: Papilionidae)</v>
      </c>
      <c r="G2613" t="str">
        <f>VLOOKUP($D2613,metadata!$B$2:$S$451,4,0)</f>
        <v>10.1111/j.1744-7917.2011.01473.x</v>
      </c>
      <c r="H2613" t="str">
        <f>VLOOKUP($D2613,metadata!$B$2:$S$451,5,0)</f>
        <v>y</v>
      </c>
      <c r="I2613" t="str">
        <f>VLOOKUP($D2613,metadata!$B$2:$S$451,6,0)</f>
        <v>a</v>
      </c>
      <c r="J2613" t="str">
        <f>VLOOKUP($D2613,metadata!$B$2:$S$451,7,0)</f>
        <v>i</v>
      </c>
      <c r="K2613">
        <f>VLOOKUP($D2613,metadata!$B$2:$S$451,8,0)</f>
        <v>6</v>
      </c>
      <c r="L2613">
        <f>VLOOKUP($D2613,metadata!$B$2:$S$451,9,0)</f>
        <v>7</v>
      </c>
      <c r="M2613" t="str">
        <f>VLOOKUP($D2613,metadata!$B$2:$S$451,10,0)</f>
        <v/>
      </c>
      <c r="N2613" t="str">
        <f>VLOOKUP($D2613,metadata!$B$2:$S$451,11,0)</f>
        <v>Sericinus montelus</v>
      </c>
      <c r="O2613" t="str">
        <f>VLOOKUP($D2613,metadata!$B$2:$S$451,12,0)</f>
        <v>lepidoptera</v>
      </c>
      <c r="P2613" t="str">
        <f>VLOOKUP($D2613,metadata!$B$2:$S$451,13,0)</f>
        <v>WH</v>
      </c>
      <c r="Q2613">
        <f>VLOOKUP($D2613,metadata!$B$2:$S$451,14,0)</f>
        <v>30.55</v>
      </c>
      <c r="R2613">
        <f>VLOOKUP($D2613,metadata!$B$2:$S$451,15,0)</f>
        <v>114.316666666667</v>
      </c>
      <c r="S2613" t="str">
        <f>VLOOKUP($D2613,metadata!$B$2:$S$451,16,0)</f>
        <v/>
      </c>
      <c r="T2613" t="str">
        <f>VLOOKUP($D2613,metadata!$B$2:$S$451,17,0)</f>
        <v/>
      </c>
      <c r="U2613" t="str">
        <f>VLOOKUP($D2613,metadata!$B$2:$S$451,18,0)</f>
        <v/>
      </c>
      <c r="V2613">
        <f>VLOOKUP($D2613,metadata!$B$2:$Z$451,19,0)</f>
        <v>75</v>
      </c>
      <c r="W2613" t="str">
        <f>VLOOKUP($D2613,metadata!$B$2:$Z$451,20,0)</f>
        <v>global average</v>
      </c>
      <c r="X2613" t="str">
        <f>VLOOKUP($D2613,metadata!$B$2:$Z$451,21,0)</f>
        <v/>
      </c>
      <c r="Y2613">
        <f>VLOOKUP($D2613,metadata!$B$2:$Z$451,22,0)</f>
        <v>57</v>
      </c>
      <c r="Z2613" t="str">
        <f>VLOOKUP($D2613,metadata!$B$2:$Z$451,23,0)</f>
        <v/>
      </c>
      <c r="AA2613" t="str">
        <f>VLOOKUP($D2613,metadata!$B$2:$Z$451,24,0)</f>
        <v/>
      </c>
      <c r="AB2613" t="str">
        <f>VLOOKUP($D2613,metadata!$B$2:$Z$451,25,0)</f>
        <v/>
      </c>
      <c r="AC2613">
        <v>12.5066876475216</v>
      </c>
      <c r="AD2613">
        <v>99.859353023910003</v>
      </c>
      <c r="AF2613">
        <f>IF(AE2613="",V2613,AE2613)</f>
        <v>75</v>
      </c>
      <c r="AG2613">
        <f>ROUND(AC2613,1)</f>
        <v>12.5</v>
      </c>
      <c r="AH2613">
        <v>2012</v>
      </c>
      <c r="AI2613" t="s">
        <v>37</v>
      </c>
      <c r="AJ2613" t="s">
        <v>37</v>
      </c>
    </row>
    <row r="2614" spans="3:36" x14ac:dyDescent="0.3">
      <c r="C2614">
        <v>2614</v>
      </c>
      <c r="D2614" t="str">
        <f t="shared" si="73"/>
        <v>57-WH</v>
      </c>
      <c r="E2614" t="str">
        <f>VLOOKUP($D2614,metadata!$B$2:$S$451,2,0)</f>
        <v>Wang, XP; Yang, QS; Dalin, P; Zhou, XM; Luo, ZW; Lei, CL</v>
      </c>
      <c r="F2614" t="str">
        <f>VLOOKUP($D2614,metadata!$B$2:$S$451,3,0)</f>
        <v>Geographic variation in photoperiodic diapause induction and diapause intensity in Sericinus montelus (Lepidoptera: Papilionidae)</v>
      </c>
      <c r="G2614" t="str">
        <f>VLOOKUP($D2614,metadata!$B$2:$S$451,4,0)</f>
        <v>10.1111/j.1744-7917.2011.01473.x</v>
      </c>
      <c r="H2614" t="str">
        <f>VLOOKUP($D2614,metadata!$B$2:$S$451,5,0)</f>
        <v>y</v>
      </c>
      <c r="I2614" t="str">
        <f>VLOOKUP($D2614,metadata!$B$2:$S$451,6,0)</f>
        <v>a</v>
      </c>
      <c r="J2614" t="str">
        <f>VLOOKUP($D2614,metadata!$B$2:$S$451,7,0)</f>
        <v>i</v>
      </c>
      <c r="K2614">
        <f>VLOOKUP($D2614,metadata!$B$2:$S$451,8,0)</f>
        <v>6</v>
      </c>
      <c r="L2614">
        <f>VLOOKUP($D2614,metadata!$B$2:$S$451,9,0)</f>
        <v>7</v>
      </c>
      <c r="M2614" t="str">
        <f>VLOOKUP($D2614,metadata!$B$2:$S$451,10,0)</f>
        <v/>
      </c>
      <c r="N2614" t="str">
        <f>VLOOKUP($D2614,metadata!$B$2:$S$451,11,0)</f>
        <v>Sericinus montelus</v>
      </c>
      <c r="O2614" t="str">
        <f>VLOOKUP($D2614,metadata!$B$2:$S$451,12,0)</f>
        <v>lepidoptera</v>
      </c>
      <c r="P2614" t="str">
        <f>VLOOKUP($D2614,metadata!$B$2:$S$451,13,0)</f>
        <v>WH</v>
      </c>
      <c r="Q2614">
        <f>VLOOKUP($D2614,metadata!$B$2:$S$451,14,0)</f>
        <v>30.55</v>
      </c>
      <c r="R2614">
        <f>VLOOKUP($D2614,metadata!$B$2:$S$451,15,0)</f>
        <v>114.316666666667</v>
      </c>
      <c r="S2614" t="str">
        <f>VLOOKUP($D2614,metadata!$B$2:$S$451,16,0)</f>
        <v/>
      </c>
      <c r="T2614" t="str">
        <f>VLOOKUP($D2614,metadata!$B$2:$S$451,17,0)</f>
        <v/>
      </c>
      <c r="U2614" t="str">
        <f>VLOOKUP($D2614,metadata!$B$2:$S$451,18,0)</f>
        <v/>
      </c>
      <c r="V2614">
        <f>VLOOKUP($D2614,metadata!$B$2:$Z$451,19,0)</f>
        <v>75</v>
      </c>
      <c r="W2614" t="str">
        <f>VLOOKUP($D2614,metadata!$B$2:$Z$451,20,0)</f>
        <v>global average</v>
      </c>
      <c r="X2614" t="str">
        <f>VLOOKUP($D2614,metadata!$B$2:$Z$451,21,0)</f>
        <v/>
      </c>
      <c r="Y2614">
        <f>VLOOKUP($D2614,metadata!$B$2:$Z$451,22,0)</f>
        <v>57</v>
      </c>
      <c r="Z2614" t="str">
        <f>VLOOKUP($D2614,metadata!$B$2:$Z$451,23,0)</f>
        <v/>
      </c>
      <c r="AA2614" t="str">
        <f>VLOOKUP($D2614,metadata!$B$2:$Z$451,24,0)</f>
        <v/>
      </c>
      <c r="AB2614" t="str">
        <f>VLOOKUP($D2614,metadata!$B$2:$Z$451,25,0)</f>
        <v/>
      </c>
      <c r="AC2614">
        <v>12.996595037408101</v>
      </c>
      <c r="AD2614">
        <v>66.6666666666666</v>
      </c>
      <c r="AF2614">
        <f>IF(AE2614="",V2614,AE2614)</f>
        <v>75</v>
      </c>
      <c r="AG2614">
        <f>ROUND(AC2614,1)</f>
        <v>13</v>
      </c>
      <c r="AH2614">
        <v>2012</v>
      </c>
      <c r="AI2614" t="s">
        <v>37</v>
      </c>
      <c r="AJ2614" t="s">
        <v>37</v>
      </c>
    </row>
    <row r="2615" spans="3:36" x14ac:dyDescent="0.3">
      <c r="C2615">
        <v>2615</v>
      </c>
      <c r="D2615" t="str">
        <f t="shared" si="73"/>
        <v>57-WH</v>
      </c>
      <c r="E2615" t="str">
        <f>VLOOKUP($D2615,metadata!$B$2:$S$451,2,0)</f>
        <v>Wang, XP; Yang, QS; Dalin, P; Zhou, XM; Luo, ZW; Lei, CL</v>
      </c>
      <c r="F2615" t="str">
        <f>VLOOKUP($D2615,metadata!$B$2:$S$451,3,0)</f>
        <v>Geographic variation in photoperiodic diapause induction and diapause intensity in Sericinus montelus (Lepidoptera: Papilionidae)</v>
      </c>
      <c r="G2615" t="str">
        <f>VLOOKUP($D2615,metadata!$B$2:$S$451,4,0)</f>
        <v>10.1111/j.1744-7917.2011.01473.x</v>
      </c>
      <c r="H2615" t="str">
        <f>VLOOKUP($D2615,metadata!$B$2:$S$451,5,0)</f>
        <v>y</v>
      </c>
      <c r="I2615" t="str">
        <f>VLOOKUP($D2615,metadata!$B$2:$S$451,6,0)</f>
        <v>a</v>
      </c>
      <c r="J2615" t="str">
        <f>VLOOKUP($D2615,metadata!$B$2:$S$451,7,0)</f>
        <v>i</v>
      </c>
      <c r="K2615">
        <f>VLOOKUP($D2615,metadata!$B$2:$S$451,8,0)</f>
        <v>6</v>
      </c>
      <c r="L2615">
        <f>VLOOKUP($D2615,metadata!$B$2:$S$451,9,0)</f>
        <v>7</v>
      </c>
      <c r="M2615" t="str">
        <f>VLOOKUP($D2615,metadata!$B$2:$S$451,10,0)</f>
        <v/>
      </c>
      <c r="N2615" t="str">
        <f>VLOOKUP($D2615,metadata!$B$2:$S$451,11,0)</f>
        <v>Sericinus montelus</v>
      </c>
      <c r="O2615" t="str">
        <f>VLOOKUP($D2615,metadata!$B$2:$S$451,12,0)</f>
        <v>lepidoptera</v>
      </c>
      <c r="P2615" t="str">
        <f>VLOOKUP($D2615,metadata!$B$2:$S$451,13,0)</f>
        <v>WH</v>
      </c>
      <c r="Q2615">
        <f>VLOOKUP($D2615,metadata!$B$2:$S$451,14,0)</f>
        <v>30.55</v>
      </c>
      <c r="R2615">
        <f>VLOOKUP($D2615,metadata!$B$2:$S$451,15,0)</f>
        <v>114.316666666667</v>
      </c>
      <c r="S2615" t="str">
        <f>VLOOKUP($D2615,metadata!$B$2:$S$451,16,0)</f>
        <v/>
      </c>
      <c r="T2615" t="str">
        <f>VLOOKUP($D2615,metadata!$B$2:$S$451,17,0)</f>
        <v/>
      </c>
      <c r="U2615" t="str">
        <f>VLOOKUP($D2615,metadata!$B$2:$S$451,18,0)</f>
        <v/>
      </c>
      <c r="V2615">
        <f>VLOOKUP($D2615,metadata!$B$2:$Z$451,19,0)</f>
        <v>75</v>
      </c>
      <c r="W2615" t="str">
        <f>VLOOKUP($D2615,metadata!$B$2:$Z$451,20,0)</f>
        <v>global average</v>
      </c>
      <c r="X2615" t="str">
        <f>VLOOKUP($D2615,metadata!$B$2:$Z$451,21,0)</f>
        <v/>
      </c>
      <c r="Y2615">
        <f>VLOOKUP($D2615,metadata!$B$2:$Z$451,22,0)</f>
        <v>57</v>
      </c>
      <c r="Z2615" t="str">
        <f>VLOOKUP($D2615,metadata!$B$2:$Z$451,23,0)</f>
        <v/>
      </c>
      <c r="AA2615" t="str">
        <f>VLOOKUP($D2615,metadata!$B$2:$Z$451,24,0)</f>
        <v/>
      </c>
      <c r="AB2615" t="str">
        <f>VLOOKUP($D2615,metadata!$B$2:$Z$451,25,0)</f>
        <v/>
      </c>
      <c r="AC2615">
        <v>13.4983030516299</v>
      </c>
      <c r="AD2615">
        <v>8.4388185654008492</v>
      </c>
      <c r="AF2615">
        <f>IF(AE2615="",V2615,AE2615)</f>
        <v>75</v>
      </c>
      <c r="AG2615">
        <f>ROUND(AC2615,1)</f>
        <v>13.5</v>
      </c>
      <c r="AH2615">
        <v>2012</v>
      </c>
      <c r="AI2615" t="s">
        <v>37</v>
      </c>
      <c r="AJ2615" t="s">
        <v>37</v>
      </c>
    </row>
    <row r="2616" spans="3:36" x14ac:dyDescent="0.3">
      <c r="C2616">
        <v>2616</v>
      </c>
      <c r="D2616" t="str">
        <f t="shared" si="73"/>
        <v>57-WH</v>
      </c>
      <c r="E2616" t="str">
        <f>VLOOKUP($D2616,metadata!$B$2:$S$451,2,0)</f>
        <v>Wang, XP; Yang, QS; Dalin, P; Zhou, XM; Luo, ZW; Lei, CL</v>
      </c>
      <c r="F2616" t="str">
        <f>VLOOKUP($D2616,metadata!$B$2:$S$451,3,0)</f>
        <v>Geographic variation in photoperiodic diapause induction and diapause intensity in Sericinus montelus (Lepidoptera: Papilionidae)</v>
      </c>
      <c r="G2616" t="str">
        <f>VLOOKUP($D2616,metadata!$B$2:$S$451,4,0)</f>
        <v>10.1111/j.1744-7917.2011.01473.x</v>
      </c>
      <c r="H2616" t="str">
        <f>VLOOKUP($D2616,metadata!$B$2:$S$451,5,0)</f>
        <v>y</v>
      </c>
      <c r="I2616" t="str">
        <f>VLOOKUP($D2616,metadata!$B$2:$S$451,6,0)</f>
        <v>a</v>
      </c>
      <c r="J2616" t="str">
        <f>VLOOKUP($D2616,metadata!$B$2:$S$451,7,0)</f>
        <v>i</v>
      </c>
      <c r="K2616">
        <f>VLOOKUP($D2616,metadata!$B$2:$S$451,8,0)</f>
        <v>6</v>
      </c>
      <c r="L2616">
        <f>VLOOKUP($D2616,metadata!$B$2:$S$451,9,0)</f>
        <v>7</v>
      </c>
      <c r="M2616" t="str">
        <f>VLOOKUP($D2616,metadata!$B$2:$S$451,10,0)</f>
        <v/>
      </c>
      <c r="N2616" t="str">
        <f>VLOOKUP($D2616,metadata!$B$2:$S$451,11,0)</f>
        <v>Sericinus montelus</v>
      </c>
      <c r="O2616" t="str">
        <f>VLOOKUP($D2616,metadata!$B$2:$S$451,12,0)</f>
        <v>lepidoptera</v>
      </c>
      <c r="P2616" t="str">
        <f>VLOOKUP($D2616,metadata!$B$2:$S$451,13,0)</f>
        <v>WH</v>
      </c>
      <c r="Q2616">
        <f>VLOOKUP($D2616,metadata!$B$2:$S$451,14,0)</f>
        <v>30.55</v>
      </c>
      <c r="R2616">
        <f>VLOOKUP($D2616,metadata!$B$2:$S$451,15,0)</f>
        <v>114.316666666667</v>
      </c>
      <c r="S2616" t="str">
        <f>VLOOKUP($D2616,metadata!$B$2:$S$451,16,0)</f>
        <v/>
      </c>
      <c r="T2616" t="str">
        <f>VLOOKUP($D2616,metadata!$B$2:$S$451,17,0)</f>
        <v/>
      </c>
      <c r="U2616" t="str">
        <f>VLOOKUP($D2616,metadata!$B$2:$S$451,18,0)</f>
        <v/>
      </c>
      <c r="V2616">
        <f>VLOOKUP($D2616,metadata!$B$2:$Z$451,19,0)</f>
        <v>75</v>
      </c>
      <c r="W2616" t="str">
        <f>VLOOKUP($D2616,metadata!$B$2:$Z$451,20,0)</f>
        <v>global average</v>
      </c>
      <c r="X2616" t="str">
        <f>VLOOKUP($D2616,metadata!$B$2:$Z$451,21,0)</f>
        <v/>
      </c>
      <c r="Y2616">
        <f>VLOOKUP($D2616,metadata!$B$2:$Z$451,22,0)</f>
        <v>57</v>
      </c>
      <c r="Z2616" t="str">
        <f>VLOOKUP($D2616,metadata!$B$2:$Z$451,23,0)</f>
        <v/>
      </c>
      <c r="AA2616" t="str">
        <f>VLOOKUP($D2616,metadata!$B$2:$Z$451,24,0)</f>
        <v/>
      </c>
      <c r="AB2616" t="str">
        <f>VLOOKUP($D2616,metadata!$B$2:$Z$451,25,0)</f>
        <v/>
      </c>
      <c r="AC2616">
        <v>14.001577990463399</v>
      </c>
      <c r="AD2616">
        <v>0</v>
      </c>
      <c r="AF2616">
        <f>IF(AE2616="",V2616,AE2616)</f>
        <v>75</v>
      </c>
      <c r="AG2616">
        <f>ROUND(AC2616,1)</f>
        <v>14</v>
      </c>
      <c r="AH2616">
        <v>2012</v>
      </c>
      <c r="AI2616" t="s">
        <v>37</v>
      </c>
      <c r="AJ2616" t="s">
        <v>37</v>
      </c>
    </row>
    <row r="2617" spans="3:36" x14ac:dyDescent="0.3">
      <c r="C2617">
        <v>2617</v>
      </c>
      <c r="D2617" t="str">
        <f t="shared" si="73"/>
        <v>57-WH</v>
      </c>
      <c r="E2617" t="str">
        <f>VLOOKUP($D2617,metadata!$B$2:$S$451,2,0)</f>
        <v>Wang, XP; Yang, QS; Dalin, P; Zhou, XM; Luo, ZW; Lei, CL</v>
      </c>
      <c r="F2617" t="str">
        <f>VLOOKUP($D2617,metadata!$B$2:$S$451,3,0)</f>
        <v>Geographic variation in photoperiodic diapause induction and diapause intensity in Sericinus montelus (Lepidoptera: Papilionidae)</v>
      </c>
      <c r="G2617" t="str">
        <f>VLOOKUP($D2617,metadata!$B$2:$S$451,4,0)</f>
        <v>10.1111/j.1744-7917.2011.01473.x</v>
      </c>
      <c r="H2617" t="str">
        <f>VLOOKUP($D2617,metadata!$B$2:$S$451,5,0)</f>
        <v>y</v>
      </c>
      <c r="I2617" t="str">
        <f>VLOOKUP($D2617,metadata!$B$2:$S$451,6,0)</f>
        <v>a</v>
      </c>
      <c r="J2617" t="str">
        <f>VLOOKUP($D2617,metadata!$B$2:$S$451,7,0)</f>
        <v>i</v>
      </c>
      <c r="K2617">
        <f>VLOOKUP($D2617,metadata!$B$2:$S$451,8,0)</f>
        <v>6</v>
      </c>
      <c r="L2617">
        <f>VLOOKUP($D2617,metadata!$B$2:$S$451,9,0)</f>
        <v>7</v>
      </c>
      <c r="M2617" t="str">
        <f>VLOOKUP($D2617,metadata!$B$2:$S$451,10,0)</f>
        <v/>
      </c>
      <c r="N2617" t="str">
        <f>VLOOKUP($D2617,metadata!$B$2:$S$451,11,0)</f>
        <v>Sericinus montelus</v>
      </c>
      <c r="O2617" t="str">
        <f>VLOOKUP($D2617,metadata!$B$2:$S$451,12,0)</f>
        <v>lepidoptera</v>
      </c>
      <c r="P2617" t="str">
        <f>VLOOKUP($D2617,metadata!$B$2:$S$451,13,0)</f>
        <v>WH</v>
      </c>
      <c r="Q2617">
        <f>VLOOKUP($D2617,metadata!$B$2:$S$451,14,0)</f>
        <v>30.55</v>
      </c>
      <c r="R2617">
        <f>VLOOKUP($D2617,metadata!$B$2:$S$451,15,0)</f>
        <v>114.316666666667</v>
      </c>
      <c r="S2617" t="str">
        <f>VLOOKUP($D2617,metadata!$B$2:$S$451,16,0)</f>
        <v/>
      </c>
      <c r="T2617" t="str">
        <f>VLOOKUP($D2617,metadata!$B$2:$S$451,17,0)</f>
        <v/>
      </c>
      <c r="U2617" t="str">
        <f>VLOOKUP($D2617,metadata!$B$2:$S$451,18,0)</f>
        <v/>
      </c>
      <c r="V2617">
        <f>VLOOKUP($D2617,metadata!$B$2:$Z$451,19,0)</f>
        <v>75</v>
      </c>
      <c r="W2617" t="str">
        <f>VLOOKUP($D2617,metadata!$B$2:$Z$451,20,0)</f>
        <v>global average</v>
      </c>
      <c r="X2617" t="str">
        <f>VLOOKUP($D2617,metadata!$B$2:$Z$451,21,0)</f>
        <v/>
      </c>
      <c r="Y2617">
        <f>VLOOKUP($D2617,metadata!$B$2:$Z$451,22,0)</f>
        <v>57</v>
      </c>
      <c r="Z2617" t="str">
        <f>VLOOKUP($D2617,metadata!$B$2:$Z$451,23,0)</f>
        <v/>
      </c>
      <c r="AA2617" t="str">
        <f>VLOOKUP($D2617,metadata!$B$2:$Z$451,24,0)</f>
        <v/>
      </c>
      <c r="AB2617" t="str">
        <f>VLOOKUP($D2617,metadata!$B$2:$Z$451,25,0)</f>
        <v/>
      </c>
      <c r="AC2617">
        <v>14.501966955153399</v>
      </c>
      <c r="AD2617">
        <v>-0.14064697608999599</v>
      </c>
      <c r="AF2617">
        <f>IF(AE2617="",V2617,AE2617)</f>
        <v>75</v>
      </c>
      <c r="AG2617">
        <f>ROUND(AC2617,1)</f>
        <v>14.5</v>
      </c>
      <c r="AH2617">
        <v>2012</v>
      </c>
      <c r="AI2617" t="s">
        <v>37</v>
      </c>
      <c r="AJ2617" t="s">
        <v>37</v>
      </c>
    </row>
    <row r="2618" spans="3:36" x14ac:dyDescent="0.3">
      <c r="C2618">
        <v>2618</v>
      </c>
      <c r="D2618" t="str">
        <f t="shared" si="73"/>
        <v>57-WH</v>
      </c>
      <c r="E2618" t="str">
        <f>VLOOKUP($D2618,metadata!$B$2:$S$451,2,0)</f>
        <v>Wang, XP; Yang, QS; Dalin, P; Zhou, XM; Luo, ZW; Lei, CL</v>
      </c>
      <c r="F2618" t="str">
        <f>VLOOKUP($D2618,metadata!$B$2:$S$451,3,0)</f>
        <v>Geographic variation in photoperiodic diapause induction and diapause intensity in Sericinus montelus (Lepidoptera: Papilionidae)</v>
      </c>
      <c r="G2618" t="str">
        <f>VLOOKUP($D2618,metadata!$B$2:$S$451,4,0)</f>
        <v>10.1111/j.1744-7917.2011.01473.x</v>
      </c>
      <c r="H2618" t="str">
        <f>VLOOKUP($D2618,metadata!$B$2:$S$451,5,0)</f>
        <v>y</v>
      </c>
      <c r="I2618" t="str">
        <f>VLOOKUP($D2618,metadata!$B$2:$S$451,6,0)</f>
        <v>a</v>
      </c>
      <c r="J2618" t="str">
        <f>VLOOKUP($D2618,metadata!$B$2:$S$451,7,0)</f>
        <v>i</v>
      </c>
      <c r="K2618">
        <f>VLOOKUP($D2618,metadata!$B$2:$S$451,8,0)</f>
        <v>6</v>
      </c>
      <c r="L2618">
        <f>VLOOKUP($D2618,metadata!$B$2:$S$451,9,0)</f>
        <v>7</v>
      </c>
      <c r="M2618" t="str">
        <f>VLOOKUP($D2618,metadata!$B$2:$S$451,10,0)</f>
        <v/>
      </c>
      <c r="N2618" t="str">
        <f>VLOOKUP($D2618,metadata!$B$2:$S$451,11,0)</f>
        <v>Sericinus montelus</v>
      </c>
      <c r="O2618" t="str">
        <f>VLOOKUP($D2618,metadata!$B$2:$S$451,12,0)</f>
        <v>lepidoptera</v>
      </c>
      <c r="P2618" t="str">
        <f>VLOOKUP($D2618,metadata!$B$2:$S$451,13,0)</f>
        <v>WH</v>
      </c>
      <c r="Q2618">
        <f>VLOOKUP($D2618,metadata!$B$2:$S$451,14,0)</f>
        <v>30.55</v>
      </c>
      <c r="R2618">
        <f>VLOOKUP($D2618,metadata!$B$2:$S$451,15,0)</f>
        <v>114.316666666667</v>
      </c>
      <c r="S2618" t="str">
        <f>VLOOKUP($D2618,metadata!$B$2:$S$451,16,0)</f>
        <v/>
      </c>
      <c r="T2618" t="str">
        <f>VLOOKUP($D2618,metadata!$B$2:$S$451,17,0)</f>
        <v/>
      </c>
      <c r="U2618" t="str">
        <f>VLOOKUP($D2618,metadata!$B$2:$S$451,18,0)</f>
        <v/>
      </c>
      <c r="V2618">
        <f>VLOOKUP($D2618,metadata!$B$2:$Z$451,19,0)</f>
        <v>75</v>
      </c>
      <c r="W2618" t="str">
        <f>VLOOKUP($D2618,metadata!$B$2:$Z$451,20,0)</f>
        <v>global average</v>
      </c>
      <c r="X2618" t="str">
        <f>VLOOKUP($D2618,metadata!$B$2:$Z$451,21,0)</f>
        <v/>
      </c>
      <c r="Y2618">
        <f>VLOOKUP($D2618,metadata!$B$2:$Z$451,22,0)</f>
        <v>57</v>
      </c>
      <c r="Z2618" t="str">
        <f>VLOOKUP($D2618,metadata!$B$2:$Z$451,23,0)</f>
        <v/>
      </c>
      <c r="AA2618" t="str">
        <f>VLOOKUP($D2618,metadata!$B$2:$Z$451,24,0)</f>
        <v/>
      </c>
      <c r="AB2618" t="str">
        <f>VLOOKUP($D2618,metadata!$B$2:$Z$451,25,0)</f>
        <v/>
      </c>
      <c r="AC2618">
        <v>14.9897718332022</v>
      </c>
      <c r="AD2618">
        <v>-0.14064697608999599</v>
      </c>
      <c r="AF2618">
        <f>IF(AE2618="",V2618,AE2618)</f>
        <v>75</v>
      </c>
      <c r="AG2618">
        <f>ROUND(AC2618,1)</f>
        <v>15</v>
      </c>
      <c r="AH2618">
        <v>2012</v>
      </c>
      <c r="AI2618" t="s">
        <v>37</v>
      </c>
      <c r="AJ2618" t="s">
        <v>37</v>
      </c>
    </row>
    <row r="2619" spans="3:36" x14ac:dyDescent="0.3">
      <c r="C2619">
        <v>2619</v>
      </c>
      <c r="D2619" t="s">
        <v>55</v>
      </c>
      <c r="E2619" t="str">
        <f>VLOOKUP($D2619,metadata!$B$2:$S$451,2,0)</f>
        <v>YOSHIDA, T; KIMURA, MT</v>
      </c>
      <c r="F2619" t="str">
        <f>VLOOKUP($D2619,metadata!$B$2:$S$451,3,0)</f>
        <v>RELATION OF THE CIRCADIAN SYSTEM TO THE PHOTOPERIODIC CLOCK IN DROSOPHILA-TRIAURARIA (DIPTERA, DROSOPHILIDAE) - AN APPROACH FROM ANALYSIS OF GEOGRAPHIC-VARIATION</v>
      </c>
      <c r="G2619" t="str">
        <f>VLOOKUP($D2619,metadata!$B$2:$S$451,4,0)</f>
        <v>10.1303/aez.29.499</v>
      </c>
      <c r="H2619" t="str">
        <f>VLOOKUP($D2619,metadata!$B$2:$S$451,5,0)</f>
        <v>y-ask</v>
      </c>
      <c r="I2619" t="str">
        <f>VLOOKUP($D2619,metadata!$B$2:$S$451,6,0)</f>
        <v>a</v>
      </c>
      <c r="J2619" t="str">
        <f>VLOOKUP($D2619,metadata!$B$2:$S$451,7,0)</f>
        <v>i</v>
      </c>
      <c r="K2619">
        <f>VLOOKUP($D2619,metadata!$B$2:$S$451,8,0)</f>
        <v>3</v>
      </c>
      <c r="L2619">
        <v>7</v>
      </c>
      <c r="M2619" t="str">
        <f>VLOOKUP($D2619,metadata!$B$2:$S$451,10,0)</f>
        <v/>
      </c>
      <c r="N2619" t="str">
        <f>VLOOKUP($D2619,metadata!$B$2:$S$451,11,0)</f>
        <v>Drosophila triauraria</v>
      </c>
      <c r="O2619" t="str">
        <f>VLOOKUP($D2619,metadata!$B$2:$S$451,12,0)</f>
        <v>diptera</v>
      </c>
      <c r="P2619" t="s">
        <v>56</v>
      </c>
      <c r="Q2619">
        <f>VLOOKUP($D2619,metadata!$B$2:$S$451,14,0)</f>
        <v>33.239443999999999</v>
      </c>
      <c r="R2619">
        <f>VLOOKUP($D2619,metadata!$B$2:$S$451,15,0)</f>
        <v>131.60916700000001</v>
      </c>
      <c r="S2619" t="str">
        <f>VLOOKUP($D2619,metadata!$B$2:$S$451,16,0)</f>
        <v/>
      </c>
      <c r="T2619" t="str">
        <f>VLOOKUP($D2619,metadata!$B$2:$S$451,17,0)</f>
        <v/>
      </c>
      <c r="U2619" t="str">
        <f>VLOOKUP($D2619,metadata!$B$2:$S$451,18,0)</f>
        <v/>
      </c>
      <c r="V2619">
        <f>VLOOKUP($D2619,metadata!$B$2:$Z$451,19,0)</f>
        <v>50</v>
      </c>
      <c r="W2619" t="str">
        <f>VLOOKUP($D2619,metadata!$B$2:$Z$451,20,0)</f>
        <v>global average</v>
      </c>
      <c r="X2619" t="str">
        <f>VLOOKUP($D2619,metadata!$B$2:$Z$451,21,0)</f>
        <v/>
      </c>
      <c r="Y2619">
        <f>VLOOKUP($D2619,metadata!$B$2:$Z$451,22,0)</f>
        <v>60</v>
      </c>
      <c r="Z2619" t="str">
        <f>VLOOKUP($D2619,metadata!$B$2:$Z$451,23,0)</f>
        <v/>
      </c>
      <c r="AA2619" t="str">
        <f>VLOOKUP($D2619,metadata!$B$2:$Z$451,24,0)</f>
        <v>adult</v>
      </c>
      <c r="AB2619" t="str">
        <f>VLOOKUP($D2619,metadata!$B$2:$Z$451,25,0)</f>
        <v/>
      </c>
      <c r="AC2619">
        <v>12.006028676048199</v>
      </c>
      <c r="AD2619">
        <v>91.420534458509096</v>
      </c>
      <c r="AF2619">
        <f>IF(AE2619="",V2619,AE2619)</f>
        <v>50</v>
      </c>
      <c r="AG2619">
        <f>ROUND(AC2619,1)</f>
        <v>12</v>
      </c>
      <c r="AH2619">
        <v>2012</v>
      </c>
      <c r="AI2619" t="s">
        <v>37</v>
      </c>
      <c r="AJ2619" t="s">
        <v>37</v>
      </c>
    </row>
    <row r="2620" spans="3:36" x14ac:dyDescent="0.3">
      <c r="C2620">
        <v>2620</v>
      </c>
      <c r="D2620" t="str">
        <f t="shared" ref="D2620:D2660" si="74">VLOOKUP(C2620,$A$1:$B$451,2)</f>
        <v>57-HH</v>
      </c>
      <c r="E2620" t="str">
        <f>VLOOKUP($D2620,metadata!$B$2:$S$451,2,0)</f>
        <v>Wang, XP; Yang, QS; Dalin, P; Zhou, XM; Luo, ZW; Lei, CL</v>
      </c>
      <c r="F2620" t="str">
        <f>VLOOKUP($D2620,metadata!$B$2:$S$451,3,0)</f>
        <v>Geographic variation in photoperiodic diapause induction and diapause intensity in Sericinus montelus (Lepidoptera: Papilionidae)</v>
      </c>
      <c r="G2620" t="str">
        <f>VLOOKUP($D2620,metadata!$B$2:$S$451,4,0)</f>
        <v>10.1111/j.1744-7917.2011.01473.x</v>
      </c>
      <c r="H2620" t="str">
        <f>VLOOKUP($D2620,metadata!$B$2:$S$451,5,0)</f>
        <v>y</v>
      </c>
      <c r="I2620" t="str">
        <f>VLOOKUP($D2620,metadata!$B$2:$S$451,6,0)</f>
        <v>a</v>
      </c>
      <c r="J2620" t="str">
        <f>VLOOKUP($D2620,metadata!$B$2:$S$451,7,0)</f>
        <v>i</v>
      </c>
      <c r="K2620">
        <f>VLOOKUP($D2620,metadata!$B$2:$S$451,8,0)</f>
        <v>6</v>
      </c>
      <c r="L2620">
        <f>VLOOKUP($D2620,metadata!$B$2:$S$451,9,0)</f>
        <v>7</v>
      </c>
      <c r="M2620" t="str">
        <f>VLOOKUP($D2620,metadata!$B$2:$S$451,10,0)</f>
        <v/>
      </c>
      <c r="N2620" t="str">
        <f>VLOOKUP($D2620,metadata!$B$2:$S$451,11,0)</f>
        <v>Sericinus montelus</v>
      </c>
      <c r="O2620" t="str">
        <f>VLOOKUP($D2620,metadata!$B$2:$S$451,12,0)</f>
        <v>lepidoptera</v>
      </c>
      <c r="P2620" t="str">
        <f>VLOOKUP($D2620,metadata!$B$2:$S$451,13,0)</f>
        <v>HH</v>
      </c>
      <c r="Q2620">
        <f>VLOOKUP($D2620,metadata!$B$2:$S$451,14,0)</f>
        <v>27.55</v>
      </c>
      <c r="R2620">
        <f>VLOOKUP($D2620,metadata!$B$2:$S$451,15,0)</f>
        <v>109.966666666667</v>
      </c>
      <c r="S2620" t="str">
        <f>VLOOKUP($D2620,metadata!$B$2:$S$451,16,0)</f>
        <v/>
      </c>
      <c r="T2620" t="str">
        <f>VLOOKUP($D2620,metadata!$B$2:$S$451,17,0)</f>
        <v/>
      </c>
      <c r="U2620" t="str">
        <f>VLOOKUP($D2620,metadata!$B$2:$S$451,18,0)</f>
        <v/>
      </c>
      <c r="V2620">
        <f>VLOOKUP($D2620,metadata!$B$2:$Z$451,19,0)</f>
        <v>75</v>
      </c>
      <c r="W2620" t="str">
        <f>VLOOKUP($D2620,metadata!$B$2:$Z$451,20,0)</f>
        <v>global average</v>
      </c>
      <c r="X2620" t="str">
        <f>VLOOKUP($D2620,metadata!$B$2:$Z$451,21,0)</f>
        <v/>
      </c>
      <c r="Y2620">
        <f>VLOOKUP($D2620,metadata!$B$2:$Z$451,22,0)</f>
        <v>57</v>
      </c>
      <c r="Z2620" t="str">
        <f>VLOOKUP($D2620,metadata!$B$2:$Z$451,23,0)</f>
        <v/>
      </c>
      <c r="AA2620" t="str">
        <f>VLOOKUP($D2620,metadata!$B$2:$Z$451,24,0)</f>
        <v/>
      </c>
      <c r="AB2620" t="str">
        <f>VLOOKUP($D2620,metadata!$B$2:$Z$451,25,0)</f>
        <v/>
      </c>
      <c r="AC2620">
        <v>12.4956572064699</v>
      </c>
      <c r="AD2620">
        <v>49.367088607594901</v>
      </c>
      <c r="AF2620">
        <f>IF(AE2620="",V2620,AE2620)</f>
        <v>75</v>
      </c>
      <c r="AG2620">
        <f>ROUND(AC2620,1)</f>
        <v>12.5</v>
      </c>
      <c r="AH2620">
        <v>2012</v>
      </c>
      <c r="AI2620" t="s">
        <v>37</v>
      </c>
      <c r="AJ2620" t="s">
        <v>37</v>
      </c>
    </row>
    <row r="2621" spans="3:36" x14ac:dyDescent="0.3">
      <c r="C2621">
        <v>2621</v>
      </c>
      <c r="D2621" t="str">
        <f t="shared" si="74"/>
        <v>57-HH</v>
      </c>
      <c r="E2621" t="str">
        <f>VLOOKUP($D2621,metadata!$B$2:$S$451,2,0)</f>
        <v>Wang, XP; Yang, QS; Dalin, P; Zhou, XM; Luo, ZW; Lei, CL</v>
      </c>
      <c r="F2621" t="str">
        <f>VLOOKUP($D2621,metadata!$B$2:$S$451,3,0)</f>
        <v>Geographic variation in photoperiodic diapause induction and diapause intensity in Sericinus montelus (Lepidoptera: Papilionidae)</v>
      </c>
      <c r="G2621" t="str">
        <f>VLOOKUP($D2621,metadata!$B$2:$S$451,4,0)</f>
        <v>10.1111/j.1744-7917.2011.01473.x</v>
      </c>
      <c r="H2621" t="str">
        <f>VLOOKUP($D2621,metadata!$B$2:$S$451,5,0)</f>
        <v>y</v>
      </c>
      <c r="I2621" t="str">
        <f>VLOOKUP($D2621,metadata!$B$2:$S$451,6,0)</f>
        <v>a</v>
      </c>
      <c r="J2621" t="str">
        <f>VLOOKUP($D2621,metadata!$B$2:$S$451,7,0)</f>
        <v>i</v>
      </c>
      <c r="K2621">
        <f>VLOOKUP($D2621,metadata!$B$2:$S$451,8,0)</f>
        <v>6</v>
      </c>
      <c r="L2621">
        <f>VLOOKUP($D2621,metadata!$B$2:$S$451,9,0)</f>
        <v>7</v>
      </c>
      <c r="M2621" t="str">
        <f>VLOOKUP($D2621,metadata!$B$2:$S$451,10,0)</f>
        <v/>
      </c>
      <c r="N2621" t="str">
        <f>VLOOKUP($D2621,metadata!$B$2:$S$451,11,0)</f>
        <v>Sericinus montelus</v>
      </c>
      <c r="O2621" t="str">
        <f>VLOOKUP($D2621,metadata!$B$2:$S$451,12,0)</f>
        <v>lepidoptera</v>
      </c>
      <c r="P2621" t="str">
        <f>VLOOKUP($D2621,metadata!$B$2:$S$451,13,0)</f>
        <v>HH</v>
      </c>
      <c r="Q2621">
        <f>VLOOKUP($D2621,metadata!$B$2:$S$451,14,0)</f>
        <v>27.55</v>
      </c>
      <c r="R2621">
        <f>VLOOKUP($D2621,metadata!$B$2:$S$451,15,0)</f>
        <v>109.966666666667</v>
      </c>
      <c r="S2621" t="str">
        <f>VLOOKUP($D2621,metadata!$B$2:$S$451,16,0)</f>
        <v/>
      </c>
      <c r="T2621" t="str">
        <f>VLOOKUP($D2621,metadata!$B$2:$S$451,17,0)</f>
        <v/>
      </c>
      <c r="U2621" t="str">
        <f>VLOOKUP($D2621,metadata!$B$2:$S$451,18,0)</f>
        <v/>
      </c>
      <c r="V2621">
        <f>VLOOKUP($D2621,metadata!$B$2:$Z$451,19,0)</f>
        <v>75</v>
      </c>
      <c r="W2621" t="str">
        <f>VLOOKUP($D2621,metadata!$B$2:$Z$451,20,0)</f>
        <v>global average</v>
      </c>
      <c r="X2621" t="str">
        <f>VLOOKUP($D2621,metadata!$B$2:$Z$451,21,0)</f>
        <v/>
      </c>
      <c r="Y2621">
        <f>VLOOKUP($D2621,metadata!$B$2:$Z$451,22,0)</f>
        <v>57</v>
      </c>
      <c r="Z2621" t="str">
        <f>VLOOKUP($D2621,metadata!$B$2:$Z$451,23,0)</f>
        <v/>
      </c>
      <c r="AA2621" t="str">
        <f>VLOOKUP($D2621,metadata!$B$2:$Z$451,24,0)</f>
        <v/>
      </c>
      <c r="AB2621" t="str">
        <f>VLOOKUP($D2621,metadata!$B$2:$Z$451,25,0)</f>
        <v/>
      </c>
      <c r="AC2621">
        <v>12.9979539240063</v>
      </c>
      <c r="AD2621">
        <v>9.8452883263009792</v>
      </c>
      <c r="AF2621">
        <f>IF(AE2621="",V2621,AE2621)</f>
        <v>75</v>
      </c>
      <c r="AG2621">
        <f>ROUND(AC2621,1)</f>
        <v>13</v>
      </c>
      <c r="AH2621">
        <v>2012</v>
      </c>
      <c r="AI2621" t="s">
        <v>37</v>
      </c>
      <c r="AJ2621" t="s">
        <v>37</v>
      </c>
    </row>
    <row r="2622" spans="3:36" x14ac:dyDescent="0.3">
      <c r="C2622">
        <v>2622</v>
      </c>
      <c r="D2622" t="str">
        <f t="shared" si="74"/>
        <v>57-HH</v>
      </c>
      <c r="E2622" t="str">
        <f>VLOOKUP($D2622,metadata!$B$2:$S$451,2,0)</f>
        <v>Wang, XP; Yang, QS; Dalin, P; Zhou, XM; Luo, ZW; Lei, CL</v>
      </c>
      <c r="F2622" t="str">
        <f>VLOOKUP($D2622,metadata!$B$2:$S$451,3,0)</f>
        <v>Geographic variation in photoperiodic diapause induction and diapause intensity in Sericinus montelus (Lepidoptera: Papilionidae)</v>
      </c>
      <c r="G2622" t="str">
        <f>VLOOKUP($D2622,metadata!$B$2:$S$451,4,0)</f>
        <v>10.1111/j.1744-7917.2011.01473.x</v>
      </c>
      <c r="H2622" t="str">
        <f>VLOOKUP($D2622,metadata!$B$2:$S$451,5,0)</f>
        <v>y</v>
      </c>
      <c r="I2622" t="str">
        <f>VLOOKUP($D2622,metadata!$B$2:$S$451,6,0)</f>
        <v>a</v>
      </c>
      <c r="J2622" t="str">
        <f>VLOOKUP($D2622,metadata!$B$2:$S$451,7,0)</f>
        <v>i</v>
      </c>
      <c r="K2622">
        <f>VLOOKUP($D2622,metadata!$B$2:$S$451,8,0)</f>
        <v>6</v>
      </c>
      <c r="L2622">
        <f>VLOOKUP($D2622,metadata!$B$2:$S$451,9,0)</f>
        <v>7</v>
      </c>
      <c r="M2622" t="str">
        <f>VLOOKUP($D2622,metadata!$B$2:$S$451,10,0)</f>
        <v/>
      </c>
      <c r="N2622" t="str">
        <f>VLOOKUP($D2622,metadata!$B$2:$S$451,11,0)</f>
        <v>Sericinus montelus</v>
      </c>
      <c r="O2622" t="str">
        <f>VLOOKUP($D2622,metadata!$B$2:$S$451,12,0)</f>
        <v>lepidoptera</v>
      </c>
      <c r="P2622" t="str">
        <f>VLOOKUP($D2622,metadata!$B$2:$S$451,13,0)</f>
        <v>HH</v>
      </c>
      <c r="Q2622">
        <f>VLOOKUP($D2622,metadata!$B$2:$S$451,14,0)</f>
        <v>27.55</v>
      </c>
      <c r="R2622">
        <f>VLOOKUP($D2622,metadata!$B$2:$S$451,15,0)</f>
        <v>109.966666666667</v>
      </c>
      <c r="S2622" t="str">
        <f>VLOOKUP($D2622,metadata!$B$2:$S$451,16,0)</f>
        <v/>
      </c>
      <c r="T2622" t="str">
        <f>VLOOKUP($D2622,metadata!$B$2:$S$451,17,0)</f>
        <v/>
      </c>
      <c r="U2622" t="str">
        <f>VLOOKUP($D2622,metadata!$B$2:$S$451,18,0)</f>
        <v/>
      </c>
      <c r="V2622">
        <f>VLOOKUP($D2622,metadata!$B$2:$Z$451,19,0)</f>
        <v>75</v>
      </c>
      <c r="W2622" t="str">
        <f>VLOOKUP($D2622,metadata!$B$2:$Z$451,20,0)</f>
        <v>global average</v>
      </c>
      <c r="X2622" t="str">
        <f>VLOOKUP($D2622,metadata!$B$2:$Z$451,21,0)</f>
        <v/>
      </c>
      <c r="Y2622">
        <f>VLOOKUP($D2622,metadata!$B$2:$Z$451,22,0)</f>
        <v>57</v>
      </c>
      <c r="Z2622" t="str">
        <f>VLOOKUP($D2622,metadata!$B$2:$Z$451,23,0)</f>
        <v/>
      </c>
      <c r="AA2622" t="str">
        <f>VLOOKUP($D2622,metadata!$B$2:$Z$451,24,0)</f>
        <v/>
      </c>
      <c r="AB2622" t="str">
        <f>VLOOKUP($D2622,metadata!$B$2:$Z$451,25,0)</f>
        <v/>
      </c>
      <c r="AC2622">
        <v>13.498028618505799</v>
      </c>
      <c r="AD2622">
        <v>-0.28129395218002101</v>
      </c>
      <c r="AF2622">
        <f>IF(AE2622="",V2622,AE2622)</f>
        <v>75</v>
      </c>
      <c r="AG2622">
        <f>ROUND(AC2622,1)</f>
        <v>13.5</v>
      </c>
      <c r="AH2622">
        <v>2012</v>
      </c>
      <c r="AI2622" t="s">
        <v>37</v>
      </c>
      <c r="AJ2622" t="s">
        <v>37</v>
      </c>
    </row>
    <row r="2623" spans="3:36" x14ac:dyDescent="0.3">
      <c r="C2623">
        <v>2623</v>
      </c>
      <c r="D2623" t="str">
        <f t="shared" si="74"/>
        <v>57-HH</v>
      </c>
      <c r="E2623" t="str">
        <f>VLOOKUP($D2623,metadata!$B$2:$S$451,2,0)</f>
        <v>Wang, XP; Yang, QS; Dalin, P; Zhou, XM; Luo, ZW; Lei, CL</v>
      </c>
      <c r="F2623" t="str">
        <f>VLOOKUP($D2623,metadata!$B$2:$S$451,3,0)</f>
        <v>Geographic variation in photoperiodic diapause induction and diapause intensity in Sericinus montelus (Lepidoptera: Papilionidae)</v>
      </c>
      <c r="G2623" t="str">
        <f>VLOOKUP($D2623,metadata!$B$2:$S$451,4,0)</f>
        <v>10.1111/j.1744-7917.2011.01473.x</v>
      </c>
      <c r="H2623" t="str">
        <f>VLOOKUP($D2623,metadata!$B$2:$S$451,5,0)</f>
        <v>y</v>
      </c>
      <c r="I2623" t="str">
        <f>VLOOKUP($D2623,metadata!$B$2:$S$451,6,0)</f>
        <v>a</v>
      </c>
      <c r="J2623" t="str">
        <f>VLOOKUP($D2623,metadata!$B$2:$S$451,7,0)</f>
        <v>i</v>
      </c>
      <c r="K2623">
        <f>VLOOKUP($D2623,metadata!$B$2:$S$451,8,0)</f>
        <v>6</v>
      </c>
      <c r="L2623">
        <f>VLOOKUP($D2623,metadata!$B$2:$S$451,9,0)</f>
        <v>7</v>
      </c>
      <c r="M2623" t="str">
        <f>VLOOKUP($D2623,metadata!$B$2:$S$451,10,0)</f>
        <v/>
      </c>
      <c r="N2623" t="str">
        <f>VLOOKUP($D2623,metadata!$B$2:$S$451,11,0)</f>
        <v>Sericinus montelus</v>
      </c>
      <c r="O2623" t="str">
        <f>VLOOKUP($D2623,metadata!$B$2:$S$451,12,0)</f>
        <v>lepidoptera</v>
      </c>
      <c r="P2623" t="str">
        <f>VLOOKUP($D2623,metadata!$B$2:$S$451,13,0)</f>
        <v>HH</v>
      </c>
      <c r="Q2623">
        <f>VLOOKUP($D2623,metadata!$B$2:$S$451,14,0)</f>
        <v>27.55</v>
      </c>
      <c r="R2623">
        <f>VLOOKUP($D2623,metadata!$B$2:$S$451,15,0)</f>
        <v>109.966666666667</v>
      </c>
      <c r="S2623" t="str">
        <f>VLOOKUP($D2623,metadata!$B$2:$S$451,16,0)</f>
        <v/>
      </c>
      <c r="T2623" t="str">
        <f>VLOOKUP($D2623,metadata!$B$2:$S$451,17,0)</f>
        <v/>
      </c>
      <c r="U2623" t="str">
        <f>VLOOKUP($D2623,metadata!$B$2:$S$451,18,0)</f>
        <v/>
      </c>
      <c r="V2623">
        <f>VLOOKUP($D2623,metadata!$B$2:$Z$451,19,0)</f>
        <v>75</v>
      </c>
      <c r="W2623" t="str">
        <f>VLOOKUP($D2623,metadata!$B$2:$Z$451,20,0)</f>
        <v>global average</v>
      </c>
      <c r="X2623" t="str">
        <f>VLOOKUP($D2623,metadata!$B$2:$Z$451,21,0)</f>
        <v/>
      </c>
      <c r="Y2623">
        <f>VLOOKUP($D2623,metadata!$B$2:$Z$451,22,0)</f>
        <v>57</v>
      </c>
      <c r="Z2623" t="str">
        <f>VLOOKUP($D2623,metadata!$B$2:$Z$451,23,0)</f>
        <v/>
      </c>
      <c r="AA2623" t="str">
        <f>VLOOKUP($D2623,metadata!$B$2:$Z$451,24,0)</f>
        <v/>
      </c>
      <c r="AB2623" t="str">
        <f>VLOOKUP($D2623,metadata!$B$2:$Z$451,25,0)</f>
        <v/>
      </c>
      <c r="AC2623">
        <v>14.001564711441301</v>
      </c>
      <c r="AD2623">
        <v>-0.42194092827004598</v>
      </c>
      <c r="AF2623">
        <f>IF(AE2623="",V2623,AE2623)</f>
        <v>75</v>
      </c>
      <c r="AG2623">
        <f>ROUND(AC2623,1)</f>
        <v>14</v>
      </c>
      <c r="AH2623">
        <v>2012</v>
      </c>
      <c r="AI2623" t="s">
        <v>37</v>
      </c>
      <c r="AJ2623" t="s">
        <v>37</v>
      </c>
    </row>
    <row r="2624" spans="3:36" x14ac:dyDescent="0.3">
      <c r="C2624">
        <v>2624</v>
      </c>
      <c r="D2624" t="str">
        <f t="shared" si="74"/>
        <v>57-HH</v>
      </c>
      <c r="E2624" t="str">
        <f>VLOOKUP($D2624,metadata!$B$2:$S$451,2,0)</f>
        <v>Wang, XP; Yang, QS; Dalin, P; Zhou, XM; Luo, ZW; Lei, CL</v>
      </c>
      <c r="F2624" t="str">
        <f>VLOOKUP($D2624,metadata!$B$2:$S$451,3,0)</f>
        <v>Geographic variation in photoperiodic diapause induction and diapause intensity in Sericinus montelus (Lepidoptera: Papilionidae)</v>
      </c>
      <c r="G2624" t="str">
        <f>VLOOKUP($D2624,metadata!$B$2:$S$451,4,0)</f>
        <v>10.1111/j.1744-7917.2011.01473.x</v>
      </c>
      <c r="H2624" t="str">
        <f>VLOOKUP($D2624,metadata!$B$2:$S$451,5,0)</f>
        <v>y</v>
      </c>
      <c r="I2624" t="str">
        <f>VLOOKUP($D2624,metadata!$B$2:$S$451,6,0)</f>
        <v>a</v>
      </c>
      <c r="J2624" t="str">
        <f>VLOOKUP($D2624,metadata!$B$2:$S$451,7,0)</f>
        <v>i</v>
      </c>
      <c r="K2624">
        <f>VLOOKUP($D2624,metadata!$B$2:$S$451,8,0)</f>
        <v>6</v>
      </c>
      <c r="L2624">
        <f>VLOOKUP($D2624,metadata!$B$2:$S$451,9,0)</f>
        <v>7</v>
      </c>
      <c r="M2624" t="str">
        <f>VLOOKUP($D2624,metadata!$B$2:$S$451,10,0)</f>
        <v/>
      </c>
      <c r="N2624" t="str">
        <f>VLOOKUP($D2624,metadata!$B$2:$S$451,11,0)</f>
        <v>Sericinus montelus</v>
      </c>
      <c r="O2624" t="str">
        <f>VLOOKUP($D2624,metadata!$B$2:$S$451,12,0)</f>
        <v>lepidoptera</v>
      </c>
      <c r="P2624" t="str">
        <f>VLOOKUP($D2624,metadata!$B$2:$S$451,13,0)</f>
        <v>HH</v>
      </c>
      <c r="Q2624">
        <f>VLOOKUP($D2624,metadata!$B$2:$S$451,14,0)</f>
        <v>27.55</v>
      </c>
      <c r="R2624">
        <f>VLOOKUP($D2624,metadata!$B$2:$S$451,15,0)</f>
        <v>109.966666666667</v>
      </c>
      <c r="S2624" t="str">
        <f>VLOOKUP($D2624,metadata!$B$2:$S$451,16,0)</f>
        <v/>
      </c>
      <c r="T2624" t="str">
        <f>VLOOKUP($D2624,metadata!$B$2:$S$451,17,0)</f>
        <v/>
      </c>
      <c r="U2624" t="str">
        <f>VLOOKUP($D2624,metadata!$B$2:$S$451,18,0)</f>
        <v/>
      </c>
      <c r="V2624">
        <f>VLOOKUP($D2624,metadata!$B$2:$Z$451,19,0)</f>
        <v>75</v>
      </c>
      <c r="W2624" t="str">
        <f>VLOOKUP($D2624,metadata!$B$2:$Z$451,20,0)</f>
        <v>global average</v>
      </c>
      <c r="X2624" t="str">
        <f>VLOOKUP($D2624,metadata!$B$2:$Z$451,21,0)</f>
        <v/>
      </c>
      <c r="Y2624">
        <f>VLOOKUP($D2624,metadata!$B$2:$Z$451,22,0)</f>
        <v>57</v>
      </c>
      <c r="Z2624" t="str">
        <f>VLOOKUP($D2624,metadata!$B$2:$Z$451,23,0)</f>
        <v/>
      </c>
      <c r="AA2624" t="str">
        <f>VLOOKUP($D2624,metadata!$B$2:$Z$451,24,0)</f>
        <v/>
      </c>
      <c r="AB2624" t="str">
        <f>VLOOKUP($D2624,metadata!$B$2:$Z$451,25,0)</f>
        <v/>
      </c>
      <c r="AC2624">
        <v>14.501966955153399</v>
      </c>
      <c r="AD2624">
        <v>-0.14064697608999599</v>
      </c>
      <c r="AF2624">
        <f>IF(AE2624="",V2624,AE2624)</f>
        <v>75</v>
      </c>
      <c r="AG2624">
        <f>ROUND(AC2624,1)</f>
        <v>14.5</v>
      </c>
      <c r="AH2624">
        <v>2012</v>
      </c>
      <c r="AI2624" t="s">
        <v>37</v>
      </c>
      <c r="AJ2624" t="s">
        <v>37</v>
      </c>
    </row>
    <row r="2625" spans="3:36" x14ac:dyDescent="0.3">
      <c r="C2625">
        <v>2625</v>
      </c>
      <c r="D2625" t="str">
        <f t="shared" si="74"/>
        <v>57-HH</v>
      </c>
      <c r="E2625" t="str">
        <f>VLOOKUP($D2625,metadata!$B$2:$S$451,2,0)</f>
        <v>Wang, XP; Yang, QS; Dalin, P; Zhou, XM; Luo, ZW; Lei, CL</v>
      </c>
      <c r="F2625" t="str">
        <f>VLOOKUP($D2625,metadata!$B$2:$S$451,3,0)</f>
        <v>Geographic variation in photoperiodic diapause induction and diapause intensity in Sericinus montelus (Lepidoptera: Papilionidae)</v>
      </c>
      <c r="G2625" t="str">
        <f>VLOOKUP($D2625,metadata!$B$2:$S$451,4,0)</f>
        <v>10.1111/j.1744-7917.2011.01473.x</v>
      </c>
      <c r="H2625" t="str">
        <f>VLOOKUP($D2625,metadata!$B$2:$S$451,5,0)</f>
        <v>y</v>
      </c>
      <c r="I2625" t="str">
        <f>VLOOKUP($D2625,metadata!$B$2:$S$451,6,0)</f>
        <v>a</v>
      </c>
      <c r="J2625" t="str">
        <f>VLOOKUP($D2625,metadata!$B$2:$S$451,7,0)</f>
        <v>i</v>
      </c>
      <c r="K2625">
        <f>VLOOKUP($D2625,metadata!$B$2:$S$451,8,0)</f>
        <v>6</v>
      </c>
      <c r="L2625">
        <f>VLOOKUP($D2625,metadata!$B$2:$S$451,9,0)</f>
        <v>7</v>
      </c>
      <c r="M2625" t="str">
        <f>VLOOKUP($D2625,metadata!$B$2:$S$451,10,0)</f>
        <v/>
      </c>
      <c r="N2625" t="str">
        <f>VLOOKUP($D2625,metadata!$B$2:$S$451,11,0)</f>
        <v>Sericinus montelus</v>
      </c>
      <c r="O2625" t="str">
        <f>VLOOKUP($D2625,metadata!$B$2:$S$451,12,0)</f>
        <v>lepidoptera</v>
      </c>
      <c r="P2625" t="str">
        <f>VLOOKUP($D2625,metadata!$B$2:$S$451,13,0)</f>
        <v>HH</v>
      </c>
      <c r="Q2625">
        <f>VLOOKUP($D2625,metadata!$B$2:$S$451,14,0)</f>
        <v>27.55</v>
      </c>
      <c r="R2625">
        <f>VLOOKUP($D2625,metadata!$B$2:$S$451,15,0)</f>
        <v>109.966666666667</v>
      </c>
      <c r="S2625" t="str">
        <f>VLOOKUP($D2625,metadata!$B$2:$S$451,16,0)</f>
        <v/>
      </c>
      <c r="T2625" t="str">
        <f>VLOOKUP($D2625,metadata!$B$2:$S$451,17,0)</f>
        <v/>
      </c>
      <c r="U2625" t="str">
        <f>VLOOKUP($D2625,metadata!$B$2:$S$451,18,0)</f>
        <v/>
      </c>
      <c r="V2625">
        <f>VLOOKUP($D2625,metadata!$B$2:$Z$451,19,0)</f>
        <v>75</v>
      </c>
      <c r="W2625" t="str">
        <f>VLOOKUP($D2625,metadata!$B$2:$Z$451,20,0)</f>
        <v>global average</v>
      </c>
      <c r="X2625" t="str">
        <f>VLOOKUP($D2625,metadata!$B$2:$Z$451,21,0)</f>
        <v/>
      </c>
      <c r="Y2625">
        <f>VLOOKUP($D2625,metadata!$B$2:$Z$451,22,0)</f>
        <v>57</v>
      </c>
      <c r="Z2625" t="str">
        <f>VLOOKUP($D2625,metadata!$B$2:$Z$451,23,0)</f>
        <v/>
      </c>
      <c r="AA2625" t="str">
        <f>VLOOKUP($D2625,metadata!$B$2:$Z$451,24,0)</f>
        <v/>
      </c>
      <c r="AB2625" t="str">
        <f>VLOOKUP($D2625,metadata!$B$2:$Z$451,25,0)</f>
        <v/>
      </c>
      <c r="AC2625">
        <v>14.9960616633524</v>
      </c>
      <c r="AD2625">
        <v>-0.28129395218002101</v>
      </c>
      <c r="AF2625">
        <f>IF(AE2625="",V2625,AE2625)</f>
        <v>75</v>
      </c>
      <c r="AG2625">
        <f>ROUND(AC2625,1)</f>
        <v>15</v>
      </c>
      <c r="AH2625">
        <v>2012</v>
      </c>
      <c r="AI2625" t="s">
        <v>37</v>
      </c>
      <c r="AJ2625" t="s">
        <v>37</v>
      </c>
    </row>
    <row r="2626" spans="3:36" x14ac:dyDescent="0.3">
      <c r="C2626">
        <v>2626</v>
      </c>
      <c r="D2626" t="str">
        <f t="shared" si="74"/>
        <v>60-onuma</v>
      </c>
      <c r="E2626" t="str">
        <f>VLOOKUP($D2626,metadata!$B$2:$S$451,2,0)</f>
        <v>YOSHIDA, T; KIMURA, MT</v>
      </c>
      <c r="F2626" t="str">
        <f>VLOOKUP($D2626,metadata!$B$2:$S$451,3,0)</f>
        <v>RELATION OF THE CIRCADIAN SYSTEM TO THE PHOTOPERIODIC CLOCK IN DROSOPHILA-TRIAURARIA (DIPTERA, DROSOPHILIDAE) - AN APPROACH FROM ANALYSIS OF GEOGRAPHIC-VARIATION</v>
      </c>
      <c r="G2626" t="str">
        <f>VLOOKUP($D2626,metadata!$B$2:$S$451,4,0)</f>
        <v>10.1303/aez.29.499</v>
      </c>
      <c r="H2626" t="str">
        <f>VLOOKUP($D2626,metadata!$B$2:$S$451,5,0)</f>
        <v>y-ask</v>
      </c>
      <c r="I2626" t="str">
        <f>VLOOKUP($D2626,metadata!$B$2:$S$451,6,0)</f>
        <v>a</v>
      </c>
      <c r="J2626" t="str">
        <f>VLOOKUP($D2626,metadata!$B$2:$S$451,7,0)</f>
        <v>i</v>
      </c>
      <c r="K2626">
        <f>VLOOKUP($D2626,metadata!$B$2:$S$451,8,0)</f>
        <v>3</v>
      </c>
      <c r="L2626">
        <f>VLOOKUP($D2626,metadata!$B$2:$S$451,9,0)</f>
        <v>11</v>
      </c>
      <c r="M2626" t="str">
        <f>VLOOKUP($D2626,metadata!$B$2:$S$451,10,0)</f>
        <v/>
      </c>
      <c r="N2626" t="str">
        <f>VLOOKUP($D2626,metadata!$B$2:$S$451,11,0)</f>
        <v>Drosophila triauraria</v>
      </c>
      <c r="O2626" t="str">
        <f>VLOOKUP($D2626,metadata!$B$2:$S$451,12,0)</f>
        <v>diptera</v>
      </c>
      <c r="P2626" t="str">
        <f>VLOOKUP($D2626,metadata!$B$2:$S$451,13,0)</f>
        <v>onuma</v>
      </c>
      <c r="Q2626">
        <f>VLOOKUP($D2626,metadata!$B$2:$S$451,14,0)</f>
        <v>41.972000000000001</v>
      </c>
      <c r="R2626">
        <f>VLOOKUP($D2626,metadata!$B$2:$S$451,15,0)</f>
        <v>140.66909999999999</v>
      </c>
      <c r="S2626" t="str">
        <f>VLOOKUP($D2626,metadata!$B$2:$S$451,16,0)</f>
        <v/>
      </c>
      <c r="T2626" t="str">
        <f>VLOOKUP($D2626,metadata!$B$2:$S$451,17,0)</f>
        <v/>
      </c>
      <c r="U2626" t="str">
        <f>VLOOKUP($D2626,metadata!$B$2:$S$451,18,0)</f>
        <v/>
      </c>
      <c r="V2626">
        <f>VLOOKUP($D2626,metadata!$B$2:$Z$451,19,0)</f>
        <v>50</v>
      </c>
      <c r="W2626" t="str">
        <f>VLOOKUP($D2626,metadata!$B$2:$Z$451,20,0)</f>
        <v>global average</v>
      </c>
      <c r="X2626" t="str">
        <f>VLOOKUP($D2626,metadata!$B$2:$Z$451,21,0)</f>
        <v/>
      </c>
      <c r="Y2626">
        <f>VLOOKUP($D2626,metadata!$B$2:$Z$451,22,0)</f>
        <v>60</v>
      </c>
      <c r="Z2626" t="str">
        <f>VLOOKUP($D2626,metadata!$B$2:$Z$451,23,0)</f>
        <v/>
      </c>
      <c r="AA2626" t="str">
        <f>VLOOKUP($D2626,metadata!$B$2:$Z$451,24,0)</f>
        <v>adult</v>
      </c>
      <c r="AB2626" t="str">
        <f>VLOOKUP($D2626,metadata!$B$2:$Z$451,25,0)</f>
        <v/>
      </c>
      <c r="AC2626">
        <v>1.0172939979654101</v>
      </c>
      <c r="AD2626">
        <v>90.153655305663904</v>
      </c>
      <c r="AF2626">
        <f>IF(AE2626="",V2626,AE2626)</f>
        <v>50</v>
      </c>
      <c r="AG2626">
        <f>ROUND(AC2626,1)</f>
        <v>1</v>
      </c>
      <c r="AH2626">
        <v>1994</v>
      </c>
      <c r="AI2626" t="s">
        <v>38</v>
      </c>
      <c r="AJ2626" t="s">
        <v>38</v>
      </c>
    </row>
    <row r="2627" spans="3:36" x14ac:dyDescent="0.3">
      <c r="C2627">
        <v>2627</v>
      </c>
      <c r="D2627" t="str">
        <f t="shared" si="74"/>
        <v>60-onuma</v>
      </c>
      <c r="E2627" t="str">
        <f>VLOOKUP($D2627,metadata!$B$2:$S$451,2,0)</f>
        <v>YOSHIDA, T; KIMURA, MT</v>
      </c>
      <c r="F2627" t="str">
        <f>VLOOKUP($D2627,metadata!$B$2:$S$451,3,0)</f>
        <v>RELATION OF THE CIRCADIAN SYSTEM TO THE PHOTOPERIODIC CLOCK IN DROSOPHILA-TRIAURARIA (DIPTERA, DROSOPHILIDAE) - AN APPROACH FROM ANALYSIS OF GEOGRAPHIC-VARIATION</v>
      </c>
      <c r="G2627" t="str">
        <f>VLOOKUP($D2627,metadata!$B$2:$S$451,4,0)</f>
        <v>10.1303/aez.29.499</v>
      </c>
      <c r="H2627" t="str">
        <f>VLOOKUP($D2627,metadata!$B$2:$S$451,5,0)</f>
        <v>y-ask</v>
      </c>
      <c r="I2627" t="str">
        <f>VLOOKUP($D2627,metadata!$B$2:$S$451,6,0)</f>
        <v>a</v>
      </c>
      <c r="J2627" t="str">
        <f>VLOOKUP($D2627,metadata!$B$2:$S$451,7,0)</f>
        <v>i</v>
      </c>
      <c r="K2627">
        <f>VLOOKUP($D2627,metadata!$B$2:$S$451,8,0)</f>
        <v>3</v>
      </c>
      <c r="L2627">
        <f>VLOOKUP($D2627,metadata!$B$2:$S$451,9,0)</f>
        <v>11</v>
      </c>
      <c r="M2627" t="str">
        <f>VLOOKUP($D2627,metadata!$B$2:$S$451,10,0)</f>
        <v/>
      </c>
      <c r="N2627" t="str">
        <f>VLOOKUP($D2627,metadata!$B$2:$S$451,11,0)</f>
        <v>Drosophila triauraria</v>
      </c>
      <c r="O2627" t="str">
        <f>VLOOKUP($D2627,metadata!$B$2:$S$451,12,0)</f>
        <v>diptera</v>
      </c>
      <c r="P2627" t="str">
        <f>VLOOKUP($D2627,metadata!$B$2:$S$451,13,0)</f>
        <v>onuma</v>
      </c>
      <c r="Q2627">
        <f>VLOOKUP($D2627,metadata!$B$2:$S$451,14,0)</f>
        <v>41.972000000000001</v>
      </c>
      <c r="R2627">
        <f>VLOOKUP($D2627,metadata!$B$2:$S$451,15,0)</f>
        <v>140.66909999999999</v>
      </c>
      <c r="S2627" t="str">
        <f>VLOOKUP($D2627,metadata!$B$2:$S$451,16,0)</f>
        <v/>
      </c>
      <c r="T2627" t="str">
        <f>VLOOKUP($D2627,metadata!$B$2:$S$451,17,0)</f>
        <v/>
      </c>
      <c r="U2627" t="str">
        <f>VLOOKUP($D2627,metadata!$B$2:$S$451,18,0)</f>
        <v/>
      </c>
      <c r="V2627">
        <f>VLOOKUP($D2627,metadata!$B$2:$Z$451,19,0)</f>
        <v>50</v>
      </c>
      <c r="W2627" t="str">
        <f>VLOOKUP($D2627,metadata!$B$2:$Z$451,20,0)</f>
        <v>global average</v>
      </c>
      <c r="X2627" t="str">
        <f>VLOOKUP($D2627,metadata!$B$2:$Z$500,21,0)</f>
        <v/>
      </c>
      <c r="Y2627">
        <f>VLOOKUP($D2627,metadata!$B$2:$Z$500,22,0)</f>
        <v>60</v>
      </c>
      <c r="Z2627" t="str">
        <f>VLOOKUP($D2627,metadata!$B$2:$Z$500,23,0)</f>
        <v/>
      </c>
      <c r="AA2627" t="str">
        <f>VLOOKUP($D2627,metadata!$B$2:$Z$500,24,0)</f>
        <v>adult</v>
      </c>
      <c r="AB2627" t="str">
        <f>VLOOKUP($D2627,metadata!$B$2:$Z$500,25,0)</f>
        <v/>
      </c>
      <c r="AC2627">
        <v>2.0345879959308202</v>
      </c>
      <c r="AD2627">
        <v>97.033929316363796</v>
      </c>
      <c r="AF2627">
        <f>IF(AE2627="",V2627,AE2627)</f>
        <v>50</v>
      </c>
      <c r="AG2627">
        <f>ROUND(AC2627,1)</f>
        <v>2</v>
      </c>
      <c r="AH2627">
        <v>1994</v>
      </c>
      <c r="AI2627" t="s">
        <v>38</v>
      </c>
      <c r="AJ2627" t="s">
        <v>38</v>
      </c>
    </row>
    <row r="2628" spans="3:36" x14ac:dyDescent="0.3">
      <c r="C2628">
        <v>2628</v>
      </c>
      <c r="D2628" t="str">
        <f t="shared" si="74"/>
        <v>60-onuma</v>
      </c>
      <c r="E2628" t="str">
        <f>VLOOKUP($D2628,metadata!$B$2:$S$451,2,0)</f>
        <v>YOSHIDA, T; KIMURA, MT</v>
      </c>
      <c r="F2628" t="str">
        <f>VLOOKUP($D2628,metadata!$B$2:$S$451,3,0)</f>
        <v>RELATION OF THE CIRCADIAN SYSTEM TO THE PHOTOPERIODIC CLOCK IN DROSOPHILA-TRIAURARIA (DIPTERA, DROSOPHILIDAE) - AN APPROACH FROM ANALYSIS OF GEOGRAPHIC-VARIATION</v>
      </c>
      <c r="G2628" t="str">
        <f>VLOOKUP($D2628,metadata!$B$2:$S$451,4,0)</f>
        <v>10.1303/aez.29.499</v>
      </c>
      <c r="H2628" t="str">
        <f>VLOOKUP($D2628,metadata!$B$2:$S$451,5,0)</f>
        <v>y-ask</v>
      </c>
      <c r="I2628" t="str">
        <f>VLOOKUP($D2628,metadata!$B$2:$S$451,6,0)</f>
        <v>a</v>
      </c>
      <c r="J2628" t="str">
        <f>VLOOKUP($D2628,metadata!$B$2:$S$451,7,0)</f>
        <v>i</v>
      </c>
      <c r="K2628">
        <f>VLOOKUP($D2628,metadata!$B$2:$S$451,8,0)</f>
        <v>3</v>
      </c>
      <c r="L2628">
        <f>VLOOKUP($D2628,metadata!$B$2:$S$451,9,0)</f>
        <v>11</v>
      </c>
      <c r="M2628" t="str">
        <f>VLOOKUP($D2628,metadata!$B$2:$S$451,10,0)</f>
        <v/>
      </c>
      <c r="N2628" t="str">
        <f>VLOOKUP($D2628,metadata!$B$2:$S$451,11,0)</f>
        <v>Drosophila triauraria</v>
      </c>
      <c r="O2628" t="str">
        <f>VLOOKUP($D2628,metadata!$B$2:$S$451,12,0)</f>
        <v>diptera</v>
      </c>
      <c r="P2628" t="str">
        <f>VLOOKUP($D2628,metadata!$B$2:$S$451,13,0)</f>
        <v>onuma</v>
      </c>
      <c r="Q2628">
        <f>VLOOKUP($D2628,metadata!$B$2:$S$451,14,0)</f>
        <v>41.972000000000001</v>
      </c>
      <c r="R2628">
        <f>VLOOKUP($D2628,metadata!$B$2:$S$451,15,0)</f>
        <v>140.66909999999999</v>
      </c>
      <c r="S2628" t="str">
        <f>VLOOKUP($D2628,metadata!$B$2:$S$451,16,0)</f>
        <v/>
      </c>
      <c r="T2628" t="str">
        <f>VLOOKUP($D2628,metadata!$B$2:$S$451,17,0)</f>
        <v/>
      </c>
      <c r="U2628" t="str">
        <f>VLOOKUP($D2628,metadata!$B$2:$S$451,18,0)</f>
        <v/>
      </c>
      <c r="V2628">
        <f>VLOOKUP($D2628,metadata!$B$2:$Z$451,19,0)</f>
        <v>50</v>
      </c>
      <c r="W2628" t="str">
        <f>VLOOKUP($D2628,metadata!$B$2:$Z$451,20,0)</f>
        <v>global average</v>
      </c>
      <c r="X2628" t="str">
        <f>VLOOKUP($D2628,metadata!$B$2:$Z$500,21,0)</f>
        <v/>
      </c>
      <c r="Y2628">
        <f>VLOOKUP($D2628,metadata!$B$2:$Z$500,22,0)</f>
        <v>60</v>
      </c>
      <c r="Z2628" t="str">
        <f>VLOOKUP($D2628,metadata!$B$2:$Z$500,23,0)</f>
        <v/>
      </c>
      <c r="AA2628" t="str">
        <f>VLOOKUP($D2628,metadata!$B$2:$Z$500,24,0)</f>
        <v>adult</v>
      </c>
      <c r="AB2628" t="str">
        <f>VLOOKUP($D2628,metadata!$B$2:$Z$500,25,0)</f>
        <v/>
      </c>
      <c r="AC2628">
        <v>4.0488301119023298</v>
      </c>
      <c r="AD2628">
        <v>100.18205171366399</v>
      </c>
      <c r="AF2628">
        <f>IF(AE2628="",V2628,AE2628)</f>
        <v>50</v>
      </c>
      <c r="AG2628">
        <f>ROUND(AC2628,1)</f>
        <v>4</v>
      </c>
      <c r="AH2628">
        <v>1994</v>
      </c>
      <c r="AI2628" t="s">
        <v>37</v>
      </c>
      <c r="AJ2628" t="s">
        <v>37</v>
      </c>
    </row>
    <row r="2629" spans="3:36" x14ac:dyDescent="0.3">
      <c r="C2629">
        <v>2629</v>
      </c>
      <c r="D2629" t="str">
        <f t="shared" si="74"/>
        <v>60-onuma</v>
      </c>
      <c r="E2629" t="str">
        <f>VLOOKUP($D2629,metadata!$B$2:$S$451,2,0)</f>
        <v>YOSHIDA, T; KIMURA, MT</v>
      </c>
      <c r="F2629" t="str">
        <f>VLOOKUP($D2629,metadata!$B$2:$S$451,3,0)</f>
        <v>RELATION OF THE CIRCADIAN SYSTEM TO THE PHOTOPERIODIC CLOCK IN DROSOPHILA-TRIAURARIA (DIPTERA, DROSOPHILIDAE) - AN APPROACH FROM ANALYSIS OF GEOGRAPHIC-VARIATION</v>
      </c>
      <c r="G2629" t="str">
        <f>VLOOKUP($D2629,metadata!$B$2:$S$451,4,0)</f>
        <v>10.1303/aez.29.499</v>
      </c>
      <c r="H2629" t="str">
        <f>VLOOKUP($D2629,metadata!$B$2:$S$451,5,0)</f>
        <v>y-ask</v>
      </c>
      <c r="I2629" t="str">
        <f>VLOOKUP($D2629,metadata!$B$2:$S$451,6,0)</f>
        <v>a</v>
      </c>
      <c r="J2629" t="str">
        <f>VLOOKUP($D2629,metadata!$B$2:$S$451,7,0)</f>
        <v>i</v>
      </c>
      <c r="K2629">
        <f>VLOOKUP($D2629,metadata!$B$2:$S$451,8,0)</f>
        <v>3</v>
      </c>
      <c r="L2629">
        <f>VLOOKUP($D2629,metadata!$B$2:$S$451,9,0)</f>
        <v>11</v>
      </c>
      <c r="M2629" t="str">
        <f>VLOOKUP($D2629,metadata!$B$2:$S$451,10,0)</f>
        <v/>
      </c>
      <c r="N2629" t="str">
        <f>VLOOKUP($D2629,metadata!$B$2:$S$451,11,0)</f>
        <v>Drosophila triauraria</v>
      </c>
      <c r="O2629" t="str">
        <f>VLOOKUP($D2629,metadata!$B$2:$S$451,12,0)</f>
        <v>diptera</v>
      </c>
      <c r="P2629" t="str">
        <f>VLOOKUP($D2629,metadata!$B$2:$S$451,13,0)</f>
        <v>onuma</v>
      </c>
      <c r="Q2629">
        <f>VLOOKUP($D2629,metadata!$B$2:$S$451,14,0)</f>
        <v>41.972000000000001</v>
      </c>
      <c r="R2629">
        <f>VLOOKUP($D2629,metadata!$B$2:$S$451,15,0)</f>
        <v>140.66909999999999</v>
      </c>
      <c r="S2629" t="str">
        <f>VLOOKUP($D2629,metadata!$B$2:$S$451,16,0)</f>
        <v/>
      </c>
      <c r="T2629" t="str">
        <f>VLOOKUP($D2629,metadata!$B$2:$S$451,17,0)</f>
        <v/>
      </c>
      <c r="U2629" t="str">
        <f>VLOOKUP($D2629,metadata!$B$2:$S$451,18,0)</f>
        <v/>
      </c>
      <c r="V2629">
        <f>VLOOKUP($D2629,metadata!$B$2:$Z$451,19,0)</f>
        <v>50</v>
      </c>
      <c r="W2629" t="str">
        <f>VLOOKUP($D2629,metadata!$B$2:$Z$451,20,0)</f>
        <v>global average</v>
      </c>
      <c r="X2629" t="str">
        <f>VLOOKUP($D2629,metadata!$B$2:$Z$500,21,0)</f>
        <v/>
      </c>
      <c r="Y2629">
        <f>VLOOKUP($D2629,metadata!$B$2:$Z$500,22,0)</f>
        <v>60</v>
      </c>
      <c r="Z2629" t="str">
        <f>VLOOKUP($D2629,metadata!$B$2:$Z$500,23,0)</f>
        <v/>
      </c>
      <c r="AA2629" t="str">
        <f>VLOOKUP($D2629,metadata!$B$2:$Z$500,24,0)</f>
        <v>adult</v>
      </c>
      <c r="AB2629" t="str">
        <f>VLOOKUP($D2629,metadata!$B$2:$Z$500,25,0)</f>
        <v/>
      </c>
      <c r="AC2629">
        <v>6.0223804679552302</v>
      </c>
      <c r="AD2629">
        <v>100.270790488667</v>
      </c>
      <c r="AF2629">
        <f>IF(AE2629="",V2629,AE2629)</f>
        <v>50</v>
      </c>
      <c r="AG2629">
        <f>ROUND(AC2629,1)</f>
        <v>6</v>
      </c>
      <c r="AH2629">
        <v>1994</v>
      </c>
      <c r="AI2629" t="s">
        <v>37</v>
      </c>
      <c r="AJ2629" t="s">
        <v>37</v>
      </c>
    </row>
    <row r="2630" spans="3:36" x14ac:dyDescent="0.3">
      <c r="C2630">
        <v>2630</v>
      </c>
      <c r="D2630" t="str">
        <f t="shared" si="74"/>
        <v>60-onuma</v>
      </c>
      <c r="E2630" t="str">
        <f>VLOOKUP($D2630,metadata!$B$2:$S$451,2,0)</f>
        <v>YOSHIDA, T; KIMURA, MT</v>
      </c>
      <c r="F2630" t="str">
        <f>VLOOKUP($D2630,metadata!$B$2:$S$451,3,0)</f>
        <v>RELATION OF THE CIRCADIAN SYSTEM TO THE PHOTOPERIODIC CLOCK IN DROSOPHILA-TRIAURARIA (DIPTERA, DROSOPHILIDAE) - AN APPROACH FROM ANALYSIS OF GEOGRAPHIC-VARIATION</v>
      </c>
      <c r="G2630" t="str">
        <f>VLOOKUP($D2630,metadata!$B$2:$S$451,4,0)</f>
        <v>10.1303/aez.29.499</v>
      </c>
      <c r="H2630" t="str">
        <f>VLOOKUP($D2630,metadata!$B$2:$S$451,5,0)</f>
        <v>y-ask</v>
      </c>
      <c r="I2630" t="str">
        <f>VLOOKUP($D2630,metadata!$B$2:$S$451,6,0)</f>
        <v>a</v>
      </c>
      <c r="J2630" t="str">
        <f>VLOOKUP($D2630,metadata!$B$2:$S$451,7,0)</f>
        <v>i</v>
      </c>
      <c r="K2630">
        <f>VLOOKUP($D2630,metadata!$B$2:$S$451,8,0)</f>
        <v>3</v>
      </c>
      <c r="L2630">
        <f>VLOOKUP($D2630,metadata!$B$2:$S$451,9,0)</f>
        <v>11</v>
      </c>
      <c r="M2630" t="str">
        <f>VLOOKUP($D2630,metadata!$B$2:$S$451,10,0)</f>
        <v/>
      </c>
      <c r="N2630" t="str">
        <f>VLOOKUP($D2630,metadata!$B$2:$S$451,11,0)</f>
        <v>Drosophila triauraria</v>
      </c>
      <c r="O2630" t="str">
        <f>VLOOKUP($D2630,metadata!$B$2:$S$451,12,0)</f>
        <v>diptera</v>
      </c>
      <c r="P2630" t="str">
        <f>VLOOKUP($D2630,metadata!$B$2:$S$451,13,0)</f>
        <v>onuma</v>
      </c>
      <c r="Q2630">
        <f>VLOOKUP($D2630,metadata!$B$2:$S$451,14,0)</f>
        <v>41.972000000000001</v>
      </c>
      <c r="R2630">
        <f>VLOOKUP($D2630,metadata!$B$2:$S$451,15,0)</f>
        <v>140.66909999999999</v>
      </c>
      <c r="S2630" t="str">
        <f>VLOOKUP($D2630,metadata!$B$2:$S$451,16,0)</f>
        <v/>
      </c>
      <c r="T2630" t="str">
        <f>VLOOKUP($D2630,metadata!$B$2:$S$451,17,0)</f>
        <v/>
      </c>
      <c r="U2630" t="str">
        <f>VLOOKUP($D2630,metadata!$B$2:$S$451,18,0)</f>
        <v/>
      </c>
      <c r="V2630">
        <f>VLOOKUP($D2630,metadata!$B$2:$Z$451,19,0)</f>
        <v>50</v>
      </c>
      <c r="W2630" t="str">
        <f>VLOOKUP($D2630,metadata!$B$2:$Z$451,20,0)</f>
        <v>global average</v>
      </c>
      <c r="X2630" t="str">
        <f>VLOOKUP($D2630,metadata!$B$2:$Z$500,21,0)</f>
        <v/>
      </c>
      <c r="Y2630">
        <f>VLOOKUP($D2630,metadata!$B$2:$Z$500,22,0)</f>
        <v>60</v>
      </c>
      <c r="Z2630" t="str">
        <f>VLOOKUP($D2630,metadata!$B$2:$Z$500,23,0)</f>
        <v/>
      </c>
      <c r="AA2630" t="str">
        <f>VLOOKUP($D2630,metadata!$B$2:$Z$500,24,0)</f>
        <v>adult</v>
      </c>
      <c r="AB2630" t="str">
        <f>VLOOKUP($D2630,metadata!$B$2:$Z$500,25,0)</f>
        <v/>
      </c>
      <c r="AC2630">
        <v>10.0305188199389</v>
      </c>
      <c r="AD2630">
        <v>100.09130030665099</v>
      </c>
      <c r="AF2630">
        <f>IF(AE2630="",V2630,AE2630)</f>
        <v>50</v>
      </c>
      <c r="AG2630">
        <f>ROUND(AC2630,1)</f>
        <v>10</v>
      </c>
      <c r="AH2630">
        <v>1994</v>
      </c>
      <c r="AI2630" t="s">
        <v>37</v>
      </c>
      <c r="AJ2630" t="s">
        <v>37</v>
      </c>
    </row>
    <row r="2631" spans="3:36" x14ac:dyDescent="0.3">
      <c r="C2631">
        <v>2631</v>
      </c>
      <c r="D2631" t="str">
        <f t="shared" si="74"/>
        <v>60-onuma</v>
      </c>
      <c r="E2631" t="str">
        <f>VLOOKUP($D2631,metadata!$B$2:$S$451,2,0)</f>
        <v>YOSHIDA, T; KIMURA, MT</v>
      </c>
      <c r="F2631" t="str">
        <f>VLOOKUP($D2631,metadata!$B$2:$S$451,3,0)</f>
        <v>RELATION OF THE CIRCADIAN SYSTEM TO THE PHOTOPERIODIC CLOCK IN DROSOPHILA-TRIAURARIA (DIPTERA, DROSOPHILIDAE) - AN APPROACH FROM ANALYSIS OF GEOGRAPHIC-VARIATION</v>
      </c>
      <c r="G2631" t="str">
        <f>VLOOKUP($D2631,metadata!$B$2:$S$451,4,0)</f>
        <v>10.1303/aez.29.499</v>
      </c>
      <c r="H2631" t="str">
        <f>VLOOKUP($D2631,metadata!$B$2:$S$451,5,0)</f>
        <v>y-ask</v>
      </c>
      <c r="I2631" t="str">
        <f>VLOOKUP($D2631,metadata!$B$2:$S$451,6,0)</f>
        <v>a</v>
      </c>
      <c r="J2631" t="str">
        <f>VLOOKUP($D2631,metadata!$B$2:$S$451,7,0)</f>
        <v>i</v>
      </c>
      <c r="K2631">
        <f>VLOOKUP($D2631,metadata!$B$2:$S$451,8,0)</f>
        <v>3</v>
      </c>
      <c r="L2631">
        <f>VLOOKUP($D2631,metadata!$B$2:$S$451,9,0)</f>
        <v>11</v>
      </c>
      <c r="M2631" t="str">
        <f>VLOOKUP($D2631,metadata!$B$2:$S$451,10,0)</f>
        <v/>
      </c>
      <c r="N2631" t="str">
        <f>VLOOKUP($D2631,metadata!$B$2:$S$451,11,0)</f>
        <v>Drosophila triauraria</v>
      </c>
      <c r="O2631" t="str">
        <f>VLOOKUP($D2631,metadata!$B$2:$S$451,12,0)</f>
        <v>diptera</v>
      </c>
      <c r="P2631" t="str">
        <f>VLOOKUP($D2631,metadata!$B$2:$S$451,13,0)</f>
        <v>onuma</v>
      </c>
      <c r="Q2631">
        <f>VLOOKUP($D2631,metadata!$B$2:$S$451,14,0)</f>
        <v>41.972000000000001</v>
      </c>
      <c r="R2631">
        <f>VLOOKUP($D2631,metadata!$B$2:$S$451,15,0)</f>
        <v>140.66909999999999</v>
      </c>
      <c r="S2631" t="str">
        <f>VLOOKUP($D2631,metadata!$B$2:$S$451,16,0)</f>
        <v/>
      </c>
      <c r="T2631" t="str">
        <f>VLOOKUP($D2631,metadata!$B$2:$S$451,17,0)</f>
        <v/>
      </c>
      <c r="U2631" t="str">
        <f>VLOOKUP($D2631,metadata!$B$2:$S$451,18,0)</f>
        <v/>
      </c>
      <c r="V2631">
        <f>VLOOKUP($D2631,metadata!$B$2:$Z$451,19,0)</f>
        <v>50</v>
      </c>
      <c r="W2631" t="str">
        <f>VLOOKUP($D2631,metadata!$B$2:$Z$451,20,0)</f>
        <v>global average</v>
      </c>
      <c r="X2631" t="str">
        <f>VLOOKUP($D2631,metadata!$B$2:$Z$500,21,0)</f>
        <v/>
      </c>
      <c r="Y2631">
        <f>VLOOKUP($D2631,metadata!$B$2:$Z$500,22,0)</f>
        <v>60</v>
      </c>
      <c r="Z2631" t="str">
        <f>VLOOKUP($D2631,metadata!$B$2:$Z$500,23,0)</f>
        <v/>
      </c>
      <c r="AA2631" t="str">
        <f>VLOOKUP($D2631,metadata!$B$2:$Z$500,24,0)</f>
        <v>adult</v>
      </c>
      <c r="AB2631" t="str">
        <f>VLOOKUP($D2631,metadata!$B$2:$Z$500,25,0)</f>
        <v/>
      </c>
      <c r="AC2631">
        <v>11.047812817904299</v>
      </c>
      <c r="AD2631">
        <v>96.719775756200704</v>
      </c>
      <c r="AF2631">
        <f>IF(AE2631="",V2631,AE2631)</f>
        <v>50</v>
      </c>
      <c r="AG2631">
        <f>ROUND(AC2631,1)</f>
        <v>11</v>
      </c>
      <c r="AH2631">
        <v>1994</v>
      </c>
      <c r="AI2631" t="s">
        <v>37</v>
      </c>
      <c r="AJ2631" t="s">
        <v>37</v>
      </c>
    </row>
    <row r="2632" spans="3:36" x14ac:dyDescent="0.3">
      <c r="C2632">
        <v>2632</v>
      </c>
      <c r="D2632" t="str">
        <f t="shared" si="74"/>
        <v>60-onuma</v>
      </c>
      <c r="E2632" t="str">
        <f>VLOOKUP($D2632,metadata!$B$2:$S$451,2,0)</f>
        <v>YOSHIDA, T; KIMURA, MT</v>
      </c>
      <c r="F2632" t="str">
        <f>VLOOKUP($D2632,metadata!$B$2:$S$451,3,0)</f>
        <v>RELATION OF THE CIRCADIAN SYSTEM TO THE PHOTOPERIODIC CLOCK IN DROSOPHILA-TRIAURARIA (DIPTERA, DROSOPHILIDAE) - AN APPROACH FROM ANALYSIS OF GEOGRAPHIC-VARIATION</v>
      </c>
      <c r="G2632" t="str">
        <f>VLOOKUP($D2632,metadata!$B$2:$S$451,4,0)</f>
        <v>10.1303/aez.29.499</v>
      </c>
      <c r="H2632" t="str">
        <f>VLOOKUP($D2632,metadata!$B$2:$S$451,5,0)</f>
        <v>y-ask</v>
      </c>
      <c r="I2632" t="str">
        <f>VLOOKUP($D2632,metadata!$B$2:$S$451,6,0)</f>
        <v>a</v>
      </c>
      <c r="J2632" t="str">
        <f>VLOOKUP($D2632,metadata!$B$2:$S$451,7,0)</f>
        <v>i</v>
      </c>
      <c r="K2632">
        <f>VLOOKUP($D2632,metadata!$B$2:$S$451,8,0)</f>
        <v>3</v>
      </c>
      <c r="L2632">
        <f>VLOOKUP($D2632,metadata!$B$2:$S$451,9,0)</f>
        <v>11</v>
      </c>
      <c r="M2632" t="str">
        <f>VLOOKUP($D2632,metadata!$B$2:$S$451,10,0)</f>
        <v/>
      </c>
      <c r="N2632" t="str">
        <f>VLOOKUP($D2632,metadata!$B$2:$S$451,11,0)</f>
        <v>Drosophila triauraria</v>
      </c>
      <c r="O2632" t="str">
        <f>VLOOKUP($D2632,metadata!$B$2:$S$451,12,0)</f>
        <v>diptera</v>
      </c>
      <c r="P2632" t="str">
        <f>VLOOKUP($D2632,metadata!$B$2:$S$451,13,0)</f>
        <v>onuma</v>
      </c>
      <c r="Q2632">
        <f>VLOOKUP($D2632,metadata!$B$2:$S$451,14,0)</f>
        <v>41.972000000000001</v>
      </c>
      <c r="R2632">
        <f>VLOOKUP($D2632,metadata!$B$2:$S$451,15,0)</f>
        <v>140.66909999999999</v>
      </c>
      <c r="S2632" t="str">
        <f>VLOOKUP($D2632,metadata!$B$2:$S$451,16,0)</f>
        <v/>
      </c>
      <c r="T2632" t="str">
        <f>VLOOKUP($D2632,metadata!$B$2:$S$451,17,0)</f>
        <v/>
      </c>
      <c r="U2632" t="str">
        <f>VLOOKUP($D2632,metadata!$B$2:$S$451,18,0)</f>
        <v/>
      </c>
      <c r="V2632">
        <f>VLOOKUP($D2632,metadata!$B$2:$Z$451,19,0)</f>
        <v>50</v>
      </c>
      <c r="W2632" t="str">
        <f>VLOOKUP($D2632,metadata!$B$2:$Z$451,20,0)</f>
        <v>global average</v>
      </c>
      <c r="X2632" t="str">
        <f>VLOOKUP($D2632,metadata!$B$2:$Z$500,21,0)</f>
        <v/>
      </c>
      <c r="Y2632">
        <f>VLOOKUP($D2632,metadata!$B$2:$Z$500,22,0)</f>
        <v>60</v>
      </c>
      <c r="Z2632" t="str">
        <f>VLOOKUP($D2632,metadata!$B$2:$Z$500,23,0)</f>
        <v/>
      </c>
      <c r="AA2632" t="str">
        <f>VLOOKUP($D2632,metadata!$B$2:$Z$500,24,0)</f>
        <v>adult</v>
      </c>
      <c r="AB2632" t="str">
        <f>VLOOKUP($D2632,metadata!$B$2:$Z$500,25,0)</f>
        <v/>
      </c>
      <c r="AC2632">
        <v>12.024415055951099</v>
      </c>
      <c r="AD2632">
        <v>89.929155353235203</v>
      </c>
      <c r="AF2632">
        <f>IF(AE2632="",V2632,AE2632)</f>
        <v>50</v>
      </c>
      <c r="AG2632">
        <f>ROUND(AC2632,1)</f>
        <v>12</v>
      </c>
      <c r="AH2632">
        <v>1994</v>
      </c>
      <c r="AI2632" t="s">
        <v>37</v>
      </c>
      <c r="AJ2632" t="s">
        <v>37</v>
      </c>
    </row>
    <row r="2633" spans="3:36" x14ac:dyDescent="0.3">
      <c r="C2633">
        <v>2633</v>
      </c>
      <c r="D2633" t="str">
        <f t="shared" si="74"/>
        <v>60-onuma</v>
      </c>
      <c r="E2633" t="str">
        <f>VLOOKUP($D2633,metadata!$B$2:$S$451,2,0)</f>
        <v>YOSHIDA, T; KIMURA, MT</v>
      </c>
      <c r="F2633" t="str">
        <f>VLOOKUP($D2633,metadata!$B$2:$S$451,3,0)</f>
        <v>RELATION OF THE CIRCADIAN SYSTEM TO THE PHOTOPERIODIC CLOCK IN DROSOPHILA-TRIAURARIA (DIPTERA, DROSOPHILIDAE) - AN APPROACH FROM ANALYSIS OF GEOGRAPHIC-VARIATION</v>
      </c>
      <c r="G2633" t="str">
        <f>VLOOKUP($D2633,metadata!$B$2:$S$451,4,0)</f>
        <v>10.1303/aez.29.499</v>
      </c>
      <c r="H2633" t="str">
        <f>VLOOKUP($D2633,metadata!$B$2:$S$451,5,0)</f>
        <v>y-ask</v>
      </c>
      <c r="I2633" t="str">
        <f>VLOOKUP($D2633,metadata!$B$2:$S$451,6,0)</f>
        <v>a</v>
      </c>
      <c r="J2633" t="str">
        <f>VLOOKUP($D2633,metadata!$B$2:$S$451,7,0)</f>
        <v>i</v>
      </c>
      <c r="K2633">
        <f>VLOOKUP($D2633,metadata!$B$2:$S$451,8,0)</f>
        <v>3</v>
      </c>
      <c r="L2633">
        <f>VLOOKUP($D2633,metadata!$B$2:$S$451,9,0)</f>
        <v>11</v>
      </c>
      <c r="M2633" t="str">
        <f>VLOOKUP($D2633,metadata!$B$2:$S$451,10,0)</f>
        <v/>
      </c>
      <c r="N2633" t="str">
        <f>VLOOKUP($D2633,metadata!$B$2:$S$451,11,0)</f>
        <v>Drosophila triauraria</v>
      </c>
      <c r="O2633" t="str">
        <f>VLOOKUP($D2633,metadata!$B$2:$S$451,12,0)</f>
        <v>diptera</v>
      </c>
      <c r="P2633" t="str">
        <f>VLOOKUP($D2633,metadata!$B$2:$S$451,13,0)</f>
        <v>onuma</v>
      </c>
      <c r="Q2633">
        <f>VLOOKUP($D2633,metadata!$B$2:$S$451,14,0)</f>
        <v>41.972000000000001</v>
      </c>
      <c r="R2633">
        <f>VLOOKUP($D2633,metadata!$B$2:$S$451,15,0)</f>
        <v>140.66909999999999</v>
      </c>
      <c r="S2633" t="str">
        <f>VLOOKUP($D2633,metadata!$B$2:$S$451,16,0)</f>
        <v/>
      </c>
      <c r="T2633" t="str">
        <f>VLOOKUP($D2633,metadata!$B$2:$S$451,17,0)</f>
        <v/>
      </c>
      <c r="U2633" t="str">
        <f>VLOOKUP($D2633,metadata!$B$2:$S$451,18,0)</f>
        <v/>
      </c>
      <c r="V2633">
        <f>VLOOKUP($D2633,metadata!$B$2:$Z$451,19,0)</f>
        <v>50</v>
      </c>
      <c r="W2633" t="str">
        <f>VLOOKUP($D2633,metadata!$B$2:$Z$451,20,0)</f>
        <v>global average</v>
      </c>
      <c r="X2633" t="str">
        <f>VLOOKUP($D2633,metadata!$B$2:$Z$500,21,0)</f>
        <v/>
      </c>
      <c r="Y2633">
        <f>VLOOKUP($D2633,metadata!$B$2:$Z$500,22,0)</f>
        <v>60</v>
      </c>
      <c r="Z2633" t="str">
        <f>VLOOKUP($D2633,metadata!$B$2:$Z$500,23,0)</f>
        <v/>
      </c>
      <c r="AA2633" t="str">
        <f>VLOOKUP($D2633,metadata!$B$2:$Z$500,24,0)</f>
        <v>adult</v>
      </c>
      <c r="AB2633" t="str">
        <f>VLOOKUP($D2633,metadata!$B$2:$Z$500,25,0)</f>
        <v/>
      </c>
      <c r="AC2633">
        <v>13.0213631739572</v>
      </c>
      <c r="AD2633">
        <v>52.384054099548401</v>
      </c>
      <c r="AF2633">
        <f>IF(AE2633="",V2633,AE2633)</f>
        <v>50</v>
      </c>
      <c r="AG2633">
        <f>ROUND(AC2633,1)</f>
        <v>13</v>
      </c>
      <c r="AH2633">
        <v>1994</v>
      </c>
      <c r="AI2633" t="s">
        <v>37</v>
      </c>
      <c r="AJ2633" t="s">
        <v>37</v>
      </c>
    </row>
    <row r="2634" spans="3:36" x14ac:dyDescent="0.3">
      <c r="C2634">
        <v>2634</v>
      </c>
      <c r="D2634" t="str">
        <f t="shared" si="74"/>
        <v>60-onuma</v>
      </c>
      <c r="E2634" t="str">
        <f>VLOOKUP($D2634,metadata!$B$2:$S$451,2,0)</f>
        <v>YOSHIDA, T; KIMURA, MT</v>
      </c>
      <c r="F2634" t="str">
        <f>VLOOKUP($D2634,metadata!$B$2:$S$451,3,0)</f>
        <v>RELATION OF THE CIRCADIAN SYSTEM TO THE PHOTOPERIODIC CLOCK IN DROSOPHILA-TRIAURARIA (DIPTERA, DROSOPHILIDAE) - AN APPROACH FROM ANALYSIS OF GEOGRAPHIC-VARIATION</v>
      </c>
      <c r="G2634" t="str">
        <f>VLOOKUP($D2634,metadata!$B$2:$S$451,4,0)</f>
        <v>10.1303/aez.29.499</v>
      </c>
      <c r="H2634" t="str">
        <f>VLOOKUP($D2634,metadata!$B$2:$S$451,5,0)</f>
        <v>y-ask</v>
      </c>
      <c r="I2634" t="str">
        <f>VLOOKUP($D2634,metadata!$B$2:$S$451,6,0)</f>
        <v>a</v>
      </c>
      <c r="J2634" t="str">
        <f>VLOOKUP($D2634,metadata!$B$2:$S$451,7,0)</f>
        <v>i</v>
      </c>
      <c r="K2634">
        <f>VLOOKUP($D2634,metadata!$B$2:$S$451,8,0)</f>
        <v>3</v>
      </c>
      <c r="L2634">
        <f>VLOOKUP($D2634,metadata!$B$2:$S$451,9,0)</f>
        <v>11</v>
      </c>
      <c r="M2634" t="str">
        <f>VLOOKUP($D2634,metadata!$B$2:$S$451,10,0)</f>
        <v/>
      </c>
      <c r="N2634" t="str">
        <f>VLOOKUP($D2634,metadata!$B$2:$S$451,11,0)</f>
        <v>Drosophila triauraria</v>
      </c>
      <c r="O2634" t="str">
        <f>VLOOKUP($D2634,metadata!$B$2:$S$451,12,0)</f>
        <v>diptera</v>
      </c>
      <c r="P2634" t="str">
        <f>VLOOKUP($D2634,metadata!$B$2:$S$451,13,0)</f>
        <v>onuma</v>
      </c>
      <c r="Q2634">
        <f>VLOOKUP($D2634,metadata!$B$2:$S$451,14,0)</f>
        <v>41.972000000000001</v>
      </c>
      <c r="R2634">
        <f>VLOOKUP($D2634,metadata!$B$2:$S$451,15,0)</f>
        <v>140.66909999999999</v>
      </c>
      <c r="S2634" t="str">
        <f>VLOOKUP($D2634,metadata!$B$2:$S$451,16,0)</f>
        <v/>
      </c>
      <c r="T2634" t="str">
        <f>VLOOKUP($D2634,metadata!$B$2:$S$451,17,0)</f>
        <v/>
      </c>
      <c r="U2634" t="str">
        <f>VLOOKUP($D2634,metadata!$B$2:$S$451,18,0)</f>
        <v/>
      </c>
      <c r="V2634">
        <f>VLOOKUP($D2634,metadata!$B$2:$Z$451,19,0)</f>
        <v>50</v>
      </c>
      <c r="W2634" t="str">
        <f>VLOOKUP($D2634,metadata!$B$2:$Z$451,20,0)</f>
        <v>global average</v>
      </c>
      <c r="X2634" t="str">
        <f>VLOOKUP($D2634,metadata!$B$2:$Z$500,21,0)</f>
        <v/>
      </c>
      <c r="Y2634">
        <f>VLOOKUP($D2634,metadata!$B$2:$Z$500,22,0)</f>
        <v>60</v>
      </c>
      <c r="Z2634" t="str">
        <f>VLOOKUP($D2634,metadata!$B$2:$Z$500,23,0)</f>
        <v/>
      </c>
      <c r="AA2634" t="str">
        <f>VLOOKUP($D2634,metadata!$B$2:$Z$500,24,0)</f>
        <v>adult</v>
      </c>
      <c r="AB2634" t="str">
        <f>VLOOKUP($D2634,metadata!$B$2:$Z$500,25,0)</f>
        <v/>
      </c>
      <c r="AC2634">
        <v>13.977619532044701</v>
      </c>
      <c r="AD2634">
        <v>12.498993683994801</v>
      </c>
      <c r="AF2634">
        <f>IF(AE2634="",V2634,AE2634)</f>
        <v>50</v>
      </c>
      <c r="AG2634">
        <f>ROUND(AC2634,1)</f>
        <v>14</v>
      </c>
      <c r="AH2634">
        <v>1994</v>
      </c>
      <c r="AI2634" t="s">
        <v>37</v>
      </c>
      <c r="AJ2634" t="s">
        <v>37</v>
      </c>
    </row>
    <row r="2635" spans="3:36" x14ac:dyDescent="0.3">
      <c r="C2635">
        <v>2635</v>
      </c>
      <c r="D2635" t="str">
        <f t="shared" si="74"/>
        <v>60-onuma</v>
      </c>
      <c r="E2635" t="str">
        <f>VLOOKUP($D2635,metadata!$B$2:$S$451,2,0)</f>
        <v>YOSHIDA, T; KIMURA, MT</v>
      </c>
      <c r="F2635" t="str">
        <f>VLOOKUP($D2635,metadata!$B$2:$S$451,3,0)</f>
        <v>RELATION OF THE CIRCADIAN SYSTEM TO THE PHOTOPERIODIC CLOCK IN DROSOPHILA-TRIAURARIA (DIPTERA, DROSOPHILIDAE) - AN APPROACH FROM ANALYSIS OF GEOGRAPHIC-VARIATION</v>
      </c>
      <c r="G2635" t="str">
        <f>VLOOKUP($D2635,metadata!$B$2:$S$451,4,0)</f>
        <v>10.1303/aez.29.499</v>
      </c>
      <c r="H2635" t="str">
        <f>VLOOKUP($D2635,metadata!$B$2:$S$451,5,0)</f>
        <v>y-ask</v>
      </c>
      <c r="I2635" t="str">
        <f>VLOOKUP($D2635,metadata!$B$2:$S$451,6,0)</f>
        <v>a</v>
      </c>
      <c r="J2635" t="str">
        <f>VLOOKUP($D2635,metadata!$B$2:$S$451,7,0)</f>
        <v>i</v>
      </c>
      <c r="K2635">
        <f>VLOOKUP($D2635,metadata!$B$2:$S$451,8,0)</f>
        <v>3</v>
      </c>
      <c r="L2635">
        <f>VLOOKUP($D2635,metadata!$B$2:$S$451,9,0)</f>
        <v>11</v>
      </c>
      <c r="M2635" t="str">
        <f>VLOOKUP($D2635,metadata!$B$2:$S$451,10,0)</f>
        <v/>
      </c>
      <c r="N2635" t="str">
        <f>VLOOKUP($D2635,metadata!$B$2:$S$451,11,0)</f>
        <v>Drosophila triauraria</v>
      </c>
      <c r="O2635" t="str">
        <f>VLOOKUP($D2635,metadata!$B$2:$S$451,12,0)</f>
        <v>diptera</v>
      </c>
      <c r="P2635" t="str">
        <f>VLOOKUP($D2635,metadata!$B$2:$S$451,13,0)</f>
        <v>onuma</v>
      </c>
      <c r="Q2635">
        <f>VLOOKUP($D2635,metadata!$B$2:$S$451,14,0)</f>
        <v>41.972000000000001</v>
      </c>
      <c r="R2635">
        <f>VLOOKUP($D2635,metadata!$B$2:$S$451,15,0)</f>
        <v>140.66909999999999</v>
      </c>
      <c r="S2635" t="str">
        <f>VLOOKUP($D2635,metadata!$B$2:$S$451,16,0)</f>
        <v/>
      </c>
      <c r="T2635" t="str">
        <f>VLOOKUP($D2635,metadata!$B$2:$S$451,17,0)</f>
        <v/>
      </c>
      <c r="U2635" t="str">
        <f>VLOOKUP($D2635,metadata!$B$2:$S$451,18,0)</f>
        <v/>
      </c>
      <c r="V2635">
        <f>VLOOKUP($D2635,metadata!$B$2:$Z$451,19,0)</f>
        <v>50</v>
      </c>
      <c r="W2635" t="str">
        <f>VLOOKUP($D2635,metadata!$B$2:$Z$451,20,0)</f>
        <v>global average</v>
      </c>
      <c r="X2635" t="str">
        <f>VLOOKUP($D2635,metadata!$B$2:$Z$500,21,0)</f>
        <v/>
      </c>
      <c r="Y2635">
        <f>VLOOKUP($D2635,metadata!$B$2:$Z$500,22,0)</f>
        <v>60</v>
      </c>
      <c r="Z2635" t="str">
        <f>VLOOKUP($D2635,metadata!$B$2:$Z$500,23,0)</f>
        <v/>
      </c>
      <c r="AA2635" t="str">
        <f>VLOOKUP($D2635,metadata!$B$2:$Z$500,24,0)</f>
        <v>adult</v>
      </c>
      <c r="AB2635" t="str">
        <f>VLOOKUP($D2635,metadata!$B$2:$Z$500,25,0)</f>
        <v/>
      </c>
      <c r="AC2635">
        <v>15.991861648016201</v>
      </c>
      <c r="AD2635">
        <v>0.359346297123039</v>
      </c>
      <c r="AF2635">
        <f>IF(AE2635="",V2635,AE2635)</f>
        <v>50</v>
      </c>
      <c r="AG2635">
        <f>ROUND(AC2635,1)</f>
        <v>16</v>
      </c>
      <c r="AH2635">
        <v>1994</v>
      </c>
      <c r="AI2635" t="s">
        <v>37</v>
      </c>
      <c r="AJ2635" t="s">
        <v>37</v>
      </c>
    </row>
    <row r="2636" spans="3:36" x14ac:dyDescent="0.3">
      <c r="C2636">
        <v>2636</v>
      </c>
      <c r="D2636" t="str">
        <f t="shared" si="74"/>
        <v>60-onuma</v>
      </c>
      <c r="E2636" t="str">
        <f>VLOOKUP($D2636,metadata!$B$2:$S$451,2,0)</f>
        <v>YOSHIDA, T; KIMURA, MT</v>
      </c>
      <c r="F2636" t="str">
        <f>VLOOKUP($D2636,metadata!$B$2:$S$451,3,0)</f>
        <v>RELATION OF THE CIRCADIAN SYSTEM TO THE PHOTOPERIODIC CLOCK IN DROSOPHILA-TRIAURARIA (DIPTERA, DROSOPHILIDAE) - AN APPROACH FROM ANALYSIS OF GEOGRAPHIC-VARIATION</v>
      </c>
      <c r="G2636" t="str">
        <f>VLOOKUP($D2636,metadata!$B$2:$S$451,4,0)</f>
        <v>10.1303/aez.29.499</v>
      </c>
      <c r="H2636" t="str">
        <f>VLOOKUP($D2636,metadata!$B$2:$S$451,5,0)</f>
        <v>y-ask</v>
      </c>
      <c r="I2636" t="str">
        <f>VLOOKUP($D2636,metadata!$B$2:$S$451,6,0)</f>
        <v>a</v>
      </c>
      <c r="J2636" t="str">
        <f>VLOOKUP($D2636,metadata!$B$2:$S$451,7,0)</f>
        <v>i</v>
      </c>
      <c r="K2636">
        <f>VLOOKUP($D2636,metadata!$B$2:$S$451,8,0)</f>
        <v>3</v>
      </c>
      <c r="L2636">
        <f>VLOOKUP($D2636,metadata!$B$2:$S$451,9,0)</f>
        <v>11</v>
      </c>
      <c r="M2636" t="str">
        <f>VLOOKUP($D2636,metadata!$B$2:$S$451,10,0)</f>
        <v/>
      </c>
      <c r="N2636" t="str">
        <f>VLOOKUP($D2636,metadata!$B$2:$S$451,11,0)</f>
        <v>Drosophila triauraria</v>
      </c>
      <c r="O2636" t="str">
        <f>VLOOKUP($D2636,metadata!$B$2:$S$451,12,0)</f>
        <v>diptera</v>
      </c>
      <c r="P2636" t="str">
        <f>VLOOKUP($D2636,metadata!$B$2:$S$451,13,0)</f>
        <v>onuma</v>
      </c>
      <c r="Q2636">
        <f>VLOOKUP($D2636,metadata!$B$2:$S$451,14,0)</f>
        <v>41.972000000000001</v>
      </c>
      <c r="R2636">
        <f>VLOOKUP($D2636,metadata!$B$2:$S$451,15,0)</f>
        <v>140.66909999999999</v>
      </c>
      <c r="S2636" t="str">
        <f>VLOOKUP($D2636,metadata!$B$2:$S$451,16,0)</f>
        <v/>
      </c>
      <c r="T2636" t="str">
        <f>VLOOKUP($D2636,metadata!$B$2:$S$451,17,0)</f>
        <v/>
      </c>
      <c r="U2636" t="str">
        <f>VLOOKUP($D2636,metadata!$B$2:$S$451,18,0)</f>
        <v/>
      </c>
      <c r="V2636">
        <f>VLOOKUP($D2636,metadata!$B$2:$Z$451,19,0)</f>
        <v>50</v>
      </c>
      <c r="W2636" t="str">
        <f>VLOOKUP($D2636,metadata!$B$2:$Z$451,20,0)</f>
        <v>global average</v>
      </c>
      <c r="X2636" t="str">
        <f>VLOOKUP($D2636,metadata!$B$2:$Z$500,21,0)</f>
        <v/>
      </c>
      <c r="Y2636">
        <f>VLOOKUP($D2636,metadata!$B$2:$Z$500,22,0)</f>
        <v>60</v>
      </c>
      <c r="Z2636" t="str">
        <f>VLOOKUP($D2636,metadata!$B$2:$Z$500,23,0)</f>
        <v/>
      </c>
      <c r="AA2636" t="str">
        <f>VLOOKUP($D2636,metadata!$B$2:$Z$500,24,0)</f>
        <v>adult</v>
      </c>
      <c r="AB2636" t="str">
        <f>VLOOKUP($D2636,metadata!$B$2:$Z$500,25,0)</f>
        <v/>
      </c>
      <c r="AC2636">
        <v>18.0264496439471</v>
      </c>
      <c r="AD2636">
        <v>0.450829570321374</v>
      </c>
      <c r="AF2636">
        <f>IF(AE2636="",V2636,AE2636)</f>
        <v>50</v>
      </c>
      <c r="AG2636">
        <f>ROUND(AC2636,1)</f>
        <v>18</v>
      </c>
      <c r="AH2636">
        <v>1994</v>
      </c>
      <c r="AI2636" t="s">
        <v>37</v>
      </c>
      <c r="AJ2636" t="s">
        <v>37</v>
      </c>
    </row>
    <row r="2637" spans="3:36" x14ac:dyDescent="0.3">
      <c r="C2637">
        <v>2637</v>
      </c>
      <c r="D2637" t="str">
        <f t="shared" si="74"/>
        <v>60-oita</v>
      </c>
      <c r="E2637" t="str">
        <f>VLOOKUP($D2637,metadata!$B$2:$S$451,2,0)</f>
        <v>YOSHIDA, T; KIMURA, MT</v>
      </c>
      <c r="F2637" t="str">
        <f>VLOOKUP($D2637,metadata!$B$2:$S$451,3,0)</f>
        <v>RELATION OF THE CIRCADIAN SYSTEM TO THE PHOTOPERIODIC CLOCK IN DROSOPHILA-TRIAURARIA (DIPTERA, DROSOPHILIDAE) - AN APPROACH FROM ANALYSIS OF GEOGRAPHIC-VARIATION</v>
      </c>
      <c r="G2637" t="str">
        <f>VLOOKUP($D2637,metadata!$B$2:$S$451,4,0)</f>
        <v>10.1303/aez.29.499</v>
      </c>
      <c r="H2637" t="str">
        <f>VLOOKUP($D2637,metadata!$B$2:$S$451,5,0)</f>
        <v>y-ask</v>
      </c>
      <c r="I2637" t="str">
        <f>VLOOKUP($D2637,metadata!$B$2:$S$451,6,0)</f>
        <v>a</v>
      </c>
      <c r="J2637" t="str">
        <f>VLOOKUP($D2637,metadata!$B$2:$S$451,7,0)</f>
        <v>i</v>
      </c>
      <c r="K2637">
        <f>VLOOKUP($D2637,metadata!$B$2:$S$451,8,0)</f>
        <v>3</v>
      </c>
      <c r="L2637">
        <f>VLOOKUP($D2637,metadata!$B$2:$S$451,9,0)</f>
        <v>7</v>
      </c>
      <c r="M2637" t="str">
        <f>VLOOKUP($D2637,metadata!$B$2:$S$451,10,0)</f>
        <v/>
      </c>
      <c r="N2637" t="str">
        <f>VLOOKUP($D2637,metadata!$B$2:$S$451,11,0)</f>
        <v>Drosophila triauraria</v>
      </c>
      <c r="O2637" t="str">
        <f>VLOOKUP($D2637,metadata!$B$2:$S$451,12,0)</f>
        <v>diptera</v>
      </c>
      <c r="P2637" t="str">
        <f>VLOOKUP($D2637,metadata!$B$2:$S$451,13,0)</f>
        <v>oita</v>
      </c>
      <c r="Q2637">
        <f>VLOOKUP($D2637,metadata!$B$2:$S$451,14,0)</f>
        <v>33.239443999999999</v>
      </c>
      <c r="R2637">
        <f>VLOOKUP($D2637,metadata!$B$2:$S$451,15,0)</f>
        <v>131.60916700000001</v>
      </c>
      <c r="S2637" t="str">
        <f>VLOOKUP($D2637,metadata!$B$2:$S$451,16,0)</f>
        <v/>
      </c>
      <c r="T2637" t="str">
        <f>VLOOKUP($D2637,metadata!$B$2:$S$451,17,0)</f>
        <v/>
      </c>
      <c r="U2637" t="str">
        <f>VLOOKUP($D2637,metadata!$B$2:$S$451,18,0)</f>
        <v/>
      </c>
      <c r="V2637">
        <f>VLOOKUP($D2637,metadata!$B$2:$Z$451,19,0)</f>
        <v>50</v>
      </c>
      <c r="W2637" t="str">
        <f>VLOOKUP($D2637,metadata!$B$2:$Z$451,20,0)</f>
        <v>global average</v>
      </c>
      <c r="X2637" t="str">
        <f>VLOOKUP($D2637,metadata!$B$2:$Z$500,21,0)</f>
        <v/>
      </c>
      <c r="Y2637">
        <f>VLOOKUP($D2637,metadata!$B$2:$Z$500,22,0)</f>
        <v>60</v>
      </c>
      <c r="Z2637" t="str">
        <f>VLOOKUP($D2637,metadata!$B$2:$Z$500,23,0)</f>
        <v/>
      </c>
      <c r="AA2637" t="str">
        <f>VLOOKUP($D2637,metadata!$B$2:$Z$500,24,0)</f>
        <v>adult</v>
      </c>
      <c r="AB2637" t="str">
        <f>VLOOKUP($D2637,metadata!$B$2:$Z$500,25,0)</f>
        <v/>
      </c>
      <c r="AC2637">
        <v>20.040691759918602</v>
      </c>
      <c r="AD2637">
        <v>0.54139801078771599</v>
      </c>
      <c r="AF2637">
        <f>IF(AE2637="",V2637,AE2637)</f>
        <v>50</v>
      </c>
      <c r="AG2637">
        <f>ROUND(AC2637,1)</f>
        <v>20</v>
      </c>
      <c r="AH2637">
        <v>1994</v>
      </c>
      <c r="AI2637" t="s">
        <v>37</v>
      </c>
      <c r="AJ2637" t="s">
        <v>37</v>
      </c>
    </row>
    <row r="2638" spans="3:36" x14ac:dyDescent="0.3">
      <c r="C2638">
        <v>2638</v>
      </c>
      <c r="D2638" t="str">
        <f t="shared" si="74"/>
        <v>60-oita</v>
      </c>
      <c r="E2638" t="str">
        <f>VLOOKUP($D2638,metadata!$B$2:$S$451,2,0)</f>
        <v>YOSHIDA, T; KIMURA, MT</v>
      </c>
      <c r="F2638" t="str">
        <f>VLOOKUP($D2638,metadata!$B$2:$S$451,3,0)</f>
        <v>RELATION OF THE CIRCADIAN SYSTEM TO THE PHOTOPERIODIC CLOCK IN DROSOPHILA-TRIAURARIA (DIPTERA, DROSOPHILIDAE) - AN APPROACH FROM ANALYSIS OF GEOGRAPHIC-VARIATION</v>
      </c>
      <c r="G2638" t="str">
        <f>VLOOKUP($D2638,metadata!$B$2:$S$451,4,0)</f>
        <v>10.1303/aez.29.499</v>
      </c>
      <c r="H2638" t="str">
        <f>VLOOKUP($D2638,metadata!$B$2:$S$451,5,0)</f>
        <v>y-ask</v>
      </c>
      <c r="I2638" t="str">
        <f>VLOOKUP($D2638,metadata!$B$2:$S$451,6,0)</f>
        <v>a</v>
      </c>
      <c r="J2638" t="str">
        <f>VLOOKUP($D2638,metadata!$B$2:$S$451,7,0)</f>
        <v>i</v>
      </c>
      <c r="K2638">
        <f>VLOOKUP($D2638,metadata!$B$2:$S$451,8,0)</f>
        <v>3</v>
      </c>
      <c r="L2638">
        <f>VLOOKUP($D2638,metadata!$B$2:$S$451,9,0)</f>
        <v>7</v>
      </c>
      <c r="M2638" t="str">
        <f>VLOOKUP($D2638,metadata!$B$2:$S$451,10,0)</f>
        <v/>
      </c>
      <c r="N2638" t="str">
        <f>VLOOKUP($D2638,metadata!$B$2:$S$451,11,0)</f>
        <v>Drosophila triauraria</v>
      </c>
      <c r="O2638" t="str">
        <f>VLOOKUP($D2638,metadata!$B$2:$S$451,12,0)</f>
        <v>diptera</v>
      </c>
      <c r="P2638" t="str">
        <f>VLOOKUP($D2638,metadata!$B$2:$S$451,13,0)</f>
        <v>oita</v>
      </c>
      <c r="Q2638">
        <f>VLOOKUP($D2638,metadata!$B$2:$S$451,14,0)</f>
        <v>33.239443999999999</v>
      </c>
      <c r="R2638">
        <f>VLOOKUP($D2638,metadata!$B$2:$S$451,15,0)</f>
        <v>131.60916700000001</v>
      </c>
      <c r="S2638" t="str">
        <f>VLOOKUP($D2638,metadata!$B$2:$S$451,16,0)</f>
        <v/>
      </c>
      <c r="T2638" t="str">
        <f>VLOOKUP($D2638,metadata!$B$2:$S$451,17,0)</f>
        <v/>
      </c>
      <c r="U2638" t="str">
        <f>VLOOKUP($D2638,metadata!$B$2:$S$451,18,0)</f>
        <v/>
      </c>
      <c r="V2638">
        <f>VLOOKUP($D2638,metadata!$B$2:$Z$451,19,0)</f>
        <v>50</v>
      </c>
      <c r="W2638" t="str">
        <f>VLOOKUP($D2638,metadata!$B$2:$Z$451,20,0)</f>
        <v>global average</v>
      </c>
      <c r="X2638" t="str">
        <f>VLOOKUP($D2638,metadata!$B$2:$Z$500,21,0)</f>
        <v/>
      </c>
      <c r="Y2638">
        <f>VLOOKUP($D2638,metadata!$B$2:$Z$500,22,0)</f>
        <v>60</v>
      </c>
      <c r="Z2638" t="str">
        <f>VLOOKUP($D2638,metadata!$B$2:$Z$500,23,0)</f>
        <v/>
      </c>
      <c r="AA2638" t="str">
        <f>VLOOKUP($D2638,metadata!$B$2:$Z$500,24,0)</f>
        <v>adult</v>
      </c>
      <c r="AB2638" t="str">
        <f>VLOOKUP($D2638,metadata!$B$2:$Z$500,25,0)</f>
        <v/>
      </c>
      <c r="AC2638">
        <v>4.0284842319430298</v>
      </c>
      <c r="AD2638">
        <v>90.289050549997398</v>
      </c>
      <c r="AF2638">
        <f>IF(AE2638="",V2638,AE2638)</f>
        <v>50</v>
      </c>
      <c r="AG2638">
        <f>ROUND(AC2638,1)</f>
        <v>4</v>
      </c>
      <c r="AH2638">
        <v>1994</v>
      </c>
      <c r="AI2638" t="s">
        <v>37</v>
      </c>
      <c r="AJ2638" t="s">
        <v>37</v>
      </c>
    </row>
    <row r="2639" spans="3:36" x14ac:dyDescent="0.3">
      <c r="C2639">
        <v>2639</v>
      </c>
      <c r="D2639" t="str">
        <f t="shared" si="74"/>
        <v>60-oita</v>
      </c>
      <c r="E2639" t="str">
        <f>VLOOKUP($D2639,metadata!$B$2:$S$451,2,0)</f>
        <v>YOSHIDA, T; KIMURA, MT</v>
      </c>
      <c r="F2639" t="str">
        <f>VLOOKUP($D2639,metadata!$B$2:$S$451,3,0)</f>
        <v>RELATION OF THE CIRCADIAN SYSTEM TO THE PHOTOPERIODIC CLOCK IN DROSOPHILA-TRIAURARIA (DIPTERA, DROSOPHILIDAE) - AN APPROACH FROM ANALYSIS OF GEOGRAPHIC-VARIATION</v>
      </c>
      <c r="G2639" t="str">
        <f>VLOOKUP($D2639,metadata!$B$2:$S$451,4,0)</f>
        <v>10.1303/aez.29.499</v>
      </c>
      <c r="H2639" t="str">
        <f>VLOOKUP($D2639,metadata!$B$2:$S$451,5,0)</f>
        <v>y-ask</v>
      </c>
      <c r="I2639" t="str">
        <f>VLOOKUP($D2639,metadata!$B$2:$S$451,6,0)</f>
        <v>a</v>
      </c>
      <c r="J2639" t="str">
        <f>VLOOKUP($D2639,metadata!$B$2:$S$451,7,0)</f>
        <v>i</v>
      </c>
      <c r="K2639">
        <f>VLOOKUP($D2639,metadata!$B$2:$S$451,8,0)</f>
        <v>3</v>
      </c>
      <c r="L2639">
        <f>VLOOKUP($D2639,metadata!$B$2:$S$451,9,0)</f>
        <v>7</v>
      </c>
      <c r="M2639" t="str">
        <f>VLOOKUP($D2639,metadata!$B$2:$S$451,10,0)</f>
        <v/>
      </c>
      <c r="N2639" t="str">
        <f>VLOOKUP($D2639,metadata!$B$2:$S$451,11,0)</f>
        <v>Drosophila triauraria</v>
      </c>
      <c r="O2639" t="str">
        <f>VLOOKUP($D2639,metadata!$B$2:$S$451,12,0)</f>
        <v>diptera</v>
      </c>
      <c r="P2639" t="str">
        <f>VLOOKUP($D2639,metadata!$B$2:$S$451,13,0)</f>
        <v>oita</v>
      </c>
      <c r="Q2639">
        <f>VLOOKUP($D2639,metadata!$B$2:$S$451,14,0)</f>
        <v>33.239443999999999</v>
      </c>
      <c r="R2639">
        <f>VLOOKUP($D2639,metadata!$B$2:$S$451,15,0)</f>
        <v>131.60916700000001</v>
      </c>
      <c r="S2639" t="str">
        <f>VLOOKUP($D2639,metadata!$B$2:$S$451,16,0)</f>
        <v/>
      </c>
      <c r="T2639" t="str">
        <f>VLOOKUP($D2639,metadata!$B$2:$S$451,17,0)</f>
        <v/>
      </c>
      <c r="U2639" t="str">
        <f>VLOOKUP($D2639,metadata!$B$2:$S$451,18,0)</f>
        <v/>
      </c>
      <c r="V2639">
        <f>VLOOKUP($D2639,metadata!$B$2:$Z$451,19,0)</f>
        <v>50</v>
      </c>
      <c r="W2639" t="str">
        <f>VLOOKUP($D2639,metadata!$B$2:$Z$451,20,0)</f>
        <v>global average</v>
      </c>
      <c r="X2639" t="str">
        <f>VLOOKUP($D2639,metadata!$B$2:$Z$500,21,0)</f>
        <v/>
      </c>
      <c r="Y2639">
        <f>VLOOKUP($D2639,metadata!$B$2:$Z$500,22,0)</f>
        <v>60</v>
      </c>
      <c r="Z2639" t="str">
        <f>VLOOKUP($D2639,metadata!$B$2:$Z$500,23,0)</f>
        <v/>
      </c>
      <c r="AA2639" t="str">
        <f>VLOOKUP($D2639,metadata!$B$2:$Z$500,24,0)</f>
        <v>adult</v>
      </c>
      <c r="AB2639" t="str">
        <f>VLOOKUP($D2639,metadata!$B$2:$Z$500,25,0)</f>
        <v/>
      </c>
      <c r="AC2639">
        <v>10.050864699898201</v>
      </c>
      <c r="AD2639">
        <v>89.300848232909104</v>
      </c>
      <c r="AF2639">
        <f>IF(AE2639="",V2639,AE2639)</f>
        <v>50</v>
      </c>
      <c r="AG2639">
        <v>10</v>
      </c>
      <c r="AH2639">
        <v>1994</v>
      </c>
      <c r="AI2639" t="s">
        <v>37</v>
      </c>
      <c r="AJ2639" t="s">
        <v>37</v>
      </c>
    </row>
    <row r="2640" spans="3:36" x14ac:dyDescent="0.3">
      <c r="C2640">
        <v>2640</v>
      </c>
      <c r="D2640" t="str">
        <f t="shared" si="74"/>
        <v>60-oita</v>
      </c>
      <c r="E2640" t="str">
        <f>VLOOKUP($D2640,metadata!$B$2:$S$451,2,0)</f>
        <v>YOSHIDA, T; KIMURA, MT</v>
      </c>
      <c r="F2640" t="str">
        <f>VLOOKUP($D2640,metadata!$B$2:$S$451,3,0)</f>
        <v>RELATION OF THE CIRCADIAN SYSTEM TO THE PHOTOPERIODIC CLOCK IN DROSOPHILA-TRIAURARIA (DIPTERA, DROSOPHILIDAE) - AN APPROACH FROM ANALYSIS OF GEOGRAPHIC-VARIATION</v>
      </c>
      <c r="G2640" t="str">
        <f>VLOOKUP($D2640,metadata!$B$2:$S$451,4,0)</f>
        <v>10.1303/aez.29.499</v>
      </c>
      <c r="H2640" t="str">
        <f>VLOOKUP($D2640,metadata!$B$2:$S$451,5,0)</f>
        <v>y-ask</v>
      </c>
      <c r="I2640" t="str">
        <f>VLOOKUP($D2640,metadata!$B$2:$S$451,6,0)</f>
        <v>a</v>
      </c>
      <c r="J2640" t="str">
        <f>VLOOKUP($D2640,metadata!$B$2:$S$451,7,0)</f>
        <v>i</v>
      </c>
      <c r="K2640">
        <f>VLOOKUP($D2640,metadata!$B$2:$S$451,8,0)</f>
        <v>3</v>
      </c>
      <c r="L2640">
        <f>VLOOKUP($D2640,metadata!$B$2:$S$451,9,0)</f>
        <v>7</v>
      </c>
      <c r="M2640" t="str">
        <f>VLOOKUP($D2640,metadata!$B$2:$S$451,10,0)</f>
        <v/>
      </c>
      <c r="N2640" t="str">
        <f>VLOOKUP($D2640,metadata!$B$2:$S$451,11,0)</f>
        <v>Drosophila triauraria</v>
      </c>
      <c r="O2640" t="str">
        <f>VLOOKUP($D2640,metadata!$B$2:$S$451,12,0)</f>
        <v>diptera</v>
      </c>
      <c r="P2640" t="str">
        <f>VLOOKUP($D2640,metadata!$B$2:$S$451,13,0)</f>
        <v>oita</v>
      </c>
      <c r="Q2640">
        <f>VLOOKUP($D2640,metadata!$B$2:$S$451,14,0)</f>
        <v>33.239443999999999</v>
      </c>
      <c r="R2640">
        <f>VLOOKUP($D2640,metadata!$B$2:$S$451,15,0)</f>
        <v>131.60916700000001</v>
      </c>
      <c r="S2640" t="str">
        <f>VLOOKUP($D2640,metadata!$B$2:$S$451,16,0)</f>
        <v/>
      </c>
      <c r="T2640" t="str">
        <f>VLOOKUP($D2640,metadata!$B$2:$S$451,17,0)</f>
        <v/>
      </c>
      <c r="U2640" t="str">
        <f>VLOOKUP($D2640,metadata!$B$2:$S$451,18,0)</f>
        <v/>
      </c>
      <c r="V2640">
        <f>VLOOKUP($D2640,metadata!$B$2:$Z$451,19,0)</f>
        <v>50</v>
      </c>
      <c r="W2640" t="str">
        <f>VLOOKUP($D2640,metadata!$B$2:$Z$451,20,0)</f>
        <v>global average</v>
      </c>
      <c r="X2640" t="str">
        <f>VLOOKUP($D2640,metadata!$B$2:$Z$500,21,0)</f>
        <v/>
      </c>
      <c r="Y2640">
        <f>VLOOKUP($D2640,metadata!$B$2:$Z$500,22,0)</f>
        <v>60</v>
      </c>
      <c r="Z2640" t="str">
        <f>VLOOKUP($D2640,metadata!$B$2:$Z$500,23,0)</f>
        <v/>
      </c>
      <c r="AA2640" t="str">
        <f>VLOOKUP($D2640,metadata!$B$2:$Z$500,24,0)</f>
        <v>adult</v>
      </c>
      <c r="AB2640" t="str">
        <f>VLOOKUP($D2640,metadata!$B$2:$Z$500,25,0)</f>
        <v/>
      </c>
      <c r="AC2640">
        <v>11.047812817904299</v>
      </c>
      <c r="AD2640">
        <v>84.129847698646699</v>
      </c>
      <c r="AF2640">
        <f>IF(AE2640="",V2640,AE2640)</f>
        <v>50</v>
      </c>
      <c r="AG2640">
        <f>ROUND(AC2640,1)</f>
        <v>11</v>
      </c>
      <c r="AH2640">
        <v>1994</v>
      </c>
      <c r="AI2640" t="s">
        <v>37</v>
      </c>
      <c r="AJ2640" t="s">
        <v>37</v>
      </c>
    </row>
    <row r="2641" spans="3:36" x14ac:dyDescent="0.3">
      <c r="C2641">
        <v>2641</v>
      </c>
      <c r="D2641" t="str">
        <f t="shared" si="74"/>
        <v>60-oita</v>
      </c>
      <c r="E2641" t="str">
        <f>VLOOKUP($D2641,metadata!$B$2:$S$451,2,0)</f>
        <v>YOSHIDA, T; KIMURA, MT</v>
      </c>
      <c r="F2641" t="str">
        <f>VLOOKUP($D2641,metadata!$B$2:$S$451,3,0)</f>
        <v>RELATION OF THE CIRCADIAN SYSTEM TO THE PHOTOPERIODIC CLOCK IN DROSOPHILA-TRIAURARIA (DIPTERA, DROSOPHILIDAE) - AN APPROACH FROM ANALYSIS OF GEOGRAPHIC-VARIATION</v>
      </c>
      <c r="G2641" t="str">
        <f>VLOOKUP($D2641,metadata!$B$2:$S$451,4,0)</f>
        <v>10.1303/aez.29.499</v>
      </c>
      <c r="H2641" t="str">
        <f>VLOOKUP($D2641,metadata!$B$2:$S$451,5,0)</f>
        <v>y-ask</v>
      </c>
      <c r="I2641" t="str">
        <f>VLOOKUP($D2641,metadata!$B$2:$S$451,6,0)</f>
        <v>a</v>
      </c>
      <c r="J2641" t="str">
        <f>VLOOKUP($D2641,metadata!$B$2:$S$451,7,0)</f>
        <v>i</v>
      </c>
      <c r="K2641">
        <f>VLOOKUP($D2641,metadata!$B$2:$S$451,8,0)</f>
        <v>3</v>
      </c>
      <c r="L2641">
        <f>VLOOKUP($D2641,metadata!$B$2:$S$451,9,0)</f>
        <v>7</v>
      </c>
      <c r="M2641" t="str">
        <f>VLOOKUP($D2641,metadata!$B$2:$S$451,10,0)</f>
        <v/>
      </c>
      <c r="N2641" t="str">
        <f>VLOOKUP($D2641,metadata!$B$2:$S$451,11,0)</f>
        <v>Drosophila triauraria</v>
      </c>
      <c r="O2641" t="str">
        <f>VLOOKUP($D2641,metadata!$B$2:$S$451,12,0)</f>
        <v>diptera</v>
      </c>
      <c r="P2641" t="str">
        <f>VLOOKUP($D2641,metadata!$B$2:$S$451,13,0)</f>
        <v>oita</v>
      </c>
      <c r="Q2641">
        <f>VLOOKUP($D2641,metadata!$B$2:$S$451,14,0)</f>
        <v>33.239443999999999</v>
      </c>
      <c r="R2641">
        <f>VLOOKUP($D2641,metadata!$B$2:$S$451,15,0)</f>
        <v>131.60916700000001</v>
      </c>
      <c r="S2641" t="str">
        <f>VLOOKUP($D2641,metadata!$B$2:$S$451,16,0)</f>
        <v/>
      </c>
      <c r="T2641" t="str">
        <f>VLOOKUP($D2641,metadata!$B$2:$S$451,17,0)</f>
        <v/>
      </c>
      <c r="U2641" t="str">
        <f>VLOOKUP($D2641,metadata!$B$2:$S$451,18,0)</f>
        <v/>
      </c>
      <c r="V2641">
        <f>VLOOKUP($D2641,metadata!$B$2:$Z$451,19,0)</f>
        <v>50</v>
      </c>
      <c r="W2641" t="str">
        <f>VLOOKUP($D2641,metadata!$B$2:$Z$451,20,0)</f>
        <v>global average</v>
      </c>
      <c r="X2641" t="str">
        <f>VLOOKUP($D2641,metadata!$B$2:$Z$500,21,0)</f>
        <v/>
      </c>
      <c r="Y2641">
        <f>VLOOKUP($D2641,metadata!$B$2:$Z$500,22,0)</f>
        <v>60</v>
      </c>
      <c r="Z2641" t="str">
        <f>VLOOKUP($D2641,metadata!$B$2:$Z$500,23,0)</f>
        <v/>
      </c>
      <c r="AA2641" t="str">
        <f>VLOOKUP($D2641,metadata!$B$2:$Z$500,24,0)</f>
        <v>adult</v>
      </c>
      <c r="AB2641" t="str">
        <f>VLOOKUP($D2641,metadata!$B$2:$Z$500,25,0)</f>
        <v/>
      </c>
      <c r="AC2641">
        <v>12.024415055951099</v>
      </c>
      <c r="AD2641">
        <v>57.914766864026497</v>
      </c>
      <c r="AF2641">
        <f>IF(AE2641="",V2641,AE2641)</f>
        <v>50</v>
      </c>
      <c r="AG2641">
        <f>ROUND(AC2641,1)</f>
        <v>12</v>
      </c>
      <c r="AH2641">
        <v>1994</v>
      </c>
      <c r="AI2641" t="s">
        <v>37</v>
      </c>
      <c r="AJ2641" t="s">
        <v>37</v>
      </c>
    </row>
    <row r="2642" spans="3:36" x14ac:dyDescent="0.3">
      <c r="C2642">
        <v>2642</v>
      </c>
      <c r="D2642" t="str">
        <f t="shared" si="74"/>
        <v>60-oita</v>
      </c>
      <c r="E2642" t="str">
        <f>VLOOKUP($D2642,metadata!$B$2:$S$451,2,0)</f>
        <v>YOSHIDA, T; KIMURA, MT</v>
      </c>
      <c r="F2642" t="str">
        <f>VLOOKUP($D2642,metadata!$B$2:$S$451,3,0)</f>
        <v>RELATION OF THE CIRCADIAN SYSTEM TO THE PHOTOPERIODIC CLOCK IN DROSOPHILA-TRIAURARIA (DIPTERA, DROSOPHILIDAE) - AN APPROACH FROM ANALYSIS OF GEOGRAPHIC-VARIATION</v>
      </c>
      <c r="G2642" t="str">
        <f>VLOOKUP($D2642,metadata!$B$2:$S$451,4,0)</f>
        <v>10.1303/aez.29.499</v>
      </c>
      <c r="H2642" t="str">
        <f>VLOOKUP($D2642,metadata!$B$2:$S$451,5,0)</f>
        <v>y-ask</v>
      </c>
      <c r="I2642" t="str">
        <f>VLOOKUP($D2642,metadata!$B$2:$S$451,6,0)</f>
        <v>a</v>
      </c>
      <c r="J2642" t="str">
        <f>VLOOKUP($D2642,metadata!$B$2:$S$451,7,0)</f>
        <v>i</v>
      </c>
      <c r="K2642">
        <f>VLOOKUP($D2642,metadata!$B$2:$S$451,8,0)</f>
        <v>3</v>
      </c>
      <c r="L2642">
        <f>VLOOKUP($D2642,metadata!$B$2:$S$451,9,0)</f>
        <v>7</v>
      </c>
      <c r="M2642" t="str">
        <f>VLOOKUP($D2642,metadata!$B$2:$S$451,10,0)</f>
        <v/>
      </c>
      <c r="N2642" t="str">
        <f>VLOOKUP($D2642,metadata!$B$2:$S$451,11,0)</f>
        <v>Drosophila triauraria</v>
      </c>
      <c r="O2642" t="str">
        <f>VLOOKUP($D2642,metadata!$B$2:$S$451,12,0)</f>
        <v>diptera</v>
      </c>
      <c r="P2642" t="str">
        <f>VLOOKUP($D2642,metadata!$B$2:$S$451,13,0)</f>
        <v>oita</v>
      </c>
      <c r="Q2642">
        <f>VLOOKUP($D2642,metadata!$B$2:$S$451,14,0)</f>
        <v>33.239443999999999</v>
      </c>
      <c r="R2642">
        <f>VLOOKUP($D2642,metadata!$B$2:$S$451,15,0)</f>
        <v>131.60916700000001</v>
      </c>
      <c r="S2642" t="str">
        <f>VLOOKUP($D2642,metadata!$B$2:$S$451,16,0)</f>
        <v/>
      </c>
      <c r="T2642" t="str">
        <f>VLOOKUP($D2642,metadata!$B$2:$S$451,17,0)</f>
        <v/>
      </c>
      <c r="U2642" t="str">
        <f>VLOOKUP($D2642,metadata!$B$2:$S$451,18,0)</f>
        <v/>
      </c>
      <c r="V2642">
        <f>VLOOKUP($D2642,metadata!$B$2:$Z$451,19,0)</f>
        <v>50</v>
      </c>
      <c r="W2642" t="str">
        <f>VLOOKUP($D2642,metadata!$B$2:$Z$451,20,0)</f>
        <v>global average</v>
      </c>
      <c r="X2642" t="str">
        <f>VLOOKUP($D2642,metadata!$B$2:$Z$500,21,0)</f>
        <v/>
      </c>
      <c r="Y2642">
        <f>VLOOKUP($D2642,metadata!$B$2:$Z$500,22,0)</f>
        <v>60</v>
      </c>
      <c r="Z2642" t="str">
        <f>VLOOKUP($D2642,metadata!$B$2:$Z$500,23,0)</f>
        <v/>
      </c>
      <c r="AA2642" t="str">
        <f>VLOOKUP($D2642,metadata!$B$2:$Z$500,24,0)</f>
        <v>adult</v>
      </c>
      <c r="AB2642" t="str">
        <f>VLOOKUP($D2642,metadata!$B$2:$Z$500,25,0)</f>
        <v/>
      </c>
      <c r="AC2642">
        <v>12.9806714140386</v>
      </c>
      <c r="AD2642">
        <v>19.468555369336201</v>
      </c>
      <c r="AF2642">
        <f>IF(AE2642="",V2642,AE2642)</f>
        <v>50</v>
      </c>
      <c r="AG2642">
        <f>ROUND(AC2642,1)</f>
        <v>13</v>
      </c>
      <c r="AH2642">
        <v>1994</v>
      </c>
      <c r="AI2642" t="s">
        <v>37</v>
      </c>
      <c r="AJ2642" t="s">
        <v>37</v>
      </c>
    </row>
    <row r="2643" spans="3:36" x14ac:dyDescent="0.3">
      <c r="C2643">
        <v>2643</v>
      </c>
      <c r="D2643" t="str">
        <f t="shared" si="74"/>
        <v>60-oita</v>
      </c>
      <c r="E2643" t="str">
        <f>VLOOKUP($D2643,metadata!$B$2:$S$451,2,0)</f>
        <v>YOSHIDA, T; KIMURA, MT</v>
      </c>
      <c r="F2643" t="str">
        <f>VLOOKUP($D2643,metadata!$B$2:$S$451,3,0)</f>
        <v>RELATION OF THE CIRCADIAN SYSTEM TO THE PHOTOPERIODIC CLOCK IN DROSOPHILA-TRIAURARIA (DIPTERA, DROSOPHILIDAE) - AN APPROACH FROM ANALYSIS OF GEOGRAPHIC-VARIATION</v>
      </c>
      <c r="G2643" t="str">
        <f>VLOOKUP($D2643,metadata!$B$2:$S$451,4,0)</f>
        <v>10.1303/aez.29.499</v>
      </c>
      <c r="H2643" t="str">
        <f>VLOOKUP($D2643,metadata!$B$2:$S$451,5,0)</f>
        <v>y-ask</v>
      </c>
      <c r="I2643" t="str">
        <f>VLOOKUP($D2643,metadata!$B$2:$S$451,6,0)</f>
        <v>a</v>
      </c>
      <c r="J2643" t="str">
        <f>VLOOKUP($D2643,metadata!$B$2:$S$451,7,0)</f>
        <v>i</v>
      </c>
      <c r="K2643">
        <f>VLOOKUP($D2643,metadata!$B$2:$S$451,8,0)</f>
        <v>3</v>
      </c>
      <c r="L2643">
        <f>VLOOKUP($D2643,metadata!$B$2:$S$451,9,0)</f>
        <v>7</v>
      </c>
      <c r="M2643" t="str">
        <f>VLOOKUP($D2643,metadata!$B$2:$S$451,10,0)</f>
        <v/>
      </c>
      <c r="N2643" t="str">
        <f>VLOOKUP($D2643,metadata!$B$2:$S$451,11,0)</f>
        <v>Drosophila triauraria</v>
      </c>
      <c r="O2643" t="str">
        <f>VLOOKUP($D2643,metadata!$B$2:$S$451,12,0)</f>
        <v>diptera</v>
      </c>
      <c r="P2643" t="str">
        <f>VLOOKUP($D2643,metadata!$B$2:$S$451,13,0)</f>
        <v>oita</v>
      </c>
      <c r="Q2643">
        <f>VLOOKUP($D2643,metadata!$B$2:$S$451,14,0)</f>
        <v>33.239443999999999</v>
      </c>
      <c r="R2643">
        <f>VLOOKUP($D2643,metadata!$B$2:$S$451,15,0)</f>
        <v>131.60916700000001</v>
      </c>
      <c r="S2643" t="str">
        <f>VLOOKUP($D2643,metadata!$B$2:$S$451,16,0)</f>
        <v/>
      </c>
      <c r="T2643" t="str">
        <f>VLOOKUP($D2643,metadata!$B$2:$S$451,17,0)</f>
        <v/>
      </c>
      <c r="U2643" t="str">
        <f>VLOOKUP($D2643,metadata!$B$2:$S$451,18,0)</f>
        <v/>
      </c>
      <c r="V2643">
        <f>VLOOKUP($D2643,metadata!$B$2:$Z$451,19,0)</f>
        <v>50</v>
      </c>
      <c r="W2643" t="str">
        <f>VLOOKUP($D2643,metadata!$B$2:$Z$451,20,0)</f>
        <v>global average</v>
      </c>
      <c r="X2643" t="str">
        <f>VLOOKUP($D2643,metadata!$B$2:$Z$500,21,0)</f>
        <v/>
      </c>
      <c r="Y2643">
        <f>VLOOKUP($D2643,metadata!$B$2:$Z$500,22,0)</f>
        <v>60</v>
      </c>
      <c r="Z2643" t="str">
        <f>VLOOKUP($D2643,metadata!$B$2:$Z$500,23,0)</f>
        <v/>
      </c>
      <c r="AA2643" t="str">
        <f>VLOOKUP($D2643,metadata!$B$2:$Z$500,24,0)</f>
        <v>adult</v>
      </c>
      <c r="AB2643" t="str">
        <f>VLOOKUP($D2643,metadata!$B$2:$Z$500,25,0)</f>
        <v/>
      </c>
      <c r="AC2643">
        <v>13.9572736520854</v>
      </c>
      <c r="AD2643">
        <v>0.447719139032628</v>
      </c>
      <c r="AF2643">
        <f>IF(AE2643="",V2643,AE2643)</f>
        <v>50</v>
      </c>
      <c r="AG2643">
        <f>ROUND(AC2643,1)</f>
        <v>14</v>
      </c>
      <c r="AH2643">
        <v>1994</v>
      </c>
      <c r="AI2643" t="s">
        <v>37</v>
      </c>
      <c r="AJ2643" t="s">
        <v>37</v>
      </c>
    </row>
    <row r="2644" spans="3:36" x14ac:dyDescent="0.3">
      <c r="C2644">
        <v>2644</v>
      </c>
      <c r="D2644" t="str">
        <f t="shared" si="74"/>
        <v>60-yakushima</v>
      </c>
      <c r="E2644" t="str">
        <f>VLOOKUP($D2644,metadata!$B$2:$S$451,2,0)</f>
        <v>YOSHIDA, T; KIMURA, MT</v>
      </c>
      <c r="F2644" t="str">
        <f>VLOOKUP($D2644,metadata!$B$2:$S$451,3,0)</f>
        <v>RELATION OF THE CIRCADIAN SYSTEM TO THE PHOTOPERIODIC CLOCK IN DROSOPHILA-TRIAURARIA (DIPTERA, DROSOPHILIDAE) - AN APPROACH FROM ANALYSIS OF GEOGRAPHIC-VARIATION</v>
      </c>
      <c r="G2644" t="str">
        <f>VLOOKUP($D2644,metadata!$B$2:$S$451,4,0)</f>
        <v>10.1303/aez.29.499</v>
      </c>
      <c r="H2644" t="str">
        <f>VLOOKUP($D2644,metadata!$B$2:$S$451,5,0)</f>
        <v>y-ask</v>
      </c>
      <c r="I2644" t="str">
        <f>VLOOKUP($D2644,metadata!$B$2:$S$451,6,0)</f>
        <v>a</v>
      </c>
      <c r="J2644" t="str">
        <f>VLOOKUP($D2644,metadata!$B$2:$S$451,7,0)</f>
        <v>i</v>
      </c>
      <c r="K2644">
        <f>VLOOKUP($D2644,metadata!$B$2:$S$451,8,0)</f>
        <v>3</v>
      </c>
      <c r="L2644">
        <f>VLOOKUP($D2644,metadata!$B$2:$S$451,9,0)</f>
        <v>9</v>
      </c>
      <c r="M2644" t="str">
        <f>VLOOKUP($D2644,metadata!$B$2:$S$451,10,0)</f>
        <v/>
      </c>
      <c r="N2644" t="str">
        <f>VLOOKUP($D2644,metadata!$B$2:$S$451,11,0)</f>
        <v>Drosophila triauraria</v>
      </c>
      <c r="O2644" t="str">
        <f>VLOOKUP($D2644,metadata!$B$2:$S$451,12,0)</f>
        <v>diptera</v>
      </c>
      <c r="P2644" t="str">
        <f>VLOOKUP($D2644,metadata!$B$2:$S$451,13,0)</f>
        <v>yakushima</v>
      </c>
      <c r="Q2644">
        <f>VLOOKUP($D2644,metadata!$B$2:$S$451,14,0)</f>
        <v>30.340287</v>
      </c>
      <c r="R2644">
        <f>VLOOKUP($D2644,metadata!$B$2:$S$451,15,0)</f>
        <v>130.52238500000001</v>
      </c>
      <c r="S2644" t="str">
        <f>VLOOKUP($D2644,metadata!$B$2:$S$451,16,0)</f>
        <v/>
      </c>
      <c r="T2644" t="str">
        <f>VLOOKUP($D2644,metadata!$B$2:$S$451,17,0)</f>
        <v/>
      </c>
      <c r="U2644" t="str">
        <f>VLOOKUP($D2644,metadata!$B$2:$S$451,18,0)</f>
        <v/>
      </c>
      <c r="V2644">
        <f>VLOOKUP($D2644,metadata!$B$2:$Z$451,19,0)</f>
        <v>50</v>
      </c>
      <c r="W2644" t="str">
        <f>VLOOKUP($D2644,metadata!$B$2:$Z$451,20,0)</f>
        <v>global average</v>
      </c>
      <c r="X2644" t="str">
        <f>VLOOKUP($D2644,metadata!$B$2:$Z$500,21,0)</f>
        <v/>
      </c>
      <c r="Y2644">
        <f>VLOOKUP($D2644,metadata!$B$2:$Z$500,22,0)</f>
        <v>60</v>
      </c>
      <c r="Z2644" t="str">
        <f>VLOOKUP($D2644,metadata!$B$2:$Z$500,23,0)</f>
        <v/>
      </c>
      <c r="AA2644" t="str">
        <f>VLOOKUP($D2644,metadata!$B$2:$Z$500,24,0)</f>
        <v>adult</v>
      </c>
      <c r="AB2644" t="str">
        <f>VLOOKUP($D2644,metadata!$B$2:$Z$500,25,0)</f>
        <v/>
      </c>
      <c r="AC2644">
        <v>14.9949135300101</v>
      </c>
      <c r="AD2644">
        <v>1.7533684141191599</v>
      </c>
      <c r="AF2644">
        <f>IF(AE2644="",V2644,AE2644)</f>
        <v>50</v>
      </c>
      <c r="AG2644">
        <f>ROUND(AC2644,1)</f>
        <v>15</v>
      </c>
      <c r="AH2644">
        <v>1994</v>
      </c>
      <c r="AI2644" t="s">
        <v>37</v>
      </c>
      <c r="AJ2644" t="s">
        <v>37</v>
      </c>
    </row>
    <row r="2645" spans="3:36" x14ac:dyDescent="0.3">
      <c r="C2645">
        <v>2645</v>
      </c>
      <c r="D2645" t="str">
        <f t="shared" si="74"/>
        <v>60-yakushima</v>
      </c>
      <c r="E2645" t="str">
        <f>VLOOKUP($D2645,metadata!$B$2:$S$451,2,0)</f>
        <v>YOSHIDA, T; KIMURA, MT</v>
      </c>
      <c r="F2645" t="str">
        <f>VLOOKUP($D2645,metadata!$B$2:$S$451,3,0)</f>
        <v>RELATION OF THE CIRCADIAN SYSTEM TO THE PHOTOPERIODIC CLOCK IN DROSOPHILA-TRIAURARIA (DIPTERA, DROSOPHILIDAE) - AN APPROACH FROM ANALYSIS OF GEOGRAPHIC-VARIATION</v>
      </c>
      <c r="G2645" t="str">
        <f>VLOOKUP($D2645,metadata!$B$2:$S$451,4,0)</f>
        <v>10.1303/aez.29.499</v>
      </c>
      <c r="H2645" t="str">
        <f>VLOOKUP($D2645,metadata!$B$2:$S$451,5,0)</f>
        <v>y-ask</v>
      </c>
      <c r="I2645" t="str">
        <f>VLOOKUP($D2645,metadata!$B$2:$S$451,6,0)</f>
        <v>a</v>
      </c>
      <c r="J2645" t="str">
        <f>VLOOKUP($D2645,metadata!$B$2:$S$451,7,0)</f>
        <v>i</v>
      </c>
      <c r="K2645">
        <f>VLOOKUP($D2645,metadata!$B$2:$S$451,8,0)</f>
        <v>3</v>
      </c>
      <c r="L2645">
        <f>VLOOKUP($D2645,metadata!$B$2:$S$451,9,0)</f>
        <v>9</v>
      </c>
      <c r="M2645" t="str">
        <f>VLOOKUP($D2645,metadata!$B$2:$S$451,10,0)</f>
        <v/>
      </c>
      <c r="N2645" t="str">
        <f>VLOOKUP($D2645,metadata!$B$2:$S$451,11,0)</f>
        <v>Drosophila triauraria</v>
      </c>
      <c r="O2645" t="str">
        <f>VLOOKUP($D2645,metadata!$B$2:$S$451,12,0)</f>
        <v>diptera</v>
      </c>
      <c r="P2645" t="str">
        <f>VLOOKUP($D2645,metadata!$B$2:$S$451,13,0)</f>
        <v>yakushima</v>
      </c>
      <c r="Q2645">
        <f>VLOOKUP($D2645,metadata!$B$2:$S$451,14,0)</f>
        <v>30.340287</v>
      </c>
      <c r="R2645">
        <f>VLOOKUP($D2645,metadata!$B$2:$S$451,15,0)</f>
        <v>130.52238500000001</v>
      </c>
      <c r="S2645" t="str">
        <f>VLOOKUP($D2645,metadata!$B$2:$S$451,16,0)</f>
        <v/>
      </c>
      <c r="T2645" t="str">
        <f>VLOOKUP($D2645,metadata!$B$2:$S$451,17,0)</f>
        <v/>
      </c>
      <c r="U2645" t="str">
        <f>VLOOKUP($D2645,metadata!$B$2:$S$451,18,0)</f>
        <v/>
      </c>
      <c r="V2645">
        <f>VLOOKUP($D2645,metadata!$B$2:$Z$451,19,0)</f>
        <v>50</v>
      </c>
      <c r="W2645" t="str">
        <f>VLOOKUP($D2645,metadata!$B$2:$Z$451,20,0)</f>
        <v>global average</v>
      </c>
      <c r="X2645" t="str">
        <f>VLOOKUP($D2645,metadata!$B$2:$Z$500,21,0)</f>
        <v/>
      </c>
      <c r="Y2645">
        <f>VLOOKUP($D2645,metadata!$B$2:$Z$500,22,0)</f>
        <v>60</v>
      </c>
      <c r="Z2645" t="str">
        <f>VLOOKUP($D2645,metadata!$B$2:$Z$500,23,0)</f>
        <v/>
      </c>
      <c r="AA2645" t="str">
        <f>VLOOKUP($D2645,metadata!$B$2:$Z$500,24,0)</f>
        <v>adult</v>
      </c>
      <c r="AB2645" t="str">
        <f>VLOOKUP($D2645,metadata!$B$2:$Z$500,25,0)</f>
        <v/>
      </c>
      <c r="AC2645">
        <v>4.0081383519837201</v>
      </c>
      <c r="AD2645">
        <v>35.791732839567601</v>
      </c>
      <c r="AF2645">
        <f>IF(AE2645="",V2645,AE2645)</f>
        <v>50</v>
      </c>
      <c r="AG2645">
        <f>ROUND(AC2645,1)</f>
        <v>4</v>
      </c>
      <c r="AH2645">
        <v>1994</v>
      </c>
      <c r="AI2645" t="s">
        <v>37</v>
      </c>
      <c r="AJ2645" t="s">
        <v>37</v>
      </c>
    </row>
    <row r="2646" spans="3:36" x14ac:dyDescent="0.3">
      <c r="C2646">
        <v>2646</v>
      </c>
      <c r="D2646" t="str">
        <f t="shared" si="74"/>
        <v>60-yakushima</v>
      </c>
      <c r="E2646" t="str">
        <f>VLOOKUP($D2646,metadata!$B$2:$S$451,2,0)</f>
        <v>YOSHIDA, T; KIMURA, MT</v>
      </c>
      <c r="F2646" t="str">
        <f>VLOOKUP($D2646,metadata!$B$2:$S$451,3,0)</f>
        <v>RELATION OF THE CIRCADIAN SYSTEM TO THE PHOTOPERIODIC CLOCK IN DROSOPHILA-TRIAURARIA (DIPTERA, DROSOPHILIDAE) - AN APPROACH FROM ANALYSIS OF GEOGRAPHIC-VARIATION</v>
      </c>
      <c r="G2646" t="str">
        <f>VLOOKUP($D2646,metadata!$B$2:$S$451,4,0)</f>
        <v>10.1303/aez.29.499</v>
      </c>
      <c r="H2646" t="str">
        <f>VLOOKUP($D2646,metadata!$B$2:$S$451,5,0)</f>
        <v>y-ask</v>
      </c>
      <c r="I2646" t="str">
        <f>VLOOKUP($D2646,metadata!$B$2:$S$451,6,0)</f>
        <v>a</v>
      </c>
      <c r="J2646" t="str">
        <f>VLOOKUP($D2646,metadata!$B$2:$S$451,7,0)</f>
        <v>i</v>
      </c>
      <c r="K2646">
        <f>VLOOKUP($D2646,metadata!$B$2:$S$451,8,0)</f>
        <v>3</v>
      </c>
      <c r="L2646">
        <f>VLOOKUP($D2646,metadata!$B$2:$S$451,9,0)</f>
        <v>9</v>
      </c>
      <c r="M2646" t="str">
        <f>VLOOKUP($D2646,metadata!$B$2:$S$451,10,0)</f>
        <v/>
      </c>
      <c r="N2646" t="str">
        <f>VLOOKUP($D2646,metadata!$B$2:$S$451,11,0)</f>
        <v>Drosophila triauraria</v>
      </c>
      <c r="O2646" t="str">
        <f>VLOOKUP($D2646,metadata!$B$2:$S$451,12,0)</f>
        <v>diptera</v>
      </c>
      <c r="P2646" t="str">
        <f>VLOOKUP($D2646,metadata!$B$2:$S$451,13,0)</f>
        <v>yakushima</v>
      </c>
      <c r="Q2646">
        <f>VLOOKUP($D2646,metadata!$B$2:$S$451,14,0)</f>
        <v>30.340287</v>
      </c>
      <c r="R2646">
        <f>VLOOKUP($D2646,metadata!$B$2:$S$451,15,0)</f>
        <v>130.52238500000001</v>
      </c>
      <c r="S2646" t="str">
        <f>VLOOKUP($D2646,metadata!$B$2:$S$451,16,0)</f>
        <v/>
      </c>
      <c r="T2646" t="str">
        <f>VLOOKUP($D2646,metadata!$B$2:$S$451,17,0)</f>
        <v/>
      </c>
      <c r="U2646" t="str">
        <f>VLOOKUP($D2646,metadata!$B$2:$S$451,18,0)</f>
        <v/>
      </c>
      <c r="V2646">
        <f>VLOOKUP($D2646,metadata!$B$2:$Z$451,19,0)</f>
        <v>50</v>
      </c>
      <c r="W2646" t="str">
        <f>VLOOKUP($D2646,metadata!$B$2:$Z$451,20,0)</f>
        <v>global average</v>
      </c>
      <c r="X2646" t="str">
        <f>VLOOKUP($D2646,metadata!$B$2:$Z$500,21,0)</f>
        <v/>
      </c>
      <c r="Y2646">
        <f>VLOOKUP($D2646,metadata!$B$2:$Z$500,22,0)</f>
        <v>60</v>
      </c>
      <c r="Z2646" t="str">
        <f>VLOOKUP($D2646,metadata!$B$2:$Z$500,23,0)</f>
        <v/>
      </c>
      <c r="AA2646" t="str">
        <f>VLOOKUP($D2646,metadata!$B$2:$Z$500,24,0)</f>
        <v>adult</v>
      </c>
      <c r="AB2646" t="str">
        <f>VLOOKUP($D2646,metadata!$B$2:$Z$500,25,0)</f>
        <v/>
      </c>
      <c r="AC2646">
        <v>6.0223804679552302</v>
      </c>
      <c r="AD2646">
        <v>33.184459553415202</v>
      </c>
      <c r="AF2646">
        <f>IF(AE2646="",V2646,AE2646)</f>
        <v>50</v>
      </c>
      <c r="AG2646">
        <f>ROUND(AC2646,1)</f>
        <v>6</v>
      </c>
      <c r="AH2646">
        <v>1994</v>
      </c>
      <c r="AI2646" t="s">
        <v>37</v>
      </c>
      <c r="AJ2646" t="s">
        <v>37</v>
      </c>
    </row>
    <row r="2647" spans="3:36" x14ac:dyDescent="0.3">
      <c r="C2647">
        <v>2647</v>
      </c>
      <c r="D2647" t="str">
        <f t="shared" si="74"/>
        <v>60-yakushima</v>
      </c>
      <c r="E2647" t="str">
        <f>VLOOKUP($D2647,metadata!$B$2:$S$451,2,0)</f>
        <v>YOSHIDA, T; KIMURA, MT</v>
      </c>
      <c r="F2647" t="str">
        <f>VLOOKUP($D2647,metadata!$B$2:$S$451,3,0)</f>
        <v>RELATION OF THE CIRCADIAN SYSTEM TO THE PHOTOPERIODIC CLOCK IN DROSOPHILA-TRIAURARIA (DIPTERA, DROSOPHILIDAE) - AN APPROACH FROM ANALYSIS OF GEOGRAPHIC-VARIATION</v>
      </c>
      <c r="G2647" t="str">
        <f>VLOOKUP($D2647,metadata!$B$2:$S$451,4,0)</f>
        <v>10.1303/aez.29.499</v>
      </c>
      <c r="H2647" t="str">
        <f>VLOOKUP($D2647,metadata!$B$2:$S$451,5,0)</f>
        <v>y-ask</v>
      </c>
      <c r="I2647" t="str">
        <f>VLOOKUP($D2647,metadata!$B$2:$S$451,6,0)</f>
        <v>a</v>
      </c>
      <c r="J2647" t="str">
        <f>VLOOKUP($D2647,metadata!$B$2:$S$451,7,0)</f>
        <v>i</v>
      </c>
      <c r="K2647">
        <f>VLOOKUP($D2647,metadata!$B$2:$S$451,8,0)</f>
        <v>3</v>
      </c>
      <c r="L2647">
        <f>VLOOKUP($D2647,metadata!$B$2:$S$451,9,0)</f>
        <v>9</v>
      </c>
      <c r="M2647" t="str">
        <f>VLOOKUP($D2647,metadata!$B$2:$S$451,10,0)</f>
        <v/>
      </c>
      <c r="N2647" t="str">
        <f>VLOOKUP($D2647,metadata!$B$2:$S$451,11,0)</f>
        <v>Drosophila triauraria</v>
      </c>
      <c r="O2647" t="str">
        <f>VLOOKUP($D2647,metadata!$B$2:$S$451,12,0)</f>
        <v>diptera</v>
      </c>
      <c r="P2647" t="str">
        <f>VLOOKUP($D2647,metadata!$B$2:$S$451,13,0)</f>
        <v>yakushima</v>
      </c>
      <c r="Q2647">
        <f>VLOOKUP($D2647,metadata!$B$2:$S$451,14,0)</f>
        <v>30.340287</v>
      </c>
      <c r="R2647">
        <f>VLOOKUP($D2647,metadata!$B$2:$S$451,15,0)</f>
        <v>130.52238500000001</v>
      </c>
      <c r="S2647" t="str">
        <f>VLOOKUP($D2647,metadata!$B$2:$S$451,16,0)</f>
        <v/>
      </c>
      <c r="T2647" t="str">
        <f>VLOOKUP($D2647,metadata!$B$2:$S$451,17,0)</f>
        <v/>
      </c>
      <c r="U2647" t="str">
        <f>VLOOKUP($D2647,metadata!$B$2:$S$451,18,0)</f>
        <v/>
      </c>
      <c r="V2647">
        <f>VLOOKUP($D2647,metadata!$B$2:$Z$451,19,0)</f>
        <v>50</v>
      </c>
      <c r="W2647" t="str">
        <f>VLOOKUP($D2647,metadata!$B$2:$Z$451,20,0)</f>
        <v>global average</v>
      </c>
      <c r="X2647" t="str">
        <f>VLOOKUP($D2647,metadata!$B$2:$Z$500,21,0)</f>
        <v/>
      </c>
      <c r="Y2647">
        <f>VLOOKUP($D2647,metadata!$B$2:$Z$500,22,0)</f>
        <v>60</v>
      </c>
      <c r="Z2647" t="str">
        <f>VLOOKUP($D2647,metadata!$B$2:$Z$500,23,0)</f>
        <v/>
      </c>
      <c r="AA2647" t="str">
        <f>VLOOKUP($D2647,metadata!$B$2:$Z$500,24,0)</f>
        <v>adult</v>
      </c>
      <c r="AB2647" t="str">
        <f>VLOOKUP($D2647,metadata!$B$2:$Z$500,25,0)</f>
        <v/>
      </c>
      <c r="AC2647">
        <v>7.9959308240081297</v>
      </c>
      <c r="AD2647">
        <v>35.791183939928402</v>
      </c>
      <c r="AF2647">
        <f>IF(AE2647="",V2647,AE2647)</f>
        <v>50</v>
      </c>
      <c r="AG2647">
        <f>ROUND(AC2647,1)</f>
        <v>8</v>
      </c>
      <c r="AH2647">
        <v>1994</v>
      </c>
      <c r="AI2647" t="s">
        <v>37</v>
      </c>
      <c r="AJ2647" t="s">
        <v>37</v>
      </c>
    </row>
    <row r="2648" spans="3:36" x14ac:dyDescent="0.3">
      <c r="C2648">
        <v>2648</v>
      </c>
      <c r="D2648" t="str">
        <f t="shared" si="74"/>
        <v>60-yakushima</v>
      </c>
      <c r="E2648" t="str">
        <f>VLOOKUP($D2648,metadata!$B$2:$S$451,2,0)</f>
        <v>YOSHIDA, T; KIMURA, MT</v>
      </c>
      <c r="F2648" t="str">
        <f>VLOOKUP($D2648,metadata!$B$2:$S$451,3,0)</f>
        <v>RELATION OF THE CIRCADIAN SYSTEM TO THE PHOTOPERIODIC CLOCK IN DROSOPHILA-TRIAURARIA (DIPTERA, DROSOPHILIDAE) - AN APPROACH FROM ANALYSIS OF GEOGRAPHIC-VARIATION</v>
      </c>
      <c r="G2648" t="str">
        <f>VLOOKUP($D2648,metadata!$B$2:$S$451,4,0)</f>
        <v>10.1303/aez.29.499</v>
      </c>
      <c r="H2648" t="str">
        <f>VLOOKUP($D2648,metadata!$B$2:$S$451,5,0)</f>
        <v>y-ask</v>
      </c>
      <c r="I2648" t="str">
        <f>VLOOKUP($D2648,metadata!$B$2:$S$451,6,0)</f>
        <v>a</v>
      </c>
      <c r="J2648" t="str">
        <f>VLOOKUP($D2648,metadata!$B$2:$S$451,7,0)</f>
        <v>i</v>
      </c>
      <c r="K2648">
        <f>VLOOKUP($D2648,metadata!$B$2:$S$451,8,0)</f>
        <v>3</v>
      </c>
      <c r="L2648">
        <f>VLOOKUP($D2648,metadata!$B$2:$S$451,9,0)</f>
        <v>9</v>
      </c>
      <c r="M2648" t="str">
        <f>VLOOKUP($D2648,metadata!$B$2:$S$451,10,0)</f>
        <v/>
      </c>
      <c r="N2648" t="str">
        <f>VLOOKUP($D2648,metadata!$B$2:$S$451,11,0)</f>
        <v>Drosophila triauraria</v>
      </c>
      <c r="O2648" t="str">
        <f>VLOOKUP($D2648,metadata!$B$2:$S$451,12,0)</f>
        <v>diptera</v>
      </c>
      <c r="P2648" t="str">
        <f>VLOOKUP($D2648,metadata!$B$2:$S$451,13,0)</f>
        <v>yakushima</v>
      </c>
      <c r="Q2648">
        <f>VLOOKUP($D2648,metadata!$B$2:$S$451,14,0)</f>
        <v>30.340287</v>
      </c>
      <c r="R2648">
        <f>VLOOKUP($D2648,metadata!$B$2:$S$451,15,0)</f>
        <v>130.52238500000001</v>
      </c>
      <c r="S2648" t="str">
        <f>VLOOKUP($D2648,metadata!$B$2:$S$451,16,0)</f>
        <v/>
      </c>
      <c r="T2648" t="str">
        <f>VLOOKUP($D2648,metadata!$B$2:$S$451,17,0)</f>
        <v/>
      </c>
      <c r="U2648" t="str">
        <f>VLOOKUP($D2648,metadata!$B$2:$S$451,18,0)</f>
        <v/>
      </c>
      <c r="V2648">
        <f>VLOOKUP($D2648,metadata!$B$2:$Z$451,19,0)</f>
        <v>50</v>
      </c>
      <c r="W2648" t="str">
        <f>VLOOKUP($D2648,metadata!$B$2:$Z$451,20,0)</f>
        <v>global average</v>
      </c>
      <c r="X2648" t="str">
        <f>VLOOKUP($D2648,metadata!$B$2:$Z$500,21,0)</f>
        <v/>
      </c>
      <c r="Y2648">
        <f>VLOOKUP($D2648,metadata!$B$2:$Z$500,22,0)</f>
        <v>60</v>
      </c>
      <c r="Z2648" t="str">
        <f>VLOOKUP($D2648,metadata!$B$2:$Z$500,23,0)</f>
        <v/>
      </c>
      <c r="AA2648" t="str">
        <f>VLOOKUP($D2648,metadata!$B$2:$Z$500,24,0)</f>
        <v>adult</v>
      </c>
      <c r="AB2648" t="str">
        <f>VLOOKUP($D2648,metadata!$B$2:$Z$500,25,0)</f>
        <v/>
      </c>
      <c r="AC2648">
        <v>9.0335707019328506</v>
      </c>
      <c r="AD2648">
        <v>48.427768466813497</v>
      </c>
      <c r="AF2648">
        <f>IF(AE2648="",V2648,AE2648)</f>
        <v>50</v>
      </c>
      <c r="AG2648">
        <f>ROUND(AC2648,1)</f>
        <v>9</v>
      </c>
      <c r="AH2648">
        <v>1994</v>
      </c>
      <c r="AI2648" t="s">
        <v>37</v>
      </c>
      <c r="AJ2648" t="s">
        <v>37</v>
      </c>
    </row>
    <row r="2649" spans="3:36" x14ac:dyDescent="0.3">
      <c r="C2649">
        <v>2649</v>
      </c>
      <c r="D2649" t="str">
        <f t="shared" si="74"/>
        <v>60-yakushima</v>
      </c>
      <c r="E2649" t="str">
        <f>VLOOKUP($D2649,metadata!$B$2:$S$451,2,0)</f>
        <v>YOSHIDA, T; KIMURA, MT</v>
      </c>
      <c r="F2649" t="str">
        <f>VLOOKUP($D2649,metadata!$B$2:$S$451,3,0)</f>
        <v>RELATION OF THE CIRCADIAN SYSTEM TO THE PHOTOPERIODIC CLOCK IN DROSOPHILA-TRIAURARIA (DIPTERA, DROSOPHILIDAE) - AN APPROACH FROM ANALYSIS OF GEOGRAPHIC-VARIATION</v>
      </c>
      <c r="G2649" t="str">
        <f>VLOOKUP($D2649,metadata!$B$2:$S$451,4,0)</f>
        <v>10.1303/aez.29.499</v>
      </c>
      <c r="H2649" t="str">
        <f>VLOOKUP($D2649,metadata!$B$2:$S$451,5,0)</f>
        <v>y-ask</v>
      </c>
      <c r="I2649" t="str">
        <f>VLOOKUP($D2649,metadata!$B$2:$S$451,6,0)</f>
        <v>a</v>
      </c>
      <c r="J2649" t="str">
        <f>VLOOKUP($D2649,metadata!$B$2:$S$451,7,0)</f>
        <v>i</v>
      </c>
      <c r="K2649">
        <f>VLOOKUP($D2649,metadata!$B$2:$S$451,8,0)</f>
        <v>3</v>
      </c>
      <c r="L2649">
        <f>VLOOKUP($D2649,metadata!$B$2:$S$451,9,0)</f>
        <v>9</v>
      </c>
      <c r="M2649" t="str">
        <f>VLOOKUP($D2649,metadata!$B$2:$S$451,10,0)</f>
        <v/>
      </c>
      <c r="N2649" t="str">
        <f>VLOOKUP($D2649,metadata!$B$2:$S$451,11,0)</f>
        <v>Drosophila triauraria</v>
      </c>
      <c r="O2649" t="str">
        <f>VLOOKUP($D2649,metadata!$B$2:$S$451,12,0)</f>
        <v>diptera</v>
      </c>
      <c r="P2649" t="str">
        <f>VLOOKUP($D2649,metadata!$B$2:$S$451,13,0)</f>
        <v>yakushima</v>
      </c>
      <c r="Q2649">
        <f>VLOOKUP($D2649,metadata!$B$2:$S$451,14,0)</f>
        <v>30.340287</v>
      </c>
      <c r="R2649">
        <f>VLOOKUP($D2649,metadata!$B$2:$S$451,15,0)</f>
        <v>130.52238500000001</v>
      </c>
      <c r="S2649" t="str">
        <f>VLOOKUP($D2649,metadata!$B$2:$S$451,16,0)</f>
        <v/>
      </c>
      <c r="T2649" t="str">
        <f>VLOOKUP($D2649,metadata!$B$2:$S$451,17,0)</f>
        <v/>
      </c>
      <c r="U2649" t="str">
        <f>VLOOKUP($D2649,metadata!$B$2:$S$451,18,0)</f>
        <v/>
      </c>
      <c r="V2649">
        <f>VLOOKUP($D2649,metadata!$B$2:$Z$451,19,0)</f>
        <v>50</v>
      </c>
      <c r="W2649" t="str">
        <f>VLOOKUP($D2649,metadata!$B$2:$Z$451,20,0)</f>
        <v>global average</v>
      </c>
      <c r="X2649" t="str">
        <f>VLOOKUP($D2649,metadata!$B$2:$Z$500,21,0)</f>
        <v/>
      </c>
      <c r="Y2649">
        <f>VLOOKUP($D2649,metadata!$B$2:$Z$500,22,0)</f>
        <v>60</v>
      </c>
      <c r="Z2649" t="str">
        <f>VLOOKUP($D2649,metadata!$B$2:$Z$500,23,0)</f>
        <v/>
      </c>
      <c r="AA2649" t="str">
        <f>VLOOKUP($D2649,metadata!$B$2:$Z$500,24,0)</f>
        <v>adult</v>
      </c>
      <c r="AB2649" t="str">
        <f>VLOOKUP($D2649,metadata!$B$2:$Z$500,25,0)</f>
        <v/>
      </c>
      <c r="AC2649">
        <v>9.9898270600203407</v>
      </c>
      <c r="AD2649">
        <v>14.477959849821</v>
      </c>
      <c r="AF2649">
        <f>IF(AE2649="",V2649,AE2649)</f>
        <v>50</v>
      </c>
      <c r="AG2649">
        <f>ROUND(AC2649,1)</f>
        <v>10</v>
      </c>
      <c r="AH2649">
        <v>1994</v>
      </c>
      <c r="AI2649" t="s">
        <v>37</v>
      </c>
      <c r="AJ2649" t="s">
        <v>37</v>
      </c>
    </row>
    <row r="2650" spans="3:36" x14ac:dyDescent="0.3">
      <c r="C2650">
        <v>2650</v>
      </c>
      <c r="D2650" t="str">
        <f t="shared" si="74"/>
        <v>60-yakushima</v>
      </c>
      <c r="E2650" t="str">
        <f>VLOOKUP($D2650,metadata!$B$2:$S$451,2,0)</f>
        <v>YOSHIDA, T; KIMURA, MT</v>
      </c>
      <c r="F2650" t="str">
        <f>VLOOKUP($D2650,metadata!$B$2:$S$451,3,0)</f>
        <v>RELATION OF THE CIRCADIAN SYSTEM TO THE PHOTOPERIODIC CLOCK IN DROSOPHILA-TRIAURARIA (DIPTERA, DROSOPHILIDAE) - AN APPROACH FROM ANALYSIS OF GEOGRAPHIC-VARIATION</v>
      </c>
      <c r="G2650" t="str">
        <f>VLOOKUP($D2650,metadata!$B$2:$S$451,4,0)</f>
        <v>10.1303/aez.29.499</v>
      </c>
      <c r="H2650" t="str">
        <f>VLOOKUP($D2650,metadata!$B$2:$S$451,5,0)</f>
        <v>y-ask</v>
      </c>
      <c r="I2650" t="str">
        <f>VLOOKUP($D2650,metadata!$B$2:$S$451,6,0)</f>
        <v>a</v>
      </c>
      <c r="J2650" t="str">
        <f>VLOOKUP($D2650,metadata!$B$2:$S$451,7,0)</f>
        <v>i</v>
      </c>
      <c r="K2650">
        <f>VLOOKUP($D2650,metadata!$B$2:$S$451,8,0)</f>
        <v>3</v>
      </c>
      <c r="L2650">
        <f>VLOOKUP($D2650,metadata!$B$2:$S$451,9,0)</f>
        <v>9</v>
      </c>
      <c r="M2650" t="str">
        <f>VLOOKUP($D2650,metadata!$B$2:$S$451,10,0)</f>
        <v/>
      </c>
      <c r="N2650" t="str">
        <f>VLOOKUP($D2650,metadata!$B$2:$S$451,11,0)</f>
        <v>Drosophila triauraria</v>
      </c>
      <c r="O2650" t="str">
        <f>VLOOKUP($D2650,metadata!$B$2:$S$451,12,0)</f>
        <v>diptera</v>
      </c>
      <c r="P2650" t="str">
        <f>VLOOKUP($D2650,metadata!$B$2:$S$451,13,0)</f>
        <v>yakushima</v>
      </c>
      <c r="Q2650">
        <f>VLOOKUP($D2650,metadata!$B$2:$S$451,14,0)</f>
        <v>30.340287</v>
      </c>
      <c r="R2650">
        <f>VLOOKUP($D2650,metadata!$B$2:$S$451,15,0)</f>
        <v>130.52238500000001</v>
      </c>
      <c r="S2650" t="str">
        <f>VLOOKUP($D2650,metadata!$B$2:$S$451,16,0)</f>
        <v/>
      </c>
      <c r="T2650" t="str">
        <f>VLOOKUP($D2650,metadata!$B$2:$S$451,17,0)</f>
        <v/>
      </c>
      <c r="U2650" t="str">
        <f>VLOOKUP($D2650,metadata!$B$2:$S$451,18,0)</f>
        <v/>
      </c>
      <c r="V2650">
        <f>VLOOKUP($D2650,metadata!$B$2:$Z$451,19,0)</f>
        <v>50</v>
      </c>
      <c r="W2650" t="str">
        <f>VLOOKUP($D2650,metadata!$B$2:$Z$451,20,0)</f>
        <v>global average</v>
      </c>
      <c r="X2650" t="str">
        <f>VLOOKUP($D2650,metadata!$B$2:$Z$500,21,0)</f>
        <v/>
      </c>
      <c r="Y2650">
        <f>VLOOKUP($D2650,metadata!$B$2:$Z$500,22,0)</f>
        <v>60</v>
      </c>
      <c r="Z2650" t="str">
        <f>VLOOKUP($D2650,metadata!$B$2:$Z$500,23,0)</f>
        <v/>
      </c>
      <c r="AA2650" t="str">
        <f>VLOOKUP($D2650,metadata!$B$2:$Z$500,24,0)</f>
        <v>adult</v>
      </c>
      <c r="AB2650" t="str">
        <f>VLOOKUP($D2650,metadata!$B$2:$Z$500,25,0)</f>
        <v/>
      </c>
      <c r="AC2650">
        <v>11.0071210579857</v>
      </c>
      <c r="AD2650">
        <v>4.8114712705929099</v>
      </c>
      <c r="AF2650">
        <f>IF(AE2650="",V2650,AE2650)</f>
        <v>50</v>
      </c>
      <c r="AG2650">
        <f>ROUND(AC2650,1)</f>
        <v>11</v>
      </c>
      <c r="AH2650">
        <v>1994</v>
      </c>
      <c r="AI2650" t="s">
        <v>37</v>
      </c>
      <c r="AJ2650" t="s">
        <v>37</v>
      </c>
    </row>
    <row r="2651" spans="3:36" x14ac:dyDescent="0.3">
      <c r="C2651">
        <v>2651</v>
      </c>
      <c r="D2651" t="str">
        <f t="shared" si="74"/>
        <v>60-yakushima</v>
      </c>
      <c r="E2651" t="str">
        <f>VLOOKUP($D2651,metadata!$B$2:$S$451,2,0)</f>
        <v>YOSHIDA, T; KIMURA, MT</v>
      </c>
      <c r="F2651" t="str">
        <f>VLOOKUP($D2651,metadata!$B$2:$S$451,3,0)</f>
        <v>RELATION OF THE CIRCADIAN SYSTEM TO THE PHOTOPERIODIC CLOCK IN DROSOPHILA-TRIAURARIA (DIPTERA, DROSOPHILIDAE) - AN APPROACH FROM ANALYSIS OF GEOGRAPHIC-VARIATION</v>
      </c>
      <c r="G2651" t="str">
        <f>VLOOKUP($D2651,metadata!$B$2:$S$451,4,0)</f>
        <v>10.1303/aez.29.499</v>
      </c>
      <c r="H2651" t="str">
        <f>VLOOKUP($D2651,metadata!$B$2:$S$451,5,0)</f>
        <v>y-ask</v>
      </c>
      <c r="I2651" t="str">
        <f>VLOOKUP($D2651,metadata!$B$2:$S$451,6,0)</f>
        <v>a</v>
      </c>
      <c r="J2651" t="str">
        <f>VLOOKUP($D2651,metadata!$B$2:$S$451,7,0)</f>
        <v>i</v>
      </c>
      <c r="K2651">
        <f>VLOOKUP($D2651,metadata!$B$2:$S$451,8,0)</f>
        <v>3</v>
      </c>
      <c r="L2651">
        <f>VLOOKUP($D2651,metadata!$B$2:$S$451,9,0)</f>
        <v>9</v>
      </c>
      <c r="M2651" t="str">
        <f>VLOOKUP($D2651,metadata!$B$2:$S$451,10,0)</f>
        <v/>
      </c>
      <c r="N2651" t="str">
        <f>VLOOKUP($D2651,metadata!$B$2:$S$451,11,0)</f>
        <v>Drosophila triauraria</v>
      </c>
      <c r="O2651" t="str">
        <f>VLOOKUP($D2651,metadata!$B$2:$S$451,12,0)</f>
        <v>diptera</v>
      </c>
      <c r="P2651" t="str">
        <f>VLOOKUP($D2651,metadata!$B$2:$S$451,13,0)</f>
        <v>yakushima</v>
      </c>
      <c r="Q2651">
        <f>VLOOKUP($D2651,metadata!$B$2:$S$451,14,0)</f>
        <v>30.340287</v>
      </c>
      <c r="R2651">
        <f>VLOOKUP($D2651,metadata!$B$2:$S$451,15,0)</f>
        <v>130.52238500000001</v>
      </c>
      <c r="S2651" t="str">
        <f>VLOOKUP($D2651,metadata!$B$2:$S$451,16,0)</f>
        <v/>
      </c>
      <c r="T2651" t="str">
        <f>VLOOKUP($D2651,metadata!$B$2:$S$451,17,0)</f>
        <v/>
      </c>
      <c r="U2651" t="str">
        <f>VLOOKUP($D2651,metadata!$B$2:$S$451,18,0)</f>
        <v/>
      </c>
      <c r="V2651">
        <f>VLOOKUP($D2651,metadata!$B$2:$Z$451,19,0)</f>
        <v>50</v>
      </c>
      <c r="W2651" t="str">
        <f>VLOOKUP($D2651,metadata!$B$2:$Z$451,20,0)</f>
        <v>global average</v>
      </c>
      <c r="X2651" t="str">
        <f>VLOOKUP($D2651,metadata!$B$2:$Z$500,21,0)</f>
        <v/>
      </c>
      <c r="Y2651">
        <f>VLOOKUP($D2651,metadata!$B$2:$Z$500,22,0)</f>
        <v>60</v>
      </c>
      <c r="Z2651" t="str">
        <f>VLOOKUP($D2651,metadata!$B$2:$Z$500,23,0)</f>
        <v/>
      </c>
      <c r="AA2651" t="str">
        <f>VLOOKUP($D2651,metadata!$B$2:$Z$500,24,0)</f>
        <v>adult</v>
      </c>
      <c r="AB2651" t="str">
        <f>VLOOKUP($D2651,metadata!$B$2:$Z$500,25,0)</f>
        <v/>
      </c>
      <c r="AC2651">
        <v>12.024415055951099</v>
      </c>
      <c r="AD2651">
        <v>0.54066614460212703</v>
      </c>
      <c r="AF2651">
        <f>IF(AE2651="",V2651,AE2651)</f>
        <v>50</v>
      </c>
      <c r="AG2651">
        <f>ROUND(AC2651,1)</f>
        <v>12</v>
      </c>
      <c r="AH2651">
        <v>1994</v>
      </c>
      <c r="AI2651" t="s">
        <v>37</v>
      </c>
      <c r="AJ2651" t="s">
        <v>37</v>
      </c>
    </row>
    <row r="2652" spans="3:36" x14ac:dyDescent="0.3">
      <c r="C2652">
        <v>2652</v>
      </c>
      <c r="D2652" t="str">
        <f t="shared" si="74"/>
        <v>60-yakushima</v>
      </c>
      <c r="E2652" t="str">
        <f>VLOOKUP($D2652,metadata!$B$2:$S$451,2,0)</f>
        <v>YOSHIDA, T; KIMURA, MT</v>
      </c>
      <c r="F2652" t="str">
        <f>VLOOKUP($D2652,metadata!$B$2:$S$451,3,0)</f>
        <v>RELATION OF THE CIRCADIAN SYSTEM TO THE PHOTOPERIODIC CLOCK IN DROSOPHILA-TRIAURARIA (DIPTERA, DROSOPHILIDAE) - AN APPROACH FROM ANALYSIS OF GEOGRAPHIC-VARIATION</v>
      </c>
      <c r="G2652" t="str">
        <f>VLOOKUP($D2652,metadata!$B$2:$S$451,4,0)</f>
        <v>10.1303/aez.29.499</v>
      </c>
      <c r="H2652" t="str">
        <f>VLOOKUP($D2652,metadata!$B$2:$S$451,5,0)</f>
        <v>y-ask</v>
      </c>
      <c r="I2652" t="str">
        <f>VLOOKUP($D2652,metadata!$B$2:$S$451,6,0)</f>
        <v>a</v>
      </c>
      <c r="J2652" t="str">
        <f>VLOOKUP($D2652,metadata!$B$2:$S$451,7,0)</f>
        <v>i</v>
      </c>
      <c r="K2652">
        <f>VLOOKUP($D2652,metadata!$B$2:$S$451,8,0)</f>
        <v>3</v>
      </c>
      <c r="L2652">
        <f>VLOOKUP($D2652,metadata!$B$2:$S$451,9,0)</f>
        <v>9</v>
      </c>
      <c r="M2652" t="str">
        <f>VLOOKUP($D2652,metadata!$B$2:$S$451,10,0)</f>
        <v/>
      </c>
      <c r="N2652" t="str">
        <f>VLOOKUP($D2652,metadata!$B$2:$S$451,11,0)</f>
        <v>Drosophila triauraria</v>
      </c>
      <c r="O2652" t="str">
        <f>VLOOKUP($D2652,metadata!$B$2:$S$451,12,0)</f>
        <v>diptera</v>
      </c>
      <c r="P2652" t="str">
        <f>VLOOKUP($D2652,metadata!$B$2:$S$451,13,0)</f>
        <v>yakushima</v>
      </c>
      <c r="Q2652">
        <f>VLOOKUP($D2652,metadata!$B$2:$S$451,14,0)</f>
        <v>30.340287</v>
      </c>
      <c r="R2652">
        <f>VLOOKUP($D2652,metadata!$B$2:$S$451,15,0)</f>
        <v>130.52238500000001</v>
      </c>
      <c r="S2652" t="str">
        <f>VLOOKUP($D2652,metadata!$B$2:$S$451,16,0)</f>
        <v/>
      </c>
      <c r="T2652" t="str">
        <f>VLOOKUP($D2652,metadata!$B$2:$S$451,17,0)</f>
        <v/>
      </c>
      <c r="U2652" t="str">
        <f>VLOOKUP($D2652,metadata!$B$2:$S$451,18,0)</f>
        <v/>
      </c>
      <c r="V2652">
        <f>VLOOKUP($D2652,metadata!$B$2:$Z$451,19,0)</f>
        <v>50</v>
      </c>
      <c r="W2652" t="str">
        <f>VLOOKUP($D2652,metadata!$B$2:$Z$451,20,0)</f>
        <v>global average</v>
      </c>
      <c r="X2652" t="str">
        <f>VLOOKUP($D2652,metadata!$B$2:$Z$500,21,0)</f>
        <v/>
      </c>
      <c r="Y2652">
        <f>VLOOKUP($D2652,metadata!$B$2:$Z$500,22,0)</f>
        <v>60</v>
      </c>
      <c r="Z2652" t="str">
        <f>VLOOKUP($D2652,metadata!$B$2:$Z$500,23,0)</f>
        <v/>
      </c>
      <c r="AA2652" t="str">
        <f>VLOOKUP($D2652,metadata!$B$2:$Z$500,24,0)</f>
        <v>adult</v>
      </c>
      <c r="AB2652" t="str">
        <f>VLOOKUP($D2652,metadata!$B$2:$Z$500,25,0)</f>
        <v/>
      </c>
      <c r="AC2652">
        <v>13.977619532044701</v>
      </c>
      <c r="AD2652">
        <v>0.44863397176460701</v>
      </c>
      <c r="AF2652">
        <f>IF(AE2652="",V2652,AE2652)</f>
        <v>50</v>
      </c>
      <c r="AG2652">
        <f>ROUND(AC2652,1)</f>
        <v>14</v>
      </c>
      <c r="AH2652">
        <v>1994</v>
      </c>
      <c r="AI2652" t="s">
        <v>37</v>
      </c>
      <c r="AJ2652" t="s">
        <v>37</v>
      </c>
    </row>
    <row r="2653" spans="3:36" x14ac:dyDescent="0.3">
      <c r="C2653">
        <v>2653</v>
      </c>
      <c r="D2653" t="str">
        <f t="shared" si="74"/>
        <v>61-wakkanai</v>
      </c>
      <c r="E2653" t="str">
        <f>VLOOKUP($D2653,metadata!$B$2:$S$451,2,0)</f>
        <v>ichijo, N</v>
      </c>
      <c r="F2653" t="str">
        <f>VLOOKUP($D2653,metadata!$B$2:$S$451,3,0)</f>
        <v>DISJUNCTIVE CLINE OF CRITICAL PHOTOPERIOD IN THE REPRODUCTIVE DIAPAUSE OF DROSOPHILA LACERTOSA</v>
      </c>
      <c r="G2653" t="str">
        <f>VLOOKUP($D2653,metadata!$B$2:$S$451,4,0)</f>
        <v>http://onlinelibrary.wiley.com/doi/10.1111/j.1558-5646.1986.tb00482.x/epdf</v>
      </c>
      <c r="H2653" t="str">
        <f>VLOOKUP($D2653,metadata!$B$2:$S$451,5,0)</f>
        <v>y-ask</v>
      </c>
      <c r="I2653" t="str">
        <f>VLOOKUP($D2653,metadata!$B$2:$S$451,6,0)</f>
        <v>a</v>
      </c>
      <c r="J2653" t="str">
        <f>VLOOKUP($D2653,metadata!$B$2:$S$451,7,0)</f>
        <v>i</v>
      </c>
      <c r="K2653">
        <f>VLOOKUP($D2653,metadata!$B$2:$S$451,8,0)</f>
        <v>13</v>
      </c>
      <c r="L2653">
        <f>VLOOKUP($D2653,metadata!$B$2:$S$451,9,0)</f>
        <v>7</v>
      </c>
      <c r="M2653" t="str">
        <f>VLOOKUP($D2653,metadata!$B$2:$S$451,10,0)</f>
        <v/>
      </c>
      <c r="N2653" t="str">
        <f>VLOOKUP($D2653,metadata!$B$2:$S$451,11,0)</f>
        <v>Drosophila lacertosa</v>
      </c>
      <c r="O2653" t="str">
        <f>VLOOKUP($D2653,metadata!$B$2:$S$451,12,0)</f>
        <v>diptera</v>
      </c>
      <c r="P2653" t="str">
        <f>VLOOKUP($D2653,metadata!$B$2:$S$451,13,0)</f>
        <v>wakkanai</v>
      </c>
      <c r="Q2653">
        <f>VLOOKUP($D2653,metadata!$B$2:$S$451,14,0)</f>
        <v>45.397500000000001</v>
      </c>
      <c r="R2653">
        <f>VLOOKUP($D2653,metadata!$B$2:$S$451,15,0)</f>
        <v>141.70088100000001</v>
      </c>
      <c r="S2653" t="str">
        <f>VLOOKUP($D2653,metadata!$B$2:$S$451,16,0)</f>
        <v/>
      </c>
      <c r="T2653">
        <f>VLOOKUP($D2653,metadata!$B$2:$S$451,17,0)</f>
        <v>40</v>
      </c>
      <c r="U2653" t="str">
        <f>VLOOKUP($D2653,metadata!$B$2:$S$451,18,0)</f>
        <v/>
      </c>
      <c r="V2653">
        <f>VLOOKUP($D2653,metadata!$B$2:$Z$451,19,0)</f>
        <v>60</v>
      </c>
      <c r="W2653" t="str">
        <f>VLOOKUP($D2653,metadata!$B$2:$Z$451,20,0)</f>
        <v>global average</v>
      </c>
      <c r="X2653" t="str">
        <f>VLOOKUP($D2653,metadata!$B$2:$Z$500,21,0)</f>
        <v/>
      </c>
      <c r="Y2653" t="str">
        <f>VLOOKUP($D2653,metadata!$B$2:$Z$500,22,0)</f>
        <v/>
      </c>
      <c r="Z2653" t="str">
        <f>VLOOKUP($D2653,metadata!$B$2:$Z$500,23,0)</f>
        <v/>
      </c>
      <c r="AA2653" t="str">
        <f>VLOOKUP($D2653,metadata!$B$2:$Z$500,24,0)</f>
        <v/>
      </c>
      <c r="AB2653" t="str">
        <f>VLOOKUP($D2653,metadata!$B$2:$Z$500,25,0)</f>
        <v/>
      </c>
      <c r="AF2653">
        <f>IF(AE2653="",V2653,AE2653)</f>
        <v>60</v>
      </c>
      <c r="AH2653" t="str">
        <f>IF(AD2653&lt;1.1,"x","")</f>
        <v>x</v>
      </c>
    </row>
    <row r="2654" spans="3:36" x14ac:dyDescent="0.3">
      <c r="C2654">
        <v>2654</v>
      </c>
      <c r="D2654" t="str">
        <f t="shared" si="74"/>
        <v>61-wakkanai</v>
      </c>
      <c r="E2654" t="str">
        <f>VLOOKUP($D2654,metadata!$B$2:$S$451,2,0)</f>
        <v>ichijo, N</v>
      </c>
      <c r="F2654" t="str">
        <f>VLOOKUP($D2654,metadata!$B$2:$S$451,3,0)</f>
        <v>DISJUNCTIVE CLINE OF CRITICAL PHOTOPERIOD IN THE REPRODUCTIVE DIAPAUSE OF DROSOPHILA LACERTOSA</v>
      </c>
      <c r="G2654" t="str">
        <f>VLOOKUP($D2654,metadata!$B$2:$S$451,4,0)</f>
        <v>http://onlinelibrary.wiley.com/doi/10.1111/j.1558-5646.1986.tb00482.x/epdf</v>
      </c>
      <c r="H2654" t="str">
        <f>VLOOKUP($D2654,metadata!$B$2:$S$451,5,0)</f>
        <v>y-ask</v>
      </c>
      <c r="I2654" t="str">
        <f>VLOOKUP($D2654,metadata!$B$2:$S$451,6,0)</f>
        <v>a</v>
      </c>
      <c r="J2654" t="str">
        <f>VLOOKUP($D2654,metadata!$B$2:$S$451,7,0)</f>
        <v>i</v>
      </c>
      <c r="K2654">
        <f>VLOOKUP($D2654,metadata!$B$2:$S$451,8,0)</f>
        <v>13</v>
      </c>
      <c r="L2654">
        <f>VLOOKUP($D2654,metadata!$B$2:$S$451,9,0)</f>
        <v>7</v>
      </c>
      <c r="M2654" t="str">
        <f>VLOOKUP($D2654,metadata!$B$2:$S$451,10,0)</f>
        <v/>
      </c>
      <c r="N2654" t="str">
        <f>VLOOKUP($D2654,metadata!$B$2:$S$451,11,0)</f>
        <v>Drosophila lacertosa</v>
      </c>
      <c r="O2654" t="str">
        <f>VLOOKUP($D2654,metadata!$B$2:$S$451,12,0)</f>
        <v>diptera</v>
      </c>
      <c r="P2654" t="str">
        <f>VLOOKUP($D2654,metadata!$B$2:$S$451,13,0)</f>
        <v>wakkanai</v>
      </c>
      <c r="Q2654">
        <f>VLOOKUP($D2654,metadata!$B$2:$S$451,14,0)</f>
        <v>45.397500000000001</v>
      </c>
      <c r="R2654">
        <f>VLOOKUP($D2654,metadata!$B$2:$S$451,15,0)</f>
        <v>141.70088100000001</v>
      </c>
      <c r="S2654" t="str">
        <f>VLOOKUP($D2654,metadata!$B$2:$S$451,16,0)</f>
        <v/>
      </c>
      <c r="T2654">
        <f>VLOOKUP($D2654,metadata!$B$2:$S$451,17,0)</f>
        <v>40</v>
      </c>
      <c r="U2654" t="str">
        <f>VLOOKUP($D2654,metadata!$B$2:$S$451,18,0)</f>
        <v/>
      </c>
      <c r="V2654">
        <f>VLOOKUP($D2654,metadata!$B$2:$Z$451,19,0)</f>
        <v>60</v>
      </c>
      <c r="W2654" t="str">
        <f>VLOOKUP($D2654,metadata!$B$2:$Z$451,20,0)</f>
        <v>global average</v>
      </c>
      <c r="X2654" t="str">
        <f>VLOOKUP($D2654,metadata!$B$2:$Z$500,21,0)</f>
        <v/>
      </c>
      <c r="Y2654" t="str">
        <f>VLOOKUP($D2654,metadata!$B$2:$Z$500,22,0)</f>
        <v/>
      </c>
      <c r="Z2654" t="str">
        <f>VLOOKUP($D2654,metadata!$B$2:$Z$500,23,0)</f>
        <v/>
      </c>
      <c r="AA2654" t="str">
        <f>VLOOKUP($D2654,metadata!$B$2:$Z$500,24,0)</f>
        <v/>
      </c>
      <c r="AB2654" t="str">
        <f>VLOOKUP($D2654,metadata!$B$2:$Z$500,25,0)</f>
        <v/>
      </c>
      <c r="AF2654">
        <f>IF(AE2654="",V2654,AE2654)</f>
        <v>60</v>
      </c>
      <c r="AH2654" t="str">
        <f>IF(AD2654&lt;1.1,"x","")</f>
        <v>x</v>
      </c>
    </row>
    <row r="2655" spans="3:36" x14ac:dyDescent="0.3">
      <c r="C2655">
        <v>2655</v>
      </c>
      <c r="D2655" t="str">
        <f t="shared" si="74"/>
        <v>61-wakkanai</v>
      </c>
      <c r="E2655" t="str">
        <f>VLOOKUP($D2655,metadata!$B$2:$S$451,2,0)</f>
        <v>ichijo, N</v>
      </c>
      <c r="F2655" t="str">
        <f>VLOOKUP($D2655,metadata!$B$2:$S$451,3,0)</f>
        <v>DISJUNCTIVE CLINE OF CRITICAL PHOTOPERIOD IN THE REPRODUCTIVE DIAPAUSE OF DROSOPHILA LACERTOSA</v>
      </c>
      <c r="G2655" t="str">
        <f>VLOOKUP($D2655,metadata!$B$2:$S$451,4,0)</f>
        <v>http://onlinelibrary.wiley.com/doi/10.1111/j.1558-5646.1986.tb00482.x/epdf</v>
      </c>
      <c r="H2655" t="str">
        <f>VLOOKUP($D2655,metadata!$B$2:$S$451,5,0)</f>
        <v>y-ask</v>
      </c>
      <c r="I2655" t="str">
        <f>VLOOKUP($D2655,metadata!$B$2:$S$451,6,0)</f>
        <v>a</v>
      </c>
      <c r="J2655" t="str">
        <f>VLOOKUP($D2655,metadata!$B$2:$S$451,7,0)</f>
        <v>i</v>
      </c>
      <c r="K2655">
        <f>VLOOKUP($D2655,metadata!$B$2:$S$451,8,0)</f>
        <v>13</v>
      </c>
      <c r="L2655">
        <f>VLOOKUP($D2655,metadata!$B$2:$S$451,9,0)</f>
        <v>7</v>
      </c>
      <c r="M2655" t="str">
        <f>VLOOKUP($D2655,metadata!$B$2:$S$451,10,0)</f>
        <v/>
      </c>
      <c r="N2655" t="str">
        <f>VLOOKUP($D2655,metadata!$B$2:$S$451,11,0)</f>
        <v>Drosophila lacertosa</v>
      </c>
      <c r="O2655" t="str">
        <f>VLOOKUP($D2655,metadata!$B$2:$S$451,12,0)</f>
        <v>diptera</v>
      </c>
      <c r="P2655" t="str">
        <f>VLOOKUP($D2655,metadata!$B$2:$S$451,13,0)</f>
        <v>wakkanai</v>
      </c>
      <c r="Q2655">
        <f>VLOOKUP($D2655,metadata!$B$2:$S$451,14,0)</f>
        <v>45.397500000000001</v>
      </c>
      <c r="R2655">
        <f>VLOOKUP($D2655,metadata!$B$2:$S$451,15,0)</f>
        <v>141.70088100000001</v>
      </c>
      <c r="S2655" t="str">
        <f>VLOOKUP($D2655,metadata!$B$2:$S$451,16,0)</f>
        <v/>
      </c>
      <c r="T2655">
        <f>VLOOKUP($D2655,metadata!$B$2:$S$451,17,0)</f>
        <v>40</v>
      </c>
      <c r="U2655" t="str">
        <f>VLOOKUP($D2655,metadata!$B$2:$S$451,18,0)</f>
        <v/>
      </c>
      <c r="V2655">
        <f>VLOOKUP($D2655,metadata!$B$2:$Z$451,19,0)</f>
        <v>60</v>
      </c>
      <c r="W2655" t="str">
        <f>VLOOKUP($D2655,metadata!$B$2:$Z$451,20,0)</f>
        <v>global average</v>
      </c>
      <c r="X2655" t="str">
        <f>VLOOKUP($D2655,metadata!$B$2:$Z$500,21,0)</f>
        <v/>
      </c>
      <c r="Y2655" t="str">
        <f>VLOOKUP($D2655,metadata!$B$2:$Z$500,22,0)</f>
        <v/>
      </c>
      <c r="Z2655" t="str">
        <f>VLOOKUP($D2655,metadata!$B$2:$Z$500,23,0)</f>
        <v/>
      </c>
      <c r="AA2655" t="str">
        <f>VLOOKUP($D2655,metadata!$B$2:$Z$500,24,0)</f>
        <v/>
      </c>
      <c r="AB2655" t="str">
        <f>VLOOKUP($D2655,metadata!$B$2:$Z$500,25,0)</f>
        <v/>
      </c>
      <c r="AF2655">
        <f>IF(AE2655="",V2655,AE2655)</f>
        <v>60</v>
      </c>
      <c r="AH2655" t="str">
        <f>IF(AD2655&lt;1.1,"x","")</f>
        <v>x</v>
      </c>
    </row>
    <row r="2656" spans="3:36" x14ac:dyDescent="0.3">
      <c r="C2656">
        <v>2656</v>
      </c>
      <c r="D2656" t="str">
        <f t="shared" si="74"/>
        <v>61-wakkanai</v>
      </c>
      <c r="E2656" t="str">
        <f>VLOOKUP($D2656,metadata!$B$2:$S$451,2,0)</f>
        <v>ichijo, N</v>
      </c>
      <c r="F2656" t="str">
        <f>VLOOKUP($D2656,metadata!$B$2:$S$451,3,0)</f>
        <v>DISJUNCTIVE CLINE OF CRITICAL PHOTOPERIOD IN THE REPRODUCTIVE DIAPAUSE OF DROSOPHILA LACERTOSA</v>
      </c>
      <c r="G2656" t="str">
        <f>VLOOKUP($D2656,metadata!$B$2:$S$451,4,0)</f>
        <v>http://onlinelibrary.wiley.com/doi/10.1111/j.1558-5646.1986.tb00482.x/epdf</v>
      </c>
      <c r="H2656" t="str">
        <f>VLOOKUP($D2656,metadata!$B$2:$S$451,5,0)</f>
        <v>y-ask</v>
      </c>
      <c r="I2656" t="str">
        <f>VLOOKUP($D2656,metadata!$B$2:$S$451,6,0)</f>
        <v>a</v>
      </c>
      <c r="J2656" t="str">
        <f>VLOOKUP($D2656,metadata!$B$2:$S$451,7,0)</f>
        <v>i</v>
      </c>
      <c r="K2656">
        <f>VLOOKUP($D2656,metadata!$B$2:$S$451,8,0)</f>
        <v>13</v>
      </c>
      <c r="L2656">
        <f>VLOOKUP($D2656,metadata!$B$2:$S$451,9,0)</f>
        <v>7</v>
      </c>
      <c r="M2656" t="str">
        <f>VLOOKUP($D2656,metadata!$B$2:$S$451,10,0)</f>
        <v/>
      </c>
      <c r="N2656" t="str">
        <f>VLOOKUP($D2656,metadata!$B$2:$S$451,11,0)</f>
        <v>Drosophila lacertosa</v>
      </c>
      <c r="O2656" t="str">
        <f>VLOOKUP($D2656,metadata!$B$2:$S$451,12,0)</f>
        <v>diptera</v>
      </c>
      <c r="P2656" t="str">
        <f>VLOOKUP($D2656,metadata!$B$2:$S$451,13,0)</f>
        <v>wakkanai</v>
      </c>
      <c r="Q2656">
        <f>VLOOKUP($D2656,metadata!$B$2:$S$451,14,0)</f>
        <v>45.397500000000001</v>
      </c>
      <c r="R2656">
        <f>VLOOKUP($D2656,metadata!$B$2:$S$451,15,0)</f>
        <v>141.70088100000001</v>
      </c>
      <c r="S2656" t="str">
        <f>VLOOKUP($D2656,metadata!$B$2:$S$451,16,0)</f>
        <v/>
      </c>
      <c r="T2656">
        <f>VLOOKUP($D2656,metadata!$B$2:$S$451,17,0)</f>
        <v>40</v>
      </c>
      <c r="U2656" t="str">
        <f>VLOOKUP($D2656,metadata!$B$2:$S$451,18,0)</f>
        <v/>
      </c>
      <c r="V2656">
        <f>VLOOKUP($D2656,metadata!$B$2:$Z$451,19,0)</f>
        <v>60</v>
      </c>
      <c r="W2656" t="str">
        <f>VLOOKUP($D2656,metadata!$B$2:$Z$451,20,0)</f>
        <v>global average</v>
      </c>
      <c r="X2656" t="str">
        <f>VLOOKUP($D2656,metadata!$B$2:$Z$500,21,0)</f>
        <v/>
      </c>
      <c r="Y2656" t="str">
        <f>VLOOKUP($D2656,metadata!$B$2:$Z$500,22,0)</f>
        <v/>
      </c>
      <c r="Z2656" t="str">
        <f>VLOOKUP($D2656,metadata!$B$2:$Z$500,23,0)</f>
        <v/>
      </c>
      <c r="AA2656" t="str">
        <f>VLOOKUP($D2656,metadata!$B$2:$Z$500,24,0)</f>
        <v/>
      </c>
      <c r="AB2656" t="str">
        <f>VLOOKUP($D2656,metadata!$B$2:$Z$500,25,0)</f>
        <v/>
      </c>
      <c r="AF2656">
        <f>IF(AE2656="",V2656,AE2656)</f>
        <v>60</v>
      </c>
      <c r="AH2656" t="str">
        <f>IF(AD2656&lt;1.1,"x","")</f>
        <v>x</v>
      </c>
    </row>
    <row r="2657" spans="3:34" x14ac:dyDescent="0.3">
      <c r="C2657">
        <v>2657</v>
      </c>
      <c r="D2657" t="str">
        <f t="shared" si="74"/>
        <v>61-wakkanai</v>
      </c>
      <c r="E2657" t="str">
        <f>VLOOKUP($D2657,metadata!$B$2:$S$451,2,0)</f>
        <v>ichijo, N</v>
      </c>
      <c r="F2657" t="str">
        <f>VLOOKUP($D2657,metadata!$B$2:$S$451,3,0)</f>
        <v>DISJUNCTIVE CLINE OF CRITICAL PHOTOPERIOD IN THE REPRODUCTIVE DIAPAUSE OF DROSOPHILA LACERTOSA</v>
      </c>
      <c r="G2657" t="str">
        <f>VLOOKUP($D2657,metadata!$B$2:$S$451,4,0)</f>
        <v>http://onlinelibrary.wiley.com/doi/10.1111/j.1558-5646.1986.tb00482.x/epdf</v>
      </c>
      <c r="H2657" t="str">
        <f>VLOOKUP($D2657,metadata!$B$2:$S$451,5,0)</f>
        <v>y-ask</v>
      </c>
      <c r="I2657" t="str">
        <f>VLOOKUP($D2657,metadata!$B$2:$S$451,6,0)</f>
        <v>a</v>
      </c>
      <c r="J2657" t="str">
        <f>VLOOKUP($D2657,metadata!$B$2:$S$451,7,0)</f>
        <v>i</v>
      </c>
      <c r="K2657">
        <f>VLOOKUP($D2657,metadata!$B$2:$S$451,8,0)</f>
        <v>13</v>
      </c>
      <c r="L2657">
        <f>VLOOKUP($D2657,metadata!$B$2:$S$451,9,0)</f>
        <v>7</v>
      </c>
      <c r="M2657" t="str">
        <f>VLOOKUP($D2657,metadata!$B$2:$S$451,10,0)</f>
        <v/>
      </c>
      <c r="N2657" t="str">
        <f>VLOOKUP($D2657,metadata!$B$2:$S$451,11,0)</f>
        <v>Drosophila lacertosa</v>
      </c>
      <c r="O2657" t="str">
        <f>VLOOKUP($D2657,metadata!$B$2:$S$451,12,0)</f>
        <v>diptera</v>
      </c>
      <c r="P2657" t="str">
        <f>VLOOKUP($D2657,metadata!$B$2:$S$451,13,0)</f>
        <v>wakkanai</v>
      </c>
      <c r="Q2657">
        <f>VLOOKUP($D2657,metadata!$B$2:$S$451,14,0)</f>
        <v>45.397500000000001</v>
      </c>
      <c r="R2657">
        <f>VLOOKUP($D2657,metadata!$B$2:$S$451,15,0)</f>
        <v>141.70088100000001</v>
      </c>
      <c r="S2657" t="str">
        <f>VLOOKUP($D2657,metadata!$B$2:$S$451,16,0)</f>
        <v/>
      </c>
      <c r="T2657">
        <f>VLOOKUP($D2657,metadata!$B$2:$S$451,17,0)</f>
        <v>40</v>
      </c>
      <c r="U2657" t="str">
        <f>VLOOKUP($D2657,metadata!$B$2:$S$451,18,0)</f>
        <v/>
      </c>
      <c r="V2657">
        <f>VLOOKUP($D2657,metadata!$B$2:$Z$451,19,0)</f>
        <v>60</v>
      </c>
      <c r="W2657" t="str">
        <f>VLOOKUP($D2657,metadata!$B$2:$Z$451,20,0)</f>
        <v>global average</v>
      </c>
      <c r="X2657" t="str">
        <f>VLOOKUP($D2657,metadata!$B$2:$Z$500,21,0)</f>
        <v/>
      </c>
      <c r="Y2657" t="str">
        <f>VLOOKUP($D2657,metadata!$B$2:$Z$500,22,0)</f>
        <v/>
      </c>
      <c r="Z2657" t="str">
        <f>VLOOKUP($D2657,metadata!$B$2:$Z$500,23,0)</f>
        <v/>
      </c>
      <c r="AA2657" t="str">
        <f>VLOOKUP($D2657,metadata!$B$2:$Z$500,24,0)</f>
        <v/>
      </c>
      <c r="AB2657" t="str">
        <f>VLOOKUP($D2657,metadata!$B$2:$Z$500,25,0)</f>
        <v/>
      </c>
      <c r="AF2657">
        <f>IF(AE2657="",V2657,AE2657)</f>
        <v>60</v>
      </c>
      <c r="AH2657" t="str">
        <f>IF(AD2657&lt;1.1,"x","")</f>
        <v>x</v>
      </c>
    </row>
    <row r="2658" spans="3:34" x14ac:dyDescent="0.3">
      <c r="C2658">
        <v>2658</v>
      </c>
      <c r="D2658" t="str">
        <f t="shared" si="74"/>
        <v>61-wakkanai</v>
      </c>
      <c r="E2658" t="str">
        <f>VLOOKUP($D2658,metadata!$B$2:$S$451,2,0)</f>
        <v>ichijo, N</v>
      </c>
      <c r="F2658" t="str">
        <f>VLOOKUP($D2658,metadata!$B$2:$S$451,3,0)</f>
        <v>DISJUNCTIVE CLINE OF CRITICAL PHOTOPERIOD IN THE REPRODUCTIVE DIAPAUSE OF DROSOPHILA LACERTOSA</v>
      </c>
      <c r="G2658" t="str">
        <f>VLOOKUP($D2658,metadata!$B$2:$S$451,4,0)</f>
        <v>http://onlinelibrary.wiley.com/doi/10.1111/j.1558-5646.1986.tb00482.x/epdf</v>
      </c>
      <c r="H2658" t="str">
        <f>VLOOKUP($D2658,metadata!$B$2:$S$451,5,0)</f>
        <v>y-ask</v>
      </c>
      <c r="I2658" t="str">
        <f>VLOOKUP($D2658,metadata!$B$2:$S$451,6,0)</f>
        <v>a</v>
      </c>
      <c r="J2658" t="str">
        <f>VLOOKUP($D2658,metadata!$B$2:$S$451,7,0)</f>
        <v>i</v>
      </c>
      <c r="K2658">
        <f>VLOOKUP($D2658,metadata!$B$2:$S$451,8,0)</f>
        <v>13</v>
      </c>
      <c r="L2658">
        <f>VLOOKUP($D2658,metadata!$B$2:$S$451,9,0)</f>
        <v>7</v>
      </c>
      <c r="M2658" t="str">
        <f>VLOOKUP($D2658,metadata!$B$2:$S$451,10,0)</f>
        <v/>
      </c>
      <c r="N2658" t="str">
        <f>VLOOKUP($D2658,metadata!$B$2:$S$451,11,0)</f>
        <v>Drosophila lacertosa</v>
      </c>
      <c r="O2658" t="str">
        <f>VLOOKUP($D2658,metadata!$B$2:$S$451,12,0)</f>
        <v>diptera</v>
      </c>
      <c r="P2658" t="str">
        <f>VLOOKUP($D2658,metadata!$B$2:$S$451,13,0)</f>
        <v>wakkanai</v>
      </c>
      <c r="Q2658">
        <f>VLOOKUP($D2658,metadata!$B$2:$S$451,14,0)</f>
        <v>45.397500000000001</v>
      </c>
      <c r="R2658">
        <f>VLOOKUP($D2658,metadata!$B$2:$S$451,15,0)</f>
        <v>141.70088100000001</v>
      </c>
      <c r="S2658" t="str">
        <f>VLOOKUP($D2658,metadata!$B$2:$S$451,16,0)</f>
        <v/>
      </c>
      <c r="T2658">
        <f>VLOOKUP($D2658,metadata!$B$2:$S$451,17,0)</f>
        <v>40</v>
      </c>
      <c r="U2658" t="str">
        <f>VLOOKUP($D2658,metadata!$B$2:$S$451,18,0)</f>
        <v/>
      </c>
      <c r="V2658">
        <f>VLOOKUP($D2658,metadata!$B$2:$Z$451,19,0)</f>
        <v>60</v>
      </c>
      <c r="W2658" t="str">
        <f>VLOOKUP($D2658,metadata!$B$2:$Z$451,20,0)</f>
        <v>global average</v>
      </c>
      <c r="X2658" t="str">
        <f>VLOOKUP($D2658,metadata!$B$2:$Z$500,21,0)</f>
        <v/>
      </c>
      <c r="Y2658" t="str">
        <f>VLOOKUP($D2658,metadata!$B$2:$Z$500,22,0)</f>
        <v/>
      </c>
      <c r="Z2658" t="str">
        <f>VLOOKUP($D2658,metadata!$B$2:$Z$500,23,0)</f>
        <v/>
      </c>
      <c r="AA2658" t="str">
        <f>VLOOKUP($D2658,metadata!$B$2:$Z$500,24,0)</f>
        <v/>
      </c>
      <c r="AB2658" t="str">
        <f>VLOOKUP($D2658,metadata!$B$2:$Z$500,25,0)</f>
        <v/>
      </c>
      <c r="AF2658">
        <f>IF(AE2658="",V2658,AE2658)</f>
        <v>60</v>
      </c>
      <c r="AH2658" t="str">
        <f>IF(AD2658&lt;1.1,"x","")</f>
        <v>x</v>
      </c>
    </row>
    <row r="2659" spans="3:34" x14ac:dyDescent="0.3">
      <c r="C2659">
        <v>2659</v>
      </c>
      <c r="D2659" t="str">
        <f t="shared" si="74"/>
        <v>61-wakkanai</v>
      </c>
      <c r="E2659" t="str">
        <f>VLOOKUP($D2659,metadata!$B$2:$S$451,2,0)</f>
        <v>ichijo, N</v>
      </c>
      <c r="F2659" t="str">
        <f>VLOOKUP($D2659,metadata!$B$2:$S$451,3,0)</f>
        <v>DISJUNCTIVE CLINE OF CRITICAL PHOTOPERIOD IN THE REPRODUCTIVE DIAPAUSE OF DROSOPHILA LACERTOSA</v>
      </c>
      <c r="G2659" t="str">
        <f>VLOOKUP($D2659,metadata!$B$2:$S$451,4,0)</f>
        <v>http://onlinelibrary.wiley.com/doi/10.1111/j.1558-5646.1986.tb00482.x/epdf</v>
      </c>
      <c r="H2659" t="str">
        <f>VLOOKUP($D2659,metadata!$B$2:$S$451,5,0)</f>
        <v>y-ask</v>
      </c>
      <c r="I2659" t="str">
        <f>VLOOKUP($D2659,metadata!$B$2:$S$451,6,0)</f>
        <v>a</v>
      </c>
      <c r="J2659" t="str">
        <f>VLOOKUP($D2659,metadata!$B$2:$S$451,7,0)</f>
        <v>i</v>
      </c>
      <c r="K2659">
        <f>VLOOKUP($D2659,metadata!$B$2:$S$451,8,0)</f>
        <v>13</v>
      </c>
      <c r="L2659">
        <f>VLOOKUP($D2659,metadata!$B$2:$S$451,9,0)</f>
        <v>7</v>
      </c>
      <c r="M2659" t="str">
        <f>VLOOKUP($D2659,metadata!$B$2:$S$451,10,0)</f>
        <v/>
      </c>
      <c r="N2659" t="str">
        <f>VLOOKUP($D2659,metadata!$B$2:$S$451,11,0)</f>
        <v>Drosophila lacertosa</v>
      </c>
      <c r="O2659" t="str">
        <f>VLOOKUP($D2659,metadata!$B$2:$S$451,12,0)</f>
        <v>diptera</v>
      </c>
      <c r="P2659" t="str">
        <f>VLOOKUP($D2659,metadata!$B$2:$S$451,13,0)</f>
        <v>wakkanai</v>
      </c>
      <c r="Q2659">
        <f>VLOOKUP($D2659,metadata!$B$2:$S$451,14,0)</f>
        <v>45.397500000000001</v>
      </c>
      <c r="R2659">
        <f>VLOOKUP($D2659,metadata!$B$2:$S$451,15,0)</f>
        <v>141.70088100000001</v>
      </c>
      <c r="S2659" t="str">
        <f>VLOOKUP($D2659,metadata!$B$2:$S$451,16,0)</f>
        <v/>
      </c>
      <c r="T2659">
        <f>VLOOKUP($D2659,metadata!$B$2:$S$451,17,0)</f>
        <v>40</v>
      </c>
      <c r="U2659" t="str">
        <f>VLOOKUP($D2659,metadata!$B$2:$S$451,18,0)</f>
        <v/>
      </c>
      <c r="V2659">
        <f>VLOOKUP($D2659,metadata!$B$2:$Z$451,19,0)</f>
        <v>60</v>
      </c>
      <c r="W2659" t="str">
        <f>VLOOKUP($D2659,metadata!$B$2:$Z$451,20,0)</f>
        <v>global average</v>
      </c>
      <c r="X2659" t="str">
        <f>VLOOKUP($D2659,metadata!$B$2:$Z$500,21,0)</f>
        <v/>
      </c>
      <c r="Y2659" t="str">
        <f>VLOOKUP($D2659,metadata!$B$2:$Z$500,22,0)</f>
        <v/>
      </c>
      <c r="Z2659" t="str">
        <f>VLOOKUP($D2659,metadata!$B$2:$Z$500,23,0)</f>
        <v/>
      </c>
      <c r="AA2659" t="str">
        <f>VLOOKUP($D2659,metadata!$B$2:$Z$500,24,0)</f>
        <v/>
      </c>
      <c r="AB2659" t="str">
        <f>VLOOKUP($D2659,metadata!$B$2:$Z$500,25,0)</f>
        <v/>
      </c>
      <c r="AF2659">
        <f>IF(AE2659="",V2659,AE2659)</f>
        <v>60</v>
      </c>
      <c r="AH2659" t="str">
        <f>IF(AD2659&lt;1.1,"x","")</f>
        <v>x</v>
      </c>
    </row>
    <row r="2660" spans="3:34" x14ac:dyDescent="0.3">
      <c r="C2660">
        <v>2660</v>
      </c>
      <c r="D2660" t="str">
        <f t="shared" si="74"/>
        <v>61-onishica</v>
      </c>
      <c r="E2660" t="str">
        <f>VLOOKUP($D2660,metadata!$B$2:$S$451,2,0)</f>
        <v>ichijo, N</v>
      </c>
      <c r="F2660" t="str">
        <f>VLOOKUP($D2660,metadata!$B$2:$S$451,3,0)</f>
        <v>DISJUNCTIVE CLINE OF CRITICAL PHOTOPERIOD IN THE REPRODUCTIVE DIAPAUSE OF DROSOPHILA LACERTOSA</v>
      </c>
      <c r="G2660" t="str">
        <f>VLOOKUP($D2660,metadata!$B$2:$S$451,4,0)</f>
        <v>http://onlinelibrary.wiley.com/doi/10.1111/j.1558-5646.1986.tb00482.x/epdf</v>
      </c>
      <c r="H2660" t="str">
        <f>VLOOKUP($D2660,metadata!$B$2:$S$451,5,0)</f>
        <v>y-ask</v>
      </c>
      <c r="I2660" t="str">
        <f>VLOOKUP($D2660,metadata!$B$2:$S$451,6,0)</f>
        <v>a</v>
      </c>
      <c r="J2660" t="str">
        <f>VLOOKUP($D2660,metadata!$B$2:$S$451,7,0)</f>
        <v>i</v>
      </c>
      <c r="K2660">
        <f>VLOOKUP($D2660,metadata!$B$2:$S$451,8,0)</f>
        <v>13</v>
      </c>
      <c r="L2660">
        <f>VLOOKUP($D2660,metadata!$B$2:$S$451,9,0)</f>
        <v>7</v>
      </c>
      <c r="M2660" t="str">
        <f>VLOOKUP($D2660,metadata!$B$2:$S$451,10,0)</f>
        <v/>
      </c>
      <c r="N2660" t="str">
        <f>VLOOKUP($D2660,metadata!$B$2:$S$451,11,0)</f>
        <v>Drosophila lacertosa</v>
      </c>
      <c r="O2660" t="str">
        <f>VLOOKUP($D2660,metadata!$B$2:$S$451,12,0)</f>
        <v>diptera</v>
      </c>
      <c r="P2660" t="str">
        <f>VLOOKUP($D2660,metadata!$B$2:$S$451,13,0)</f>
        <v>onishica</v>
      </c>
      <c r="Q2660">
        <f>VLOOKUP($D2660,metadata!$B$2:$S$451,14,0)</f>
        <v>44.1666666666667</v>
      </c>
      <c r="R2660">
        <f>VLOOKUP($D2660,metadata!$B$2:$S$451,15,0)</f>
        <v>141.662758</v>
      </c>
      <c r="S2660" t="str">
        <f>VLOOKUP($D2660,metadata!$B$2:$S$451,16,0)</f>
        <v/>
      </c>
      <c r="T2660">
        <f>VLOOKUP($D2660,metadata!$B$2:$S$451,17,0)</f>
        <v>30</v>
      </c>
      <c r="U2660" t="str">
        <f>VLOOKUP($D2660,metadata!$B$2:$S$451,18,0)</f>
        <v/>
      </c>
      <c r="V2660">
        <f>VLOOKUP($D2660,metadata!$B$2:$Z$451,19,0)</f>
        <v>60</v>
      </c>
      <c r="W2660" t="str">
        <f>VLOOKUP($D2660,metadata!$B$2:$Z$451,20,0)</f>
        <v>global average</v>
      </c>
      <c r="X2660" t="str">
        <f>VLOOKUP($D2660,metadata!$B$2:$Z$500,21,0)</f>
        <v/>
      </c>
      <c r="Y2660" t="str">
        <f>VLOOKUP($D2660,metadata!$B$2:$Z$500,22,0)</f>
        <v/>
      </c>
      <c r="Z2660" t="str">
        <f>VLOOKUP($D2660,metadata!$B$2:$Z$500,23,0)</f>
        <v/>
      </c>
      <c r="AA2660" t="str">
        <f>VLOOKUP($D2660,metadata!$B$2:$Z$500,24,0)</f>
        <v/>
      </c>
      <c r="AB2660" t="str">
        <f>VLOOKUP($D2660,metadata!$B$2:$Z$500,25,0)</f>
        <v>uses cited °N but °E from obira (coastline is parallel to E)</v>
      </c>
      <c r="AF2660">
        <f>IF(AE2660="",V2660,AE2660)</f>
        <v>60</v>
      </c>
      <c r="AH2660" t="str">
        <f>IF(AD2660&lt;1.1,"x","")</f>
        <v>x</v>
      </c>
    </row>
    <row r="2661" spans="3:34" x14ac:dyDescent="0.3">
      <c r="C2661">
        <v>2661</v>
      </c>
      <c r="D2661" t="str">
        <f t="shared" ref="D2661:D2724" si="75">VLOOKUP(C2661,$A$1:$B$500,2)</f>
        <v>61-onishica</v>
      </c>
      <c r="E2661" t="str">
        <f>VLOOKUP($D2661,metadata!$B$2:$S$451,2,0)</f>
        <v>ichijo, N</v>
      </c>
      <c r="F2661" t="str">
        <f>VLOOKUP($D2661,metadata!$B$2:$S$451,3,0)</f>
        <v>DISJUNCTIVE CLINE OF CRITICAL PHOTOPERIOD IN THE REPRODUCTIVE DIAPAUSE OF DROSOPHILA LACERTOSA</v>
      </c>
      <c r="G2661" t="str">
        <f>VLOOKUP($D2661,metadata!$B$2:$S$451,4,0)</f>
        <v>http://onlinelibrary.wiley.com/doi/10.1111/j.1558-5646.1986.tb00482.x/epdf</v>
      </c>
      <c r="H2661" t="str">
        <f>VLOOKUP($D2661,metadata!$B$2:$S$451,5,0)</f>
        <v>y-ask</v>
      </c>
      <c r="I2661" t="str">
        <f>VLOOKUP($D2661,metadata!$B$2:$S$451,6,0)</f>
        <v>a</v>
      </c>
      <c r="J2661" t="str">
        <f>VLOOKUP($D2661,metadata!$B$2:$S$451,7,0)</f>
        <v>i</v>
      </c>
      <c r="K2661">
        <f>VLOOKUP($D2661,metadata!$B$2:$S$451,8,0)</f>
        <v>13</v>
      </c>
      <c r="L2661">
        <f>VLOOKUP($D2661,metadata!$B$2:$S$451,9,0)</f>
        <v>7</v>
      </c>
      <c r="M2661" t="str">
        <f>VLOOKUP($D2661,metadata!$B$2:$S$451,10,0)</f>
        <v/>
      </c>
      <c r="N2661" t="str">
        <f>VLOOKUP($D2661,metadata!$B$2:$S$451,11,0)</f>
        <v>Drosophila lacertosa</v>
      </c>
      <c r="O2661" t="str">
        <f>VLOOKUP($D2661,metadata!$B$2:$S$451,12,0)</f>
        <v>diptera</v>
      </c>
      <c r="P2661" t="str">
        <f>VLOOKUP($D2661,metadata!$B$2:$S$451,13,0)</f>
        <v>onishica</v>
      </c>
      <c r="Q2661">
        <f>VLOOKUP($D2661,metadata!$B$2:$S$451,14,0)</f>
        <v>44.1666666666667</v>
      </c>
      <c r="R2661">
        <f>VLOOKUP($D2661,metadata!$B$2:$S$451,15,0)</f>
        <v>141.662758</v>
      </c>
      <c r="S2661" t="str">
        <f>VLOOKUP($D2661,metadata!$B$2:$S$451,16,0)</f>
        <v/>
      </c>
      <c r="T2661">
        <f>VLOOKUP($D2661,metadata!$B$2:$S$451,17,0)</f>
        <v>30</v>
      </c>
      <c r="U2661" t="str">
        <f>VLOOKUP($D2661,metadata!$B$2:$S$451,18,0)</f>
        <v/>
      </c>
      <c r="V2661">
        <f>VLOOKUP($D2661,metadata!$B$2:$Z$451,19,0)</f>
        <v>60</v>
      </c>
      <c r="W2661" t="str">
        <f>VLOOKUP($D2661,metadata!$B$2:$Z$451,20,0)</f>
        <v>global average</v>
      </c>
      <c r="X2661" t="str">
        <f>VLOOKUP($D2661,metadata!$B$2:$Z$500,21,0)</f>
        <v/>
      </c>
      <c r="Y2661" t="str">
        <f>VLOOKUP($D2661,metadata!$B$2:$Z$500,22,0)</f>
        <v/>
      </c>
      <c r="Z2661" t="str">
        <f>VLOOKUP($D2661,metadata!$B$2:$Z$500,23,0)</f>
        <v/>
      </c>
      <c r="AA2661" t="str">
        <f>VLOOKUP($D2661,metadata!$B$2:$Z$500,24,0)</f>
        <v/>
      </c>
      <c r="AB2661" t="str">
        <f>VLOOKUP($D2661,metadata!$B$2:$Z$500,25,0)</f>
        <v>uses cited °N but °E from obira (coastline is parallel to E)</v>
      </c>
      <c r="AF2661">
        <f>IF(AE2661="",V2661,AE2661)</f>
        <v>60</v>
      </c>
      <c r="AH2661" t="str">
        <f>IF(AD2661&lt;1.1,"x","")</f>
        <v>x</v>
      </c>
    </row>
    <row r="2662" spans="3:34" x14ac:dyDescent="0.3">
      <c r="C2662">
        <v>2662</v>
      </c>
      <c r="D2662" t="str">
        <f t="shared" si="75"/>
        <v>61-onishica</v>
      </c>
      <c r="E2662" t="str">
        <f>VLOOKUP($D2662,metadata!$B$2:$S$451,2,0)</f>
        <v>ichijo, N</v>
      </c>
      <c r="F2662" t="str">
        <f>VLOOKUP($D2662,metadata!$B$2:$S$451,3,0)</f>
        <v>DISJUNCTIVE CLINE OF CRITICAL PHOTOPERIOD IN THE REPRODUCTIVE DIAPAUSE OF DROSOPHILA LACERTOSA</v>
      </c>
      <c r="G2662" t="str">
        <f>VLOOKUP($D2662,metadata!$B$2:$S$451,4,0)</f>
        <v>http://onlinelibrary.wiley.com/doi/10.1111/j.1558-5646.1986.tb00482.x/epdf</v>
      </c>
      <c r="H2662" t="str">
        <f>VLOOKUP($D2662,metadata!$B$2:$S$451,5,0)</f>
        <v>y-ask</v>
      </c>
      <c r="I2662" t="str">
        <f>VLOOKUP($D2662,metadata!$B$2:$S$451,6,0)</f>
        <v>a</v>
      </c>
      <c r="J2662" t="str">
        <f>VLOOKUP($D2662,metadata!$B$2:$S$451,7,0)</f>
        <v>i</v>
      </c>
      <c r="K2662">
        <f>VLOOKUP($D2662,metadata!$B$2:$S$451,8,0)</f>
        <v>13</v>
      </c>
      <c r="L2662">
        <f>VLOOKUP($D2662,metadata!$B$2:$S$451,9,0)</f>
        <v>7</v>
      </c>
      <c r="M2662" t="str">
        <f>VLOOKUP($D2662,metadata!$B$2:$S$451,10,0)</f>
        <v/>
      </c>
      <c r="N2662" t="str">
        <f>VLOOKUP($D2662,metadata!$B$2:$S$451,11,0)</f>
        <v>Drosophila lacertosa</v>
      </c>
      <c r="O2662" t="str">
        <f>VLOOKUP($D2662,metadata!$B$2:$S$451,12,0)</f>
        <v>diptera</v>
      </c>
      <c r="P2662" t="str">
        <f>VLOOKUP($D2662,metadata!$B$2:$S$451,13,0)</f>
        <v>onishica</v>
      </c>
      <c r="Q2662">
        <f>VLOOKUP($D2662,metadata!$B$2:$S$451,14,0)</f>
        <v>44.1666666666667</v>
      </c>
      <c r="R2662">
        <f>VLOOKUP($D2662,metadata!$B$2:$S$451,15,0)</f>
        <v>141.662758</v>
      </c>
      <c r="S2662" t="str">
        <f>VLOOKUP($D2662,metadata!$B$2:$S$451,16,0)</f>
        <v/>
      </c>
      <c r="T2662">
        <f>VLOOKUP($D2662,metadata!$B$2:$S$451,17,0)</f>
        <v>30</v>
      </c>
      <c r="U2662" t="str">
        <f>VLOOKUP($D2662,metadata!$B$2:$S$451,18,0)</f>
        <v/>
      </c>
      <c r="V2662">
        <f>VLOOKUP($D2662,metadata!$B$2:$Z$451,19,0)</f>
        <v>60</v>
      </c>
      <c r="W2662" t="str">
        <f>VLOOKUP($D2662,metadata!$B$2:$Z$451,20,0)</f>
        <v>global average</v>
      </c>
      <c r="X2662" t="str">
        <f>VLOOKUP($D2662,metadata!$B$2:$Z$500,21,0)</f>
        <v/>
      </c>
      <c r="Y2662" t="str">
        <f>VLOOKUP($D2662,metadata!$B$2:$Z$500,22,0)</f>
        <v/>
      </c>
      <c r="Z2662" t="str">
        <f>VLOOKUP($D2662,metadata!$B$2:$Z$500,23,0)</f>
        <v/>
      </c>
      <c r="AA2662" t="str">
        <f>VLOOKUP($D2662,metadata!$B$2:$Z$500,24,0)</f>
        <v/>
      </c>
      <c r="AB2662" t="str">
        <f>VLOOKUP($D2662,metadata!$B$2:$Z$500,25,0)</f>
        <v>uses cited °N but °E from obira (coastline is parallel to E)</v>
      </c>
      <c r="AF2662">
        <f>IF(AE2662="",V2662,AE2662)</f>
        <v>60</v>
      </c>
      <c r="AH2662" t="str">
        <f>IF(AD2662&lt;1.1,"x","")</f>
        <v>x</v>
      </c>
    </row>
    <row r="2663" spans="3:34" x14ac:dyDescent="0.3">
      <c r="C2663">
        <v>2663</v>
      </c>
      <c r="D2663" t="str">
        <f t="shared" si="75"/>
        <v>61-onishica</v>
      </c>
      <c r="E2663" t="str">
        <f>VLOOKUP($D2663,metadata!$B$2:$S$451,2,0)</f>
        <v>ichijo, N</v>
      </c>
      <c r="F2663" t="str">
        <f>VLOOKUP($D2663,metadata!$B$2:$S$451,3,0)</f>
        <v>DISJUNCTIVE CLINE OF CRITICAL PHOTOPERIOD IN THE REPRODUCTIVE DIAPAUSE OF DROSOPHILA LACERTOSA</v>
      </c>
      <c r="G2663" t="str">
        <f>VLOOKUP($D2663,metadata!$B$2:$S$451,4,0)</f>
        <v>http://onlinelibrary.wiley.com/doi/10.1111/j.1558-5646.1986.tb00482.x/epdf</v>
      </c>
      <c r="H2663" t="str">
        <f>VLOOKUP($D2663,metadata!$B$2:$S$451,5,0)</f>
        <v>y-ask</v>
      </c>
      <c r="I2663" t="str">
        <f>VLOOKUP($D2663,metadata!$B$2:$S$451,6,0)</f>
        <v>a</v>
      </c>
      <c r="J2663" t="str">
        <f>VLOOKUP($D2663,metadata!$B$2:$S$451,7,0)</f>
        <v>i</v>
      </c>
      <c r="K2663">
        <f>VLOOKUP($D2663,metadata!$B$2:$S$451,8,0)</f>
        <v>13</v>
      </c>
      <c r="L2663">
        <f>VLOOKUP($D2663,metadata!$B$2:$S$451,9,0)</f>
        <v>7</v>
      </c>
      <c r="M2663" t="str">
        <f>VLOOKUP($D2663,metadata!$B$2:$S$451,10,0)</f>
        <v/>
      </c>
      <c r="N2663" t="str">
        <f>VLOOKUP($D2663,metadata!$B$2:$S$451,11,0)</f>
        <v>Drosophila lacertosa</v>
      </c>
      <c r="O2663" t="str">
        <f>VLOOKUP($D2663,metadata!$B$2:$S$451,12,0)</f>
        <v>diptera</v>
      </c>
      <c r="P2663" t="str">
        <f>VLOOKUP($D2663,metadata!$B$2:$S$451,13,0)</f>
        <v>onishica</v>
      </c>
      <c r="Q2663">
        <f>VLOOKUP($D2663,metadata!$B$2:$S$451,14,0)</f>
        <v>44.1666666666667</v>
      </c>
      <c r="R2663">
        <f>VLOOKUP($D2663,metadata!$B$2:$S$451,15,0)</f>
        <v>141.662758</v>
      </c>
      <c r="S2663" t="str">
        <f>VLOOKUP($D2663,metadata!$B$2:$S$451,16,0)</f>
        <v/>
      </c>
      <c r="T2663">
        <f>VLOOKUP($D2663,metadata!$B$2:$S$451,17,0)</f>
        <v>30</v>
      </c>
      <c r="U2663" t="str">
        <f>VLOOKUP($D2663,metadata!$B$2:$S$451,18,0)</f>
        <v/>
      </c>
      <c r="V2663">
        <f>VLOOKUP($D2663,metadata!$B$2:$Z$451,19,0)</f>
        <v>60</v>
      </c>
      <c r="W2663" t="str">
        <f>VLOOKUP($D2663,metadata!$B$2:$Z$451,20,0)</f>
        <v>global average</v>
      </c>
      <c r="X2663" t="str">
        <f>VLOOKUP($D2663,metadata!$B$2:$Z$500,21,0)</f>
        <v/>
      </c>
      <c r="Y2663" t="str">
        <f>VLOOKUP($D2663,metadata!$B$2:$Z$500,22,0)</f>
        <v/>
      </c>
      <c r="Z2663" t="str">
        <f>VLOOKUP($D2663,metadata!$B$2:$Z$500,23,0)</f>
        <v/>
      </c>
      <c r="AA2663" t="str">
        <f>VLOOKUP($D2663,metadata!$B$2:$Z$500,24,0)</f>
        <v/>
      </c>
      <c r="AB2663" t="str">
        <f>VLOOKUP($D2663,metadata!$B$2:$Z$500,25,0)</f>
        <v>uses cited °N but °E from obira (coastline is parallel to E)</v>
      </c>
      <c r="AF2663">
        <f>IF(AE2663="",V2663,AE2663)</f>
        <v>60</v>
      </c>
      <c r="AH2663" t="str">
        <f>IF(AD2663&lt;1.1,"x","")</f>
        <v>x</v>
      </c>
    </row>
    <row r="2664" spans="3:34" x14ac:dyDescent="0.3">
      <c r="C2664">
        <v>2664</v>
      </c>
      <c r="D2664" t="str">
        <f t="shared" si="75"/>
        <v>61-onishica</v>
      </c>
      <c r="E2664" t="str">
        <f>VLOOKUP($D2664,metadata!$B$2:$S$451,2,0)</f>
        <v>ichijo, N</v>
      </c>
      <c r="F2664" t="str">
        <f>VLOOKUP($D2664,metadata!$B$2:$S$451,3,0)</f>
        <v>DISJUNCTIVE CLINE OF CRITICAL PHOTOPERIOD IN THE REPRODUCTIVE DIAPAUSE OF DROSOPHILA LACERTOSA</v>
      </c>
      <c r="G2664" t="str">
        <f>VLOOKUP($D2664,metadata!$B$2:$S$451,4,0)</f>
        <v>http://onlinelibrary.wiley.com/doi/10.1111/j.1558-5646.1986.tb00482.x/epdf</v>
      </c>
      <c r="H2664" t="str">
        <f>VLOOKUP($D2664,metadata!$B$2:$S$451,5,0)</f>
        <v>y-ask</v>
      </c>
      <c r="I2664" t="str">
        <f>VLOOKUP($D2664,metadata!$B$2:$S$451,6,0)</f>
        <v>a</v>
      </c>
      <c r="J2664" t="str">
        <f>VLOOKUP($D2664,metadata!$B$2:$S$451,7,0)</f>
        <v>i</v>
      </c>
      <c r="K2664">
        <f>VLOOKUP($D2664,metadata!$B$2:$S$451,8,0)</f>
        <v>13</v>
      </c>
      <c r="L2664">
        <f>VLOOKUP($D2664,metadata!$B$2:$S$451,9,0)</f>
        <v>7</v>
      </c>
      <c r="M2664" t="str">
        <f>VLOOKUP($D2664,metadata!$B$2:$S$451,10,0)</f>
        <v/>
      </c>
      <c r="N2664" t="str">
        <f>VLOOKUP($D2664,metadata!$B$2:$S$451,11,0)</f>
        <v>Drosophila lacertosa</v>
      </c>
      <c r="O2664" t="str">
        <f>VLOOKUP($D2664,metadata!$B$2:$S$451,12,0)</f>
        <v>diptera</v>
      </c>
      <c r="P2664" t="str">
        <f>VLOOKUP($D2664,metadata!$B$2:$S$451,13,0)</f>
        <v>onishica</v>
      </c>
      <c r="Q2664">
        <f>VLOOKUP($D2664,metadata!$B$2:$S$451,14,0)</f>
        <v>44.1666666666667</v>
      </c>
      <c r="R2664">
        <f>VLOOKUP($D2664,metadata!$B$2:$S$451,15,0)</f>
        <v>141.662758</v>
      </c>
      <c r="S2664" t="str">
        <f>VLOOKUP($D2664,metadata!$B$2:$S$451,16,0)</f>
        <v/>
      </c>
      <c r="T2664">
        <f>VLOOKUP($D2664,metadata!$B$2:$S$451,17,0)</f>
        <v>30</v>
      </c>
      <c r="U2664" t="str">
        <f>VLOOKUP($D2664,metadata!$B$2:$S$451,18,0)</f>
        <v/>
      </c>
      <c r="V2664">
        <f>VLOOKUP($D2664,metadata!$B$2:$Z$451,19,0)</f>
        <v>60</v>
      </c>
      <c r="W2664" t="str">
        <f>VLOOKUP($D2664,metadata!$B$2:$Z$451,20,0)</f>
        <v>global average</v>
      </c>
      <c r="X2664" t="str">
        <f>VLOOKUP($D2664,metadata!$B$2:$Z$500,21,0)</f>
        <v/>
      </c>
      <c r="Y2664" t="str">
        <f>VLOOKUP($D2664,metadata!$B$2:$Z$500,22,0)</f>
        <v/>
      </c>
      <c r="Z2664" t="str">
        <f>VLOOKUP($D2664,metadata!$B$2:$Z$500,23,0)</f>
        <v/>
      </c>
      <c r="AA2664" t="str">
        <f>VLOOKUP($D2664,metadata!$B$2:$Z$500,24,0)</f>
        <v/>
      </c>
      <c r="AB2664" t="str">
        <f>VLOOKUP($D2664,metadata!$B$2:$Z$500,25,0)</f>
        <v>uses cited °N but °E from obira (coastline is parallel to E)</v>
      </c>
      <c r="AF2664">
        <f>IF(AE2664="",V2664,AE2664)</f>
        <v>60</v>
      </c>
      <c r="AH2664" t="str">
        <f>IF(AD2664&lt;1.1,"x","")</f>
        <v>x</v>
      </c>
    </row>
    <row r="2665" spans="3:34" x14ac:dyDescent="0.3">
      <c r="C2665">
        <v>2665</v>
      </c>
      <c r="D2665" t="str">
        <f t="shared" si="75"/>
        <v>61-onishica</v>
      </c>
      <c r="E2665" t="str">
        <f>VLOOKUP($D2665,metadata!$B$2:$S$451,2,0)</f>
        <v>ichijo, N</v>
      </c>
      <c r="F2665" t="str">
        <f>VLOOKUP($D2665,metadata!$B$2:$S$451,3,0)</f>
        <v>DISJUNCTIVE CLINE OF CRITICAL PHOTOPERIOD IN THE REPRODUCTIVE DIAPAUSE OF DROSOPHILA LACERTOSA</v>
      </c>
      <c r="G2665" t="str">
        <f>VLOOKUP($D2665,metadata!$B$2:$S$451,4,0)</f>
        <v>http://onlinelibrary.wiley.com/doi/10.1111/j.1558-5646.1986.tb00482.x/epdf</v>
      </c>
      <c r="H2665" t="str">
        <f>VLOOKUP($D2665,metadata!$B$2:$S$451,5,0)</f>
        <v>y-ask</v>
      </c>
      <c r="I2665" t="str">
        <f>VLOOKUP($D2665,metadata!$B$2:$S$451,6,0)</f>
        <v>a</v>
      </c>
      <c r="J2665" t="str">
        <f>VLOOKUP($D2665,metadata!$B$2:$S$451,7,0)</f>
        <v>i</v>
      </c>
      <c r="K2665">
        <f>VLOOKUP($D2665,metadata!$B$2:$S$451,8,0)</f>
        <v>13</v>
      </c>
      <c r="L2665">
        <f>VLOOKUP($D2665,metadata!$B$2:$S$451,9,0)</f>
        <v>7</v>
      </c>
      <c r="M2665" t="str">
        <f>VLOOKUP($D2665,metadata!$B$2:$S$451,10,0)</f>
        <v/>
      </c>
      <c r="N2665" t="str">
        <f>VLOOKUP($D2665,metadata!$B$2:$S$451,11,0)</f>
        <v>Drosophila lacertosa</v>
      </c>
      <c r="O2665" t="str">
        <f>VLOOKUP($D2665,metadata!$B$2:$S$451,12,0)</f>
        <v>diptera</v>
      </c>
      <c r="P2665" t="str">
        <f>VLOOKUP($D2665,metadata!$B$2:$S$451,13,0)</f>
        <v>onishica</v>
      </c>
      <c r="Q2665">
        <f>VLOOKUP($D2665,metadata!$B$2:$S$451,14,0)</f>
        <v>44.1666666666667</v>
      </c>
      <c r="R2665">
        <f>VLOOKUP($D2665,metadata!$B$2:$S$451,15,0)</f>
        <v>141.662758</v>
      </c>
      <c r="S2665" t="str">
        <f>VLOOKUP($D2665,metadata!$B$2:$S$451,16,0)</f>
        <v/>
      </c>
      <c r="T2665">
        <f>VLOOKUP($D2665,metadata!$B$2:$S$451,17,0)</f>
        <v>30</v>
      </c>
      <c r="U2665" t="str">
        <f>VLOOKUP($D2665,metadata!$B$2:$S$451,18,0)</f>
        <v/>
      </c>
      <c r="V2665">
        <f>VLOOKUP($D2665,metadata!$B$2:$Z$451,19,0)</f>
        <v>60</v>
      </c>
      <c r="W2665" t="str">
        <f>VLOOKUP($D2665,metadata!$B$2:$Z$451,20,0)</f>
        <v>global average</v>
      </c>
      <c r="X2665" t="str">
        <f>VLOOKUP($D2665,metadata!$B$2:$Z$500,21,0)</f>
        <v/>
      </c>
      <c r="Y2665" t="str">
        <f>VLOOKUP($D2665,metadata!$B$2:$Z$500,22,0)</f>
        <v/>
      </c>
      <c r="Z2665" t="str">
        <f>VLOOKUP($D2665,metadata!$B$2:$Z$500,23,0)</f>
        <v/>
      </c>
      <c r="AA2665" t="str">
        <f>VLOOKUP($D2665,metadata!$B$2:$Z$500,24,0)</f>
        <v/>
      </c>
      <c r="AB2665" t="str">
        <f>VLOOKUP($D2665,metadata!$B$2:$Z$500,25,0)</f>
        <v>uses cited °N but °E from obira (coastline is parallel to E)</v>
      </c>
      <c r="AF2665">
        <f>IF(AE2665="",V2665,AE2665)</f>
        <v>60</v>
      </c>
      <c r="AH2665" t="str">
        <f>IF(AD2665&lt;1.1,"x","")</f>
        <v>x</v>
      </c>
    </row>
    <row r="2666" spans="3:34" x14ac:dyDescent="0.3">
      <c r="C2666">
        <v>2666</v>
      </c>
      <c r="D2666" t="str">
        <f t="shared" si="75"/>
        <v>61-onishica</v>
      </c>
      <c r="E2666" t="str">
        <f>VLOOKUP($D2666,metadata!$B$2:$S$451,2,0)</f>
        <v>ichijo, N</v>
      </c>
      <c r="F2666" t="str">
        <f>VLOOKUP($D2666,metadata!$B$2:$S$451,3,0)</f>
        <v>DISJUNCTIVE CLINE OF CRITICAL PHOTOPERIOD IN THE REPRODUCTIVE DIAPAUSE OF DROSOPHILA LACERTOSA</v>
      </c>
      <c r="G2666" t="str">
        <f>VLOOKUP($D2666,metadata!$B$2:$S$451,4,0)</f>
        <v>http://onlinelibrary.wiley.com/doi/10.1111/j.1558-5646.1986.tb00482.x/epdf</v>
      </c>
      <c r="H2666" t="str">
        <f>VLOOKUP($D2666,metadata!$B$2:$S$451,5,0)</f>
        <v>y-ask</v>
      </c>
      <c r="I2666" t="str">
        <f>VLOOKUP($D2666,metadata!$B$2:$S$451,6,0)</f>
        <v>a</v>
      </c>
      <c r="J2666" t="str">
        <f>VLOOKUP($D2666,metadata!$B$2:$S$451,7,0)</f>
        <v>i</v>
      </c>
      <c r="K2666">
        <f>VLOOKUP($D2666,metadata!$B$2:$S$451,8,0)</f>
        <v>13</v>
      </c>
      <c r="L2666">
        <f>VLOOKUP($D2666,metadata!$B$2:$S$451,9,0)</f>
        <v>7</v>
      </c>
      <c r="M2666" t="str">
        <f>VLOOKUP($D2666,metadata!$B$2:$S$451,10,0)</f>
        <v/>
      </c>
      <c r="N2666" t="str">
        <f>VLOOKUP($D2666,metadata!$B$2:$S$451,11,0)</f>
        <v>Drosophila lacertosa</v>
      </c>
      <c r="O2666" t="str">
        <f>VLOOKUP($D2666,metadata!$B$2:$S$451,12,0)</f>
        <v>diptera</v>
      </c>
      <c r="P2666" t="str">
        <f>VLOOKUP($D2666,metadata!$B$2:$S$451,13,0)</f>
        <v>onishica</v>
      </c>
      <c r="Q2666">
        <f>VLOOKUP($D2666,metadata!$B$2:$S$451,14,0)</f>
        <v>44.1666666666667</v>
      </c>
      <c r="R2666">
        <f>VLOOKUP($D2666,metadata!$B$2:$S$451,15,0)</f>
        <v>141.662758</v>
      </c>
      <c r="S2666" t="str">
        <f>VLOOKUP($D2666,metadata!$B$2:$S$451,16,0)</f>
        <v/>
      </c>
      <c r="T2666">
        <f>VLOOKUP($D2666,metadata!$B$2:$S$451,17,0)</f>
        <v>30</v>
      </c>
      <c r="U2666" t="str">
        <f>VLOOKUP($D2666,metadata!$B$2:$S$451,18,0)</f>
        <v/>
      </c>
      <c r="V2666">
        <f>VLOOKUP($D2666,metadata!$B$2:$Z$451,19,0)</f>
        <v>60</v>
      </c>
      <c r="W2666" t="str">
        <f>VLOOKUP($D2666,metadata!$B$2:$Z$451,20,0)</f>
        <v>global average</v>
      </c>
      <c r="X2666" t="str">
        <f>VLOOKUP($D2666,metadata!$B$2:$Z$500,21,0)</f>
        <v/>
      </c>
      <c r="Y2666" t="str">
        <f>VLOOKUP($D2666,metadata!$B$2:$Z$500,22,0)</f>
        <v/>
      </c>
      <c r="Z2666" t="str">
        <f>VLOOKUP($D2666,metadata!$B$2:$Z$500,23,0)</f>
        <v/>
      </c>
      <c r="AA2666" t="str">
        <f>VLOOKUP($D2666,metadata!$B$2:$Z$500,24,0)</f>
        <v/>
      </c>
      <c r="AB2666" t="str">
        <f>VLOOKUP($D2666,metadata!$B$2:$Z$500,25,0)</f>
        <v>uses cited °N but °E from obira (coastline is parallel to E)</v>
      </c>
      <c r="AF2666">
        <f>IF(AE2666="",V2666,AE2666)</f>
        <v>60</v>
      </c>
      <c r="AH2666" t="str">
        <f>IF(AD2666&lt;1.1,"x","")</f>
        <v>x</v>
      </c>
    </row>
    <row r="2667" spans="3:34" x14ac:dyDescent="0.3">
      <c r="C2667">
        <v>2667</v>
      </c>
      <c r="D2667" t="str">
        <f t="shared" si="75"/>
        <v>61-sapporo</v>
      </c>
      <c r="E2667" t="str">
        <f>VLOOKUP($D2667,metadata!$B$2:$S$500,2,0)</f>
        <v>ichijo, N</v>
      </c>
      <c r="F2667" t="str">
        <f>VLOOKUP($D2667,metadata!$B$2:$S$500,3,0)</f>
        <v>DISJUNCTIVE CLINE OF CRITICAL PHOTOPERIOD IN THE REPRODUCTIVE DIAPAUSE OF DROSOPHILA LACERTOSA</v>
      </c>
      <c r="G2667" t="str">
        <f>VLOOKUP($D2667,metadata!$B$2:$S$500,4,0)</f>
        <v>http://onlinelibrary.wiley.com/doi/10.1111/j.1558-5646.1986.tb00482.x/epdf</v>
      </c>
      <c r="H2667" t="str">
        <f>VLOOKUP($D2667,metadata!$B$2:$S$500,5,0)</f>
        <v>y-ask</v>
      </c>
      <c r="I2667" t="str">
        <f>VLOOKUP($D2667,metadata!$B$2:$S$500,6,0)</f>
        <v>a</v>
      </c>
      <c r="J2667" t="str">
        <f>VLOOKUP($D2667,metadata!$B$2:$S$500,7,0)</f>
        <v>i</v>
      </c>
      <c r="K2667">
        <f>VLOOKUP($D2667,metadata!$B$2:$S$500,8,0)</f>
        <v>13</v>
      </c>
      <c r="L2667">
        <f>VLOOKUP($D2667,metadata!$B$2:$S$500,9,0)</f>
        <v>7</v>
      </c>
      <c r="M2667" t="str">
        <f>VLOOKUP($D2667,metadata!$B$2:$S$500,10,0)</f>
        <v/>
      </c>
      <c r="N2667" t="str">
        <f>VLOOKUP($D2667,metadata!$B$2:$S$500,11,0)</f>
        <v>Drosophila lacertosa</v>
      </c>
      <c r="O2667" t="str">
        <f>VLOOKUP($D2667,metadata!$B$2:$S$500,12,0)</f>
        <v>diptera</v>
      </c>
      <c r="P2667" t="str">
        <f>VLOOKUP($D2667,metadata!$B$2:$S$500,13,0)</f>
        <v>sapporo</v>
      </c>
      <c r="Q2667">
        <f>VLOOKUP($D2667,metadata!$B$2:$S$500,14,0)</f>
        <v>43.061943999999997</v>
      </c>
      <c r="R2667">
        <f>VLOOKUP($D2667,metadata!$B$2:$S$500,15,0)</f>
        <v>141.35416699999999</v>
      </c>
      <c r="S2667" t="str">
        <f>VLOOKUP($D2667,metadata!$B$2:$S$500,16,0)</f>
        <v/>
      </c>
      <c r="T2667">
        <f>VLOOKUP($D2667,metadata!$B$2:$S$500,17,0)</f>
        <v>30</v>
      </c>
      <c r="U2667" t="str">
        <f>VLOOKUP($D2667,metadata!$B$2:$S$500,18,0)</f>
        <v/>
      </c>
      <c r="V2667">
        <f>VLOOKUP($D2667,metadata!$B$2:$Z$500,19,0)</f>
        <v>60</v>
      </c>
      <c r="W2667" t="str">
        <f>VLOOKUP($D2667,metadata!$B$2:$Z$500,20,0)</f>
        <v>global average</v>
      </c>
      <c r="X2667" t="str">
        <f>VLOOKUP($D2667,metadata!$B$2:$Z$500,21,0)</f>
        <v/>
      </c>
      <c r="Y2667" t="str">
        <f>VLOOKUP($D2667,metadata!$B$2:$Z$500,22,0)</f>
        <v/>
      </c>
      <c r="Z2667" t="str">
        <f>VLOOKUP($D2667,metadata!$B$2:$Z$500,23,0)</f>
        <v/>
      </c>
      <c r="AA2667" t="str">
        <f>VLOOKUP($D2667,metadata!$B$2:$Z$500,24,0)</f>
        <v/>
      </c>
      <c r="AB2667" t="str">
        <f>VLOOKUP($D2667,metadata!$B$2:$Z$500,25,0)</f>
        <v/>
      </c>
      <c r="AF2667">
        <f>IF(AE2667="",V2667,AE2667)</f>
        <v>60</v>
      </c>
      <c r="AH2667" t="str">
        <f>IF(AD2667&lt;1.1,"x","")</f>
        <v>x</v>
      </c>
    </row>
    <row r="2668" spans="3:34" x14ac:dyDescent="0.3">
      <c r="C2668">
        <v>2668</v>
      </c>
      <c r="D2668" t="str">
        <f t="shared" si="75"/>
        <v>61-sapporo</v>
      </c>
      <c r="E2668" t="str">
        <f>VLOOKUP($D2668,metadata!$B$2:$S$451,2,0)</f>
        <v>ichijo, N</v>
      </c>
      <c r="F2668" t="str">
        <f>VLOOKUP($D2668,metadata!$B$2:$S$500,3,0)</f>
        <v>DISJUNCTIVE CLINE OF CRITICAL PHOTOPERIOD IN THE REPRODUCTIVE DIAPAUSE OF DROSOPHILA LACERTOSA</v>
      </c>
      <c r="G2668" t="str">
        <f>VLOOKUP($D2668,metadata!$B$2:$S$500,4,0)</f>
        <v>http://onlinelibrary.wiley.com/doi/10.1111/j.1558-5646.1986.tb00482.x/epdf</v>
      </c>
      <c r="H2668" t="str">
        <f>VLOOKUP($D2668,metadata!$B$2:$S$500,5,0)</f>
        <v>y-ask</v>
      </c>
      <c r="I2668" t="str">
        <f>VLOOKUP($D2668,metadata!$B$2:$S$500,6,0)</f>
        <v>a</v>
      </c>
      <c r="J2668" t="str">
        <f>VLOOKUP($D2668,metadata!$B$2:$S$500,7,0)</f>
        <v>i</v>
      </c>
      <c r="K2668">
        <f>VLOOKUP($D2668,metadata!$B$2:$S$500,8,0)</f>
        <v>13</v>
      </c>
      <c r="L2668">
        <f>VLOOKUP($D2668,metadata!$B$2:$S$500,9,0)</f>
        <v>7</v>
      </c>
      <c r="M2668" t="str">
        <f>VLOOKUP($D2668,metadata!$B$2:$S$500,10,0)</f>
        <v/>
      </c>
      <c r="N2668" t="str">
        <f>VLOOKUP($D2668,metadata!$B$2:$S$500,11,0)</f>
        <v>Drosophila lacertosa</v>
      </c>
      <c r="O2668" t="str">
        <f>VLOOKUP($D2668,metadata!$B$2:$S$500,12,0)</f>
        <v>diptera</v>
      </c>
      <c r="P2668" t="str">
        <f>VLOOKUP($D2668,metadata!$B$2:$S$500,13,0)</f>
        <v>sapporo</v>
      </c>
      <c r="Q2668">
        <f>VLOOKUP($D2668,metadata!$B$2:$S$500,14,0)</f>
        <v>43.061943999999997</v>
      </c>
      <c r="R2668">
        <f>VLOOKUP($D2668,metadata!$B$2:$S$500,15,0)</f>
        <v>141.35416699999999</v>
      </c>
      <c r="S2668" t="str">
        <f>VLOOKUP($D2668,metadata!$B$2:$S$500,16,0)</f>
        <v/>
      </c>
      <c r="T2668">
        <f>VLOOKUP($D2668,metadata!$B$2:$S$500,17,0)</f>
        <v>30</v>
      </c>
      <c r="U2668" t="str">
        <f>VLOOKUP($D2668,metadata!$B$2:$S$500,18,0)</f>
        <v/>
      </c>
      <c r="V2668">
        <f>VLOOKUP($D2668,metadata!$B$2:$Z$500,19,0)</f>
        <v>60</v>
      </c>
      <c r="W2668" t="str">
        <f>VLOOKUP($D2668,metadata!$B$2:$Z$500,20,0)</f>
        <v>global average</v>
      </c>
      <c r="X2668" t="str">
        <f>VLOOKUP($D2668,metadata!$B$2:$Z$500,21,0)</f>
        <v/>
      </c>
      <c r="Y2668" t="str">
        <f>VLOOKUP($D2668,metadata!$B$2:$Z$500,22,0)</f>
        <v/>
      </c>
      <c r="Z2668" t="str">
        <f>VLOOKUP($D2668,metadata!$B$2:$Z$500,23,0)</f>
        <v/>
      </c>
      <c r="AA2668" t="str">
        <f>VLOOKUP($D2668,metadata!$B$2:$Z$500,24,0)</f>
        <v/>
      </c>
      <c r="AB2668" t="str">
        <f>VLOOKUP($D2668,metadata!$B$2:$Z$500,25,0)</f>
        <v/>
      </c>
      <c r="AF2668">
        <f>IF(AE2668="",V2668,AE2668)</f>
        <v>60</v>
      </c>
      <c r="AH2668" t="str">
        <f>IF(AD2668&lt;1.1,"x","")</f>
        <v>x</v>
      </c>
    </row>
    <row r="2669" spans="3:34" x14ac:dyDescent="0.3">
      <c r="C2669">
        <v>2669</v>
      </c>
      <c r="D2669" t="str">
        <f t="shared" si="75"/>
        <v>61-sapporo</v>
      </c>
      <c r="E2669" t="str">
        <f>VLOOKUP($D2669,metadata!$B$2:$S$451,2,0)</f>
        <v>ichijo, N</v>
      </c>
      <c r="F2669" t="str">
        <f>VLOOKUP($D2669,metadata!$B$2:$S$500,3,0)</f>
        <v>DISJUNCTIVE CLINE OF CRITICAL PHOTOPERIOD IN THE REPRODUCTIVE DIAPAUSE OF DROSOPHILA LACERTOSA</v>
      </c>
      <c r="G2669" t="str">
        <f>VLOOKUP($D2669,metadata!$B$2:$S$500,4,0)</f>
        <v>http://onlinelibrary.wiley.com/doi/10.1111/j.1558-5646.1986.tb00482.x/epdf</v>
      </c>
      <c r="H2669" t="str">
        <f>VLOOKUP($D2669,metadata!$B$2:$S$500,5,0)</f>
        <v>y-ask</v>
      </c>
      <c r="I2669" t="str">
        <f>VLOOKUP($D2669,metadata!$B$2:$S$500,6,0)</f>
        <v>a</v>
      </c>
      <c r="J2669" t="str">
        <f>VLOOKUP($D2669,metadata!$B$2:$S$500,7,0)</f>
        <v>i</v>
      </c>
      <c r="K2669">
        <f>VLOOKUP($D2669,metadata!$B$2:$S$500,8,0)</f>
        <v>13</v>
      </c>
      <c r="L2669">
        <f>VLOOKUP($D2669,metadata!$B$2:$S$500,9,0)</f>
        <v>7</v>
      </c>
      <c r="M2669" t="str">
        <f>VLOOKUP($D2669,metadata!$B$2:$S$500,10,0)</f>
        <v/>
      </c>
      <c r="N2669" t="str">
        <f>VLOOKUP($D2669,metadata!$B$2:$S$500,11,0)</f>
        <v>Drosophila lacertosa</v>
      </c>
      <c r="O2669" t="str">
        <f>VLOOKUP($D2669,metadata!$B$2:$S$500,12,0)</f>
        <v>diptera</v>
      </c>
      <c r="P2669" t="str">
        <f>VLOOKUP($D2669,metadata!$B$2:$S$500,13,0)</f>
        <v>sapporo</v>
      </c>
      <c r="Q2669">
        <f>VLOOKUP($D2669,metadata!$B$2:$S$500,14,0)</f>
        <v>43.061943999999997</v>
      </c>
      <c r="R2669">
        <f>VLOOKUP($D2669,metadata!$B$2:$S$500,15,0)</f>
        <v>141.35416699999999</v>
      </c>
      <c r="S2669" t="str">
        <f>VLOOKUP($D2669,metadata!$B$2:$S$500,16,0)</f>
        <v/>
      </c>
      <c r="T2669">
        <f>VLOOKUP($D2669,metadata!$B$2:$S$500,17,0)</f>
        <v>30</v>
      </c>
      <c r="U2669" t="str">
        <f>VLOOKUP($D2669,metadata!$B$2:$S$500,18,0)</f>
        <v/>
      </c>
      <c r="V2669">
        <f>VLOOKUP($D2669,metadata!$B$2:$Z$500,19,0)</f>
        <v>60</v>
      </c>
      <c r="W2669" t="str">
        <f>VLOOKUP($D2669,metadata!$B$2:$Z$500,20,0)</f>
        <v>global average</v>
      </c>
      <c r="X2669" t="str">
        <f>VLOOKUP($D2669,metadata!$B$2:$Z$500,21,0)</f>
        <v/>
      </c>
      <c r="Y2669" t="str">
        <f>VLOOKUP($D2669,metadata!$B$2:$Z$500,22,0)</f>
        <v/>
      </c>
      <c r="Z2669" t="str">
        <f>VLOOKUP($D2669,metadata!$B$2:$Z$500,23,0)</f>
        <v/>
      </c>
      <c r="AA2669" t="str">
        <f>VLOOKUP($D2669,metadata!$B$2:$Z$500,24,0)</f>
        <v/>
      </c>
      <c r="AB2669" t="str">
        <f>VLOOKUP($D2669,metadata!$B$2:$Z$500,25,0)</f>
        <v/>
      </c>
      <c r="AF2669">
        <f>IF(AE2669="",V2669,AE2669)</f>
        <v>60</v>
      </c>
      <c r="AH2669" t="str">
        <f>IF(AD2669&lt;1.1,"x","")</f>
        <v>x</v>
      </c>
    </row>
    <row r="2670" spans="3:34" x14ac:dyDescent="0.3">
      <c r="C2670">
        <v>2670</v>
      </c>
      <c r="D2670" t="str">
        <f t="shared" si="75"/>
        <v>61-sapporo</v>
      </c>
      <c r="E2670" t="str">
        <f>VLOOKUP($D2670,metadata!$B$2:$S$451,2,0)</f>
        <v>ichijo, N</v>
      </c>
      <c r="F2670" t="str">
        <f>VLOOKUP($D2670,metadata!$B$2:$S$500,3,0)</f>
        <v>DISJUNCTIVE CLINE OF CRITICAL PHOTOPERIOD IN THE REPRODUCTIVE DIAPAUSE OF DROSOPHILA LACERTOSA</v>
      </c>
      <c r="G2670" t="str">
        <f>VLOOKUP($D2670,metadata!$B$2:$S$500,4,0)</f>
        <v>http://onlinelibrary.wiley.com/doi/10.1111/j.1558-5646.1986.tb00482.x/epdf</v>
      </c>
      <c r="H2670" t="str">
        <f>VLOOKUP($D2670,metadata!$B$2:$S$500,5,0)</f>
        <v>y-ask</v>
      </c>
      <c r="I2670" t="str">
        <f>VLOOKUP($D2670,metadata!$B$2:$S$500,6,0)</f>
        <v>a</v>
      </c>
      <c r="J2670" t="str">
        <f>VLOOKUP($D2670,metadata!$B$2:$S$500,7,0)</f>
        <v>i</v>
      </c>
      <c r="K2670">
        <f>VLOOKUP($D2670,metadata!$B$2:$S$500,8,0)</f>
        <v>13</v>
      </c>
      <c r="L2670">
        <f>VLOOKUP($D2670,metadata!$B$2:$S$500,9,0)</f>
        <v>7</v>
      </c>
      <c r="M2670" t="str">
        <f>VLOOKUP($D2670,metadata!$B$2:$S$500,10,0)</f>
        <v/>
      </c>
      <c r="N2670" t="str">
        <f>VLOOKUP($D2670,metadata!$B$2:$S$500,11,0)</f>
        <v>Drosophila lacertosa</v>
      </c>
      <c r="O2670" t="str">
        <f>VLOOKUP($D2670,metadata!$B$2:$S$500,12,0)</f>
        <v>diptera</v>
      </c>
      <c r="P2670" t="str">
        <f>VLOOKUP($D2670,metadata!$B$2:$S$500,13,0)</f>
        <v>sapporo</v>
      </c>
      <c r="Q2670">
        <f>VLOOKUP($D2670,metadata!$B$2:$S$500,14,0)</f>
        <v>43.061943999999997</v>
      </c>
      <c r="R2670">
        <f>VLOOKUP($D2670,metadata!$B$2:$S$500,15,0)</f>
        <v>141.35416699999999</v>
      </c>
      <c r="S2670" t="str">
        <f>VLOOKUP($D2670,metadata!$B$2:$S$500,16,0)</f>
        <v/>
      </c>
      <c r="T2670">
        <f>VLOOKUP($D2670,metadata!$B$2:$S$500,17,0)</f>
        <v>30</v>
      </c>
      <c r="U2670" t="str">
        <f>VLOOKUP($D2670,metadata!$B$2:$S$500,18,0)</f>
        <v/>
      </c>
      <c r="V2670">
        <f>VLOOKUP($D2670,metadata!$B$2:$Z$500,19,0)</f>
        <v>60</v>
      </c>
      <c r="W2670" t="str">
        <f>VLOOKUP($D2670,metadata!$B$2:$Z$500,20,0)</f>
        <v>global average</v>
      </c>
      <c r="X2670" t="str">
        <f>VLOOKUP($D2670,metadata!$B$2:$Z$500,21,0)</f>
        <v/>
      </c>
      <c r="Y2670" t="str">
        <f>VLOOKUP($D2670,metadata!$B$2:$Z$500,22,0)</f>
        <v/>
      </c>
      <c r="Z2670" t="str">
        <f>VLOOKUP($D2670,metadata!$B$2:$Z$500,23,0)</f>
        <v/>
      </c>
      <c r="AA2670" t="str">
        <f>VLOOKUP($D2670,metadata!$B$2:$Z$500,24,0)</f>
        <v/>
      </c>
      <c r="AB2670" t="str">
        <f>VLOOKUP($D2670,metadata!$B$2:$Z$500,25,0)</f>
        <v/>
      </c>
      <c r="AF2670">
        <f>IF(AE2670="",V2670,AE2670)</f>
        <v>60</v>
      </c>
      <c r="AH2670" t="str">
        <f>IF(AD2670&lt;1.1,"x","")</f>
        <v>x</v>
      </c>
    </row>
    <row r="2671" spans="3:34" x14ac:dyDescent="0.3">
      <c r="C2671">
        <v>2671</v>
      </c>
      <c r="D2671" t="str">
        <f t="shared" si="75"/>
        <v>61-sapporo</v>
      </c>
      <c r="E2671" t="str">
        <f>VLOOKUP($D2671,metadata!$B$2:$S$451,2,0)</f>
        <v>ichijo, N</v>
      </c>
      <c r="F2671" t="str">
        <f>VLOOKUP($D2671,metadata!$B$2:$S$500,3,0)</f>
        <v>DISJUNCTIVE CLINE OF CRITICAL PHOTOPERIOD IN THE REPRODUCTIVE DIAPAUSE OF DROSOPHILA LACERTOSA</v>
      </c>
      <c r="G2671" t="str">
        <f>VLOOKUP($D2671,metadata!$B$2:$S$500,4,0)</f>
        <v>http://onlinelibrary.wiley.com/doi/10.1111/j.1558-5646.1986.tb00482.x/epdf</v>
      </c>
      <c r="H2671" t="str">
        <f>VLOOKUP($D2671,metadata!$B$2:$S$500,5,0)</f>
        <v>y-ask</v>
      </c>
      <c r="I2671" t="str">
        <f>VLOOKUP($D2671,metadata!$B$2:$S$500,6,0)</f>
        <v>a</v>
      </c>
      <c r="J2671" t="str">
        <f>VLOOKUP($D2671,metadata!$B$2:$S$500,7,0)</f>
        <v>i</v>
      </c>
      <c r="K2671">
        <f>VLOOKUP($D2671,metadata!$B$2:$S$500,8,0)</f>
        <v>13</v>
      </c>
      <c r="L2671">
        <f>VLOOKUP($D2671,metadata!$B$2:$S$500,9,0)</f>
        <v>7</v>
      </c>
      <c r="M2671" t="str">
        <f>VLOOKUP($D2671,metadata!$B$2:$S$500,10,0)</f>
        <v/>
      </c>
      <c r="N2671" t="str">
        <f>VLOOKUP($D2671,metadata!$B$2:$S$500,11,0)</f>
        <v>Drosophila lacertosa</v>
      </c>
      <c r="O2671" t="str">
        <f>VLOOKUP($D2671,metadata!$B$2:$S$500,12,0)</f>
        <v>diptera</v>
      </c>
      <c r="P2671" t="str">
        <f>VLOOKUP($D2671,metadata!$B$2:$S$500,13,0)</f>
        <v>sapporo</v>
      </c>
      <c r="Q2671">
        <f>VLOOKUP($D2671,metadata!$B$2:$S$500,14,0)</f>
        <v>43.061943999999997</v>
      </c>
      <c r="R2671">
        <f>VLOOKUP($D2671,metadata!$B$2:$S$500,15,0)</f>
        <v>141.35416699999999</v>
      </c>
      <c r="S2671" t="str">
        <f>VLOOKUP($D2671,metadata!$B$2:$S$500,16,0)</f>
        <v/>
      </c>
      <c r="T2671">
        <f>VLOOKUP($D2671,metadata!$B$2:$S$500,17,0)</f>
        <v>30</v>
      </c>
      <c r="U2671" t="str">
        <f>VLOOKUP($D2671,metadata!$B$2:$S$500,18,0)</f>
        <v/>
      </c>
      <c r="V2671">
        <f>VLOOKUP($D2671,metadata!$B$2:$Z$500,19,0)</f>
        <v>60</v>
      </c>
      <c r="W2671" t="str">
        <f>VLOOKUP($D2671,metadata!$B$2:$Z$500,20,0)</f>
        <v>global average</v>
      </c>
      <c r="X2671" t="str">
        <f>VLOOKUP($D2671,metadata!$B$2:$Z$500,21,0)</f>
        <v/>
      </c>
      <c r="Y2671" t="str">
        <f>VLOOKUP($D2671,metadata!$B$2:$Z$500,22,0)</f>
        <v/>
      </c>
      <c r="Z2671" t="str">
        <f>VLOOKUP($D2671,metadata!$B$2:$Z$500,23,0)</f>
        <v/>
      </c>
      <c r="AA2671" t="str">
        <f>VLOOKUP($D2671,metadata!$B$2:$Z$500,24,0)</f>
        <v/>
      </c>
      <c r="AB2671" t="str">
        <f>VLOOKUP($D2671,metadata!$B$2:$Z$500,25,0)</f>
        <v/>
      </c>
      <c r="AF2671">
        <f>IF(AE2671="",V2671,AE2671)</f>
        <v>60</v>
      </c>
      <c r="AH2671" t="str">
        <f>IF(AD2671&lt;1.1,"x","")</f>
        <v>x</v>
      </c>
    </row>
    <row r="2672" spans="3:34" x14ac:dyDescent="0.3">
      <c r="C2672">
        <v>2672</v>
      </c>
      <c r="D2672" t="str">
        <f t="shared" si="75"/>
        <v>61-sapporo</v>
      </c>
      <c r="E2672" t="str">
        <f>VLOOKUP($D2672,metadata!$B$2:$S$451,2,0)</f>
        <v>ichijo, N</v>
      </c>
      <c r="F2672" t="str">
        <f>VLOOKUP($D2672,metadata!$B$2:$S$500,3,0)</f>
        <v>DISJUNCTIVE CLINE OF CRITICAL PHOTOPERIOD IN THE REPRODUCTIVE DIAPAUSE OF DROSOPHILA LACERTOSA</v>
      </c>
      <c r="G2672" t="str">
        <f>VLOOKUP($D2672,metadata!$B$2:$S$500,4,0)</f>
        <v>http://onlinelibrary.wiley.com/doi/10.1111/j.1558-5646.1986.tb00482.x/epdf</v>
      </c>
      <c r="H2672" t="str">
        <f>VLOOKUP($D2672,metadata!$B$2:$S$500,5,0)</f>
        <v>y-ask</v>
      </c>
      <c r="I2672" t="str">
        <f>VLOOKUP($D2672,metadata!$B$2:$S$500,6,0)</f>
        <v>a</v>
      </c>
      <c r="J2672" t="str">
        <f>VLOOKUP($D2672,metadata!$B$2:$S$500,7,0)</f>
        <v>i</v>
      </c>
      <c r="K2672">
        <f>VLOOKUP($D2672,metadata!$B$2:$S$500,8,0)</f>
        <v>13</v>
      </c>
      <c r="L2672">
        <f>VLOOKUP($D2672,metadata!$B$2:$S$500,9,0)</f>
        <v>7</v>
      </c>
      <c r="M2672" t="str">
        <f>VLOOKUP($D2672,metadata!$B$2:$S$500,10,0)</f>
        <v/>
      </c>
      <c r="N2672" t="str">
        <f>VLOOKUP($D2672,metadata!$B$2:$S$500,11,0)</f>
        <v>Drosophila lacertosa</v>
      </c>
      <c r="O2672" t="str">
        <f>VLOOKUP($D2672,metadata!$B$2:$S$500,12,0)</f>
        <v>diptera</v>
      </c>
      <c r="P2672" t="str">
        <f>VLOOKUP($D2672,metadata!$B$2:$S$500,13,0)</f>
        <v>sapporo</v>
      </c>
      <c r="Q2672">
        <f>VLOOKUP($D2672,metadata!$B$2:$S$500,14,0)</f>
        <v>43.061943999999997</v>
      </c>
      <c r="R2672">
        <f>VLOOKUP($D2672,metadata!$B$2:$S$500,15,0)</f>
        <v>141.35416699999999</v>
      </c>
      <c r="S2672" t="str">
        <f>VLOOKUP($D2672,metadata!$B$2:$S$500,16,0)</f>
        <v/>
      </c>
      <c r="T2672">
        <f>VLOOKUP($D2672,metadata!$B$2:$S$500,17,0)</f>
        <v>30</v>
      </c>
      <c r="U2672" t="str">
        <f>VLOOKUP($D2672,metadata!$B$2:$S$500,18,0)</f>
        <v/>
      </c>
      <c r="V2672">
        <f>VLOOKUP($D2672,metadata!$B$2:$Z$500,19,0)</f>
        <v>60</v>
      </c>
      <c r="W2672" t="str">
        <f>VLOOKUP($D2672,metadata!$B$2:$Z$500,20,0)</f>
        <v>global average</v>
      </c>
      <c r="X2672" t="str">
        <f>VLOOKUP($D2672,metadata!$B$2:$Z$500,21,0)</f>
        <v/>
      </c>
      <c r="Y2672" t="str">
        <f>VLOOKUP($D2672,metadata!$B$2:$Z$500,22,0)</f>
        <v/>
      </c>
      <c r="Z2672" t="str">
        <f>VLOOKUP($D2672,metadata!$B$2:$Z$500,23,0)</f>
        <v/>
      </c>
      <c r="AA2672" t="str">
        <f>VLOOKUP($D2672,metadata!$B$2:$Z$500,24,0)</f>
        <v/>
      </c>
      <c r="AB2672" t="str">
        <f>VLOOKUP($D2672,metadata!$B$2:$Z$500,25,0)</f>
        <v/>
      </c>
      <c r="AF2672">
        <f>IF(AE2672="",V2672,AE2672)</f>
        <v>60</v>
      </c>
      <c r="AH2672" t="str">
        <f>IF(AD2672&lt;1.1,"x","")</f>
        <v>x</v>
      </c>
    </row>
    <row r="2673" spans="3:34" x14ac:dyDescent="0.3">
      <c r="C2673">
        <v>2673</v>
      </c>
      <c r="D2673" t="str">
        <f t="shared" si="75"/>
        <v>61-sapporo</v>
      </c>
      <c r="E2673" t="str">
        <f>VLOOKUP($D2673,metadata!$B$2:$S$451,2,0)</f>
        <v>ichijo, N</v>
      </c>
      <c r="F2673" t="str">
        <f>VLOOKUP($D2673,metadata!$B$2:$S$500,3,0)</f>
        <v>DISJUNCTIVE CLINE OF CRITICAL PHOTOPERIOD IN THE REPRODUCTIVE DIAPAUSE OF DROSOPHILA LACERTOSA</v>
      </c>
      <c r="G2673" t="str">
        <f>VLOOKUP($D2673,metadata!$B$2:$S$500,4,0)</f>
        <v>http://onlinelibrary.wiley.com/doi/10.1111/j.1558-5646.1986.tb00482.x/epdf</v>
      </c>
      <c r="H2673" t="str">
        <f>VLOOKUP($D2673,metadata!$B$2:$S$500,5,0)</f>
        <v>y-ask</v>
      </c>
      <c r="I2673" t="str">
        <f>VLOOKUP($D2673,metadata!$B$2:$S$500,6,0)</f>
        <v>a</v>
      </c>
      <c r="J2673" t="str">
        <f>VLOOKUP($D2673,metadata!$B$2:$S$500,7,0)</f>
        <v>i</v>
      </c>
      <c r="K2673">
        <f>VLOOKUP($D2673,metadata!$B$2:$S$500,8,0)</f>
        <v>13</v>
      </c>
      <c r="L2673">
        <f>VLOOKUP($D2673,metadata!$B$2:$S$500,9,0)</f>
        <v>7</v>
      </c>
      <c r="M2673" t="str">
        <f>VLOOKUP($D2673,metadata!$B$2:$S$500,10,0)</f>
        <v/>
      </c>
      <c r="N2673" t="str">
        <f>VLOOKUP($D2673,metadata!$B$2:$S$500,11,0)</f>
        <v>Drosophila lacertosa</v>
      </c>
      <c r="O2673" t="str">
        <f>VLOOKUP($D2673,metadata!$B$2:$S$500,12,0)</f>
        <v>diptera</v>
      </c>
      <c r="P2673" t="str">
        <f>VLOOKUP($D2673,metadata!$B$2:$S$500,13,0)</f>
        <v>sapporo</v>
      </c>
      <c r="Q2673">
        <f>VLOOKUP($D2673,metadata!$B$2:$S$500,14,0)</f>
        <v>43.061943999999997</v>
      </c>
      <c r="R2673">
        <f>VLOOKUP($D2673,metadata!$B$2:$S$500,15,0)</f>
        <v>141.35416699999999</v>
      </c>
      <c r="S2673" t="str">
        <f>VLOOKUP($D2673,metadata!$B$2:$S$500,16,0)</f>
        <v/>
      </c>
      <c r="T2673">
        <f>VLOOKUP($D2673,metadata!$B$2:$S$500,17,0)</f>
        <v>30</v>
      </c>
      <c r="U2673" t="str">
        <f>VLOOKUP($D2673,metadata!$B$2:$S$500,18,0)</f>
        <v/>
      </c>
      <c r="V2673">
        <f>VLOOKUP($D2673,metadata!$B$2:$Z$500,19,0)</f>
        <v>60</v>
      </c>
      <c r="W2673" t="str">
        <f>VLOOKUP($D2673,metadata!$B$2:$Z$500,20,0)</f>
        <v>global average</v>
      </c>
      <c r="X2673" t="str">
        <f>VLOOKUP($D2673,metadata!$B$2:$Z$500,21,0)</f>
        <v/>
      </c>
      <c r="Y2673" t="str">
        <f>VLOOKUP($D2673,metadata!$B$2:$Z$500,22,0)</f>
        <v/>
      </c>
      <c r="Z2673" t="str">
        <f>VLOOKUP($D2673,metadata!$B$2:$Z$500,23,0)</f>
        <v/>
      </c>
      <c r="AA2673" t="str">
        <f>VLOOKUP($D2673,metadata!$B$2:$Z$500,24,0)</f>
        <v/>
      </c>
      <c r="AB2673" t="str">
        <f>VLOOKUP($D2673,metadata!$B$2:$Z$500,25,0)</f>
        <v/>
      </c>
      <c r="AF2673">
        <f>IF(AE2673="",V2673,AE2673)</f>
        <v>60</v>
      </c>
      <c r="AH2673" t="str">
        <f>IF(AD2673&lt;1.1,"x","")</f>
        <v>x</v>
      </c>
    </row>
    <row r="2674" spans="3:34" x14ac:dyDescent="0.3">
      <c r="C2674">
        <v>2674</v>
      </c>
      <c r="D2674" t="str">
        <f t="shared" si="75"/>
        <v>61-yakumo</v>
      </c>
      <c r="E2674" t="str">
        <f>VLOOKUP($D2674,metadata!$B$2:$S$451,2,0)</f>
        <v>ichijo, N</v>
      </c>
      <c r="F2674" t="str">
        <f>VLOOKUP($D2674,metadata!$B$2:$S$500,3,0)</f>
        <v>DISJUNCTIVE CLINE OF CRITICAL PHOTOPERIOD IN THE REPRODUCTIVE DIAPAUSE OF DROSOPHILA LACERTOSA</v>
      </c>
      <c r="G2674" t="str">
        <f>VLOOKUP($D2674,metadata!$B$2:$S$500,4,0)</f>
        <v>http://onlinelibrary.wiley.com/doi/10.1111/j.1558-5646.1986.tb00482.x/epdf</v>
      </c>
      <c r="H2674" t="str">
        <f>VLOOKUP($D2674,metadata!$B$2:$S$500,5,0)</f>
        <v>y-ask</v>
      </c>
      <c r="I2674" t="str">
        <f>VLOOKUP($D2674,metadata!$B$2:$S$500,6,0)</f>
        <v>a</v>
      </c>
      <c r="J2674" t="str">
        <f>VLOOKUP($D2674,metadata!$B$2:$S$500,7,0)</f>
        <v>i</v>
      </c>
      <c r="K2674">
        <f>VLOOKUP($D2674,metadata!$B$2:$S$500,8,0)</f>
        <v>13</v>
      </c>
      <c r="L2674">
        <f>VLOOKUP($D2674,metadata!$B$2:$S$500,9,0)</f>
        <v>7</v>
      </c>
      <c r="M2674" t="str">
        <f>VLOOKUP($D2674,metadata!$B$2:$S$500,10,0)</f>
        <v/>
      </c>
      <c r="N2674" t="str">
        <f>VLOOKUP($D2674,metadata!$B$2:$S$500,11,0)</f>
        <v>Drosophila lacertosa</v>
      </c>
      <c r="O2674" t="str">
        <f>VLOOKUP($D2674,metadata!$B$2:$S$500,12,0)</f>
        <v>diptera</v>
      </c>
      <c r="P2674" t="str">
        <f>VLOOKUP($D2674,metadata!$B$2:$S$500,13,0)</f>
        <v>yakumo</v>
      </c>
      <c r="Q2674">
        <f>VLOOKUP($D2674,metadata!$B$2:$S$500,14,0)</f>
        <v>42.25</v>
      </c>
      <c r="R2674">
        <f>VLOOKUP($D2674,metadata!$B$2:$S$500,15,0)</f>
        <v>140.26666700000001</v>
      </c>
      <c r="S2674" t="str">
        <f>VLOOKUP($D2674,metadata!$B$2:$S$500,16,0)</f>
        <v/>
      </c>
      <c r="T2674">
        <f>VLOOKUP($D2674,metadata!$B$2:$S$500,17,0)</f>
        <v>20</v>
      </c>
      <c r="U2674" t="str">
        <f>VLOOKUP($D2674,metadata!$B$2:$S$500,18,0)</f>
        <v/>
      </c>
      <c r="V2674">
        <f>VLOOKUP($D2674,metadata!$B$2:$Z$500,19,0)</f>
        <v>60</v>
      </c>
      <c r="W2674" t="str">
        <f>VLOOKUP($D2674,metadata!$B$2:$Z$500,20,0)</f>
        <v>global average</v>
      </c>
      <c r="X2674" t="str">
        <f>VLOOKUP($D2674,metadata!$B$2:$Z$500,21,0)</f>
        <v/>
      </c>
      <c r="Y2674" t="str">
        <f>VLOOKUP($D2674,metadata!$B$2:$Z$500,22,0)</f>
        <v/>
      </c>
      <c r="Z2674" t="str">
        <f>VLOOKUP($D2674,metadata!$B$2:$Z$500,23,0)</f>
        <v/>
      </c>
      <c r="AA2674" t="str">
        <f>VLOOKUP($D2674,metadata!$B$2:$Z$500,24,0)</f>
        <v/>
      </c>
      <c r="AB2674" t="str">
        <f>VLOOKUP($D2674,metadata!$B$2:$Z$500,25,0)</f>
        <v/>
      </c>
      <c r="AF2674">
        <f>IF(AE2674="",V2674,AE2674)</f>
        <v>60</v>
      </c>
      <c r="AH2674" t="str">
        <f>IF(AD2674&lt;1.1,"x","")</f>
        <v>x</v>
      </c>
    </row>
    <row r="2675" spans="3:34" x14ac:dyDescent="0.3">
      <c r="C2675">
        <v>2675</v>
      </c>
      <c r="D2675" t="str">
        <f t="shared" si="75"/>
        <v>61-yakumo</v>
      </c>
      <c r="E2675" t="str">
        <f>VLOOKUP($D2675,metadata!$B$2:$S$451,2,0)</f>
        <v>ichijo, N</v>
      </c>
      <c r="F2675" t="str">
        <f>VLOOKUP($D2675,metadata!$B$2:$S$500,3,0)</f>
        <v>DISJUNCTIVE CLINE OF CRITICAL PHOTOPERIOD IN THE REPRODUCTIVE DIAPAUSE OF DROSOPHILA LACERTOSA</v>
      </c>
      <c r="G2675" t="str">
        <f>VLOOKUP($D2675,metadata!$B$2:$S$500,4,0)</f>
        <v>http://onlinelibrary.wiley.com/doi/10.1111/j.1558-5646.1986.tb00482.x/epdf</v>
      </c>
      <c r="H2675" t="str">
        <f>VLOOKUP($D2675,metadata!$B$2:$S$500,5,0)</f>
        <v>y-ask</v>
      </c>
      <c r="I2675" t="str">
        <f>VLOOKUP($D2675,metadata!$B$2:$S$500,6,0)</f>
        <v>a</v>
      </c>
      <c r="J2675" t="str">
        <f>VLOOKUP($D2675,metadata!$B$2:$S$500,7,0)</f>
        <v>i</v>
      </c>
      <c r="K2675">
        <f>VLOOKUP($D2675,metadata!$B$2:$S$500,8,0)</f>
        <v>13</v>
      </c>
      <c r="L2675">
        <f>VLOOKUP($D2675,metadata!$B$2:$S$500,9,0)</f>
        <v>7</v>
      </c>
      <c r="M2675" t="str">
        <f>VLOOKUP($D2675,metadata!$B$2:$S$500,10,0)</f>
        <v/>
      </c>
      <c r="N2675" t="str">
        <f>VLOOKUP($D2675,metadata!$B$2:$S$500,11,0)</f>
        <v>Drosophila lacertosa</v>
      </c>
      <c r="O2675" t="str">
        <f>VLOOKUP($D2675,metadata!$B$2:$S$500,12,0)</f>
        <v>diptera</v>
      </c>
      <c r="P2675" t="str">
        <f>VLOOKUP($D2675,metadata!$B$2:$S$500,13,0)</f>
        <v>yakumo</v>
      </c>
      <c r="Q2675">
        <f>VLOOKUP($D2675,metadata!$B$2:$S$500,14,0)</f>
        <v>42.25</v>
      </c>
      <c r="R2675">
        <f>VLOOKUP($D2675,metadata!$B$2:$S$500,15,0)</f>
        <v>140.26666700000001</v>
      </c>
      <c r="S2675" t="str">
        <f>VLOOKUP($D2675,metadata!$B$2:$S$500,16,0)</f>
        <v/>
      </c>
      <c r="T2675">
        <f>VLOOKUP($D2675,metadata!$B$2:$S$500,17,0)</f>
        <v>20</v>
      </c>
      <c r="U2675" t="str">
        <f>VLOOKUP($D2675,metadata!$B$2:$S$500,18,0)</f>
        <v/>
      </c>
      <c r="V2675">
        <f>VLOOKUP($D2675,metadata!$B$2:$Z$500,19,0)</f>
        <v>60</v>
      </c>
      <c r="W2675" t="str">
        <f>VLOOKUP($D2675,metadata!$B$2:$Z$500,20,0)</f>
        <v>global average</v>
      </c>
      <c r="X2675" t="str">
        <f>VLOOKUP($D2675,metadata!$B$2:$Z$500,21,0)</f>
        <v/>
      </c>
      <c r="Y2675" t="str">
        <f>VLOOKUP($D2675,metadata!$B$2:$Z$500,22,0)</f>
        <v/>
      </c>
      <c r="Z2675" t="str">
        <f>VLOOKUP($D2675,metadata!$B$2:$Z$500,23,0)</f>
        <v/>
      </c>
      <c r="AA2675" t="str">
        <f>VLOOKUP($D2675,metadata!$B$2:$Z$500,24,0)</f>
        <v/>
      </c>
      <c r="AB2675" t="str">
        <f>VLOOKUP($D2675,metadata!$B$2:$Z$500,25,0)</f>
        <v/>
      </c>
      <c r="AF2675">
        <f>IF(AE2675="",V2675,AE2675)</f>
        <v>60</v>
      </c>
      <c r="AH2675" t="str">
        <f>IF(AD2675&lt;1.1,"x","")</f>
        <v>x</v>
      </c>
    </row>
    <row r="2676" spans="3:34" x14ac:dyDescent="0.3">
      <c r="C2676">
        <v>2676</v>
      </c>
      <c r="D2676" t="str">
        <f t="shared" si="75"/>
        <v>61-yakumo</v>
      </c>
      <c r="E2676" t="str">
        <f>VLOOKUP($D2676,metadata!$B$2:$S$451,2,0)</f>
        <v>ichijo, N</v>
      </c>
      <c r="F2676" t="str">
        <f>VLOOKUP($D2676,metadata!$B$2:$S$500,3,0)</f>
        <v>DISJUNCTIVE CLINE OF CRITICAL PHOTOPERIOD IN THE REPRODUCTIVE DIAPAUSE OF DROSOPHILA LACERTOSA</v>
      </c>
      <c r="G2676" t="str">
        <f>VLOOKUP($D2676,metadata!$B$2:$S$500,4,0)</f>
        <v>http://onlinelibrary.wiley.com/doi/10.1111/j.1558-5646.1986.tb00482.x/epdf</v>
      </c>
      <c r="H2676" t="str">
        <f>VLOOKUP($D2676,metadata!$B$2:$S$500,5,0)</f>
        <v>y-ask</v>
      </c>
      <c r="I2676" t="str">
        <f>VLOOKUP($D2676,metadata!$B$2:$S$500,6,0)</f>
        <v>a</v>
      </c>
      <c r="J2676" t="str">
        <f>VLOOKUP($D2676,metadata!$B$2:$S$500,7,0)</f>
        <v>i</v>
      </c>
      <c r="K2676">
        <f>VLOOKUP($D2676,metadata!$B$2:$S$500,8,0)</f>
        <v>13</v>
      </c>
      <c r="L2676">
        <f>VLOOKUP($D2676,metadata!$B$2:$S$500,9,0)</f>
        <v>7</v>
      </c>
      <c r="M2676" t="str">
        <f>VLOOKUP($D2676,metadata!$B$2:$S$500,10,0)</f>
        <v/>
      </c>
      <c r="N2676" t="str">
        <f>VLOOKUP($D2676,metadata!$B$2:$S$500,11,0)</f>
        <v>Drosophila lacertosa</v>
      </c>
      <c r="O2676" t="str">
        <f>VLOOKUP($D2676,metadata!$B$2:$S$500,12,0)</f>
        <v>diptera</v>
      </c>
      <c r="P2676" t="str">
        <f>VLOOKUP($D2676,metadata!$B$2:$S$500,13,0)</f>
        <v>yakumo</v>
      </c>
      <c r="Q2676">
        <f>VLOOKUP($D2676,metadata!$B$2:$S$500,14,0)</f>
        <v>42.25</v>
      </c>
      <c r="R2676">
        <f>VLOOKUP($D2676,metadata!$B$2:$S$500,15,0)</f>
        <v>140.26666700000001</v>
      </c>
      <c r="S2676" t="str">
        <f>VLOOKUP($D2676,metadata!$B$2:$S$500,16,0)</f>
        <v/>
      </c>
      <c r="T2676">
        <f>VLOOKUP($D2676,metadata!$B$2:$S$500,17,0)</f>
        <v>20</v>
      </c>
      <c r="U2676" t="str">
        <f>VLOOKUP($D2676,metadata!$B$2:$S$500,18,0)</f>
        <v/>
      </c>
      <c r="V2676">
        <f>VLOOKUP($D2676,metadata!$B$2:$Z$500,19,0)</f>
        <v>60</v>
      </c>
      <c r="W2676" t="str">
        <f>VLOOKUP($D2676,metadata!$B$2:$Z$500,20,0)</f>
        <v>global average</v>
      </c>
      <c r="X2676" t="str">
        <f>VLOOKUP($D2676,metadata!$B$2:$Z$500,21,0)</f>
        <v/>
      </c>
      <c r="Y2676" t="str">
        <f>VLOOKUP($D2676,metadata!$B$2:$Z$500,22,0)</f>
        <v/>
      </c>
      <c r="Z2676" t="str">
        <f>VLOOKUP($D2676,metadata!$B$2:$Z$500,23,0)</f>
        <v/>
      </c>
      <c r="AA2676" t="str">
        <f>VLOOKUP($D2676,metadata!$B$2:$Z$500,24,0)</f>
        <v/>
      </c>
      <c r="AB2676" t="str">
        <f>VLOOKUP($D2676,metadata!$B$2:$Z$500,25,0)</f>
        <v/>
      </c>
      <c r="AF2676">
        <f>IF(AE2676="",V2676,AE2676)</f>
        <v>60</v>
      </c>
      <c r="AH2676" t="str">
        <f>IF(AD2676&lt;1.1,"x","")</f>
        <v>x</v>
      </c>
    </row>
    <row r="2677" spans="3:34" x14ac:dyDescent="0.3">
      <c r="C2677">
        <v>2677</v>
      </c>
      <c r="D2677" t="str">
        <f t="shared" si="75"/>
        <v>61-yakumo</v>
      </c>
      <c r="E2677" t="str">
        <f>VLOOKUP($D2677,metadata!$B$2:$S$451,2,0)</f>
        <v>ichijo, N</v>
      </c>
      <c r="F2677" t="str">
        <f>VLOOKUP($D2677,metadata!$B$2:$S$500,3,0)</f>
        <v>DISJUNCTIVE CLINE OF CRITICAL PHOTOPERIOD IN THE REPRODUCTIVE DIAPAUSE OF DROSOPHILA LACERTOSA</v>
      </c>
      <c r="G2677" t="str">
        <f>VLOOKUP($D2677,metadata!$B$2:$S$500,4,0)</f>
        <v>http://onlinelibrary.wiley.com/doi/10.1111/j.1558-5646.1986.tb00482.x/epdf</v>
      </c>
      <c r="H2677" t="str">
        <f>VLOOKUP($D2677,metadata!$B$2:$S$500,5,0)</f>
        <v>y-ask</v>
      </c>
      <c r="I2677" t="str">
        <f>VLOOKUP($D2677,metadata!$B$2:$S$500,6,0)</f>
        <v>a</v>
      </c>
      <c r="J2677" t="str">
        <f>VLOOKUP($D2677,metadata!$B$2:$S$500,7,0)</f>
        <v>i</v>
      </c>
      <c r="K2677">
        <f>VLOOKUP($D2677,metadata!$B$2:$S$500,8,0)</f>
        <v>13</v>
      </c>
      <c r="L2677">
        <f>VLOOKUP($D2677,metadata!$B$2:$S$500,9,0)</f>
        <v>7</v>
      </c>
      <c r="M2677" t="str">
        <f>VLOOKUP($D2677,metadata!$B$2:$S$500,10,0)</f>
        <v/>
      </c>
      <c r="N2677" t="str">
        <f>VLOOKUP($D2677,metadata!$B$2:$S$500,11,0)</f>
        <v>Drosophila lacertosa</v>
      </c>
      <c r="O2677" t="str">
        <f>VLOOKUP($D2677,metadata!$B$2:$S$500,12,0)</f>
        <v>diptera</v>
      </c>
      <c r="P2677" t="str">
        <f>VLOOKUP($D2677,metadata!$B$2:$S$500,13,0)</f>
        <v>yakumo</v>
      </c>
      <c r="Q2677">
        <f>VLOOKUP($D2677,metadata!$B$2:$S$500,14,0)</f>
        <v>42.25</v>
      </c>
      <c r="R2677">
        <f>VLOOKUP($D2677,metadata!$B$2:$S$500,15,0)</f>
        <v>140.26666700000001</v>
      </c>
      <c r="S2677" t="str">
        <f>VLOOKUP($D2677,metadata!$B$2:$S$500,16,0)</f>
        <v/>
      </c>
      <c r="T2677">
        <f>VLOOKUP($D2677,metadata!$B$2:$S$500,17,0)</f>
        <v>20</v>
      </c>
      <c r="U2677" t="str">
        <f>VLOOKUP($D2677,metadata!$B$2:$S$500,18,0)</f>
        <v/>
      </c>
      <c r="V2677">
        <f>VLOOKUP($D2677,metadata!$B$2:$Z$500,19,0)</f>
        <v>60</v>
      </c>
      <c r="W2677" t="str">
        <f>VLOOKUP($D2677,metadata!$B$2:$Z$500,20,0)</f>
        <v>global average</v>
      </c>
      <c r="X2677" t="str">
        <f>VLOOKUP($D2677,metadata!$B$2:$Z$500,21,0)</f>
        <v/>
      </c>
      <c r="Y2677" t="str">
        <f>VLOOKUP($D2677,metadata!$B$2:$Z$500,22,0)</f>
        <v/>
      </c>
      <c r="Z2677" t="str">
        <f>VLOOKUP($D2677,metadata!$B$2:$Z$500,23,0)</f>
        <v/>
      </c>
      <c r="AA2677" t="str">
        <f>VLOOKUP($D2677,metadata!$B$2:$Z$500,24,0)</f>
        <v/>
      </c>
      <c r="AB2677" t="str">
        <f>VLOOKUP($D2677,metadata!$B$2:$Z$500,25,0)</f>
        <v/>
      </c>
      <c r="AF2677">
        <f>IF(AE2677="",V2677,AE2677)</f>
        <v>60</v>
      </c>
      <c r="AH2677" t="str">
        <f>IF(AD2677&lt;1.1,"x","")</f>
        <v>x</v>
      </c>
    </row>
    <row r="2678" spans="3:34" x14ac:dyDescent="0.3">
      <c r="C2678">
        <v>2678</v>
      </c>
      <c r="D2678" t="str">
        <f t="shared" si="75"/>
        <v>61-yakumo</v>
      </c>
      <c r="E2678" t="str">
        <f>VLOOKUP($D2678,metadata!$B$2:$S$451,2,0)</f>
        <v>ichijo, N</v>
      </c>
      <c r="F2678" t="str">
        <f>VLOOKUP($D2678,metadata!$B$2:$S$500,3,0)</f>
        <v>DISJUNCTIVE CLINE OF CRITICAL PHOTOPERIOD IN THE REPRODUCTIVE DIAPAUSE OF DROSOPHILA LACERTOSA</v>
      </c>
      <c r="G2678" t="str">
        <f>VLOOKUP($D2678,metadata!$B$2:$S$500,4,0)</f>
        <v>http://onlinelibrary.wiley.com/doi/10.1111/j.1558-5646.1986.tb00482.x/epdf</v>
      </c>
      <c r="H2678" t="str">
        <f>VLOOKUP($D2678,metadata!$B$2:$S$500,5,0)</f>
        <v>y-ask</v>
      </c>
      <c r="I2678" t="str">
        <f>VLOOKUP($D2678,metadata!$B$2:$S$500,6,0)</f>
        <v>a</v>
      </c>
      <c r="J2678" t="str">
        <f>VLOOKUP($D2678,metadata!$B$2:$S$500,7,0)</f>
        <v>i</v>
      </c>
      <c r="K2678">
        <f>VLOOKUP($D2678,metadata!$B$2:$S$500,8,0)</f>
        <v>13</v>
      </c>
      <c r="L2678">
        <f>VLOOKUP($D2678,metadata!$B$2:$S$500,9,0)</f>
        <v>7</v>
      </c>
      <c r="M2678" t="str">
        <f>VLOOKUP($D2678,metadata!$B$2:$S$500,10,0)</f>
        <v/>
      </c>
      <c r="N2678" t="str">
        <f>VLOOKUP($D2678,metadata!$B$2:$S$500,11,0)</f>
        <v>Drosophila lacertosa</v>
      </c>
      <c r="O2678" t="str">
        <f>VLOOKUP($D2678,metadata!$B$2:$S$500,12,0)</f>
        <v>diptera</v>
      </c>
      <c r="P2678" t="str">
        <f>VLOOKUP($D2678,metadata!$B$2:$S$500,13,0)</f>
        <v>yakumo</v>
      </c>
      <c r="Q2678">
        <f>VLOOKUP($D2678,metadata!$B$2:$S$500,14,0)</f>
        <v>42.25</v>
      </c>
      <c r="R2678">
        <f>VLOOKUP($D2678,metadata!$B$2:$S$500,15,0)</f>
        <v>140.26666700000001</v>
      </c>
      <c r="S2678" t="str">
        <f>VLOOKUP($D2678,metadata!$B$2:$S$500,16,0)</f>
        <v/>
      </c>
      <c r="T2678">
        <f>VLOOKUP($D2678,metadata!$B$2:$S$500,17,0)</f>
        <v>20</v>
      </c>
      <c r="U2678" t="str">
        <f>VLOOKUP($D2678,metadata!$B$2:$S$500,18,0)</f>
        <v/>
      </c>
      <c r="V2678">
        <f>VLOOKUP($D2678,metadata!$B$2:$Z$500,19,0)</f>
        <v>60</v>
      </c>
      <c r="W2678" t="str">
        <f>VLOOKUP($D2678,metadata!$B$2:$Z$500,20,0)</f>
        <v>global average</v>
      </c>
      <c r="X2678" t="str">
        <f>VLOOKUP($D2678,metadata!$B$2:$Z$500,21,0)</f>
        <v/>
      </c>
      <c r="Y2678" t="str">
        <f>VLOOKUP($D2678,metadata!$B$2:$Z$500,22,0)</f>
        <v/>
      </c>
      <c r="Z2678" t="str">
        <f>VLOOKUP($D2678,metadata!$B$2:$Z$500,23,0)</f>
        <v/>
      </c>
      <c r="AA2678" t="str">
        <f>VLOOKUP($D2678,metadata!$B$2:$Z$500,24,0)</f>
        <v/>
      </c>
      <c r="AB2678" t="str">
        <f>VLOOKUP($D2678,metadata!$B$2:$Z$500,25,0)</f>
        <v/>
      </c>
      <c r="AF2678">
        <f>IF(AE2678="",V2678,AE2678)</f>
        <v>60</v>
      </c>
      <c r="AH2678" t="str">
        <f>IF(AD2678&lt;1.1,"x","")</f>
        <v>x</v>
      </c>
    </row>
    <row r="2679" spans="3:34" x14ac:dyDescent="0.3">
      <c r="C2679">
        <v>2679</v>
      </c>
      <c r="D2679" t="str">
        <f t="shared" si="75"/>
        <v>61-yakumo</v>
      </c>
      <c r="E2679" t="str">
        <f>VLOOKUP($D2679,metadata!$B$2:$S$451,2,0)</f>
        <v>ichijo, N</v>
      </c>
      <c r="F2679" t="str">
        <f>VLOOKUP($D2679,metadata!$B$2:$S$500,3,0)</f>
        <v>DISJUNCTIVE CLINE OF CRITICAL PHOTOPERIOD IN THE REPRODUCTIVE DIAPAUSE OF DROSOPHILA LACERTOSA</v>
      </c>
      <c r="G2679" t="str">
        <f>VLOOKUP($D2679,metadata!$B$2:$S$500,4,0)</f>
        <v>http://onlinelibrary.wiley.com/doi/10.1111/j.1558-5646.1986.tb00482.x/epdf</v>
      </c>
      <c r="H2679" t="str">
        <f>VLOOKUP($D2679,metadata!$B$2:$S$500,5,0)</f>
        <v>y-ask</v>
      </c>
      <c r="I2679" t="str">
        <f>VLOOKUP($D2679,metadata!$B$2:$S$500,6,0)</f>
        <v>a</v>
      </c>
      <c r="J2679" t="str">
        <f>VLOOKUP($D2679,metadata!$B$2:$S$500,7,0)</f>
        <v>i</v>
      </c>
      <c r="K2679">
        <f>VLOOKUP($D2679,metadata!$B$2:$S$500,8,0)</f>
        <v>13</v>
      </c>
      <c r="L2679">
        <f>VLOOKUP($D2679,metadata!$B$2:$S$500,9,0)</f>
        <v>7</v>
      </c>
      <c r="M2679" t="str">
        <f>VLOOKUP($D2679,metadata!$B$2:$S$500,10,0)</f>
        <v/>
      </c>
      <c r="N2679" t="str">
        <f>VLOOKUP($D2679,metadata!$B$2:$S$500,11,0)</f>
        <v>Drosophila lacertosa</v>
      </c>
      <c r="O2679" t="str">
        <f>VLOOKUP($D2679,metadata!$B$2:$S$500,12,0)</f>
        <v>diptera</v>
      </c>
      <c r="P2679" t="str">
        <f>VLOOKUP($D2679,metadata!$B$2:$S$500,13,0)</f>
        <v>yakumo</v>
      </c>
      <c r="Q2679">
        <f>VLOOKUP($D2679,metadata!$B$2:$S$500,14,0)</f>
        <v>42.25</v>
      </c>
      <c r="R2679">
        <f>VLOOKUP($D2679,metadata!$B$2:$S$500,15,0)</f>
        <v>140.26666700000001</v>
      </c>
      <c r="S2679" t="str">
        <f>VLOOKUP($D2679,metadata!$B$2:$S$500,16,0)</f>
        <v/>
      </c>
      <c r="T2679">
        <f>VLOOKUP($D2679,metadata!$B$2:$S$500,17,0)</f>
        <v>20</v>
      </c>
      <c r="U2679" t="str">
        <f>VLOOKUP($D2679,metadata!$B$2:$S$500,18,0)</f>
        <v/>
      </c>
      <c r="V2679">
        <f>VLOOKUP($D2679,metadata!$B$2:$Z$500,19,0)</f>
        <v>60</v>
      </c>
      <c r="W2679" t="str">
        <f>VLOOKUP($D2679,metadata!$B$2:$Z$500,20,0)</f>
        <v>global average</v>
      </c>
      <c r="X2679" t="str">
        <f>VLOOKUP($D2679,metadata!$B$2:$Z$500,21,0)</f>
        <v/>
      </c>
      <c r="Y2679" t="str">
        <f>VLOOKUP($D2679,metadata!$B$2:$Z$500,22,0)</f>
        <v/>
      </c>
      <c r="Z2679" t="str">
        <f>VLOOKUP($D2679,metadata!$B$2:$Z$500,23,0)</f>
        <v/>
      </c>
      <c r="AA2679" t="str">
        <f>VLOOKUP($D2679,metadata!$B$2:$Z$500,24,0)</f>
        <v/>
      </c>
      <c r="AB2679" t="str">
        <f>VLOOKUP($D2679,metadata!$B$2:$Z$500,25,0)</f>
        <v/>
      </c>
      <c r="AF2679">
        <f>IF(AE2679="",V2679,AE2679)</f>
        <v>60</v>
      </c>
      <c r="AH2679" t="str">
        <f>IF(AD2679&lt;1.1,"x","")</f>
        <v>x</v>
      </c>
    </row>
    <row r="2680" spans="3:34" x14ac:dyDescent="0.3">
      <c r="C2680">
        <v>2680</v>
      </c>
      <c r="D2680" t="str">
        <f t="shared" si="75"/>
        <v>61-yakumo</v>
      </c>
      <c r="E2680" t="str">
        <f>VLOOKUP($D2680,metadata!$B$2:$S$451,2,0)</f>
        <v>ichijo, N</v>
      </c>
      <c r="F2680" t="str">
        <f>VLOOKUP($D2680,metadata!$B$2:$S$500,3,0)</f>
        <v>DISJUNCTIVE CLINE OF CRITICAL PHOTOPERIOD IN THE REPRODUCTIVE DIAPAUSE OF DROSOPHILA LACERTOSA</v>
      </c>
      <c r="G2680" t="str">
        <f>VLOOKUP($D2680,metadata!$B$2:$S$500,4,0)</f>
        <v>http://onlinelibrary.wiley.com/doi/10.1111/j.1558-5646.1986.tb00482.x/epdf</v>
      </c>
      <c r="H2680" t="str">
        <f>VLOOKUP($D2680,metadata!$B$2:$S$500,5,0)</f>
        <v>y-ask</v>
      </c>
      <c r="I2680" t="str">
        <f>VLOOKUP($D2680,metadata!$B$2:$S$500,6,0)</f>
        <v>a</v>
      </c>
      <c r="J2680" t="str">
        <f>VLOOKUP($D2680,metadata!$B$2:$S$500,7,0)</f>
        <v>i</v>
      </c>
      <c r="K2680">
        <f>VLOOKUP($D2680,metadata!$B$2:$S$500,8,0)</f>
        <v>13</v>
      </c>
      <c r="L2680">
        <f>VLOOKUP($D2680,metadata!$B$2:$S$500,9,0)</f>
        <v>7</v>
      </c>
      <c r="M2680" t="str">
        <f>VLOOKUP($D2680,metadata!$B$2:$S$500,10,0)</f>
        <v/>
      </c>
      <c r="N2680" t="str">
        <f>VLOOKUP($D2680,metadata!$B$2:$S$500,11,0)</f>
        <v>Drosophila lacertosa</v>
      </c>
      <c r="O2680" t="str">
        <f>VLOOKUP($D2680,metadata!$B$2:$S$500,12,0)</f>
        <v>diptera</v>
      </c>
      <c r="P2680" t="str">
        <f>VLOOKUP($D2680,metadata!$B$2:$S$500,13,0)</f>
        <v>yakumo</v>
      </c>
      <c r="Q2680">
        <f>VLOOKUP($D2680,metadata!$B$2:$S$500,14,0)</f>
        <v>42.25</v>
      </c>
      <c r="R2680">
        <f>VLOOKUP($D2680,metadata!$B$2:$S$500,15,0)</f>
        <v>140.26666700000001</v>
      </c>
      <c r="S2680" t="str">
        <f>VLOOKUP($D2680,metadata!$B$2:$S$500,16,0)</f>
        <v/>
      </c>
      <c r="T2680">
        <f>VLOOKUP($D2680,metadata!$B$2:$S$500,17,0)</f>
        <v>20</v>
      </c>
      <c r="U2680" t="str">
        <f>VLOOKUP($D2680,metadata!$B$2:$S$500,18,0)</f>
        <v/>
      </c>
      <c r="V2680">
        <f>VLOOKUP($D2680,metadata!$B$2:$Z$500,19,0)</f>
        <v>60</v>
      </c>
      <c r="W2680" t="str">
        <f>VLOOKUP($D2680,metadata!$B$2:$Z$500,20,0)</f>
        <v>global average</v>
      </c>
      <c r="X2680" t="str">
        <f>VLOOKUP($D2680,metadata!$B$2:$Z$500,21,0)</f>
        <v/>
      </c>
      <c r="Y2680" t="str">
        <f>VLOOKUP($D2680,metadata!$B$2:$Z$500,22,0)</f>
        <v/>
      </c>
      <c r="Z2680" t="str">
        <f>VLOOKUP($D2680,metadata!$B$2:$Z$500,23,0)</f>
        <v/>
      </c>
      <c r="AA2680" t="str">
        <f>VLOOKUP($D2680,metadata!$B$2:$Z$500,24,0)</f>
        <v/>
      </c>
      <c r="AB2680" t="str">
        <f>VLOOKUP($D2680,metadata!$B$2:$Z$500,25,0)</f>
        <v/>
      </c>
      <c r="AF2680">
        <f>IF(AE2680="",V2680,AE2680)</f>
        <v>60</v>
      </c>
      <c r="AH2680" t="str">
        <f>IF(AD2680&lt;1.1,"x","")</f>
        <v>x</v>
      </c>
    </row>
    <row r="2681" spans="3:34" x14ac:dyDescent="0.3">
      <c r="C2681">
        <v>2681</v>
      </c>
      <c r="D2681" t="str">
        <f t="shared" si="75"/>
        <v>61-hakodate</v>
      </c>
      <c r="E2681" t="str">
        <f>VLOOKUP($D2681,metadata!$B$2:$S$451,2,0)</f>
        <v>ichijo, N</v>
      </c>
      <c r="F2681" t="str">
        <f>VLOOKUP($D2681,metadata!$B$2:$S$500,3,0)</f>
        <v>DISJUNCTIVE CLINE OF CRITICAL PHOTOPERIOD IN THE REPRODUCTIVE DIAPAUSE OF DROSOPHILA LACERTOSA</v>
      </c>
      <c r="G2681" t="str">
        <f>VLOOKUP($D2681,metadata!$B$2:$S$500,4,0)</f>
        <v>http://onlinelibrary.wiley.com/doi/10.1111/j.1558-5646.1986.tb00482.x/epdf</v>
      </c>
      <c r="H2681" t="str">
        <f>VLOOKUP($D2681,metadata!$B$2:$S$500,5,0)</f>
        <v>y-ask</v>
      </c>
      <c r="I2681" t="str">
        <f>VLOOKUP($D2681,metadata!$B$2:$S$500,6,0)</f>
        <v>a</v>
      </c>
      <c r="J2681" t="str">
        <f>VLOOKUP($D2681,metadata!$B$2:$S$500,7,0)</f>
        <v>i</v>
      </c>
      <c r="K2681">
        <f>VLOOKUP($D2681,metadata!$B$2:$S$500,8,0)</f>
        <v>13</v>
      </c>
      <c r="L2681">
        <f>VLOOKUP($D2681,metadata!$B$2:$S$500,9,0)</f>
        <v>7</v>
      </c>
      <c r="M2681" t="str">
        <f>VLOOKUP($D2681,metadata!$B$2:$S$500,10,0)</f>
        <v/>
      </c>
      <c r="N2681" t="str">
        <f>VLOOKUP($D2681,metadata!$B$2:$S$500,11,0)</f>
        <v>Drosophila lacertosa</v>
      </c>
      <c r="O2681" t="str">
        <f>VLOOKUP($D2681,metadata!$B$2:$S$500,12,0)</f>
        <v>diptera</v>
      </c>
      <c r="P2681" t="str">
        <f>VLOOKUP($D2681,metadata!$B$2:$S$500,13,0)</f>
        <v>hakodate</v>
      </c>
      <c r="Q2681">
        <f>VLOOKUP($D2681,metadata!$B$2:$S$500,14,0)</f>
        <v>41.768819000000001</v>
      </c>
      <c r="R2681">
        <f>VLOOKUP($D2681,metadata!$B$2:$S$500,15,0)</f>
        <v>140.72883100000001</v>
      </c>
      <c r="S2681" t="str">
        <f>VLOOKUP($D2681,metadata!$B$2:$S$500,16,0)</f>
        <v/>
      </c>
      <c r="T2681">
        <f>VLOOKUP($D2681,metadata!$B$2:$S$500,17,0)</f>
        <v>30</v>
      </c>
      <c r="U2681" t="str">
        <f>VLOOKUP($D2681,metadata!$B$2:$S$500,18,0)</f>
        <v/>
      </c>
      <c r="V2681">
        <f>VLOOKUP($D2681,metadata!$B$2:$Z$500,19,0)</f>
        <v>60</v>
      </c>
      <c r="W2681" t="str">
        <f>VLOOKUP($D2681,metadata!$B$2:$Z$500,20,0)</f>
        <v>global average</v>
      </c>
      <c r="X2681" t="str">
        <f>VLOOKUP($D2681,metadata!$B$2:$Z$500,21,0)</f>
        <v/>
      </c>
      <c r="Y2681" t="str">
        <f>VLOOKUP($D2681,metadata!$B$2:$Z$500,22,0)</f>
        <v/>
      </c>
      <c r="Z2681" t="str">
        <f>VLOOKUP($D2681,metadata!$B$2:$Z$500,23,0)</f>
        <v/>
      </c>
      <c r="AA2681" t="str">
        <f>VLOOKUP($D2681,metadata!$B$2:$Z$500,24,0)</f>
        <v/>
      </c>
      <c r="AB2681" t="str">
        <f>VLOOKUP($D2681,metadata!$B$2:$Z$500,25,0)</f>
        <v/>
      </c>
      <c r="AF2681">
        <f>IF(AE2681="",V2681,AE2681)</f>
        <v>60</v>
      </c>
      <c r="AH2681" t="str">
        <f>IF(AD2681&lt;1.1,"x","")</f>
        <v>x</v>
      </c>
    </row>
    <row r="2682" spans="3:34" x14ac:dyDescent="0.3">
      <c r="C2682">
        <v>2682</v>
      </c>
      <c r="D2682" t="str">
        <f t="shared" si="75"/>
        <v>61-hakodate</v>
      </c>
      <c r="E2682" t="str">
        <f>VLOOKUP($D2682,metadata!$B$2:$S$451,2,0)</f>
        <v>ichijo, N</v>
      </c>
      <c r="F2682" t="str">
        <f>VLOOKUP($D2682,metadata!$B$2:$S$500,3,0)</f>
        <v>DISJUNCTIVE CLINE OF CRITICAL PHOTOPERIOD IN THE REPRODUCTIVE DIAPAUSE OF DROSOPHILA LACERTOSA</v>
      </c>
      <c r="G2682" t="str">
        <f>VLOOKUP($D2682,metadata!$B$2:$S$500,4,0)</f>
        <v>http://onlinelibrary.wiley.com/doi/10.1111/j.1558-5646.1986.tb00482.x/epdf</v>
      </c>
      <c r="H2682" t="str">
        <f>VLOOKUP($D2682,metadata!$B$2:$S$500,5,0)</f>
        <v>y-ask</v>
      </c>
      <c r="I2682" t="str">
        <f>VLOOKUP($D2682,metadata!$B$2:$S$500,6,0)</f>
        <v>a</v>
      </c>
      <c r="J2682" t="str">
        <f>VLOOKUP($D2682,metadata!$B$2:$S$500,7,0)</f>
        <v>i</v>
      </c>
      <c r="K2682">
        <f>VLOOKUP($D2682,metadata!$B$2:$S$500,8,0)</f>
        <v>13</v>
      </c>
      <c r="L2682">
        <f>VLOOKUP($D2682,metadata!$B$2:$S$500,9,0)</f>
        <v>7</v>
      </c>
      <c r="M2682" t="str">
        <f>VLOOKUP($D2682,metadata!$B$2:$S$500,10,0)</f>
        <v/>
      </c>
      <c r="N2682" t="str">
        <f>VLOOKUP($D2682,metadata!$B$2:$S$500,11,0)</f>
        <v>Drosophila lacertosa</v>
      </c>
      <c r="O2682" t="str">
        <f>VLOOKUP($D2682,metadata!$B$2:$S$500,12,0)</f>
        <v>diptera</v>
      </c>
      <c r="P2682" t="str">
        <f>VLOOKUP($D2682,metadata!$B$2:$S$500,13,0)</f>
        <v>hakodate</v>
      </c>
      <c r="Q2682">
        <f>VLOOKUP($D2682,metadata!$B$2:$S$500,14,0)</f>
        <v>41.768819000000001</v>
      </c>
      <c r="R2682">
        <f>VLOOKUP($D2682,metadata!$B$2:$S$500,15,0)</f>
        <v>140.72883100000001</v>
      </c>
      <c r="S2682" t="str">
        <f>VLOOKUP($D2682,metadata!$B$2:$S$500,16,0)</f>
        <v/>
      </c>
      <c r="T2682">
        <f>VLOOKUP($D2682,metadata!$B$2:$S$500,17,0)</f>
        <v>30</v>
      </c>
      <c r="U2682" t="str">
        <f>VLOOKUP($D2682,metadata!$B$2:$S$500,18,0)</f>
        <v/>
      </c>
      <c r="V2682">
        <f>VLOOKUP($D2682,metadata!$B$2:$Z$500,19,0)</f>
        <v>60</v>
      </c>
      <c r="W2682" t="str">
        <f>VLOOKUP($D2682,metadata!$B$2:$Z$500,20,0)</f>
        <v>global average</v>
      </c>
      <c r="X2682" t="str">
        <f>VLOOKUP($D2682,metadata!$B$2:$Z$500,21,0)</f>
        <v/>
      </c>
      <c r="Y2682" t="str">
        <f>VLOOKUP($D2682,metadata!$B$2:$Z$500,22,0)</f>
        <v/>
      </c>
      <c r="Z2682" t="str">
        <f>VLOOKUP($D2682,metadata!$B$2:$Z$500,23,0)</f>
        <v/>
      </c>
      <c r="AA2682" t="str">
        <f>VLOOKUP($D2682,metadata!$B$2:$Z$500,24,0)</f>
        <v/>
      </c>
      <c r="AB2682" t="str">
        <f>VLOOKUP($D2682,metadata!$B$2:$Z$500,25,0)</f>
        <v/>
      </c>
      <c r="AF2682">
        <f>IF(AE2682="",V2682,AE2682)</f>
        <v>60</v>
      </c>
      <c r="AH2682" t="str">
        <f>IF(AD2682&lt;1.1,"x","")</f>
        <v>x</v>
      </c>
    </row>
    <row r="2683" spans="3:34" x14ac:dyDescent="0.3">
      <c r="C2683">
        <v>2683</v>
      </c>
      <c r="D2683" t="str">
        <f t="shared" si="75"/>
        <v>61-hakodate</v>
      </c>
      <c r="E2683" t="str">
        <f>VLOOKUP($D2683,metadata!$B$2:$S$451,2,0)</f>
        <v>ichijo, N</v>
      </c>
      <c r="F2683" t="str">
        <f>VLOOKUP($D2683,metadata!$B$2:$S$500,3,0)</f>
        <v>DISJUNCTIVE CLINE OF CRITICAL PHOTOPERIOD IN THE REPRODUCTIVE DIAPAUSE OF DROSOPHILA LACERTOSA</v>
      </c>
      <c r="G2683" t="str">
        <f>VLOOKUP($D2683,metadata!$B$2:$S$500,4,0)</f>
        <v>http://onlinelibrary.wiley.com/doi/10.1111/j.1558-5646.1986.tb00482.x/epdf</v>
      </c>
      <c r="H2683" t="str">
        <f>VLOOKUP($D2683,metadata!$B$2:$S$500,5,0)</f>
        <v>y-ask</v>
      </c>
      <c r="I2683" t="str">
        <f>VLOOKUP($D2683,metadata!$B$2:$S$500,6,0)</f>
        <v>a</v>
      </c>
      <c r="J2683" t="str">
        <f>VLOOKUP($D2683,metadata!$B$2:$S$500,7,0)</f>
        <v>i</v>
      </c>
      <c r="K2683">
        <f>VLOOKUP($D2683,metadata!$B$2:$S$500,8,0)</f>
        <v>13</v>
      </c>
      <c r="L2683">
        <f>VLOOKUP($D2683,metadata!$B$2:$S$500,9,0)</f>
        <v>7</v>
      </c>
      <c r="M2683" t="str">
        <f>VLOOKUP($D2683,metadata!$B$2:$S$500,10,0)</f>
        <v/>
      </c>
      <c r="N2683" t="str">
        <f>VLOOKUP($D2683,metadata!$B$2:$S$500,11,0)</f>
        <v>Drosophila lacertosa</v>
      </c>
      <c r="O2683" t="str">
        <f>VLOOKUP($D2683,metadata!$B$2:$S$500,12,0)</f>
        <v>diptera</v>
      </c>
      <c r="P2683" t="str">
        <f>VLOOKUP($D2683,metadata!$B$2:$S$500,13,0)</f>
        <v>hakodate</v>
      </c>
      <c r="Q2683">
        <f>VLOOKUP($D2683,metadata!$B$2:$S$500,14,0)</f>
        <v>41.768819000000001</v>
      </c>
      <c r="R2683">
        <f>VLOOKUP($D2683,metadata!$B$2:$S$500,15,0)</f>
        <v>140.72883100000001</v>
      </c>
      <c r="S2683" t="str">
        <f>VLOOKUP($D2683,metadata!$B$2:$S$500,16,0)</f>
        <v/>
      </c>
      <c r="T2683">
        <f>VLOOKUP($D2683,metadata!$B$2:$S$500,17,0)</f>
        <v>30</v>
      </c>
      <c r="U2683" t="str">
        <f>VLOOKUP($D2683,metadata!$B$2:$S$500,18,0)</f>
        <v/>
      </c>
      <c r="V2683">
        <f>VLOOKUP($D2683,metadata!$B$2:$Z$500,19,0)</f>
        <v>60</v>
      </c>
      <c r="W2683" t="str">
        <f>VLOOKUP($D2683,metadata!$B$2:$Z$500,20,0)</f>
        <v>global average</v>
      </c>
      <c r="X2683" t="str">
        <f>VLOOKUP($D2683,metadata!$B$2:$Z$500,21,0)</f>
        <v/>
      </c>
      <c r="Y2683" t="str">
        <f>VLOOKUP($D2683,metadata!$B$2:$Z$500,22,0)</f>
        <v/>
      </c>
      <c r="Z2683" t="str">
        <f>VLOOKUP($D2683,metadata!$B$2:$Z$500,23,0)</f>
        <v/>
      </c>
      <c r="AA2683" t="str">
        <f>VLOOKUP($D2683,metadata!$B$2:$Z$500,24,0)</f>
        <v/>
      </c>
      <c r="AB2683" t="str">
        <f>VLOOKUP($D2683,metadata!$B$2:$Z$500,25,0)</f>
        <v/>
      </c>
      <c r="AF2683">
        <f>IF(AE2683="",V2683,AE2683)</f>
        <v>60</v>
      </c>
      <c r="AH2683" t="str">
        <f>IF(AD2683&lt;1.1,"x","")</f>
        <v>x</v>
      </c>
    </row>
    <row r="2684" spans="3:34" x14ac:dyDescent="0.3">
      <c r="C2684">
        <v>2684</v>
      </c>
      <c r="D2684" t="str">
        <f t="shared" si="75"/>
        <v>61-hakodate</v>
      </c>
      <c r="E2684" t="str">
        <f>VLOOKUP($D2684,metadata!$B$2:$S$451,2,0)</f>
        <v>ichijo, N</v>
      </c>
      <c r="F2684" t="str">
        <f>VLOOKUP($D2684,metadata!$B$2:$S$500,3,0)</f>
        <v>DISJUNCTIVE CLINE OF CRITICAL PHOTOPERIOD IN THE REPRODUCTIVE DIAPAUSE OF DROSOPHILA LACERTOSA</v>
      </c>
      <c r="G2684" t="str">
        <f>VLOOKUP($D2684,metadata!$B$2:$S$500,4,0)</f>
        <v>http://onlinelibrary.wiley.com/doi/10.1111/j.1558-5646.1986.tb00482.x/epdf</v>
      </c>
      <c r="H2684" t="str">
        <f>VLOOKUP($D2684,metadata!$B$2:$S$500,5,0)</f>
        <v>y-ask</v>
      </c>
      <c r="I2684" t="str">
        <f>VLOOKUP($D2684,metadata!$B$2:$S$500,6,0)</f>
        <v>a</v>
      </c>
      <c r="J2684" t="str">
        <f>VLOOKUP($D2684,metadata!$B$2:$S$500,7,0)</f>
        <v>i</v>
      </c>
      <c r="K2684">
        <f>VLOOKUP($D2684,metadata!$B$2:$S$500,8,0)</f>
        <v>13</v>
      </c>
      <c r="L2684">
        <f>VLOOKUP($D2684,metadata!$B$2:$S$500,9,0)</f>
        <v>7</v>
      </c>
      <c r="M2684" t="str">
        <f>VLOOKUP($D2684,metadata!$B$2:$S$500,10,0)</f>
        <v/>
      </c>
      <c r="N2684" t="str">
        <f>VLOOKUP($D2684,metadata!$B$2:$S$500,11,0)</f>
        <v>Drosophila lacertosa</v>
      </c>
      <c r="O2684" t="str">
        <f>VLOOKUP($D2684,metadata!$B$2:$S$500,12,0)</f>
        <v>diptera</v>
      </c>
      <c r="P2684" t="str">
        <f>VLOOKUP($D2684,metadata!$B$2:$S$500,13,0)</f>
        <v>hakodate</v>
      </c>
      <c r="Q2684">
        <f>VLOOKUP($D2684,metadata!$B$2:$S$500,14,0)</f>
        <v>41.768819000000001</v>
      </c>
      <c r="R2684">
        <f>VLOOKUP($D2684,metadata!$B$2:$S$500,15,0)</f>
        <v>140.72883100000001</v>
      </c>
      <c r="S2684" t="str">
        <f>VLOOKUP($D2684,metadata!$B$2:$S$500,16,0)</f>
        <v/>
      </c>
      <c r="T2684">
        <f>VLOOKUP($D2684,metadata!$B$2:$S$500,17,0)</f>
        <v>30</v>
      </c>
      <c r="U2684" t="str">
        <f>VLOOKUP($D2684,metadata!$B$2:$S$500,18,0)</f>
        <v/>
      </c>
      <c r="V2684">
        <f>VLOOKUP($D2684,metadata!$B$2:$Z$500,19,0)</f>
        <v>60</v>
      </c>
      <c r="W2684" t="str">
        <f>VLOOKUP($D2684,metadata!$B$2:$Z$500,20,0)</f>
        <v>global average</v>
      </c>
      <c r="X2684" t="str">
        <f>VLOOKUP($D2684,metadata!$B$2:$Z$500,21,0)</f>
        <v/>
      </c>
      <c r="Y2684" t="str">
        <f>VLOOKUP($D2684,metadata!$B$2:$Z$500,22,0)</f>
        <v/>
      </c>
      <c r="Z2684" t="str">
        <f>VLOOKUP($D2684,metadata!$B$2:$Z$500,23,0)</f>
        <v/>
      </c>
      <c r="AA2684" t="str">
        <f>VLOOKUP($D2684,metadata!$B$2:$Z$500,24,0)</f>
        <v/>
      </c>
      <c r="AB2684" t="str">
        <f>VLOOKUP($D2684,metadata!$B$2:$Z$500,25,0)</f>
        <v/>
      </c>
      <c r="AF2684">
        <f>IF(AE2684="",V2684,AE2684)</f>
        <v>60</v>
      </c>
      <c r="AH2684" t="str">
        <f>IF(AD2684&lt;1.1,"x","")</f>
        <v>x</v>
      </c>
    </row>
    <row r="2685" spans="3:34" x14ac:dyDescent="0.3">
      <c r="C2685">
        <v>2685</v>
      </c>
      <c r="D2685" t="str">
        <f t="shared" si="75"/>
        <v>61-hakodate</v>
      </c>
      <c r="E2685" t="str">
        <f>VLOOKUP($D2685,metadata!$B$2:$S$451,2,0)</f>
        <v>ichijo, N</v>
      </c>
      <c r="F2685" t="str">
        <f>VLOOKUP($D2685,metadata!$B$2:$S$500,3,0)</f>
        <v>DISJUNCTIVE CLINE OF CRITICAL PHOTOPERIOD IN THE REPRODUCTIVE DIAPAUSE OF DROSOPHILA LACERTOSA</v>
      </c>
      <c r="G2685" t="str">
        <f>VLOOKUP($D2685,metadata!$B$2:$S$500,4,0)</f>
        <v>http://onlinelibrary.wiley.com/doi/10.1111/j.1558-5646.1986.tb00482.x/epdf</v>
      </c>
      <c r="H2685" t="str">
        <f>VLOOKUP($D2685,metadata!$B$2:$S$500,5,0)</f>
        <v>y-ask</v>
      </c>
      <c r="I2685" t="str">
        <f>VLOOKUP($D2685,metadata!$B$2:$S$500,6,0)</f>
        <v>a</v>
      </c>
      <c r="J2685" t="str">
        <f>VLOOKUP($D2685,metadata!$B$2:$S$500,7,0)</f>
        <v>i</v>
      </c>
      <c r="K2685">
        <f>VLOOKUP($D2685,metadata!$B$2:$S$500,8,0)</f>
        <v>13</v>
      </c>
      <c r="L2685">
        <f>VLOOKUP($D2685,metadata!$B$2:$S$500,9,0)</f>
        <v>7</v>
      </c>
      <c r="M2685" t="str">
        <f>VLOOKUP($D2685,metadata!$B$2:$S$500,10,0)</f>
        <v/>
      </c>
      <c r="N2685" t="str">
        <f>VLOOKUP($D2685,metadata!$B$2:$S$500,11,0)</f>
        <v>Drosophila lacertosa</v>
      </c>
      <c r="O2685" t="str">
        <f>VLOOKUP($D2685,metadata!$B$2:$S$500,12,0)</f>
        <v>diptera</v>
      </c>
      <c r="P2685" t="str">
        <f>VLOOKUP($D2685,metadata!$B$2:$S$500,13,0)</f>
        <v>hakodate</v>
      </c>
      <c r="Q2685">
        <f>VLOOKUP($D2685,metadata!$B$2:$S$500,14,0)</f>
        <v>41.768819000000001</v>
      </c>
      <c r="R2685">
        <f>VLOOKUP($D2685,metadata!$B$2:$S$500,15,0)</f>
        <v>140.72883100000001</v>
      </c>
      <c r="S2685" t="str">
        <f>VLOOKUP($D2685,metadata!$B$2:$S$500,16,0)</f>
        <v/>
      </c>
      <c r="T2685">
        <f>VLOOKUP($D2685,metadata!$B$2:$S$500,17,0)</f>
        <v>30</v>
      </c>
      <c r="U2685" t="str">
        <f>VLOOKUP($D2685,metadata!$B$2:$S$500,18,0)</f>
        <v/>
      </c>
      <c r="V2685">
        <f>VLOOKUP($D2685,metadata!$B$2:$Z$500,19,0)</f>
        <v>60</v>
      </c>
      <c r="W2685" t="str">
        <f>VLOOKUP($D2685,metadata!$B$2:$Z$500,20,0)</f>
        <v>global average</v>
      </c>
      <c r="X2685" t="str">
        <f>VLOOKUP($D2685,metadata!$B$2:$Z$500,21,0)</f>
        <v/>
      </c>
      <c r="Y2685" t="str">
        <f>VLOOKUP($D2685,metadata!$B$2:$Z$500,22,0)</f>
        <v/>
      </c>
      <c r="Z2685" t="str">
        <f>VLOOKUP($D2685,metadata!$B$2:$Z$500,23,0)</f>
        <v/>
      </c>
      <c r="AA2685" t="str">
        <f>VLOOKUP($D2685,metadata!$B$2:$Z$500,24,0)</f>
        <v/>
      </c>
      <c r="AB2685" t="str">
        <f>VLOOKUP($D2685,metadata!$B$2:$Z$500,25,0)</f>
        <v/>
      </c>
      <c r="AF2685">
        <f>IF(AE2685="",V2685,AE2685)</f>
        <v>60</v>
      </c>
      <c r="AH2685" t="str">
        <f>IF(AD2685&lt;1.1,"x","")</f>
        <v>x</v>
      </c>
    </row>
    <row r="2686" spans="3:34" x14ac:dyDescent="0.3">
      <c r="C2686">
        <v>2686</v>
      </c>
      <c r="D2686" t="str">
        <f t="shared" si="75"/>
        <v>61-hakodate</v>
      </c>
      <c r="E2686" t="str">
        <f>VLOOKUP($D2686,metadata!$B$2:$S$451,2,0)</f>
        <v>ichijo, N</v>
      </c>
      <c r="F2686" t="str">
        <f>VLOOKUP($D2686,metadata!$B$2:$S$500,3,0)</f>
        <v>DISJUNCTIVE CLINE OF CRITICAL PHOTOPERIOD IN THE REPRODUCTIVE DIAPAUSE OF DROSOPHILA LACERTOSA</v>
      </c>
      <c r="G2686" t="str">
        <f>VLOOKUP($D2686,metadata!$B$2:$S$500,4,0)</f>
        <v>http://onlinelibrary.wiley.com/doi/10.1111/j.1558-5646.1986.tb00482.x/epdf</v>
      </c>
      <c r="H2686" t="str">
        <f>VLOOKUP($D2686,metadata!$B$2:$S$500,5,0)</f>
        <v>y-ask</v>
      </c>
      <c r="I2686" t="str">
        <f>VLOOKUP($D2686,metadata!$B$2:$S$500,6,0)</f>
        <v>a</v>
      </c>
      <c r="J2686" t="str">
        <f>VLOOKUP($D2686,metadata!$B$2:$S$500,7,0)</f>
        <v>i</v>
      </c>
      <c r="K2686">
        <f>VLOOKUP($D2686,metadata!$B$2:$S$500,8,0)</f>
        <v>13</v>
      </c>
      <c r="L2686">
        <f>VLOOKUP($D2686,metadata!$B$2:$S$500,9,0)</f>
        <v>7</v>
      </c>
      <c r="M2686" t="str">
        <f>VLOOKUP($D2686,metadata!$B$2:$S$500,10,0)</f>
        <v/>
      </c>
      <c r="N2686" t="str">
        <f>VLOOKUP($D2686,metadata!$B$2:$S$500,11,0)</f>
        <v>Drosophila lacertosa</v>
      </c>
      <c r="O2686" t="str">
        <f>VLOOKUP($D2686,metadata!$B$2:$S$500,12,0)</f>
        <v>diptera</v>
      </c>
      <c r="P2686" t="str">
        <f>VLOOKUP($D2686,metadata!$B$2:$S$500,13,0)</f>
        <v>hakodate</v>
      </c>
      <c r="Q2686">
        <f>VLOOKUP($D2686,metadata!$B$2:$S$500,14,0)</f>
        <v>41.768819000000001</v>
      </c>
      <c r="R2686">
        <f>VLOOKUP($D2686,metadata!$B$2:$S$500,15,0)</f>
        <v>140.72883100000001</v>
      </c>
      <c r="S2686" t="str">
        <f>VLOOKUP($D2686,metadata!$B$2:$S$500,16,0)</f>
        <v/>
      </c>
      <c r="T2686">
        <f>VLOOKUP($D2686,metadata!$B$2:$S$500,17,0)</f>
        <v>30</v>
      </c>
      <c r="U2686" t="str">
        <f>VLOOKUP($D2686,metadata!$B$2:$S$500,18,0)</f>
        <v/>
      </c>
      <c r="V2686">
        <f>VLOOKUP($D2686,metadata!$B$2:$Z$500,19,0)</f>
        <v>60</v>
      </c>
      <c r="W2686" t="str">
        <f>VLOOKUP($D2686,metadata!$B$2:$Z$500,20,0)</f>
        <v>global average</v>
      </c>
      <c r="X2686" t="str">
        <f>VLOOKUP($D2686,metadata!$B$2:$Z$500,21,0)</f>
        <v/>
      </c>
      <c r="Y2686" t="str">
        <f>VLOOKUP($D2686,metadata!$B$2:$Z$500,22,0)</f>
        <v/>
      </c>
      <c r="Z2686" t="str">
        <f>VLOOKUP($D2686,metadata!$B$2:$Z$500,23,0)</f>
        <v/>
      </c>
      <c r="AA2686" t="str">
        <f>VLOOKUP($D2686,metadata!$B$2:$Z$500,24,0)</f>
        <v/>
      </c>
      <c r="AB2686" t="str">
        <f>VLOOKUP($D2686,metadata!$B$2:$Z$500,25,0)</f>
        <v/>
      </c>
      <c r="AF2686">
        <f>IF(AE2686="",V2686,AE2686)</f>
        <v>60</v>
      </c>
    </row>
    <row r="2687" spans="3:34" x14ac:dyDescent="0.3">
      <c r="C2687">
        <v>2687</v>
      </c>
      <c r="D2687" t="str">
        <f t="shared" si="75"/>
        <v>61-hakodate</v>
      </c>
      <c r="E2687" t="str">
        <f>VLOOKUP($D2687,metadata!$B$2:$S$451,2,0)</f>
        <v>ichijo, N</v>
      </c>
      <c r="F2687" t="str">
        <f>VLOOKUP($D2687,metadata!$B$2:$S$500,3,0)</f>
        <v>DISJUNCTIVE CLINE OF CRITICAL PHOTOPERIOD IN THE REPRODUCTIVE DIAPAUSE OF DROSOPHILA LACERTOSA</v>
      </c>
      <c r="G2687" t="str">
        <f>VLOOKUP($D2687,metadata!$B$2:$S$500,4,0)</f>
        <v>http://onlinelibrary.wiley.com/doi/10.1111/j.1558-5646.1986.tb00482.x/epdf</v>
      </c>
      <c r="H2687" t="str">
        <f>VLOOKUP($D2687,metadata!$B$2:$S$500,5,0)</f>
        <v>y-ask</v>
      </c>
      <c r="I2687" t="str">
        <f>VLOOKUP($D2687,metadata!$B$2:$S$500,6,0)</f>
        <v>a</v>
      </c>
      <c r="J2687" t="str">
        <f>VLOOKUP($D2687,metadata!$B$2:$S$500,7,0)</f>
        <v>i</v>
      </c>
      <c r="K2687">
        <f>VLOOKUP($D2687,metadata!$B$2:$S$500,8,0)</f>
        <v>13</v>
      </c>
      <c r="L2687">
        <f>VLOOKUP($D2687,metadata!$B$2:$S$500,9,0)</f>
        <v>7</v>
      </c>
      <c r="M2687" t="str">
        <f>VLOOKUP($D2687,metadata!$B$2:$S$500,10,0)</f>
        <v/>
      </c>
      <c r="N2687" t="str">
        <f>VLOOKUP($D2687,metadata!$B$2:$S$500,11,0)</f>
        <v>Drosophila lacertosa</v>
      </c>
      <c r="O2687" t="str">
        <f>VLOOKUP($D2687,metadata!$B$2:$S$500,12,0)</f>
        <v>diptera</v>
      </c>
      <c r="P2687" t="str">
        <f>VLOOKUP($D2687,metadata!$B$2:$S$500,13,0)</f>
        <v>hakodate</v>
      </c>
      <c r="Q2687">
        <f>VLOOKUP($D2687,metadata!$B$2:$S$500,14,0)</f>
        <v>41.768819000000001</v>
      </c>
      <c r="R2687">
        <f>VLOOKUP($D2687,metadata!$B$2:$S$500,15,0)</f>
        <v>140.72883100000001</v>
      </c>
      <c r="S2687" t="str">
        <f>VLOOKUP($D2687,metadata!$B$2:$S$500,16,0)</f>
        <v/>
      </c>
      <c r="T2687">
        <f>VLOOKUP($D2687,metadata!$B$2:$S$500,17,0)</f>
        <v>30</v>
      </c>
      <c r="U2687" t="str">
        <f>VLOOKUP($D2687,metadata!$B$2:$S$500,18,0)</f>
        <v/>
      </c>
      <c r="V2687">
        <f>VLOOKUP($D2687,metadata!$B$2:$Z$500,19,0)</f>
        <v>60</v>
      </c>
      <c r="W2687" t="str">
        <f>VLOOKUP($D2687,metadata!$B$2:$Z$500,20,0)</f>
        <v>global average</v>
      </c>
      <c r="X2687" t="str">
        <f>VLOOKUP($D2687,metadata!$B$2:$Z$500,21,0)</f>
        <v/>
      </c>
      <c r="Y2687" t="str">
        <f>VLOOKUP($D2687,metadata!$B$2:$Z$500,22,0)</f>
        <v/>
      </c>
      <c r="Z2687" t="str">
        <f>VLOOKUP($D2687,metadata!$B$2:$Z$500,23,0)</f>
        <v/>
      </c>
      <c r="AA2687" t="str">
        <f>VLOOKUP($D2687,metadata!$B$2:$Z$500,24,0)</f>
        <v/>
      </c>
      <c r="AB2687" t="str">
        <f>VLOOKUP($D2687,metadata!$B$2:$Z$500,25,0)</f>
        <v/>
      </c>
      <c r="AF2687">
        <f>IF(AE2687="",V2687,AE2687)</f>
        <v>60</v>
      </c>
    </row>
    <row r="2688" spans="3:34" x14ac:dyDescent="0.3">
      <c r="C2688">
        <v>2688</v>
      </c>
      <c r="D2688" t="str">
        <f t="shared" si="75"/>
        <v>61-kikonai</v>
      </c>
      <c r="E2688" t="str">
        <f>VLOOKUP($D2688,metadata!$B$2:$S$451,2,0)</f>
        <v>ichijo, N</v>
      </c>
      <c r="F2688" t="str">
        <f>VLOOKUP($D2688,metadata!$B$2:$S$500,3,0)</f>
        <v>DISJUNCTIVE CLINE OF CRITICAL PHOTOPERIOD IN THE REPRODUCTIVE DIAPAUSE OF DROSOPHILA LACERTOSA</v>
      </c>
      <c r="G2688" t="str">
        <f>VLOOKUP($D2688,metadata!$B$2:$S$500,4,0)</f>
        <v>http://onlinelibrary.wiley.com/doi/10.1111/j.1558-5646.1986.tb00482.x/epdf</v>
      </c>
      <c r="H2688" t="str">
        <f>VLOOKUP($D2688,metadata!$B$2:$S$500,5,0)</f>
        <v>y-ask</v>
      </c>
      <c r="I2688" t="str">
        <f>VLOOKUP($D2688,metadata!$B$2:$S$500,6,0)</f>
        <v>a</v>
      </c>
      <c r="J2688" t="str">
        <f>VLOOKUP($D2688,metadata!$B$2:$S$500,7,0)</f>
        <v>i</v>
      </c>
      <c r="K2688">
        <f>VLOOKUP($D2688,metadata!$B$2:$S$500,8,0)</f>
        <v>13</v>
      </c>
      <c r="L2688">
        <f>VLOOKUP($D2688,metadata!$B$2:$S$500,9,0)</f>
        <v>7</v>
      </c>
      <c r="M2688" t="str">
        <f>VLOOKUP($D2688,metadata!$B$2:$S$500,10,0)</f>
        <v/>
      </c>
      <c r="N2688" t="str">
        <f>VLOOKUP($D2688,metadata!$B$2:$S$500,11,0)</f>
        <v>Drosophila lacertosa</v>
      </c>
      <c r="O2688" t="str">
        <f>VLOOKUP($D2688,metadata!$B$2:$S$500,12,0)</f>
        <v>diptera</v>
      </c>
      <c r="P2688" t="str">
        <f>VLOOKUP($D2688,metadata!$B$2:$S$500,13,0)</f>
        <v>kikonai</v>
      </c>
      <c r="Q2688">
        <f>VLOOKUP($D2688,metadata!$B$2:$S$500,14,0)</f>
        <v>41.683332999999998</v>
      </c>
      <c r="R2688">
        <f>VLOOKUP($D2688,metadata!$B$2:$S$500,15,0)</f>
        <v>140.433333</v>
      </c>
      <c r="S2688" t="str">
        <f>VLOOKUP($D2688,metadata!$B$2:$S$500,16,0)</f>
        <v/>
      </c>
      <c r="T2688">
        <f>VLOOKUP($D2688,metadata!$B$2:$S$500,17,0)</f>
        <v>40</v>
      </c>
      <c r="U2688" t="str">
        <f>VLOOKUP($D2688,metadata!$B$2:$S$500,18,0)</f>
        <v/>
      </c>
      <c r="V2688">
        <f>VLOOKUP($D2688,metadata!$B$2:$Z$500,19,0)</f>
        <v>60</v>
      </c>
      <c r="W2688" t="str">
        <f>VLOOKUP($D2688,metadata!$B$2:$Z$500,20,0)</f>
        <v>global average</v>
      </c>
      <c r="X2688" t="str">
        <f>VLOOKUP($D2688,metadata!$B$2:$Z$500,21,0)</f>
        <v/>
      </c>
      <c r="Y2688" t="str">
        <f>VLOOKUP($D2688,metadata!$B$2:$Z$500,22,0)</f>
        <v/>
      </c>
      <c r="Z2688" t="str">
        <f>VLOOKUP($D2688,metadata!$B$2:$Z$500,23,0)</f>
        <v/>
      </c>
      <c r="AA2688" t="str">
        <f>VLOOKUP($D2688,metadata!$B$2:$Z$500,24,0)</f>
        <v/>
      </c>
      <c r="AB2688" t="str">
        <f>VLOOKUP($D2688,metadata!$B$2:$Z$500,25,0)</f>
        <v/>
      </c>
      <c r="AF2688">
        <f>IF(AE2688="",V2688,AE2688)</f>
        <v>60</v>
      </c>
    </row>
    <row r="2689" spans="3:32" x14ac:dyDescent="0.3">
      <c r="C2689">
        <v>2689</v>
      </c>
      <c r="D2689" t="str">
        <f t="shared" si="75"/>
        <v>61-kikonai</v>
      </c>
      <c r="E2689" t="str">
        <f>VLOOKUP($D2689,metadata!$B$2:$S$451,2,0)</f>
        <v>ichijo, N</v>
      </c>
      <c r="F2689" t="str">
        <f>VLOOKUP($D2689,metadata!$B$2:$S$500,3,0)</f>
        <v>DISJUNCTIVE CLINE OF CRITICAL PHOTOPERIOD IN THE REPRODUCTIVE DIAPAUSE OF DROSOPHILA LACERTOSA</v>
      </c>
      <c r="G2689" t="str">
        <f>VLOOKUP($D2689,metadata!$B$2:$S$500,4,0)</f>
        <v>http://onlinelibrary.wiley.com/doi/10.1111/j.1558-5646.1986.tb00482.x/epdf</v>
      </c>
      <c r="H2689" t="str">
        <f>VLOOKUP($D2689,metadata!$B$2:$S$500,5,0)</f>
        <v>y-ask</v>
      </c>
      <c r="I2689" t="str">
        <f>VLOOKUP($D2689,metadata!$B$2:$S$500,6,0)</f>
        <v>a</v>
      </c>
      <c r="J2689" t="str">
        <f>VLOOKUP($D2689,metadata!$B$2:$S$500,7,0)</f>
        <v>i</v>
      </c>
      <c r="K2689">
        <f>VLOOKUP($D2689,metadata!$B$2:$S$500,8,0)</f>
        <v>13</v>
      </c>
      <c r="L2689">
        <f>VLOOKUP($D2689,metadata!$B$2:$S$500,9,0)</f>
        <v>7</v>
      </c>
      <c r="M2689" t="str">
        <f>VLOOKUP($D2689,metadata!$B$2:$S$500,10,0)</f>
        <v/>
      </c>
      <c r="N2689" t="str">
        <f>VLOOKUP($D2689,metadata!$B$2:$S$500,11,0)</f>
        <v>Drosophila lacertosa</v>
      </c>
      <c r="O2689" t="str">
        <f>VLOOKUP($D2689,metadata!$B$2:$S$500,12,0)</f>
        <v>diptera</v>
      </c>
      <c r="P2689" t="str">
        <f>VLOOKUP($D2689,metadata!$B$2:$S$500,13,0)</f>
        <v>kikonai</v>
      </c>
      <c r="Q2689">
        <f>VLOOKUP($D2689,metadata!$B$2:$S$500,14,0)</f>
        <v>41.683332999999998</v>
      </c>
      <c r="R2689">
        <f>VLOOKUP($D2689,metadata!$B$2:$S$500,15,0)</f>
        <v>140.433333</v>
      </c>
      <c r="S2689" t="str">
        <f>VLOOKUP($D2689,metadata!$B$2:$S$500,16,0)</f>
        <v/>
      </c>
      <c r="T2689">
        <f>VLOOKUP($D2689,metadata!$B$2:$S$500,17,0)</f>
        <v>40</v>
      </c>
      <c r="U2689" t="str">
        <f>VLOOKUP($D2689,metadata!$B$2:$S$500,18,0)</f>
        <v/>
      </c>
      <c r="V2689">
        <f>VLOOKUP($D2689,metadata!$B$2:$Z$500,19,0)</f>
        <v>60</v>
      </c>
      <c r="W2689" t="str">
        <f>VLOOKUP($D2689,metadata!$B$2:$Z$500,20,0)</f>
        <v>global average</v>
      </c>
      <c r="X2689" t="str">
        <f>VLOOKUP($D2689,metadata!$B$2:$Z$500,21,0)</f>
        <v/>
      </c>
      <c r="Y2689" t="str">
        <f>VLOOKUP($D2689,metadata!$B$2:$Z$500,22,0)</f>
        <v/>
      </c>
      <c r="Z2689" t="str">
        <f>VLOOKUP($D2689,metadata!$B$2:$Z$500,23,0)</f>
        <v/>
      </c>
      <c r="AA2689" t="str">
        <f>VLOOKUP($D2689,metadata!$B$2:$Z$500,24,0)</f>
        <v/>
      </c>
      <c r="AB2689" t="str">
        <f>VLOOKUP($D2689,metadata!$B$2:$Z$500,25,0)</f>
        <v/>
      </c>
      <c r="AF2689">
        <f>IF(AE2689="",V2689,AE2689)</f>
        <v>60</v>
      </c>
    </row>
    <row r="2690" spans="3:32" x14ac:dyDescent="0.3">
      <c r="C2690">
        <v>2690</v>
      </c>
      <c r="D2690" t="str">
        <f t="shared" si="75"/>
        <v>61-kikonai</v>
      </c>
      <c r="E2690" t="str">
        <f>VLOOKUP($D2690,metadata!$B$2:$S$451,2,0)</f>
        <v>ichijo, N</v>
      </c>
      <c r="F2690" t="str">
        <f>VLOOKUP($D2690,metadata!$B$2:$S$500,3,0)</f>
        <v>DISJUNCTIVE CLINE OF CRITICAL PHOTOPERIOD IN THE REPRODUCTIVE DIAPAUSE OF DROSOPHILA LACERTOSA</v>
      </c>
      <c r="G2690" t="str">
        <f>VLOOKUP($D2690,metadata!$B$2:$S$500,4,0)</f>
        <v>http://onlinelibrary.wiley.com/doi/10.1111/j.1558-5646.1986.tb00482.x/epdf</v>
      </c>
      <c r="H2690" t="str">
        <f>VLOOKUP($D2690,metadata!$B$2:$S$500,5,0)</f>
        <v>y-ask</v>
      </c>
      <c r="I2690" t="str">
        <f>VLOOKUP($D2690,metadata!$B$2:$S$500,6,0)</f>
        <v>a</v>
      </c>
      <c r="J2690" t="str">
        <f>VLOOKUP($D2690,metadata!$B$2:$S$500,7,0)</f>
        <v>i</v>
      </c>
      <c r="K2690">
        <f>VLOOKUP($D2690,metadata!$B$2:$S$500,8,0)</f>
        <v>13</v>
      </c>
      <c r="L2690">
        <f>VLOOKUP($D2690,metadata!$B$2:$S$500,9,0)</f>
        <v>7</v>
      </c>
      <c r="M2690" t="str">
        <f>VLOOKUP($D2690,metadata!$B$2:$S$500,10,0)</f>
        <v/>
      </c>
      <c r="N2690" t="str">
        <f>VLOOKUP($D2690,metadata!$B$2:$S$500,11,0)</f>
        <v>Drosophila lacertosa</v>
      </c>
      <c r="O2690" t="str">
        <f>VLOOKUP($D2690,metadata!$B$2:$S$500,12,0)</f>
        <v>diptera</v>
      </c>
      <c r="P2690" t="str">
        <f>VLOOKUP($D2690,metadata!$B$2:$S$500,13,0)</f>
        <v>kikonai</v>
      </c>
      <c r="Q2690">
        <f>VLOOKUP($D2690,metadata!$B$2:$S$500,14,0)</f>
        <v>41.683332999999998</v>
      </c>
      <c r="R2690">
        <f>VLOOKUP($D2690,metadata!$B$2:$S$500,15,0)</f>
        <v>140.433333</v>
      </c>
      <c r="S2690" t="str">
        <f>VLOOKUP($D2690,metadata!$B$2:$S$500,16,0)</f>
        <v/>
      </c>
      <c r="T2690">
        <f>VLOOKUP($D2690,metadata!$B$2:$S$500,17,0)</f>
        <v>40</v>
      </c>
      <c r="U2690" t="str">
        <f>VLOOKUP($D2690,metadata!$B$2:$S$500,18,0)</f>
        <v/>
      </c>
      <c r="V2690">
        <f>VLOOKUP($D2690,metadata!$B$2:$Z$500,19,0)</f>
        <v>60</v>
      </c>
      <c r="W2690" t="str">
        <f>VLOOKUP($D2690,metadata!$B$2:$Z$500,20,0)</f>
        <v>global average</v>
      </c>
      <c r="X2690" t="str">
        <f>VLOOKUP($D2690,metadata!$B$2:$Z$500,21,0)</f>
        <v/>
      </c>
      <c r="Y2690" t="str">
        <f>VLOOKUP($D2690,metadata!$B$2:$Z$500,22,0)</f>
        <v/>
      </c>
      <c r="Z2690" t="str">
        <f>VLOOKUP($D2690,metadata!$B$2:$Z$500,23,0)</f>
        <v/>
      </c>
      <c r="AA2690" t="str">
        <f>VLOOKUP($D2690,metadata!$B$2:$Z$500,24,0)</f>
        <v/>
      </c>
      <c r="AB2690" t="str">
        <f>VLOOKUP($D2690,metadata!$B$2:$Z$500,25,0)</f>
        <v/>
      </c>
      <c r="AF2690">
        <f>IF(AE2690="",V2690,AE2690)</f>
        <v>60</v>
      </c>
    </row>
    <row r="2691" spans="3:32" x14ac:dyDescent="0.3">
      <c r="C2691">
        <v>2691</v>
      </c>
      <c r="D2691" t="str">
        <f t="shared" si="75"/>
        <v>61-kikonai</v>
      </c>
      <c r="E2691" t="str">
        <f>VLOOKUP($D2691,metadata!$B$2:$S$451,2,0)</f>
        <v>ichijo, N</v>
      </c>
      <c r="F2691" t="str">
        <f>VLOOKUP($D2691,metadata!$B$2:$S$500,3,0)</f>
        <v>DISJUNCTIVE CLINE OF CRITICAL PHOTOPERIOD IN THE REPRODUCTIVE DIAPAUSE OF DROSOPHILA LACERTOSA</v>
      </c>
      <c r="G2691" t="str">
        <f>VLOOKUP($D2691,metadata!$B$2:$S$500,4,0)</f>
        <v>http://onlinelibrary.wiley.com/doi/10.1111/j.1558-5646.1986.tb00482.x/epdf</v>
      </c>
      <c r="H2691" t="str">
        <f>VLOOKUP($D2691,metadata!$B$2:$S$500,5,0)</f>
        <v>y-ask</v>
      </c>
      <c r="I2691" t="str">
        <f>VLOOKUP($D2691,metadata!$B$2:$S$500,6,0)</f>
        <v>a</v>
      </c>
      <c r="J2691" t="str">
        <f>VLOOKUP($D2691,metadata!$B$2:$S$500,7,0)</f>
        <v>i</v>
      </c>
      <c r="K2691">
        <f>VLOOKUP($D2691,metadata!$B$2:$S$500,8,0)</f>
        <v>13</v>
      </c>
      <c r="L2691">
        <f>VLOOKUP($D2691,metadata!$B$2:$S$500,9,0)</f>
        <v>7</v>
      </c>
      <c r="M2691" t="str">
        <f>VLOOKUP($D2691,metadata!$B$2:$S$500,10,0)</f>
        <v/>
      </c>
      <c r="N2691" t="str">
        <f>VLOOKUP($D2691,metadata!$B$2:$S$500,11,0)</f>
        <v>Drosophila lacertosa</v>
      </c>
      <c r="O2691" t="str">
        <f>VLOOKUP($D2691,metadata!$B$2:$S$500,12,0)</f>
        <v>diptera</v>
      </c>
      <c r="P2691" t="str">
        <f>VLOOKUP($D2691,metadata!$B$2:$S$500,13,0)</f>
        <v>kikonai</v>
      </c>
      <c r="Q2691">
        <f>VLOOKUP($D2691,metadata!$B$2:$S$500,14,0)</f>
        <v>41.683332999999998</v>
      </c>
      <c r="R2691">
        <f>VLOOKUP($D2691,metadata!$B$2:$S$500,15,0)</f>
        <v>140.433333</v>
      </c>
      <c r="S2691" t="str">
        <f>VLOOKUP($D2691,metadata!$B$2:$S$500,16,0)</f>
        <v/>
      </c>
      <c r="T2691">
        <f>VLOOKUP($D2691,metadata!$B$2:$S$500,17,0)</f>
        <v>40</v>
      </c>
      <c r="U2691" t="str">
        <f>VLOOKUP($D2691,metadata!$B$2:$S$500,18,0)</f>
        <v/>
      </c>
      <c r="V2691">
        <f>VLOOKUP($D2691,metadata!$B$2:$Z$500,19,0)</f>
        <v>60</v>
      </c>
      <c r="W2691" t="str">
        <f>VLOOKUP($D2691,metadata!$B$2:$Z$500,20,0)</f>
        <v>global average</v>
      </c>
      <c r="X2691" t="str">
        <f>VLOOKUP($D2691,metadata!$B$2:$Z$500,21,0)</f>
        <v/>
      </c>
      <c r="Y2691" t="str">
        <f>VLOOKUP($D2691,metadata!$B$2:$Z$500,22,0)</f>
        <v/>
      </c>
      <c r="Z2691" t="str">
        <f>VLOOKUP($D2691,metadata!$B$2:$Z$500,23,0)</f>
        <v/>
      </c>
      <c r="AA2691" t="str">
        <f>VLOOKUP($D2691,metadata!$B$2:$Z$500,24,0)</f>
        <v/>
      </c>
      <c r="AB2691" t="str">
        <f>VLOOKUP($D2691,metadata!$B$2:$Z$500,25,0)</f>
        <v/>
      </c>
      <c r="AF2691">
        <f>IF(AE2691="",V2691,AE2691)</f>
        <v>60</v>
      </c>
    </row>
    <row r="2692" spans="3:32" x14ac:dyDescent="0.3">
      <c r="C2692">
        <v>2692</v>
      </c>
      <c r="D2692" t="str">
        <f t="shared" si="75"/>
        <v>61-kikonai</v>
      </c>
      <c r="E2692" t="str">
        <f>VLOOKUP($D2692,metadata!$B$2:$S$451,2,0)</f>
        <v>ichijo, N</v>
      </c>
      <c r="F2692" t="str">
        <f>VLOOKUP($D2692,metadata!$B$2:$S$500,3,0)</f>
        <v>DISJUNCTIVE CLINE OF CRITICAL PHOTOPERIOD IN THE REPRODUCTIVE DIAPAUSE OF DROSOPHILA LACERTOSA</v>
      </c>
      <c r="G2692" t="str">
        <f>VLOOKUP($D2692,metadata!$B$2:$S$500,4,0)</f>
        <v>http://onlinelibrary.wiley.com/doi/10.1111/j.1558-5646.1986.tb00482.x/epdf</v>
      </c>
      <c r="H2692" t="str">
        <f>VLOOKUP($D2692,metadata!$B$2:$S$500,5,0)</f>
        <v>y-ask</v>
      </c>
      <c r="I2692" t="str">
        <f>VLOOKUP($D2692,metadata!$B$2:$S$500,6,0)</f>
        <v>a</v>
      </c>
      <c r="J2692" t="str">
        <f>VLOOKUP($D2692,metadata!$B$2:$S$500,7,0)</f>
        <v>i</v>
      </c>
      <c r="K2692">
        <f>VLOOKUP($D2692,metadata!$B$2:$S$500,8,0)</f>
        <v>13</v>
      </c>
      <c r="L2692">
        <f>VLOOKUP($D2692,metadata!$B$2:$S$500,9,0)</f>
        <v>7</v>
      </c>
      <c r="M2692" t="str">
        <f>VLOOKUP($D2692,metadata!$B$2:$S$500,10,0)</f>
        <v/>
      </c>
      <c r="N2692" t="str">
        <f>VLOOKUP($D2692,metadata!$B$2:$S$500,11,0)</f>
        <v>Drosophila lacertosa</v>
      </c>
      <c r="O2692" t="str">
        <f>VLOOKUP($D2692,metadata!$B$2:$S$500,12,0)</f>
        <v>diptera</v>
      </c>
      <c r="P2692" t="str">
        <f>VLOOKUP($D2692,metadata!$B$2:$S$500,13,0)</f>
        <v>kikonai</v>
      </c>
      <c r="Q2692">
        <f>VLOOKUP($D2692,metadata!$B$2:$S$500,14,0)</f>
        <v>41.683332999999998</v>
      </c>
      <c r="R2692">
        <f>VLOOKUP($D2692,metadata!$B$2:$S$500,15,0)</f>
        <v>140.433333</v>
      </c>
      <c r="S2692" t="str">
        <f>VLOOKUP($D2692,metadata!$B$2:$S$500,16,0)</f>
        <v/>
      </c>
      <c r="T2692">
        <f>VLOOKUP($D2692,metadata!$B$2:$S$500,17,0)</f>
        <v>40</v>
      </c>
      <c r="U2692" t="str">
        <f>VLOOKUP($D2692,metadata!$B$2:$S$500,18,0)</f>
        <v/>
      </c>
      <c r="V2692">
        <f>VLOOKUP($D2692,metadata!$B$2:$Z$500,19,0)</f>
        <v>60</v>
      </c>
      <c r="W2692" t="str">
        <f>VLOOKUP($D2692,metadata!$B$2:$Z$500,20,0)</f>
        <v>global average</v>
      </c>
      <c r="X2692" t="str">
        <f>VLOOKUP($D2692,metadata!$B$2:$Z$500,21,0)</f>
        <v/>
      </c>
      <c r="Y2692" t="str">
        <f>VLOOKUP($D2692,metadata!$B$2:$Z$500,22,0)</f>
        <v/>
      </c>
      <c r="Z2692" t="str">
        <f>VLOOKUP($D2692,metadata!$B$2:$Z$500,23,0)</f>
        <v/>
      </c>
      <c r="AA2692" t="str">
        <f>VLOOKUP($D2692,metadata!$B$2:$Z$500,24,0)</f>
        <v/>
      </c>
      <c r="AB2692" t="str">
        <f>VLOOKUP($D2692,metadata!$B$2:$Z$500,25,0)</f>
        <v/>
      </c>
      <c r="AF2692">
        <f>IF(AE2692="",V2692,AE2692)</f>
        <v>60</v>
      </c>
    </row>
    <row r="2693" spans="3:32" x14ac:dyDescent="0.3">
      <c r="C2693">
        <v>2693</v>
      </c>
      <c r="D2693" t="str">
        <f t="shared" si="75"/>
        <v>61-kikonai</v>
      </c>
      <c r="E2693" t="str">
        <f>VLOOKUP($D2693,metadata!$B$2:$S$451,2,0)</f>
        <v>ichijo, N</v>
      </c>
      <c r="F2693" t="str">
        <f>VLOOKUP($D2693,metadata!$B$2:$S$500,3,0)</f>
        <v>DISJUNCTIVE CLINE OF CRITICAL PHOTOPERIOD IN THE REPRODUCTIVE DIAPAUSE OF DROSOPHILA LACERTOSA</v>
      </c>
      <c r="G2693" t="str">
        <f>VLOOKUP($D2693,metadata!$B$2:$S$500,4,0)</f>
        <v>http://onlinelibrary.wiley.com/doi/10.1111/j.1558-5646.1986.tb00482.x/epdf</v>
      </c>
      <c r="H2693" t="str">
        <f>VLOOKUP($D2693,metadata!$B$2:$S$500,5,0)</f>
        <v>y-ask</v>
      </c>
      <c r="I2693" t="str">
        <f>VLOOKUP($D2693,metadata!$B$2:$S$500,6,0)</f>
        <v>a</v>
      </c>
      <c r="J2693" t="str">
        <f>VLOOKUP($D2693,metadata!$B$2:$S$500,7,0)</f>
        <v>i</v>
      </c>
      <c r="K2693">
        <f>VLOOKUP($D2693,metadata!$B$2:$S$500,8,0)</f>
        <v>13</v>
      </c>
      <c r="L2693">
        <f>VLOOKUP($D2693,metadata!$B$2:$S$500,9,0)</f>
        <v>7</v>
      </c>
      <c r="M2693" t="str">
        <f>VLOOKUP($D2693,metadata!$B$2:$S$500,10,0)</f>
        <v/>
      </c>
      <c r="N2693" t="str">
        <f>VLOOKUP($D2693,metadata!$B$2:$S$500,11,0)</f>
        <v>Drosophila lacertosa</v>
      </c>
      <c r="O2693" t="str">
        <f>VLOOKUP($D2693,metadata!$B$2:$S$500,12,0)</f>
        <v>diptera</v>
      </c>
      <c r="P2693" t="str">
        <f>VLOOKUP($D2693,metadata!$B$2:$S$500,13,0)</f>
        <v>kikonai</v>
      </c>
      <c r="Q2693">
        <f>VLOOKUP($D2693,metadata!$B$2:$S$500,14,0)</f>
        <v>41.683332999999998</v>
      </c>
      <c r="R2693">
        <f>VLOOKUP($D2693,metadata!$B$2:$S$500,15,0)</f>
        <v>140.433333</v>
      </c>
      <c r="S2693" t="str">
        <f>VLOOKUP($D2693,metadata!$B$2:$S$500,16,0)</f>
        <v/>
      </c>
      <c r="T2693">
        <f>VLOOKUP($D2693,metadata!$B$2:$S$500,17,0)</f>
        <v>40</v>
      </c>
      <c r="U2693" t="str">
        <f>VLOOKUP($D2693,metadata!$B$2:$S$500,18,0)</f>
        <v/>
      </c>
      <c r="V2693">
        <f>VLOOKUP($D2693,metadata!$B$2:$Z$500,19,0)</f>
        <v>60</v>
      </c>
      <c r="W2693" t="str">
        <f>VLOOKUP($D2693,metadata!$B$2:$Z$500,20,0)</f>
        <v>global average</v>
      </c>
      <c r="X2693" t="str">
        <f>VLOOKUP($D2693,metadata!$B$2:$Z$500,21,0)</f>
        <v/>
      </c>
      <c r="Y2693" t="str">
        <f>VLOOKUP($D2693,metadata!$B$2:$Z$500,22,0)</f>
        <v/>
      </c>
      <c r="Z2693" t="str">
        <f>VLOOKUP($D2693,metadata!$B$2:$Z$500,23,0)</f>
        <v/>
      </c>
      <c r="AA2693" t="str">
        <f>VLOOKUP($D2693,metadata!$B$2:$Z$500,24,0)</f>
        <v/>
      </c>
      <c r="AB2693" t="str">
        <f>VLOOKUP($D2693,metadata!$B$2:$Z$500,25,0)</f>
        <v/>
      </c>
      <c r="AF2693">
        <f>IF(AE2693="",V2693,AE2693)</f>
        <v>60</v>
      </c>
    </row>
    <row r="2694" spans="3:32" x14ac:dyDescent="0.3">
      <c r="C2694">
        <v>2694</v>
      </c>
      <c r="D2694" t="str">
        <f t="shared" si="75"/>
        <v>61-kikonai</v>
      </c>
      <c r="E2694" t="str">
        <f>VLOOKUP($D2694,metadata!$B$2:$S$451,2,0)</f>
        <v>ichijo, N</v>
      </c>
      <c r="F2694" t="str">
        <f>VLOOKUP($D2694,metadata!$B$2:$S$500,3,0)</f>
        <v>DISJUNCTIVE CLINE OF CRITICAL PHOTOPERIOD IN THE REPRODUCTIVE DIAPAUSE OF DROSOPHILA LACERTOSA</v>
      </c>
      <c r="G2694" t="str">
        <f>VLOOKUP($D2694,metadata!$B$2:$S$500,4,0)</f>
        <v>http://onlinelibrary.wiley.com/doi/10.1111/j.1558-5646.1986.tb00482.x/epdf</v>
      </c>
      <c r="H2694" t="str">
        <f>VLOOKUP($D2694,metadata!$B$2:$S$500,5,0)</f>
        <v>y-ask</v>
      </c>
      <c r="I2694" t="str">
        <f>VLOOKUP($D2694,metadata!$B$2:$S$500,6,0)</f>
        <v>a</v>
      </c>
      <c r="J2694" t="str">
        <f>VLOOKUP($D2694,metadata!$B$2:$S$500,7,0)</f>
        <v>i</v>
      </c>
      <c r="K2694">
        <f>VLOOKUP($D2694,metadata!$B$2:$S$500,8,0)</f>
        <v>13</v>
      </c>
      <c r="L2694">
        <f>VLOOKUP($D2694,metadata!$B$2:$S$500,9,0)</f>
        <v>7</v>
      </c>
      <c r="M2694" t="str">
        <f>VLOOKUP($D2694,metadata!$B$2:$S$500,10,0)</f>
        <v/>
      </c>
      <c r="N2694" t="str">
        <f>VLOOKUP($D2694,metadata!$B$2:$S$500,11,0)</f>
        <v>Drosophila lacertosa</v>
      </c>
      <c r="O2694" t="str">
        <f>VLOOKUP($D2694,metadata!$B$2:$S$500,12,0)</f>
        <v>diptera</v>
      </c>
      <c r="P2694" t="str">
        <f>VLOOKUP($D2694,metadata!$B$2:$S$500,13,0)</f>
        <v>kikonai</v>
      </c>
      <c r="Q2694">
        <f>VLOOKUP($D2694,metadata!$B$2:$S$500,14,0)</f>
        <v>41.683332999999998</v>
      </c>
      <c r="R2694">
        <f>VLOOKUP($D2694,metadata!$B$2:$S$500,15,0)</f>
        <v>140.433333</v>
      </c>
      <c r="S2694" t="str">
        <f>VLOOKUP($D2694,metadata!$B$2:$S$500,16,0)</f>
        <v/>
      </c>
      <c r="T2694">
        <f>VLOOKUP($D2694,metadata!$B$2:$S$500,17,0)</f>
        <v>40</v>
      </c>
      <c r="U2694" t="str">
        <f>VLOOKUP($D2694,metadata!$B$2:$S$500,18,0)</f>
        <v/>
      </c>
      <c r="V2694">
        <f>VLOOKUP($D2694,metadata!$B$2:$Z$500,19,0)</f>
        <v>60</v>
      </c>
      <c r="W2694" t="str">
        <f>VLOOKUP($D2694,metadata!$B$2:$Z$500,20,0)</f>
        <v>global average</v>
      </c>
      <c r="X2694" t="str">
        <f>VLOOKUP($D2694,metadata!$B$2:$Z$500,21,0)</f>
        <v/>
      </c>
      <c r="Y2694" t="str">
        <f>VLOOKUP($D2694,metadata!$B$2:$Z$500,22,0)</f>
        <v/>
      </c>
      <c r="Z2694" t="str">
        <f>VLOOKUP($D2694,metadata!$B$2:$Z$500,23,0)</f>
        <v/>
      </c>
      <c r="AA2694" t="str">
        <f>VLOOKUP($D2694,metadata!$B$2:$Z$500,24,0)</f>
        <v/>
      </c>
      <c r="AB2694" t="str">
        <f>VLOOKUP($D2694,metadata!$B$2:$Z$500,25,0)</f>
        <v/>
      </c>
      <c r="AF2694">
        <f>IF(AE2694="",V2694,AE2694)</f>
        <v>60</v>
      </c>
    </row>
    <row r="2695" spans="3:32" x14ac:dyDescent="0.3">
      <c r="C2695">
        <v>2695</v>
      </c>
      <c r="D2695" t="str">
        <f t="shared" si="75"/>
        <v>61-matsumae</v>
      </c>
      <c r="E2695" t="str">
        <f>VLOOKUP($D2695,metadata!$B$2:$S$451,2,0)</f>
        <v>ichijo, N</v>
      </c>
      <c r="F2695" t="str">
        <f>VLOOKUP($D2695,metadata!$B$2:$S$500,3,0)</f>
        <v>DISJUNCTIVE CLINE OF CRITICAL PHOTOPERIOD IN THE REPRODUCTIVE DIAPAUSE OF DROSOPHILA LACERTOSA</v>
      </c>
      <c r="G2695" t="str">
        <f>VLOOKUP($D2695,metadata!$B$2:$S$500,4,0)</f>
        <v>http://onlinelibrary.wiley.com/doi/10.1111/j.1558-5646.1986.tb00482.x/epdf</v>
      </c>
      <c r="H2695" t="str">
        <f>VLOOKUP($D2695,metadata!$B$2:$S$500,5,0)</f>
        <v>y-ask</v>
      </c>
      <c r="I2695" t="str">
        <f>VLOOKUP($D2695,metadata!$B$2:$S$500,6,0)</f>
        <v>a</v>
      </c>
      <c r="J2695" t="str">
        <f>VLOOKUP($D2695,metadata!$B$2:$S$500,7,0)</f>
        <v>i</v>
      </c>
      <c r="K2695">
        <f>VLOOKUP($D2695,metadata!$B$2:$S$500,8,0)</f>
        <v>13</v>
      </c>
      <c r="L2695">
        <f>VLOOKUP($D2695,metadata!$B$2:$S$500,9,0)</f>
        <v>7</v>
      </c>
      <c r="M2695" t="str">
        <f>VLOOKUP($D2695,metadata!$B$2:$S$500,10,0)</f>
        <v/>
      </c>
      <c r="N2695" t="str">
        <f>VLOOKUP($D2695,metadata!$B$2:$S$500,11,0)</f>
        <v>Drosophila lacertosa</v>
      </c>
      <c r="O2695" t="str">
        <f>VLOOKUP($D2695,metadata!$B$2:$S$500,12,0)</f>
        <v>diptera</v>
      </c>
      <c r="P2695" t="str">
        <f>VLOOKUP($D2695,metadata!$B$2:$S$500,13,0)</f>
        <v>matsumae</v>
      </c>
      <c r="Q2695">
        <f>VLOOKUP($D2695,metadata!$B$2:$S$500,14,0)</f>
        <v>41.429167</v>
      </c>
      <c r="R2695">
        <f>VLOOKUP($D2695,metadata!$B$2:$S$500,15,0)</f>
        <v>140.11111099999999</v>
      </c>
      <c r="S2695" t="str">
        <f>VLOOKUP($D2695,metadata!$B$2:$S$500,16,0)</f>
        <v/>
      </c>
      <c r="T2695">
        <f>VLOOKUP($D2695,metadata!$B$2:$S$500,17,0)</f>
        <v>20</v>
      </c>
      <c r="U2695" t="str">
        <f>VLOOKUP($D2695,metadata!$B$2:$S$500,18,0)</f>
        <v/>
      </c>
      <c r="V2695">
        <f>VLOOKUP($D2695,metadata!$B$2:$Z$500,19,0)</f>
        <v>60</v>
      </c>
      <c r="W2695" t="str">
        <f>VLOOKUP($D2695,metadata!$B$2:$Z$500,20,0)</f>
        <v>global average</v>
      </c>
      <c r="X2695" t="str">
        <f>VLOOKUP($D2695,metadata!$B$2:$Z$500,21,0)</f>
        <v/>
      </c>
      <c r="Y2695" t="str">
        <f>VLOOKUP($D2695,metadata!$B$2:$Z$500,22,0)</f>
        <v/>
      </c>
      <c r="Z2695" t="str">
        <f>VLOOKUP($D2695,metadata!$B$2:$Z$500,23,0)</f>
        <v/>
      </c>
      <c r="AA2695" t="str">
        <f>VLOOKUP($D2695,metadata!$B$2:$Z$500,24,0)</f>
        <v/>
      </c>
      <c r="AB2695" t="str">
        <f>VLOOKUP($D2695,metadata!$B$2:$Z$500,25,0)</f>
        <v/>
      </c>
      <c r="AF2695">
        <f>IF(AE2695="",V2695,AE2695)</f>
        <v>60</v>
      </c>
    </row>
    <row r="2696" spans="3:32" x14ac:dyDescent="0.3">
      <c r="C2696">
        <v>2696</v>
      </c>
      <c r="D2696" t="str">
        <f t="shared" si="75"/>
        <v>61-matsumae</v>
      </c>
      <c r="E2696" t="str">
        <f>VLOOKUP($D2696,metadata!$B$2:$S$451,2,0)</f>
        <v>ichijo, N</v>
      </c>
      <c r="F2696" t="str">
        <f>VLOOKUP($D2696,metadata!$B$2:$S$500,3,0)</f>
        <v>DISJUNCTIVE CLINE OF CRITICAL PHOTOPERIOD IN THE REPRODUCTIVE DIAPAUSE OF DROSOPHILA LACERTOSA</v>
      </c>
      <c r="G2696" t="str">
        <f>VLOOKUP($D2696,metadata!$B$2:$S$500,4,0)</f>
        <v>http://onlinelibrary.wiley.com/doi/10.1111/j.1558-5646.1986.tb00482.x/epdf</v>
      </c>
      <c r="H2696" t="str">
        <f>VLOOKUP($D2696,metadata!$B$2:$S$500,5,0)</f>
        <v>y-ask</v>
      </c>
      <c r="I2696" t="str">
        <f>VLOOKUP($D2696,metadata!$B$2:$S$500,6,0)</f>
        <v>a</v>
      </c>
      <c r="J2696" t="str">
        <f>VLOOKUP($D2696,metadata!$B$2:$S$500,7,0)</f>
        <v>i</v>
      </c>
      <c r="K2696">
        <f>VLOOKUP($D2696,metadata!$B$2:$S$500,8,0)</f>
        <v>13</v>
      </c>
      <c r="L2696">
        <f>VLOOKUP($D2696,metadata!$B$2:$S$500,9,0)</f>
        <v>7</v>
      </c>
      <c r="M2696" t="str">
        <f>VLOOKUP($D2696,metadata!$B$2:$S$500,10,0)</f>
        <v/>
      </c>
      <c r="N2696" t="str">
        <f>VLOOKUP($D2696,metadata!$B$2:$S$500,11,0)</f>
        <v>Drosophila lacertosa</v>
      </c>
      <c r="O2696" t="str">
        <f>VLOOKUP($D2696,metadata!$B$2:$S$500,12,0)</f>
        <v>diptera</v>
      </c>
      <c r="P2696" t="str">
        <f>VLOOKUP($D2696,metadata!$B$2:$S$500,13,0)</f>
        <v>matsumae</v>
      </c>
      <c r="Q2696">
        <f>VLOOKUP($D2696,metadata!$B$2:$S$500,14,0)</f>
        <v>41.429167</v>
      </c>
      <c r="R2696">
        <f>VLOOKUP($D2696,metadata!$B$2:$S$500,15,0)</f>
        <v>140.11111099999999</v>
      </c>
      <c r="S2696" t="str">
        <f>VLOOKUP($D2696,metadata!$B$2:$S$500,16,0)</f>
        <v/>
      </c>
      <c r="T2696">
        <f>VLOOKUP($D2696,metadata!$B$2:$S$500,17,0)</f>
        <v>20</v>
      </c>
      <c r="U2696" t="str">
        <f>VLOOKUP($D2696,metadata!$B$2:$S$500,18,0)</f>
        <v/>
      </c>
      <c r="V2696">
        <f>VLOOKUP($D2696,metadata!$B$2:$Z$500,19,0)</f>
        <v>60</v>
      </c>
      <c r="W2696" t="str">
        <f>VLOOKUP($D2696,metadata!$B$2:$Z$500,20,0)</f>
        <v>global average</v>
      </c>
      <c r="X2696" t="str">
        <f>VLOOKUP($D2696,metadata!$B$2:$Z$500,21,0)</f>
        <v/>
      </c>
      <c r="Y2696" t="str">
        <f>VLOOKUP($D2696,metadata!$B$2:$Z$500,22,0)</f>
        <v/>
      </c>
      <c r="Z2696" t="str">
        <f>VLOOKUP($D2696,metadata!$B$2:$Z$500,23,0)</f>
        <v/>
      </c>
      <c r="AA2696" t="str">
        <f>VLOOKUP($D2696,metadata!$B$2:$Z$500,24,0)</f>
        <v/>
      </c>
      <c r="AB2696" t="str">
        <f>VLOOKUP($D2696,metadata!$B$2:$Z$500,25,0)</f>
        <v/>
      </c>
      <c r="AF2696">
        <f>IF(AE2696="",V2696,AE2696)</f>
        <v>60</v>
      </c>
    </row>
    <row r="2697" spans="3:32" x14ac:dyDescent="0.3">
      <c r="C2697">
        <v>2697</v>
      </c>
      <c r="D2697" t="str">
        <f t="shared" si="75"/>
        <v>61-matsumae</v>
      </c>
      <c r="E2697" t="str">
        <f>VLOOKUP($D2697,metadata!$B$2:$S$451,2,0)</f>
        <v>ichijo, N</v>
      </c>
      <c r="F2697" t="str">
        <f>VLOOKUP($D2697,metadata!$B$2:$S$500,3,0)</f>
        <v>DISJUNCTIVE CLINE OF CRITICAL PHOTOPERIOD IN THE REPRODUCTIVE DIAPAUSE OF DROSOPHILA LACERTOSA</v>
      </c>
      <c r="G2697" t="str">
        <f>VLOOKUP($D2697,metadata!$B$2:$S$500,4,0)</f>
        <v>http://onlinelibrary.wiley.com/doi/10.1111/j.1558-5646.1986.tb00482.x/epdf</v>
      </c>
      <c r="H2697" t="str">
        <f>VLOOKUP($D2697,metadata!$B$2:$S$500,5,0)</f>
        <v>y-ask</v>
      </c>
      <c r="I2697" t="str">
        <f>VLOOKUP($D2697,metadata!$B$2:$S$500,6,0)</f>
        <v>a</v>
      </c>
      <c r="J2697" t="str">
        <f>VLOOKUP($D2697,metadata!$B$2:$S$500,7,0)</f>
        <v>i</v>
      </c>
      <c r="K2697">
        <f>VLOOKUP($D2697,metadata!$B$2:$S$500,8,0)</f>
        <v>13</v>
      </c>
      <c r="L2697">
        <f>VLOOKUP($D2697,metadata!$B$2:$S$500,9,0)</f>
        <v>7</v>
      </c>
      <c r="M2697" t="str">
        <f>VLOOKUP($D2697,metadata!$B$2:$S$500,10,0)</f>
        <v/>
      </c>
      <c r="N2697" t="str">
        <f>VLOOKUP($D2697,metadata!$B$2:$S$500,11,0)</f>
        <v>Drosophila lacertosa</v>
      </c>
      <c r="O2697" t="str">
        <f>VLOOKUP($D2697,metadata!$B$2:$S$500,12,0)</f>
        <v>diptera</v>
      </c>
      <c r="P2697" t="str">
        <f>VLOOKUP($D2697,metadata!$B$2:$S$500,13,0)</f>
        <v>matsumae</v>
      </c>
      <c r="Q2697">
        <f>VLOOKUP($D2697,metadata!$B$2:$S$500,14,0)</f>
        <v>41.429167</v>
      </c>
      <c r="R2697">
        <f>VLOOKUP($D2697,metadata!$B$2:$S$500,15,0)</f>
        <v>140.11111099999999</v>
      </c>
      <c r="S2697" t="str">
        <f>VLOOKUP($D2697,metadata!$B$2:$S$500,16,0)</f>
        <v/>
      </c>
      <c r="T2697">
        <f>VLOOKUP($D2697,metadata!$B$2:$S$500,17,0)</f>
        <v>20</v>
      </c>
      <c r="U2697" t="str">
        <f>VLOOKUP($D2697,metadata!$B$2:$S$500,18,0)</f>
        <v/>
      </c>
      <c r="V2697">
        <f>VLOOKUP($D2697,metadata!$B$2:$Z$500,19,0)</f>
        <v>60</v>
      </c>
      <c r="W2697" t="str">
        <f>VLOOKUP($D2697,metadata!$B$2:$Z$500,20,0)</f>
        <v>global average</v>
      </c>
      <c r="X2697" t="str">
        <f>VLOOKUP($D2697,metadata!$B$2:$Z$500,21,0)</f>
        <v/>
      </c>
      <c r="Y2697" t="str">
        <f>VLOOKUP($D2697,metadata!$B$2:$Z$500,22,0)</f>
        <v/>
      </c>
      <c r="Z2697" t="str">
        <f>VLOOKUP($D2697,metadata!$B$2:$Z$500,23,0)</f>
        <v/>
      </c>
      <c r="AA2697" t="str">
        <f>VLOOKUP($D2697,metadata!$B$2:$Z$500,24,0)</f>
        <v/>
      </c>
      <c r="AB2697" t="str">
        <f>VLOOKUP($D2697,metadata!$B$2:$Z$500,25,0)</f>
        <v/>
      </c>
      <c r="AF2697">
        <f>IF(AE2697="",V2697,AE2697)</f>
        <v>60</v>
      </c>
    </row>
    <row r="2698" spans="3:32" x14ac:dyDescent="0.3">
      <c r="C2698">
        <v>2698</v>
      </c>
      <c r="D2698" t="str">
        <f t="shared" si="75"/>
        <v>61-matsumae</v>
      </c>
      <c r="E2698" t="str">
        <f>VLOOKUP($D2698,metadata!$B$2:$S$451,2,0)</f>
        <v>ichijo, N</v>
      </c>
      <c r="F2698" t="str">
        <f>VLOOKUP($D2698,metadata!$B$2:$S$500,3,0)</f>
        <v>DISJUNCTIVE CLINE OF CRITICAL PHOTOPERIOD IN THE REPRODUCTIVE DIAPAUSE OF DROSOPHILA LACERTOSA</v>
      </c>
      <c r="G2698" t="str">
        <f>VLOOKUP($D2698,metadata!$B$2:$S$500,4,0)</f>
        <v>http://onlinelibrary.wiley.com/doi/10.1111/j.1558-5646.1986.tb00482.x/epdf</v>
      </c>
      <c r="H2698" t="str">
        <f>VLOOKUP($D2698,metadata!$B$2:$S$500,5,0)</f>
        <v>y-ask</v>
      </c>
      <c r="I2698" t="str">
        <f>VLOOKUP($D2698,metadata!$B$2:$S$500,6,0)</f>
        <v>a</v>
      </c>
      <c r="J2698" t="str">
        <f>VLOOKUP($D2698,metadata!$B$2:$S$500,7,0)</f>
        <v>i</v>
      </c>
      <c r="K2698">
        <f>VLOOKUP($D2698,metadata!$B$2:$S$500,8,0)</f>
        <v>13</v>
      </c>
      <c r="L2698">
        <f>VLOOKUP($D2698,metadata!$B$2:$S$500,9,0)</f>
        <v>7</v>
      </c>
      <c r="M2698" t="str">
        <f>VLOOKUP($D2698,metadata!$B$2:$S$500,10,0)</f>
        <v/>
      </c>
      <c r="N2698" t="str">
        <f>VLOOKUP($D2698,metadata!$B$2:$S$500,11,0)</f>
        <v>Drosophila lacertosa</v>
      </c>
      <c r="O2698" t="str">
        <f>VLOOKUP($D2698,metadata!$B$2:$S$500,12,0)</f>
        <v>diptera</v>
      </c>
      <c r="P2698" t="str">
        <f>VLOOKUP($D2698,metadata!$B$2:$S$500,13,0)</f>
        <v>matsumae</v>
      </c>
      <c r="Q2698">
        <f>VLOOKUP($D2698,metadata!$B$2:$S$500,14,0)</f>
        <v>41.429167</v>
      </c>
      <c r="R2698">
        <f>VLOOKUP($D2698,metadata!$B$2:$S$500,15,0)</f>
        <v>140.11111099999999</v>
      </c>
      <c r="S2698" t="str">
        <f>VLOOKUP($D2698,metadata!$B$2:$S$500,16,0)</f>
        <v/>
      </c>
      <c r="T2698">
        <f>VLOOKUP($D2698,metadata!$B$2:$S$500,17,0)</f>
        <v>20</v>
      </c>
      <c r="U2698" t="str">
        <f>VLOOKUP($D2698,metadata!$B$2:$S$500,18,0)</f>
        <v/>
      </c>
      <c r="V2698">
        <f>VLOOKUP($D2698,metadata!$B$2:$Z$500,19,0)</f>
        <v>60</v>
      </c>
      <c r="W2698" t="str">
        <f>VLOOKUP($D2698,metadata!$B$2:$Z$500,20,0)</f>
        <v>global average</v>
      </c>
      <c r="X2698" t="str">
        <f>VLOOKUP($D2698,metadata!$B$2:$Z$500,21,0)</f>
        <v/>
      </c>
      <c r="Y2698" t="str">
        <f>VLOOKUP($D2698,metadata!$B$2:$Z$500,22,0)</f>
        <v/>
      </c>
      <c r="Z2698" t="str">
        <f>VLOOKUP($D2698,metadata!$B$2:$Z$500,23,0)</f>
        <v/>
      </c>
      <c r="AA2698" t="str">
        <f>VLOOKUP($D2698,metadata!$B$2:$Z$500,24,0)</f>
        <v/>
      </c>
      <c r="AB2698" t="str">
        <f>VLOOKUP($D2698,metadata!$B$2:$Z$500,25,0)</f>
        <v/>
      </c>
      <c r="AF2698">
        <f>IF(AE2698="",V2698,AE2698)</f>
        <v>60</v>
      </c>
    </row>
    <row r="2699" spans="3:32" x14ac:dyDescent="0.3">
      <c r="C2699">
        <v>2699</v>
      </c>
      <c r="D2699" t="str">
        <f t="shared" si="75"/>
        <v>61-matsumae</v>
      </c>
      <c r="E2699" t="str">
        <f>VLOOKUP($D2699,metadata!$B$2:$S$451,2,0)</f>
        <v>ichijo, N</v>
      </c>
      <c r="F2699" t="str">
        <f>VLOOKUP($D2699,metadata!$B$2:$S$500,3,0)</f>
        <v>DISJUNCTIVE CLINE OF CRITICAL PHOTOPERIOD IN THE REPRODUCTIVE DIAPAUSE OF DROSOPHILA LACERTOSA</v>
      </c>
      <c r="G2699" t="str">
        <f>VLOOKUP($D2699,metadata!$B$2:$S$500,4,0)</f>
        <v>http://onlinelibrary.wiley.com/doi/10.1111/j.1558-5646.1986.tb00482.x/epdf</v>
      </c>
      <c r="H2699" t="str">
        <f>VLOOKUP($D2699,metadata!$B$2:$S$500,5,0)</f>
        <v>y-ask</v>
      </c>
      <c r="I2699" t="str">
        <f>VLOOKUP($D2699,metadata!$B$2:$S$500,6,0)</f>
        <v>a</v>
      </c>
      <c r="J2699" t="str">
        <f>VLOOKUP($D2699,metadata!$B$2:$S$500,7,0)</f>
        <v>i</v>
      </c>
      <c r="K2699">
        <f>VLOOKUP($D2699,metadata!$B$2:$S$500,8,0)</f>
        <v>13</v>
      </c>
      <c r="L2699">
        <f>VLOOKUP($D2699,metadata!$B$2:$S$500,9,0)</f>
        <v>7</v>
      </c>
      <c r="M2699" t="str">
        <f>VLOOKUP($D2699,metadata!$B$2:$S$500,10,0)</f>
        <v/>
      </c>
      <c r="N2699" t="str">
        <f>VLOOKUP($D2699,metadata!$B$2:$S$500,11,0)</f>
        <v>Drosophila lacertosa</v>
      </c>
      <c r="O2699" t="str">
        <f>VLOOKUP($D2699,metadata!$B$2:$S$500,12,0)</f>
        <v>diptera</v>
      </c>
      <c r="P2699" t="str">
        <f>VLOOKUP($D2699,metadata!$B$2:$S$500,13,0)</f>
        <v>matsumae</v>
      </c>
      <c r="Q2699">
        <f>VLOOKUP($D2699,metadata!$B$2:$S$500,14,0)</f>
        <v>41.429167</v>
      </c>
      <c r="R2699">
        <f>VLOOKUP($D2699,metadata!$B$2:$S$500,15,0)</f>
        <v>140.11111099999999</v>
      </c>
      <c r="S2699" t="str">
        <f>VLOOKUP($D2699,metadata!$B$2:$S$500,16,0)</f>
        <v/>
      </c>
      <c r="T2699">
        <f>VLOOKUP($D2699,metadata!$B$2:$S$500,17,0)</f>
        <v>20</v>
      </c>
      <c r="U2699" t="str">
        <f>VLOOKUP($D2699,metadata!$B$2:$S$500,18,0)</f>
        <v/>
      </c>
      <c r="V2699">
        <f>VLOOKUP($D2699,metadata!$B$2:$Z$500,19,0)</f>
        <v>60</v>
      </c>
      <c r="W2699" t="str">
        <f>VLOOKUP($D2699,metadata!$B$2:$Z$500,20,0)</f>
        <v>global average</v>
      </c>
      <c r="X2699" t="str">
        <f>VLOOKUP($D2699,metadata!$B$2:$Z$500,21,0)</f>
        <v/>
      </c>
      <c r="Y2699" t="str">
        <f>VLOOKUP($D2699,metadata!$B$2:$Z$500,22,0)</f>
        <v/>
      </c>
      <c r="Z2699" t="str">
        <f>VLOOKUP($D2699,metadata!$B$2:$Z$500,23,0)</f>
        <v/>
      </c>
      <c r="AA2699" t="str">
        <f>VLOOKUP($D2699,metadata!$B$2:$Z$500,24,0)</f>
        <v/>
      </c>
      <c r="AB2699" t="str">
        <f>VLOOKUP($D2699,metadata!$B$2:$Z$500,25,0)</f>
        <v/>
      </c>
      <c r="AF2699">
        <f>IF(AE2699="",V2699,AE2699)</f>
        <v>60</v>
      </c>
    </row>
    <row r="2700" spans="3:32" x14ac:dyDescent="0.3">
      <c r="C2700">
        <v>2700</v>
      </c>
      <c r="D2700" t="str">
        <f t="shared" si="75"/>
        <v>61-matsumae</v>
      </c>
      <c r="E2700" t="str">
        <f>VLOOKUP($D2700,metadata!$B$2:$S$451,2,0)</f>
        <v>ichijo, N</v>
      </c>
      <c r="F2700" t="str">
        <f>VLOOKUP($D2700,metadata!$B$2:$S$500,3,0)</f>
        <v>DISJUNCTIVE CLINE OF CRITICAL PHOTOPERIOD IN THE REPRODUCTIVE DIAPAUSE OF DROSOPHILA LACERTOSA</v>
      </c>
      <c r="G2700" t="str">
        <f>VLOOKUP($D2700,metadata!$B$2:$S$500,4,0)</f>
        <v>http://onlinelibrary.wiley.com/doi/10.1111/j.1558-5646.1986.tb00482.x/epdf</v>
      </c>
      <c r="H2700" t="str">
        <f>VLOOKUP($D2700,metadata!$B$2:$S$500,5,0)</f>
        <v>y-ask</v>
      </c>
      <c r="I2700" t="str">
        <f>VLOOKUP($D2700,metadata!$B$2:$S$500,6,0)</f>
        <v>a</v>
      </c>
      <c r="J2700" t="str">
        <f>VLOOKUP($D2700,metadata!$B$2:$S$500,7,0)</f>
        <v>i</v>
      </c>
      <c r="K2700">
        <f>VLOOKUP($D2700,metadata!$B$2:$S$500,8,0)</f>
        <v>13</v>
      </c>
      <c r="L2700">
        <f>VLOOKUP($D2700,metadata!$B$2:$S$500,9,0)</f>
        <v>7</v>
      </c>
      <c r="M2700" t="str">
        <f>VLOOKUP($D2700,metadata!$B$2:$S$500,10,0)</f>
        <v/>
      </c>
      <c r="N2700" t="str">
        <f>VLOOKUP($D2700,metadata!$B$2:$S$500,11,0)</f>
        <v>Drosophila lacertosa</v>
      </c>
      <c r="O2700" t="str">
        <f>VLOOKUP($D2700,metadata!$B$2:$S$500,12,0)</f>
        <v>diptera</v>
      </c>
      <c r="P2700" t="str">
        <f>VLOOKUP($D2700,metadata!$B$2:$S$500,13,0)</f>
        <v>matsumae</v>
      </c>
      <c r="Q2700">
        <f>VLOOKUP($D2700,metadata!$B$2:$S$500,14,0)</f>
        <v>41.429167</v>
      </c>
      <c r="R2700">
        <f>VLOOKUP($D2700,metadata!$B$2:$S$500,15,0)</f>
        <v>140.11111099999999</v>
      </c>
      <c r="S2700" t="str">
        <f>VLOOKUP($D2700,metadata!$B$2:$S$500,16,0)</f>
        <v/>
      </c>
      <c r="T2700">
        <f>VLOOKUP($D2700,metadata!$B$2:$S$500,17,0)</f>
        <v>20</v>
      </c>
      <c r="U2700" t="str">
        <f>VLOOKUP($D2700,metadata!$B$2:$S$500,18,0)</f>
        <v/>
      </c>
      <c r="V2700">
        <f>VLOOKUP($D2700,metadata!$B$2:$Z$500,19,0)</f>
        <v>60</v>
      </c>
      <c r="W2700" t="str">
        <f>VLOOKUP($D2700,metadata!$B$2:$Z$500,20,0)</f>
        <v>global average</v>
      </c>
      <c r="X2700" t="str">
        <f>VLOOKUP($D2700,metadata!$B$2:$Z$500,21,0)</f>
        <v/>
      </c>
      <c r="Y2700" t="str">
        <f>VLOOKUP($D2700,metadata!$B$2:$Z$500,22,0)</f>
        <v/>
      </c>
      <c r="Z2700" t="str">
        <f>VLOOKUP($D2700,metadata!$B$2:$Z$500,23,0)</f>
        <v/>
      </c>
      <c r="AA2700" t="str">
        <f>VLOOKUP($D2700,metadata!$B$2:$Z$500,24,0)</f>
        <v/>
      </c>
      <c r="AB2700" t="str">
        <f>VLOOKUP($D2700,metadata!$B$2:$Z$500,25,0)</f>
        <v/>
      </c>
      <c r="AF2700">
        <f>IF(AE2700="",V2700,AE2700)</f>
        <v>60</v>
      </c>
    </row>
    <row r="2701" spans="3:32" x14ac:dyDescent="0.3">
      <c r="C2701">
        <v>2701</v>
      </c>
      <c r="D2701" t="str">
        <f t="shared" si="75"/>
        <v>61-matsumae</v>
      </c>
      <c r="E2701" t="str">
        <f>VLOOKUP($D2701,metadata!$B$2:$S$451,2,0)</f>
        <v>ichijo, N</v>
      </c>
      <c r="F2701" t="str">
        <f>VLOOKUP($D2701,metadata!$B$2:$S$500,3,0)</f>
        <v>DISJUNCTIVE CLINE OF CRITICAL PHOTOPERIOD IN THE REPRODUCTIVE DIAPAUSE OF DROSOPHILA LACERTOSA</v>
      </c>
      <c r="G2701" t="str">
        <f>VLOOKUP($D2701,metadata!$B$2:$S$500,4,0)</f>
        <v>http://onlinelibrary.wiley.com/doi/10.1111/j.1558-5646.1986.tb00482.x/epdf</v>
      </c>
      <c r="H2701" t="str">
        <f>VLOOKUP($D2701,metadata!$B$2:$S$500,5,0)</f>
        <v>y-ask</v>
      </c>
      <c r="I2701" t="str">
        <f>VLOOKUP($D2701,metadata!$B$2:$S$500,6,0)</f>
        <v>a</v>
      </c>
      <c r="J2701" t="str">
        <f>VLOOKUP($D2701,metadata!$B$2:$S$500,7,0)</f>
        <v>i</v>
      </c>
      <c r="K2701">
        <f>VLOOKUP($D2701,metadata!$B$2:$S$500,8,0)</f>
        <v>13</v>
      </c>
      <c r="L2701">
        <f>VLOOKUP($D2701,metadata!$B$2:$S$500,9,0)</f>
        <v>7</v>
      </c>
      <c r="M2701" t="str">
        <f>VLOOKUP($D2701,metadata!$B$2:$S$500,10,0)</f>
        <v/>
      </c>
      <c r="N2701" t="str">
        <f>VLOOKUP($D2701,metadata!$B$2:$S$500,11,0)</f>
        <v>Drosophila lacertosa</v>
      </c>
      <c r="O2701" t="str">
        <f>VLOOKUP($D2701,metadata!$B$2:$S$500,12,0)</f>
        <v>diptera</v>
      </c>
      <c r="P2701" t="str">
        <f>VLOOKUP($D2701,metadata!$B$2:$S$500,13,0)</f>
        <v>matsumae</v>
      </c>
      <c r="Q2701">
        <f>VLOOKUP($D2701,metadata!$B$2:$S$500,14,0)</f>
        <v>41.429167</v>
      </c>
      <c r="R2701">
        <f>VLOOKUP($D2701,metadata!$B$2:$S$500,15,0)</f>
        <v>140.11111099999999</v>
      </c>
      <c r="S2701" t="str">
        <f>VLOOKUP($D2701,metadata!$B$2:$S$500,16,0)</f>
        <v/>
      </c>
      <c r="T2701">
        <f>VLOOKUP($D2701,metadata!$B$2:$S$500,17,0)</f>
        <v>20</v>
      </c>
      <c r="U2701" t="str">
        <f>VLOOKUP($D2701,metadata!$B$2:$S$500,18,0)</f>
        <v/>
      </c>
      <c r="V2701">
        <f>VLOOKUP($D2701,metadata!$B$2:$Z$500,19,0)</f>
        <v>60</v>
      </c>
      <c r="W2701" t="str">
        <f>VLOOKUP($D2701,metadata!$B$2:$Z$500,20,0)</f>
        <v>global average</v>
      </c>
      <c r="X2701" t="str">
        <f>VLOOKUP($D2701,metadata!$B$2:$Z$500,21,0)</f>
        <v/>
      </c>
      <c r="Y2701" t="str">
        <f>VLOOKUP($D2701,metadata!$B$2:$Z$500,22,0)</f>
        <v/>
      </c>
      <c r="Z2701" t="str">
        <f>VLOOKUP($D2701,metadata!$B$2:$Z$500,23,0)</f>
        <v/>
      </c>
      <c r="AA2701" t="str">
        <f>VLOOKUP($D2701,metadata!$B$2:$Z$500,24,0)</f>
        <v/>
      </c>
      <c r="AB2701" t="str">
        <f>VLOOKUP($D2701,metadata!$B$2:$Z$500,25,0)</f>
        <v/>
      </c>
      <c r="AF2701">
        <f>IF(AE2701="",V2701,AE2701)</f>
        <v>60</v>
      </c>
    </row>
    <row r="2702" spans="3:32" x14ac:dyDescent="0.3">
      <c r="C2702">
        <v>2702</v>
      </c>
      <c r="D2702" t="str">
        <f t="shared" si="75"/>
        <v>61-Oma</v>
      </c>
      <c r="E2702" t="str">
        <f>VLOOKUP($D2702,metadata!$B$2:$S$451,2,0)</f>
        <v>ichijo, N</v>
      </c>
      <c r="F2702" t="str">
        <f>VLOOKUP($D2702,metadata!$B$2:$S$500,3,0)</f>
        <v>DISJUNCTIVE CLINE OF CRITICAL PHOTOPERIOD IN THE REPRODUCTIVE DIAPAUSE OF DROSOPHILA LACERTOSA</v>
      </c>
      <c r="G2702" t="str">
        <f>VLOOKUP($D2702,metadata!$B$2:$S$500,4,0)</f>
        <v>http://onlinelibrary.wiley.com/doi/10.1111/j.1558-5646.1986.tb00482.x/epdf</v>
      </c>
      <c r="H2702" t="str">
        <f>VLOOKUP($D2702,metadata!$B$2:$S$500,5,0)</f>
        <v>y-ask</v>
      </c>
      <c r="I2702" t="str">
        <f>VLOOKUP($D2702,metadata!$B$2:$S$500,6,0)</f>
        <v>a</v>
      </c>
      <c r="J2702" t="str">
        <f>VLOOKUP($D2702,metadata!$B$2:$S$500,7,0)</f>
        <v>i</v>
      </c>
      <c r="K2702">
        <f>VLOOKUP($D2702,metadata!$B$2:$S$500,8,0)</f>
        <v>13</v>
      </c>
      <c r="L2702">
        <f>VLOOKUP($D2702,metadata!$B$2:$S$500,9,0)</f>
        <v>7</v>
      </c>
      <c r="M2702" t="str">
        <f>VLOOKUP($D2702,metadata!$B$2:$S$500,10,0)</f>
        <v/>
      </c>
      <c r="N2702" t="str">
        <f>VLOOKUP($D2702,metadata!$B$2:$S$500,11,0)</f>
        <v>Drosophila lacertosa</v>
      </c>
      <c r="O2702" t="str">
        <f>VLOOKUP($D2702,metadata!$B$2:$S$500,12,0)</f>
        <v>diptera</v>
      </c>
      <c r="P2702" t="str">
        <f>VLOOKUP($D2702,metadata!$B$2:$S$500,13,0)</f>
        <v>Oma</v>
      </c>
      <c r="Q2702">
        <f>VLOOKUP($D2702,metadata!$B$2:$S$500,14,0)</f>
        <v>41.52675</v>
      </c>
      <c r="R2702">
        <f>VLOOKUP($D2702,metadata!$B$2:$S$500,15,0)</f>
        <v>140.90733299999999</v>
      </c>
      <c r="S2702" t="str">
        <f>VLOOKUP($D2702,metadata!$B$2:$S$500,16,0)</f>
        <v/>
      </c>
      <c r="T2702">
        <f>VLOOKUP($D2702,metadata!$B$2:$S$500,17,0)</f>
        <v>30</v>
      </c>
      <c r="U2702" t="str">
        <f>VLOOKUP($D2702,metadata!$B$2:$S$500,18,0)</f>
        <v/>
      </c>
      <c r="V2702">
        <f>VLOOKUP($D2702,metadata!$B$2:$Z$500,19,0)</f>
        <v>60</v>
      </c>
      <c r="W2702" t="str">
        <f>VLOOKUP($D2702,metadata!$B$2:$Z$500,20,0)</f>
        <v>global average</v>
      </c>
      <c r="X2702" t="str">
        <f>VLOOKUP($D2702,metadata!$B$2:$Z$500,21,0)</f>
        <v/>
      </c>
      <c r="Y2702" t="str">
        <f>VLOOKUP($D2702,metadata!$B$2:$Z$500,22,0)</f>
        <v/>
      </c>
      <c r="Z2702" t="str">
        <f>VLOOKUP($D2702,metadata!$B$2:$Z$500,23,0)</f>
        <v/>
      </c>
      <c r="AA2702" t="str">
        <f>VLOOKUP($D2702,metadata!$B$2:$Z$500,24,0)</f>
        <v/>
      </c>
      <c r="AB2702" t="str">
        <f>VLOOKUP($D2702,metadata!$B$2:$Z$500,25,0)</f>
        <v/>
      </c>
      <c r="AF2702">
        <f>IF(AE2702="",V2702,AE2702)</f>
        <v>60</v>
      </c>
    </row>
    <row r="2703" spans="3:32" x14ac:dyDescent="0.3">
      <c r="C2703">
        <v>2703</v>
      </c>
      <c r="D2703" t="str">
        <f t="shared" si="75"/>
        <v>61-Oma</v>
      </c>
      <c r="E2703" t="str">
        <f>VLOOKUP($D2703,metadata!$B$2:$S$451,2,0)</f>
        <v>ichijo, N</v>
      </c>
      <c r="F2703" t="str">
        <f>VLOOKUP($D2703,metadata!$B$2:$S$500,3,0)</f>
        <v>DISJUNCTIVE CLINE OF CRITICAL PHOTOPERIOD IN THE REPRODUCTIVE DIAPAUSE OF DROSOPHILA LACERTOSA</v>
      </c>
      <c r="G2703" t="str">
        <f>VLOOKUP($D2703,metadata!$B$2:$S$500,4,0)</f>
        <v>http://onlinelibrary.wiley.com/doi/10.1111/j.1558-5646.1986.tb00482.x/epdf</v>
      </c>
      <c r="H2703" t="str">
        <f>VLOOKUP($D2703,metadata!$B$2:$S$500,5,0)</f>
        <v>y-ask</v>
      </c>
      <c r="I2703" t="str">
        <f>VLOOKUP($D2703,metadata!$B$2:$S$500,6,0)</f>
        <v>a</v>
      </c>
      <c r="J2703" t="str">
        <f>VLOOKUP($D2703,metadata!$B$2:$S$500,7,0)</f>
        <v>i</v>
      </c>
      <c r="K2703">
        <f>VLOOKUP($D2703,metadata!$B$2:$S$500,8,0)</f>
        <v>13</v>
      </c>
      <c r="L2703">
        <f>VLOOKUP($D2703,metadata!$B$2:$S$500,9,0)</f>
        <v>7</v>
      </c>
      <c r="M2703" t="str">
        <f>VLOOKUP($D2703,metadata!$B$2:$S$500,10,0)</f>
        <v/>
      </c>
      <c r="N2703" t="str">
        <f>VLOOKUP($D2703,metadata!$B$2:$S$500,11,0)</f>
        <v>Drosophila lacertosa</v>
      </c>
      <c r="O2703" t="str">
        <f>VLOOKUP($D2703,metadata!$B$2:$S$500,12,0)</f>
        <v>diptera</v>
      </c>
      <c r="P2703" t="str">
        <f>VLOOKUP($D2703,metadata!$B$2:$S$500,13,0)</f>
        <v>Oma</v>
      </c>
      <c r="Q2703">
        <f>VLOOKUP($D2703,metadata!$B$2:$S$500,14,0)</f>
        <v>41.52675</v>
      </c>
      <c r="R2703">
        <f>VLOOKUP($D2703,metadata!$B$2:$S$500,15,0)</f>
        <v>140.90733299999999</v>
      </c>
      <c r="S2703" t="str">
        <f>VLOOKUP($D2703,metadata!$B$2:$S$500,16,0)</f>
        <v/>
      </c>
      <c r="T2703">
        <f>VLOOKUP($D2703,metadata!$B$2:$S$500,17,0)</f>
        <v>30</v>
      </c>
      <c r="U2703" t="str">
        <f>VLOOKUP($D2703,metadata!$B$2:$S$500,18,0)</f>
        <v/>
      </c>
      <c r="V2703">
        <f>VLOOKUP($D2703,metadata!$B$2:$Z$500,19,0)</f>
        <v>60</v>
      </c>
      <c r="W2703" t="str">
        <f>VLOOKUP($D2703,metadata!$B$2:$Z$500,20,0)</f>
        <v>global average</v>
      </c>
      <c r="X2703" t="str">
        <f>VLOOKUP($D2703,metadata!$B$2:$Z$500,21,0)</f>
        <v/>
      </c>
      <c r="Y2703" t="str">
        <f>VLOOKUP($D2703,metadata!$B$2:$Z$500,22,0)</f>
        <v/>
      </c>
      <c r="Z2703" t="str">
        <f>VLOOKUP($D2703,metadata!$B$2:$Z$500,23,0)</f>
        <v/>
      </c>
      <c r="AA2703" t="str">
        <f>VLOOKUP($D2703,metadata!$B$2:$Z$500,24,0)</f>
        <v/>
      </c>
      <c r="AB2703" t="str">
        <f>VLOOKUP($D2703,metadata!$B$2:$Z$500,25,0)</f>
        <v/>
      </c>
      <c r="AF2703">
        <f>IF(AE2703="",V2703,AE2703)</f>
        <v>60</v>
      </c>
    </row>
    <row r="2704" spans="3:32" x14ac:dyDescent="0.3">
      <c r="C2704">
        <v>2704</v>
      </c>
      <c r="D2704" t="str">
        <f t="shared" si="75"/>
        <v>61-Oma</v>
      </c>
      <c r="E2704" t="str">
        <f>VLOOKUP($D2704,metadata!$B$2:$S$451,2,0)</f>
        <v>ichijo, N</v>
      </c>
      <c r="F2704" t="str">
        <f>VLOOKUP($D2704,metadata!$B$2:$S$500,3,0)</f>
        <v>DISJUNCTIVE CLINE OF CRITICAL PHOTOPERIOD IN THE REPRODUCTIVE DIAPAUSE OF DROSOPHILA LACERTOSA</v>
      </c>
      <c r="G2704" t="str">
        <f>VLOOKUP($D2704,metadata!$B$2:$S$500,4,0)</f>
        <v>http://onlinelibrary.wiley.com/doi/10.1111/j.1558-5646.1986.tb00482.x/epdf</v>
      </c>
      <c r="H2704" t="str">
        <f>VLOOKUP($D2704,metadata!$B$2:$S$500,5,0)</f>
        <v>y-ask</v>
      </c>
      <c r="I2704" t="str">
        <f>VLOOKUP($D2704,metadata!$B$2:$S$500,6,0)</f>
        <v>a</v>
      </c>
      <c r="J2704" t="str">
        <f>VLOOKUP($D2704,metadata!$B$2:$S$500,7,0)</f>
        <v>i</v>
      </c>
      <c r="K2704">
        <f>VLOOKUP($D2704,metadata!$B$2:$S$500,8,0)</f>
        <v>13</v>
      </c>
      <c r="L2704">
        <f>VLOOKUP($D2704,metadata!$B$2:$S$500,9,0)</f>
        <v>7</v>
      </c>
      <c r="M2704" t="str">
        <f>VLOOKUP($D2704,metadata!$B$2:$S$500,10,0)</f>
        <v/>
      </c>
      <c r="N2704" t="str">
        <f>VLOOKUP($D2704,metadata!$B$2:$S$500,11,0)</f>
        <v>Drosophila lacertosa</v>
      </c>
      <c r="O2704" t="str">
        <f>VLOOKUP($D2704,metadata!$B$2:$S$500,12,0)</f>
        <v>diptera</v>
      </c>
      <c r="P2704" t="str">
        <f>VLOOKUP($D2704,metadata!$B$2:$S$500,13,0)</f>
        <v>Oma</v>
      </c>
      <c r="Q2704">
        <f>VLOOKUP($D2704,metadata!$B$2:$S$500,14,0)</f>
        <v>41.52675</v>
      </c>
      <c r="R2704">
        <f>VLOOKUP($D2704,metadata!$B$2:$S$500,15,0)</f>
        <v>140.90733299999999</v>
      </c>
      <c r="S2704" t="str">
        <f>VLOOKUP($D2704,metadata!$B$2:$S$500,16,0)</f>
        <v/>
      </c>
      <c r="T2704">
        <f>VLOOKUP($D2704,metadata!$B$2:$S$500,17,0)</f>
        <v>30</v>
      </c>
      <c r="U2704" t="str">
        <f>VLOOKUP($D2704,metadata!$B$2:$S$500,18,0)</f>
        <v/>
      </c>
      <c r="V2704">
        <f>VLOOKUP($D2704,metadata!$B$2:$Z$500,19,0)</f>
        <v>60</v>
      </c>
      <c r="W2704" t="str">
        <f>VLOOKUP($D2704,metadata!$B$2:$Z$500,20,0)</f>
        <v>global average</v>
      </c>
      <c r="X2704" t="str">
        <f>VLOOKUP($D2704,metadata!$B$2:$Z$500,21,0)</f>
        <v/>
      </c>
      <c r="Y2704" t="str">
        <f>VLOOKUP($D2704,metadata!$B$2:$Z$500,22,0)</f>
        <v/>
      </c>
      <c r="Z2704" t="str">
        <f>VLOOKUP($D2704,metadata!$B$2:$Z$500,23,0)</f>
        <v/>
      </c>
      <c r="AA2704" t="str">
        <f>VLOOKUP($D2704,metadata!$B$2:$Z$500,24,0)</f>
        <v/>
      </c>
      <c r="AB2704" t="str">
        <f>VLOOKUP($D2704,metadata!$B$2:$Z$500,25,0)</f>
        <v/>
      </c>
      <c r="AF2704">
        <f>IF(AE2704="",V2704,AE2704)</f>
        <v>60</v>
      </c>
    </row>
    <row r="2705" spans="3:32" x14ac:dyDescent="0.3">
      <c r="C2705">
        <v>2705</v>
      </c>
      <c r="D2705" t="str">
        <f t="shared" si="75"/>
        <v>61-Oma</v>
      </c>
      <c r="E2705" t="str">
        <f>VLOOKUP($D2705,metadata!$B$2:$S$451,2,0)</f>
        <v>ichijo, N</v>
      </c>
      <c r="F2705" t="str">
        <f>VLOOKUP($D2705,metadata!$B$2:$S$500,3,0)</f>
        <v>DISJUNCTIVE CLINE OF CRITICAL PHOTOPERIOD IN THE REPRODUCTIVE DIAPAUSE OF DROSOPHILA LACERTOSA</v>
      </c>
      <c r="G2705" t="str">
        <f>VLOOKUP($D2705,metadata!$B$2:$S$500,4,0)</f>
        <v>http://onlinelibrary.wiley.com/doi/10.1111/j.1558-5646.1986.tb00482.x/epdf</v>
      </c>
      <c r="H2705" t="str">
        <f>VLOOKUP($D2705,metadata!$B$2:$S$500,5,0)</f>
        <v>y-ask</v>
      </c>
      <c r="I2705" t="str">
        <f>VLOOKUP($D2705,metadata!$B$2:$S$500,6,0)</f>
        <v>a</v>
      </c>
      <c r="J2705" t="str">
        <f>VLOOKUP($D2705,metadata!$B$2:$S$500,7,0)</f>
        <v>i</v>
      </c>
      <c r="K2705">
        <f>VLOOKUP($D2705,metadata!$B$2:$S$500,8,0)</f>
        <v>13</v>
      </c>
      <c r="L2705">
        <f>VLOOKUP($D2705,metadata!$B$2:$S$500,9,0)</f>
        <v>7</v>
      </c>
      <c r="M2705" t="str">
        <f>VLOOKUP($D2705,metadata!$B$2:$S$500,10,0)</f>
        <v/>
      </c>
      <c r="N2705" t="str">
        <f>VLOOKUP($D2705,metadata!$B$2:$S$500,11,0)</f>
        <v>Drosophila lacertosa</v>
      </c>
      <c r="O2705" t="str">
        <f>VLOOKUP($D2705,metadata!$B$2:$S$500,12,0)</f>
        <v>diptera</v>
      </c>
      <c r="P2705" t="str">
        <f>VLOOKUP($D2705,metadata!$B$2:$S$500,13,0)</f>
        <v>Oma</v>
      </c>
      <c r="Q2705">
        <f>VLOOKUP($D2705,metadata!$B$2:$S$500,14,0)</f>
        <v>41.52675</v>
      </c>
      <c r="R2705">
        <f>VLOOKUP($D2705,metadata!$B$2:$S$500,15,0)</f>
        <v>140.90733299999999</v>
      </c>
      <c r="S2705" t="str">
        <f>VLOOKUP($D2705,metadata!$B$2:$S$500,16,0)</f>
        <v/>
      </c>
      <c r="T2705">
        <f>VLOOKUP($D2705,metadata!$B$2:$S$500,17,0)</f>
        <v>30</v>
      </c>
      <c r="U2705" t="str">
        <f>VLOOKUP($D2705,metadata!$B$2:$S$500,18,0)</f>
        <v/>
      </c>
      <c r="V2705">
        <f>VLOOKUP($D2705,metadata!$B$2:$Z$500,19,0)</f>
        <v>60</v>
      </c>
      <c r="W2705" t="str">
        <f>VLOOKUP($D2705,metadata!$B$2:$Z$500,20,0)</f>
        <v>global average</v>
      </c>
      <c r="X2705" t="str">
        <f>VLOOKUP($D2705,metadata!$B$2:$Z$500,21,0)</f>
        <v/>
      </c>
      <c r="Y2705" t="str">
        <f>VLOOKUP($D2705,metadata!$B$2:$Z$500,22,0)</f>
        <v/>
      </c>
      <c r="Z2705" t="str">
        <f>VLOOKUP($D2705,metadata!$B$2:$Z$500,23,0)</f>
        <v/>
      </c>
      <c r="AA2705" t="str">
        <f>VLOOKUP($D2705,metadata!$B$2:$Z$500,24,0)</f>
        <v/>
      </c>
      <c r="AB2705" t="str">
        <f>VLOOKUP($D2705,metadata!$B$2:$Z$500,25,0)</f>
        <v/>
      </c>
      <c r="AF2705">
        <f>IF(AE2705="",V2705,AE2705)</f>
        <v>60</v>
      </c>
    </row>
    <row r="2706" spans="3:32" x14ac:dyDescent="0.3">
      <c r="C2706">
        <v>2706</v>
      </c>
      <c r="D2706" t="str">
        <f t="shared" si="75"/>
        <v>61-Oma</v>
      </c>
      <c r="E2706" t="str">
        <f>VLOOKUP($D2706,metadata!$B$2:$S$451,2,0)</f>
        <v>ichijo, N</v>
      </c>
      <c r="F2706" t="str">
        <f>VLOOKUP($D2706,metadata!$B$2:$S$500,3,0)</f>
        <v>DISJUNCTIVE CLINE OF CRITICAL PHOTOPERIOD IN THE REPRODUCTIVE DIAPAUSE OF DROSOPHILA LACERTOSA</v>
      </c>
      <c r="G2706" t="str">
        <f>VLOOKUP($D2706,metadata!$B$2:$S$500,4,0)</f>
        <v>http://onlinelibrary.wiley.com/doi/10.1111/j.1558-5646.1986.tb00482.x/epdf</v>
      </c>
      <c r="H2706" t="str">
        <f>VLOOKUP($D2706,metadata!$B$2:$S$500,5,0)</f>
        <v>y-ask</v>
      </c>
      <c r="I2706" t="str">
        <f>VLOOKUP($D2706,metadata!$B$2:$S$500,6,0)</f>
        <v>a</v>
      </c>
      <c r="J2706" t="str">
        <f>VLOOKUP($D2706,metadata!$B$2:$S$500,7,0)</f>
        <v>i</v>
      </c>
      <c r="K2706">
        <f>VLOOKUP($D2706,metadata!$B$2:$S$500,8,0)</f>
        <v>13</v>
      </c>
      <c r="L2706">
        <f>VLOOKUP($D2706,metadata!$B$2:$S$500,9,0)</f>
        <v>7</v>
      </c>
      <c r="M2706" t="str">
        <f>VLOOKUP($D2706,metadata!$B$2:$S$500,10,0)</f>
        <v/>
      </c>
      <c r="N2706" t="str">
        <f>VLOOKUP($D2706,metadata!$B$2:$S$500,11,0)</f>
        <v>Drosophila lacertosa</v>
      </c>
      <c r="O2706" t="str">
        <f>VLOOKUP($D2706,metadata!$B$2:$S$500,12,0)</f>
        <v>diptera</v>
      </c>
      <c r="P2706" t="str">
        <f>VLOOKUP($D2706,metadata!$B$2:$S$500,13,0)</f>
        <v>Oma</v>
      </c>
      <c r="Q2706">
        <f>VLOOKUP($D2706,metadata!$B$2:$S$500,14,0)</f>
        <v>41.52675</v>
      </c>
      <c r="R2706">
        <f>VLOOKUP($D2706,metadata!$B$2:$S$500,15,0)</f>
        <v>140.90733299999999</v>
      </c>
      <c r="S2706" t="str">
        <f>VLOOKUP($D2706,metadata!$B$2:$S$500,16,0)</f>
        <v/>
      </c>
      <c r="T2706">
        <f>VLOOKUP($D2706,metadata!$B$2:$S$500,17,0)</f>
        <v>30</v>
      </c>
      <c r="U2706" t="str">
        <f>VLOOKUP($D2706,metadata!$B$2:$S$500,18,0)</f>
        <v/>
      </c>
      <c r="V2706">
        <f>VLOOKUP($D2706,metadata!$B$2:$Z$500,19,0)</f>
        <v>60</v>
      </c>
      <c r="W2706" t="str">
        <f>VLOOKUP($D2706,metadata!$B$2:$Z$500,20,0)</f>
        <v>global average</v>
      </c>
      <c r="X2706" t="str">
        <f>VLOOKUP($D2706,metadata!$B$2:$Z$500,21,0)</f>
        <v/>
      </c>
      <c r="Y2706" t="str">
        <f>VLOOKUP($D2706,metadata!$B$2:$Z$500,22,0)</f>
        <v/>
      </c>
      <c r="Z2706" t="str">
        <f>VLOOKUP($D2706,metadata!$B$2:$Z$500,23,0)</f>
        <v/>
      </c>
      <c r="AA2706" t="str">
        <f>VLOOKUP($D2706,metadata!$B$2:$Z$500,24,0)</f>
        <v/>
      </c>
      <c r="AB2706" t="str">
        <f>VLOOKUP($D2706,metadata!$B$2:$Z$500,25,0)</f>
        <v/>
      </c>
      <c r="AF2706">
        <f>IF(AE2706="",V2706,AE2706)</f>
        <v>60</v>
      </c>
    </row>
    <row r="2707" spans="3:32" x14ac:dyDescent="0.3">
      <c r="C2707">
        <v>2707</v>
      </c>
      <c r="D2707" t="str">
        <f t="shared" si="75"/>
        <v>61-Oma</v>
      </c>
      <c r="E2707" t="str">
        <f>VLOOKUP($D2707,metadata!$B$2:$S$451,2,0)</f>
        <v>ichijo, N</v>
      </c>
      <c r="F2707" t="str">
        <f>VLOOKUP($D2707,metadata!$B$2:$S$500,3,0)</f>
        <v>DISJUNCTIVE CLINE OF CRITICAL PHOTOPERIOD IN THE REPRODUCTIVE DIAPAUSE OF DROSOPHILA LACERTOSA</v>
      </c>
      <c r="G2707" t="str">
        <f>VLOOKUP($D2707,metadata!$B$2:$S$500,4,0)</f>
        <v>http://onlinelibrary.wiley.com/doi/10.1111/j.1558-5646.1986.tb00482.x/epdf</v>
      </c>
      <c r="H2707" t="str">
        <f>VLOOKUP($D2707,metadata!$B$2:$S$500,5,0)</f>
        <v>y-ask</v>
      </c>
      <c r="I2707" t="str">
        <f>VLOOKUP($D2707,metadata!$B$2:$S$500,6,0)</f>
        <v>a</v>
      </c>
      <c r="J2707" t="str">
        <f>VLOOKUP($D2707,metadata!$B$2:$S$500,7,0)</f>
        <v>i</v>
      </c>
      <c r="K2707">
        <f>VLOOKUP($D2707,metadata!$B$2:$S$500,8,0)</f>
        <v>13</v>
      </c>
      <c r="L2707">
        <f>VLOOKUP($D2707,metadata!$B$2:$S$500,9,0)</f>
        <v>7</v>
      </c>
      <c r="M2707" t="str">
        <f>VLOOKUP($D2707,metadata!$B$2:$S$500,10,0)</f>
        <v/>
      </c>
      <c r="N2707" t="str">
        <f>VLOOKUP($D2707,metadata!$B$2:$S$500,11,0)</f>
        <v>Drosophila lacertosa</v>
      </c>
      <c r="O2707" t="str">
        <f>VLOOKUP($D2707,metadata!$B$2:$S$500,12,0)</f>
        <v>diptera</v>
      </c>
      <c r="P2707" t="str">
        <f>VLOOKUP($D2707,metadata!$B$2:$S$500,13,0)</f>
        <v>Oma</v>
      </c>
      <c r="Q2707">
        <f>VLOOKUP($D2707,metadata!$B$2:$S$500,14,0)</f>
        <v>41.52675</v>
      </c>
      <c r="R2707">
        <f>VLOOKUP($D2707,metadata!$B$2:$S$500,15,0)</f>
        <v>140.90733299999999</v>
      </c>
      <c r="S2707" t="str">
        <f>VLOOKUP($D2707,metadata!$B$2:$S$500,16,0)</f>
        <v/>
      </c>
      <c r="T2707">
        <f>VLOOKUP($D2707,metadata!$B$2:$S$500,17,0)</f>
        <v>30</v>
      </c>
      <c r="U2707" t="str">
        <f>VLOOKUP($D2707,metadata!$B$2:$S$500,18,0)</f>
        <v/>
      </c>
      <c r="V2707">
        <f>VLOOKUP($D2707,metadata!$B$2:$Z$500,19,0)</f>
        <v>60</v>
      </c>
      <c r="W2707" t="str">
        <f>VLOOKUP($D2707,metadata!$B$2:$Z$500,20,0)</f>
        <v>global average</v>
      </c>
      <c r="X2707" t="str">
        <f>VLOOKUP($D2707,metadata!$B$2:$Z$500,21,0)</f>
        <v/>
      </c>
      <c r="Y2707" t="str">
        <f>VLOOKUP($D2707,metadata!$B$2:$Z$500,22,0)</f>
        <v/>
      </c>
      <c r="Z2707" t="str">
        <f>VLOOKUP($D2707,metadata!$B$2:$Z$500,23,0)</f>
        <v/>
      </c>
      <c r="AA2707" t="str">
        <f>VLOOKUP($D2707,metadata!$B$2:$Z$500,24,0)</f>
        <v/>
      </c>
      <c r="AB2707" t="str">
        <f>VLOOKUP($D2707,metadata!$B$2:$Z$500,25,0)</f>
        <v/>
      </c>
      <c r="AF2707">
        <f>IF(AE2707="",V2707,AE2707)</f>
        <v>60</v>
      </c>
    </row>
    <row r="2708" spans="3:32" x14ac:dyDescent="0.3">
      <c r="C2708">
        <v>2708</v>
      </c>
      <c r="D2708" t="str">
        <f t="shared" si="75"/>
        <v>61-Oma</v>
      </c>
      <c r="E2708" t="str">
        <f>VLOOKUP($D2708,metadata!$B$2:$S$451,2,0)</f>
        <v>ichijo, N</v>
      </c>
      <c r="F2708" t="str">
        <f>VLOOKUP($D2708,metadata!$B$2:$S$500,3,0)</f>
        <v>DISJUNCTIVE CLINE OF CRITICAL PHOTOPERIOD IN THE REPRODUCTIVE DIAPAUSE OF DROSOPHILA LACERTOSA</v>
      </c>
      <c r="G2708" t="str">
        <f>VLOOKUP($D2708,metadata!$B$2:$S$500,4,0)</f>
        <v>http://onlinelibrary.wiley.com/doi/10.1111/j.1558-5646.1986.tb00482.x/epdf</v>
      </c>
      <c r="H2708" t="str">
        <f>VLOOKUP($D2708,metadata!$B$2:$S$500,5,0)</f>
        <v>y-ask</v>
      </c>
      <c r="I2708" t="str">
        <f>VLOOKUP($D2708,metadata!$B$2:$S$500,6,0)</f>
        <v>a</v>
      </c>
      <c r="J2708" t="str">
        <f>VLOOKUP($D2708,metadata!$B$2:$S$500,7,0)</f>
        <v>i</v>
      </c>
      <c r="K2708">
        <f>VLOOKUP($D2708,metadata!$B$2:$S$500,8,0)</f>
        <v>13</v>
      </c>
      <c r="L2708">
        <f>VLOOKUP($D2708,metadata!$B$2:$S$500,9,0)</f>
        <v>7</v>
      </c>
      <c r="M2708" t="str">
        <f>VLOOKUP($D2708,metadata!$B$2:$S$500,10,0)</f>
        <v/>
      </c>
      <c r="N2708" t="str">
        <f>VLOOKUP($D2708,metadata!$B$2:$S$500,11,0)</f>
        <v>Drosophila lacertosa</v>
      </c>
      <c r="O2708" t="str">
        <f>VLOOKUP($D2708,metadata!$B$2:$S$500,12,0)</f>
        <v>diptera</v>
      </c>
      <c r="P2708" t="str">
        <f>VLOOKUP($D2708,metadata!$B$2:$S$500,13,0)</f>
        <v>Oma</v>
      </c>
      <c r="Q2708">
        <f>VLOOKUP($D2708,metadata!$B$2:$S$500,14,0)</f>
        <v>41.52675</v>
      </c>
      <c r="R2708">
        <f>VLOOKUP($D2708,metadata!$B$2:$S$500,15,0)</f>
        <v>140.90733299999999</v>
      </c>
      <c r="S2708" t="str">
        <f>VLOOKUP($D2708,metadata!$B$2:$S$500,16,0)</f>
        <v/>
      </c>
      <c r="T2708">
        <f>VLOOKUP($D2708,metadata!$B$2:$S$500,17,0)</f>
        <v>30</v>
      </c>
      <c r="U2708" t="str">
        <f>VLOOKUP($D2708,metadata!$B$2:$S$500,18,0)</f>
        <v/>
      </c>
      <c r="V2708">
        <f>VLOOKUP($D2708,metadata!$B$2:$Z$500,19,0)</f>
        <v>60</v>
      </c>
      <c r="W2708" t="str">
        <f>VLOOKUP($D2708,metadata!$B$2:$Z$500,20,0)</f>
        <v>global average</v>
      </c>
      <c r="X2708" t="str">
        <f>VLOOKUP($D2708,metadata!$B$2:$Z$500,21,0)</f>
        <v/>
      </c>
      <c r="Y2708" t="str">
        <f>VLOOKUP($D2708,metadata!$B$2:$Z$500,22,0)</f>
        <v/>
      </c>
      <c r="Z2708" t="str">
        <f>VLOOKUP($D2708,metadata!$B$2:$Z$500,23,0)</f>
        <v/>
      </c>
      <c r="AA2708" t="str">
        <f>VLOOKUP($D2708,metadata!$B$2:$Z$500,24,0)</f>
        <v/>
      </c>
      <c r="AB2708" t="str">
        <f>VLOOKUP($D2708,metadata!$B$2:$Z$500,25,0)</f>
        <v/>
      </c>
      <c r="AF2708">
        <f>IF(AE2708="",V2708,AE2708)</f>
        <v>60</v>
      </c>
    </row>
    <row r="2709" spans="3:32" x14ac:dyDescent="0.3">
      <c r="C2709">
        <v>2709</v>
      </c>
      <c r="D2709" t="str">
        <f t="shared" si="75"/>
        <v>61-Minmaya</v>
      </c>
      <c r="E2709" t="str">
        <f>VLOOKUP($D2709,metadata!$B$2:$S$451,2,0)</f>
        <v>ichijo, N</v>
      </c>
      <c r="F2709" t="str">
        <f>VLOOKUP($D2709,metadata!$B$2:$S$500,3,0)</f>
        <v>DISJUNCTIVE CLINE OF CRITICAL PHOTOPERIOD IN THE REPRODUCTIVE DIAPAUSE OF DROSOPHILA LACERTOSA</v>
      </c>
      <c r="G2709" t="str">
        <f>VLOOKUP($D2709,metadata!$B$2:$S$500,4,0)</f>
        <v>http://onlinelibrary.wiley.com/doi/10.1111/j.1558-5646.1986.tb00482.x/epdf</v>
      </c>
      <c r="H2709" t="str">
        <f>VLOOKUP($D2709,metadata!$B$2:$S$500,5,0)</f>
        <v>y-ask</v>
      </c>
      <c r="I2709" t="str">
        <f>VLOOKUP($D2709,metadata!$B$2:$S$500,6,0)</f>
        <v>a</v>
      </c>
      <c r="J2709" t="str">
        <f>VLOOKUP($D2709,metadata!$B$2:$S$500,7,0)</f>
        <v>i</v>
      </c>
      <c r="K2709">
        <f>VLOOKUP($D2709,metadata!$B$2:$S$500,8,0)</f>
        <v>13</v>
      </c>
      <c r="L2709">
        <f>VLOOKUP($D2709,metadata!$B$2:$S$500,9,0)</f>
        <v>7</v>
      </c>
      <c r="M2709" t="str">
        <f>VLOOKUP($D2709,metadata!$B$2:$S$500,10,0)</f>
        <v/>
      </c>
      <c r="N2709" t="str">
        <f>VLOOKUP($D2709,metadata!$B$2:$S$500,11,0)</f>
        <v>Drosophila lacertosa</v>
      </c>
      <c r="O2709" t="str">
        <f>VLOOKUP($D2709,metadata!$B$2:$S$500,12,0)</f>
        <v>diptera</v>
      </c>
      <c r="P2709" t="str">
        <f>VLOOKUP($D2709,metadata!$B$2:$S$500,13,0)</f>
        <v>Minmaya</v>
      </c>
      <c r="Q2709">
        <f>VLOOKUP($D2709,metadata!$B$2:$S$500,14,0)</f>
        <v>41.197028000000003</v>
      </c>
      <c r="R2709">
        <f>VLOOKUP($D2709,metadata!$B$2:$S$500,15,0)</f>
        <v>140.429889</v>
      </c>
      <c r="S2709" t="str">
        <f>VLOOKUP($D2709,metadata!$B$2:$S$500,16,0)</f>
        <v/>
      </c>
      <c r="T2709">
        <f>VLOOKUP($D2709,metadata!$B$2:$S$500,17,0)</f>
        <v>20</v>
      </c>
      <c r="U2709" t="str">
        <f>VLOOKUP($D2709,metadata!$B$2:$S$500,18,0)</f>
        <v/>
      </c>
      <c r="V2709">
        <f>VLOOKUP($D2709,metadata!$B$2:$Z$500,19,0)</f>
        <v>60</v>
      </c>
      <c r="W2709" t="str">
        <f>VLOOKUP($D2709,metadata!$B$2:$Z$500,20,0)</f>
        <v>global average</v>
      </c>
      <c r="X2709" t="str">
        <f>VLOOKUP($D2709,metadata!$B$2:$Z$500,21,0)</f>
        <v/>
      </c>
      <c r="Y2709" t="str">
        <f>VLOOKUP($D2709,metadata!$B$2:$Z$500,22,0)</f>
        <v/>
      </c>
      <c r="Z2709" t="str">
        <f>VLOOKUP($D2709,metadata!$B$2:$Z$500,23,0)</f>
        <v/>
      </c>
      <c r="AA2709" t="str">
        <f>VLOOKUP($D2709,metadata!$B$2:$Z$500,24,0)</f>
        <v/>
      </c>
      <c r="AB2709" t="str">
        <f>VLOOKUP($D2709,metadata!$B$2:$Z$500,25,0)</f>
        <v/>
      </c>
      <c r="AF2709">
        <f>IF(AE2709="",V2709,AE2709)</f>
        <v>60</v>
      </c>
    </row>
    <row r="2710" spans="3:32" x14ac:dyDescent="0.3">
      <c r="C2710">
        <v>2710</v>
      </c>
      <c r="D2710" t="str">
        <f t="shared" si="75"/>
        <v>61-Minmaya</v>
      </c>
      <c r="E2710" t="str">
        <f>VLOOKUP($D2710,metadata!$B$2:$S$451,2,0)</f>
        <v>ichijo, N</v>
      </c>
      <c r="F2710" t="str">
        <f>VLOOKUP($D2710,metadata!$B$2:$S$500,3,0)</f>
        <v>DISJUNCTIVE CLINE OF CRITICAL PHOTOPERIOD IN THE REPRODUCTIVE DIAPAUSE OF DROSOPHILA LACERTOSA</v>
      </c>
      <c r="G2710" t="str">
        <f>VLOOKUP($D2710,metadata!$B$2:$S$500,4,0)</f>
        <v>http://onlinelibrary.wiley.com/doi/10.1111/j.1558-5646.1986.tb00482.x/epdf</v>
      </c>
      <c r="H2710" t="str">
        <f>VLOOKUP($D2710,metadata!$B$2:$S$500,5,0)</f>
        <v>y-ask</v>
      </c>
      <c r="I2710" t="str">
        <f>VLOOKUP($D2710,metadata!$B$2:$S$500,6,0)</f>
        <v>a</v>
      </c>
      <c r="J2710" t="str">
        <f>VLOOKUP($D2710,metadata!$B$2:$S$500,7,0)</f>
        <v>i</v>
      </c>
      <c r="K2710">
        <f>VLOOKUP($D2710,metadata!$B$2:$S$500,8,0)</f>
        <v>13</v>
      </c>
      <c r="L2710">
        <f>VLOOKUP($D2710,metadata!$B$2:$S$500,9,0)</f>
        <v>7</v>
      </c>
      <c r="M2710" t="str">
        <f>VLOOKUP($D2710,metadata!$B$2:$S$500,10,0)</f>
        <v/>
      </c>
      <c r="N2710" t="str">
        <f>VLOOKUP($D2710,metadata!$B$2:$S$500,11,0)</f>
        <v>Drosophila lacertosa</v>
      </c>
      <c r="O2710" t="str">
        <f>VLOOKUP($D2710,metadata!$B$2:$S$500,12,0)</f>
        <v>diptera</v>
      </c>
      <c r="P2710" t="str">
        <f>VLOOKUP($D2710,metadata!$B$2:$S$500,13,0)</f>
        <v>Minmaya</v>
      </c>
      <c r="Q2710">
        <f>VLOOKUP($D2710,metadata!$B$2:$S$500,14,0)</f>
        <v>41.197028000000003</v>
      </c>
      <c r="R2710">
        <f>VLOOKUP($D2710,metadata!$B$2:$S$500,15,0)</f>
        <v>140.429889</v>
      </c>
      <c r="S2710" t="str">
        <f>VLOOKUP($D2710,metadata!$B$2:$S$500,16,0)</f>
        <v/>
      </c>
      <c r="T2710">
        <f>VLOOKUP($D2710,metadata!$B$2:$S$500,17,0)</f>
        <v>20</v>
      </c>
      <c r="U2710" t="str">
        <f>VLOOKUP($D2710,metadata!$B$2:$S$500,18,0)</f>
        <v/>
      </c>
      <c r="V2710">
        <f>VLOOKUP($D2710,metadata!$B$2:$Z$500,19,0)</f>
        <v>60</v>
      </c>
      <c r="W2710" t="str">
        <f>VLOOKUP($D2710,metadata!$B$2:$Z$500,20,0)</f>
        <v>global average</v>
      </c>
      <c r="X2710" t="str">
        <f>VLOOKUP($D2710,metadata!$B$2:$Z$500,21,0)</f>
        <v/>
      </c>
      <c r="Y2710" t="str">
        <f>VLOOKUP($D2710,metadata!$B$2:$Z$500,22,0)</f>
        <v/>
      </c>
      <c r="Z2710" t="str">
        <f>VLOOKUP($D2710,metadata!$B$2:$Z$500,23,0)</f>
        <v/>
      </c>
      <c r="AA2710" t="str">
        <f>VLOOKUP($D2710,metadata!$B$2:$Z$500,24,0)</f>
        <v/>
      </c>
      <c r="AB2710" t="str">
        <f>VLOOKUP($D2710,metadata!$B$2:$Z$500,25,0)</f>
        <v/>
      </c>
      <c r="AF2710">
        <f>IF(AE2710="",V2710,AE2710)</f>
        <v>60</v>
      </c>
    </row>
    <row r="2711" spans="3:32" x14ac:dyDescent="0.3">
      <c r="C2711">
        <v>2711</v>
      </c>
      <c r="D2711" t="str">
        <f t="shared" si="75"/>
        <v>61-Minmaya</v>
      </c>
      <c r="E2711" t="str">
        <f>VLOOKUP($D2711,metadata!$B$2:$S$451,2,0)</f>
        <v>ichijo, N</v>
      </c>
      <c r="F2711" t="str">
        <f>VLOOKUP($D2711,metadata!$B$2:$S$500,3,0)</f>
        <v>DISJUNCTIVE CLINE OF CRITICAL PHOTOPERIOD IN THE REPRODUCTIVE DIAPAUSE OF DROSOPHILA LACERTOSA</v>
      </c>
      <c r="G2711" t="str">
        <f>VLOOKUP($D2711,metadata!$B$2:$S$500,4,0)</f>
        <v>http://onlinelibrary.wiley.com/doi/10.1111/j.1558-5646.1986.tb00482.x/epdf</v>
      </c>
      <c r="H2711" t="str">
        <f>VLOOKUP($D2711,metadata!$B$2:$S$500,5,0)</f>
        <v>y-ask</v>
      </c>
      <c r="I2711" t="str">
        <f>VLOOKUP($D2711,metadata!$B$2:$S$500,6,0)</f>
        <v>a</v>
      </c>
      <c r="J2711" t="str">
        <f>VLOOKUP($D2711,metadata!$B$2:$S$500,7,0)</f>
        <v>i</v>
      </c>
      <c r="K2711">
        <f>VLOOKUP($D2711,metadata!$B$2:$S$500,8,0)</f>
        <v>13</v>
      </c>
      <c r="L2711">
        <f>VLOOKUP($D2711,metadata!$B$2:$S$500,9,0)</f>
        <v>7</v>
      </c>
      <c r="M2711" t="str">
        <f>VLOOKUP($D2711,metadata!$B$2:$S$500,10,0)</f>
        <v/>
      </c>
      <c r="N2711" t="str">
        <f>VLOOKUP($D2711,metadata!$B$2:$S$500,11,0)</f>
        <v>Drosophila lacertosa</v>
      </c>
      <c r="O2711" t="str">
        <f>VLOOKUP($D2711,metadata!$B$2:$S$500,12,0)</f>
        <v>diptera</v>
      </c>
      <c r="P2711" t="str">
        <f>VLOOKUP($D2711,metadata!$B$2:$S$500,13,0)</f>
        <v>Minmaya</v>
      </c>
      <c r="Q2711">
        <f>VLOOKUP($D2711,metadata!$B$2:$S$500,14,0)</f>
        <v>41.197028000000003</v>
      </c>
      <c r="R2711">
        <f>VLOOKUP($D2711,metadata!$B$2:$S$500,15,0)</f>
        <v>140.429889</v>
      </c>
      <c r="S2711" t="str">
        <f>VLOOKUP($D2711,metadata!$B$2:$S$500,16,0)</f>
        <v/>
      </c>
      <c r="T2711">
        <f>VLOOKUP($D2711,metadata!$B$2:$S$500,17,0)</f>
        <v>20</v>
      </c>
      <c r="U2711" t="str">
        <f>VLOOKUP($D2711,metadata!$B$2:$S$500,18,0)</f>
        <v/>
      </c>
      <c r="V2711">
        <f>VLOOKUP($D2711,metadata!$B$2:$Z$500,19,0)</f>
        <v>60</v>
      </c>
      <c r="W2711" t="str">
        <f>VLOOKUP($D2711,metadata!$B$2:$Z$500,20,0)</f>
        <v>global average</v>
      </c>
      <c r="X2711" t="str">
        <f>VLOOKUP($D2711,metadata!$B$2:$Z$500,21,0)</f>
        <v/>
      </c>
      <c r="Y2711" t="str">
        <f>VLOOKUP($D2711,metadata!$B$2:$Z$500,22,0)</f>
        <v/>
      </c>
      <c r="Z2711" t="str">
        <f>VLOOKUP($D2711,metadata!$B$2:$Z$500,23,0)</f>
        <v/>
      </c>
      <c r="AA2711" t="str">
        <f>VLOOKUP($D2711,metadata!$B$2:$Z$500,24,0)</f>
        <v/>
      </c>
      <c r="AB2711" t="str">
        <f>VLOOKUP($D2711,metadata!$B$2:$Z$500,25,0)</f>
        <v/>
      </c>
      <c r="AF2711">
        <f>IF(AE2711="",V2711,AE2711)</f>
        <v>60</v>
      </c>
    </row>
    <row r="2712" spans="3:32" x14ac:dyDescent="0.3">
      <c r="C2712">
        <v>2712</v>
      </c>
      <c r="D2712" t="str">
        <f t="shared" si="75"/>
        <v>61-Minmaya</v>
      </c>
      <c r="E2712" t="str">
        <f>VLOOKUP($D2712,metadata!$B$2:$S$451,2,0)</f>
        <v>ichijo, N</v>
      </c>
      <c r="F2712" t="str">
        <f>VLOOKUP($D2712,metadata!$B$2:$S$500,3,0)</f>
        <v>DISJUNCTIVE CLINE OF CRITICAL PHOTOPERIOD IN THE REPRODUCTIVE DIAPAUSE OF DROSOPHILA LACERTOSA</v>
      </c>
      <c r="G2712" t="str">
        <f>VLOOKUP($D2712,metadata!$B$2:$S$500,4,0)</f>
        <v>http://onlinelibrary.wiley.com/doi/10.1111/j.1558-5646.1986.tb00482.x/epdf</v>
      </c>
      <c r="H2712" t="str">
        <f>VLOOKUP($D2712,metadata!$B$2:$S$500,5,0)</f>
        <v>y-ask</v>
      </c>
      <c r="I2712" t="str">
        <f>VLOOKUP($D2712,metadata!$B$2:$S$500,6,0)</f>
        <v>a</v>
      </c>
      <c r="J2712" t="str">
        <f>VLOOKUP($D2712,metadata!$B$2:$S$500,7,0)</f>
        <v>i</v>
      </c>
      <c r="K2712">
        <f>VLOOKUP($D2712,metadata!$B$2:$S$500,8,0)</f>
        <v>13</v>
      </c>
      <c r="L2712">
        <f>VLOOKUP($D2712,metadata!$B$2:$S$500,9,0)</f>
        <v>7</v>
      </c>
      <c r="M2712" t="str">
        <f>VLOOKUP($D2712,metadata!$B$2:$S$500,10,0)</f>
        <v/>
      </c>
      <c r="N2712" t="str">
        <f>VLOOKUP($D2712,metadata!$B$2:$S$500,11,0)</f>
        <v>Drosophila lacertosa</v>
      </c>
      <c r="O2712" t="str">
        <f>VLOOKUP($D2712,metadata!$B$2:$S$500,12,0)</f>
        <v>diptera</v>
      </c>
      <c r="P2712" t="str">
        <f>VLOOKUP($D2712,metadata!$B$2:$S$500,13,0)</f>
        <v>Minmaya</v>
      </c>
      <c r="Q2712">
        <f>VLOOKUP($D2712,metadata!$B$2:$S$500,14,0)</f>
        <v>41.197028000000003</v>
      </c>
      <c r="R2712">
        <f>VLOOKUP($D2712,metadata!$B$2:$S$500,15,0)</f>
        <v>140.429889</v>
      </c>
      <c r="S2712" t="str">
        <f>VLOOKUP($D2712,metadata!$B$2:$S$500,16,0)</f>
        <v/>
      </c>
      <c r="T2712">
        <f>VLOOKUP($D2712,metadata!$B$2:$S$500,17,0)</f>
        <v>20</v>
      </c>
      <c r="U2712" t="str">
        <f>VLOOKUP($D2712,metadata!$B$2:$S$500,18,0)</f>
        <v/>
      </c>
      <c r="V2712">
        <f>VLOOKUP($D2712,metadata!$B$2:$Z$500,19,0)</f>
        <v>60</v>
      </c>
      <c r="W2712" t="str">
        <f>VLOOKUP($D2712,metadata!$B$2:$Z$500,20,0)</f>
        <v>global average</v>
      </c>
      <c r="X2712" t="str">
        <f>VLOOKUP($D2712,metadata!$B$2:$Z$500,21,0)</f>
        <v/>
      </c>
      <c r="Y2712" t="str">
        <f>VLOOKUP($D2712,metadata!$B$2:$Z$500,22,0)</f>
        <v/>
      </c>
      <c r="Z2712" t="str">
        <f>VLOOKUP($D2712,metadata!$B$2:$Z$500,23,0)</f>
        <v/>
      </c>
      <c r="AA2712" t="str">
        <f>VLOOKUP($D2712,metadata!$B$2:$Z$500,24,0)</f>
        <v/>
      </c>
      <c r="AB2712" t="str">
        <f>VLOOKUP($D2712,metadata!$B$2:$Z$500,25,0)</f>
        <v/>
      </c>
      <c r="AF2712">
        <f>IF(AE2712="",V2712,AE2712)</f>
        <v>60</v>
      </c>
    </row>
    <row r="2713" spans="3:32" x14ac:dyDescent="0.3">
      <c r="C2713">
        <v>2713</v>
      </c>
      <c r="D2713" t="str">
        <f t="shared" si="75"/>
        <v>61-Minmaya</v>
      </c>
      <c r="E2713" t="str">
        <f>VLOOKUP($D2713,metadata!$B$2:$S$451,2,0)</f>
        <v>ichijo, N</v>
      </c>
      <c r="F2713" t="str">
        <f>VLOOKUP($D2713,metadata!$B$2:$S$500,3,0)</f>
        <v>DISJUNCTIVE CLINE OF CRITICAL PHOTOPERIOD IN THE REPRODUCTIVE DIAPAUSE OF DROSOPHILA LACERTOSA</v>
      </c>
      <c r="G2713" t="str">
        <f>VLOOKUP($D2713,metadata!$B$2:$S$500,4,0)</f>
        <v>http://onlinelibrary.wiley.com/doi/10.1111/j.1558-5646.1986.tb00482.x/epdf</v>
      </c>
      <c r="H2713" t="str">
        <f>VLOOKUP($D2713,metadata!$B$2:$S$500,5,0)</f>
        <v>y-ask</v>
      </c>
      <c r="I2713" t="str">
        <f>VLOOKUP($D2713,metadata!$B$2:$S$500,6,0)</f>
        <v>a</v>
      </c>
      <c r="J2713" t="str">
        <f>VLOOKUP($D2713,metadata!$B$2:$S$500,7,0)</f>
        <v>i</v>
      </c>
      <c r="K2713">
        <f>VLOOKUP($D2713,metadata!$B$2:$S$500,8,0)</f>
        <v>13</v>
      </c>
      <c r="L2713">
        <f>VLOOKUP($D2713,metadata!$B$2:$S$500,9,0)</f>
        <v>7</v>
      </c>
      <c r="M2713" t="str">
        <f>VLOOKUP($D2713,metadata!$B$2:$S$500,10,0)</f>
        <v/>
      </c>
      <c r="N2713" t="str">
        <f>VLOOKUP($D2713,metadata!$B$2:$S$500,11,0)</f>
        <v>Drosophila lacertosa</v>
      </c>
      <c r="O2713" t="str">
        <f>VLOOKUP($D2713,metadata!$B$2:$S$500,12,0)</f>
        <v>diptera</v>
      </c>
      <c r="P2713" t="str">
        <f>VLOOKUP($D2713,metadata!$B$2:$S$500,13,0)</f>
        <v>Minmaya</v>
      </c>
      <c r="Q2713">
        <f>VLOOKUP($D2713,metadata!$B$2:$S$500,14,0)</f>
        <v>41.197028000000003</v>
      </c>
      <c r="R2713">
        <f>VLOOKUP($D2713,metadata!$B$2:$S$500,15,0)</f>
        <v>140.429889</v>
      </c>
      <c r="S2713" t="str">
        <f>VLOOKUP($D2713,metadata!$B$2:$S$500,16,0)</f>
        <v/>
      </c>
      <c r="T2713">
        <f>VLOOKUP($D2713,metadata!$B$2:$S$500,17,0)</f>
        <v>20</v>
      </c>
      <c r="U2713" t="str">
        <f>VLOOKUP($D2713,metadata!$B$2:$S$500,18,0)</f>
        <v/>
      </c>
      <c r="V2713">
        <f>VLOOKUP($D2713,metadata!$B$2:$Z$500,19,0)</f>
        <v>60</v>
      </c>
      <c r="W2713" t="str">
        <f>VLOOKUP($D2713,metadata!$B$2:$Z$500,20,0)</f>
        <v>global average</v>
      </c>
      <c r="X2713" t="str">
        <f>VLOOKUP($D2713,metadata!$B$2:$Z$500,21,0)</f>
        <v/>
      </c>
      <c r="Y2713" t="str">
        <f>VLOOKUP($D2713,metadata!$B$2:$Z$500,22,0)</f>
        <v/>
      </c>
      <c r="Z2713" t="str">
        <f>VLOOKUP($D2713,metadata!$B$2:$Z$500,23,0)</f>
        <v/>
      </c>
      <c r="AA2713" t="str">
        <f>VLOOKUP($D2713,metadata!$B$2:$Z$500,24,0)</f>
        <v/>
      </c>
      <c r="AB2713" t="str">
        <f>VLOOKUP($D2713,metadata!$B$2:$Z$500,25,0)</f>
        <v/>
      </c>
      <c r="AF2713">
        <f>IF(AE2713="",V2713,AE2713)</f>
        <v>60</v>
      </c>
    </row>
    <row r="2714" spans="3:32" x14ac:dyDescent="0.3">
      <c r="C2714">
        <v>2714</v>
      </c>
      <c r="D2714" t="str">
        <f t="shared" si="75"/>
        <v>61-Minmaya</v>
      </c>
      <c r="E2714" t="str">
        <f>VLOOKUP($D2714,metadata!$B$2:$S$451,2,0)</f>
        <v>ichijo, N</v>
      </c>
      <c r="F2714" t="str">
        <f>VLOOKUP($D2714,metadata!$B$2:$S$500,3,0)</f>
        <v>DISJUNCTIVE CLINE OF CRITICAL PHOTOPERIOD IN THE REPRODUCTIVE DIAPAUSE OF DROSOPHILA LACERTOSA</v>
      </c>
      <c r="G2714" t="str">
        <f>VLOOKUP($D2714,metadata!$B$2:$S$500,4,0)</f>
        <v>http://onlinelibrary.wiley.com/doi/10.1111/j.1558-5646.1986.tb00482.x/epdf</v>
      </c>
      <c r="H2714" t="str">
        <f>VLOOKUP($D2714,metadata!$B$2:$S$500,5,0)</f>
        <v>y-ask</v>
      </c>
      <c r="I2714" t="str">
        <f>VLOOKUP($D2714,metadata!$B$2:$S$500,6,0)</f>
        <v>a</v>
      </c>
      <c r="J2714" t="str">
        <f>VLOOKUP($D2714,metadata!$B$2:$S$500,7,0)</f>
        <v>i</v>
      </c>
      <c r="K2714">
        <f>VLOOKUP($D2714,metadata!$B$2:$S$500,8,0)</f>
        <v>13</v>
      </c>
      <c r="L2714">
        <f>VLOOKUP($D2714,metadata!$B$2:$S$500,9,0)</f>
        <v>7</v>
      </c>
      <c r="M2714" t="str">
        <f>VLOOKUP($D2714,metadata!$B$2:$S$500,10,0)</f>
        <v/>
      </c>
      <c r="N2714" t="str">
        <f>VLOOKUP($D2714,metadata!$B$2:$S$500,11,0)</f>
        <v>Drosophila lacertosa</v>
      </c>
      <c r="O2714" t="str">
        <f>VLOOKUP($D2714,metadata!$B$2:$S$500,12,0)</f>
        <v>diptera</v>
      </c>
      <c r="P2714" t="str">
        <f>VLOOKUP($D2714,metadata!$B$2:$S$500,13,0)</f>
        <v>Minmaya</v>
      </c>
      <c r="Q2714">
        <f>VLOOKUP($D2714,metadata!$B$2:$S$500,14,0)</f>
        <v>41.197028000000003</v>
      </c>
      <c r="R2714">
        <f>VLOOKUP($D2714,metadata!$B$2:$S$500,15,0)</f>
        <v>140.429889</v>
      </c>
      <c r="S2714" t="str">
        <f>VLOOKUP($D2714,metadata!$B$2:$S$500,16,0)</f>
        <v/>
      </c>
      <c r="T2714">
        <f>VLOOKUP($D2714,metadata!$B$2:$S$500,17,0)</f>
        <v>20</v>
      </c>
      <c r="U2714" t="str">
        <f>VLOOKUP($D2714,metadata!$B$2:$S$500,18,0)</f>
        <v/>
      </c>
      <c r="V2714">
        <f>VLOOKUP($D2714,metadata!$B$2:$Z$500,19,0)</f>
        <v>60</v>
      </c>
      <c r="W2714" t="str">
        <f>VLOOKUP($D2714,metadata!$B$2:$Z$500,20,0)</f>
        <v>global average</v>
      </c>
      <c r="X2714" t="str">
        <f>VLOOKUP($D2714,metadata!$B$2:$Z$500,21,0)</f>
        <v/>
      </c>
      <c r="Y2714" t="str">
        <f>VLOOKUP($D2714,metadata!$B$2:$Z$500,22,0)</f>
        <v/>
      </c>
      <c r="Z2714" t="str">
        <f>VLOOKUP($D2714,metadata!$B$2:$Z$500,23,0)</f>
        <v/>
      </c>
      <c r="AA2714" t="str">
        <f>VLOOKUP($D2714,metadata!$B$2:$Z$500,24,0)</f>
        <v/>
      </c>
      <c r="AB2714" t="str">
        <f>VLOOKUP($D2714,metadata!$B$2:$Z$500,25,0)</f>
        <v/>
      </c>
      <c r="AF2714">
        <f>IF(AE2714="",V2714,AE2714)</f>
        <v>60</v>
      </c>
    </row>
    <row r="2715" spans="3:32" x14ac:dyDescent="0.3">
      <c r="C2715">
        <v>2715</v>
      </c>
      <c r="D2715" t="str">
        <f t="shared" si="75"/>
        <v>61-Minmaya</v>
      </c>
      <c r="E2715" t="str">
        <f>VLOOKUP($D2715,metadata!$B$2:$S$451,2,0)</f>
        <v>ichijo, N</v>
      </c>
      <c r="F2715" t="str">
        <f>VLOOKUP($D2715,metadata!$B$2:$S$500,3,0)</f>
        <v>DISJUNCTIVE CLINE OF CRITICAL PHOTOPERIOD IN THE REPRODUCTIVE DIAPAUSE OF DROSOPHILA LACERTOSA</v>
      </c>
      <c r="G2715" t="str">
        <f>VLOOKUP($D2715,metadata!$B$2:$S$500,4,0)</f>
        <v>http://onlinelibrary.wiley.com/doi/10.1111/j.1558-5646.1986.tb00482.x/epdf</v>
      </c>
      <c r="H2715" t="str">
        <f>VLOOKUP($D2715,metadata!$B$2:$S$500,5,0)</f>
        <v>y-ask</v>
      </c>
      <c r="I2715" t="str">
        <f>VLOOKUP($D2715,metadata!$B$2:$S$500,6,0)</f>
        <v>a</v>
      </c>
      <c r="J2715" t="str">
        <f>VLOOKUP($D2715,metadata!$B$2:$S$500,7,0)</f>
        <v>i</v>
      </c>
      <c r="K2715">
        <f>VLOOKUP($D2715,metadata!$B$2:$S$500,8,0)</f>
        <v>13</v>
      </c>
      <c r="L2715">
        <f>VLOOKUP($D2715,metadata!$B$2:$S$500,9,0)</f>
        <v>7</v>
      </c>
      <c r="M2715" t="str">
        <f>VLOOKUP($D2715,metadata!$B$2:$S$500,10,0)</f>
        <v/>
      </c>
      <c r="N2715" t="str">
        <f>VLOOKUP($D2715,metadata!$B$2:$S$500,11,0)</f>
        <v>Drosophila lacertosa</v>
      </c>
      <c r="O2715" t="str">
        <f>VLOOKUP($D2715,metadata!$B$2:$S$500,12,0)</f>
        <v>diptera</v>
      </c>
      <c r="P2715" t="str">
        <f>VLOOKUP($D2715,metadata!$B$2:$S$500,13,0)</f>
        <v>Minmaya</v>
      </c>
      <c r="Q2715">
        <f>VLOOKUP($D2715,metadata!$B$2:$S$500,14,0)</f>
        <v>41.197028000000003</v>
      </c>
      <c r="R2715">
        <f>VLOOKUP($D2715,metadata!$B$2:$S$500,15,0)</f>
        <v>140.429889</v>
      </c>
      <c r="S2715" t="str">
        <f>VLOOKUP($D2715,metadata!$B$2:$S$500,16,0)</f>
        <v/>
      </c>
      <c r="T2715">
        <f>VLOOKUP($D2715,metadata!$B$2:$S$500,17,0)</f>
        <v>20</v>
      </c>
      <c r="U2715" t="str">
        <f>VLOOKUP($D2715,metadata!$B$2:$S$500,18,0)</f>
        <v/>
      </c>
      <c r="V2715">
        <f>VLOOKUP($D2715,metadata!$B$2:$Z$500,19,0)</f>
        <v>60</v>
      </c>
      <c r="W2715" t="str">
        <f>VLOOKUP($D2715,metadata!$B$2:$Z$500,20,0)</f>
        <v>global average</v>
      </c>
      <c r="X2715" t="str">
        <f>VLOOKUP($D2715,metadata!$B$2:$Z$500,21,0)</f>
        <v/>
      </c>
      <c r="Y2715" t="str">
        <f>VLOOKUP($D2715,metadata!$B$2:$Z$500,22,0)</f>
        <v/>
      </c>
      <c r="Z2715" t="str">
        <f>VLOOKUP($D2715,metadata!$B$2:$Z$500,23,0)</f>
        <v/>
      </c>
      <c r="AA2715" t="str">
        <f>VLOOKUP($D2715,metadata!$B$2:$Z$500,24,0)</f>
        <v/>
      </c>
      <c r="AB2715" t="str">
        <f>VLOOKUP($D2715,metadata!$B$2:$Z$500,25,0)</f>
        <v/>
      </c>
      <c r="AF2715">
        <f>IF(AE2715="",V2715,AE2715)</f>
        <v>60</v>
      </c>
    </row>
    <row r="2716" spans="3:32" x14ac:dyDescent="0.3">
      <c r="C2716">
        <v>2716</v>
      </c>
      <c r="D2716" t="str">
        <f t="shared" si="75"/>
        <v>61-rikuchunakano</v>
      </c>
      <c r="E2716" t="str">
        <f>VLOOKUP($D2716,metadata!$B$2:$S$451,2,0)</f>
        <v>ichijo, N</v>
      </c>
      <c r="F2716" t="str">
        <f>VLOOKUP($D2716,metadata!$B$2:$S$500,3,0)</f>
        <v>DISJUNCTIVE CLINE OF CRITICAL PHOTOPERIOD IN THE REPRODUCTIVE DIAPAUSE OF DROSOPHILA LACERTOSA</v>
      </c>
      <c r="G2716" t="str">
        <f>VLOOKUP($D2716,metadata!$B$2:$S$500,4,0)</f>
        <v>http://onlinelibrary.wiley.com/doi/10.1111/j.1558-5646.1986.tb00482.x/epdf</v>
      </c>
      <c r="H2716" t="str">
        <f>VLOOKUP($D2716,metadata!$B$2:$S$500,5,0)</f>
        <v>y-ask</v>
      </c>
      <c r="I2716" t="str">
        <f>VLOOKUP($D2716,metadata!$B$2:$S$500,6,0)</f>
        <v>a</v>
      </c>
      <c r="J2716" t="str">
        <f>VLOOKUP($D2716,metadata!$B$2:$S$500,7,0)</f>
        <v>i</v>
      </c>
      <c r="K2716">
        <f>VLOOKUP($D2716,metadata!$B$2:$S$500,8,0)</f>
        <v>13</v>
      </c>
      <c r="L2716">
        <f>VLOOKUP($D2716,metadata!$B$2:$S$500,9,0)</f>
        <v>7</v>
      </c>
      <c r="M2716" t="str">
        <f>VLOOKUP($D2716,metadata!$B$2:$S$500,10,0)</f>
        <v/>
      </c>
      <c r="N2716" t="str">
        <f>VLOOKUP($D2716,metadata!$B$2:$S$500,11,0)</f>
        <v>Drosophila lacertosa</v>
      </c>
      <c r="O2716" t="str">
        <f>VLOOKUP($D2716,metadata!$B$2:$S$500,12,0)</f>
        <v>diptera</v>
      </c>
      <c r="P2716" t="str">
        <f>VLOOKUP($D2716,metadata!$B$2:$S$500,13,0)</f>
        <v>rikuchunakano</v>
      </c>
      <c r="Q2716">
        <f>VLOOKUP($D2716,metadata!$B$2:$S$500,14,0)</f>
        <v>40.304900000000004</v>
      </c>
      <c r="R2716">
        <f>VLOOKUP($D2716,metadata!$B$2:$S$500,15,0)</f>
        <v>141.7877</v>
      </c>
      <c r="S2716" t="str">
        <f>VLOOKUP($D2716,metadata!$B$2:$S$500,16,0)</f>
        <v/>
      </c>
      <c r="T2716">
        <f>VLOOKUP($D2716,metadata!$B$2:$S$500,17,0)</f>
        <v>10</v>
      </c>
      <c r="U2716" t="str">
        <f>VLOOKUP($D2716,metadata!$B$2:$S$500,18,0)</f>
        <v/>
      </c>
      <c r="V2716">
        <f>VLOOKUP($D2716,metadata!$B$2:$Z$500,19,0)</f>
        <v>60</v>
      </c>
      <c r="W2716" t="str">
        <f>VLOOKUP($D2716,metadata!$B$2:$Z$500,20,0)</f>
        <v>global average</v>
      </c>
      <c r="X2716" t="str">
        <f>VLOOKUP($D2716,metadata!$B$2:$Z$500,21,0)</f>
        <v/>
      </c>
      <c r="Y2716" t="str">
        <f>VLOOKUP($D2716,metadata!$B$2:$Z$500,22,0)</f>
        <v/>
      </c>
      <c r="Z2716" t="str">
        <f>VLOOKUP($D2716,metadata!$B$2:$Z$500,23,0)</f>
        <v/>
      </c>
      <c r="AA2716" t="str">
        <f>VLOOKUP($D2716,metadata!$B$2:$Z$500,24,0)</f>
        <v/>
      </c>
      <c r="AB2716" t="str">
        <f>VLOOKUP($D2716,metadata!$B$2:$Z$500,25,0)</f>
        <v/>
      </c>
      <c r="AF2716">
        <f>IF(AE2716="",V2716,AE2716)</f>
        <v>60</v>
      </c>
    </row>
    <row r="2717" spans="3:32" x14ac:dyDescent="0.3">
      <c r="C2717">
        <v>2717</v>
      </c>
      <c r="D2717" t="str">
        <f t="shared" si="75"/>
        <v>61-rikuchunakano</v>
      </c>
      <c r="E2717" t="str">
        <f>VLOOKUP($D2717,metadata!$B$2:$S$451,2,0)</f>
        <v>ichijo, N</v>
      </c>
      <c r="F2717" t="str">
        <f>VLOOKUP($D2717,metadata!$B$2:$S$500,3,0)</f>
        <v>DISJUNCTIVE CLINE OF CRITICAL PHOTOPERIOD IN THE REPRODUCTIVE DIAPAUSE OF DROSOPHILA LACERTOSA</v>
      </c>
      <c r="G2717" t="str">
        <f>VLOOKUP($D2717,metadata!$B$2:$S$500,4,0)</f>
        <v>http://onlinelibrary.wiley.com/doi/10.1111/j.1558-5646.1986.tb00482.x/epdf</v>
      </c>
      <c r="H2717" t="str">
        <f>VLOOKUP($D2717,metadata!$B$2:$S$500,5,0)</f>
        <v>y-ask</v>
      </c>
      <c r="I2717" t="str">
        <f>VLOOKUP($D2717,metadata!$B$2:$S$500,6,0)</f>
        <v>a</v>
      </c>
      <c r="J2717" t="str">
        <f>VLOOKUP($D2717,metadata!$B$2:$S$500,7,0)</f>
        <v>i</v>
      </c>
      <c r="K2717">
        <f>VLOOKUP($D2717,metadata!$B$2:$S$500,8,0)</f>
        <v>13</v>
      </c>
      <c r="L2717">
        <f>VLOOKUP($D2717,metadata!$B$2:$S$500,9,0)</f>
        <v>7</v>
      </c>
      <c r="M2717" t="str">
        <f>VLOOKUP($D2717,metadata!$B$2:$S$500,10,0)</f>
        <v/>
      </c>
      <c r="N2717" t="str">
        <f>VLOOKUP($D2717,metadata!$B$2:$S$500,11,0)</f>
        <v>Drosophila lacertosa</v>
      </c>
      <c r="O2717" t="str">
        <f>VLOOKUP($D2717,metadata!$B$2:$S$500,12,0)</f>
        <v>diptera</v>
      </c>
      <c r="P2717" t="str">
        <f>VLOOKUP($D2717,metadata!$B$2:$S$500,13,0)</f>
        <v>rikuchunakano</v>
      </c>
      <c r="Q2717">
        <f>VLOOKUP($D2717,metadata!$B$2:$S$500,14,0)</f>
        <v>40.304900000000004</v>
      </c>
      <c r="R2717">
        <f>VLOOKUP($D2717,metadata!$B$2:$S$500,15,0)</f>
        <v>141.7877</v>
      </c>
      <c r="S2717" t="str">
        <f>VLOOKUP($D2717,metadata!$B$2:$S$500,16,0)</f>
        <v/>
      </c>
      <c r="T2717">
        <f>VLOOKUP($D2717,metadata!$B$2:$S$500,17,0)</f>
        <v>10</v>
      </c>
      <c r="U2717" t="str">
        <f>VLOOKUP($D2717,metadata!$B$2:$S$500,18,0)</f>
        <v/>
      </c>
      <c r="V2717">
        <f>VLOOKUP($D2717,metadata!$B$2:$Z$500,19,0)</f>
        <v>60</v>
      </c>
      <c r="W2717" t="str">
        <f>VLOOKUP($D2717,metadata!$B$2:$Z$500,20,0)</f>
        <v>global average</v>
      </c>
      <c r="X2717" t="str">
        <f>VLOOKUP($D2717,metadata!$B$2:$Z$500,21,0)</f>
        <v/>
      </c>
      <c r="Y2717" t="str">
        <f>VLOOKUP($D2717,metadata!$B$2:$Z$500,22,0)</f>
        <v/>
      </c>
      <c r="Z2717" t="str">
        <f>VLOOKUP($D2717,metadata!$B$2:$Z$500,23,0)</f>
        <v/>
      </c>
      <c r="AA2717" t="str">
        <f>VLOOKUP($D2717,metadata!$B$2:$Z$500,24,0)</f>
        <v/>
      </c>
      <c r="AB2717" t="str">
        <f>VLOOKUP($D2717,metadata!$B$2:$Z$500,25,0)</f>
        <v/>
      </c>
      <c r="AF2717">
        <f>IF(AE2717="",V2717,AE2717)</f>
        <v>60</v>
      </c>
    </row>
    <row r="2718" spans="3:32" x14ac:dyDescent="0.3">
      <c r="C2718">
        <v>2718</v>
      </c>
      <c r="D2718" t="str">
        <f t="shared" si="75"/>
        <v>61-rikuchunakano</v>
      </c>
      <c r="E2718" t="str">
        <f>VLOOKUP($D2718,metadata!$B$2:$S$451,2,0)</f>
        <v>ichijo, N</v>
      </c>
      <c r="F2718" t="str">
        <f>VLOOKUP($D2718,metadata!$B$2:$S$500,3,0)</f>
        <v>DISJUNCTIVE CLINE OF CRITICAL PHOTOPERIOD IN THE REPRODUCTIVE DIAPAUSE OF DROSOPHILA LACERTOSA</v>
      </c>
      <c r="G2718" t="str">
        <f>VLOOKUP($D2718,metadata!$B$2:$S$500,4,0)</f>
        <v>http://onlinelibrary.wiley.com/doi/10.1111/j.1558-5646.1986.tb00482.x/epdf</v>
      </c>
      <c r="H2718" t="str">
        <f>VLOOKUP($D2718,metadata!$B$2:$S$500,5,0)</f>
        <v>y-ask</v>
      </c>
      <c r="I2718" t="str">
        <f>VLOOKUP($D2718,metadata!$B$2:$S$500,6,0)</f>
        <v>a</v>
      </c>
      <c r="J2718" t="str">
        <f>VLOOKUP($D2718,metadata!$B$2:$S$500,7,0)</f>
        <v>i</v>
      </c>
      <c r="K2718">
        <f>VLOOKUP($D2718,metadata!$B$2:$S$500,8,0)</f>
        <v>13</v>
      </c>
      <c r="L2718">
        <f>VLOOKUP($D2718,metadata!$B$2:$S$500,9,0)</f>
        <v>7</v>
      </c>
      <c r="M2718" t="str">
        <f>VLOOKUP($D2718,metadata!$B$2:$S$500,10,0)</f>
        <v/>
      </c>
      <c r="N2718" t="str">
        <f>VLOOKUP($D2718,metadata!$B$2:$S$500,11,0)</f>
        <v>Drosophila lacertosa</v>
      </c>
      <c r="O2718" t="str">
        <f>VLOOKUP($D2718,metadata!$B$2:$S$500,12,0)</f>
        <v>diptera</v>
      </c>
      <c r="P2718" t="str">
        <f>VLOOKUP($D2718,metadata!$B$2:$S$500,13,0)</f>
        <v>rikuchunakano</v>
      </c>
      <c r="Q2718">
        <f>VLOOKUP($D2718,metadata!$B$2:$S$500,14,0)</f>
        <v>40.304900000000004</v>
      </c>
      <c r="R2718">
        <f>VLOOKUP($D2718,metadata!$B$2:$S$500,15,0)</f>
        <v>141.7877</v>
      </c>
      <c r="S2718" t="str">
        <f>VLOOKUP($D2718,metadata!$B$2:$S$500,16,0)</f>
        <v/>
      </c>
      <c r="T2718">
        <f>VLOOKUP($D2718,metadata!$B$2:$S$500,17,0)</f>
        <v>10</v>
      </c>
      <c r="U2718" t="str">
        <f>VLOOKUP($D2718,metadata!$B$2:$S$500,18,0)</f>
        <v/>
      </c>
      <c r="V2718">
        <f>VLOOKUP($D2718,metadata!$B$2:$Z$500,19,0)</f>
        <v>60</v>
      </c>
      <c r="W2718" t="str">
        <f>VLOOKUP($D2718,metadata!$B$2:$Z$500,20,0)</f>
        <v>global average</v>
      </c>
      <c r="X2718" t="str">
        <f>VLOOKUP($D2718,metadata!$B$2:$Z$500,21,0)</f>
        <v/>
      </c>
      <c r="Y2718" t="str">
        <f>VLOOKUP($D2718,metadata!$B$2:$Z$500,22,0)</f>
        <v/>
      </c>
      <c r="Z2718" t="str">
        <f>VLOOKUP($D2718,metadata!$B$2:$Z$500,23,0)</f>
        <v/>
      </c>
      <c r="AA2718" t="str">
        <f>VLOOKUP($D2718,metadata!$B$2:$Z$500,24,0)</f>
        <v/>
      </c>
      <c r="AB2718" t="str">
        <f>VLOOKUP($D2718,metadata!$B$2:$Z$500,25,0)</f>
        <v/>
      </c>
      <c r="AF2718">
        <f>IF(AE2718="",V2718,AE2718)</f>
        <v>60</v>
      </c>
    </row>
    <row r="2719" spans="3:32" x14ac:dyDescent="0.3">
      <c r="C2719">
        <v>2719</v>
      </c>
      <c r="D2719" t="str">
        <f t="shared" si="75"/>
        <v>61-rikuchunakano</v>
      </c>
      <c r="E2719" t="str">
        <f>VLOOKUP($D2719,metadata!$B$2:$S$451,2,0)</f>
        <v>ichijo, N</v>
      </c>
      <c r="F2719" t="str">
        <f>VLOOKUP($D2719,metadata!$B$2:$S$500,3,0)</f>
        <v>DISJUNCTIVE CLINE OF CRITICAL PHOTOPERIOD IN THE REPRODUCTIVE DIAPAUSE OF DROSOPHILA LACERTOSA</v>
      </c>
      <c r="G2719" t="str">
        <f>VLOOKUP($D2719,metadata!$B$2:$S$500,4,0)</f>
        <v>http://onlinelibrary.wiley.com/doi/10.1111/j.1558-5646.1986.tb00482.x/epdf</v>
      </c>
      <c r="H2719" t="str">
        <f>VLOOKUP($D2719,metadata!$B$2:$S$500,5,0)</f>
        <v>y-ask</v>
      </c>
      <c r="I2719" t="str">
        <f>VLOOKUP($D2719,metadata!$B$2:$S$500,6,0)</f>
        <v>a</v>
      </c>
      <c r="J2719" t="str">
        <f>VLOOKUP($D2719,metadata!$B$2:$S$500,7,0)</f>
        <v>i</v>
      </c>
      <c r="K2719">
        <f>VLOOKUP($D2719,metadata!$B$2:$S$500,8,0)</f>
        <v>13</v>
      </c>
      <c r="L2719">
        <f>VLOOKUP($D2719,metadata!$B$2:$S$500,9,0)</f>
        <v>7</v>
      </c>
      <c r="M2719" t="str">
        <f>VLOOKUP($D2719,metadata!$B$2:$S$500,10,0)</f>
        <v/>
      </c>
      <c r="N2719" t="str">
        <f>VLOOKUP($D2719,metadata!$B$2:$S$500,11,0)</f>
        <v>Drosophila lacertosa</v>
      </c>
      <c r="O2719" t="str">
        <f>VLOOKUP($D2719,metadata!$B$2:$S$500,12,0)</f>
        <v>diptera</v>
      </c>
      <c r="P2719" t="str">
        <f>VLOOKUP($D2719,metadata!$B$2:$S$500,13,0)</f>
        <v>rikuchunakano</v>
      </c>
      <c r="Q2719">
        <f>VLOOKUP($D2719,metadata!$B$2:$S$500,14,0)</f>
        <v>40.304900000000004</v>
      </c>
      <c r="R2719">
        <f>VLOOKUP($D2719,metadata!$B$2:$S$500,15,0)</f>
        <v>141.7877</v>
      </c>
      <c r="S2719" t="str">
        <f>VLOOKUP($D2719,metadata!$B$2:$S$500,16,0)</f>
        <v/>
      </c>
      <c r="T2719">
        <f>VLOOKUP($D2719,metadata!$B$2:$S$500,17,0)</f>
        <v>10</v>
      </c>
      <c r="U2719" t="str">
        <f>VLOOKUP($D2719,metadata!$B$2:$S$500,18,0)</f>
        <v/>
      </c>
      <c r="V2719">
        <f>VLOOKUP($D2719,metadata!$B$2:$Z$500,19,0)</f>
        <v>60</v>
      </c>
      <c r="W2719" t="str">
        <f>VLOOKUP($D2719,metadata!$B$2:$Z$500,20,0)</f>
        <v>global average</v>
      </c>
      <c r="X2719" t="str">
        <f>VLOOKUP($D2719,metadata!$B$2:$Z$500,21,0)</f>
        <v/>
      </c>
      <c r="Y2719" t="str">
        <f>VLOOKUP($D2719,metadata!$B$2:$Z$500,22,0)</f>
        <v/>
      </c>
      <c r="Z2719" t="str">
        <f>VLOOKUP($D2719,metadata!$B$2:$Z$500,23,0)</f>
        <v/>
      </c>
      <c r="AA2719" t="str">
        <f>VLOOKUP($D2719,metadata!$B$2:$Z$500,24,0)</f>
        <v/>
      </c>
      <c r="AB2719" t="str">
        <f>VLOOKUP($D2719,metadata!$B$2:$Z$500,25,0)</f>
        <v/>
      </c>
      <c r="AF2719">
        <f>IF(AE2719="",V2719,AE2719)</f>
        <v>60</v>
      </c>
    </row>
    <row r="2720" spans="3:32" x14ac:dyDescent="0.3">
      <c r="C2720">
        <v>2720</v>
      </c>
      <c r="D2720" t="str">
        <f t="shared" si="75"/>
        <v>61-rikuchunakano</v>
      </c>
      <c r="E2720" t="str">
        <f>VLOOKUP($D2720,metadata!$B$2:$S$451,2,0)</f>
        <v>ichijo, N</v>
      </c>
      <c r="F2720" t="str">
        <f>VLOOKUP($D2720,metadata!$B$2:$S$500,3,0)</f>
        <v>DISJUNCTIVE CLINE OF CRITICAL PHOTOPERIOD IN THE REPRODUCTIVE DIAPAUSE OF DROSOPHILA LACERTOSA</v>
      </c>
      <c r="G2720" t="str">
        <f>VLOOKUP($D2720,metadata!$B$2:$S$500,4,0)</f>
        <v>http://onlinelibrary.wiley.com/doi/10.1111/j.1558-5646.1986.tb00482.x/epdf</v>
      </c>
      <c r="H2720" t="str">
        <f>VLOOKUP($D2720,metadata!$B$2:$S$500,5,0)</f>
        <v>y-ask</v>
      </c>
      <c r="I2720" t="str">
        <f>VLOOKUP($D2720,metadata!$B$2:$S$500,6,0)</f>
        <v>a</v>
      </c>
      <c r="J2720" t="str">
        <f>VLOOKUP($D2720,metadata!$B$2:$S$500,7,0)</f>
        <v>i</v>
      </c>
      <c r="K2720">
        <f>VLOOKUP($D2720,metadata!$B$2:$S$500,8,0)</f>
        <v>13</v>
      </c>
      <c r="L2720">
        <f>VLOOKUP($D2720,metadata!$B$2:$S$500,9,0)</f>
        <v>7</v>
      </c>
      <c r="M2720" t="str">
        <f>VLOOKUP($D2720,metadata!$B$2:$S$500,10,0)</f>
        <v/>
      </c>
      <c r="N2720" t="str">
        <f>VLOOKUP($D2720,metadata!$B$2:$S$500,11,0)</f>
        <v>Drosophila lacertosa</v>
      </c>
      <c r="O2720" t="str">
        <f>VLOOKUP($D2720,metadata!$B$2:$S$500,12,0)</f>
        <v>diptera</v>
      </c>
      <c r="P2720" t="str">
        <f>VLOOKUP($D2720,metadata!$B$2:$S$500,13,0)</f>
        <v>rikuchunakano</v>
      </c>
      <c r="Q2720">
        <f>VLOOKUP($D2720,metadata!$B$2:$S$500,14,0)</f>
        <v>40.304900000000004</v>
      </c>
      <c r="R2720">
        <f>VLOOKUP($D2720,metadata!$B$2:$S$500,15,0)</f>
        <v>141.7877</v>
      </c>
      <c r="S2720" t="str">
        <f>VLOOKUP($D2720,metadata!$B$2:$S$500,16,0)</f>
        <v/>
      </c>
      <c r="T2720">
        <f>VLOOKUP($D2720,metadata!$B$2:$S$500,17,0)</f>
        <v>10</v>
      </c>
      <c r="U2720" t="str">
        <f>VLOOKUP($D2720,metadata!$B$2:$S$500,18,0)</f>
        <v/>
      </c>
      <c r="V2720">
        <f>VLOOKUP($D2720,metadata!$B$2:$Z$500,19,0)</f>
        <v>60</v>
      </c>
      <c r="W2720" t="str">
        <f>VLOOKUP($D2720,metadata!$B$2:$Z$500,20,0)</f>
        <v>global average</v>
      </c>
      <c r="X2720" t="str">
        <f>VLOOKUP($D2720,metadata!$B$2:$Z$500,21,0)</f>
        <v/>
      </c>
      <c r="Y2720" t="str">
        <f>VLOOKUP($D2720,metadata!$B$2:$Z$500,22,0)</f>
        <v/>
      </c>
      <c r="Z2720" t="str">
        <f>VLOOKUP($D2720,metadata!$B$2:$Z$500,23,0)</f>
        <v/>
      </c>
      <c r="AA2720" t="str">
        <f>VLOOKUP($D2720,metadata!$B$2:$Z$500,24,0)</f>
        <v/>
      </c>
      <c r="AB2720" t="str">
        <f>VLOOKUP($D2720,metadata!$B$2:$Z$500,25,0)</f>
        <v/>
      </c>
      <c r="AF2720">
        <f>IF(AE2720="",V2720,AE2720)</f>
        <v>60</v>
      </c>
    </row>
    <row r="2721" spans="3:32" x14ac:dyDescent="0.3">
      <c r="C2721">
        <v>2721</v>
      </c>
      <c r="D2721" t="str">
        <f t="shared" si="75"/>
        <v>61-rikuchunakano</v>
      </c>
      <c r="E2721" t="str">
        <f>VLOOKUP($D2721,metadata!$B$2:$S$451,2,0)</f>
        <v>ichijo, N</v>
      </c>
      <c r="F2721" t="str">
        <f>VLOOKUP($D2721,metadata!$B$2:$S$500,3,0)</f>
        <v>DISJUNCTIVE CLINE OF CRITICAL PHOTOPERIOD IN THE REPRODUCTIVE DIAPAUSE OF DROSOPHILA LACERTOSA</v>
      </c>
      <c r="G2721" t="str">
        <f>VLOOKUP($D2721,metadata!$B$2:$S$500,4,0)</f>
        <v>http://onlinelibrary.wiley.com/doi/10.1111/j.1558-5646.1986.tb00482.x/epdf</v>
      </c>
      <c r="H2721" t="str">
        <f>VLOOKUP($D2721,metadata!$B$2:$S$500,5,0)</f>
        <v>y-ask</v>
      </c>
      <c r="I2721" t="str">
        <f>VLOOKUP($D2721,metadata!$B$2:$S$500,6,0)</f>
        <v>a</v>
      </c>
      <c r="J2721" t="str">
        <f>VLOOKUP($D2721,metadata!$B$2:$S$500,7,0)</f>
        <v>i</v>
      </c>
      <c r="K2721">
        <f>VLOOKUP($D2721,metadata!$B$2:$S$500,8,0)</f>
        <v>13</v>
      </c>
      <c r="L2721">
        <f>VLOOKUP($D2721,metadata!$B$2:$S$500,9,0)</f>
        <v>7</v>
      </c>
      <c r="M2721" t="str">
        <f>VLOOKUP($D2721,metadata!$B$2:$S$500,10,0)</f>
        <v/>
      </c>
      <c r="N2721" t="str">
        <f>VLOOKUP($D2721,metadata!$B$2:$S$500,11,0)</f>
        <v>Drosophila lacertosa</v>
      </c>
      <c r="O2721" t="str">
        <f>VLOOKUP($D2721,metadata!$B$2:$S$500,12,0)</f>
        <v>diptera</v>
      </c>
      <c r="P2721" t="str">
        <f>VLOOKUP($D2721,metadata!$B$2:$S$500,13,0)</f>
        <v>rikuchunakano</v>
      </c>
      <c r="Q2721">
        <f>VLOOKUP($D2721,metadata!$B$2:$S$500,14,0)</f>
        <v>40.304900000000004</v>
      </c>
      <c r="R2721">
        <f>VLOOKUP($D2721,metadata!$B$2:$S$500,15,0)</f>
        <v>141.7877</v>
      </c>
      <c r="S2721" t="str">
        <f>VLOOKUP($D2721,metadata!$B$2:$S$500,16,0)</f>
        <v/>
      </c>
      <c r="T2721">
        <f>VLOOKUP($D2721,metadata!$B$2:$S$500,17,0)</f>
        <v>10</v>
      </c>
      <c r="U2721" t="str">
        <f>VLOOKUP($D2721,metadata!$B$2:$S$500,18,0)</f>
        <v/>
      </c>
      <c r="V2721">
        <f>VLOOKUP($D2721,metadata!$B$2:$Z$500,19,0)</f>
        <v>60</v>
      </c>
      <c r="W2721" t="str">
        <f>VLOOKUP($D2721,metadata!$B$2:$Z$500,20,0)</f>
        <v>global average</v>
      </c>
      <c r="X2721" t="str">
        <f>VLOOKUP($D2721,metadata!$B$2:$Z$500,21,0)</f>
        <v/>
      </c>
      <c r="Y2721" t="str">
        <f>VLOOKUP($D2721,metadata!$B$2:$Z$500,22,0)</f>
        <v/>
      </c>
      <c r="Z2721" t="str">
        <f>VLOOKUP($D2721,metadata!$B$2:$Z$500,23,0)</f>
        <v/>
      </c>
      <c r="AA2721" t="str">
        <f>VLOOKUP($D2721,metadata!$B$2:$Z$500,24,0)</f>
        <v/>
      </c>
      <c r="AB2721" t="str">
        <f>VLOOKUP($D2721,metadata!$B$2:$Z$500,25,0)</f>
        <v/>
      </c>
      <c r="AF2721">
        <f>IF(AE2721="",V2721,AE2721)</f>
        <v>60</v>
      </c>
    </row>
    <row r="2722" spans="3:32" x14ac:dyDescent="0.3">
      <c r="C2722">
        <v>2722</v>
      </c>
      <c r="D2722" t="str">
        <f t="shared" si="75"/>
        <v>61-rikuchunakano</v>
      </c>
      <c r="E2722" t="str">
        <f>VLOOKUP($D2722,metadata!$B$2:$S$451,2,0)</f>
        <v>ichijo, N</v>
      </c>
      <c r="F2722" t="str">
        <f>VLOOKUP($D2722,metadata!$B$2:$S$500,3,0)</f>
        <v>DISJUNCTIVE CLINE OF CRITICAL PHOTOPERIOD IN THE REPRODUCTIVE DIAPAUSE OF DROSOPHILA LACERTOSA</v>
      </c>
      <c r="G2722" t="str">
        <f>VLOOKUP($D2722,metadata!$B$2:$S$500,4,0)</f>
        <v>http://onlinelibrary.wiley.com/doi/10.1111/j.1558-5646.1986.tb00482.x/epdf</v>
      </c>
      <c r="H2722" t="str">
        <f>VLOOKUP($D2722,metadata!$B$2:$S$500,5,0)</f>
        <v>y-ask</v>
      </c>
      <c r="I2722" t="str">
        <f>VLOOKUP($D2722,metadata!$B$2:$S$500,6,0)</f>
        <v>a</v>
      </c>
      <c r="J2722" t="str">
        <f>VLOOKUP($D2722,metadata!$B$2:$S$500,7,0)</f>
        <v>i</v>
      </c>
      <c r="K2722">
        <f>VLOOKUP($D2722,metadata!$B$2:$S$500,8,0)</f>
        <v>13</v>
      </c>
      <c r="L2722">
        <f>VLOOKUP($D2722,metadata!$B$2:$S$500,9,0)</f>
        <v>7</v>
      </c>
      <c r="M2722" t="str">
        <f>VLOOKUP($D2722,metadata!$B$2:$S$500,10,0)</f>
        <v/>
      </c>
      <c r="N2722" t="str">
        <f>VLOOKUP($D2722,metadata!$B$2:$S$500,11,0)</f>
        <v>Drosophila lacertosa</v>
      </c>
      <c r="O2722" t="str">
        <f>VLOOKUP($D2722,metadata!$B$2:$S$500,12,0)</f>
        <v>diptera</v>
      </c>
      <c r="P2722" t="str">
        <f>VLOOKUP($D2722,metadata!$B$2:$S$500,13,0)</f>
        <v>rikuchunakano</v>
      </c>
      <c r="Q2722">
        <f>VLOOKUP($D2722,metadata!$B$2:$S$500,14,0)</f>
        <v>40.304900000000004</v>
      </c>
      <c r="R2722">
        <f>VLOOKUP($D2722,metadata!$B$2:$S$500,15,0)</f>
        <v>141.7877</v>
      </c>
      <c r="S2722" t="str">
        <f>VLOOKUP($D2722,metadata!$B$2:$S$500,16,0)</f>
        <v/>
      </c>
      <c r="T2722">
        <f>VLOOKUP($D2722,metadata!$B$2:$S$500,17,0)</f>
        <v>10</v>
      </c>
      <c r="U2722" t="str">
        <f>VLOOKUP($D2722,metadata!$B$2:$S$500,18,0)</f>
        <v/>
      </c>
      <c r="V2722">
        <f>VLOOKUP($D2722,metadata!$B$2:$Z$500,19,0)</f>
        <v>60</v>
      </c>
      <c r="W2722" t="str">
        <f>VLOOKUP($D2722,metadata!$B$2:$Z$500,20,0)</f>
        <v>global average</v>
      </c>
      <c r="X2722" t="str">
        <f>VLOOKUP($D2722,metadata!$B$2:$Z$500,21,0)</f>
        <v/>
      </c>
      <c r="Y2722" t="str">
        <f>VLOOKUP($D2722,metadata!$B$2:$Z$500,22,0)</f>
        <v/>
      </c>
      <c r="Z2722" t="str">
        <f>VLOOKUP($D2722,metadata!$B$2:$Z$500,23,0)</f>
        <v/>
      </c>
      <c r="AA2722" t="str">
        <f>VLOOKUP($D2722,metadata!$B$2:$Z$500,24,0)</f>
        <v/>
      </c>
      <c r="AB2722" t="str">
        <f>VLOOKUP($D2722,metadata!$B$2:$Z$500,25,0)</f>
        <v/>
      </c>
      <c r="AF2722">
        <f>IF(AE2722="",V2722,AE2722)</f>
        <v>60</v>
      </c>
    </row>
    <row r="2723" spans="3:32" x14ac:dyDescent="0.3">
      <c r="C2723">
        <v>2723</v>
      </c>
      <c r="D2723" t="str">
        <f t="shared" si="75"/>
        <v>61-miyako</v>
      </c>
      <c r="E2723" t="str">
        <f>VLOOKUP($D2723,metadata!$B$2:$S$451,2,0)</f>
        <v>ichijo, N</v>
      </c>
      <c r="F2723" t="str">
        <f>VLOOKUP($D2723,metadata!$B$2:$S$500,3,0)</f>
        <v>DISJUNCTIVE CLINE OF CRITICAL PHOTOPERIOD IN THE REPRODUCTIVE DIAPAUSE OF DROSOPHILA LACERTOSA</v>
      </c>
      <c r="G2723" t="str">
        <f>VLOOKUP($D2723,metadata!$B$2:$S$500,4,0)</f>
        <v>http://onlinelibrary.wiley.com/doi/10.1111/j.1558-5646.1986.tb00482.x/epdf</v>
      </c>
      <c r="H2723" t="str">
        <f>VLOOKUP($D2723,metadata!$B$2:$S$500,5,0)</f>
        <v>y-ask</v>
      </c>
      <c r="I2723" t="str">
        <f>VLOOKUP($D2723,metadata!$B$2:$S$500,6,0)</f>
        <v>a</v>
      </c>
      <c r="J2723" t="str">
        <f>VLOOKUP($D2723,metadata!$B$2:$S$500,7,0)</f>
        <v>i</v>
      </c>
      <c r="K2723">
        <f>VLOOKUP($D2723,metadata!$B$2:$S$500,8,0)</f>
        <v>13</v>
      </c>
      <c r="L2723">
        <f>VLOOKUP($D2723,metadata!$B$2:$S$500,9,0)</f>
        <v>7</v>
      </c>
      <c r="M2723" t="str">
        <f>VLOOKUP($D2723,metadata!$B$2:$S$500,10,0)</f>
        <v/>
      </c>
      <c r="N2723" t="str">
        <f>VLOOKUP($D2723,metadata!$B$2:$S$500,11,0)</f>
        <v>Drosophila lacertosa</v>
      </c>
      <c r="O2723" t="str">
        <f>VLOOKUP($D2723,metadata!$B$2:$S$500,12,0)</f>
        <v>diptera</v>
      </c>
      <c r="P2723" t="str">
        <f>VLOOKUP($D2723,metadata!$B$2:$S$500,13,0)</f>
        <v>miyako</v>
      </c>
      <c r="Q2723">
        <f>VLOOKUP($D2723,metadata!$B$2:$S$500,14,0)</f>
        <v>39.641388999999997</v>
      </c>
      <c r="R2723">
        <f>VLOOKUP($D2723,metadata!$B$2:$S$500,15,0)</f>
        <v>141.957222</v>
      </c>
      <c r="S2723" t="str">
        <f>VLOOKUP($D2723,metadata!$B$2:$S$500,16,0)</f>
        <v/>
      </c>
      <c r="T2723">
        <f>VLOOKUP($D2723,metadata!$B$2:$S$500,17,0)</f>
        <v>120</v>
      </c>
      <c r="U2723" t="str">
        <f>VLOOKUP($D2723,metadata!$B$2:$S$500,18,0)</f>
        <v/>
      </c>
      <c r="V2723">
        <f>VLOOKUP($D2723,metadata!$B$2:$Z$500,19,0)</f>
        <v>60</v>
      </c>
      <c r="W2723" t="str">
        <f>VLOOKUP($D2723,metadata!$B$2:$Z$500,20,0)</f>
        <v>global average</v>
      </c>
      <c r="X2723" t="str">
        <f>VLOOKUP($D2723,metadata!$B$2:$Z$500,21,0)</f>
        <v/>
      </c>
      <c r="Y2723" t="str">
        <f>VLOOKUP($D2723,metadata!$B$2:$Z$500,22,0)</f>
        <v/>
      </c>
      <c r="Z2723" t="str">
        <f>VLOOKUP($D2723,metadata!$B$2:$Z$500,23,0)</f>
        <v/>
      </c>
      <c r="AA2723" t="str">
        <f>VLOOKUP($D2723,metadata!$B$2:$Z$500,24,0)</f>
        <v/>
      </c>
      <c r="AB2723" t="str">
        <f>VLOOKUP($D2723,metadata!$B$2:$Z$500,25,0)</f>
        <v/>
      </c>
      <c r="AF2723">
        <f>IF(AE2723="",V2723,AE2723)</f>
        <v>60</v>
      </c>
    </row>
    <row r="2724" spans="3:32" x14ac:dyDescent="0.3">
      <c r="C2724">
        <v>2724</v>
      </c>
      <c r="D2724" t="str">
        <f t="shared" si="75"/>
        <v>61-miyako</v>
      </c>
      <c r="E2724" t="str">
        <f>VLOOKUP($D2724,metadata!$B$2:$S$451,2,0)</f>
        <v>ichijo, N</v>
      </c>
      <c r="F2724" t="str">
        <f>VLOOKUP($D2724,metadata!$B$2:$S$500,3,0)</f>
        <v>DISJUNCTIVE CLINE OF CRITICAL PHOTOPERIOD IN THE REPRODUCTIVE DIAPAUSE OF DROSOPHILA LACERTOSA</v>
      </c>
      <c r="G2724" t="str">
        <f>VLOOKUP($D2724,metadata!$B$2:$S$500,4,0)</f>
        <v>http://onlinelibrary.wiley.com/doi/10.1111/j.1558-5646.1986.tb00482.x/epdf</v>
      </c>
      <c r="H2724" t="str">
        <f>VLOOKUP($D2724,metadata!$B$2:$S$500,5,0)</f>
        <v>y-ask</v>
      </c>
      <c r="I2724" t="str">
        <f>VLOOKUP($D2724,metadata!$B$2:$S$500,6,0)</f>
        <v>a</v>
      </c>
      <c r="J2724" t="str">
        <f>VLOOKUP($D2724,metadata!$B$2:$S$500,7,0)</f>
        <v>i</v>
      </c>
      <c r="K2724">
        <f>VLOOKUP($D2724,metadata!$B$2:$S$500,8,0)</f>
        <v>13</v>
      </c>
      <c r="L2724">
        <f>VLOOKUP($D2724,metadata!$B$2:$S$500,9,0)</f>
        <v>7</v>
      </c>
      <c r="M2724" t="str">
        <f>VLOOKUP($D2724,metadata!$B$2:$S$500,10,0)</f>
        <v/>
      </c>
      <c r="N2724" t="str">
        <f>VLOOKUP($D2724,metadata!$B$2:$S$500,11,0)</f>
        <v>Drosophila lacertosa</v>
      </c>
      <c r="O2724" t="str">
        <f>VLOOKUP($D2724,metadata!$B$2:$S$500,12,0)</f>
        <v>diptera</v>
      </c>
      <c r="P2724" t="str">
        <f>VLOOKUP($D2724,metadata!$B$2:$S$500,13,0)</f>
        <v>miyako</v>
      </c>
      <c r="Q2724">
        <f>VLOOKUP($D2724,metadata!$B$2:$S$500,14,0)</f>
        <v>39.641388999999997</v>
      </c>
      <c r="R2724">
        <f>VLOOKUP($D2724,metadata!$B$2:$S$500,15,0)</f>
        <v>141.957222</v>
      </c>
      <c r="S2724" t="str">
        <f>VLOOKUP($D2724,metadata!$B$2:$S$500,16,0)</f>
        <v/>
      </c>
      <c r="T2724">
        <f>VLOOKUP($D2724,metadata!$B$2:$S$500,17,0)</f>
        <v>120</v>
      </c>
      <c r="U2724" t="str">
        <f>VLOOKUP($D2724,metadata!$B$2:$S$500,18,0)</f>
        <v/>
      </c>
      <c r="V2724">
        <f>VLOOKUP($D2724,metadata!$B$2:$Z$500,19,0)</f>
        <v>60</v>
      </c>
      <c r="W2724" t="str">
        <f>VLOOKUP($D2724,metadata!$B$2:$Z$500,20,0)</f>
        <v>global average</v>
      </c>
      <c r="X2724" t="str">
        <f>VLOOKUP($D2724,metadata!$B$2:$Z$500,21,0)</f>
        <v/>
      </c>
      <c r="Y2724" t="str">
        <f>VLOOKUP($D2724,metadata!$B$2:$Z$500,22,0)</f>
        <v/>
      </c>
      <c r="Z2724" t="str">
        <f>VLOOKUP($D2724,metadata!$B$2:$Z$500,23,0)</f>
        <v/>
      </c>
      <c r="AA2724" t="str">
        <f>VLOOKUP($D2724,metadata!$B$2:$Z$500,24,0)</f>
        <v/>
      </c>
      <c r="AB2724" t="str">
        <f>VLOOKUP($D2724,metadata!$B$2:$Z$500,25,0)</f>
        <v/>
      </c>
      <c r="AF2724">
        <f>IF(AE2724="",V2724,AE2724)</f>
        <v>60</v>
      </c>
    </row>
    <row r="2725" spans="3:32" x14ac:dyDescent="0.3">
      <c r="C2725">
        <v>2725</v>
      </c>
      <c r="D2725" t="str">
        <f t="shared" ref="D2725:D2788" si="76">VLOOKUP(C2725,$A$1:$B$500,2)</f>
        <v>61-miyako</v>
      </c>
      <c r="E2725" t="str">
        <f>VLOOKUP($D2725,metadata!$B$2:$S$451,2,0)</f>
        <v>ichijo, N</v>
      </c>
      <c r="F2725" t="str">
        <f>VLOOKUP($D2725,metadata!$B$2:$S$500,3,0)</f>
        <v>DISJUNCTIVE CLINE OF CRITICAL PHOTOPERIOD IN THE REPRODUCTIVE DIAPAUSE OF DROSOPHILA LACERTOSA</v>
      </c>
      <c r="G2725" t="str">
        <f>VLOOKUP($D2725,metadata!$B$2:$S$500,4,0)</f>
        <v>http://onlinelibrary.wiley.com/doi/10.1111/j.1558-5646.1986.tb00482.x/epdf</v>
      </c>
      <c r="H2725" t="str">
        <f>VLOOKUP($D2725,metadata!$B$2:$S$500,5,0)</f>
        <v>y-ask</v>
      </c>
      <c r="I2725" t="str">
        <f>VLOOKUP($D2725,metadata!$B$2:$S$500,6,0)</f>
        <v>a</v>
      </c>
      <c r="J2725" t="str">
        <f>VLOOKUP($D2725,metadata!$B$2:$S$500,7,0)</f>
        <v>i</v>
      </c>
      <c r="K2725">
        <f>VLOOKUP($D2725,metadata!$B$2:$S$500,8,0)</f>
        <v>13</v>
      </c>
      <c r="L2725">
        <f>VLOOKUP($D2725,metadata!$B$2:$S$500,9,0)</f>
        <v>7</v>
      </c>
      <c r="M2725" t="str">
        <f>VLOOKUP($D2725,metadata!$B$2:$S$500,10,0)</f>
        <v/>
      </c>
      <c r="N2725" t="str">
        <f>VLOOKUP($D2725,metadata!$B$2:$S$500,11,0)</f>
        <v>Drosophila lacertosa</v>
      </c>
      <c r="O2725" t="str">
        <f>VLOOKUP($D2725,metadata!$B$2:$S$500,12,0)</f>
        <v>diptera</v>
      </c>
      <c r="P2725" t="str">
        <f>VLOOKUP($D2725,metadata!$B$2:$S$500,13,0)</f>
        <v>miyako</v>
      </c>
      <c r="Q2725">
        <f>VLOOKUP($D2725,metadata!$B$2:$S$500,14,0)</f>
        <v>39.641388999999997</v>
      </c>
      <c r="R2725">
        <f>VLOOKUP($D2725,metadata!$B$2:$S$500,15,0)</f>
        <v>141.957222</v>
      </c>
      <c r="S2725" t="str">
        <f>VLOOKUP($D2725,metadata!$B$2:$S$500,16,0)</f>
        <v/>
      </c>
      <c r="T2725">
        <f>VLOOKUP($D2725,metadata!$B$2:$S$500,17,0)</f>
        <v>120</v>
      </c>
      <c r="U2725" t="str">
        <f>VLOOKUP($D2725,metadata!$B$2:$S$500,18,0)</f>
        <v/>
      </c>
      <c r="V2725">
        <f>VLOOKUP($D2725,metadata!$B$2:$Z$500,19,0)</f>
        <v>60</v>
      </c>
      <c r="W2725" t="str">
        <f>VLOOKUP($D2725,metadata!$B$2:$Z$500,20,0)</f>
        <v>global average</v>
      </c>
      <c r="X2725" t="str">
        <f>VLOOKUP($D2725,metadata!$B$2:$Z$500,21,0)</f>
        <v/>
      </c>
      <c r="Y2725" t="str">
        <f>VLOOKUP($D2725,metadata!$B$2:$Z$500,22,0)</f>
        <v/>
      </c>
      <c r="Z2725" t="str">
        <f>VLOOKUP($D2725,metadata!$B$2:$Z$500,23,0)</f>
        <v/>
      </c>
      <c r="AA2725" t="str">
        <f>VLOOKUP($D2725,metadata!$B$2:$Z$500,24,0)</f>
        <v/>
      </c>
      <c r="AB2725" t="str">
        <f>VLOOKUP($D2725,metadata!$B$2:$Z$500,25,0)</f>
        <v/>
      </c>
      <c r="AF2725">
        <f>IF(AE2725="",V2725,AE2725)</f>
        <v>60</v>
      </c>
    </row>
    <row r="2726" spans="3:32" x14ac:dyDescent="0.3">
      <c r="C2726">
        <v>2726</v>
      </c>
      <c r="D2726" t="str">
        <f t="shared" si="76"/>
        <v>61-miyako</v>
      </c>
      <c r="E2726" t="str">
        <f>VLOOKUP($D2726,metadata!$B$2:$S$451,2,0)</f>
        <v>ichijo, N</v>
      </c>
      <c r="F2726" t="str">
        <f>VLOOKUP($D2726,metadata!$B$2:$S$500,3,0)</f>
        <v>DISJUNCTIVE CLINE OF CRITICAL PHOTOPERIOD IN THE REPRODUCTIVE DIAPAUSE OF DROSOPHILA LACERTOSA</v>
      </c>
      <c r="G2726" t="str">
        <f>VLOOKUP($D2726,metadata!$B$2:$S$500,4,0)</f>
        <v>http://onlinelibrary.wiley.com/doi/10.1111/j.1558-5646.1986.tb00482.x/epdf</v>
      </c>
      <c r="H2726" t="str">
        <f>VLOOKUP($D2726,metadata!$B$2:$S$500,5,0)</f>
        <v>y-ask</v>
      </c>
      <c r="I2726" t="str">
        <f>VLOOKUP($D2726,metadata!$B$2:$S$500,6,0)</f>
        <v>a</v>
      </c>
      <c r="J2726" t="str">
        <f>VLOOKUP($D2726,metadata!$B$2:$S$500,7,0)</f>
        <v>i</v>
      </c>
      <c r="K2726">
        <f>VLOOKUP($D2726,metadata!$B$2:$S$500,8,0)</f>
        <v>13</v>
      </c>
      <c r="L2726">
        <f>VLOOKUP($D2726,metadata!$B$2:$S$500,9,0)</f>
        <v>7</v>
      </c>
      <c r="M2726" t="str">
        <f>VLOOKUP($D2726,metadata!$B$2:$S$500,10,0)</f>
        <v/>
      </c>
      <c r="N2726" t="str">
        <f>VLOOKUP($D2726,metadata!$B$2:$S$500,11,0)</f>
        <v>Drosophila lacertosa</v>
      </c>
      <c r="O2726" t="str">
        <f>VLOOKUP($D2726,metadata!$B$2:$S$500,12,0)</f>
        <v>diptera</v>
      </c>
      <c r="P2726" t="str">
        <f>VLOOKUP($D2726,metadata!$B$2:$S$500,13,0)</f>
        <v>miyako</v>
      </c>
      <c r="Q2726">
        <f>VLOOKUP($D2726,metadata!$B$2:$S$500,14,0)</f>
        <v>39.641388999999997</v>
      </c>
      <c r="R2726">
        <f>VLOOKUP($D2726,metadata!$B$2:$S$500,15,0)</f>
        <v>141.957222</v>
      </c>
      <c r="S2726" t="str">
        <f>VLOOKUP($D2726,metadata!$B$2:$S$500,16,0)</f>
        <v/>
      </c>
      <c r="T2726">
        <f>VLOOKUP($D2726,metadata!$B$2:$S$500,17,0)</f>
        <v>120</v>
      </c>
      <c r="U2726" t="str">
        <f>VLOOKUP($D2726,metadata!$B$2:$S$500,18,0)</f>
        <v/>
      </c>
      <c r="V2726">
        <f>VLOOKUP($D2726,metadata!$B$2:$Z$500,19,0)</f>
        <v>60</v>
      </c>
      <c r="W2726" t="str">
        <f>VLOOKUP($D2726,metadata!$B$2:$Z$500,20,0)</f>
        <v>global average</v>
      </c>
      <c r="X2726" t="str">
        <f>VLOOKUP($D2726,metadata!$B$2:$Z$500,21,0)</f>
        <v/>
      </c>
      <c r="Y2726" t="str">
        <f>VLOOKUP($D2726,metadata!$B$2:$Z$500,22,0)</f>
        <v/>
      </c>
      <c r="Z2726" t="str">
        <f>VLOOKUP($D2726,metadata!$B$2:$Z$500,23,0)</f>
        <v/>
      </c>
      <c r="AA2726" t="str">
        <f>VLOOKUP($D2726,metadata!$B$2:$Z$500,24,0)</f>
        <v/>
      </c>
      <c r="AB2726" t="str">
        <f>VLOOKUP($D2726,metadata!$B$2:$Z$500,25,0)</f>
        <v/>
      </c>
      <c r="AF2726">
        <f>IF(AE2726="",V2726,AE2726)</f>
        <v>60</v>
      </c>
    </row>
    <row r="2727" spans="3:32" x14ac:dyDescent="0.3">
      <c r="C2727">
        <v>2727</v>
      </c>
      <c r="D2727" t="str">
        <f t="shared" si="76"/>
        <v>61-miyako</v>
      </c>
      <c r="E2727" t="str">
        <f>VLOOKUP($D2727,metadata!$B$2:$S$451,2,0)</f>
        <v>ichijo, N</v>
      </c>
      <c r="F2727" t="str">
        <f>VLOOKUP($D2727,metadata!$B$2:$S$500,3,0)</f>
        <v>DISJUNCTIVE CLINE OF CRITICAL PHOTOPERIOD IN THE REPRODUCTIVE DIAPAUSE OF DROSOPHILA LACERTOSA</v>
      </c>
      <c r="G2727" t="str">
        <f>VLOOKUP($D2727,metadata!$B$2:$S$500,4,0)</f>
        <v>http://onlinelibrary.wiley.com/doi/10.1111/j.1558-5646.1986.tb00482.x/epdf</v>
      </c>
      <c r="H2727" t="str">
        <f>VLOOKUP($D2727,metadata!$B$2:$S$500,5,0)</f>
        <v>y-ask</v>
      </c>
      <c r="I2727" t="str">
        <f>VLOOKUP($D2727,metadata!$B$2:$S$500,6,0)</f>
        <v>a</v>
      </c>
      <c r="J2727" t="str">
        <f>VLOOKUP($D2727,metadata!$B$2:$S$500,7,0)</f>
        <v>i</v>
      </c>
      <c r="K2727">
        <f>VLOOKUP($D2727,metadata!$B$2:$S$500,8,0)</f>
        <v>13</v>
      </c>
      <c r="L2727">
        <f>VLOOKUP($D2727,metadata!$B$2:$S$500,9,0)</f>
        <v>7</v>
      </c>
      <c r="M2727" t="str">
        <f>VLOOKUP($D2727,metadata!$B$2:$S$500,10,0)</f>
        <v/>
      </c>
      <c r="N2727" t="str">
        <f>VLOOKUP($D2727,metadata!$B$2:$S$500,11,0)</f>
        <v>Drosophila lacertosa</v>
      </c>
      <c r="O2727" t="str">
        <f>VLOOKUP($D2727,metadata!$B$2:$S$500,12,0)</f>
        <v>diptera</v>
      </c>
      <c r="P2727" t="str">
        <f>VLOOKUP($D2727,metadata!$B$2:$S$500,13,0)</f>
        <v>miyako</v>
      </c>
      <c r="Q2727">
        <f>VLOOKUP($D2727,metadata!$B$2:$S$500,14,0)</f>
        <v>39.641388999999997</v>
      </c>
      <c r="R2727">
        <f>VLOOKUP($D2727,metadata!$B$2:$S$500,15,0)</f>
        <v>141.957222</v>
      </c>
      <c r="S2727" t="str">
        <f>VLOOKUP($D2727,metadata!$B$2:$S$500,16,0)</f>
        <v/>
      </c>
      <c r="T2727">
        <f>VLOOKUP($D2727,metadata!$B$2:$S$500,17,0)</f>
        <v>120</v>
      </c>
      <c r="U2727" t="str">
        <f>VLOOKUP($D2727,metadata!$B$2:$S$500,18,0)</f>
        <v/>
      </c>
      <c r="V2727">
        <f>VLOOKUP($D2727,metadata!$B$2:$Z$500,19,0)</f>
        <v>60</v>
      </c>
      <c r="W2727" t="str">
        <f>VLOOKUP($D2727,metadata!$B$2:$Z$500,20,0)</f>
        <v>global average</v>
      </c>
      <c r="X2727" t="str">
        <f>VLOOKUP($D2727,metadata!$B$2:$Z$500,21,0)</f>
        <v/>
      </c>
      <c r="Y2727" t="str">
        <f>VLOOKUP($D2727,metadata!$B$2:$Z$500,22,0)</f>
        <v/>
      </c>
      <c r="Z2727" t="str">
        <f>VLOOKUP($D2727,metadata!$B$2:$Z$500,23,0)</f>
        <v/>
      </c>
      <c r="AA2727" t="str">
        <f>VLOOKUP($D2727,metadata!$B$2:$Z$500,24,0)</f>
        <v/>
      </c>
      <c r="AB2727" t="str">
        <f>VLOOKUP($D2727,metadata!$B$2:$Z$500,25,0)</f>
        <v/>
      </c>
      <c r="AF2727">
        <f>IF(AE2727="",V2727,AE2727)</f>
        <v>60</v>
      </c>
    </row>
    <row r="2728" spans="3:32" x14ac:dyDescent="0.3">
      <c r="C2728">
        <v>2728</v>
      </c>
      <c r="D2728" t="str">
        <f t="shared" si="76"/>
        <v>61-miyako</v>
      </c>
      <c r="E2728" t="str">
        <f>VLOOKUP($D2728,metadata!$B$2:$S$451,2,0)</f>
        <v>ichijo, N</v>
      </c>
      <c r="F2728" t="str">
        <f>VLOOKUP($D2728,metadata!$B$2:$S$500,3,0)</f>
        <v>DISJUNCTIVE CLINE OF CRITICAL PHOTOPERIOD IN THE REPRODUCTIVE DIAPAUSE OF DROSOPHILA LACERTOSA</v>
      </c>
      <c r="G2728" t="str">
        <f>VLOOKUP($D2728,metadata!$B$2:$S$500,4,0)</f>
        <v>http://onlinelibrary.wiley.com/doi/10.1111/j.1558-5646.1986.tb00482.x/epdf</v>
      </c>
      <c r="H2728" t="str">
        <f>VLOOKUP($D2728,metadata!$B$2:$S$500,5,0)</f>
        <v>y-ask</v>
      </c>
      <c r="I2728" t="str">
        <f>VLOOKUP($D2728,metadata!$B$2:$S$500,6,0)</f>
        <v>a</v>
      </c>
      <c r="J2728" t="str">
        <f>VLOOKUP($D2728,metadata!$B$2:$S$500,7,0)</f>
        <v>i</v>
      </c>
      <c r="K2728">
        <f>VLOOKUP($D2728,metadata!$B$2:$S$500,8,0)</f>
        <v>13</v>
      </c>
      <c r="L2728">
        <f>VLOOKUP($D2728,metadata!$B$2:$S$500,9,0)</f>
        <v>7</v>
      </c>
      <c r="M2728" t="str">
        <f>VLOOKUP($D2728,metadata!$B$2:$S$500,10,0)</f>
        <v/>
      </c>
      <c r="N2728" t="str">
        <f>VLOOKUP($D2728,metadata!$B$2:$S$500,11,0)</f>
        <v>Drosophila lacertosa</v>
      </c>
      <c r="O2728" t="str">
        <f>VLOOKUP($D2728,metadata!$B$2:$S$500,12,0)</f>
        <v>diptera</v>
      </c>
      <c r="P2728" t="str">
        <f>VLOOKUP($D2728,metadata!$B$2:$S$500,13,0)</f>
        <v>miyako</v>
      </c>
      <c r="Q2728">
        <f>VLOOKUP($D2728,metadata!$B$2:$S$500,14,0)</f>
        <v>39.641388999999997</v>
      </c>
      <c r="R2728">
        <f>VLOOKUP($D2728,metadata!$B$2:$S$500,15,0)</f>
        <v>141.957222</v>
      </c>
      <c r="S2728" t="str">
        <f>VLOOKUP($D2728,metadata!$B$2:$S$500,16,0)</f>
        <v/>
      </c>
      <c r="T2728">
        <f>VLOOKUP($D2728,metadata!$B$2:$S$500,17,0)</f>
        <v>120</v>
      </c>
      <c r="U2728" t="str">
        <f>VLOOKUP($D2728,metadata!$B$2:$S$500,18,0)</f>
        <v/>
      </c>
      <c r="V2728">
        <f>VLOOKUP($D2728,metadata!$B$2:$Z$500,19,0)</f>
        <v>60</v>
      </c>
      <c r="W2728" t="str">
        <f>VLOOKUP($D2728,metadata!$B$2:$Z$500,20,0)</f>
        <v>global average</v>
      </c>
      <c r="X2728" t="str">
        <f>VLOOKUP($D2728,metadata!$B$2:$Z$500,21,0)</f>
        <v/>
      </c>
      <c r="Y2728" t="str">
        <f>VLOOKUP($D2728,metadata!$B$2:$Z$500,22,0)</f>
        <v/>
      </c>
      <c r="Z2728" t="str">
        <f>VLOOKUP($D2728,metadata!$B$2:$Z$500,23,0)</f>
        <v/>
      </c>
      <c r="AA2728" t="str">
        <f>VLOOKUP($D2728,metadata!$B$2:$Z$500,24,0)</f>
        <v/>
      </c>
      <c r="AB2728" t="str">
        <f>VLOOKUP($D2728,metadata!$B$2:$Z$500,25,0)</f>
        <v/>
      </c>
      <c r="AF2728">
        <f>IF(AE2728="",V2728,AE2728)</f>
        <v>60</v>
      </c>
    </row>
    <row r="2729" spans="3:32" x14ac:dyDescent="0.3">
      <c r="C2729">
        <v>2729</v>
      </c>
      <c r="D2729" t="str">
        <f t="shared" si="76"/>
        <v>61-miyako</v>
      </c>
      <c r="E2729" t="str">
        <f>VLOOKUP($D2729,metadata!$B$2:$S$451,2,0)</f>
        <v>ichijo, N</v>
      </c>
      <c r="F2729" t="str">
        <f>VLOOKUP($D2729,metadata!$B$2:$S$500,3,0)</f>
        <v>DISJUNCTIVE CLINE OF CRITICAL PHOTOPERIOD IN THE REPRODUCTIVE DIAPAUSE OF DROSOPHILA LACERTOSA</v>
      </c>
      <c r="G2729" t="str">
        <f>VLOOKUP($D2729,metadata!$B$2:$S$500,4,0)</f>
        <v>http://onlinelibrary.wiley.com/doi/10.1111/j.1558-5646.1986.tb00482.x/epdf</v>
      </c>
      <c r="H2729" t="str">
        <f>VLOOKUP($D2729,metadata!$B$2:$S$500,5,0)</f>
        <v>y-ask</v>
      </c>
      <c r="I2729" t="str">
        <f>VLOOKUP($D2729,metadata!$B$2:$S$500,6,0)</f>
        <v>a</v>
      </c>
      <c r="J2729" t="str">
        <f>VLOOKUP($D2729,metadata!$B$2:$S$500,7,0)</f>
        <v>i</v>
      </c>
      <c r="K2729">
        <f>VLOOKUP($D2729,metadata!$B$2:$S$500,8,0)</f>
        <v>13</v>
      </c>
      <c r="L2729">
        <f>VLOOKUP($D2729,metadata!$B$2:$S$500,9,0)</f>
        <v>7</v>
      </c>
      <c r="M2729" t="str">
        <f>VLOOKUP($D2729,metadata!$B$2:$S$500,10,0)</f>
        <v/>
      </c>
      <c r="N2729" t="str">
        <f>VLOOKUP($D2729,metadata!$B$2:$S$500,11,0)</f>
        <v>Drosophila lacertosa</v>
      </c>
      <c r="O2729" t="str">
        <f>VLOOKUP($D2729,metadata!$B$2:$S$500,12,0)</f>
        <v>diptera</v>
      </c>
      <c r="P2729" t="str">
        <f>VLOOKUP($D2729,metadata!$B$2:$S$500,13,0)</f>
        <v>miyako</v>
      </c>
      <c r="Q2729">
        <f>VLOOKUP($D2729,metadata!$B$2:$S$500,14,0)</f>
        <v>39.641388999999997</v>
      </c>
      <c r="R2729">
        <f>VLOOKUP($D2729,metadata!$B$2:$S$500,15,0)</f>
        <v>141.957222</v>
      </c>
      <c r="S2729" t="str">
        <f>VLOOKUP($D2729,metadata!$B$2:$S$500,16,0)</f>
        <v/>
      </c>
      <c r="T2729">
        <f>VLOOKUP($D2729,metadata!$B$2:$S$500,17,0)</f>
        <v>120</v>
      </c>
      <c r="U2729" t="str">
        <f>VLOOKUP($D2729,metadata!$B$2:$S$500,18,0)</f>
        <v/>
      </c>
      <c r="V2729">
        <f>VLOOKUP($D2729,metadata!$B$2:$Z$500,19,0)</f>
        <v>60</v>
      </c>
      <c r="W2729" t="str">
        <f>VLOOKUP($D2729,metadata!$B$2:$Z$500,20,0)</f>
        <v>global average</v>
      </c>
      <c r="X2729" t="str">
        <f>VLOOKUP($D2729,metadata!$B$2:$Z$500,21,0)</f>
        <v/>
      </c>
      <c r="Y2729" t="str">
        <f>VLOOKUP($D2729,metadata!$B$2:$Z$500,22,0)</f>
        <v/>
      </c>
      <c r="Z2729" t="str">
        <f>VLOOKUP($D2729,metadata!$B$2:$Z$500,23,0)</f>
        <v/>
      </c>
      <c r="AA2729" t="str">
        <f>VLOOKUP($D2729,metadata!$B$2:$Z$500,24,0)</f>
        <v/>
      </c>
      <c r="AB2729" t="str">
        <f>VLOOKUP($D2729,metadata!$B$2:$Z$500,25,0)</f>
        <v/>
      </c>
      <c r="AF2729">
        <f>IF(AE2729="",V2729,AE2729)</f>
        <v>60</v>
      </c>
    </row>
    <row r="2730" spans="3:32" x14ac:dyDescent="0.3">
      <c r="C2730">
        <v>2730</v>
      </c>
      <c r="D2730" t="str">
        <f t="shared" si="76"/>
        <v>61-togatta</v>
      </c>
      <c r="E2730" t="str">
        <f>VLOOKUP($D2730,metadata!$B$2:$S$500,2,0)</f>
        <v>ichijo, N</v>
      </c>
      <c r="F2730" t="str">
        <f>VLOOKUP($D2730,metadata!$B$2:$S$500,3,0)</f>
        <v>DISJUNCTIVE CLINE OF CRITICAL PHOTOPERIOD IN THE REPRODUCTIVE DIAPAUSE OF DROSOPHILA LACERTOSA</v>
      </c>
      <c r="G2730" t="str">
        <f>VLOOKUP($D2730,metadata!$B$2:$S$500,4,0)</f>
        <v>http://onlinelibrary.wiley.com/doi/10.1111/j.1558-5646.1986.tb00482.x/epdf</v>
      </c>
      <c r="H2730" t="str">
        <f>VLOOKUP($D2730,metadata!$B$2:$S$500,5,0)</f>
        <v>y-ask</v>
      </c>
      <c r="I2730" t="str">
        <f>VLOOKUP($D2730,metadata!$B$2:$S$500,6,0)</f>
        <v>a</v>
      </c>
      <c r="J2730" t="str">
        <f>VLOOKUP($D2730,metadata!$B$2:$S$500,7,0)</f>
        <v>i</v>
      </c>
      <c r="K2730">
        <f>VLOOKUP($D2730,metadata!$B$2:$S$500,8,0)</f>
        <v>13</v>
      </c>
      <c r="L2730">
        <f>VLOOKUP($D2730,metadata!$B$2:$S$500,9,0)</f>
        <v>7</v>
      </c>
      <c r="M2730" t="str">
        <f>VLOOKUP($D2730,metadata!$B$2:$S$500,10,0)</f>
        <v/>
      </c>
      <c r="N2730" t="str">
        <f>VLOOKUP($D2730,metadata!$B$2:$S$500,11,0)</f>
        <v>Drosophila lacertosa</v>
      </c>
      <c r="O2730" t="str">
        <f>VLOOKUP($D2730,metadata!$B$2:$S$500,12,0)</f>
        <v>diptera</v>
      </c>
      <c r="P2730" t="str">
        <f>VLOOKUP($D2730,metadata!$B$2:$S$500,13,0)</f>
        <v>togatta</v>
      </c>
      <c r="Q2730">
        <f>VLOOKUP($D2730,metadata!$B$2:$S$500,14,0)</f>
        <v>38.125104166666702</v>
      </c>
      <c r="R2730">
        <f>VLOOKUP($D2730,metadata!$B$2:$S$500,15,0)</f>
        <v>140.572222222222</v>
      </c>
      <c r="S2730" t="str">
        <f>VLOOKUP($D2730,metadata!$B$2:$S$500,16,0)</f>
        <v/>
      </c>
      <c r="T2730">
        <f>VLOOKUP($D2730,metadata!$B$2:$S$500,17,0)</f>
        <v>300</v>
      </c>
      <c r="U2730" t="str">
        <f>VLOOKUP($D2730,metadata!$B$2:$S$500,18,0)</f>
        <v/>
      </c>
      <c r="V2730">
        <f>VLOOKUP($D2730,metadata!$B$2:$Z$500,19,0)</f>
        <v>60</v>
      </c>
      <c r="W2730" t="str">
        <f>VLOOKUP($D2730,metadata!$B$2:$Z$500,20,0)</f>
        <v>global average</v>
      </c>
      <c r="X2730" t="str">
        <f>VLOOKUP($D2730,metadata!$B$2:$Z$500,21,0)</f>
        <v/>
      </c>
      <c r="Y2730" t="str">
        <f>VLOOKUP($D2730,metadata!$B$2:$Z$500,22,0)</f>
        <v/>
      </c>
      <c r="Z2730" t="str">
        <f>VLOOKUP($D2730,metadata!$B$2:$Z$500,23,0)</f>
        <v/>
      </c>
      <c r="AA2730" t="str">
        <f>VLOOKUP($D2730,metadata!$B$2:$Z$500,24,0)</f>
        <v/>
      </c>
      <c r="AB2730" t="str">
        <f>VLOOKUP($D2730,metadata!$B$2:$Z$500,25,0)</f>
        <v/>
      </c>
      <c r="AF2730">
        <f>IF(AE2730="",V2730,AE2730)</f>
        <v>60</v>
      </c>
    </row>
    <row r="2731" spans="3:32" x14ac:dyDescent="0.3">
      <c r="C2731">
        <v>2731</v>
      </c>
      <c r="D2731" t="str">
        <f t="shared" si="76"/>
        <v>61-togatta</v>
      </c>
      <c r="E2731" t="str">
        <f>VLOOKUP($D2731,metadata!$B$2:$S$500,2,0)</f>
        <v>ichijo, N</v>
      </c>
      <c r="F2731" t="str">
        <f>VLOOKUP($D2731,metadata!$B$2:$S$500,3,0)</f>
        <v>DISJUNCTIVE CLINE OF CRITICAL PHOTOPERIOD IN THE REPRODUCTIVE DIAPAUSE OF DROSOPHILA LACERTOSA</v>
      </c>
      <c r="G2731" t="str">
        <f>VLOOKUP($D2731,metadata!$B$2:$S$500,4,0)</f>
        <v>http://onlinelibrary.wiley.com/doi/10.1111/j.1558-5646.1986.tb00482.x/epdf</v>
      </c>
      <c r="H2731" t="str">
        <f>VLOOKUP($D2731,metadata!$B$2:$S$500,5,0)</f>
        <v>y-ask</v>
      </c>
      <c r="I2731" t="str">
        <f>VLOOKUP($D2731,metadata!$B$2:$S$500,6,0)</f>
        <v>a</v>
      </c>
      <c r="J2731" t="str">
        <f>VLOOKUP($D2731,metadata!$B$2:$S$500,7,0)</f>
        <v>i</v>
      </c>
      <c r="K2731">
        <f>VLOOKUP($D2731,metadata!$B$2:$S$500,8,0)</f>
        <v>13</v>
      </c>
      <c r="L2731">
        <f>VLOOKUP($D2731,metadata!$B$2:$S$500,9,0)</f>
        <v>7</v>
      </c>
      <c r="M2731" t="str">
        <f>VLOOKUP($D2731,metadata!$B$2:$S$500,10,0)</f>
        <v/>
      </c>
      <c r="N2731" t="str">
        <f>VLOOKUP($D2731,metadata!$B$2:$S$500,11,0)</f>
        <v>Drosophila lacertosa</v>
      </c>
      <c r="O2731" t="str">
        <f>VLOOKUP($D2731,metadata!$B$2:$S$500,12,0)</f>
        <v>diptera</v>
      </c>
      <c r="P2731" t="str">
        <f>VLOOKUP($D2731,metadata!$B$2:$S$500,13,0)</f>
        <v>togatta</v>
      </c>
      <c r="Q2731">
        <f>VLOOKUP($D2731,metadata!$B$2:$S$500,14,0)</f>
        <v>38.125104166666702</v>
      </c>
      <c r="R2731">
        <f>VLOOKUP($D2731,metadata!$B$2:$S$500,15,0)</f>
        <v>140.572222222222</v>
      </c>
      <c r="S2731" t="str">
        <f>VLOOKUP($D2731,metadata!$B$2:$S$500,16,0)</f>
        <v/>
      </c>
      <c r="T2731">
        <f>VLOOKUP($D2731,metadata!$B$2:$S$500,17,0)</f>
        <v>300</v>
      </c>
      <c r="U2731" t="str">
        <f>VLOOKUP($D2731,metadata!$B$2:$S$500,18,0)</f>
        <v/>
      </c>
      <c r="V2731">
        <f>VLOOKUP($D2731,metadata!$B$2:$Z$500,19,0)</f>
        <v>60</v>
      </c>
      <c r="W2731" t="str">
        <f>VLOOKUP($D2731,metadata!$B$2:$Z$500,20,0)</f>
        <v>global average</v>
      </c>
      <c r="X2731" t="str">
        <f>VLOOKUP($D2731,metadata!$B$2:$Z$500,21,0)</f>
        <v/>
      </c>
      <c r="Y2731" t="str">
        <f>VLOOKUP($D2731,metadata!$B$2:$Z$500,22,0)</f>
        <v/>
      </c>
      <c r="Z2731" t="str">
        <f>VLOOKUP($D2731,metadata!$B$2:$Z$500,23,0)</f>
        <v/>
      </c>
      <c r="AA2731" t="str">
        <f>VLOOKUP($D2731,metadata!$B$2:$Z$500,24,0)</f>
        <v/>
      </c>
      <c r="AB2731" t="str">
        <f>VLOOKUP($D2731,metadata!$B$2:$Z$500,25,0)</f>
        <v/>
      </c>
      <c r="AF2731">
        <f>IF(AE2731="",V2731,AE2731)</f>
        <v>60</v>
      </c>
    </row>
    <row r="2732" spans="3:32" x14ac:dyDescent="0.3">
      <c r="C2732">
        <v>2732</v>
      </c>
      <c r="D2732" t="str">
        <f t="shared" si="76"/>
        <v>61-togatta</v>
      </c>
      <c r="E2732" t="str">
        <f>VLOOKUP($D2732,metadata!$B$2:$S$500,2,0)</f>
        <v>ichijo, N</v>
      </c>
      <c r="F2732" t="str">
        <f>VLOOKUP($D2732,metadata!$B$2:$S$500,3,0)</f>
        <v>DISJUNCTIVE CLINE OF CRITICAL PHOTOPERIOD IN THE REPRODUCTIVE DIAPAUSE OF DROSOPHILA LACERTOSA</v>
      </c>
      <c r="G2732" t="str">
        <f>VLOOKUP($D2732,metadata!$B$2:$S$500,4,0)</f>
        <v>http://onlinelibrary.wiley.com/doi/10.1111/j.1558-5646.1986.tb00482.x/epdf</v>
      </c>
      <c r="H2732" t="str">
        <f>VLOOKUP($D2732,metadata!$B$2:$S$500,5,0)</f>
        <v>y-ask</v>
      </c>
      <c r="I2732" t="str">
        <f>VLOOKUP($D2732,metadata!$B$2:$S$500,6,0)</f>
        <v>a</v>
      </c>
      <c r="J2732" t="str">
        <f>VLOOKUP($D2732,metadata!$B$2:$S$500,7,0)</f>
        <v>i</v>
      </c>
      <c r="K2732">
        <f>VLOOKUP($D2732,metadata!$B$2:$S$500,8,0)</f>
        <v>13</v>
      </c>
      <c r="L2732">
        <f>VLOOKUP($D2732,metadata!$B$2:$S$500,9,0)</f>
        <v>7</v>
      </c>
      <c r="M2732" t="str">
        <f>VLOOKUP($D2732,metadata!$B$2:$S$500,10,0)</f>
        <v/>
      </c>
      <c r="N2732" t="str">
        <f>VLOOKUP($D2732,metadata!$B$2:$S$500,11,0)</f>
        <v>Drosophila lacertosa</v>
      </c>
      <c r="O2732" t="str">
        <f>VLOOKUP($D2732,metadata!$B$2:$S$500,12,0)</f>
        <v>diptera</v>
      </c>
      <c r="P2732" t="str">
        <f>VLOOKUP($D2732,metadata!$B$2:$S$500,13,0)</f>
        <v>togatta</v>
      </c>
      <c r="Q2732">
        <f>VLOOKUP($D2732,metadata!$B$2:$S$500,14,0)</f>
        <v>38.125104166666702</v>
      </c>
      <c r="R2732">
        <f>VLOOKUP($D2732,metadata!$B$2:$S$500,15,0)</f>
        <v>140.572222222222</v>
      </c>
      <c r="S2732" t="str">
        <f>VLOOKUP($D2732,metadata!$B$2:$S$500,16,0)</f>
        <v/>
      </c>
      <c r="T2732">
        <f>VLOOKUP($D2732,metadata!$B$2:$S$500,17,0)</f>
        <v>300</v>
      </c>
      <c r="U2732" t="str">
        <f>VLOOKUP($D2732,metadata!$B$2:$S$500,18,0)</f>
        <v/>
      </c>
      <c r="V2732">
        <f>VLOOKUP($D2732,metadata!$B$2:$Z$500,19,0)</f>
        <v>60</v>
      </c>
      <c r="W2732" t="str">
        <f>VLOOKUP($D2732,metadata!$B$2:$Z$500,20,0)</f>
        <v>global average</v>
      </c>
      <c r="X2732" t="str">
        <f>VLOOKUP($D2732,metadata!$B$2:$Z$500,21,0)</f>
        <v/>
      </c>
      <c r="Y2732" t="str">
        <f>VLOOKUP($D2732,metadata!$B$2:$Z$500,22,0)</f>
        <v/>
      </c>
      <c r="Z2732" t="str">
        <f>VLOOKUP($D2732,metadata!$B$2:$Z$500,23,0)</f>
        <v/>
      </c>
      <c r="AA2732" t="str">
        <f>VLOOKUP($D2732,metadata!$B$2:$Z$500,24,0)</f>
        <v/>
      </c>
      <c r="AB2732" t="str">
        <f>VLOOKUP($D2732,metadata!$B$2:$Z$500,25,0)</f>
        <v/>
      </c>
      <c r="AF2732">
        <f>IF(AE2732="",V2732,AE2732)</f>
        <v>60</v>
      </c>
    </row>
    <row r="2733" spans="3:32" x14ac:dyDescent="0.3">
      <c r="C2733">
        <v>2733</v>
      </c>
      <c r="D2733" t="str">
        <f t="shared" si="76"/>
        <v>61-togatta</v>
      </c>
      <c r="E2733" t="str">
        <f>VLOOKUP($D2733,metadata!$B$2:$S$500,2,0)</f>
        <v>ichijo, N</v>
      </c>
      <c r="F2733" t="str">
        <f>VLOOKUP($D2733,metadata!$B$2:$S$500,3,0)</f>
        <v>DISJUNCTIVE CLINE OF CRITICAL PHOTOPERIOD IN THE REPRODUCTIVE DIAPAUSE OF DROSOPHILA LACERTOSA</v>
      </c>
      <c r="G2733" t="str">
        <f>VLOOKUP($D2733,metadata!$B$2:$S$500,4,0)</f>
        <v>http://onlinelibrary.wiley.com/doi/10.1111/j.1558-5646.1986.tb00482.x/epdf</v>
      </c>
      <c r="H2733" t="str">
        <f>VLOOKUP($D2733,metadata!$B$2:$S$500,5,0)</f>
        <v>y-ask</v>
      </c>
      <c r="I2733" t="str">
        <f>VLOOKUP($D2733,metadata!$B$2:$S$500,6,0)</f>
        <v>a</v>
      </c>
      <c r="J2733" t="str">
        <f>VLOOKUP($D2733,metadata!$B$2:$S$500,7,0)</f>
        <v>i</v>
      </c>
      <c r="K2733">
        <f>VLOOKUP($D2733,metadata!$B$2:$S$500,8,0)</f>
        <v>13</v>
      </c>
      <c r="L2733">
        <f>VLOOKUP($D2733,metadata!$B$2:$S$500,9,0)</f>
        <v>7</v>
      </c>
      <c r="M2733" t="str">
        <f>VLOOKUP($D2733,metadata!$B$2:$S$500,10,0)</f>
        <v/>
      </c>
      <c r="N2733" t="str">
        <f>VLOOKUP($D2733,metadata!$B$2:$S$500,11,0)</f>
        <v>Drosophila lacertosa</v>
      </c>
      <c r="O2733" t="str">
        <f>VLOOKUP($D2733,metadata!$B$2:$S$500,12,0)</f>
        <v>diptera</v>
      </c>
      <c r="P2733" t="str">
        <f>VLOOKUP($D2733,metadata!$B$2:$S$500,13,0)</f>
        <v>togatta</v>
      </c>
      <c r="Q2733">
        <f>VLOOKUP($D2733,metadata!$B$2:$S$500,14,0)</f>
        <v>38.125104166666702</v>
      </c>
      <c r="R2733">
        <f>VLOOKUP($D2733,metadata!$B$2:$S$500,15,0)</f>
        <v>140.572222222222</v>
      </c>
      <c r="S2733" t="str">
        <f>VLOOKUP($D2733,metadata!$B$2:$S$500,16,0)</f>
        <v/>
      </c>
      <c r="T2733">
        <f>VLOOKUP($D2733,metadata!$B$2:$S$500,17,0)</f>
        <v>300</v>
      </c>
      <c r="U2733" t="str">
        <f>VLOOKUP($D2733,metadata!$B$2:$S$500,18,0)</f>
        <v/>
      </c>
      <c r="V2733">
        <f>VLOOKUP($D2733,metadata!$B$2:$Z$500,19,0)</f>
        <v>60</v>
      </c>
      <c r="W2733" t="str">
        <f>VLOOKUP($D2733,metadata!$B$2:$Z$500,20,0)</f>
        <v>global average</v>
      </c>
      <c r="X2733" t="str">
        <f>VLOOKUP($D2733,metadata!$B$2:$Z$500,21,0)</f>
        <v/>
      </c>
      <c r="Y2733" t="str">
        <f>VLOOKUP($D2733,metadata!$B$2:$Z$500,22,0)</f>
        <v/>
      </c>
      <c r="Z2733" t="str">
        <f>VLOOKUP($D2733,metadata!$B$2:$Z$500,23,0)</f>
        <v/>
      </c>
      <c r="AA2733" t="str">
        <f>VLOOKUP($D2733,metadata!$B$2:$Z$500,24,0)</f>
        <v/>
      </c>
      <c r="AB2733" t="str">
        <f>VLOOKUP($D2733,metadata!$B$2:$Z$500,25,0)</f>
        <v/>
      </c>
      <c r="AF2733">
        <f>IF(AE2733="",V2733,AE2733)</f>
        <v>60</v>
      </c>
    </row>
    <row r="2734" spans="3:32" x14ac:dyDescent="0.3">
      <c r="C2734">
        <v>2734</v>
      </c>
      <c r="D2734" t="str">
        <f t="shared" si="76"/>
        <v>61-togatta</v>
      </c>
      <c r="E2734" t="str">
        <f>VLOOKUP($D2734,metadata!$B$2:$S$500,2,0)</f>
        <v>ichijo, N</v>
      </c>
      <c r="F2734" t="str">
        <f>VLOOKUP($D2734,metadata!$B$2:$S$500,3,0)</f>
        <v>DISJUNCTIVE CLINE OF CRITICAL PHOTOPERIOD IN THE REPRODUCTIVE DIAPAUSE OF DROSOPHILA LACERTOSA</v>
      </c>
      <c r="G2734" t="str">
        <f>VLOOKUP($D2734,metadata!$B$2:$S$500,4,0)</f>
        <v>http://onlinelibrary.wiley.com/doi/10.1111/j.1558-5646.1986.tb00482.x/epdf</v>
      </c>
      <c r="H2734" t="str">
        <f>VLOOKUP($D2734,metadata!$B$2:$S$500,5,0)</f>
        <v>y-ask</v>
      </c>
      <c r="I2734" t="str">
        <f>VLOOKUP($D2734,metadata!$B$2:$S$500,6,0)</f>
        <v>a</v>
      </c>
      <c r="J2734" t="str">
        <f>VLOOKUP($D2734,metadata!$B$2:$S$500,7,0)</f>
        <v>i</v>
      </c>
      <c r="K2734">
        <f>VLOOKUP($D2734,metadata!$B$2:$S$500,8,0)</f>
        <v>13</v>
      </c>
      <c r="L2734">
        <f>VLOOKUP($D2734,metadata!$B$2:$S$500,9,0)</f>
        <v>7</v>
      </c>
      <c r="M2734" t="str">
        <f>VLOOKUP($D2734,metadata!$B$2:$S$500,10,0)</f>
        <v/>
      </c>
      <c r="N2734" t="str">
        <f>VLOOKUP($D2734,metadata!$B$2:$S$500,11,0)</f>
        <v>Drosophila lacertosa</v>
      </c>
      <c r="O2734" t="str">
        <f>VLOOKUP($D2734,metadata!$B$2:$S$500,12,0)</f>
        <v>diptera</v>
      </c>
      <c r="P2734" t="str">
        <f>VLOOKUP($D2734,metadata!$B$2:$S$500,13,0)</f>
        <v>togatta</v>
      </c>
      <c r="Q2734">
        <f>VLOOKUP($D2734,metadata!$B$2:$S$500,14,0)</f>
        <v>38.125104166666702</v>
      </c>
      <c r="R2734">
        <f>VLOOKUP($D2734,metadata!$B$2:$S$500,15,0)</f>
        <v>140.572222222222</v>
      </c>
      <c r="S2734" t="str">
        <f>VLOOKUP($D2734,metadata!$B$2:$S$500,16,0)</f>
        <v/>
      </c>
      <c r="T2734">
        <f>VLOOKUP($D2734,metadata!$B$2:$S$500,17,0)</f>
        <v>300</v>
      </c>
      <c r="U2734" t="str">
        <f>VLOOKUP($D2734,metadata!$B$2:$S$500,18,0)</f>
        <v/>
      </c>
      <c r="V2734">
        <f>VLOOKUP($D2734,metadata!$B$2:$Z$500,19,0)</f>
        <v>60</v>
      </c>
      <c r="W2734" t="str">
        <f>VLOOKUP($D2734,metadata!$B$2:$Z$500,20,0)</f>
        <v>global average</v>
      </c>
      <c r="X2734" t="str">
        <f>VLOOKUP($D2734,metadata!$B$2:$Z$500,21,0)</f>
        <v/>
      </c>
      <c r="Y2734" t="str">
        <f>VLOOKUP($D2734,metadata!$B$2:$Z$500,22,0)</f>
        <v/>
      </c>
      <c r="Z2734" t="str">
        <f>VLOOKUP($D2734,metadata!$B$2:$Z$500,23,0)</f>
        <v/>
      </c>
      <c r="AA2734" t="str">
        <f>VLOOKUP($D2734,metadata!$B$2:$Z$500,24,0)</f>
        <v/>
      </c>
      <c r="AB2734" t="str">
        <f>VLOOKUP($D2734,metadata!$B$2:$Z$500,25,0)</f>
        <v/>
      </c>
      <c r="AF2734">
        <f>IF(AE2734="",V2734,AE2734)</f>
        <v>60</v>
      </c>
    </row>
    <row r="2735" spans="3:32" x14ac:dyDescent="0.3">
      <c r="C2735">
        <v>2735</v>
      </c>
      <c r="D2735" t="str">
        <f t="shared" si="76"/>
        <v>61-togatta</v>
      </c>
      <c r="E2735" t="str">
        <f>VLOOKUP($D2735,metadata!$B$2:$S$500,2,0)</f>
        <v>ichijo, N</v>
      </c>
      <c r="F2735" t="str">
        <f>VLOOKUP($D2735,metadata!$B$2:$S$500,3,0)</f>
        <v>DISJUNCTIVE CLINE OF CRITICAL PHOTOPERIOD IN THE REPRODUCTIVE DIAPAUSE OF DROSOPHILA LACERTOSA</v>
      </c>
      <c r="G2735" t="str">
        <f>VLOOKUP($D2735,metadata!$B$2:$S$500,4,0)</f>
        <v>http://onlinelibrary.wiley.com/doi/10.1111/j.1558-5646.1986.tb00482.x/epdf</v>
      </c>
      <c r="H2735" t="str">
        <f>VLOOKUP($D2735,metadata!$B$2:$S$500,5,0)</f>
        <v>y-ask</v>
      </c>
      <c r="I2735" t="str">
        <f>VLOOKUP($D2735,metadata!$B$2:$S$500,6,0)</f>
        <v>a</v>
      </c>
      <c r="J2735" t="str">
        <f>VLOOKUP($D2735,metadata!$B$2:$S$500,7,0)</f>
        <v>i</v>
      </c>
      <c r="K2735">
        <f>VLOOKUP($D2735,metadata!$B$2:$S$500,8,0)</f>
        <v>13</v>
      </c>
      <c r="L2735">
        <f>VLOOKUP($D2735,metadata!$B$2:$S$500,9,0)</f>
        <v>7</v>
      </c>
      <c r="M2735" t="str">
        <f>VLOOKUP($D2735,metadata!$B$2:$S$500,10,0)</f>
        <v/>
      </c>
      <c r="N2735" t="str">
        <f>VLOOKUP($D2735,metadata!$B$2:$S$500,11,0)</f>
        <v>Drosophila lacertosa</v>
      </c>
      <c r="O2735" t="str">
        <f>VLOOKUP($D2735,metadata!$B$2:$S$500,12,0)</f>
        <v>diptera</v>
      </c>
      <c r="P2735" t="str">
        <f>VLOOKUP($D2735,metadata!$B$2:$S$500,13,0)</f>
        <v>togatta</v>
      </c>
      <c r="Q2735">
        <f>VLOOKUP($D2735,metadata!$B$2:$S$500,14,0)</f>
        <v>38.125104166666702</v>
      </c>
      <c r="R2735">
        <f>VLOOKUP($D2735,metadata!$B$2:$S$500,15,0)</f>
        <v>140.572222222222</v>
      </c>
      <c r="S2735" t="str">
        <f>VLOOKUP($D2735,metadata!$B$2:$S$500,16,0)</f>
        <v/>
      </c>
      <c r="T2735">
        <f>VLOOKUP($D2735,metadata!$B$2:$S$500,17,0)</f>
        <v>300</v>
      </c>
      <c r="U2735" t="str">
        <f>VLOOKUP($D2735,metadata!$B$2:$S$500,18,0)</f>
        <v/>
      </c>
      <c r="V2735">
        <f>VLOOKUP($D2735,metadata!$B$2:$Z$500,19,0)</f>
        <v>60</v>
      </c>
      <c r="W2735" t="str">
        <f>VLOOKUP($D2735,metadata!$B$2:$Z$500,20,0)</f>
        <v>global average</v>
      </c>
      <c r="X2735" t="str">
        <f>VLOOKUP($D2735,metadata!$B$2:$Z$500,21,0)</f>
        <v/>
      </c>
      <c r="Y2735" t="str">
        <f>VLOOKUP($D2735,metadata!$B$2:$Z$500,22,0)</f>
        <v/>
      </c>
      <c r="Z2735" t="str">
        <f>VLOOKUP($D2735,metadata!$B$2:$Z$500,23,0)</f>
        <v/>
      </c>
      <c r="AA2735" t="str">
        <f>VLOOKUP($D2735,metadata!$B$2:$Z$500,24,0)</f>
        <v/>
      </c>
      <c r="AB2735" t="str">
        <f>VLOOKUP($D2735,metadata!$B$2:$Z$500,25,0)</f>
        <v/>
      </c>
      <c r="AF2735">
        <f>IF(AE2735="",V2735,AE2735)</f>
        <v>60</v>
      </c>
    </row>
    <row r="2736" spans="3:32" x14ac:dyDescent="0.3">
      <c r="C2736">
        <v>2736</v>
      </c>
      <c r="D2736" t="str">
        <f t="shared" si="76"/>
        <v>61-togatta</v>
      </c>
      <c r="E2736" t="str">
        <f>VLOOKUP($D2736,metadata!$B$2:$S$500,2,0)</f>
        <v>ichijo, N</v>
      </c>
      <c r="F2736" t="str">
        <f>VLOOKUP($D2736,metadata!$B$2:$S$500,3,0)</f>
        <v>DISJUNCTIVE CLINE OF CRITICAL PHOTOPERIOD IN THE REPRODUCTIVE DIAPAUSE OF DROSOPHILA LACERTOSA</v>
      </c>
      <c r="G2736" t="str">
        <f>VLOOKUP($D2736,metadata!$B$2:$S$500,4,0)</f>
        <v>http://onlinelibrary.wiley.com/doi/10.1111/j.1558-5646.1986.tb00482.x/epdf</v>
      </c>
      <c r="H2736" t="str">
        <f>VLOOKUP($D2736,metadata!$B$2:$S$500,5,0)</f>
        <v>y-ask</v>
      </c>
      <c r="I2736" t="str">
        <f>VLOOKUP($D2736,metadata!$B$2:$S$500,6,0)</f>
        <v>a</v>
      </c>
      <c r="J2736" t="str">
        <f>VLOOKUP($D2736,metadata!$B$2:$S$500,7,0)</f>
        <v>i</v>
      </c>
      <c r="K2736">
        <f>VLOOKUP($D2736,metadata!$B$2:$S$500,8,0)</f>
        <v>13</v>
      </c>
      <c r="L2736">
        <f>VLOOKUP($D2736,metadata!$B$2:$S$500,9,0)</f>
        <v>7</v>
      </c>
      <c r="M2736" t="str">
        <f>VLOOKUP($D2736,metadata!$B$2:$S$500,10,0)</f>
        <v/>
      </c>
      <c r="N2736" t="str">
        <f>VLOOKUP($D2736,metadata!$B$2:$S$500,11,0)</f>
        <v>Drosophila lacertosa</v>
      </c>
      <c r="O2736" t="str">
        <f>VLOOKUP($D2736,metadata!$B$2:$S$500,12,0)</f>
        <v>diptera</v>
      </c>
      <c r="P2736" t="str">
        <f>VLOOKUP($D2736,metadata!$B$2:$S$500,13,0)</f>
        <v>togatta</v>
      </c>
      <c r="Q2736">
        <f>VLOOKUP($D2736,metadata!$B$2:$S$500,14,0)</f>
        <v>38.125104166666702</v>
      </c>
      <c r="R2736">
        <f>VLOOKUP($D2736,metadata!$B$2:$S$500,15,0)</f>
        <v>140.572222222222</v>
      </c>
      <c r="S2736" t="str">
        <f>VLOOKUP($D2736,metadata!$B$2:$S$500,16,0)</f>
        <v/>
      </c>
      <c r="T2736">
        <f>VLOOKUP($D2736,metadata!$B$2:$S$500,17,0)</f>
        <v>300</v>
      </c>
      <c r="U2736" t="str">
        <f>VLOOKUP($D2736,metadata!$B$2:$S$500,18,0)</f>
        <v/>
      </c>
      <c r="V2736">
        <f>VLOOKUP($D2736,metadata!$B$2:$Z$500,19,0)</f>
        <v>60</v>
      </c>
      <c r="W2736" t="str">
        <f>VLOOKUP($D2736,metadata!$B$2:$Z$500,20,0)</f>
        <v>global average</v>
      </c>
      <c r="X2736" t="str">
        <f>VLOOKUP($D2736,metadata!$B$2:$Z$500,21,0)</f>
        <v/>
      </c>
      <c r="Y2736" t="str">
        <f>VLOOKUP($D2736,metadata!$B$2:$Z$500,22,0)</f>
        <v/>
      </c>
      <c r="Z2736" t="str">
        <f>VLOOKUP($D2736,metadata!$B$2:$Z$500,23,0)</f>
        <v/>
      </c>
      <c r="AA2736" t="str">
        <f>VLOOKUP($D2736,metadata!$B$2:$Z$500,24,0)</f>
        <v/>
      </c>
      <c r="AB2736" t="str">
        <f>VLOOKUP($D2736,metadata!$B$2:$Z$500,25,0)</f>
        <v/>
      </c>
      <c r="AF2736">
        <f>IF(AE2736="",V2736,AE2736)</f>
        <v>60</v>
      </c>
    </row>
    <row r="2737" spans="3:32" x14ac:dyDescent="0.3">
      <c r="C2737">
        <v>2737</v>
      </c>
      <c r="D2737" t="str">
        <f t="shared" si="76"/>
        <v>61-yugashima</v>
      </c>
      <c r="E2737" t="str">
        <f>VLOOKUP($D2737,metadata!$B$2:$S$500,2,0)</f>
        <v>ichijo, N</v>
      </c>
      <c r="F2737" t="str">
        <f>VLOOKUP($D2737,metadata!$B$2:$S$500,3,0)</f>
        <v>DISJUNCTIVE CLINE OF CRITICAL PHOTOPERIOD IN THE REPRODUCTIVE DIAPAUSE OF DROSOPHILA LACERTOSA</v>
      </c>
      <c r="G2737" t="str">
        <f>VLOOKUP($D2737,metadata!$B$2:$S$500,4,0)</f>
        <v>http://onlinelibrary.wiley.com/doi/10.1111/j.1558-5646.1986.tb00482.x/epdf</v>
      </c>
      <c r="H2737" t="str">
        <f>VLOOKUP($D2737,metadata!$B$2:$S$500,5,0)</f>
        <v>y-ask</v>
      </c>
      <c r="I2737" t="str">
        <f>VLOOKUP($D2737,metadata!$B$2:$S$500,6,0)</f>
        <v>a</v>
      </c>
      <c r="J2737" t="str">
        <f>VLOOKUP($D2737,metadata!$B$2:$S$500,7,0)</f>
        <v>i</v>
      </c>
      <c r="K2737">
        <f>VLOOKUP($D2737,metadata!$B$2:$S$500,8,0)</f>
        <v>13</v>
      </c>
      <c r="L2737">
        <f>VLOOKUP($D2737,metadata!$B$2:$S$500,9,0)</f>
        <v>7</v>
      </c>
      <c r="M2737" t="str">
        <f>VLOOKUP($D2737,metadata!$B$2:$S$500,10,0)</f>
        <v/>
      </c>
      <c r="N2737" t="str">
        <f>VLOOKUP($D2737,metadata!$B$2:$S$500,11,0)</f>
        <v>Drosophila lacertosa</v>
      </c>
      <c r="O2737" t="str">
        <f>VLOOKUP($D2737,metadata!$B$2:$S$500,12,0)</f>
        <v>diptera</v>
      </c>
      <c r="P2737" t="str">
        <f>VLOOKUP($D2737,metadata!$B$2:$S$500,13,0)</f>
        <v>yugashima</v>
      </c>
      <c r="Q2737">
        <f>VLOOKUP($D2737,metadata!$B$2:$S$500,14,0)</f>
        <v>34.893055555555598</v>
      </c>
      <c r="R2737">
        <f>VLOOKUP($D2737,metadata!$B$2:$S$500,15,0)</f>
        <v>138.930555555556</v>
      </c>
      <c r="S2737" t="str">
        <f>VLOOKUP($D2737,metadata!$B$2:$S$500,16,0)</f>
        <v/>
      </c>
      <c r="T2737">
        <f>VLOOKUP($D2737,metadata!$B$2:$S$500,17,0)</f>
        <v>230</v>
      </c>
      <c r="U2737" t="str">
        <f>VLOOKUP($D2737,metadata!$B$2:$S$500,18,0)</f>
        <v/>
      </c>
      <c r="V2737">
        <f>VLOOKUP($D2737,metadata!$B$2:$Z$500,19,0)</f>
        <v>60</v>
      </c>
      <c r="W2737" t="str">
        <f>VLOOKUP($D2737,metadata!$B$2:$Z$500,20,0)</f>
        <v>global average</v>
      </c>
      <c r="X2737" t="str">
        <f>VLOOKUP($D2737,metadata!$B$2:$Z$500,21,0)</f>
        <v/>
      </c>
      <c r="Y2737" t="str">
        <f>VLOOKUP($D2737,metadata!$B$2:$Z$500,22,0)</f>
        <v/>
      </c>
      <c r="Z2737" t="str">
        <f>VLOOKUP($D2737,metadata!$B$2:$Z$500,23,0)</f>
        <v/>
      </c>
      <c r="AA2737" t="str">
        <f>VLOOKUP($D2737,metadata!$B$2:$Z$500,24,0)</f>
        <v/>
      </c>
      <c r="AB2737" t="str">
        <f>VLOOKUP($D2737,metadata!$B$2:$Z$500,25,0)</f>
        <v/>
      </c>
      <c r="AF2737">
        <f>IF(AE2737="",V2737,AE2737)</f>
        <v>60</v>
      </c>
    </row>
    <row r="2738" spans="3:32" x14ac:dyDescent="0.3">
      <c r="C2738">
        <v>2738</v>
      </c>
      <c r="D2738" t="str">
        <f t="shared" si="76"/>
        <v>61-yugashima</v>
      </c>
      <c r="E2738" t="str">
        <f>VLOOKUP($D2738,metadata!$B$2:$S$500,2,0)</f>
        <v>ichijo, N</v>
      </c>
      <c r="F2738" t="str">
        <f>VLOOKUP($D2738,metadata!$B$2:$S$500,3,0)</f>
        <v>DISJUNCTIVE CLINE OF CRITICAL PHOTOPERIOD IN THE REPRODUCTIVE DIAPAUSE OF DROSOPHILA LACERTOSA</v>
      </c>
      <c r="G2738" t="str">
        <f>VLOOKUP($D2738,metadata!$B$2:$S$500,4,0)</f>
        <v>http://onlinelibrary.wiley.com/doi/10.1111/j.1558-5646.1986.tb00482.x/epdf</v>
      </c>
      <c r="H2738" t="str">
        <f>VLOOKUP($D2738,metadata!$B$2:$S$500,5,0)</f>
        <v>y-ask</v>
      </c>
      <c r="I2738" t="str">
        <f>VLOOKUP($D2738,metadata!$B$2:$S$500,6,0)</f>
        <v>a</v>
      </c>
      <c r="J2738" t="str">
        <f>VLOOKUP($D2738,metadata!$B$2:$S$500,7,0)</f>
        <v>i</v>
      </c>
      <c r="K2738">
        <f>VLOOKUP($D2738,metadata!$B$2:$S$500,8,0)</f>
        <v>13</v>
      </c>
      <c r="L2738">
        <f>VLOOKUP($D2738,metadata!$B$2:$S$500,9,0)</f>
        <v>7</v>
      </c>
      <c r="M2738" t="str">
        <f>VLOOKUP($D2738,metadata!$B$2:$S$500,10,0)</f>
        <v/>
      </c>
      <c r="N2738" t="str">
        <f>VLOOKUP($D2738,metadata!$B$2:$S$500,11,0)</f>
        <v>Drosophila lacertosa</v>
      </c>
      <c r="O2738" t="str">
        <f>VLOOKUP($D2738,metadata!$B$2:$S$500,12,0)</f>
        <v>diptera</v>
      </c>
      <c r="P2738" t="str">
        <f>VLOOKUP($D2738,metadata!$B$2:$S$500,13,0)</f>
        <v>yugashima</v>
      </c>
      <c r="Q2738">
        <f>VLOOKUP($D2738,metadata!$B$2:$S$500,14,0)</f>
        <v>34.893055555555598</v>
      </c>
      <c r="R2738">
        <f>VLOOKUP($D2738,metadata!$B$2:$S$500,15,0)</f>
        <v>138.930555555556</v>
      </c>
      <c r="S2738" t="str">
        <f>VLOOKUP($D2738,metadata!$B$2:$S$500,16,0)</f>
        <v/>
      </c>
      <c r="T2738">
        <f>VLOOKUP($D2738,metadata!$B$2:$S$500,17,0)</f>
        <v>230</v>
      </c>
      <c r="U2738" t="str">
        <f>VLOOKUP($D2738,metadata!$B$2:$S$500,18,0)</f>
        <v/>
      </c>
      <c r="V2738">
        <f>VLOOKUP($D2738,metadata!$B$2:$Z$500,19,0)</f>
        <v>60</v>
      </c>
      <c r="W2738" t="str">
        <f>VLOOKUP($D2738,metadata!$B$2:$Z$500,20,0)</f>
        <v>global average</v>
      </c>
      <c r="X2738" t="str">
        <f>VLOOKUP($D2738,metadata!$B$2:$Z$500,21,0)</f>
        <v/>
      </c>
      <c r="Y2738" t="str">
        <f>VLOOKUP($D2738,metadata!$B$2:$Z$500,22,0)</f>
        <v/>
      </c>
      <c r="Z2738" t="str">
        <f>VLOOKUP($D2738,metadata!$B$2:$Z$500,23,0)</f>
        <v/>
      </c>
      <c r="AA2738" t="str">
        <f>VLOOKUP($D2738,metadata!$B$2:$Z$500,24,0)</f>
        <v/>
      </c>
      <c r="AB2738" t="str">
        <f>VLOOKUP($D2738,metadata!$B$2:$Z$500,25,0)</f>
        <v/>
      </c>
      <c r="AF2738">
        <f>IF(AE2738="",V2738,AE2738)</f>
        <v>60</v>
      </c>
    </row>
    <row r="2739" spans="3:32" x14ac:dyDescent="0.3">
      <c r="C2739">
        <v>2739</v>
      </c>
      <c r="D2739" t="str">
        <f t="shared" si="76"/>
        <v>61-yugashima</v>
      </c>
      <c r="E2739" t="str">
        <f>VLOOKUP($D2739,metadata!$B$2:$S$500,2,0)</f>
        <v>ichijo, N</v>
      </c>
      <c r="F2739" t="str">
        <f>VLOOKUP($D2739,metadata!$B$2:$S$500,3,0)</f>
        <v>DISJUNCTIVE CLINE OF CRITICAL PHOTOPERIOD IN THE REPRODUCTIVE DIAPAUSE OF DROSOPHILA LACERTOSA</v>
      </c>
      <c r="G2739" t="str">
        <f>VLOOKUP($D2739,metadata!$B$2:$S$500,4,0)</f>
        <v>http://onlinelibrary.wiley.com/doi/10.1111/j.1558-5646.1986.tb00482.x/epdf</v>
      </c>
      <c r="H2739" t="str">
        <f>VLOOKUP($D2739,metadata!$B$2:$S$500,5,0)</f>
        <v>y-ask</v>
      </c>
      <c r="I2739" t="str">
        <f>VLOOKUP($D2739,metadata!$B$2:$S$500,6,0)</f>
        <v>a</v>
      </c>
      <c r="J2739" t="str">
        <f>VLOOKUP($D2739,metadata!$B$2:$S$500,7,0)</f>
        <v>i</v>
      </c>
      <c r="K2739">
        <f>VLOOKUP($D2739,metadata!$B$2:$S$500,8,0)</f>
        <v>13</v>
      </c>
      <c r="L2739">
        <f>VLOOKUP($D2739,metadata!$B$2:$S$500,9,0)</f>
        <v>7</v>
      </c>
      <c r="M2739" t="str">
        <f>VLOOKUP($D2739,metadata!$B$2:$S$500,10,0)</f>
        <v/>
      </c>
      <c r="N2739" t="str">
        <f>VLOOKUP($D2739,metadata!$B$2:$S$500,11,0)</f>
        <v>Drosophila lacertosa</v>
      </c>
      <c r="O2739" t="str">
        <f>VLOOKUP($D2739,metadata!$B$2:$S$500,12,0)</f>
        <v>diptera</v>
      </c>
      <c r="P2739" t="str">
        <f>VLOOKUP($D2739,metadata!$B$2:$S$500,13,0)</f>
        <v>yugashima</v>
      </c>
      <c r="Q2739">
        <f>VLOOKUP($D2739,metadata!$B$2:$S$500,14,0)</f>
        <v>34.893055555555598</v>
      </c>
      <c r="R2739">
        <f>VLOOKUP($D2739,metadata!$B$2:$S$500,15,0)</f>
        <v>138.930555555556</v>
      </c>
      <c r="S2739" t="str">
        <f>VLOOKUP($D2739,metadata!$B$2:$S$500,16,0)</f>
        <v/>
      </c>
      <c r="T2739">
        <f>VLOOKUP($D2739,metadata!$B$2:$S$500,17,0)</f>
        <v>230</v>
      </c>
      <c r="U2739" t="str">
        <f>VLOOKUP($D2739,metadata!$B$2:$S$500,18,0)</f>
        <v/>
      </c>
      <c r="V2739">
        <f>VLOOKUP($D2739,metadata!$B$2:$Z$500,19,0)</f>
        <v>60</v>
      </c>
      <c r="W2739" t="str">
        <f>VLOOKUP($D2739,metadata!$B$2:$Z$500,20,0)</f>
        <v>global average</v>
      </c>
      <c r="X2739" t="str">
        <f>VLOOKUP($D2739,metadata!$B$2:$Z$500,21,0)</f>
        <v/>
      </c>
      <c r="Y2739" t="str">
        <f>VLOOKUP($D2739,metadata!$B$2:$Z$500,22,0)</f>
        <v/>
      </c>
      <c r="Z2739" t="str">
        <f>VLOOKUP($D2739,metadata!$B$2:$Z$500,23,0)</f>
        <v/>
      </c>
      <c r="AA2739" t="str">
        <f>VLOOKUP($D2739,metadata!$B$2:$Z$500,24,0)</f>
        <v/>
      </c>
      <c r="AB2739" t="str">
        <f>VLOOKUP($D2739,metadata!$B$2:$Z$500,25,0)</f>
        <v/>
      </c>
      <c r="AF2739">
        <f>IF(AE2739="",V2739,AE2739)</f>
        <v>60</v>
      </c>
    </row>
    <row r="2740" spans="3:32" x14ac:dyDescent="0.3">
      <c r="C2740">
        <v>2740</v>
      </c>
      <c r="D2740" t="str">
        <f t="shared" si="76"/>
        <v>61-yugashima</v>
      </c>
      <c r="E2740" t="str">
        <f>VLOOKUP($D2740,metadata!$B$2:$S$500,2,0)</f>
        <v>ichijo, N</v>
      </c>
      <c r="F2740" t="str">
        <f>VLOOKUP($D2740,metadata!$B$2:$S$500,3,0)</f>
        <v>DISJUNCTIVE CLINE OF CRITICAL PHOTOPERIOD IN THE REPRODUCTIVE DIAPAUSE OF DROSOPHILA LACERTOSA</v>
      </c>
      <c r="G2740" t="str">
        <f>VLOOKUP($D2740,metadata!$B$2:$S$500,4,0)</f>
        <v>http://onlinelibrary.wiley.com/doi/10.1111/j.1558-5646.1986.tb00482.x/epdf</v>
      </c>
      <c r="H2740" t="str">
        <f>VLOOKUP($D2740,metadata!$B$2:$S$500,5,0)</f>
        <v>y-ask</v>
      </c>
      <c r="I2740" t="str">
        <f>VLOOKUP($D2740,metadata!$B$2:$S$500,6,0)</f>
        <v>a</v>
      </c>
      <c r="J2740" t="str">
        <f>VLOOKUP($D2740,metadata!$B$2:$S$500,7,0)</f>
        <v>i</v>
      </c>
      <c r="K2740">
        <f>VLOOKUP($D2740,metadata!$B$2:$S$500,8,0)</f>
        <v>13</v>
      </c>
      <c r="L2740">
        <f>VLOOKUP($D2740,metadata!$B$2:$S$500,9,0)</f>
        <v>7</v>
      </c>
      <c r="M2740" t="str">
        <f>VLOOKUP($D2740,metadata!$B$2:$S$500,10,0)</f>
        <v/>
      </c>
      <c r="N2740" t="str">
        <f>VLOOKUP($D2740,metadata!$B$2:$S$500,11,0)</f>
        <v>Drosophila lacertosa</v>
      </c>
      <c r="O2740" t="str">
        <f>VLOOKUP($D2740,metadata!$B$2:$S$500,12,0)</f>
        <v>diptera</v>
      </c>
      <c r="P2740" t="str">
        <f>VLOOKUP($D2740,metadata!$B$2:$S$500,13,0)</f>
        <v>yugashima</v>
      </c>
      <c r="Q2740">
        <f>VLOOKUP($D2740,metadata!$B$2:$S$500,14,0)</f>
        <v>34.893055555555598</v>
      </c>
      <c r="R2740">
        <f>VLOOKUP($D2740,metadata!$B$2:$S$500,15,0)</f>
        <v>138.930555555556</v>
      </c>
      <c r="S2740" t="str">
        <f>VLOOKUP($D2740,metadata!$B$2:$S$500,16,0)</f>
        <v/>
      </c>
      <c r="T2740">
        <f>VLOOKUP($D2740,metadata!$B$2:$S$500,17,0)</f>
        <v>230</v>
      </c>
      <c r="U2740" t="str">
        <f>VLOOKUP($D2740,metadata!$B$2:$S$500,18,0)</f>
        <v/>
      </c>
      <c r="V2740">
        <f>VLOOKUP($D2740,metadata!$B$2:$Z$500,19,0)</f>
        <v>60</v>
      </c>
      <c r="W2740" t="str">
        <f>VLOOKUP($D2740,metadata!$B$2:$Z$500,20,0)</f>
        <v>global average</v>
      </c>
      <c r="X2740" t="str">
        <f>VLOOKUP($D2740,metadata!$B$2:$Z$500,21,0)</f>
        <v/>
      </c>
      <c r="Y2740" t="str">
        <f>VLOOKUP($D2740,metadata!$B$2:$Z$500,22,0)</f>
        <v/>
      </c>
      <c r="Z2740" t="str">
        <f>VLOOKUP($D2740,metadata!$B$2:$Z$500,23,0)</f>
        <v/>
      </c>
      <c r="AA2740" t="str">
        <f>VLOOKUP($D2740,metadata!$B$2:$Z$500,24,0)</f>
        <v/>
      </c>
      <c r="AB2740" t="str">
        <f>VLOOKUP($D2740,metadata!$B$2:$Z$500,25,0)</f>
        <v/>
      </c>
      <c r="AF2740">
        <f>IF(AE2740="",V2740,AE2740)</f>
        <v>60</v>
      </c>
    </row>
    <row r="2741" spans="3:32" x14ac:dyDescent="0.3">
      <c r="C2741">
        <v>2741</v>
      </c>
      <c r="D2741" t="str">
        <f t="shared" si="76"/>
        <v>61-yugashima</v>
      </c>
      <c r="E2741" t="str">
        <f>VLOOKUP($D2741,metadata!$B$2:$S$500,2,0)</f>
        <v>ichijo, N</v>
      </c>
      <c r="F2741" t="str">
        <f>VLOOKUP($D2741,metadata!$B$2:$S$500,3,0)</f>
        <v>DISJUNCTIVE CLINE OF CRITICAL PHOTOPERIOD IN THE REPRODUCTIVE DIAPAUSE OF DROSOPHILA LACERTOSA</v>
      </c>
      <c r="G2741" t="str">
        <f>VLOOKUP($D2741,metadata!$B$2:$S$500,4,0)</f>
        <v>http://onlinelibrary.wiley.com/doi/10.1111/j.1558-5646.1986.tb00482.x/epdf</v>
      </c>
      <c r="H2741" t="str">
        <f>VLOOKUP($D2741,metadata!$B$2:$S$500,5,0)</f>
        <v>y-ask</v>
      </c>
      <c r="I2741" t="str">
        <f>VLOOKUP($D2741,metadata!$B$2:$S$500,6,0)</f>
        <v>a</v>
      </c>
      <c r="J2741" t="str">
        <f>VLOOKUP($D2741,metadata!$B$2:$S$500,7,0)</f>
        <v>i</v>
      </c>
      <c r="K2741">
        <f>VLOOKUP($D2741,metadata!$B$2:$S$500,8,0)</f>
        <v>13</v>
      </c>
      <c r="L2741">
        <f>VLOOKUP($D2741,metadata!$B$2:$S$500,9,0)</f>
        <v>7</v>
      </c>
      <c r="M2741" t="str">
        <f>VLOOKUP($D2741,metadata!$B$2:$S$500,10,0)</f>
        <v/>
      </c>
      <c r="N2741" t="str">
        <f>VLOOKUP($D2741,metadata!$B$2:$S$500,11,0)</f>
        <v>Drosophila lacertosa</v>
      </c>
      <c r="O2741" t="str">
        <f>VLOOKUP($D2741,metadata!$B$2:$S$500,12,0)</f>
        <v>diptera</v>
      </c>
      <c r="P2741" t="str">
        <f>VLOOKUP($D2741,metadata!$B$2:$S$500,13,0)</f>
        <v>yugashima</v>
      </c>
      <c r="Q2741">
        <f>VLOOKUP($D2741,metadata!$B$2:$S$500,14,0)</f>
        <v>34.893055555555598</v>
      </c>
      <c r="R2741">
        <f>VLOOKUP($D2741,metadata!$B$2:$S$500,15,0)</f>
        <v>138.930555555556</v>
      </c>
      <c r="S2741" t="str">
        <f>VLOOKUP($D2741,metadata!$B$2:$S$500,16,0)</f>
        <v/>
      </c>
      <c r="T2741">
        <f>VLOOKUP($D2741,metadata!$B$2:$S$500,17,0)</f>
        <v>230</v>
      </c>
      <c r="U2741" t="str">
        <f>VLOOKUP($D2741,metadata!$B$2:$S$500,18,0)</f>
        <v/>
      </c>
      <c r="V2741">
        <f>VLOOKUP($D2741,metadata!$B$2:$Z$500,19,0)</f>
        <v>60</v>
      </c>
      <c r="W2741" t="str">
        <f>VLOOKUP($D2741,metadata!$B$2:$Z$500,20,0)</f>
        <v>global average</v>
      </c>
      <c r="X2741" t="str">
        <f>VLOOKUP($D2741,metadata!$B$2:$Z$500,21,0)</f>
        <v/>
      </c>
      <c r="Y2741" t="str">
        <f>VLOOKUP($D2741,metadata!$B$2:$Z$500,22,0)</f>
        <v/>
      </c>
      <c r="Z2741" t="str">
        <f>VLOOKUP($D2741,metadata!$B$2:$Z$500,23,0)</f>
        <v/>
      </c>
      <c r="AA2741" t="str">
        <f>VLOOKUP($D2741,metadata!$B$2:$Z$500,24,0)</f>
        <v/>
      </c>
      <c r="AB2741" t="str">
        <f>VLOOKUP($D2741,metadata!$B$2:$Z$500,25,0)</f>
        <v/>
      </c>
      <c r="AF2741">
        <f>IF(AE2741="",V2741,AE2741)</f>
        <v>60</v>
      </c>
    </row>
    <row r="2742" spans="3:32" x14ac:dyDescent="0.3">
      <c r="C2742">
        <v>2742</v>
      </c>
      <c r="D2742" t="str">
        <f t="shared" si="76"/>
        <v>61-yugashima</v>
      </c>
      <c r="E2742" t="str">
        <f>VLOOKUP($D2742,metadata!$B$2:$S$500,2,0)</f>
        <v>ichijo, N</v>
      </c>
      <c r="F2742" t="str">
        <f>VLOOKUP($D2742,metadata!$B$2:$S$500,3,0)</f>
        <v>DISJUNCTIVE CLINE OF CRITICAL PHOTOPERIOD IN THE REPRODUCTIVE DIAPAUSE OF DROSOPHILA LACERTOSA</v>
      </c>
      <c r="G2742" t="str">
        <f>VLOOKUP($D2742,metadata!$B$2:$S$500,4,0)</f>
        <v>http://onlinelibrary.wiley.com/doi/10.1111/j.1558-5646.1986.tb00482.x/epdf</v>
      </c>
      <c r="H2742" t="str">
        <f>VLOOKUP($D2742,metadata!$B$2:$S$500,5,0)</f>
        <v>y-ask</v>
      </c>
      <c r="I2742" t="str">
        <f>VLOOKUP($D2742,metadata!$B$2:$S$500,6,0)</f>
        <v>a</v>
      </c>
      <c r="J2742" t="str">
        <f>VLOOKUP($D2742,metadata!$B$2:$S$500,7,0)</f>
        <v>i</v>
      </c>
      <c r="K2742">
        <f>VLOOKUP($D2742,metadata!$B$2:$S$500,8,0)</f>
        <v>13</v>
      </c>
      <c r="L2742">
        <f>VLOOKUP($D2742,metadata!$B$2:$S$500,9,0)</f>
        <v>7</v>
      </c>
      <c r="M2742" t="str">
        <f>VLOOKUP($D2742,metadata!$B$2:$S$500,10,0)</f>
        <v/>
      </c>
      <c r="N2742" t="str">
        <f>VLOOKUP($D2742,metadata!$B$2:$S$500,11,0)</f>
        <v>Drosophila lacertosa</v>
      </c>
      <c r="O2742" t="str">
        <f>VLOOKUP($D2742,metadata!$B$2:$S$500,12,0)</f>
        <v>diptera</v>
      </c>
      <c r="P2742" t="str">
        <f>VLOOKUP($D2742,metadata!$B$2:$S$500,13,0)</f>
        <v>yugashima</v>
      </c>
      <c r="Q2742">
        <f>VLOOKUP($D2742,metadata!$B$2:$S$500,14,0)</f>
        <v>34.893055555555598</v>
      </c>
      <c r="R2742">
        <f>VLOOKUP($D2742,metadata!$B$2:$S$500,15,0)</f>
        <v>138.930555555556</v>
      </c>
      <c r="S2742" t="str">
        <f>VLOOKUP($D2742,metadata!$B$2:$S$500,16,0)</f>
        <v/>
      </c>
      <c r="T2742">
        <f>VLOOKUP($D2742,metadata!$B$2:$S$500,17,0)</f>
        <v>230</v>
      </c>
      <c r="U2742" t="str">
        <f>VLOOKUP($D2742,metadata!$B$2:$S$500,18,0)</f>
        <v/>
      </c>
      <c r="V2742">
        <f>VLOOKUP($D2742,metadata!$B$2:$Z$500,19,0)</f>
        <v>60</v>
      </c>
      <c r="W2742" t="str">
        <f>VLOOKUP($D2742,metadata!$B$2:$Z$500,20,0)</f>
        <v>global average</v>
      </c>
      <c r="X2742" t="str">
        <f>VLOOKUP($D2742,metadata!$B$2:$Z$500,21,0)</f>
        <v/>
      </c>
      <c r="Y2742" t="str">
        <f>VLOOKUP($D2742,metadata!$B$2:$Z$500,22,0)</f>
        <v/>
      </c>
      <c r="Z2742" t="str">
        <f>VLOOKUP($D2742,metadata!$B$2:$Z$500,23,0)</f>
        <v/>
      </c>
      <c r="AA2742" t="str">
        <f>VLOOKUP($D2742,metadata!$B$2:$Z$500,24,0)</f>
        <v/>
      </c>
      <c r="AB2742" t="str">
        <f>VLOOKUP($D2742,metadata!$B$2:$Z$500,25,0)</f>
        <v/>
      </c>
      <c r="AF2742">
        <f>IF(AE2742="",V2742,AE2742)</f>
        <v>60</v>
      </c>
    </row>
    <row r="2743" spans="3:32" x14ac:dyDescent="0.3">
      <c r="C2743">
        <v>2743</v>
      </c>
      <c r="D2743" t="str">
        <f t="shared" si="76"/>
        <v>61-yugashima</v>
      </c>
      <c r="E2743" t="str">
        <f>VLOOKUP($D2743,metadata!$B$2:$S$500,2,0)</f>
        <v>ichijo, N</v>
      </c>
      <c r="F2743" t="str">
        <f>VLOOKUP($D2743,metadata!$B$2:$S$500,3,0)</f>
        <v>DISJUNCTIVE CLINE OF CRITICAL PHOTOPERIOD IN THE REPRODUCTIVE DIAPAUSE OF DROSOPHILA LACERTOSA</v>
      </c>
      <c r="G2743" t="str">
        <f>VLOOKUP($D2743,metadata!$B$2:$S$500,4,0)</f>
        <v>http://onlinelibrary.wiley.com/doi/10.1111/j.1558-5646.1986.tb00482.x/epdf</v>
      </c>
      <c r="H2743" t="str">
        <f>VLOOKUP($D2743,metadata!$B$2:$S$500,5,0)</f>
        <v>y-ask</v>
      </c>
      <c r="I2743" t="str">
        <f>VLOOKUP($D2743,metadata!$B$2:$S$500,6,0)</f>
        <v>a</v>
      </c>
      <c r="J2743" t="str">
        <f>VLOOKUP($D2743,metadata!$B$2:$S$500,7,0)</f>
        <v>i</v>
      </c>
      <c r="K2743">
        <f>VLOOKUP($D2743,metadata!$B$2:$S$500,8,0)</f>
        <v>13</v>
      </c>
      <c r="L2743">
        <f>VLOOKUP($D2743,metadata!$B$2:$S$500,9,0)</f>
        <v>7</v>
      </c>
      <c r="M2743" t="str">
        <f>VLOOKUP($D2743,metadata!$B$2:$S$500,10,0)</f>
        <v/>
      </c>
      <c r="N2743" t="str">
        <f>VLOOKUP($D2743,metadata!$B$2:$S$500,11,0)</f>
        <v>Drosophila lacertosa</v>
      </c>
      <c r="O2743" t="str">
        <f>VLOOKUP($D2743,metadata!$B$2:$S$500,12,0)</f>
        <v>diptera</v>
      </c>
      <c r="P2743" t="str">
        <f>VLOOKUP($D2743,metadata!$B$2:$S$500,13,0)</f>
        <v>yugashima</v>
      </c>
      <c r="Q2743">
        <f>VLOOKUP($D2743,metadata!$B$2:$S$500,14,0)</f>
        <v>34.893055555555598</v>
      </c>
      <c r="R2743">
        <f>VLOOKUP($D2743,metadata!$B$2:$S$500,15,0)</f>
        <v>138.930555555556</v>
      </c>
      <c r="S2743" t="str">
        <f>VLOOKUP($D2743,metadata!$B$2:$S$500,16,0)</f>
        <v/>
      </c>
      <c r="T2743">
        <f>VLOOKUP($D2743,metadata!$B$2:$S$500,17,0)</f>
        <v>230</v>
      </c>
      <c r="U2743" t="str">
        <f>VLOOKUP($D2743,metadata!$B$2:$S$500,18,0)</f>
        <v/>
      </c>
      <c r="V2743">
        <f>VLOOKUP($D2743,metadata!$B$2:$Z$500,19,0)</f>
        <v>60</v>
      </c>
      <c r="W2743" t="str">
        <f>VLOOKUP($D2743,metadata!$B$2:$Z$500,20,0)</f>
        <v>global average</v>
      </c>
      <c r="X2743" t="str">
        <f>VLOOKUP($D2743,metadata!$B$2:$Z$500,21,0)</f>
        <v/>
      </c>
      <c r="Y2743" t="str">
        <f>VLOOKUP($D2743,metadata!$B$2:$Z$500,22,0)</f>
        <v/>
      </c>
      <c r="Z2743" t="str">
        <f>VLOOKUP($D2743,metadata!$B$2:$Z$500,23,0)</f>
        <v/>
      </c>
      <c r="AA2743" t="str">
        <f>VLOOKUP($D2743,metadata!$B$2:$Z$500,24,0)</f>
        <v/>
      </c>
      <c r="AB2743" t="str">
        <f>VLOOKUP($D2743,metadata!$B$2:$Z$500,25,0)</f>
        <v/>
      </c>
      <c r="AF2743">
        <f>IF(AE2743="",V2743,AE2743)</f>
        <v>60</v>
      </c>
    </row>
    <row r="2744" spans="3:32" x14ac:dyDescent="0.3">
      <c r="C2744">
        <v>2744</v>
      </c>
      <c r="D2744" t="str">
        <f t="shared" si="76"/>
        <v>62-Ste_anne</v>
      </c>
      <c r="E2744" t="str">
        <f>VLOOKUP($D2744,metadata!$B$2:$S$500,2,0)</f>
        <v>EERTMOED, GE</v>
      </c>
      <c r="F2744" t="str">
        <f>VLOOKUP($D2744,metadata!$B$2:$S$500,3,0)</f>
        <v>EMBRYONIC DIAPAUSE IN PSOCID, PERIPSOCUS-QUADRIFASCIATUS - PHOTOPERIOD, TEMPERATURE, ONTOGENY AND GEOGRAPHIC VARIATION</v>
      </c>
      <c r="G2744" t="str">
        <f>VLOOKUP($D2744,metadata!$B$2:$S$500,4,0)</f>
        <v>10.1111/j.1365-3032.1978.tb00149.x</v>
      </c>
      <c r="H2744" t="str">
        <f>VLOOKUP($D2744,metadata!$B$2:$S$500,5,0)</f>
        <v>y-ask</v>
      </c>
      <c r="I2744" t="str">
        <f>VLOOKUP($D2744,metadata!$B$2:$S$500,6,0)</f>
        <v>a</v>
      </c>
      <c r="J2744" t="str">
        <f>VLOOKUP($D2744,metadata!$B$2:$S$500,7,0)</f>
        <v>i</v>
      </c>
      <c r="K2744">
        <f>VLOOKUP($D2744,metadata!$B$2:$S$500,8,0)</f>
        <v>15</v>
      </c>
      <c r="L2744">
        <f>VLOOKUP($D2744,metadata!$B$2:$S$500,9,0)</f>
        <v>12</v>
      </c>
      <c r="M2744" t="str">
        <f>VLOOKUP($D2744,metadata!$B$2:$S$500,10,0)</f>
        <v/>
      </c>
      <c r="N2744" t="str">
        <f>VLOOKUP($D2744,metadata!$B$2:$S$500,11,0)</f>
        <v>Peripsocus quadrifasciatus</v>
      </c>
      <c r="O2744" t="str">
        <f>VLOOKUP($D2744,metadata!$B$2:$S$500,12,0)</f>
        <v>psocoptera</v>
      </c>
      <c r="P2744" t="str">
        <f>VLOOKUP($D2744,metadata!$B$2:$S$500,13,0)</f>
        <v>Ste_anne</v>
      </c>
      <c r="Q2744" t="str">
        <f>VLOOKUP($D2744,metadata!$B$2:$S$500,14,0)</f>
        <v>NA</v>
      </c>
      <c r="R2744" t="str">
        <f>VLOOKUP($D2744,metadata!$B$2:$S$500,15,0)</f>
        <v>NA</v>
      </c>
      <c r="S2744" t="str">
        <f>VLOOKUP($D2744,metadata!$B$2:$S$500,16,0)</f>
        <v/>
      </c>
      <c r="T2744">
        <f>VLOOKUP($D2744,metadata!$B$2:$S$500,17,0)</f>
        <v>300</v>
      </c>
      <c r="U2744" t="str">
        <f>VLOOKUP($D2744,metadata!$B$2:$S$500,18,0)</f>
        <v/>
      </c>
      <c r="V2744" t="str">
        <f>VLOOKUP($D2744,metadata!$B$2:$Z$500,19,0)</f>
        <v/>
      </c>
      <c r="W2744" t="str">
        <f>VLOOKUP($D2744,metadata!$B$2:$Z$500,20,0)</f>
        <v/>
      </c>
      <c r="X2744" t="str">
        <f>VLOOKUP($D2744,metadata!$B$2:$Z$500,21,0)</f>
        <v/>
      </c>
      <c r="Y2744" t="str">
        <f>VLOOKUP($D2744,metadata!$B$2:$Z$500,22,0)</f>
        <v/>
      </c>
      <c r="Z2744" t="str">
        <f>VLOOKUP($D2744,metadata!$B$2:$Z$500,23,0)</f>
        <v/>
      </c>
      <c r="AA2744" t="str">
        <f>VLOOKUP($D2744,metadata!$B$2:$Z$500,24,0)</f>
        <v/>
      </c>
      <c r="AB2744" t="str">
        <f>VLOOKUP($D2744,metadata!$B$2:$Z$500,25,0)</f>
        <v>several locations with that name, but nearest is 30' away</v>
      </c>
      <c r="AF2744" t="str">
        <f>IF(AE2744="",V2744,AE2744)</f>
        <v/>
      </c>
    </row>
    <row r="2745" spans="3:32" x14ac:dyDescent="0.3">
      <c r="C2745">
        <v>2745</v>
      </c>
      <c r="D2745" t="str">
        <f t="shared" si="76"/>
        <v>62-Ste_anne</v>
      </c>
      <c r="E2745" t="str">
        <f>VLOOKUP($D2745,metadata!$B$2:$S$500,2,0)</f>
        <v>EERTMOED, GE</v>
      </c>
      <c r="F2745" t="str">
        <f>VLOOKUP($D2745,metadata!$B$2:$S$500,3,0)</f>
        <v>EMBRYONIC DIAPAUSE IN PSOCID, PERIPSOCUS-QUADRIFASCIATUS - PHOTOPERIOD, TEMPERATURE, ONTOGENY AND GEOGRAPHIC VARIATION</v>
      </c>
      <c r="G2745" t="str">
        <f>VLOOKUP($D2745,metadata!$B$2:$S$500,4,0)</f>
        <v>10.1111/j.1365-3032.1978.tb00149.x</v>
      </c>
      <c r="H2745" t="str">
        <f>VLOOKUP($D2745,metadata!$B$2:$S$500,5,0)</f>
        <v>y-ask</v>
      </c>
      <c r="I2745" t="str">
        <f>VLOOKUP($D2745,metadata!$B$2:$S$500,6,0)</f>
        <v>a</v>
      </c>
      <c r="J2745" t="str">
        <f>VLOOKUP($D2745,metadata!$B$2:$S$500,7,0)</f>
        <v>i</v>
      </c>
      <c r="K2745">
        <f>VLOOKUP($D2745,metadata!$B$2:$S$500,8,0)</f>
        <v>15</v>
      </c>
      <c r="L2745">
        <f>VLOOKUP($D2745,metadata!$B$2:$S$500,9,0)</f>
        <v>12</v>
      </c>
      <c r="M2745" t="str">
        <f>VLOOKUP($D2745,metadata!$B$2:$S$500,10,0)</f>
        <v/>
      </c>
      <c r="N2745" t="str">
        <f>VLOOKUP($D2745,metadata!$B$2:$S$500,11,0)</f>
        <v>Peripsocus quadrifasciatus</v>
      </c>
      <c r="O2745" t="str">
        <f>VLOOKUP($D2745,metadata!$B$2:$S$500,12,0)</f>
        <v>psocoptera</v>
      </c>
      <c r="P2745" t="str">
        <f>VLOOKUP($D2745,metadata!$B$2:$S$500,13,0)</f>
        <v>Ste_anne</v>
      </c>
      <c r="Q2745" t="str">
        <f>VLOOKUP($D2745,metadata!$B$2:$S$500,14,0)</f>
        <v>NA</v>
      </c>
      <c r="R2745" t="str">
        <f>VLOOKUP($D2745,metadata!$B$2:$S$500,15,0)</f>
        <v>NA</v>
      </c>
      <c r="S2745" t="str">
        <f>VLOOKUP($D2745,metadata!$B$2:$S$500,16,0)</f>
        <v/>
      </c>
      <c r="T2745">
        <f>VLOOKUP($D2745,metadata!$B$2:$S$500,17,0)</f>
        <v>300</v>
      </c>
      <c r="U2745" t="str">
        <f>VLOOKUP($D2745,metadata!$B$2:$S$500,18,0)</f>
        <v/>
      </c>
      <c r="V2745" t="str">
        <f>VLOOKUP($D2745,metadata!$B$2:$Z$500,19,0)</f>
        <v/>
      </c>
      <c r="W2745" t="str">
        <f>VLOOKUP($D2745,metadata!$B$2:$Z$500,20,0)</f>
        <v/>
      </c>
      <c r="X2745" t="str">
        <f>VLOOKUP($D2745,metadata!$B$2:$Z$500,21,0)</f>
        <v/>
      </c>
      <c r="Y2745" t="str">
        <f>VLOOKUP($D2745,metadata!$B$2:$Z$500,22,0)</f>
        <v/>
      </c>
      <c r="Z2745" t="str">
        <f>VLOOKUP($D2745,metadata!$B$2:$Z$500,23,0)</f>
        <v/>
      </c>
      <c r="AA2745" t="str">
        <f>VLOOKUP($D2745,metadata!$B$2:$Z$500,24,0)</f>
        <v/>
      </c>
      <c r="AB2745" t="str">
        <f>VLOOKUP($D2745,metadata!$B$2:$Z$500,25,0)</f>
        <v>several locations with that name, but nearest is 30' away</v>
      </c>
      <c r="AF2745" t="str">
        <f>IF(AE2745="",V2745,AE2745)</f>
        <v/>
      </c>
    </row>
    <row r="2746" spans="3:32" x14ac:dyDescent="0.3">
      <c r="C2746">
        <v>2746</v>
      </c>
      <c r="D2746" t="str">
        <f t="shared" si="76"/>
        <v>62-Ste_anne</v>
      </c>
      <c r="E2746" t="str">
        <f>VLOOKUP($D2746,metadata!$B$2:$S$500,2,0)</f>
        <v>EERTMOED, GE</v>
      </c>
      <c r="F2746" t="str">
        <f>VLOOKUP($D2746,metadata!$B$2:$S$500,3,0)</f>
        <v>EMBRYONIC DIAPAUSE IN PSOCID, PERIPSOCUS-QUADRIFASCIATUS - PHOTOPERIOD, TEMPERATURE, ONTOGENY AND GEOGRAPHIC VARIATION</v>
      </c>
      <c r="G2746" t="str">
        <f>VLOOKUP($D2746,metadata!$B$2:$S$500,4,0)</f>
        <v>10.1111/j.1365-3032.1978.tb00149.x</v>
      </c>
      <c r="H2746" t="str">
        <f>VLOOKUP($D2746,metadata!$B$2:$S$500,5,0)</f>
        <v>y-ask</v>
      </c>
      <c r="I2746" t="str">
        <f>VLOOKUP($D2746,metadata!$B$2:$S$500,6,0)</f>
        <v>a</v>
      </c>
      <c r="J2746" t="str">
        <f>VLOOKUP($D2746,metadata!$B$2:$S$500,7,0)</f>
        <v>i</v>
      </c>
      <c r="K2746">
        <f>VLOOKUP($D2746,metadata!$B$2:$S$500,8,0)</f>
        <v>15</v>
      </c>
      <c r="L2746">
        <f>VLOOKUP($D2746,metadata!$B$2:$S$500,9,0)</f>
        <v>12</v>
      </c>
      <c r="M2746" t="str">
        <f>VLOOKUP($D2746,metadata!$B$2:$S$500,10,0)</f>
        <v/>
      </c>
      <c r="N2746" t="str">
        <f>VLOOKUP($D2746,metadata!$B$2:$S$500,11,0)</f>
        <v>Peripsocus quadrifasciatus</v>
      </c>
      <c r="O2746" t="str">
        <f>VLOOKUP($D2746,metadata!$B$2:$S$500,12,0)</f>
        <v>psocoptera</v>
      </c>
      <c r="P2746" t="str">
        <f>VLOOKUP($D2746,metadata!$B$2:$S$500,13,0)</f>
        <v>Ste_anne</v>
      </c>
      <c r="Q2746" t="str">
        <f>VLOOKUP($D2746,metadata!$B$2:$S$500,14,0)</f>
        <v>NA</v>
      </c>
      <c r="R2746" t="str">
        <f>VLOOKUP($D2746,metadata!$B$2:$S$500,15,0)</f>
        <v>NA</v>
      </c>
      <c r="S2746" t="str">
        <f>VLOOKUP($D2746,metadata!$B$2:$S$500,16,0)</f>
        <v/>
      </c>
      <c r="T2746">
        <f>VLOOKUP($D2746,metadata!$B$2:$S$500,17,0)</f>
        <v>300</v>
      </c>
      <c r="U2746" t="str">
        <f>VLOOKUP($D2746,metadata!$B$2:$S$500,18,0)</f>
        <v/>
      </c>
      <c r="V2746" t="str">
        <f>VLOOKUP($D2746,metadata!$B$2:$Z$500,19,0)</f>
        <v/>
      </c>
      <c r="W2746" t="str">
        <f>VLOOKUP($D2746,metadata!$B$2:$Z$500,20,0)</f>
        <v/>
      </c>
      <c r="X2746" t="str">
        <f>VLOOKUP($D2746,metadata!$B$2:$Z$500,21,0)</f>
        <v/>
      </c>
      <c r="Y2746" t="str">
        <f>VLOOKUP($D2746,metadata!$B$2:$Z$500,22,0)</f>
        <v/>
      </c>
      <c r="Z2746" t="str">
        <f>VLOOKUP($D2746,metadata!$B$2:$Z$500,23,0)</f>
        <v/>
      </c>
      <c r="AA2746" t="str">
        <f>VLOOKUP($D2746,metadata!$B$2:$Z$500,24,0)</f>
        <v/>
      </c>
      <c r="AB2746" t="str">
        <f>VLOOKUP($D2746,metadata!$B$2:$Z$500,25,0)</f>
        <v>several locations with that name, but nearest is 30' away</v>
      </c>
      <c r="AF2746" t="str">
        <f>IF(AE2746="",V2746,AE2746)</f>
        <v/>
      </c>
    </row>
    <row r="2747" spans="3:32" x14ac:dyDescent="0.3">
      <c r="C2747">
        <v>2747</v>
      </c>
      <c r="D2747" t="str">
        <f t="shared" si="76"/>
        <v>62-Ste_anne</v>
      </c>
      <c r="E2747" t="str">
        <f>VLOOKUP($D2747,metadata!$B$2:$S$500,2,0)</f>
        <v>EERTMOED, GE</v>
      </c>
      <c r="F2747" t="str">
        <f>VLOOKUP($D2747,metadata!$B$2:$S$500,3,0)</f>
        <v>EMBRYONIC DIAPAUSE IN PSOCID, PERIPSOCUS-QUADRIFASCIATUS - PHOTOPERIOD, TEMPERATURE, ONTOGENY AND GEOGRAPHIC VARIATION</v>
      </c>
      <c r="G2747" t="str">
        <f>VLOOKUP($D2747,metadata!$B$2:$S$500,4,0)</f>
        <v>10.1111/j.1365-3032.1978.tb00149.x</v>
      </c>
      <c r="H2747" t="str">
        <f>VLOOKUP($D2747,metadata!$B$2:$S$500,5,0)</f>
        <v>y-ask</v>
      </c>
      <c r="I2747" t="str">
        <f>VLOOKUP($D2747,metadata!$B$2:$S$500,6,0)</f>
        <v>a</v>
      </c>
      <c r="J2747" t="str">
        <f>VLOOKUP($D2747,metadata!$B$2:$S$500,7,0)</f>
        <v>i</v>
      </c>
      <c r="K2747">
        <f>VLOOKUP($D2747,metadata!$B$2:$S$500,8,0)</f>
        <v>15</v>
      </c>
      <c r="L2747">
        <f>VLOOKUP($D2747,metadata!$B$2:$S$500,9,0)</f>
        <v>12</v>
      </c>
      <c r="M2747" t="str">
        <f>VLOOKUP($D2747,metadata!$B$2:$S$500,10,0)</f>
        <v/>
      </c>
      <c r="N2747" t="str">
        <f>VLOOKUP($D2747,metadata!$B$2:$S$500,11,0)</f>
        <v>Peripsocus quadrifasciatus</v>
      </c>
      <c r="O2747" t="str">
        <f>VLOOKUP($D2747,metadata!$B$2:$S$500,12,0)</f>
        <v>psocoptera</v>
      </c>
      <c r="P2747" t="str">
        <f>VLOOKUP($D2747,metadata!$B$2:$S$500,13,0)</f>
        <v>Ste_anne</v>
      </c>
      <c r="Q2747" t="str">
        <f>VLOOKUP($D2747,metadata!$B$2:$S$500,14,0)</f>
        <v>NA</v>
      </c>
      <c r="R2747" t="str">
        <f>VLOOKUP($D2747,metadata!$B$2:$S$500,15,0)</f>
        <v>NA</v>
      </c>
      <c r="S2747" t="str">
        <f>VLOOKUP($D2747,metadata!$B$2:$S$500,16,0)</f>
        <v/>
      </c>
      <c r="T2747">
        <f>VLOOKUP($D2747,metadata!$B$2:$S$500,17,0)</f>
        <v>300</v>
      </c>
      <c r="U2747" t="str">
        <f>VLOOKUP($D2747,metadata!$B$2:$S$500,18,0)</f>
        <v/>
      </c>
      <c r="V2747" t="str">
        <f>VLOOKUP($D2747,metadata!$B$2:$Z$500,19,0)</f>
        <v/>
      </c>
      <c r="W2747" t="str">
        <f>VLOOKUP($D2747,metadata!$B$2:$Z$500,20,0)</f>
        <v/>
      </c>
      <c r="X2747" t="str">
        <f>VLOOKUP($D2747,metadata!$B$2:$Z$500,21,0)</f>
        <v/>
      </c>
      <c r="Y2747" t="str">
        <f>VLOOKUP($D2747,metadata!$B$2:$Z$500,22,0)</f>
        <v/>
      </c>
      <c r="Z2747" t="str">
        <f>VLOOKUP($D2747,metadata!$B$2:$Z$500,23,0)</f>
        <v/>
      </c>
      <c r="AA2747" t="str">
        <f>VLOOKUP($D2747,metadata!$B$2:$Z$500,24,0)</f>
        <v/>
      </c>
      <c r="AB2747" t="str">
        <f>VLOOKUP($D2747,metadata!$B$2:$Z$500,25,0)</f>
        <v>several locations with that name, but nearest is 30' away</v>
      </c>
      <c r="AF2747" t="str">
        <f>IF(AE2747="",V2747,AE2747)</f>
        <v/>
      </c>
    </row>
    <row r="2748" spans="3:32" x14ac:dyDescent="0.3">
      <c r="C2748">
        <v>2748</v>
      </c>
      <c r="D2748" t="str">
        <f t="shared" si="76"/>
        <v>62-Ste_anne</v>
      </c>
      <c r="E2748" t="str">
        <f>VLOOKUP($D2748,metadata!$B$2:$S$500,2,0)</f>
        <v>EERTMOED, GE</v>
      </c>
      <c r="F2748" t="str">
        <f>VLOOKUP($D2748,metadata!$B$2:$S$500,3,0)</f>
        <v>EMBRYONIC DIAPAUSE IN PSOCID, PERIPSOCUS-QUADRIFASCIATUS - PHOTOPERIOD, TEMPERATURE, ONTOGENY AND GEOGRAPHIC VARIATION</v>
      </c>
      <c r="G2748" t="str">
        <f>VLOOKUP($D2748,metadata!$B$2:$S$500,4,0)</f>
        <v>10.1111/j.1365-3032.1978.tb00149.x</v>
      </c>
      <c r="H2748" t="str">
        <f>VLOOKUP($D2748,metadata!$B$2:$S$500,5,0)</f>
        <v>y-ask</v>
      </c>
      <c r="I2748" t="str">
        <f>VLOOKUP($D2748,metadata!$B$2:$S$500,6,0)</f>
        <v>a</v>
      </c>
      <c r="J2748" t="str">
        <f>VLOOKUP($D2748,metadata!$B$2:$S$500,7,0)</f>
        <v>i</v>
      </c>
      <c r="K2748">
        <f>VLOOKUP($D2748,metadata!$B$2:$S$500,8,0)</f>
        <v>15</v>
      </c>
      <c r="L2748">
        <f>VLOOKUP($D2748,metadata!$B$2:$S$500,9,0)</f>
        <v>12</v>
      </c>
      <c r="M2748" t="str">
        <f>VLOOKUP($D2748,metadata!$B$2:$S$500,10,0)</f>
        <v/>
      </c>
      <c r="N2748" t="str">
        <f>VLOOKUP($D2748,metadata!$B$2:$S$500,11,0)</f>
        <v>Peripsocus quadrifasciatus</v>
      </c>
      <c r="O2748" t="str">
        <f>VLOOKUP($D2748,metadata!$B$2:$S$500,12,0)</f>
        <v>psocoptera</v>
      </c>
      <c r="P2748" t="str">
        <f>VLOOKUP($D2748,metadata!$B$2:$S$500,13,0)</f>
        <v>Ste_anne</v>
      </c>
      <c r="Q2748" t="str">
        <f>VLOOKUP($D2748,metadata!$B$2:$S$500,14,0)</f>
        <v>NA</v>
      </c>
      <c r="R2748" t="str">
        <f>VLOOKUP($D2748,metadata!$B$2:$S$500,15,0)</f>
        <v>NA</v>
      </c>
      <c r="S2748" t="str">
        <f>VLOOKUP($D2748,metadata!$B$2:$S$500,16,0)</f>
        <v/>
      </c>
      <c r="T2748">
        <f>VLOOKUP($D2748,metadata!$B$2:$S$500,17,0)</f>
        <v>300</v>
      </c>
      <c r="U2748" t="str">
        <f>VLOOKUP($D2748,metadata!$B$2:$S$500,18,0)</f>
        <v/>
      </c>
      <c r="V2748" t="str">
        <f>VLOOKUP($D2748,metadata!$B$2:$Z$500,19,0)</f>
        <v/>
      </c>
      <c r="W2748" t="str">
        <f>VLOOKUP($D2748,metadata!$B$2:$Z$500,20,0)</f>
        <v/>
      </c>
      <c r="X2748" t="str">
        <f>VLOOKUP($D2748,metadata!$B$2:$Z$500,21,0)</f>
        <v/>
      </c>
      <c r="Y2748" t="str">
        <f>VLOOKUP($D2748,metadata!$B$2:$Z$500,22,0)</f>
        <v/>
      </c>
      <c r="Z2748" t="str">
        <f>VLOOKUP($D2748,metadata!$B$2:$Z$500,23,0)</f>
        <v/>
      </c>
      <c r="AA2748" t="str">
        <f>VLOOKUP($D2748,metadata!$B$2:$Z$500,24,0)</f>
        <v/>
      </c>
      <c r="AB2748" t="str">
        <f>VLOOKUP($D2748,metadata!$B$2:$Z$500,25,0)</f>
        <v>several locations with that name, but nearest is 30' away</v>
      </c>
      <c r="AF2748" t="str">
        <f>IF(AE2748="",V2748,AE2748)</f>
        <v/>
      </c>
    </row>
    <row r="2749" spans="3:32" x14ac:dyDescent="0.3">
      <c r="C2749">
        <v>2749</v>
      </c>
      <c r="D2749" t="str">
        <f t="shared" si="76"/>
        <v>62-Ste_anne</v>
      </c>
      <c r="E2749" t="str">
        <f>VLOOKUP($D2749,metadata!$B$2:$S$500,2,0)</f>
        <v>EERTMOED, GE</v>
      </c>
      <c r="F2749" t="str">
        <f>VLOOKUP($D2749,metadata!$B$2:$S$500,3,0)</f>
        <v>EMBRYONIC DIAPAUSE IN PSOCID, PERIPSOCUS-QUADRIFASCIATUS - PHOTOPERIOD, TEMPERATURE, ONTOGENY AND GEOGRAPHIC VARIATION</v>
      </c>
      <c r="G2749" t="str">
        <f>VLOOKUP($D2749,metadata!$B$2:$S$500,4,0)</f>
        <v>10.1111/j.1365-3032.1978.tb00149.x</v>
      </c>
      <c r="H2749" t="str">
        <f>VLOOKUP($D2749,metadata!$B$2:$S$500,5,0)</f>
        <v>y-ask</v>
      </c>
      <c r="I2749" t="str">
        <f>VLOOKUP($D2749,metadata!$B$2:$S$500,6,0)</f>
        <v>a</v>
      </c>
      <c r="J2749" t="str">
        <f>VLOOKUP($D2749,metadata!$B$2:$S$500,7,0)</f>
        <v>i</v>
      </c>
      <c r="K2749">
        <f>VLOOKUP($D2749,metadata!$B$2:$S$500,8,0)</f>
        <v>15</v>
      </c>
      <c r="L2749">
        <f>VLOOKUP($D2749,metadata!$B$2:$S$500,9,0)</f>
        <v>12</v>
      </c>
      <c r="M2749" t="str">
        <f>VLOOKUP($D2749,metadata!$B$2:$S$500,10,0)</f>
        <v/>
      </c>
      <c r="N2749" t="str">
        <f>VLOOKUP($D2749,metadata!$B$2:$S$500,11,0)</f>
        <v>Peripsocus quadrifasciatus</v>
      </c>
      <c r="O2749" t="str">
        <f>VLOOKUP($D2749,metadata!$B$2:$S$500,12,0)</f>
        <v>psocoptera</v>
      </c>
      <c r="P2749" t="str">
        <f>VLOOKUP($D2749,metadata!$B$2:$S$500,13,0)</f>
        <v>Ste_anne</v>
      </c>
      <c r="Q2749" t="str">
        <f>VLOOKUP($D2749,metadata!$B$2:$S$500,14,0)</f>
        <v>NA</v>
      </c>
      <c r="R2749" t="str">
        <f>VLOOKUP($D2749,metadata!$B$2:$S$500,15,0)</f>
        <v>NA</v>
      </c>
      <c r="S2749" t="str">
        <f>VLOOKUP($D2749,metadata!$B$2:$S$500,16,0)</f>
        <v/>
      </c>
      <c r="T2749">
        <f>VLOOKUP($D2749,metadata!$B$2:$S$500,17,0)</f>
        <v>300</v>
      </c>
      <c r="U2749" t="str">
        <f>VLOOKUP($D2749,metadata!$B$2:$S$500,18,0)</f>
        <v/>
      </c>
      <c r="V2749" t="str">
        <f>VLOOKUP($D2749,metadata!$B$2:$Z$500,19,0)</f>
        <v/>
      </c>
      <c r="W2749" t="str">
        <f>VLOOKUP($D2749,metadata!$B$2:$Z$500,20,0)</f>
        <v/>
      </c>
      <c r="X2749" t="str">
        <f>VLOOKUP($D2749,metadata!$B$2:$Z$500,21,0)</f>
        <v/>
      </c>
      <c r="Y2749" t="str">
        <f>VLOOKUP($D2749,metadata!$B$2:$Z$500,22,0)</f>
        <v/>
      </c>
      <c r="Z2749" t="str">
        <f>VLOOKUP($D2749,metadata!$B$2:$Z$500,23,0)</f>
        <v/>
      </c>
      <c r="AA2749" t="str">
        <f>VLOOKUP($D2749,metadata!$B$2:$Z$500,24,0)</f>
        <v/>
      </c>
      <c r="AB2749" t="str">
        <f>VLOOKUP($D2749,metadata!$B$2:$Z$500,25,0)</f>
        <v>several locations with that name, but nearest is 30' away</v>
      </c>
      <c r="AF2749" t="str">
        <f>IF(AE2749="",V2749,AE2749)</f>
        <v/>
      </c>
    </row>
    <row r="2750" spans="3:32" x14ac:dyDescent="0.3">
      <c r="C2750">
        <v>2750</v>
      </c>
      <c r="D2750" t="str">
        <f t="shared" si="76"/>
        <v>62-Ste_anne</v>
      </c>
      <c r="E2750" t="str">
        <f>VLOOKUP($D2750,metadata!$B$2:$S$500,2,0)</f>
        <v>EERTMOED, GE</v>
      </c>
      <c r="F2750" t="str">
        <f>VLOOKUP($D2750,metadata!$B$2:$S$500,3,0)</f>
        <v>EMBRYONIC DIAPAUSE IN PSOCID, PERIPSOCUS-QUADRIFASCIATUS - PHOTOPERIOD, TEMPERATURE, ONTOGENY AND GEOGRAPHIC VARIATION</v>
      </c>
      <c r="G2750" t="str">
        <f>VLOOKUP($D2750,metadata!$B$2:$S$500,4,0)</f>
        <v>10.1111/j.1365-3032.1978.tb00149.x</v>
      </c>
      <c r="H2750" t="str">
        <f>VLOOKUP($D2750,metadata!$B$2:$S$500,5,0)</f>
        <v>y-ask</v>
      </c>
      <c r="I2750" t="str">
        <f>VLOOKUP($D2750,metadata!$B$2:$S$500,6,0)</f>
        <v>a</v>
      </c>
      <c r="J2750" t="str">
        <f>VLOOKUP($D2750,metadata!$B$2:$S$500,7,0)</f>
        <v>i</v>
      </c>
      <c r="K2750">
        <f>VLOOKUP($D2750,metadata!$B$2:$S$500,8,0)</f>
        <v>15</v>
      </c>
      <c r="L2750">
        <f>VLOOKUP($D2750,metadata!$B$2:$S$500,9,0)</f>
        <v>12</v>
      </c>
      <c r="M2750" t="str">
        <f>VLOOKUP($D2750,metadata!$B$2:$S$500,10,0)</f>
        <v/>
      </c>
      <c r="N2750" t="str">
        <f>VLOOKUP($D2750,metadata!$B$2:$S$500,11,0)</f>
        <v>Peripsocus quadrifasciatus</v>
      </c>
      <c r="O2750" t="str">
        <f>VLOOKUP($D2750,metadata!$B$2:$S$500,12,0)</f>
        <v>psocoptera</v>
      </c>
      <c r="P2750" t="str">
        <f>VLOOKUP($D2750,metadata!$B$2:$S$500,13,0)</f>
        <v>Ste_anne</v>
      </c>
      <c r="Q2750" t="str">
        <f>VLOOKUP($D2750,metadata!$B$2:$S$500,14,0)</f>
        <v>NA</v>
      </c>
      <c r="R2750" t="str">
        <f>VLOOKUP($D2750,metadata!$B$2:$S$500,15,0)</f>
        <v>NA</v>
      </c>
      <c r="S2750" t="str">
        <f>VLOOKUP($D2750,metadata!$B$2:$S$500,16,0)</f>
        <v/>
      </c>
      <c r="T2750">
        <f>VLOOKUP($D2750,metadata!$B$2:$S$500,17,0)</f>
        <v>300</v>
      </c>
      <c r="U2750" t="str">
        <f>VLOOKUP($D2750,metadata!$B$2:$S$500,18,0)</f>
        <v/>
      </c>
      <c r="V2750" t="str">
        <f>VLOOKUP($D2750,metadata!$B$2:$Z$500,19,0)</f>
        <v/>
      </c>
      <c r="W2750" t="str">
        <f>VLOOKUP($D2750,metadata!$B$2:$Z$500,20,0)</f>
        <v/>
      </c>
      <c r="X2750" t="str">
        <f>VLOOKUP($D2750,metadata!$B$2:$Z$500,21,0)</f>
        <v/>
      </c>
      <c r="Y2750" t="str">
        <f>VLOOKUP($D2750,metadata!$B$2:$Z$500,22,0)</f>
        <v/>
      </c>
      <c r="Z2750" t="str">
        <f>VLOOKUP($D2750,metadata!$B$2:$Z$500,23,0)</f>
        <v/>
      </c>
      <c r="AA2750" t="str">
        <f>VLOOKUP($D2750,metadata!$B$2:$Z$500,24,0)</f>
        <v/>
      </c>
      <c r="AB2750" t="str">
        <f>VLOOKUP($D2750,metadata!$B$2:$Z$500,25,0)</f>
        <v>several locations with that name, but nearest is 30' away</v>
      </c>
      <c r="AF2750" t="str">
        <f>IF(AE2750="",V2750,AE2750)</f>
        <v/>
      </c>
    </row>
    <row r="2751" spans="3:32" x14ac:dyDescent="0.3">
      <c r="C2751">
        <v>2751</v>
      </c>
      <c r="D2751" t="str">
        <f t="shared" si="76"/>
        <v>62-Ste_anne</v>
      </c>
      <c r="E2751" t="str">
        <f>VLOOKUP($D2751,metadata!$B$2:$S$500,2,0)</f>
        <v>EERTMOED, GE</v>
      </c>
      <c r="F2751" t="str">
        <f>VLOOKUP($D2751,metadata!$B$2:$S$500,3,0)</f>
        <v>EMBRYONIC DIAPAUSE IN PSOCID, PERIPSOCUS-QUADRIFASCIATUS - PHOTOPERIOD, TEMPERATURE, ONTOGENY AND GEOGRAPHIC VARIATION</v>
      </c>
      <c r="G2751" t="str">
        <f>VLOOKUP($D2751,metadata!$B$2:$S$500,4,0)</f>
        <v>10.1111/j.1365-3032.1978.tb00149.x</v>
      </c>
      <c r="H2751" t="str">
        <f>VLOOKUP($D2751,metadata!$B$2:$S$500,5,0)</f>
        <v>y-ask</v>
      </c>
      <c r="I2751" t="str">
        <f>VLOOKUP($D2751,metadata!$B$2:$S$500,6,0)</f>
        <v>a</v>
      </c>
      <c r="J2751" t="str">
        <f>VLOOKUP($D2751,metadata!$B$2:$S$500,7,0)</f>
        <v>i</v>
      </c>
      <c r="K2751">
        <f>VLOOKUP($D2751,metadata!$B$2:$S$500,8,0)</f>
        <v>15</v>
      </c>
      <c r="L2751">
        <f>VLOOKUP($D2751,metadata!$B$2:$S$500,9,0)</f>
        <v>12</v>
      </c>
      <c r="M2751" t="str">
        <f>VLOOKUP($D2751,metadata!$B$2:$S$500,10,0)</f>
        <v/>
      </c>
      <c r="N2751" t="str">
        <f>VLOOKUP($D2751,metadata!$B$2:$S$500,11,0)</f>
        <v>Peripsocus quadrifasciatus</v>
      </c>
      <c r="O2751" t="str">
        <f>VLOOKUP($D2751,metadata!$B$2:$S$500,12,0)</f>
        <v>psocoptera</v>
      </c>
      <c r="P2751" t="str">
        <f>VLOOKUP($D2751,metadata!$B$2:$S$500,13,0)</f>
        <v>Ste_anne</v>
      </c>
      <c r="Q2751" t="str">
        <f>VLOOKUP($D2751,metadata!$B$2:$S$500,14,0)</f>
        <v>NA</v>
      </c>
      <c r="R2751" t="str">
        <f>VLOOKUP($D2751,metadata!$B$2:$S$500,15,0)</f>
        <v>NA</v>
      </c>
      <c r="S2751" t="str">
        <f>VLOOKUP($D2751,metadata!$B$2:$S$500,16,0)</f>
        <v/>
      </c>
      <c r="T2751">
        <f>VLOOKUP($D2751,metadata!$B$2:$S$500,17,0)</f>
        <v>300</v>
      </c>
      <c r="U2751" t="str">
        <f>VLOOKUP($D2751,metadata!$B$2:$S$500,18,0)</f>
        <v/>
      </c>
      <c r="V2751" t="str">
        <f>VLOOKUP($D2751,metadata!$B$2:$Z$500,19,0)</f>
        <v/>
      </c>
      <c r="W2751" t="str">
        <f>VLOOKUP($D2751,metadata!$B$2:$Z$500,20,0)</f>
        <v/>
      </c>
      <c r="X2751" t="str">
        <f>VLOOKUP($D2751,metadata!$B$2:$Z$500,21,0)</f>
        <v/>
      </c>
      <c r="Y2751" t="str">
        <f>VLOOKUP($D2751,metadata!$B$2:$Z$500,22,0)</f>
        <v/>
      </c>
      <c r="Z2751" t="str">
        <f>VLOOKUP($D2751,metadata!$B$2:$Z$500,23,0)</f>
        <v/>
      </c>
      <c r="AA2751" t="str">
        <f>VLOOKUP($D2751,metadata!$B$2:$Z$500,24,0)</f>
        <v/>
      </c>
      <c r="AB2751" t="str">
        <f>VLOOKUP($D2751,metadata!$B$2:$Z$500,25,0)</f>
        <v>several locations with that name, but nearest is 30' away</v>
      </c>
      <c r="AF2751" t="str">
        <f>IF(AE2751="",V2751,AE2751)</f>
        <v/>
      </c>
    </row>
    <row r="2752" spans="3:32" x14ac:dyDescent="0.3">
      <c r="C2752">
        <v>2752</v>
      </c>
      <c r="D2752" t="str">
        <f t="shared" si="76"/>
        <v>62-Ste_anne</v>
      </c>
      <c r="E2752" t="str">
        <f>VLOOKUP($D2752,metadata!$B$2:$S$500,2,0)</f>
        <v>EERTMOED, GE</v>
      </c>
      <c r="F2752" t="str">
        <f>VLOOKUP($D2752,metadata!$B$2:$S$500,3,0)</f>
        <v>EMBRYONIC DIAPAUSE IN PSOCID, PERIPSOCUS-QUADRIFASCIATUS - PHOTOPERIOD, TEMPERATURE, ONTOGENY AND GEOGRAPHIC VARIATION</v>
      </c>
      <c r="G2752" t="str">
        <f>VLOOKUP($D2752,metadata!$B$2:$S$500,4,0)</f>
        <v>10.1111/j.1365-3032.1978.tb00149.x</v>
      </c>
      <c r="H2752" t="str">
        <f>VLOOKUP($D2752,metadata!$B$2:$S$500,5,0)</f>
        <v>y-ask</v>
      </c>
      <c r="I2752" t="str">
        <f>VLOOKUP($D2752,metadata!$B$2:$S$500,6,0)</f>
        <v>a</v>
      </c>
      <c r="J2752" t="str">
        <f>VLOOKUP($D2752,metadata!$B$2:$S$500,7,0)</f>
        <v>i</v>
      </c>
      <c r="K2752">
        <f>VLOOKUP($D2752,metadata!$B$2:$S$500,8,0)</f>
        <v>15</v>
      </c>
      <c r="L2752">
        <f>VLOOKUP($D2752,metadata!$B$2:$S$500,9,0)</f>
        <v>12</v>
      </c>
      <c r="M2752" t="str">
        <f>VLOOKUP($D2752,metadata!$B$2:$S$500,10,0)</f>
        <v/>
      </c>
      <c r="N2752" t="str">
        <f>VLOOKUP($D2752,metadata!$B$2:$S$500,11,0)</f>
        <v>Peripsocus quadrifasciatus</v>
      </c>
      <c r="O2752" t="str">
        <f>VLOOKUP($D2752,metadata!$B$2:$S$500,12,0)</f>
        <v>psocoptera</v>
      </c>
      <c r="P2752" t="str">
        <f>VLOOKUP($D2752,metadata!$B$2:$S$500,13,0)</f>
        <v>Ste_anne</v>
      </c>
      <c r="Q2752" t="str">
        <f>VLOOKUP($D2752,metadata!$B$2:$S$500,14,0)</f>
        <v>NA</v>
      </c>
      <c r="R2752" t="str">
        <f>VLOOKUP($D2752,metadata!$B$2:$S$500,15,0)</f>
        <v>NA</v>
      </c>
      <c r="S2752" t="str">
        <f>VLOOKUP($D2752,metadata!$B$2:$S$500,16,0)</f>
        <v/>
      </c>
      <c r="T2752">
        <f>VLOOKUP($D2752,metadata!$B$2:$S$500,17,0)</f>
        <v>300</v>
      </c>
      <c r="U2752" t="str">
        <f>VLOOKUP($D2752,metadata!$B$2:$S$500,18,0)</f>
        <v/>
      </c>
      <c r="V2752" t="str">
        <f>VLOOKUP($D2752,metadata!$B$2:$Z$500,19,0)</f>
        <v/>
      </c>
      <c r="W2752" t="str">
        <f>VLOOKUP($D2752,metadata!$B$2:$Z$500,20,0)</f>
        <v/>
      </c>
      <c r="X2752" t="str">
        <f>VLOOKUP($D2752,metadata!$B$2:$Z$500,21,0)</f>
        <v/>
      </c>
      <c r="Y2752" t="str">
        <f>VLOOKUP($D2752,metadata!$B$2:$Z$500,22,0)</f>
        <v/>
      </c>
      <c r="Z2752" t="str">
        <f>VLOOKUP($D2752,metadata!$B$2:$Z$500,23,0)</f>
        <v/>
      </c>
      <c r="AA2752" t="str">
        <f>VLOOKUP($D2752,metadata!$B$2:$Z$500,24,0)</f>
        <v/>
      </c>
      <c r="AB2752" t="str">
        <f>VLOOKUP($D2752,metadata!$B$2:$Z$500,25,0)</f>
        <v>several locations with that name, but nearest is 30' away</v>
      </c>
      <c r="AF2752" t="str">
        <f>IF(AE2752="",V2752,AE2752)</f>
        <v/>
      </c>
    </row>
    <row r="2753" spans="3:32" x14ac:dyDescent="0.3">
      <c r="C2753">
        <v>2753</v>
      </c>
      <c r="D2753" t="str">
        <f t="shared" si="76"/>
        <v>62-Ste_anne</v>
      </c>
      <c r="E2753" t="str">
        <f>VLOOKUP($D2753,metadata!$B$2:$S$500,2,0)</f>
        <v>EERTMOED, GE</v>
      </c>
      <c r="F2753" t="str">
        <f>VLOOKUP($D2753,metadata!$B$2:$S$500,3,0)</f>
        <v>EMBRYONIC DIAPAUSE IN PSOCID, PERIPSOCUS-QUADRIFASCIATUS - PHOTOPERIOD, TEMPERATURE, ONTOGENY AND GEOGRAPHIC VARIATION</v>
      </c>
      <c r="G2753" t="str">
        <f>VLOOKUP($D2753,metadata!$B$2:$S$500,4,0)</f>
        <v>10.1111/j.1365-3032.1978.tb00149.x</v>
      </c>
      <c r="H2753" t="str">
        <f>VLOOKUP($D2753,metadata!$B$2:$S$500,5,0)</f>
        <v>y-ask</v>
      </c>
      <c r="I2753" t="str">
        <f>VLOOKUP($D2753,metadata!$B$2:$S$500,6,0)</f>
        <v>a</v>
      </c>
      <c r="J2753" t="str">
        <f>VLOOKUP($D2753,metadata!$B$2:$S$500,7,0)</f>
        <v>i</v>
      </c>
      <c r="K2753">
        <f>VLOOKUP($D2753,metadata!$B$2:$S$500,8,0)</f>
        <v>15</v>
      </c>
      <c r="L2753">
        <f>VLOOKUP($D2753,metadata!$B$2:$S$500,9,0)</f>
        <v>12</v>
      </c>
      <c r="M2753" t="str">
        <f>VLOOKUP($D2753,metadata!$B$2:$S$500,10,0)</f>
        <v/>
      </c>
      <c r="N2753" t="str">
        <f>VLOOKUP($D2753,metadata!$B$2:$S$500,11,0)</f>
        <v>Peripsocus quadrifasciatus</v>
      </c>
      <c r="O2753" t="str">
        <f>VLOOKUP($D2753,metadata!$B$2:$S$500,12,0)</f>
        <v>psocoptera</v>
      </c>
      <c r="P2753" t="str">
        <f>VLOOKUP($D2753,metadata!$B$2:$S$500,13,0)</f>
        <v>Ste_anne</v>
      </c>
      <c r="Q2753" t="str">
        <f>VLOOKUP($D2753,metadata!$B$2:$S$500,14,0)</f>
        <v>NA</v>
      </c>
      <c r="R2753" t="str">
        <f>VLOOKUP($D2753,metadata!$B$2:$S$500,15,0)</f>
        <v>NA</v>
      </c>
      <c r="S2753" t="str">
        <f>VLOOKUP($D2753,metadata!$B$2:$S$500,16,0)</f>
        <v/>
      </c>
      <c r="T2753">
        <f>VLOOKUP($D2753,metadata!$B$2:$S$500,17,0)</f>
        <v>300</v>
      </c>
      <c r="U2753" t="str">
        <f>VLOOKUP($D2753,metadata!$B$2:$S$500,18,0)</f>
        <v/>
      </c>
      <c r="V2753" t="str">
        <f>VLOOKUP($D2753,metadata!$B$2:$Z$500,19,0)</f>
        <v/>
      </c>
      <c r="W2753" t="str">
        <f>VLOOKUP($D2753,metadata!$B$2:$Z$500,20,0)</f>
        <v/>
      </c>
      <c r="X2753" t="str">
        <f>VLOOKUP($D2753,metadata!$B$2:$Z$500,21,0)</f>
        <v/>
      </c>
      <c r="Y2753" t="str">
        <f>VLOOKUP($D2753,metadata!$B$2:$Z$500,22,0)</f>
        <v/>
      </c>
      <c r="Z2753" t="str">
        <f>VLOOKUP($D2753,metadata!$B$2:$Z$500,23,0)</f>
        <v/>
      </c>
      <c r="AA2753" t="str">
        <f>VLOOKUP($D2753,metadata!$B$2:$Z$500,24,0)</f>
        <v/>
      </c>
      <c r="AB2753" t="str">
        <f>VLOOKUP($D2753,metadata!$B$2:$Z$500,25,0)</f>
        <v>several locations with that name, but nearest is 30' away</v>
      </c>
      <c r="AF2753" t="str">
        <f>IF(AE2753="",V2753,AE2753)</f>
        <v/>
      </c>
    </row>
    <row r="2754" spans="3:32" x14ac:dyDescent="0.3">
      <c r="C2754">
        <v>2754</v>
      </c>
      <c r="D2754" t="str">
        <f t="shared" si="76"/>
        <v>62-Ste_anne</v>
      </c>
      <c r="E2754" t="str">
        <f>VLOOKUP($D2754,metadata!$B$2:$S$500,2,0)</f>
        <v>EERTMOED, GE</v>
      </c>
      <c r="F2754" t="str">
        <f>VLOOKUP($D2754,metadata!$B$2:$S$500,3,0)</f>
        <v>EMBRYONIC DIAPAUSE IN PSOCID, PERIPSOCUS-QUADRIFASCIATUS - PHOTOPERIOD, TEMPERATURE, ONTOGENY AND GEOGRAPHIC VARIATION</v>
      </c>
      <c r="G2754" t="str">
        <f>VLOOKUP($D2754,metadata!$B$2:$S$500,4,0)</f>
        <v>10.1111/j.1365-3032.1978.tb00149.x</v>
      </c>
      <c r="H2754" t="str">
        <f>VLOOKUP($D2754,metadata!$B$2:$S$500,5,0)</f>
        <v>y-ask</v>
      </c>
      <c r="I2754" t="str">
        <f>VLOOKUP($D2754,metadata!$B$2:$S$500,6,0)</f>
        <v>a</v>
      </c>
      <c r="J2754" t="str">
        <f>VLOOKUP($D2754,metadata!$B$2:$S$500,7,0)</f>
        <v>i</v>
      </c>
      <c r="K2754">
        <f>VLOOKUP($D2754,metadata!$B$2:$S$500,8,0)</f>
        <v>15</v>
      </c>
      <c r="L2754">
        <f>VLOOKUP($D2754,metadata!$B$2:$S$500,9,0)</f>
        <v>12</v>
      </c>
      <c r="M2754" t="str">
        <f>VLOOKUP($D2754,metadata!$B$2:$S$500,10,0)</f>
        <v/>
      </c>
      <c r="N2754" t="str">
        <f>VLOOKUP($D2754,metadata!$B$2:$S$500,11,0)</f>
        <v>Peripsocus quadrifasciatus</v>
      </c>
      <c r="O2754" t="str">
        <f>VLOOKUP($D2754,metadata!$B$2:$S$500,12,0)</f>
        <v>psocoptera</v>
      </c>
      <c r="P2754" t="str">
        <f>VLOOKUP($D2754,metadata!$B$2:$S$500,13,0)</f>
        <v>Ste_anne</v>
      </c>
      <c r="Q2754" t="str">
        <f>VLOOKUP($D2754,metadata!$B$2:$S$500,14,0)</f>
        <v>NA</v>
      </c>
      <c r="R2754" t="str">
        <f>VLOOKUP($D2754,metadata!$B$2:$S$500,15,0)</f>
        <v>NA</v>
      </c>
      <c r="S2754" t="str">
        <f>VLOOKUP($D2754,metadata!$B$2:$S$500,16,0)</f>
        <v/>
      </c>
      <c r="T2754">
        <f>VLOOKUP($D2754,metadata!$B$2:$S$500,17,0)</f>
        <v>300</v>
      </c>
      <c r="U2754" t="str">
        <f>VLOOKUP($D2754,metadata!$B$2:$S$500,18,0)</f>
        <v/>
      </c>
      <c r="V2754" t="str">
        <f>VLOOKUP($D2754,metadata!$B$2:$Z$500,19,0)</f>
        <v/>
      </c>
      <c r="W2754" t="str">
        <f>VLOOKUP($D2754,metadata!$B$2:$Z$500,20,0)</f>
        <v/>
      </c>
      <c r="X2754" t="str">
        <f>VLOOKUP($D2754,metadata!$B$2:$Z$500,21,0)</f>
        <v/>
      </c>
      <c r="Y2754" t="str">
        <f>VLOOKUP($D2754,metadata!$B$2:$Z$500,22,0)</f>
        <v/>
      </c>
      <c r="Z2754" t="str">
        <f>VLOOKUP($D2754,metadata!$B$2:$Z$500,23,0)</f>
        <v/>
      </c>
      <c r="AA2754" t="str">
        <f>VLOOKUP($D2754,metadata!$B$2:$Z$500,24,0)</f>
        <v/>
      </c>
      <c r="AB2754" t="str">
        <f>VLOOKUP($D2754,metadata!$B$2:$Z$500,25,0)</f>
        <v>several locations with that name, but nearest is 30' away</v>
      </c>
      <c r="AF2754" t="str">
        <f>IF(AE2754="",V2754,AE2754)</f>
        <v/>
      </c>
    </row>
    <row r="2755" spans="3:32" x14ac:dyDescent="0.3">
      <c r="C2755">
        <v>2755</v>
      </c>
      <c r="D2755" t="str">
        <f t="shared" si="76"/>
        <v>62-Ste_anne</v>
      </c>
      <c r="E2755" t="str">
        <f>VLOOKUP($D2755,metadata!$B$2:$S$500,2,0)</f>
        <v>EERTMOED, GE</v>
      </c>
      <c r="F2755" t="str">
        <f>VLOOKUP($D2755,metadata!$B$2:$S$500,3,0)</f>
        <v>EMBRYONIC DIAPAUSE IN PSOCID, PERIPSOCUS-QUADRIFASCIATUS - PHOTOPERIOD, TEMPERATURE, ONTOGENY AND GEOGRAPHIC VARIATION</v>
      </c>
      <c r="G2755" t="str">
        <f>VLOOKUP($D2755,metadata!$B$2:$S$500,4,0)</f>
        <v>10.1111/j.1365-3032.1978.tb00149.x</v>
      </c>
      <c r="H2755" t="str">
        <f>VLOOKUP($D2755,metadata!$B$2:$S$500,5,0)</f>
        <v>y-ask</v>
      </c>
      <c r="I2755" t="str">
        <f>VLOOKUP($D2755,metadata!$B$2:$S$500,6,0)</f>
        <v>a</v>
      </c>
      <c r="J2755" t="str">
        <f>VLOOKUP($D2755,metadata!$B$2:$S$500,7,0)</f>
        <v>i</v>
      </c>
      <c r="K2755">
        <f>VLOOKUP($D2755,metadata!$B$2:$S$500,8,0)</f>
        <v>15</v>
      </c>
      <c r="L2755">
        <f>VLOOKUP($D2755,metadata!$B$2:$S$500,9,0)</f>
        <v>12</v>
      </c>
      <c r="M2755" t="str">
        <f>VLOOKUP($D2755,metadata!$B$2:$S$500,10,0)</f>
        <v/>
      </c>
      <c r="N2755" t="str">
        <f>VLOOKUP($D2755,metadata!$B$2:$S$500,11,0)</f>
        <v>Peripsocus quadrifasciatus</v>
      </c>
      <c r="O2755" t="str">
        <f>VLOOKUP($D2755,metadata!$B$2:$S$500,12,0)</f>
        <v>psocoptera</v>
      </c>
      <c r="P2755" t="str">
        <f>VLOOKUP($D2755,metadata!$B$2:$S$500,13,0)</f>
        <v>Ste_anne</v>
      </c>
      <c r="Q2755" t="str">
        <f>VLOOKUP($D2755,metadata!$B$2:$S$500,14,0)</f>
        <v>NA</v>
      </c>
      <c r="R2755" t="str">
        <f>VLOOKUP($D2755,metadata!$B$2:$S$500,15,0)</f>
        <v>NA</v>
      </c>
      <c r="S2755" t="str">
        <f>VLOOKUP($D2755,metadata!$B$2:$S$500,16,0)</f>
        <v/>
      </c>
      <c r="T2755">
        <f>VLOOKUP($D2755,metadata!$B$2:$S$500,17,0)</f>
        <v>300</v>
      </c>
      <c r="U2755" t="str">
        <f>VLOOKUP($D2755,metadata!$B$2:$S$500,18,0)</f>
        <v/>
      </c>
      <c r="V2755" t="str">
        <f>VLOOKUP($D2755,metadata!$B$2:$Z$500,19,0)</f>
        <v/>
      </c>
      <c r="W2755" t="str">
        <f>VLOOKUP($D2755,metadata!$B$2:$Z$500,20,0)</f>
        <v/>
      </c>
      <c r="X2755" t="str">
        <f>VLOOKUP($D2755,metadata!$B$2:$Z$500,21,0)</f>
        <v/>
      </c>
      <c r="Y2755" t="str">
        <f>VLOOKUP($D2755,metadata!$B$2:$Z$500,22,0)</f>
        <v/>
      </c>
      <c r="Z2755" t="str">
        <f>VLOOKUP($D2755,metadata!$B$2:$Z$500,23,0)</f>
        <v/>
      </c>
      <c r="AA2755" t="str">
        <f>VLOOKUP($D2755,metadata!$B$2:$Z$500,24,0)</f>
        <v/>
      </c>
      <c r="AB2755" t="str">
        <f>VLOOKUP($D2755,metadata!$B$2:$Z$500,25,0)</f>
        <v>several locations with that name, but nearest is 30' away</v>
      </c>
      <c r="AF2755" t="str">
        <f>IF(AE2755="",V2755,AE2755)</f>
        <v/>
      </c>
    </row>
    <row r="2756" spans="3:32" x14ac:dyDescent="0.3">
      <c r="C2756">
        <v>2756</v>
      </c>
      <c r="D2756" t="str">
        <f t="shared" si="76"/>
        <v>62-FundayPk</v>
      </c>
      <c r="E2756" t="str">
        <f>VLOOKUP($D2756,metadata!$B$2:$S$500,2,0)</f>
        <v>EERTMOED, GE</v>
      </c>
      <c r="F2756" t="str">
        <f>VLOOKUP($D2756,metadata!$B$2:$S$500,3,0)</f>
        <v>EMBRYONIC DIAPAUSE IN PSOCID, PERIPSOCUS-QUADRIFASCIATUS - PHOTOPERIOD, TEMPERATURE, ONTOGENY AND GEOGRAPHIC VARIATION</v>
      </c>
      <c r="G2756" t="str">
        <f>VLOOKUP($D2756,metadata!$B$2:$S$500,4,0)</f>
        <v>10.1111/j.1365-3032.1978.tb00149.x</v>
      </c>
      <c r="H2756" t="str">
        <f>VLOOKUP($D2756,metadata!$B$2:$S$500,5,0)</f>
        <v>y-ask</v>
      </c>
      <c r="I2756" t="str">
        <f>VLOOKUP($D2756,metadata!$B$2:$S$500,6,0)</f>
        <v>a</v>
      </c>
      <c r="J2756" t="str">
        <f>VLOOKUP($D2756,metadata!$B$2:$S$500,7,0)</f>
        <v>i</v>
      </c>
      <c r="K2756">
        <f>VLOOKUP($D2756,metadata!$B$2:$S$500,8,0)</f>
        <v>15</v>
      </c>
      <c r="L2756">
        <f>VLOOKUP($D2756,metadata!$B$2:$S$500,9,0)</f>
        <v>12</v>
      </c>
      <c r="M2756" t="str">
        <f>VLOOKUP($D2756,metadata!$B$2:$S$500,10,0)</f>
        <v/>
      </c>
      <c r="N2756" t="str">
        <f>VLOOKUP($D2756,metadata!$B$2:$S$500,11,0)</f>
        <v>Peripsocus quadrifasciatus</v>
      </c>
      <c r="O2756" t="str">
        <f>VLOOKUP($D2756,metadata!$B$2:$S$500,12,0)</f>
        <v>psocoptera</v>
      </c>
      <c r="P2756" t="str">
        <f>VLOOKUP($D2756,metadata!$B$2:$S$500,13,0)</f>
        <v>FundayPk</v>
      </c>
      <c r="Q2756">
        <f>VLOOKUP($D2756,metadata!$B$2:$S$500,14,0)</f>
        <v>45.54</v>
      </c>
      <c r="R2756">
        <f>VLOOKUP($D2756,metadata!$B$2:$S$500,15,0)</f>
        <v>-64.973056</v>
      </c>
      <c r="S2756" t="str">
        <f>VLOOKUP($D2756,metadata!$B$2:$S$500,16,0)</f>
        <v/>
      </c>
      <c r="T2756">
        <f>VLOOKUP($D2756,metadata!$B$2:$S$500,17,0)</f>
        <v>275</v>
      </c>
      <c r="U2756" t="str">
        <f>VLOOKUP($D2756,metadata!$B$2:$S$500,18,0)</f>
        <v/>
      </c>
      <c r="V2756" t="str">
        <f>VLOOKUP($D2756,metadata!$B$2:$Z$500,19,0)</f>
        <v/>
      </c>
      <c r="W2756" t="str">
        <f>VLOOKUP($D2756,metadata!$B$2:$Z$500,20,0)</f>
        <v/>
      </c>
      <c r="X2756" t="str">
        <f>VLOOKUP($D2756,metadata!$B$2:$Z$500,21,0)</f>
        <v/>
      </c>
      <c r="Y2756" t="str">
        <f>VLOOKUP($D2756,metadata!$B$2:$Z$500,22,0)</f>
        <v/>
      </c>
      <c r="Z2756" t="str">
        <f>VLOOKUP($D2756,metadata!$B$2:$Z$500,23,0)</f>
        <v/>
      </c>
      <c r="AA2756" t="str">
        <f>VLOOKUP($D2756,metadata!$B$2:$Z$500,24,0)</f>
        <v/>
      </c>
      <c r="AB2756" t="str">
        <f>VLOOKUP($D2756,metadata!$B$2:$Z$500,25,0)</f>
        <v>Paper says 54°54'; fundy park is at 54.60°N (36').</v>
      </c>
      <c r="AF2756" t="str">
        <f>IF(AE2756="",V2756,AE2756)</f>
        <v/>
      </c>
    </row>
    <row r="2757" spans="3:32" x14ac:dyDescent="0.3">
      <c r="C2757">
        <v>2757</v>
      </c>
      <c r="D2757" t="str">
        <f t="shared" si="76"/>
        <v>62-FundayPk</v>
      </c>
      <c r="E2757" t="str">
        <f>VLOOKUP($D2757,metadata!$B$2:$S$500,2,0)</f>
        <v>EERTMOED, GE</v>
      </c>
      <c r="F2757" t="str">
        <f>VLOOKUP($D2757,metadata!$B$2:$S$500,3,0)</f>
        <v>EMBRYONIC DIAPAUSE IN PSOCID, PERIPSOCUS-QUADRIFASCIATUS - PHOTOPERIOD, TEMPERATURE, ONTOGENY AND GEOGRAPHIC VARIATION</v>
      </c>
      <c r="G2757" t="str">
        <f>VLOOKUP($D2757,metadata!$B$2:$S$500,4,0)</f>
        <v>10.1111/j.1365-3032.1978.tb00149.x</v>
      </c>
      <c r="H2757" t="str">
        <f>VLOOKUP($D2757,metadata!$B$2:$S$500,5,0)</f>
        <v>y-ask</v>
      </c>
      <c r="I2757" t="str">
        <f>VLOOKUP($D2757,metadata!$B$2:$S$500,6,0)</f>
        <v>a</v>
      </c>
      <c r="J2757" t="str">
        <f>VLOOKUP($D2757,metadata!$B$2:$S$500,7,0)</f>
        <v>i</v>
      </c>
      <c r="K2757">
        <f>VLOOKUP($D2757,metadata!$B$2:$S$500,8,0)</f>
        <v>15</v>
      </c>
      <c r="L2757">
        <f>VLOOKUP($D2757,metadata!$B$2:$S$500,9,0)</f>
        <v>12</v>
      </c>
      <c r="M2757" t="str">
        <f>VLOOKUP($D2757,metadata!$B$2:$S$500,10,0)</f>
        <v/>
      </c>
      <c r="N2757" t="str">
        <f>VLOOKUP($D2757,metadata!$B$2:$S$500,11,0)</f>
        <v>Peripsocus quadrifasciatus</v>
      </c>
      <c r="O2757" t="str">
        <f>VLOOKUP($D2757,metadata!$B$2:$S$500,12,0)</f>
        <v>psocoptera</v>
      </c>
      <c r="P2757" t="str">
        <f>VLOOKUP($D2757,metadata!$B$2:$S$500,13,0)</f>
        <v>FundayPk</v>
      </c>
      <c r="Q2757">
        <f>VLOOKUP($D2757,metadata!$B$2:$S$500,14,0)</f>
        <v>45.54</v>
      </c>
      <c r="R2757">
        <f>VLOOKUP($D2757,metadata!$B$2:$S$500,15,0)</f>
        <v>-64.973056</v>
      </c>
      <c r="S2757" t="str">
        <f>VLOOKUP($D2757,metadata!$B$2:$S$500,16,0)</f>
        <v/>
      </c>
      <c r="T2757">
        <f>VLOOKUP($D2757,metadata!$B$2:$S$500,17,0)</f>
        <v>275</v>
      </c>
      <c r="U2757" t="str">
        <f>VLOOKUP($D2757,metadata!$B$2:$S$500,18,0)</f>
        <v/>
      </c>
      <c r="V2757" t="str">
        <f>VLOOKUP($D2757,metadata!$B$2:$Z$500,19,0)</f>
        <v/>
      </c>
      <c r="W2757" t="str">
        <f>VLOOKUP($D2757,metadata!$B$2:$Z$500,20,0)</f>
        <v/>
      </c>
      <c r="X2757" t="str">
        <f>VLOOKUP($D2757,metadata!$B$2:$Z$500,21,0)</f>
        <v/>
      </c>
      <c r="Y2757" t="str">
        <f>VLOOKUP($D2757,metadata!$B$2:$Z$500,22,0)</f>
        <v/>
      </c>
      <c r="Z2757" t="str">
        <f>VLOOKUP($D2757,metadata!$B$2:$Z$500,23,0)</f>
        <v/>
      </c>
      <c r="AA2757" t="str">
        <f>VLOOKUP($D2757,metadata!$B$2:$Z$500,24,0)</f>
        <v/>
      </c>
      <c r="AB2757" t="str">
        <f>VLOOKUP($D2757,metadata!$B$2:$Z$500,25,0)</f>
        <v>Paper says 54°54'; fundy park is at 54.60°N (36').</v>
      </c>
      <c r="AF2757" t="str">
        <f>IF(AE2757="",V2757,AE2757)</f>
        <v/>
      </c>
    </row>
    <row r="2758" spans="3:32" x14ac:dyDescent="0.3">
      <c r="C2758">
        <v>2758</v>
      </c>
      <c r="D2758" t="str">
        <f t="shared" si="76"/>
        <v>62-FundayPk</v>
      </c>
      <c r="E2758" t="str">
        <f>VLOOKUP($D2758,metadata!$B$2:$S$500,2,0)</f>
        <v>EERTMOED, GE</v>
      </c>
      <c r="F2758" t="str">
        <f>VLOOKUP($D2758,metadata!$B$2:$S$500,3,0)</f>
        <v>EMBRYONIC DIAPAUSE IN PSOCID, PERIPSOCUS-QUADRIFASCIATUS - PHOTOPERIOD, TEMPERATURE, ONTOGENY AND GEOGRAPHIC VARIATION</v>
      </c>
      <c r="G2758" t="str">
        <f>VLOOKUP($D2758,metadata!$B$2:$S$500,4,0)</f>
        <v>10.1111/j.1365-3032.1978.tb00149.x</v>
      </c>
      <c r="H2758" t="str">
        <f>VLOOKUP($D2758,metadata!$B$2:$S$500,5,0)</f>
        <v>y-ask</v>
      </c>
      <c r="I2758" t="str">
        <f>VLOOKUP($D2758,metadata!$B$2:$S$500,6,0)</f>
        <v>a</v>
      </c>
      <c r="J2758" t="str">
        <f>VLOOKUP($D2758,metadata!$B$2:$S$500,7,0)</f>
        <v>i</v>
      </c>
      <c r="K2758">
        <f>VLOOKUP($D2758,metadata!$B$2:$S$500,8,0)</f>
        <v>15</v>
      </c>
      <c r="L2758">
        <f>VLOOKUP($D2758,metadata!$B$2:$S$500,9,0)</f>
        <v>12</v>
      </c>
      <c r="M2758" t="str">
        <f>VLOOKUP($D2758,metadata!$B$2:$S$500,10,0)</f>
        <v/>
      </c>
      <c r="N2758" t="str">
        <f>VLOOKUP($D2758,metadata!$B$2:$S$500,11,0)</f>
        <v>Peripsocus quadrifasciatus</v>
      </c>
      <c r="O2758" t="str">
        <f>VLOOKUP($D2758,metadata!$B$2:$S$500,12,0)</f>
        <v>psocoptera</v>
      </c>
      <c r="P2758" t="str">
        <f>VLOOKUP($D2758,metadata!$B$2:$S$500,13,0)</f>
        <v>FundayPk</v>
      </c>
      <c r="Q2758">
        <f>VLOOKUP($D2758,metadata!$B$2:$S$500,14,0)</f>
        <v>45.54</v>
      </c>
      <c r="R2758">
        <f>VLOOKUP($D2758,metadata!$B$2:$S$500,15,0)</f>
        <v>-64.973056</v>
      </c>
      <c r="S2758" t="str">
        <f>VLOOKUP($D2758,metadata!$B$2:$S$500,16,0)</f>
        <v/>
      </c>
      <c r="T2758">
        <f>VLOOKUP($D2758,metadata!$B$2:$S$500,17,0)</f>
        <v>275</v>
      </c>
      <c r="U2758" t="str">
        <f>VLOOKUP($D2758,metadata!$B$2:$S$500,18,0)</f>
        <v/>
      </c>
      <c r="V2758" t="str">
        <f>VLOOKUP($D2758,metadata!$B$2:$Z$500,19,0)</f>
        <v/>
      </c>
      <c r="W2758" t="str">
        <f>VLOOKUP($D2758,metadata!$B$2:$Z$500,20,0)</f>
        <v/>
      </c>
      <c r="X2758" t="str">
        <f>VLOOKUP($D2758,metadata!$B$2:$Z$500,21,0)</f>
        <v/>
      </c>
      <c r="Y2758" t="str">
        <f>VLOOKUP($D2758,metadata!$B$2:$Z$500,22,0)</f>
        <v/>
      </c>
      <c r="Z2758" t="str">
        <f>VLOOKUP($D2758,metadata!$B$2:$Z$500,23,0)</f>
        <v/>
      </c>
      <c r="AA2758" t="str">
        <f>VLOOKUP($D2758,metadata!$B$2:$Z$500,24,0)</f>
        <v/>
      </c>
      <c r="AB2758" t="str">
        <f>VLOOKUP($D2758,metadata!$B$2:$Z$500,25,0)</f>
        <v>Paper says 54°54'; fundy park is at 54.60°N (36').</v>
      </c>
      <c r="AF2758" t="str">
        <f>IF(AE2758="",V2758,AE2758)</f>
        <v/>
      </c>
    </row>
    <row r="2759" spans="3:32" x14ac:dyDescent="0.3">
      <c r="C2759">
        <v>2759</v>
      </c>
      <c r="D2759" t="str">
        <f t="shared" si="76"/>
        <v>62-FundayPk</v>
      </c>
      <c r="E2759" t="str">
        <f>VLOOKUP($D2759,metadata!$B$2:$S$500,2,0)</f>
        <v>EERTMOED, GE</v>
      </c>
      <c r="F2759" t="str">
        <f>VLOOKUP($D2759,metadata!$B$2:$S$500,3,0)</f>
        <v>EMBRYONIC DIAPAUSE IN PSOCID, PERIPSOCUS-QUADRIFASCIATUS - PHOTOPERIOD, TEMPERATURE, ONTOGENY AND GEOGRAPHIC VARIATION</v>
      </c>
      <c r="G2759" t="str">
        <f>VLOOKUP($D2759,metadata!$B$2:$S$500,4,0)</f>
        <v>10.1111/j.1365-3032.1978.tb00149.x</v>
      </c>
      <c r="H2759" t="str">
        <f>VLOOKUP($D2759,metadata!$B$2:$S$500,5,0)</f>
        <v>y-ask</v>
      </c>
      <c r="I2759" t="str">
        <f>VLOOKUP($D2759,metadata!$B$2:$S$500,6,0)</f>
        <v>a</v>
      </c>
      <c r="J2759" t="str">
        <f>VLOOKUP($D2759,metadata!$B$2:$S$500,7,0)</f>
        <v>i</v>
      </c>
      <c r="K2759">
        <f>VLOOKUP($D2759,metadata!$B$2:$S$500,8,0)</f>
        <v>15</v>
      </c>
      <c r="L2759">
        <f>VLOOKUP($D2759,metadata!$B$2:$S$500,9,0)</f>
        <v>12</v>
      </c>
      <c r="M2759" t="str">
        <f>VLOOKUP($D2759,metadata!$B$2:$S$500,10,0)</f>
        <v/>
      </c>
      <c r="N2759" t="str">
        <f>VLOOKUP($D2759,metadata!$B$2:$S$500,11,0)</f>
        <v>Peripsocus quadrifasciatus</v>
      </c>
      <c r="O2759" t="str">
        <f>VLOOKUP($D2759,metadata!$B$2:$S$500,12,0)</f>
        <v>psocoptera</v>
      </c>
      <c r="P2759" t="str">
        <f>VLOOKUP($D2759,metadata!$B$2:$S$500,13,0)</f>
        <v>FundayPk</v>
      </c>
      <c r="Q2759">
        <f>VLOOKUP($D2759,metadata!$B$2:$S$500,14,0)</f>
        <v>45.54</v>
      </c>
      <c r="R2759">
        <f>VLOOKUP($D2759,metadata!$B$2:$S$500,15,0)</f>
        <v>-64.973056</v>
      </c>
      <c r="S2759" t="str">
        <f>VLOOKUP($D2759,metadata!$B$2:$S$500,16,0)</f>
        <v/>
      </c>
      <c r="T2759">
        <f>VLOOKUP($D2759,metadata!$B$2:$S$500,17,0)</f>
        <v>275</v>
      </c>
      <c r="U2759" t="str">
        <f>VLOOKUP($D2759,metadata!$B$2:$S$500,18,0)</f>
        <v/>
      </c>
      <c r="V2759" t="str">
        <f>VLOOKUP($D2759,metadata!$B$2:$Z$500,19,0)</f>
        <v/>
      </c>
      <c r="W2759" t="str">
        <f>VLOOKUP($D2759,metadata!$B$2:$Z$500,20,0)</f>
        <v/>
      </c>
      <c r="X2759" t="str">
        <f>VLOOKUP($D2759,metadata!$B$2:$Z$500,21,0)</f>
        <v/>
      </c>
      <c r="Y2759" t="str">
        <f>VLOOKUP($D2759,metadata!$B$2:$Z$500,22,0)</f>
        <v/>
      </c>
      <c r="Z2759" t="str">
        <f>VLOOKUP($D2759,metadata!$B$2:$Z$500,23,0)</f>
        <v/>
      </c>
      <c r="AA2759" t="str">
        <f>VLOOKUP($D2759,metadata!$B$2:$Z$500,24,0)</f>
        <v/>
      </c>
      <c r="AB2759" t="str">
        <f>VLOOKUP($D2759,metadata!$B$2:$Z$500,25,0)</f>
        <v>Paper says 54°54'; fundy park is at 54.60°N (36').</v>
      </c>
      <c r="AF2759" t="str">
        <f>IF(AE2759="",V2759,AE2759)</f>
        <v/>
      </c>
    </row>
    <row r="2760" spans="3:32" x14ac:dyDescent="0.3">
      <c r="C2760">
        <v>2760</v>
      </c>
      <c r="D2760" t="str">
        <f t="shared" si="76"/>
        <v>62-FundayPk</v>
      </c>
      <c r="E2760" t="str">
        <f>VLOOKUP($D2760,metadata!$B$2:$S$500,2,0)</f>
        <v>EERTMOED, GE</v>
      </c>
      <c r="F2760" t="str">
        <f>VLOOKUP($D2760,metadata!$B$2:$S$500,3,0)</f>
        <v>EMBRYONIC DIAPAUSE IN PSOCID, PERIPSOCUS-QUADRIFASCIATUS - PHOTOPERIOD, TEMPERATURE, ONTOGENY AND GEOGRAPHIC VARIATION</v>
      </c>
      <c r="G2760" t="str">
        <f>VLOOKUP($D2760,metadata!$B$2:$S$500,4,0)</f>
        <v>10.1111/j.1365-3032.1978.tb00149.x</v>
      </c>
      <c r="H2760" t="str">
        <f>VLOOKUP($D2760,metadata!$B$2:$S$500,5,0)</f>
        <v>y-ask</v>
      </c>
      <c r="I2760" t="str">
        <f>VLOOKUP($D2760,metadata!$B$2:$S$500,6,0)</f>
        <v>a</v>
      </c>
      <c r="J2760" t="str">
        <f>VLOOKUP($D2760,metadata!$B$2:$S$500,7,0)</f>
        <v>i</v>
      </c>
      <c r="K2760">
        <f>VLOOKUP($D2760,metadata!$B$2:$S$500,8,0)</f>
        <v>15</v>
      </c>
      <c r="L2760">
        <f>VLOOKUP($D2760,metadata!$B$2:$S$500,9,0)</f>
        <v>12</v>
      </c>
      <c r="M2760" t="str">
        <f>VLOOKUP($D2760,metadata!$B$2:$S$500,10,0)</f>
        <v/>
      </c>
      <c r="N2760" t="str">
        <f>VLOOKUP($D2760,metadata!$B$2:$S$500,11,0)</f>
        <v>Peripsocus quadrifasciatus</v>
      </c>
      <c r="O2760" t="str">
        <f>VLOOKUP($D2760,metadata!$B$2:$S$500,12,0)</f>
        <v>psocoptera</v>
      </c>
      <c r="P2760" t="str">
        <f>VLOOKUP($D2760,metadata!$B$2:$S$500,13,0)</f>
        <v>FundayPk</v>
      </c>
      <c r="Q2760">
        <f>VLOOKUP($D2760,metadata!$B$2:$S$500,14,0)</f>
        <v>45.54</v>
      </c>
      <c r="R2760">
        <f>VLOOKUP($D2760,metadata!$B$2:$S$500,15,0)</f>
        <v>-64.973056</v>
      </c>
      <c r="S2760" t="str">
        <f>VLOOKUP($D2760,metadata!$B$2:$S$500,16,0)</f>
        <v/>
      </c>
      <c r="T2760">
        <f>VLOOKUP($D2760,metadata!$B$2:$S$500,17,0)</f>
        <v>275</v>
      </c>
      <c r="U2760" t="str">
        <f>VLOOKUP($D2760,metadata!$B$2:$S$500,18,0)</f>
        <v/>
      </c>
      <c r="V2760" t="str">
        <f>VLOOKUP($D2760,metadata!$B$2:$Z$500,19,0)</f>
        <v/>
      </c>
      <c r="W2760" t="str">
        <f>VLOOKUP($D2760,metadata!$B$2:$Z$500,20,0)</f>
        <v/>
      </c>
      <c r="X2760" t="str">
        <f>VLOOKUP($D2760,metadata!$B$2:$Z$500,21,0)</f>
        <v/>
      </c>
      <c r="Y2760" t="str">
        <f>VLOOKUP($D2760,metadata!$B$2:$Z$500,22,0)</f>
        <v/>
      </c>
      <c r="Z2760" t="str">
        <f>VLOOKUP($D2760,metadata!$B$2:$Z$500,23,0)</f>
        <v/>
      </c>
      <c r="AA2760" t="str">
        <f>VLOOKUP($D2760,metadata!$B$2:$Z$500,24,0)</f>
        <v/>
      </c>
      <c r="AB2760" t="str">
        <f>VLOOKUP($D2760,metadata!$B$2:$Z$500,25,0)</f>
        <v>Paper says 54°54'; fundy park is at 54.60°N (36').</v>
      </c>
      <c r="AF2760" t="str">
        <f>IF(AE2760="",V2760,AE2760)</f>
        <v/>
      </c>
    </row>
    <row r="2761" spans="3:32" x14ac:dyDescent="0.3">
      <c r="C2761">
        <v>2761</v>
      </c>
      <c r="D2761" t="str">
        <f t="shared" si="76"/>
        <v>62-FundayPk</v>
      </c>
      <c r="E2761" t="str">
        <f>VLOOKUP($D2761,metadata!$B$2:$S$500,2,0)</f>
        <v>EERTMOED, GE</v>
      </c>
      <c r="F2761" t="str">
        <f>VLOOKUP($D2761,metadata!$B$2:$S$500,3,0)</f>
        <v>EMBRYONIC DIAPAUSE IN PSOCID, PERIPSOCUS-QUADRIFASCIATUS - PHOTOPERIOD, TEMPERATURE, ONTOGENY AND GEOGRAPHIC VARIATION</v>
      </c>
      <c r="G2761" t="str">
        <f>VLOOKUP($D2761,metadata!$B$2:$S$500,4,0)</f>
        <v>10.1111/j.1365-3032.1978.tb00149.x</v>
      </c>
      <c r="H2761" t="str">
        <f>VLOOKUP($D2761,metadata!$B$2:$S$500,5,0)</f>
        <v>y-ask</v>
      </c>
      <c r="I2761" t="str">
        <f>VLOOKUP($D2761,metadata!$B$2:$S$500,6,0)</f>
        <v>a</v>
      </c>
      <c r="J2761" t="str">
        <f>VLOOKUP($D2761,metadata!$B$2:$S$500,7,0)</f>
        <v>i</v>
      </c>
      <c r="K2761">
        <f>VLOOKUP($D2761,metadata!$B$2:$S$500,8,0)</f>
        <v>15</v>
      </c>
      <c r="L2761">
        <f>VLOOKUP($D2761,metadata!$B$2:$S$500,9,0)</f>
        <v>12</v>
      </c>
      <c r="M2761" t="str">
        <f>VLOOKUP($D2761,metadata!$B$2:$S$500,10,0)</f>
        <v/>
      </c>
      <c r="N2761" t="str">
        <f>VLOOKUP($D2761,metadata!$B$2:$S$500,11,0)</f>
        <v>Peripsocus quadrifasciatus</v>
      </c>
      <c r="O2761" t="str">
        <f>VLOOKUP($D2761,metadata!$B$2:$S$500,12,0)</f>
        <v>psocoptera</v>
      </c>
      <c r="P2761" t="str">
        <f>VLOOKUP($D2761,metadata!$B$2:$S$500,13,0)</f>
        <v>FundayPk</v>
      </c>
      <c r="Q2761">
        <f>VLOOKUP($D2761,metadata!$B$2:$S$500,14,0)</f>
        <v>45.54</v>
      </c>
      <c r="R2761">
        <f>VLOOKUP($D2761,metadata!$B$2:$S$500,15,0)</f>
        <v>-64.973056</v>
      </c>
      <c r="S2761" t="str">
        <f>VLOOKUP($D2761,metadata!$B$2:$S$500,16,0)</f>
        <v/>
      </c>
      <c r="T2761">
        <f>VLOOKUP($D2761,metadata!$B$2:$S$500,17,0)</f>
        <v>275</v>
      </c>
      <c r="U2761" t="str">
        <f>VLOOKUP($D2761,metadata!$B$2:$S$500,18,0)</f>
        <v/>
      </c>
      <c r="V2761" t="str">
        <f>VLOOKUP($D2761,metadata!$B$2:$Z$500,19,0)</f>
        <v/>
      </c>
      <c r="W2761" t="str">
        <f>VLOOKUP($D2761,metadata!$B$2:$Z$500,20,0)</f>
        <v/>
      </c>
      <c r="X2761" t="str">
        <f>VLOOKUP($D2761,metadata!$B$2:$Z$500,21,0)</f>
        <v/>
      </c>
      <c r="Y2761" t="str">
        <f>VLOOKUP($D2761,metadata!$B$2:$Z$500,22,0)</f>
        <v/>
      </c>
      <c r="Z2761" t="str">
        <f>VLOOKUP($D2761,metadata!$B$2:$Z$500,23,0)</f>
        <v/>
      </c>
      <c r="AA2761" t="str">
        <f>VLOOKUP($D2761,metadata!$B$2:$Z$500,24,0)</f>
        <v/>
      </c>
      <c r="AB2761" t="str">
        <f>VLOOKUP($D2761,metadata!$B$2:$Z$500,25,0)</f>
        <v>Paper says 54°54'; fundy park is at 54.60°N (36').</v>
      </c>
      <c r="AF2761" t="str">
        <f>IF(AE2761="",V2761,AE2761)</f>
        <v/>
      </c>
    </row>
    <row r="2762" spans="3:32" x14ac:dyDescent="0.3">
      <c r="C2762">
        <v>2762</v>
      </c>
      <c r="D2762" t="str">
        <f t="shared" si="76"/>
        <v>62-FundayPk</v>
      </c>
      <c r="E2762" t="str">
        <f>VLOOKUP($D2762,metadata!$B$2:$S$500,2,0)</f>
        <v>EERTMOED, GE</v>
      </c>
      <c r="F2762" t="str">
        <f>VLOOKUP($D2762,metadata!$B$2:$S$500,3,0)</f>
        <v>EMBRYONIC DIAPAUSE IN PSOCID, PERIPSOCUS-QUADRIFASCIATUS - PHOTOPERIOD, TEMPERATURE, ONTOGENY AND GEOGRAPHIC VARIATION</v>
      </c>
      <c r="G2762" t="str">
        <f>VLOOKUP($D2762,metadata!$B$2:$S$500,4,0)</f>
        <v>10.1111/j.1365-3032.1978.tb00149.x</v>
      </c>
      <c r="H2762" t="str">
        <f>VLOOKUP($D2762,metadata!$B$2:$S$500,5,0)</f>
        <v>y-ask</v>
      </c>
      <c r="I2762" t="str">
        <f>VLOOKUP($D2762,metadata!$B$2:$S$500,6,0)</f>
        <v>a</v>
      </c>
      <c r="J2762" t="str">
        <f>VLOOKUP($D2762,metadata!$B$2:$S$500,7,0)</f>
        <v>i</v>
      </c>
      <c r="K2762">
        <f>VLOOKUP($D2762,metadata!$B$2:$S$500,8,0)</f>
        <v>15</v>
      </c>
      <c r="L2762">
        <f>VLOOKUP($D2762,metadata!$B$2:$S$500,9,0)</f>
        <v>12</v>
      </c>
      <c r="M2762" t="str">
        <f>VLOOKUP($D2762,metadata!$B$2:$S$500,10,0)</f>
        <v/>
      </c>
      <c r="N2762" t="str">
        <f>VLOOKUP($D2762,metadata!$B$2:$S$500,11,0)</f>
        <v>Peripsocus quadrifasciatus</v>
      </c>
      <c r="O2762" t="str">
        <f>VLOOKUP($D2762,metadata!$B$2:$S$500,12,0)</f>
        <v>psocoptera</v>
      </c>
      <c r="P2762" t="str">
        <f>VLOOKUP($D2762,metadata!$B$2:$S$500,13,0)</f>
        <v>FundayPk</v>
      </c>
      <c r="Q2762">
        <f>VLOOKUP($D2762,metadata!$B$2:$S$500,14,0)</f>
        <v>45.54</v>
      </c>
      <c r="R2762">
        <f>VLOOKUP($D2762,metadata!$B$2:$S$500,15,0)</f>
        <v>-64.973056</v>
      </c>
      <c r="S2762" t="str">
        <f>VLOOKUP($D2762,metadata!$B$2:$S$500,16,0)</f>
        <v/>
      </c>
      <c r="T2762">
        <f>VLOOKUP($D2762,metadata!$B$2:$S$500,17,0)</f>
        <v>275</v>
      </c>
      <c r="U2762" t="str">
        <f>VLOOKUP($D2762,metadata!$B$2:$S$500,18,0)</f>
        <v/>
      </c>
      <c r="V2762" t="str">
        <f>VLOOKUP($D2762,metadata!$B$2:$Z$500,19,0)</f>
        <v/>
      </c>
      <c r="W2762" t="str">
        <f>VLOOKUP($D2762,metadata!$B$2:$Z$500,20,0)</f>
        <v/>
      </c>
      <c r="X2762" t="str">
        <f>VLOOKUP($D2762,metadata!$B$2:$Z$500,21,0)</f>
        <v/>
      </c>
      <c r="Y2762" t="str">
        <f>VLOOKUP($D2762,metadata!$B$2:$Z$500,22,0)</f>
        <v/>
      </c>
      <c r="Z2762" t="str">
        <f>VLOOKUP($D2762,metadata!$B$2:$Z$500,23,0)</f>
        <v/>
      </c>
      <c r="AA2762" t="str">
        <f>VLOOKUP($D2762,metadata!$B$2:$Z$500,24,0)</f>
        <v/>
      </c>
      <c r="AB2762" t="str">
        <f>VLOOKUP($D2762,metadata!$B$2:$Z$500,25,0)</f>
        <v>Paper says 54°54'; fundy park is at 54.60°N (36').</v>
      </c>
      <c r="AF2762" t="str">
        <f>IF(AE2762="",V2762,AE2762)</f>
        <v/>
      </c>
    </row>
    <row r="2763" spans="3:32" x14ac:dyDescent="0.3">
      <c r="C2763">
        <v>2763</v>
      </c>
      <c r="D2763" t="str">
        <f t="shared" si="76"/>
        <v>62-FundayPk</v>
      </c>
      <c r="E2763" t="str">
        <f>VLOOKUP($D2763,metadata!$B$2:$S$500,2,0)</f>
        <v>EERTMOED, GE</v>
      </c>
      <c r="F2763" t="str">
        <f>VLOOKUP($D2763,metadata!$B$2:$S$500,3,0)</f>
        <v>EMBRYONIC DIAPAUSE IN PSOCID, PERIPSOCUS-QUADRIFASCIATUS - PHOTOPERIOD, TEMPERATURE, ONTOGENY AND GEOGRAPHIC VARIATION</v>
      </c>
      <c r="G2763" t="str">
        <f>VLOOKUP($D2763,metadata!$B$2:$S$500,4,0)</f>
        <v>10.1111/j.1365-3032.1978.tb00149.x</v>
      </c>
      <c r="H2763" t="str">
        <f>VLOOKUP($D2763,metadata!$B$2:$S$500,5,0)</f>
        <v>y-ask</v>
      </c>
      <c r="I2763" t="str">
        <f>VLOOKUP($D2763,metadata!$B$2:$S$500,6,0)</f>
        <v>a</v>
      </c>
      <c r="J2763" t="str">
        <f>VLOOKUP($D2763,metadata!$B$2:$S$500,7,0)</f>
        <v>i</v>
      </c>
      <c r="K2763">
        <f>VLOOKUP($D2763,metadata!$B$2:$S$500,8,0)</f>
        <v>15</v>
      </c>
      <c r="L2763">
        <f>VLOOKUP($D2763,metadata!$B$2:$S$500,9,0)</f>
        <v>12</v>
      </c>
      <c r="M2763" t="str">
        <f>VLOOKUP($D2763,metadata!$B$2:$S$500,10,0)</f>
        <v/>
      </c>
      <c r="N2763" t="str">
        <f>VLOOKUP($D2763,metadata!$B$2:$S$500,11,0)</f>
        <v>Peripsocus quadrifasciatus</v>
      </c>
      <c r="O2763" t="str">
        <f>VLOOKUP($D2763,metadata!$B$2:$S$500,12,0)</f>
        <v>psocoptera</v>
      </c>
      <c r="P2763" t="str">
        <f>VLOOKUP($D2763,metadata!$B$2:$S$500,13,0)</f>
        <v>FundayPk</v>
      </c>
      <c r="Q2763">
        <f>VLOOKUP($D2763,metadata!$B$2:$S$500,14,0)</f>
        <v>45.54</v>
      </c>
      <c r="R2763">
        <f>VLOOKUP($D2763,metadata!$B$2:$S$500,15,0)</f>
        <v>-64.973056</v>
      </c>
      <c r="S2763" t="str">
        <f>VLOOKUP($D2763,metadata!$B$2:$S$500,16,0)</f>
        <v/>
      </c>
      <c r="T2763">
        <f>VLOOKUP($D2763,metadata!$B$2:$S$500,17,0)</f>
        <v>275</v>
      </c>
      <c r="U2763" t="str">
        <f>VLOOKUP($D2763,metadata!$B$2:$S$500,18,0)</f>
        <v/>
      </c>
      <c r="V2763" t="str">
        <f>VLOOKUP($D2763,metadata!$B$2:$Z$500,19,0)</f>
        <v/>
      </c>
      <c r="W2763" t="str">
        <f>VLOOKUP($D2763,metadata!$B$2:$Z$500,20,0)</f>
        <v/>
      </c>
      <c r="X2763" t="str">
        <f>VLOOKUP($D2763,metadata!$B$2:$Z$500,21,0)</f>
        <v/>
      </c>
      <c r="Y2763" t="str">
        <f>VLOOKUP($D2763,metadata!$B$2:$Z$500,22,0)</f>
        <v/>
      </c>
      <c r="Z2763" t="str">
        <f>VLOOKUP($D2763,metadata!$B$2:$Z$500,23,0)</f>
        <v/>
      </c>
      <c r="AA2763" t="str">
        <f>VLOOKUP($D2763,metadata!$B$2:$Z$500,24,0)</f>
        <v/>
      </c>
      <c r="AB2763" t="str">
        <f>VLOOKUP($D2763,metadata!$B$2:$Z$500,25,0)</f>
        <v>Paper says 54°54'; fundy park is at 54.60°N (36').</v>
      </c>
      <c r="AF2763" t="str">
        <f>IF(AE2763="",V2763,AE2763)</f>
        <v/>
      </c>
    </row>
    <row r="2764" spans="3:32" x14ac:dyDescent="0.3">
      <c r="C2764">
        <v>2764</v>
      </c>
      <c r="D2764" t="str">
        <f t="shared" si="76"/>
        <v>62-FundayPk</v>
      </c>
      <c r="E2764" t="str">
        <f>VLOOKUP($D2764,metadata!$B$2:$S$500,2,0)</f>
        <v>EERTMOED, GE</v>
      </c>
      <c r="F2764" t="str">
        <f>VLOOKUP($D2764,metadata!$B$2:$S$500,3,0)</f>
        <v>EMBRYONIC DIAPAUSE IN PSOCID, PERIPSOCUS-QUADRIFASCIATUS - PHOTOPERIOD, TEMPERATURE, ONTOGENY AND GEOGRAPHIC VARIATION</v>
      </c>
      <c r="G2764" t="str">
        <f>VLOOKUP($D2764,metadata!$B$2:$S$500,4,0)</f>
        <v>10.1111/j.1365-3032.1978.tb00149.x</v>
      </c>
      <c r="H2764" t="str">
        <f>VLOOKUP($D2764,metadata!$B$2:$S$500,5,0)</f>
        <v>y-ask</v>
      </c>
      <c r="I2764" t="str">
        <f>VLOOKUP($D2764,metadata!$B$2:$S$500,6,0)</f>
        <v>a</v>
      </c>
      <c r="J2764" t="str">
        <f>VLOOKUP($D2764,metadata!$B$2:$S$500,7,0)</f>
        <v>i</v>
      </c>
      <c r="K2764">
        <f>VLOOKUP($D2764,metadata!$B$2:$S$500,8,0)</f>
        <v>15</v>
      </c>
      <c r="L2764">
        <f>VLOOKUP($D2764,metadata!$B$2:$S$500,9,0)</f>
        <v>12</v>
      </c>
      <c r="M2764" t="str">
        <f>VLOOKUP($D2764,metadata!$B$2:$S$500,10,0)</f>
        <v/>
      </c>
      <c r="N2764" t="str">
        <f>VLOOKUP($D2764,metadata!$B$2:$S$500,11,0)</f>
        <v>Peripsocus quadrifasciatus</v>
      </c>
      <c r="O2764" t="str">
        <f>VLOOKUP($D2764,metadata!$B$2:$S$500,12,0)</f>
        <v>psocoptera</v>
      </c>
      <c r="P2764" t="str">
        <f>VLOOKUP($D2764,metadata!$B$2:$S$500,13,0)</f>
        <v>FundayPk</v>
      </c>
      <c r="Q2764">
        <f>VLOOKUP($D2764,metadata!$B$2:$S$500,14,0)</f>
        <v>45.54</v>
      </c>
      <c r="R2764">
        <f>VLOOKUP($D2764,metadata!$B$2:$S$500,15,0)</f>
        <v>-64.973056</v>
      </c>
      <c r="S2764" t="str">
        <f>VLOOKUP($D2764,metadata!$B$2:$S$500,16,0)</f>
        <v/>
      </c>
      <c r="T2764">
        <f>VLOOKUP($D2764,metadata!$B$2:$S$500,17,0)</f>
        <v>275</v>
      </c>
      <c r="U2764" t="str">
        <f>VLOOKUP($D2764,metadata!$B$2:$S$500,18,0)</f>
        <v/>
      </c>
      <c r="V2764" t="str">
        <f>VLOOKUP($D2764,metadata!$B$2:$Z$500,19,0)</f>
        <v/>
      </c>
      <c r="W2764" t="str">
        <f>VLOOKUP($D2764,metadata!$B$2:$Z$500,20,0)</f>
        <v/>
      </c>
      <c r="X2764" t="str">
        <f>VLOOKUP($D2764,metadata!$B$2:$Z$500,21,0)</f>
        <v/>
      </c>
      <c r="Y2764" t="str">
        <f>VLOOKUP($D2764,metadata!$B$2:$Z$500,22,0)</f>
        <v/>
      </c>
      <c r="Z2764" t="str">
        <f>VLOOKUP($D2764,metadata!$B$2:$Z$500,23,0)</f>
        <v/>
      </c>
      <c r="AA2764" t="str">
        <f>VLOOKUP($D2764,metadata!$B$2:$Z$500,24,0)</f>
        <v/>
      </c>
      <c r="AB2764" t="str">
        <f>VLOOKUP($D2764,metadata!$B$2:$Z$500,25,0)</f>
        <v>Paper says 54°54'; fundy park is at 54.60°N (36').</v>
      </c>
      <c r="AF2764" t="str">
        <f>IF(AE2764="",V2764,AE2764)</f>
        <v/>
      </c>
    </row>
    <row r="2765" spans="3:32" x14ac:dyDescent="0.3">
      <c r="C2765">
        <v>2765</v>
      </c>
      <c r="D2765" t="str">
        <f t="shared" si="76"/>
        <v>62-FundayPk</v>
      </c>
      <c r="E2765" t="str">
        <f>VLOOKUP($D2765,metadata!$B$2:$S$500,2,0)</f>
        <v>EERTMOED, GE</v>
      </c>
      <c r="F2765" t="str">
        <f>VLOOKUP($D2765,metadata!$B$2:$S$500,3,0)</f>
        <v>EMBRYONIC DIAPAUSE IN PSOCID, PERIPSOCUS-QUADRIFASCIATUS - PHOTOPERIOD, TEMPERATURE, ONTOGENY AND GEOGRAPHIC VARIATION</v>
      </c>
      <c r="G2765" t="str">
        <f>VLOOKUP($D2765,metadata!$B$2:$S$500,4,0)</f>
        <v>10.1111/j.1365-3032.1978.tb00149.x</v>
      </c>
      <c r="H2765" t="str">
        <f>VLOOKUP($D2765,metadata!$B$2:$S$500,5,0)</f>
        <v>y-ask</v>
      </c>
      <c r="I2765" t="str">
        <f>VLOOKUP($D2765,metadata!$B$2:$S$500,6,0)</f>
        <v>a</v>
      </c>
      <c r="J2765" t="str">
        <f>VLOOKUP($D2765,metadata!$B$2:$S$500,7,0)</f>
        <v>i</v>
      </c>
      <c r="K2765">
        <f>VLOOKUP($D2765,metadata!$B$2:$S$500,8,0)</f>
        <v>15</v>
      </c>
      <c r="L2765">
        <f>VLOOKUP($D2765,metadata!$B$2:$S$500,9,0)</f>
        <v>12</v>
      </c>
      <c r="M2765" t="str">
        <f>VLOOKUP($D2765,metadata!$B$2:$S$500,10,0)</f>
        <v/>
      </c>
      <c r="N2765" t="str">
        <f>VLOOKUP($D2765,metadata!$B$2:$S$500,11,0)</f>
        <v>Peripsocus quadrifasciatus</v>
      </c>
      <c r="O2765" t="str">
        <f>VLOOKUP($D2765,metadata!$B$2:$S$500,12,0)</f>
        <v>psocoptera</v>
      </c>
      <c r="P2765" t="str">
        <f>VLOOKUP($D2765,metadata!$B$2:$S$500,13,0)</f>
        <v>FundayPk</v>
      </c>
      <c r="Q2765">
        <f>VLOOKUP($D2765,metadata!$B$2:$S$500,14,0)</f>
        <v>45.54</v>
      </c>
      <c r="R2765">
        <f>VLOOKUP($D2765,metadata!$B$2:$S$500,15,0)</f>
        <v>-64.973056</v>
      </c>
      <c r="S2765" t="str">
        <f>VLOOKUP($D2765,metadata!$B$2:$S$500,16,0)</f>
        <v/>
      </c>
      <c r="T2765">
        <f>VLOOKUP($D2765,metadata!$B$2:$S$500,17,0)</f>
        <v>275</v>
      </c>
      <c r="U2765" t="str">
        <f>VLOOKUP($D2765,metadata!$B$2:$S$500,18,0)</f>
        <v/>
      </c>
      <c r="V2765" t="str">
        <f>VLOOKUP($D2765,metadata!$B$2:$Z$500,19,0)</f>
        <v/>
      </c>
      <c r="W2765" t="str">
        <f>VLOOKUP($D2765,metadata!$B$2:$Z$500,20,0)</f>
        <v/>
      </c>
      <c r="X2765" t="str">
        <f>VLOOKUP($D2765,metadata!$B$2:$Z$500,21,0)</f>
        <v/>
      </c>
      <c r="Y2765" t="str">
        <f>VLOOKUP($D2765,metadata!$B$2:$Z$500,22,0)</f>
        <v/>
      </c>
      <c r="Z2765" t="str">
        <f>VLOOKUP($D2765,metadata!$B$2:$Z$500,23,0)</f>
        <v/>
      </c>
      <c r="AA2765" t="str">
        <f>VLOOKUP($D2765,metadata!$B$2:$Z$500,24,0)</f>
        <v/>
      </c>
      <c r="AB2765" t="str">
        <f>VLOOKUP($D2765,metadata!$B$2:$Z$500,25,0)</f>
        <v>Paper says 54°54'; fundy park is at 54.60°N (36').</v>
      </c>
      <c r="AF2765" t="str">
        <f>IF(AE2765="",V2765,AE2765)</f>
        <v/>
      </c>
    </row>
    <row r="2766" spans="3:32" x14ac:dyDescent="0.3">
      <c r="C2766">
        <v>2766</v>
      </c>
      <c r="D2766" t="str">
        <f t="shared" si="76"/>
        <v>62-FundayPk</v>
      </c>
      <c r="E2766" t="str">
        <f>VLOOKUP($D2766,metadata!$B$2:$S$500,2,0)</f>
        <v>EERTMOED, GE</v>
      </c>
      <c r="F2766" t="str">
        <f>VLOOKUP($D2766,metadata!$B$2:$S$500,3,0)</f>
        <v>EMBRYONIC DIAPAUSE IN PSOCID, PERIPSOCUS-QUADRIFASCIATUS - PHOTOPERIOD, TEMPERATURE, ONTOGENY AND GEOGRAPHIC VARIATION</v>
      </c>
      <c r="G2766" t="str">
        <f>VLOOKUP($D2766,metadata!$B$2:$S$500,4,0)</f>
        <v>10.1111/j.1365-3032.1978.tb00149.x</v>
      </c>
      <c r="H2766" t="str">
        <f>VLOOKUP($D2766,metadata!$B$2:$S$500,5,0)</f>
        <v>y-ask</v>
      </c>
      <c r="I2766" t="str">
        <f>VLOOKUP($D2766,metadata!$B$2:$S$500,6,0)</f>
        <v>a</v>
      </c>
      <c r="J2766" t="str">
        <f>VLOOKUP($D2766,metadata!$B$2:$S$500,7,0)</f>
        <v>i</v>
      </c>
      <c r="K2766">
        <f>VLOOKUP($D2766,metadata!$B$2:$S$500,8,0)</f>
        <v>15</v>
      </c>
      <c r="L2766">
        <f>VLOOKUP($D2766,metadata!$B$2:$S$500,9,0)</f>
        <v>12</v>
      </c>
      <c r="M2766" t="str">
        <f>VLOOKUP($D2766,metadata!$B$2:$S$500,10,0)</f>
        <v/>
      </c>
      <c r="N2766" t="str">
        <f>VLOOKUP($D2766,metadata!$B$2:$S$500,11,0)</f>
        <v>Peripsocus quadrifasciatus</v>
      </c>
      <c r="O2766" t="str">
        <f>VLOOKUP($D2766,metadata!$B$2:$S$500,12,0)</f>
        <v>psocoptera</v>
      </c>
      <c r="P2766" t="str">
        <f>VLOOKUP($D2766,metadata!$B$2:$S$500,13,0)</f>
        <v>FundayPk</v>
      </c>
      <c r="Q2766">
        <f>VLOOKUP($D2766,metadata!$B$2:$S$500,14,0)</f>
        <v>45.54</v>
      </c>
      <c r="R2766">
        <f>VLOOKUP($D2766,metadata!$B$2:$S$500,15,0)</f>
        <v>-64.973056</v>
      </c>
      <c r="S2766" t="str">
        <f>VLOOKUP($D2766,metadata!$B$2:$S$500,16,0)</f>
        <v/>
      </c>
      <c r="T2766">
        <f>VLOOKUP($D2766,metadata!$B$2:$S$500,17,0)</f>
        <v>275</v>
      </c>
      <c r="U2766" t="str">
        <f>VLOOKUP($D2766,metadata!$B$2:$S$500,18,0)</f>
        <v/>
      </c>
      <c r="V2766" t="str">
        <f>VLOOKUP($D2766,metadata!$B$2:$Z$500,19,0)</f>
        <v/>
      </c>
      <c r="W2766" t="str">
        <f>VLOOKUP($D2766,metadata!$B$2:$Z$500,20,0)</f>
        <v/>
      </c>
      <c r="X2766" t="str">
        <f>VLOOKUP($D2766,metadata!$B$2:$Z$500,21,0)</f>
        <v/>
      </c>
      <c r="Y2766" t="str">
        <f>VLOOKUP($D2766,metadata!$B$2:$Z$500,22,0)</f>
        <v/>
      </c>
      <c r="Z2766" t="str">
        <f>VLOOKUP($D2766,metadata!$B$2:$Z$500,23,0)</f>
        <v/>
      </c>
      <c r="AA2766" t="str">
        <f>VLOOKUP($D2766,metadata!$B$2:$Z$500,24,0)</f>
        <v/>
      </c>
      <c r="AB2766" t="str">
        <f>VLOOKUP($D2766,metadata!$B$2:$Z$500,25,0)</f>
        <v>Paper says 54°54'; fundy park is at 54.60°N (36').</v>
      </c>
      <c r="AF2766" t="str">
        <f>IF(AE2766="",V2766,AE2766)</f>
        <v/>
      </c>
    </row>
    <row r="2767" spans="3:32" x14ac:dyDescent="0.3">
      <c r="C2767">
        <v>2767</v>
      </c>
      <c r="D2767" t="str">
        <f t="shared" si="76"/>
        <v>62-FundayPk</v>
      </c>
      <c r="E2767" t="str">
        <f>VLOOKUP($D2767,metadata!$B$2:$S$500,2,0)</f>
        <v>EERTMOED, GE</v>
      </c>
      <c r="F2767" t="str">
        <f>VLOOKUP($D2767,metadata!$B$2:$S$500,3,0)</f>
        <v>EMBRYONIC DIAPAUSE IN PSOCID, PERIPSOCUS-QUADRIFASCIATUS - PHOTOPERIOD, TEMPERATURE, ONTOGENY AND GEOGRAPHIC VARIATION</v>
      </c>
      <c r="G2767" t="str">
        <f>VLOOKUP($D2767,metadata!$B$2:$S$500,4,0)</f>
        <v>10.1111/j.1365-3032.1978.tb00149.x</v>
      </c>
      <c r="H2767" t="str">
        <f>VLOOKUP($D2767,metadata!$B$2:$S$500,5,0)</f>
        <v>y-ask</v>
      </c>
      <c r="I2767" t="str">
        <f>VLOOKUP($D2767,metadata!$B$2:$S$500,6,0)</f>
        <v>a</v>
      </c>
      <c r="J2767" t="str">
        <f>VLOOKUP($D2767,metadata!$B$2:$S$500,7,0)</f>
        <v>i</v>
      </c>
      <c r="K2767">
        <f>VLOOKUP($D2767,metadata!$B$2:$S$500,8,0)</f>
        <v>15</v>
      </c>
      <c r="L2767">
        <f>VLOOKUP($D2767,metadata!$B$2:$S$500,9,0)</f>
        <v>12</v>
      </c>
      <c r="M2767" t="str">
        <f>VLOOKUP($D2767,metadata!$B$2:$S$500,10,0)</f>
        <v/>
      </c>
      <c r="N2767" t="str">
        <f>VLOOKUP($D2767,metadata!$B$2:$S$500,11,0)</f>
        <v>Peripsocus quadrifasciatus</v>
      </c>
      <c r="O2767" t="str">
        <f>VLOOKUP($D2767,metadata!$B$2:$S$500,12,0)</f>
        <v>psocoptera</v>
      </c>
      <c r="P2767" t="str">
        <f>VLOOKUP($D2767,metadata!$B$2:$S$500,13,0)</f>
        <v>FundayPk</v>
      </c>
      <c r="Q2767">
        <f>VLOOKUP($D2767,metadata!$B$2:$S$500,14,0)</f>
        <v>45.54</v>
      </c>
      <c r="R2767">
        <f>VLOOKUP($D2767,metadata!$B$2:$S$500,15,0)</f>
        <v>-64.973056</v>
      </c>
      <c r="S2767" t="str">
        <f>VLOOKUP($D2767,metadata!$B$2:$S$500,16,0)</f>
        <v/>
      </c>
      <c r="T2767">
        <f>VLOOKUP($D2767,metadata!$B$2:$S$500,17,0)</f>
        <v>275</v>
      </c>
      <c r="U2767" t="str">
        <f>VLOOKUP($D2767,metadata!$B$2:$S$500,18,0)</f>
        <v/>
      </c>
      <c r="V2767" t="str">
        <f>VLOOKUP($D2767,metadata!$B$2:$Z$500,19,0)</f>
        <v/>
      </c>
      <c r="W2767" t="str">
        <f>VLOOKUP($D2767,metadata!$B$2:$Z$500,20,0)</f>
        <v/>
      </c>
      <c r="X2767" t="str">
        <f>VLOOKUP($D2767,metadata!$B$2:$Z$500,21,0)</f>
        <v/>
      </c>
      <c r="Y2767" t="str">
        <f>VLOOKUP($D2767,metadata!$B$2:$Z$500,22,0)</f>
        <v/>
      </c>
      <c r="Z2767" t="str">
        <f>VLOOKUP($D2767,metadata!$B$2:$Z$500,23,0)</f>
        <v/>
      </c>
      <c r="AA2767" t="str">
        <f>VLOOKUP($D2767,metadata!$B$2:$Z$500,24,0)</f>
        <v/>
      </c>
      <c r="AB2767" t="str">
        <f>VLOOKUP($D2767,metadata!$B$2:$Z$500,25,0)</f>
        <v>Paper says 54°54'; fundy park is at 54.60°N (36').</v>
      </c>
      <c r="AF2767" t="str">
        <f>IF(AE2767="",V2767,AE2767)</f>
        <v/>
      </c>
    </row>
    <row r="2768" spans="3:32" x14ac:dyDescent="0.3">
      <c r="C2768">
        <v>2768</v>
      </c>
      <c r="D2768" t="str">
        <f t="shared" si="76"/>
        <v>62-Milltown</v>
      </c>
      <c r="E2768" t="str">
        <f>VLOOKUP($D2768,metadata!$B$2:$S$500,2,0)</f>
        <v>EERTMOED, GE</v>
      </c>
      <c r="F2768" t="str">
        <f>VLOOKUP($D2768,metadata!$B$2:$S$500,3,0)</f>
        <v>EMBRYONIC DIAPAUSE IN PSOCID, PERIPSOCUS-QUADRIFASCIATUS - PHOTOPERIOD, TEMPERATURE, ONTOGENY AND GEOGRAPHIC VARIATION</v>
      </c>
      <c r="G2768" t="str">
        <f>VLOOKUP($D2768,metadata!$B$2:$S$500,4,0)</f>
        <v>10.1111/j.1365-3032.1978.tb00149.x</v>
      </c>
      <c r="H2768" t="str">
        <f>VLOOKUP($D2768,metadata!$B$2:$S$500,5,0)</f>
        <v>y-ask</v>
      </c>
      <c r="I2768" t="str">
        <f>VLOOKUP($D2768,metadata!$B$2:$S$500,6,0)</f>
        <v>a</v>
      </c>
      <c r="J2768" t="str">
        <f>VLOOKUP($D2768,metadata!$B$2:$S$500,7,0)</f>
        <v>i</v>
      </c>
      <c r="K2768">
        <f>VLOOKUP($D2768,metadata!$B$2:$S$500,8,0)</f>
        <v>15</v>
      </c>
      <c r="L2768">
        <f>VLOOKUP($D2768,metadata!$B$2:$S$500,9,0)</f>
        <v>12</v>
      </c>
      <c r="M2768" t="str">
        <f>VLOOKUP($D2768,metadata!$B$2:$S$500,10,0)</f>
        <v/>
      </c>
      <c r="N2768" t="str">
        <f>VLOOKUP($D2768,metadata!$B$2:$S$500,11,0)</f>
        <v>Peripsocus quadrifasciatus</v>
      </c>
      <c r="O2768" t="str">
        <f>VLOOKUP($D2768,metadata!$B$2:$S$500,12,0)</f>
        <v>psocoptera</v>
      </c>
      <c r="P2768" t="str">
        <f>VLOOKUP($D2768,metadata!$B$2:$S$500,13,0)</f>
        <v>Milltown</v>
      </c>
      <c r="Q2768">
        <f>VLOOKUP($D2768,metadata!$B$2:$S$500,14,0)</f>
        <v>54.1666666666667</v>
      </c>
      <c r="R2768">
        <f>VLOOKUP($D2768,metadata!$B$2:$S$500,15,0)</f>
        <v>-67.283332999999999</v>
      </c>
      <c r="S2768" t="str">
        <f>VLOOKUP($D2768,metadata!$B$2:$S$500,16,0)</f>
        <v/>
      </c>
      <c r="T2768">
        <f>VLOOKUP($D2768,metadata!$B$2:$S$500,17,0)</f>
        <v>60</v>
      </c>
      <c r="U2768" t="str">
        <f>VLOOKUP($D2768,metadata!$B$2:$S$500,18,0)</f>
        <v/>
      </c>
      <c r="V2768" t="str">
        <f>VLOOKUP($D2768,metadata!$B$2:$Z$500,19,0)</f>
        <v/>
      </c>
      <c r="W2768" t="str">
        <f>VLOOKUP($D2768,metadata!$B$2:$Z$500,20,0)</f>
        <v/>
      </c>
      <c r="X2768" t="str">
        <f>VLOOKUP($D2768,metadata!$B$2:$Z$500,21,0)</f>
        <v/>
      </c>
      <c r="Y2768" t="str">
        <f>VLOOKUP($D2768,metadata!$B$2:$Z$500,22,0)</f>
        <v/>
      </c>
      <c r="Z2768" t="str">
        <f>VLOOKUP($D2768,metadata!$B$2:$Z$500,23,0)</f>
        <v/>
      </c>
      <c r="AA2768" t="str">
        <f>VLOOKUP($D2768,metadata!$B$2:$Z$500,24,0)</f>
        <v/>
      </c>
      <c r="AB2768" t="str">
        <f>VLOOKUP($D2768,metadata!$B$2:$Z$500,25,0)</f>
        <v>coords match milltown, st stephen (former independent town)</v>
      </c>
      <c r="AF2768" t="str">
        <f>IF(AE2768="",V2768,AE2768)</f>
        <v/>
      </c>
    </row>
    <row r="2769" spans="3:32" x14ac:dyDescent="0.3">
      <c r="C2769">
        <v>2769</v>
      </c>
      <c r="D2769" t="str">
        <f t="shared" si="76"/>
        <v>62-Milltown</v>
      </c>
      <c r="E2769" t="str">
        <f>VLOOKUP($D2769,metadata!$B$2:$S$500,2,0)</f>
        <v>EERTMOED, GE</v>
      </c>
      <c r="F2769" t="str">
        <f>VLOOKUP($D2769,metadata!$B$2:$S$500,3,0)</f>
        <v>EMBRYONIC DIAPAUSE IN PSOCID, PERIPSOCUS-QUADRIFASCIATUS - PHOTOPERIOD, TEMPERATURE, ONTOGENY AND GEOGRAPHIC VARIATION</v>
      </c>
      <c r="G2769" t="str">
        <f>VLOOKUP($D2769,metadata!$B$2:$S$500,4,0)</f>
        <v>10.1111/j.1365-3032.1978.tb00149.x</v>
      </c>
      <c r="H2769" t="str">
        <f>VLOOKUP($D2769,metadata!$B$2:$S$500,5,0)</f>
        <v>y-ask</v>
      </c>
      <c r="I2769" t="str">
        <f>VLOOKUP($D2769,metadata!$B$2:$S$500,6,0)</f>
        <v>a</v>
      </c>
      <c r="J2769" t="str">
        <f>VLOOKUP($D2769,metadata!$B$2:$S$500,7,0)</f>
        <v>i</v>
      </c>
      <c r="K2769">
        <f>VLOOKUP($D2769,metadata!$B$2:$S$500,8,0)</f>
        <v>15</v>
      </c>
      <c r="L2769">
        <f>VLOOKUP($D2769,metadata!$B$2:$S$500,9,0)</f>
        <v>12</v>
      </c>
      <c r="M2769" t="str">
        <f>VLOOKUP($D2769,metadata!$B$2:$S$500,10,0)</f>
        <v/>
      </c>
      <c r="N2769" t="str">
        <f>VLOOKUP($D2769,metadata!$B$2:$S$500,11,0)</f>
        <v>Peripsocus quadrifasciatus</v>
      </c>
      <c r="O2769" t="str">
        <f>VLOOKUP($D2769,metadata!$B$2:$S$500,12,0)</f>
        <v>psocoptera</v>
      </c>
      <c r="P2769" t="str">
        <f>VLOOKUP($D2769,metadata!$B$2:$S$500,13,0)</f>
        <v>Milltown</v>
      </c>
      <c r="Q2769">
        <f>VLOOKUP($D2769,metadata!$B$2:$S$500,14,0)</f>
        <v>54.1666666666667</v>
      </c>
      <c r="R2769">
        <f>VLOOKUP($D2769,metadata!$B$2:$S$500,15,0)</f>
        <v>-67.283332999999999</v>
      </c>
      <c r="S2769" t="str">
        <f>VLOOKUP($D2769,metadata!$B$2:$S$500,16,0)</f>
        <v/>
      </c>
      <c r="T2769">
        <f>VLOOKUP($D2769,metadata!$B$2:$S$500,17,0)</f>
        <v>60</v>
      </c>
      <c r="U2769" t="str">
        <f>VLOOKUP($D2769,metadata!$B$2:$S$500,18,0)</f>
        <v/>
      </c>
      <c r="V2769" t="str">
        <f>VLOOKUP($D2769,metadata!$B$2:$Z$500,19,0)</f>
        <v/>
      </c>
      <c r="W2769" t="str">
        <f>VLOOKUP($D2769,metadata!$B$2:$Z$500,20,0)</f>
        <v/>
      </c>
      <c r="X2769" t="str">
        <f>VLOOKUP($D2769,metadata!$B$2:$Z$500,21,0)</f>
        <v/>
      </c>
      <c r="Y2769" t="str">
        <f>VLOOKUP($D2769,metadata!$B$2:$Z$500,22,0)</f>
        <v/>
      </c>
      <c r="Z2769" t="str">
        <f>VLOOKUP($D2769,metadata!$B$2:$Z$500,23,0)</f>
        <v/>
      </c>
      <c r="AA2769" t="str">
        <f>VLOOKUP($D2769,metadata!$B$2:$Z$500,24,0)</f>
        <v/>
      </c>
      <c r="AB2769" t="str">
        <f>VLOOKUP($D2769,metadata!$B$2:$Z$500,25,0)</f>
        <v>coords match milltown, st stephen (former independent town)</v>
      </c>
      <c r="AF2769" t="str">
        <f>IF(AE2769="",V2769,AE2769)</f>
        <v/>
      </c>
    </row>
    <row r="2770" spans="3:32" x14ac:dyDescent="0.3">
      <c r="C2770">
        <v>2770</v>
      </c>
      <c r="D2770" t="str">
        <f t="shared" si="76"/>
        <v>62-Milltown</v>
      </c>
      <c r="E2770" t="str">
        <f>VLOOKUP($D2770,metadata!$B$2:$S$500,2,0)</f>
        <v>EERTMOED, GE</v>
      </c>
      <c r="F2770" t="str">
        <f>VLOOKUP($D2770,metadata!$B$2:$S$500,3,0)</f>
        <v>EMBRYONIC DIAPAUSE IN PSOCID, PERIPSOCUS-QUADRIFASCIATUS - PHOTOPERIOD, TEMPERATURE, ONTOGENY AND GEOGRAPHIC VARIATION</v>
      </c>
      <c r="G2770" t="str">
        <f>VLOOKUP($D2770,metadata!$B$2:$S$500,4,0)</f>
        <v>10.1111/j.1365-3032.1978.tb00149.x</v>
      </c>
      <c r="H2770" t="str">
        <f>VLOOKUP($D2770,metadata!$B$2:$S$500,5,0)</f>
        <v>y-ask</v>
      </c>
      <c r="I2770" t="str">
        <f>VLOOKUP($D2770,metadata!$B$2:$S$500,6,0)</f>
        <v>a</v>
      </c>
      <c r="J2770" t="str">
        <f>VLOOKUP($D2770,metadata!$B$2:$S$500,7,0)</f>
        <v>i</v>
      </c>
      <c r="K2770">
        <f>VLOOKUP($D2770,metadata!$B$2:$S$500,8,0)</f>
        <v>15</v>
      </c>
      <c r="L2770">
        <f>VLOOKUP($D2770,metadata!$B$2:$S$500,9,0)</f>
        <v>12</v>
      </c>
      <c r="M2770" t="str">
        <f>VLOOKUP($D2770,metadata!$B$2:$S$500,10,0)</f>
        <v/>
      </c>
      <c r="N2770" t="str">
        <f>VLOOKUP($D2770,metadata!$B$2:$S$500,11,0)</f>
        <v>Peripsocus quadrifasciatus</v>
      </c>
      <c r="O2770" t="str">
        <f>VLOOKUP($D2770,metadata!$B$2:$S$500,12,0)</f>
        <v>psocoptera</v>
      </c>
      <c r="P2770" t="str">
        <f>VLOOKUP($D2770,metadata!$B$2:$S$500,13,0)</f>
        <v>Milltown</v>
      </c>
      <c r="Q2770">
        <f>VLOOKUP($D2770,metadata!$B$2:$S$500,14,0)</f>
        <v>54.1666666666667</v>
      </c>
      <c r="R2770">
        <f>VLOOKUP($D2770,metadata!$B$2:$S$500,15,0)</f>
        <v>-67.283332999999999</v>
      </c>
      <c r="S2770" t="str">
        <f>VLOOKUP($D2770,metadata!$B$2:$S$500,16,0)</f>
        <v/>
      </c>
      <c r="T2770">
        <f>VLOOKUP($D2770,metadata!$B$2:$S$500,17,0)</f>
        <v>60</v>
      </c>
      <c r="U2770" t="str">
        <f>VLOOKUP($D2770,metadata!$B$2:$S$500,18,0)</f>
        <v/>
      </c>
      <c r="V2770" t="str">
        <f>VLOOKUP($D2770,metadata!$B$2:$Z$500,19,0)</f>
        <v/>
      </c>
      <c r="W2770" t="str">
        <f>VLOOKUP($D2770,metadata!$B$2:$Z$500,20,0)</f>
        <v/>
      </c>
      <c r="X2770" t="str">
        <f>VLOOKUP($D2770,metadata!$B$2:$Z$500,21,0)</f>
        <v/>
      </c>
      <c r="Y2770" t="str">
        <f>VLOOKUP($D2770,metadata!$B$2:$Z$500,22,0)</f>
        <v/>
      </c>
      <c r="Z2770" t="str">
        <f>VLOOKUP($D2770,metadata!$B$2:$Z$500,23,0)</f>
        <v/>
      </c>
      <c r="AA2770" t="str">
        <f>VLOOKUP($D2770,metadata!$B$2:$Z$500,24,0)</f>
        <v/>
      </c>
      <c r="AB2770" t="str">
        <f>VLOOKUP($D2770,metadata!$B$2:$Z$500,25,0)</f>
        <v>coords match milltown, st stephen (former independent town)</v>
      </c>
      <c r="AF2770" t="str">
        <f>IF(AE2770="",V2770,AE2770)</f>
        <v/>
      </c>
    </row>
    <row r="2771" spans="3:32" x14ac:dyDescent="0.3">
      <c r="C2771">
        <v>2771</v>
      </c>
      <c r="D2771" t="str">
        <f t="shared" si="76"/>
        <v>62-Milltown</v>
      </c>
      <c r="E2771" t="str">
        <f>VLOOKUP($D2771,metadata!$B$2:$S$500,2,0)</f>
        <v>EERTMOED, GE</v>
      </c>
      <c r="F2771" t="str">
        <f>VLOOKUP($D2771,metadata!$B$2:$S$500,3,0)</f>
        <v>EMBRYONIC DIAPAUSE IN PSOCID, PERIPSOCUS-QUADRIFASCIATUS - PHOTOPERIOD, TEMPERATURE, ONTOGENY AND GEOGRAPHIC VARIATION</v>
      </c>
      <c r="G2771" t="str">
        <f>VLOOKUP($D2771,metadata!$B$2:$S$500,4,0)</f>
        <v>10.1111/j.1365-3032.1978.tb00149.x</v>
      </c>
      <c r="H2771" t="str">
        <f>VLOOKUP($D2771,metadata!$B$2:$S$500,5,0)</f>
        <v>y-ask</v>
      </c>
      <c r="I2771" t="str">
        <f>VLOOKUP($D2771,metadata!$B$2:$S$500,6,0)</f>
        <v>a</v>
      </c>
      <c r="J2771" t="str">
        <f>VLOOKUP($D2771,metadata!$B$2:$S$500,7,0)</f>
        <v>i</v>
      </c>
      <c r="K2771">
        <f>VLOOKUP($D2771,metadata!$B$2:$S$500,8,0)</f>
        <v>15</v>
      </c>
      <c r="L2771">
        <f>VLOOKUP($D2771,metadata!$B$2:$S$500,9,0)</f>
        <v>12</v>
      </c>
      <c r="M2771" t="str">
        <f>VLOOKUP($D2771,metadata!$B$2:$S$500,10,0)</f>
        <v/>
      </c>
      <c r="N2771" t="str">
        <f>VLOOKUP($D2771,metadata!$B$2:$S$500,11,0)</f>
        <v>Peripsocus quadrifasciatus</v>
      </c>
      <c r="O2771" t="str">
        <f>VLOOKUP($D2771,metadata!$B$2:$S$500,12,0)</f>
        <v>psocoptera</v>
      </c>
      <c r="P2771" t="str">
        <f>VLOOKUP($D2771,metadata!$B$2:$S$500,13,0)</f>
        <v>Milltown</v>
      </c>
      <c r="Q2771">
        <f>VLOOKUP($D2771,metadata!$B$2:$S$500,14,0)</f>
        <v>54.1666666666667</v>
      </c>
      <c r="R2771">
        <f>VLOOKUP($D2771,metadata!$B$2:$S$500,15,0)</f>
        <v>-67.283332999999999</v>
      </c>
      <c r="S2771" t="str">
        <f>VLOOKUP($D2771,metadata!$B$2:$S$500,16,0)</f>
        <v/>
      </c>
      <c r="T2771">
        <f>VLOOKUP($D2771,metadata!$B$2:$S$500,17,0)</f>
        <v>60</v>
      </c>
      <c r="U2771" t="str">
        <f>VLOOKUP($D2771,metadata!$B$2:$S$500,18,0)</f>
        <v/>
      </c>
      <c r="V2771" t="str">
        <f>VLOOKUP($D2771,metadata!$B$2:$Z$500,19,0)</f>
        <v/>
      </c>
      <c r="W2771" t="str">
        <f>VLOOKUP($D2771,metadata!$B$2:$Z$500,20,0)</f>
        <v/>
      </c>
      <c r="X2771" t="str">
        <f>VLOOKUP($D2771,metadata!$B$2:$Z$500,21,0)</f>
        <v/>
      </c>
      <c r="Y2771" t="str">
        <f>VLOOKUP($D2771,metadata!$B$2:$Z$500,22,0)</f>
        <v/>
      </c>
      <c r="Z2771" t="str">
        <f>VLOOKUP($D2771,metadata!$B$2:$Z$500,23,0)</f>
        <v/>
      </c>
      <c r="AA2771" t="str">
        <f>VLOOKUP($D2771,metadata!$B$2:$Z$500,24,0)</f>
        <v/>
      </c>
      <c r="AB2771" t="str">
        <f>VLOOKUP($D2771,metadata!$B$2:$Z$500,25,0)</f>
        <v>coords match milltown, st stephen (former independent town)</v>
      </c>
      <c r="AF2771" t="str">
        <f>IF(AE2771="",V2771,AE2771)</f>
        <v/>
      </c>
    </row>
    <row r="2772" spans="3:32" x14ac:dyDescent="0.3">
      <c r="C2772">
        <v>2772</v>
      </c>
      <c r="D2772" t="str">
        <f t="shared" si="76"/>
        <v>62-Milltown</v>
      </c>
      <c r="E2772" t="str">
        <f>VLOOKUP($D2772,metadata!$B$2:$S$500,2,0)</f>
        <v>EERTMOED, GE</v>
      </c>
      <c r="F2772" t="str">
        <f>VLOOKUP($D2772,metadata!$B$2:$S$500,3,0)</f>
        <v>EMBRYONIC DIAPAUSE IN PSOCID, PERIPSOCUS-QUADRIFASCIATUS - PHOTOPERIOD, TEMPERATURE, ONTOGENY AND GEOGRAPHIC VARIATION</v>
      </c>
      <c r="G2772" t="str">
        <f>VLOOKUP($D2772,metadata!$B$2:$S$500,4,0)</f>
        <v>10.1111/j.1365-3032.1978.tb00149.x</v>
      </c>
      <c r="H2772" t="str">
        <f>VLOOKUP($D2772,metadata!$B$2:$S$500,5,0)</f>
        <v>y-ask</v>
      </c>
      <c r="I2772" t="str">
        <f>VLOOKUP($D2772,metadata!$B$2:$S$500,6,0)</f>
        <v>a</v>
      </c>
      <c r="J2772" t="str">
        <f>VLOOKUP($D2772,metadata!$B$2:$S$500,7,0)</f>
        <v>i</v>
      </c>
      <c r="K2772">
        <f>VLOOKUP($D2772,metadata!$B$2:$S$500,8,0)</f>
        <v>15</v>
      </c>
      <c r="L2772">
        <f>VLOOKUP($D2772,metadata!$B$2:$S$500,9,0)</f>
        <v>12</v>
      </c>
      <c r="M2772" t="str">
        <f>VLOOKUP($D2772,metadata!$B$2:$S$500,10,0)</f>
        <v/>
      </c>
      <c r="N2772" t="str">
        <f>VLOOKUP($D2772,metadata!$B$2:$S$500,11,0)</f>
        <v>Peripsocus quadrifasciatus</v>
      </c>
      <c r="O2772" t="str">
        <f>VLOOKUP($D2772,metadata!$B$2:$S$500,12,0)</f>
        <v>psocoptera</v>
      </c>
      <c r="P2772" t="str">
        <f>VLOOKUP($D2772,metadata!$B$2:$S$500,13,0)</f>
        <v>Milltown</v>
      </c>
      <c r="Q2772">
        <f>VLOOKUP($D2772,metadata!$B$2:$S$500,14,0)</f>
        <v>54.1666666666667</v>
      </c>
      <c r="R2772">
        <f>VLOOKUP($D2772,metadata!$B$2:$S$500,15,0)</f>
        <v>-67.283332999999999</v>
      </c>
      <c r="S2772" t="str">
        <f>VLOOKUP($D2772,metadata!$B$2:$S$500,16,0)</f>
        <v/>
      </c>
      <c r="T2772">
        <f>VLOOKUP($D2772,metadata!$B$2:$S$500,17,0)</f>
        <v>60</v>
      </c>
      <c r="U2772" t="str">
        <f>VLOOKUP($D2772,metadata!$B$2:$S$500,18,0)</f>
        <v/>
      </c>
      <c r="V2772" t="str">
        <f>VLOOKUP($D2772,metadata!$B$2:$Z$500,19,0)</f>
        <v/>
      </c>
      <c r="W2772" t="str">
        <f>VLOOKUP($D2772,metadata!$B$2:$Z$500,20,0)</f>
        <v/>
      </c>
      <c r="X2772" t="str">
        <f>VLOOKUP($D2772,metadata!$B$2:$Z$500,21,0)</f>
        <v/>
      </c>
      <c r="Y2772" t="str">
        <f>VLOOKUP($D2772,metadata!$B$2:$Z$500,22,0)</f>
        <v/>
      </c>
      <c r="Z2772" t="str">
        <f>VLOOKUP($D2772,metadata!$B$2:$Z$500,23,0)</f>
        <v/>
      </c>
      <c r="AA2772" t="str">
        <f>VLOOKUP($D2772,metadata!$B$2:$Z$500,24,0)</f>
        <v/>
      </c>
      <c r="AB2772" t="str">
        <f>VLOOKUP($D2772,metadata!$B$2:$Z$500,25,0)</f>
        <v>coords match milltown, st stephen (former independent town)</v>
      </c>
      <c r="AF2772" t="str">
        <f>IF(AE2772="",V2772,AE2772)</f>
        <v/>
      </c>
    </row>
    <row r="2773" spans="3:32" x14ac:dyDescent="0.3">
      <c r="C2773">
        <v>2773</v>
      </c>
      <c r="D2773" t="str">
        <f t="shared" si="76"/>
        <v>62-Milltown</v>
      </c>
      <c r="E2773" t="str">
        <f>VLOOKUP($D2773,metadata!$B$2:$S$500,2,0)</f>
        <v>EERTMOED, GE</v>
      </c>
      <c r="F2773" t="str">
        <f>VLOOKUP($D2773,metadata!$B$2:$S$500,3,0)</f>
        <v>EMBRYONIC DIAPAUSE IN PSOCID, PERIPSOCUS-QUADRIFASCIATUS - PHOTOPERIOD, TEMPERATURE, ONTOGENY AND GEOGRAPHIC VARIATION</v>
      </c>
      <c r="G2773" t="str">
        <f>VLOOKUP($D2773,metadata!$B$2:$S$500,4,0)</f>
        <v>10.1111/j.1365-3032.1978.tb00149.x</v>
      </c>
      <c r="H2773" t="str">
        <f>VLOOKUP($D2773,metadata!$B$2:$S$500,5,0)</f>
        <v>y-ask</v>
      </c>
      <c r="I2773" t="str">
        <f>VLOOKUP($D2773,metadata!$B$2:$S$500,6,0)</f>
        <v>a</v>
      </c>
      <c r="J2773" t="str">
        <f>VLOOKUP($D2773,metadata!$B$2:$S$500,7,0)</f>
        <v>i</v>
      </c>
      <c r="K2773">
        <f>VLOOKUP($D2773,metadata!$B$2:$S$500,8,0)</f>
        <v>15</v>
      </c>
      <c r="L2773">
        <f>VLOOKUP($D2773,metadata!$B$2:$S$500,9,0)</f>
        <v>12</v>
      </c>
      <c r="M2773" t="str">
        <f>VLOOKUP($D2773,metadata!$B$2:$S$500,10,0)</f>
        <v/>
      </c>
      <c r="N2773" t="str">
        <f>VLOOKUP($D2773,metadata!$B$2:$S$500,11,0)</f>
        <v>Peripsocus quadrifasciatus</v>
      </c>
      <c r="O2773" t="str">
        <f>VLOOKUP($D2773,metadata!$B$2:$S$500,12,0)</f>
        <v>psocoptera</v>
      </c>
      <c r="P2773" t="str">
        <f>VLOOKUP($D2773,metadata!$B$2:$S$500,13,0)</f>
        <v>Milltown</v>
      </c>
      <c r="Q2773">
        <f>VLOOKUP($D2773,metadata!$B$2:$S$500,14,0)</f>
        <v>54.1666666666667</v>
      </c>
      <c r="R2773">
        <f>VLOOKUP($D2773,metadata!$B$2:$S$500,15,0)</f>
        <v>-67.283332999999999</v>
      </c>
      <c r="S2773" t="str">
        <f>VLOOKUP($D2773,metadata!$B$2:$S$500,16,0)</f>
        <v/>
      </c>
      <c r="T2773">
        <f>VLOOKUP($D2773,metadata!$B$2:$S$500,17,0)</f>
        <v>60</v>
      </c>
      <c r="U2773" t="str">
        <f>VLOOKUP($D2773,metadata!$B$2:$S$500,18,0)</f>
        <v/>
      </c>
      <c r="V2773" t="str">
        <f>VLOOKUP($D2773,metadata!$B$2:$Z$500,19,0)</f>
        <v/>
      </c>
      <c r="W2773" t="str">
        <f>VLOOKUP($D2773,metadata!$B$2:$Z$500,20,0)</f>
        <v/>
      </c>
      <c r="X2773" t="str">
        <f>VLOOKUP($D2773,metadata!$B$2:$Z$500,21,0)</f>
        <v/>
      </c>
      <c r="Y2773" t="str">
        <f>VLOOKUP($D2773,metadata!$B$2:$Z$500,22,0)</f>
        <v/>
      </c>
      <c r="Z2773" t="str">
        <f>VLOOKUP($D2773,metadata!$B$2:$Z$500,23,0)</f>
        <v/>
      </c>
      <c r="AA2773" t="str">
        <f>VLOOKUP($D2773,metadata!$B$2:$Z$500,24,0)</f>
        <v/>
      </c>
      <c r="AB2773" t="str">
        <f>VLOOKUP($D2773,metadata!$B$2:$Z$500,25,0)</f>
        <v>coords match milltown, st stephen (former independent town)</v>
      </c>
      <c r="AF2773" t="str">
        <f>IF(AE2773="",V2773,AE2773)</f>
        <v/>
      </c>
    </row>
    <row r="2774" spans="3:32" x14ac:dyDescent="0.3">
      <c r="C2774">
        <v>2774</v>
      </c>
      <c r="D2774" t="str">
        <f t="shared" si="76"/>
        <v>62-Milltown</v>
      </c>
      <c r="E2774" t="str">
        <f>VLOOKUP($D2774,metadata!$B$2:$S$500,2,0)</f>
        <v>EERTMOED, GE</v>
      </c>
      <c r="F2774" t="str">
        <f>VLOOKUP($D2774,metadata!$B$2:$S$500,3,0)</f>
        <v>EMBRYONIC DIAPAUSE IN PSOCID, PERIPSOCUS-QUADRIFASCIATUS - PHOTOPERIOD, TEMPERATURE, ONTOGENY AND GEOGRAPHIC VARIATION</v>
      </c>
      <c r="G2774" t="str">
        <f>VLOOKUP($D2774,metadata!$B$2:$S$500,4,0)</f>
        <v>10.1111/j.1365-3032.1978.tb00149.x</v>
      </c>
      <c r="H2774" t="str">
        <f>VLOOKUP($D2774,metadata!$B$2:$S$500,5,0)</f>
        <v>y-ask</v>
      </c>
      <c r="I2774" t="str">
        <f>VLOOKUP($D2774,metadata!$B$2:$S$500,6,0)</f>
        <v>a</v>
      </c>
      <c r="J2774" t="str">
        <f>VLOOKUP($D2774,metadata!$B$2:$S$500,7,0)</f>
        <v>i</v>
      </c>
      <c r="K2774">
        <f>VLOOKUP($D2774,metadata!$B$2:$S$500,8,0)</f>
        <v>15</v>
      </c>
      <c r="L2774">
        <f>VLOOKUP($D2774,metadata!$B$2:$S$500,9,0)</f>
        <v>12</v>
      </c>
      <c r="M2774" t="str">
        <f>VLOOKUP($D2774,metadata!$B$2:$S$500,10,0)</f>
        <v/>
      </c>
      <c r="N2774" t="str">
        <f>VLOOKUP($D2774,metadata!$B$2:$S$500,11,0)</f>
        <v>Peripsocus quadrifasciatus</v>
      </c>
      <c r="O2774" t="str">
        <f>VLOOKUP($D2774,metadata!$B$2:$S$500,12,0)</f>
        <v>psocoptera</v>
      </c>
      <c r="P2774" t="str">
        <f>VLOOKUP($D2774,metadata!$B$2:$S$500,13,0)</f>
        <v>Milltown</v>
      </c>
      <c r="Q2774">
        <f>VLOOKUP($D2774,metadata!$B$2:$S$500,14,0)</f>
        <v>54.1666666666667</v>
      </c>
      <c r="R2774">
        <f>VLOOKUP($D2774,metadata!$B$2:$S$500,15,0)</f>
        <v>-67.283332999999999</v>
      </c>
      <c r="S2774" t="str">
        <f>VLOOKUP($D2774,metadata!$B$2:$S$500,16,0)</f>
        <v/>
      </c>
      <c r="T2774">
        <f>VLOOKUP($D2774,metadata!$B$2:$S$500,17,0)</f>
        <v>60</v>
      </c>
      <c r="U2774" t="str">
        <f>VLOOKUP($D2774,metadata!$B$2:$S$500,18,0)</f>
        <v/>
      </c>
      <c r="V2774" t="str">
        <f>VLOOKUP($D2774,metadata!$B$2:$Z$500,19,0)</f>
        <v/>
      </c>
      <c r="W2774" t="str">
        <f>VLOOKUP($D2774,metadata!$B$2:$Z$500,20,0)</f>
        <v/>
      </c>
      <c r="X2774" t="str">
        <f>VLOOKUP($D2774,metadata!$B$2:$Z$500,21,0)</f>
        <v/>
      </c>
      <c r="Y2774" t="str">
        <f>VLOOKUP($D2774,metadata!$B$2:$Z$500,22,0)</f>
        <v/>
      </c>
      <c r="Z2774" t="str">
        <f>VLOOKUP($D2774,metadata!$B$2:$Z$500,23,0)</f>
        <v/>
      </c>
      <c r="AA2774" t="str">
        <f>VLOOKUP($D2774,metadata!$B$2:$Z$500,24,0)</f>
        <v/>
      </c>
      <c r="AB2774" t="str">
        <f>VLOOKUP($D2774,metadata!$B$2:$Z$500,25,0)</f>
        <v>coords match milltown, st stephen (former independent town)</v>
      </c>
      <c r="AF2774" t="str">
        <f>IF(AE2774="",V2774,AE2774)</f>
        <v/>
      </c>
    </row>
    <row r="2775" spans="3:32" x14ac:dyDescent="0.3">
      <c r="C2775">
        <v>2775</v>
      </c>
      <c r="D2775" t="str">
        <f t="shared" si="76"/>
        <v>62-Milltown</v>
      </c>
      <c r="E2775" t="str">
        <f>VLOOKUP($D2775,metadata!$B$2:$S$500,2,0)</f>
        <v>EERTMOED, GE</v>
      </c>
      <c r="F2775" t="str">
        <f>VLOOKUP($D2775,metadata!$B$2:$S$500,3,0)</f>
        <v>EMBRYONIC DIAPAUSE IN PSOCID, PERIPSOCUS-QUADRIFASCIATUS - PHOTOPERIOD, TEMPERATURE, ONTOGENY AND GEOGRAPHIC VARIATION</v>
      </c>
      <c r="G2775" t="str">
        <f>VLOOKUP($D2775,metadata!$B$2:$S$500,4,0)</f>
        <v>10.1111/j.1365-3032.1978.tb00149.x</v>
      </c>
      <c r="H2775" t="str">
        <f>VLOOKUP($D2775,metadata!$B$2:$S$500,5,0)</f>
        <v>y-ask</v>
      </c>
      <c r="I2775" t="str">
        <f>VLOOKUP($D2775,metadata!$B$2:$S$500,6,0)</f>
        <v>a</v>
      </c>
      <c r="J2775" t="str">
        <f>VLOOKUP($D2775,metadata!$B$2:$S$500,7,0)</f>
        <v>i</v>
      </c>
      <c r="K2775">
        <f>VLOOKUP($D2775,metadata!$B$2:$S$500,8,0)</f>
        <v>15</v>
      </c>
      <c r="L2775">
        <f>VLOOKUP($D2775,metadata!$B$2:$S$500,9,0)</f>
        <v>12</v>
      </c>
      <c r="M2775" t="str">
        <f>VLOOKUP($D2775,metadata!$B$2:$S$500,10,0)</f>
        <v/>
      </c>
      <c r="N2775" t="str">
        <f>VLOOKUP($D2775,metadata!$B$2:$S$500,11,0)</f>
        <v>Peripsocus quadrifasciatus</v>
      </c>
      <c r="O2775" t="str">
        <f>VLOOKUP($D2775,metadata!$B$2:$S$500,12,0)</f>
        <v>psocoptera</v>
      </c>
      <c r="P2775" t="str">
        <f>VLOOKUP($D2775,metadata!$B$2:$S$500,13,0)</f>
        <v>Milltown</v>
      </c>
      <c r="Q2775">
        <f>VLOOKUP($D2775,metadata!$B$2:$S$500,14,0)</f>
        <v>54.1666666666667</v>
      </c>
      <c r="R2775">
        <f>VLOOKUP($D2775,metadata!$B$2:$S$500,15,0)</f>
        <v>-67.283332999999999</v>
      </c>
      <c r="S2775" t="str">
        <f>VLOOKUP($D2775,metadata!$B$2:$S$500,16,0)</f>
        <v/>
      </c>
      <c r="T2775">
        <f>VLOOKUP($D2775,metadata!$B$2:$S$500,17,0)</f>
        <v>60</v>
      </c>
      <c r="U2775" t="str">
        <f>VLOOKUP($D2775,metadata!$B$2:$S$500,18,0)</f>
        <v/>
      </c>
      <c r="V2775" t="str">
        <f>VLOOKUP($D2775,metadata!$B$2:$Z$500,19,0)</f>
        <v/>
      </c>
      <c r="W2775" t="str">
        <f>VLOOKUP($D2775,metadata!$B$2:$Z$500,20,0)</f>
        <v/>
      </c>
      <c r="X2775" t="str">
        <f>VLOOKUP($D2775,metadata!$B$2:$Z$500,21,0)</f>
        <v/>
      </c>
      <c r="Y2775" t="str">
        <f>VLOOKUP($D2775,metadata!$B$2:$Z$500,22,0)</f>
        <v/>
      </c>
      <c r="Z2775" t="str">
        <f>VLOOKUP($D2775,metadata!$B$2:$Z$500,23,0)</f>
        <v/>
      </c>
      <c r="AA2775" t="str">
        <f>VLOOKUP($D2775,metadata!$B$2:$Z$500,24,0)</f>
        <v/>
      </c>
      <c r="AB2775" t="str">
        <f>VLOOKUP($D2775,metadata!$B$2:$Z$500,25,0)</f>
        <v>coords match milltown, st stephen (former independent town)</v>
      </c>
      <c r="AF2775" t="str">
        <f>IF(AE2775="",V2775,AE2775)</f>
        <v/>
      </c>
    </row>
    <row r="2776" spans="3:32" x14ac:dyDescent="0.3">
      <c r="C2776">
        <v>2776</v>
      </c>
      <c r="D2776" t="str">
        <f t="shared" si="76"/>
        <v>62-Milltown</v>
      </c>
      <c r="E2776" t="str">
        <f>VLOOKUP($D2776,metadata!$B$2:$S$500,2,0)</f>
        <v>EERTMOED, GE</v>
      </c>
      <c r="F2776" t="str">
        <f>VLOOKUP($D2776,metadata!$B$2:$S$500,3,0)</f>
        <v>EMBRYONIC DIAPAUSE IN PSOCID, PERIPSOCUS-QUADRIFASCIATUS - PHOTOPERIOD, TEMPERATURE, ONTOGENY AND GEOGRAPHIC VARIATION</v>
      </c>
      <c r="G2776" t="str">
        <f>VLOOKUP($D2776,metadata!$B$2:$S$500,4,0)</f>
        <v>10.1111/j.1365-3032.1978.tb00149.x</v>
      </c>
      <c r="H2776" t="str">
        <f>VLOOKUP($D2776,metadata!$B$2:$S$500,5,0)</f>
        <v>y-ask</v>
      </c>
      <c r="I2776" t="str">
        <f>VLOOKUP($D2776,metadata!$B$2:$S$500,6,0)</f>
        <v>a</v>
      </c>
      <c r="J2776" t="str">
        <f>VLOOKUP($D2776,metadata!$B$2:$S$500,7,0)</f>
        <v>i</v>
      </c>
      <c r="K2776">
        <f>VLOOKUP($D2776,metadata!$B$2:$S$500,8,0)</f>
        <v>15</v>
      </c>
      <c r="L2776">
        <f>VLOOKUP($D2776,metadata!$B$2:$S$500,9,0)</f>
        <v>12</v>
      </c>
      <c r="M2776" t="str">
        <f>VLOOKUP($D2776,metadata!$B$2:$S$500,10,0)</f>
        <v/>
      </c>
      <c r="N2776" t="str">
        <f>VLOOKUP($D2776,metadata!$B$2:$S$500,11,0)</f>
        <v>Peripsocus quadrifasciatus</v>
      </c>
      <c r="O2776" t="str">
        <f>VLOOKUP($D2776,metadata!$B$2:$S$500,12,0)</f>
        <v>psocoptera</v>
      </c>
      <c r="P2776" t="str">
        <f>VLOOKUP($D2776,metadata!$B$2:$S$500,13,0)</f>
        <v>Milltown</v>
      </c>
      <c r="Q2776">
        <f>VLOOKUP($D2776,metadata!$B$2:$S$500,14,0)</f>
        <v>54.1666666666667</v>
      </c>
      <c r="R2776">
        <f>VLOOKUP($D2776,metadata!$B$2:$S$500,15,0)</f>
        <v>-67.283332999999999</v>
      </c>
      <c r="S2776" t="str">
        <f>VLOOKUP($D2776,metadata!$B$2:$S$500,16,0)</f>
        <v/>
      </c>
      <c r="T2776">
        <f>VLOOKUP($D2776,metadata!$B$2:$S$500,17,0)</f>
        <v>60</v>
      </c>
      <c r="U2776" t="str">
        <f>VLOOKUP($D2776,metadata!$B$2:$S$500,18,0)</f>
        <v/>
      </c>
      <c r="V2776" t="str">
        <f>VLOOKUP($D2776,metadata!$B$2:$Z$500,19,0)</f>
        <v/>
      </c>
      <c r="W2776" t="str">
        <f>VLOOKUP($D2776,metadata!$B$2:$Z$500,20,0)</f>
        <v/>
      </c>
      <c r="X2776" t="str">
        <f>VLOOKUP($D2776,metadata!$B$2:$Z$500,21,0)</f>
        <v/>
      </c>
      <c r="Y2776" t="str">
        <f>VLOOKUP($D2776,metadata!$B$2:$Z$500,22,0)</f>
        <v/>
      </c>
      <c r="Z2776" t="str">
        <f>VLOOKUP($D2776,metadata!$B$2:$Z$500,23,0)</f>
        <v/>
      </c>
      <c r="AA2776" t="str">
        <f>VLOOKUP($D2776,metadata!$B$2:$Z$500,24,0)</f>
        <v/>
      </c>
      <c r="AB2776" t="str">
        <f>VLOOKUP($D2776,metadata!$B$2:$Z$500,25,0)</f>
        <v>coords match milltown, st stephen (former independent town)</v>
      </c>
      <c r="AF2776" t="str">
        <f>IF(AE2776="",V2776,AE2776)</f>
        <v/>
      </c>
    </row>
    <row r="2777" spans="3:32" x14ac:dyDescent="0.3">
      <c r="C2777">
        <v>2777</v>
      </c>
      <c r="D2777" t="str">
        <f t="shared" si="76"/>
        <v>62-Milltown</v>
      </c>
      <c r="E2777" t="str">
        <f>VLOOKUP($D2777,metadata!$B$2:$S$500,2,0)</f>
        <v>EERTMOED, GE</v>
      </c>
      <c r="F2777" t="str">
        <f>VLOOKUP($D2777,metadata!$B$2:$S$500,3,0)</f>
        <v>EMBRYONIC DIAPAUSE IN PSOCID, PERIPSOCUS-QUADRIFASCIATUS - PHOTOPERIOD, TEMPERATURE, ONTOGENY AND GEOGRAPHIC VARIATION</v>
      </c>
      <c r="G2777" t="str">
        <f>VLOOKUP($D2777,metadata!$B$2:$S$500,4,0)</f>
        <v>10.1111/j.1365-3032.1978.tb00149.x</v>
      </c>
      <c r="H2777" t="str">
        <f>VLOOKUP($D2777,metadata!$B$2:$S$500,5,0)</f>
        <v>y-ask</v>
      </c>
      <c r="I2777" t="str">
        <f>VLOOKUP($D2777,metadata!$B$2:$S$500,6,0)</f>
        <v>a</v>
      </c>
      <c r="J2777" t="str">
        <f>VLOOKUP($D2777,metadata!$B$2:$S$500,7,0)</f>
        <v>i</v>
      </c>
      <c r="K2777">
        <f>VLOOKUP($D2777,metadata!$B$2:$S$500,8,0)</f>
        <v>15</v>
      </c>
      <c r="L2777">
        <f>VLOOKUP($D2777,metadata!$B$2:$S$500,9,0)</f>
        <v>12</v>
      </c>
      <c r="M2777" t="str">
        <f>VLOOKUP($D2777,metadata!$B$2:$S$500,10,0)</f>
        <v/>
      </c>
      <c r="N2777" t="str">
        <f>VLOOKUP($D2777,metadata!$B$2:$S$500,11,0)</f>
        <v>Peripsocus quadrifasciatus</v>
      </c>
      <c r="O2777" t="str">
        <f>VLOOKUP($D2777,metadata!$B$2:$S$500,12,0)</f>
        <v>psocoptera</v>
      </c>
      <c r="P2777" t="str">
        <f>VLOOKUP($D2777,metadata!$B$2:$S$500,13,0)</f>
        <v>Milltown</v>
      </c>
      <c r="Q2777">
        <f>VLOOKUP($D2777,metadata!$B$2:$S$500,14,0)</f>
        <v>54.1666666666667</v>
      </c>
      <c r="R2777">
        <f>VLOOKUP($D2777,metadata!$B$2:$S$500,15,0)</f>
        <v>-67.283332999999999</v>
      </c>
      <c r="S2777" t="str">
        <f>VLOOKUP($D2777,metadata!$B$2:$S$500,16,0)</f>
        <v/>
      </c>
      <c r="T2777">
        <f>VLOOKUP($D2777,metadata!$B$2:$S$500,17,0)</f>
        <v>60</v>
      </c>
      <c r="U2777" t="str">
        <f>VLOOKUP($D2777,metadata!$B$2:$S$500,18,0)</f>
        <v/>
      </c>
      <c r="V2777" t="str">
        <f>VLOOKUP($D2777,metadata!$B$2:$Z$500,19,0)</f>
        <v/>
      </c>
      <c r="W2777" t="str">
        <f>VLOOKUP($D2777,metadata!$B$2:$Z$500,20,0)</f>
        <v/>
      </c>
      <c r="X2777" t="str">
        <f>VLOOKUP($D2777,metadata!$B$2:$Z$500,21,0)</f>
        <v/>
      </c>
      <c r="Y2777" t="str">
        <f>VLOOKUP($D2777,metadata!$B$2:$Z$500,22,0)</f>
        <v/>
      </c>
      <c r="Z2777" t="str">
        <f>VLOOKUP($D2777,metadata!$B$2:$Z$500,23,0)</f>
        <v/>
      </c>
      <c r="AA2777" t="str">
        <f>VLOOKUP($D2777,metadata!$B$2:$Z$500,24,0)</f>
        <v/>
      </c>
      <c r="AB2777" t="str">
        <f>VLOOKUP($D2777,metadata!$B$2:$Z$500,25,0)</f>
        <v>coords match milltown, st stephen (former independent town)</v>
      </c>
      <c r="AF2777" t="str">
        <f>IF(AE2777="",V2777,AE2777)</f>
        <v/>
      </c>
    </row>
    <row r="2778" spans="3:32" x14ac:dyDescent="0.3">
      <c r="C2778">
        <v>2778</v>
      </c>
      <c r="D2778" t="str">
        <f t="shared" si="76"/>
        <v>62-Milltown</v>
      </c>
      <c r="E2778" t="str">
        <f>VLOOKUP($D2778,metadata!$B$2:$S$500,2,0)</f>
        <v>EERTMOED, GE</v>
      </c>
      <c r="F2778" t="str">
        <f>VLOOKUP($D2778,metadata!$B$2:$S$500,3,0)</f>
        <v>EMBRYONIC DIAPAUSE IN PSOCID, PERIPSOCUS-QUADRIFASCIATUS - PHOTOPERIOD, TEMPERATURE, ONTOGENY AND GEOGRAPHIC VARIATION</v>
      </c>
      <c r="G2778" t="str">
        <f>VLOOKUP($D2778,metadata!$B$2:$S$500,4,0)</f>
        <v>10.1111/j.1365-3032.1978.tb00149.x</v>
      </c>
      <c r="H2778" t="str">
        <f>VLOOKUP($D2778,metadata!$B$2:$S$500,5,0)</f>
        <v>y-ask</v>
      </c>
      <c r="I2778" t="str">
        <f>VLOOKUP($D2778,metadata!$B$2:$S$500,6,0)</f>
        <v>a</v>
      </c>
      <c r="J2778" t="str">
        <f>VLOOKUP($D2778,metadata!$B$2:$S$500,7,0)</f>
        <v>i</v>
      </c>
      <c r="K2778">
        <f>VLOOKUP($D2778,metadata!$B$2:$S$500,8,0)</f>
        <v>15</v>
      </c>
      <c r="L2778">
        <f>VLOOKUP($D2778,metadata!$B$2:$S$500,9,0)</f>
        <v>12</v>
      </c>
      <c r="M2778" t="str">
        <f>VLOOKUP($D2778,metadata!$B$2:$S$500,10,0)</f>
        <v/>
      </c>
      <c r="N2778" t="str">
        <f>VLOOKUP($D2778,metadata!$B$2:$S$500,11,0)</f>
        <v>Peripsocus quadrifasciatus</v>
      </c>
      <c r="O2778" t="str">
        <f>VLOOKUP($D2778,metadata!$B$2:$S$500,12,0)</f>
        <v>psocoptera</v>
      </c>
      <c r="P2778" t="str">
        <f>VLOOKUP($D2778,metadata!$B$2:$S$500,13,0)</f>
        <v>Milltown</v>
      </c>
      <c r="Q2778">
        <f>VLOOKUP($D2778,metadata!$B$2:$S$500,14,0)</f>
        <v>54.1666666666667</v>
      </c>
      <c r="R2778">
        <f>VLOOKUP($D2778,metadata!$B$2:$S$500,15,0)</f>
        <v>-67.283332999999999</v>
      </c>
      <c r="S2778" t="str">
        <f>VLOOKUP($D2778,metadata!$B$2:$S$500,16,0)</f>
        <v/>
      </c>
      <c r="T2778">
        <f>VLOOKUP($D2778,metadata!$B$2:$S$500,17,0)</f>
        <v>60</v>
      </c>
      <c r="U2778" t="str">
        <f>VLOOKUP($D2778,metadata!$B$2:$S$500,18,0)</f>
        <v/>
      </c>
      <c r="V2778" t="str">
        <f>VLOOKUP($D2778,metadata!$B$2:$Z$500,19,0)</f>
        <v/>
      </c>
      <c r="W2778" t="str">
        <f>VLOOKUP($D2778,metadata!$B$2:$Z$500,20,0)</f>
        <v/>
      </c>
      <c r="X2778" t="str">
        <f>VLOOKUP($D2778,metadata!$B$2:$Z$500,21,0)</f>
        <v/>
      </c>
      <c r="Y2778" t="str">
        <f>VLOOKUP($D2778,metadata!$B$2:$Z$500,22,0)</f>
        <v/>
      </c>
      <c r="Z2778" t="str">
        <f>VLOOKUP($D2778,metadata!$B$2:$Z$500,23,0)</f>
        <v/>
      </c>
      <c r="AA2778" t="str">
        <f>VLOOKUP($D2778,metadata!$B$2:$Z$500,24,0)</f>
        <v/>
      </c>
      <c r="AB2778" t="str">
        <f>VLOOKUP($D2778,metadata!$B$2:$Z$500,25,0)</f>
        <v>coords match milltown, st stephen (former independent town)</v>
      </c>
      <c r="AF2778" t="str">
        <f>IF(AE2778="",V2778,AE2778)</f>
        <v/>
      </c>
    </row>
    <row r="2779" spans="3:32" x14ac:dyDescent="0.3">
      <c r="C2779">
        <v>2779</v>
      </c>
      <c r="D2779" t="str">
        <f t="shared" si="76"/>
        <v>62-Milltown</v>
      </c>
      <c r="E2779" t="str">
        <f>VLOOKUP($D2779,metadata!$B$2:$S$500,2,0)</f>
        <v>EERTMOED, GE</v>
      </c>
      <c r="F2779" t="str">
        <f>VLOOKUP($D2779,metadata!$B$2:$S$500,3,0)</f>
        <v>EMBRYONIC DIAPAUSE IN PSOCID, PERIPSOCUS-QUADRIFASCIATUS - PHOTOPERIOD, TEMPERATURE, ONTOGENY AND GEOGRAPHIC VARIATION</v>
      </c>
      <c r="G2779" t="str">
        <f>VLOOKUP($D2779,metadata!$B$2:$S$500,4,0)</f>
        <v>10.1111/j.1365-3032.1978.tb00149.x</v>
      </c>
      <c r="H2779" t="str">
        <f>VLOOKUP($D2779,metadata!$B$2:$S$500,5,0)</f>
        <v>y-ask</v>
      </c>
      <c r="I2779" t="str">
        <f>VLOOKUP($D2779,metadata!$B$2:$S$500,6,0)</f>
        <v>a</v>
      </c>
      <c r="J2779" t="str">
        <f>VLOOKUP($D2779,metadata!$B$2:$S$500,7,0)</f>
        <v>i</v>
      </c>
      <c r="K2779">
        <f>VLOOKUP($D2779,metadata!$B$2:$S$500,8,0)</f>
        <v>15</v>
      </c>
      <c r="L2779">
        <f>VLOOKUP($D2779,metadata!$B$2:$S$500,9,0)</f>
        <v>12</v>
      </c>
      <c r="M2779" t="str">
        <f>VLOOKUP($D2779,metadata!$B$2:$S$500,10,0)</f>
        <v/>
      </c>
      <c r="N2779" t="str">
        <f>VLOOKUP($D2779,metadata!$B$2:$S$500,11,0)</f>
        <v>Peripsocus quadrifasciatus</v>
      </c>
      <c r="O2779" t="str">
        <f>VLOOKUP($D2779,metadata!$B$2:$S$500,12,0)</f>
        <v>psocoptera</v>
      </c>
      <c r="P2779" t="str">
        <f>VLOOKUP($D2779,metadata!$B$2:$S$500,13,0)</f>
        <v>Milltown</v>
      </c>
      <c r="Q2779">
        <f>VLOOKUP($D2779,metadata!$B$2:$S$500,14,0)</f>
        <v>54.1666666666667</v>
      </c>
      <c r="R2779">
        <f>VLOOKUP($D2779,metadata!$B$2:$S$500,15,0)</f>
        <v>-67.283332999999999</v>
      </c>
      <c r="S2779" t="str">
        <f>VLOOKUP($D2779,metadata!$B$2:$S$500,16,0)</f>
        <v/>
      </c>
      <c r="T2779">
        <f>VLOOKUP($D2779,metadata!$B$2:$S$500,17,0)</f>
        <v>60</v>
      </c>
      <c r="U2779" t="str">
        <f>VLOOKUP($D2779,metadata!$B$2:$S$500,18,0)</f>
        <v/>
      </c>
      <c r="V2779" t="str">
        <f>VLOOKUP($D2779,metadata!$B$2:$Z$500,19,0)</f>
        <v/>
      </c>
      <c r="W2779" t="str">
        <f>VLOOKUP($D2779,metadata!$B$2:$Z$500,20,0)</f>
        <v/>
      </c>
      <c r="X2779" t="str">
        <f>VLOOKUP($D2779,metadata!$B$2:$Z$500,21,0)</f>
        <v/>
      </c>
      <c r="Y2779" t="str">
        <f>VLOOKUP($D2779,metadata!$B$2:$Z$500,22,0)</f>
        <v/>
      </c>
      <c r="Z2779" t="str">
        <f>VLOOKUP($D2779,metadata!$B$2:$Z$500,23,0)</f>
        <v/>
      </c>
      <c r="AA2779" t="str">
        <f>VLOOKUP($D2779,metadata!$B$2:$Z$500,24,0)</f>
        <v/>
      </c>
      <c r="AB2779" t="str">
        <f>VLOOKUP($D2779,metadata!$B$2:$Z$500,25,0)</f>
        <v>coords match milltown, st stephen (former independent town)</v>
      </c>
      <c r="AF2779" t="str">
        <f>IF(AE2779="",V2779,AE2779)</f>
        <v/>
      </c>
    </row>
    <row r="2780" spans="3:32" x14ac:dyDescent="0.3">
      <c r="C2780">
        <v>2780</v>
      </c>
      <c r="D2780" t="str">
        <f t="shared" si="76"/>
        <v>62-Gouldsborough</v>
      </c>
      <c r="E2780" t="str">
        <f>VLOOKUP($D2780,metadata!$B$2:$S$500,2,0)</f>
        <v>EERTMOED, GE</v>
      </c>
      <c r="F2780" t="str">
        <f>VLOOKUP($D2780,metadata!$B$2:$S$500,3,0)</f>
        <v>EMBRYONIC DIAPAUSE IN PSOCID, PERIPSOCUS-QUADRIFASCIATUS - PHOTOPERIOD, TEMPERATURE, ONTOGENY AND GEOGRAPHIC VARIATION</v>
      </c>
      <c r="G2780" t="str">
        <f>VLOOKUP($D2780,metadata!$B$2:$S$500,4,0)</f>
        <v>10.1111/j.1365-3032.1978.tb00149.x</v>
      </c>
      <c r="H2780" t="str">
        <f>VLOOKUP($D2780,metadata!$B$2:$S$500,5,0)</f>
        <v>y-ask</v>
      </c>
      <c r="I2780" t="str">
        <f>VLOOKUP($D2780,metadata!$B$2:$S$500,6,0)</f>
        <v>a</v>
      </c>
      <c r="J2780" t="str">
        <f>VLOOKUP($D2780,metadata!$B$2:$S$500,7,0)</f>
        <v>i</v>
      </c>
      <c r="K2780">
        <f>VLOOKUP($D2780,metadata!$B$2:$S$500,8,0)</f>
        <v>15</v>
      </c>
      <c r="L2780">
        <f>VLOOKUP($D2780,metadata!$B$2:$S$500,9,0)</f>
        <v>12</v>
      </c>
      <c r="M2780" t="str">
        <f>VLOOKUP($D2780,metadata!$B$2:$S$500,10,0)</f>
        <v/>
      </c>
      <c r="N2780" t="str">
        <f>VLOOKUP($D2780,metadata!$B$2:$S$500,11,0)</f>
        <v>Peripsocus quadrifasciatus</v>
      </c>
      <c r="O2780" t="str">
        <f>VLOOKUP($D2780,metadata!$B$2:$S$500,12,0)</f>
        <v>psocoptera</v>
      </c>
      <c r="P2780" t="str">
        <f>VLOOKUP($D2780,metadata!$B$2:$S$500,13,0)</f>
        <v>Gouldsborough</v>
      </c>
      <c r="Q2780">
        <f>VLOOKUP($D2780,metadata!$B$2:$S$500,14,0)</f>
        <v>44.533333333333303</v>
      </c>
      <c r="R2780">
        <f>VLOOKUP($D2780,metadata!$B$2:$S$500,15,0)</f>
        <v>-68.038332999999994</v>
      </c>
      <c r="S2780" t="str">
        <f>VLOOKUP($D2780,metadata!$B$2:$S$500,16,0)</f>
        <v/>
      </c>
      <c r="T2780">
        <f>VLOOKUP($D2780,metadata!$B$2:$S$500,17,0)</f>
        <v>9</v>
      </c>
      <c r="U2780" t="str">
        <f>VLOOKUP($D2780,metadata!$B$2:$S$500,18,0)</f>
        <v/>
      </c>
      <c r="V2780" t="str">
        <f>VLOOKUP($D2780,metadata!$B$2:$Z$500,19,0)</f>
        <v/>
      </c>
      <c r="W2780" t="str">
        <f>VLOOKUP($D2780,metadata!$B$2:$Z$500,20,0)</f>
        <v/>
      </c>
      <c r="X2780" t="str">
        <f>VLOOKUP($D2780,metadata!$B$2:$Z$500,21,0)</f>
        <v/>
      </c>
      <c r="Y2780" t="str">
        <f>VLOOKUP($D2780,metadata!$B$2:$Z$500,22,0)</f>
        <v/>
      </c>
      <c r="Z2780" t="str">
        <f>VLOOKUP($D2780,metadata!$B$2:$Z$500,23,0)</f>
        <v/>
      </c>
      <c r="AA2780" t="str">
        <f>VLOOKUP($D2780,metadata!$B$2:$Z$500,24,0)</f>
        <v/>
      </c>
      <c r="AB2780" t="str">
        <f>VLOOKUP($D2780,metadata!$B$2:$Z$500,25,0)</f>
        <v/>
      </c>
      <c r="AF2780" t="str">
        <f>IF(AE2780="",V2780,AE2780)</f>
        <v/>
      </c>
    </row>
    <row r="2781" spans="3:32" x14ac:dyDescent="0.3">
      <c r="C2781">
        <v>2781</v>
      </c>
      <c r="D2781" t="str">
        <f t="shared" si="76"/>
        <v>62-Gouldsborough</v>
      </c>
      <c r="E2781" t="str">
        <f>VLOOKUP($D2781,metadata!$B$2:$S$500,2,0)</f>
        <v>EERTMOED, GE</v>
      </c>
      <c r="F2781" t="str">
        <f>VLOOKUP($D2781,metadata!$B$2:$S$500,3,0)</f>
        <v>EMBRYONIC DIAPAUSE IN PSOCID, PERIPSOCUS-QUADRIFASCIATUS - PHOTOPERIOD, TEMPERATURE, ONTOGENY AND GEOGRAPHIC VARIATION</v>
      </c>
      <c r="G2781" t="str">
        <f>VLOOKUP($D2781,metadata!$B$2:$S$500,4,0)</f>
        <v>10.1111/j.1365-3032.1978.tb00149.x</v>
      </c>
      <c r="H2781" t="str">
        <f>VLOOKUP($D2781,metadata!$B$2:$S$500,5,0)</f>
        <v>y-ask</v>
      </c>
      <c r="I2781" t="str">
        <f>VLOOKUP($D2781,metadata!$B$2:$S$500,6,0)</f>
        <v>a</v>
      </c>
      <c r="J2781" t="str">
        <f>VLOOKUP($D2781,metadata!$B$2:$S$500,7,0)</f>
        <v>i</v>
      </c>
      <c r="K2781">
        <f>VLOOKUP($D2781,metadata!$B$2:$S$500,8,0)</f>
        <v>15</v>
      </c>
      <c r="L2781">
        <f>VLOOKUP($D2781,metadata!$B$2:$S$500,9,0)</f>
        <v>12</v>
      </c>
      <c r="M2781" t="str">
        <f>VLOOKUP($D2781,metadata!$B$2:$S$500,10,0)</f>
        <v/>
      </c>
      <c r="N2781" t="str">
        <f>VLOOKUP($D2781,metadata!$B$2:$S$500,11,0)</f>
        <v>Peripsocus quadrifasciatus</v>
      </c>
      <c r="O2781" t="str">
        <f>VLOOKUP($D2781,metadata!$B$2:$S$500,12,0)</f>
        <v>psocoptera</v>
      </c>
      <c r="P2781" t="str">
        <f>VLOOKUP($D2781,metadata!$B$2:$S$500,13,0)</f>
        <v>Gouldsborough</v>
      </c>
      <c r="Q2781">
        <f>VLOOKUP($D2781,metadata!$B$2:$S$500,14,0)</f>
        <v>44.533333333333303</v>
      </c>
      <c r="R2781">
        <f>VLOOKUP($D2781,metadata!$B$2:$S$500,15,0)</f>
        <v>-68.038332999999994</v>
      </c>
      <c r="S2781" t="str">
        <f>VLOOKUP($D2781,metadata!$B$2:$S$500,16,0)</f>
        <v/>
      </c>
      <c r="T2781">
        <f>VLOOKUP($D2781,metadata!$B$2:$S$500,17,0)</f>
        <v>9</v>
      </c>
      <c r="U2781" t="str">
        <f>VLOOKUP($D2781,metadata!$B$2:$S$500,18,0)</f>
        <v/>
      </c>
      <c r="V2781" t="str">
        <f>VLOOKUP($D2781,metadata!$B$2:$Z$500,19,0)</f>
        <v/>
      </c>
      <c r="W2781" t="str">
        <f>VLOOKUP($D2781,metadata!$B$2:$Z$500,20,0)</f>
        <v/>
      </c>
      <c r="X2781" t="str">
        <f>VLOOKUP($D2781,metadata!$B$2:$Z$500,21,0)</f>
        <v/>
      </c>
      <c r="Y2781" t="str">
        <f>VLOOKUP($D2781,metadata!$B$2:$Z$500,22,0)</f>
        <v/>
      </c>
      <c r="Z2781" t="str">
        <f>VLOOKUP($D2781,metadata!$B$2:$Z$500,23,0)</f>
        <v/>
      </c>
      <c r="AA2781" t="str">
        <f>VLOOKUP($D2781,metadata!$B$2:$Z$500,24,0)</f>
        <v/>
      </c>
      <c r="AB2781" t="str">
        <f>VLOOKUP($D2781,metadata!$B$2:$Z$500,25,0)</f>
        <v/>
      </c>
      <c r="AF2781" t="str">
        <f>IF(AE2781="",V2781,AE2781)</f>
        <v/>
      </c>
    </row>
    <row r="2782" spans="3:32" x14ac:dyDescent="0.3">
      <c r="C2782">
        <v>2782</v>
      </c>
      <c r="D2782" t="str">
        <f t="shared" si="76"/>
        <v>62-Gouldsborough</v>
      </c>
      <c r="E2782" t="str">
        <f>VLOOKUP($D2782,metadata!$B$2:$S$500,2,0)</f>
        <v>EERTMOED, GE</v>
      </c>
      <c r="F2782" t="str">
        <f>VLOOKUP($D2782,metadata!$B$2:$S$500,3,0)</f>
        <v>EMBRYONIC DIAPAUSE IN PSOCID, PERIPSOCUS-QUADRIFASCIATUS - PHOTOPERIOD, TEMPERATURE, ONTOGENY AND GEOGRAPHIC VARIATION</v>
      </c>
      <c r="G2782" t="str">
        <f>VLOOKUP($D2782,metadata!$B$2:$S$500,4,0)</f>
        <v>10.1111/j.1365-3032.1978.tb00149.x</v>
      </c>
      <c r="H2782" t="str">
        <f>VLOOKUP($D2782,metadata!$B$2:$S$500,5,0)</f>
        <v>y-ask</v>
      </c>
      <c r="I2782" t="str">
        <f>VLOOKUP($D2782,metadata!$B$2:$S$500,6,0)</f>
        <v>a</v>
      </c>
      <c r="J2782" t="str">
        <f>VLOOKUP($D2782,metadata!$B$2:$S$500,7,0)</f>
        <v>i</v>
      </c>
      <c r="K2782">
        <f>VLOOKUP($D2782,metadata!$B$2:$S$500,8,0)</f>
        <v>15</v>
      </c>
      <c r="L2782">
        <f>VLOOKUP($D2782,metadata!$B$2:$S$500,9,0)</f>
        <v>12</v>
      </c>
      <c r="M2782" t="str">
        <f>VLOOKUP($D2782,metadata!$B$2:$S$500,10,0)</f>
        <v/>
      </c>
      <c r="N2782" t="str">
        <f>VLOOKUP($D2782,metadata!$B$2:$S$500,11,0)</f>
        <v>Peripsocus quadrifasciatus</v>
      </c>
      <c r="O2782" t="str">
        <f>VLOOKUP($D2782,metadata!$B$2:$S$500,12,0)</f>
        <v>psocoptera</v>
      </c>
      <c r="P2782" t="str">
        <f>VLOOKUP($D2782,metadata!$B$2:$S$500,13,0)</f>
        <v>Gouldsborough</v>
      </c>
      <c r="Q2782">
        <f>VLOOKUP($D2782,metadata!$B$2:$S$500,14,0)</f>
        <v>44.533333333333303</v>
      </c>
      <c r="R2782">
        <f>VLOOKUP($D2782,metadata!$B$2:$S$500,15,0)</f>
        <v>-68.038332999999994</v>
      </c>
      <c r="S2782" t="str">
        <f>VLOOKUP($D2782,metadata!$B$2:$S$500,16,0)</f>
        <v/>
      </c>
      <c r="T2782">
        <f>VLOOKUP($D2782,metadata!$B$2:$S$500,17,0)</f>
        <v>9</v>
      </c>
      <c r="U2782" t="str">
        <f>VLOOKUP($D2782,metadata!$B$2:$S$500,18,0)</f>
        <v/>
      </c>
      <c r="V2782" t="str">
        <f>VLOOKUP($D2782,metadata!$B$2:$Z$500,19,0)</f>
        <v/>
      </c>
      <c r="W2782" t="str">
        <f>VLOOKUP($D2782,metadata!$B$2:$Z$500,20,0)</f>
        <v/>
      </c>
      <c r="X2782" t="str">
        <f>VLOOKUP($D2782,metadata!$B$2:$Z$500,21,0)</f>
        <v/>
      </c>
      <c r="Y2782" t="str">
        <f>VLOOKUP($D2782,metadata!$B$2:$Z$500,22,0)</f>
        <v/>
      </c>
      <c r="Z2782" t="str">
        <f>VLOOKUP($D2782,metadata!$B$2:$Z$500,23,0)</f>
        <v/>
      </c>
      <c r="AA2782" t="str">
        <f>VLOOKUP($D2782,metadata!$B$2:$Z$500,24,0)</f>
        <v/>
      </c>
      <c r="AB2782" t="str">
        <f>VLOOKUP($D2782,metadata!$B$2:$Z$500,25,0)</f>
        <v/>
      </c>
      <c r="AF2782" t="str">
        <f>IF(AE2782="",V2782,AE2782)</f>
        <v/>
      </c>
    </row>
    <row r="2783" spans="3:32" x14ac:dyDescent="0.3">
      <c r="C2783">
        <v>2783</v>
      </c>
      <c r="D2783" t="str">
        <f t="shared" si="76"/>
        <v>62-Gouldsborough</v>
      </c>
      <c r="E2783" t="str">
        <f>VLOOKUP($D2783,metadata!$B$2:$S$500,2,0)</f>
        <v>EERTMOED, GE</v>
      </c>
      <c r="F2783" t="str">
        <f>VLOOKUP($D2783,metadata!$B$2:$S$500,3,0)</f>
        <v>EMBRYONIC DIAPAUSE IN PSOCID, PERIPSOCUS-QUADRIFASCIATUS - PHOTOPERIOD, TEMPERATURE, ONTOGENY AND GEOGRAPHIC VARIATION</v>
      </c>
      <c r="G2783" t="str">
        <f>VLOOKUP($D2783,metadata!$B$2:$S$500,4,0)</f>
        <v>10.1111/j.1365-3032.1978.tb00149.x</v>
      </c>
      <c r="H2783" t="str">
        <f>VLOOKUP($D2783,metadata!$B$2:$S$500,5,0)</f>
        <v>y-ask</v>
      </c>
      <c r="I2783" t="str">
        <f>VLOOKUP($D2783,metadata!$B$2:$S$500,6,0)</f>
        <v>a</v>
      </c>
      <c r="J2783" t="str">
        <f>VLOOKUP($D2783,metadata!$B$2:$S$500,7,0)</f>
        <v>i</v>
      </c>
      <c r="K2783">
        <f>VLOOKUP($D2783,metadata!$B$2:$S$500,8,0)</f>
        <v>15</v>
      </c>
      <c r="L2783">
        <f>VLOOKUP($D2783,metadata!$B$2:$S$500,9,0)</f>
        <v>12</v>
      </c>
      <c r="M2783" t="str">
        <f>VLOOKUP($D2783,metadata!$B$2:$S$500,10,0)</f>
        <v/>
      </c>
      <c r="N2783" t="str">
        <f>VLOOKUP($D2783,metadata!$B$2:$S$500,11,0)</f>
        <v>Peripsocus quadrifasciatus</v>
      </c>
      <c r="O2783" t="str">
        <f>VLOOKUP($D2783,metadata!$B$2:$S$500,12,0)</f>
        <v>psocoptera</v>
      </c>
      <c r="P2783" t="str">
        <f>VLOOKUP($D2783,metadata!$B$2:$S$500,13,0)</f>
        <v>Gouldsborough</v>
      </c>
      <c r="Q2783">
        <f>VLOOKUP($D2783,metadata!$B$2:$S$500,14,0)</f>
        <v>44.533333333333303</v>
      </c>
      <c r="R2783">
        <f>VLOOKUP($D2783,metadata!$B$2:$S$500,15,0)</f>
        <v>-68.038332999999994</v>
      </c>
      <c r="S2783" t="str">
        <f>VLOOKUP($D2783,metadata!$B$2:$S$500,16,0)</f>
        <v/>
      </c>
      <c r="T2783">
        <f>VLOOKUP($D2783,metadata!$B$2:$S$500,17,0)</f>
        <v>9</v>
      </c>
      <c r="U2783" t="str">
        <f>VLOOKUP($D2783,metadata!$B$2:$S$500,18,0)</f>
        <v/>
      </c>
      <c r="V2783" t="str">
        <f>VLOOKUP($D2783,metadata!$B$2:$Z$500,19,0)</f>
        <v/>
      </c>
      <c r="W2783" t="str">
        <f>VLOOKUP($D2783,metadata!$B$2:$Z$500,20,0)</f>
        <v/>
      </c>
      <c r="X2783" t="str">
        <f>VLOOKUP($D2783,metadata!$B$2:$Z$500,21,0)</f>
        <v/>
      </c>
      <c r="Y2783" t="str">
        <f>VLOOKUP($D2783,metadata!$B$2:$Z$500,22,0)</f>
        <v/>
      </c>
      <c r="Z2783" t="str">
        <f>VLOOKUP($D2783,metadata!$B$2:$Z$500,23,0)</f>
        <v/>
      </c>
      <c r="AA2783" t="str">
        <f>VLOOKUP($D2783,metadata!$B$2:$Z$500,24,0)</f>
        <v/>
      </c>
      <c r="AB2783" t="str">
        <f>VLOOKUP($D2783,metadata!$B$2:$Z$500,25,0)</f>
        <v/>
      </c>
      <c r="AF2783" t="str">
        <f>IF(AE2783="",V2783,AE2783)</f>
        <v/>
      </c>
    </row>
    <row r="2784" spans="3:32" x14ac:dyDescent="0.3">
      <c r="C2784">
        <v>2784</v>
      </c>
      <c r="D2784" t="str">
        <f t="shared" si="76"/>
        <v>62-Gouldsborough</v>
      </c>
      <c r="E2784" t="str">
        <f>VLOOKUP($D2784,metadata!$B$2:$S$500,2,0)</f>
        <v>EERTMOED, GE</v>
      </c>
      <c r="F2784" t="str">
        <f>VLOOKUP($D2784,metadata!$B$2:$S$500,3,0)</f>
        <v>EMBRYONIC DIAPAUSE IN PSOCID, PERIPSOCUS-QUADRIFASCIATUS - PHOTOPERIOD, TEMPERATURE, ONTOGENY AND GEOGRAPHIC VARIATION</v>
      </c>
      <c r="G2784" t="str">
        <f>VLOOKUP($D2784,metadata!$B$2:$S$500,4,0)</f>
        <v>10.1111/j.1365-3032.1978.tb00149.x</v>
      </c>
      <c r="H2784" t="str">
        <f>VLOOKUP($D2784,metadata!$B$2:$S$500,5,0)</f>
        <v>y-ask</v>
      </c>
      <c r="I2784" t="str">
        <f>VLOOKUP($D2784,metadata!$B$2:$S$500,6,0)</f>
        <v>a</v>
      </c>
      <c r="J2784" t="str">
        <f>VLOOKUP($D2784,metadata!$B$2:$S$500,7,0)</f>
        <v>i</v>
      </c>
      <c r="K2784">
        <f>VLOOKUP($D2784,metadata!$B$2:$S$500,8,0)</f>
        <v>15</v>
      </c>
      <c r="L2784">
        <f>VLOOKUP($D2784,metadata!$B$2:$S$500,9,0)</f>
        <v>12</v>
      </c>
      <c r="M2784" t="str">
        <f>VLOOKUP($D2784,metadata!$B$2:$S$500,10,0)</f>
        <v/>
      </c>
      <c r="N2784" t="str">
        <f>VLOOKUP($D2784,metadata!$B$2:$S$500,11,0)</f>
        <v>Peripsocus quadrifasciatus</v>
      </c>
      <c r="O2784" t="str">
        <f>VLOOKUP($D2784,metadata!$B$2:$S$500,12,0)</f>
        <v>psocoptera</v>
      </c>
      <c r="P2784" t="str">
        <f>VLOOKUP($D2784,metadata!$B$2:$S$500,13,0)</f>
        <v>Gouldsborough</v>
      </c>
      <c r="Q2784">
        <f>VLOOKUP($D2784,metadata!$B$2:$S$500,14,0)</f>
        <v>44.533333333333303</v>
      </c>
      <c r="R2784">
        <f>VLOOKUP($D2784,metadata!$B$2:$S$500,15,0)</f>
        <v>-68.038332999999994</v>
      </c>
      <c r="S2784" t="str">
        <f>VLOOKUP($D2784,metadata!$B$2:$S$500,16,0)</f>
        <v/>
      </c>
      <c r="T2784">
        <f>VLOOKUP($D2784,metadata!$B$2:$S$500,17,0)</f>
        <v>9</v>
      </c>
      <c r="U2784" t="str">
        <f>VLOOKUP($D2784,metadata!$B$2:$S$500,18,0)</f>
        <v/>
      </c>
      <c r="V2784" t="str">
        <f>VLOOKUP($D2784,metadata!$B$2:$Z$500,19,0)</f>
        <v/>
      </c>
      <c r="W2784" t="str">
        <f>VLOOKUP($D2784,metadata!$B$2:$Z$500,20,0)</f>
        <v/>
      </c>
      <c r="X2784" t="str">
        <f>VLOOKUP($D2784,metadata!$B$2:$Z$500,21,0)</f>
        <v/>
      </c>
      <c r="Y2784" t="str">
        <f>VLOOKUP($D2784,metadata!$B$2:$Z$500,22,0)</f>
        <v/>
      </c>
      <c r="Z2784" t="str">
        <f>VLOOKUP($D2784,metadata!$B$2:$Z$500,23,0)</f>
        <v/>
      </c>
      <c r="AA2784" t="str">
        <f>VLOOKUP($D2784,metadata!$B$2:$Z$500,24,0)</f>
        <v/>
      </c>
      <c r="AB2784" t="str">
        <f>VLOOKUP($D2784,metadata!$B$2:$Z$500,25,0)</f>
        <v/>
      </c>
      <c r="AF2784" t="str">
        <f>IF(AE2784="",V2784,AE2784)</f>
        <v/>
      </c>
    </row>
    <row r="2785" spans="3:32" x14ac:dyDescent="0.3">
      <c r="C2785">
        <v>2785</v>
      </c>
      <c r="D2785" t="str">
        <f t="shared" si="76"/>
        <v>62-Gouldsborough</v>
      </c>
      <c r="E2785" t="str">
        <f>VLOOKUP($D2785,metadata!$B$2:$S$500,2,0)</f>
        <v>EERTMOED, GE</v>
      </c>
      <c r="F2785" t="str">
        <f>VLOOKUP($D2785,metadata!$B$2:$S$500,3,0)</f>
        <v>EMBRYONIC DIAPAUSE IN PSOCID, PERIPSOCUS-QUADRIFASCIATUS - PHOTOPERIOD, TEMPERATURE, ONTOGENY AND GEOGRAPHIC VARIATION</v>
      </c>
      <c r="G2785" t="str">
        <f>VLOOKUP($D2785,metadata!$B$2:$S$500,4,0)</f>
        <v>10.1111/j.1365-3032.1978.tb00149.x</v>
      </c>
      <c r="H2785" t="str">
        <f>VLOOKUP($D2785,metadata!$B$2:$S$500,5,0)</f>
        <v>y-ask</v>
      </c>
      <c r="I2785" t="str">
        <f>VLOOKUP($D2785,metadata!$B$2:$S$500,6,0)</f>
        <v>a</v>
      </c>
      <c r="J2785" t="str">
        <f>VLOOKUP($D2785,metadata!$B$2:$S$500,7,0)</f>
        <v>i</v>
      </c>
      <c r="K2785">
        <f>VLOOKUP($D2785,metadata!$B$2:$S$500,8,0)</f>
        <v>15</v>
      </c>
      <c r="L2785">
        <f>VLOOKUP($D2785,metadata!$B$2:$S$500,9,0)</f>
        <v>12</v>
      </c>
      <c r="M2785" t="str">
        <f>VLOOKUP($D2785,metadata!$B$2:$S$500,10,0)</f>
        <v/>
      </c>
      <c r="N2785" t="str">
        <f>VLOOKUP($D2785,metadata!$B$2:$S$500,11,0)</f>
        <v>Peripsocus quadrifasciatus</v>
      </c>
      <c r="O2785" t="str">
        <f>VLOOKUP($D2785,metadata!$B$2:$S$500,12,0)</f>
        <v>psocoptera</v>
      </c>
      <c r="P2785" t="str">
        <f>VLOOKUP($D2785,metadata!$B$2:$S$500,13,0)</f>
        <v>Gouldsborough</v>
      </c>
      <c r="Q2785">
        <f>VLOOKUP($D2785,metadata!$B$2:$S$500,14,0)</f>
        <v>44.533333333333303</v>
      </c>
      <c r="R2785">
        <f>VLOOKUP($D2785,metadata!$B$2:$S$500,15,0)</f>
        <v>-68.038332999999994</v>
      </c>
      <c r="S2785" t="str">
        <f>VLOOKUP($D2785,metadata!$B$2:$S$500,16,0)</f>
        <v/>
      </c>
      <c r="T2785">
        <f>VLOOKUP($D2785,metadata!$B$2:$S$500,17,0)</f>
        <v>9</v>
      </c>
      <c r="U2785" t="str">
        <f>VLOOKUP($D2785,metadata!$B$2:$S$500,18,0)</f>
        <v/>
      </c>
      <c r="V2785" t="str">
        <f>VLOOKUP($D2785,metadata!$B$2:$Z$500,19,0)</f>
        <v/>
      </c>
      <c r="W2785" t="str">
        <f>VLOOKUP($D2785,metadata!$B$2:$Z$500,20,0)</f>
        <v/>
      </c>
      <c r="X2785" t="str">
        <f>VLOOKUP($D2785,metadata!$B$2:$Z$500,21,0)</f>
        <v/>
      </c>
      <c r="Y2785" t="str">
        <f>VLOOKUP($D2785,metadata!$B$2:$Z$500,22,0)</f>
        <v/>
      </c>
      <c r="Z2785" t="str">
        <f>VLOOKUP($D2785,metadata!$B$2:$Z$500,23,0)</f>
        <v/>
      </c>
      <c r="AA2785" t="str">
        <f>VLOOKUP($D2785,metadata!$B$2:$Z$500,24,0)</f>
        <v/>
      </c>
      <c r="AB2785" t="str">
        <f>VLOOKUP($D2785,metadata!$B$2:$Z$500,25,0)</f>
        <v/>
      </c>
      <c r="AF2785" t="str">
        <f>IF(AE2785="",V2785,AE2785)</f>
        <v/>
      </c>
    </row>
    <row r="2786" spans="3:32" x14ac:dyDescent="0.3">
      <c r="C2786">
        <v>2786</v>
      </c>
      <c r="D2786" t="str">
        <f t="shared" si="76"/>
        <v>62-Gouldsborough</v>
      </c>
      <c r="E2786" t="str">
        <f>VLOOKUP($D2786,metadata!$B$2:$S$500,2,0)</f>
        <v>EERTMOED, GE</v>
      </c>
      <c r="F2786" t="str">
        <f>VLOOKUP($D2786,metadata!$B$2:$S$500,3,0)</f>
        <v>EMBRYONIC DIAPAUSE IN PSOCID, PERIPSOCUS-QUADRIFASCIATUS - PHOTOPERIOD, TEMPERATURE, ONTOGENY AND GEOGRAPHIC VARIATION</v>
      </c>
      <c r="G2786" t="str">
        <f>VLOOKUP($D2786,metadata!$B$2:$S$500,4,0)</f>
        <v>10.1111/j.1365-3032.1978.tb00149.x</v>
      </c>
      <c r="H2786" t="str">
        <f>VLOOKUP($D2786,metadata!$B$2:$S$500,5,0)</f>
        <v>y-ask</v>
      </c>
      <c r="I2786" t="str">
        <f>VLOOKUP($D2786,metadata!$B$2:$S$500,6,0)</f>
        <v>a</v>
      </c>
      <c r="J2786" t="str">
        <f>VLOOKUP($D2786,metadata!$B$2:$S$500,7,0)</f>
        <v>i</v>
      </c>
      <c r="K2786">
        <f>VLOOKUP($D2786,metadata!$B$2:$S$500,8,0)</f>
        <v>15</v>
      </c>
      <c r="L2786">
        <f>VLOOKUP($D2786,metadata!$B$2:$S$500,9,0)</f>
        <v>12</v>
      </c>
      <c r="M2786" t="str">
        <f>VLOOKUP($D2786,metadata!$B$2:$S$500,10,0)</f>
        <v/>
      </c>
      <c r="N2786" t="str">
        <f>VLOOKUP($D2786,metadata!$B$2:$S$500,11,0)</f>
        <v>Peripsocus quadrifasciatus</v>
      </c>
      <c r="O2786" t="str">
        <f>VLOOKUP($D2786,metadata!$B$2:$S$500,12,0)</f>
        <v>psocoptera</v>
      </c>
      <c r="P2786" t="str">
        <f>VLOOKUP($D2786,metadata!$B$2:$S$500,13,0)</f>
        <v>Gouldsborough</v>
      </c>
      <c r="Q2786">
        <f>VLOOKUP($D2786,metadata!$B$2:$S$500,14,0)</f>
        <v>44.533333333333303</v>
      </c>
      <c r="R2786">
        <f>VLOOKUP($D2786,metadata!$B$2:$S$500,15,0)</f>
        <v>-68.038332999999994</v>
      </c>
      <c r="S2786" t="str">
        <f>VLOOKUP($D2786,metadata!$B$2:$S$500,16,0)</f>
        <v/>
      </c>
      <c r="T2786">
        <f>VLOOKUP($D2786,metadata!$B$2:$S$500,17,0)</f>
        <v>9</v>
      </c>
      <c r="U2786" t="str">
        <f>VLOOKUP($D2786,metadata!$B$2:$S$500,18,0)</f>
        <v/>
      </c>
      <c r="V2786" t="str">
        <f>VLOOKUP($D2786,metadata!$B$2:$Z$500,19,0)</f>
        <v/>
      </c>
      <c r="W2786" t="str">
        <f>VLOOKUP($D2786,metadata!$B$2:$Z$500,20,0)</f>
        <v/>
      </c>
      <c r="X2786" t="str">
        <f>VLOOKUP($D2786,metadata!$B$2:$Z$500,21,0)</f>
        <v/>
      </c>
      <c r="Y2786" t="str">
        <f>VLOOKUP($D2786,metadata!$B$2:$Z$500,22,0)</f>
        <v/>
      </c>
      <c r="Z2786" t="str">
        <f>VLOOKUP($D2786,metadata!$B$2:$Z$500,23,0)</f>
        <v/>
      </c>
      <c r="AA2786" t="str">
        <f>VLOOKUP($D2786,metadata!$B$2:$Z$500,24,0)</f>
        <v/>
      </c>
      <c r="AB2786" t="str">
        <f>VLOOKUP($D2786,metadata!$B$2:$Z$500,25,0)</f>
        <v/>
      </c>
      <c r="AF2786" t="str">
        <f>IF(AE2786="",V2786,AE2786)</f>
        <v/>
      </c>
    </row>
    <row r="2787" spans="3:32" x14ac:dyDescent="0.3">
      <c r="C2787">
        <v>2787</v>
      </c>
      <c r="D2787" t="str">
        <f t="shared" si="76"/>
        <v>62-Gouldsborough</v>
      </c>
      <c r="E2787" t="str">
        <f>VLOOKUP($D2787,metadata!$B$2:$S$500,2,0)</f>
        <v>EERTMOED, GE</v>
      </c>
      <c r="F2787" t="str">
        <f>VLOOKUP($D2787,metadata!$B$2:$S$500,3,0)</f>
        <v>EMBRYONIC DIAPAUSE IN PSOCID, PERIPSOCUS-QUADRIFASCIATUS - PHOTOPERIOD, TEMPERATURE, ONTOGENY AND GEOGRAPHIC VARIATION</v>
      </c>
      <c r="G2787" t="str">
        <f>VLOOKUP($D2787,metadata!$B$2:$S$500,4,0)</f>
        <v>10.1111/j.1365-3032.1978.tb00149.x</v>
      </c>
      <c r="H2787" t="str">
        <f>VLOOKUP($D2787,metadata!$B$2:$S$500,5,0)</f>
        <v>y-ask</v>
      </c>
      <c r="I2787" t="str">
        <f>VLOOKUP($D2787,metadata!$B$2:$S$500,6,0)</f>
        <v>a</v>
      </c>
      <c r="J2787" t="str">
        <f>VLOOKUP($D2787,metadata!$B$2:$S$500,7,0)</f>
        <v>i</v>
      </c>
      <c r="K2787">
        <f>VLOOKUP($D2787,metadata!$B$2:$S$500,8,0)</f>
        <v>15</v>
      </c>
      <c r="L2787">
        <f>VLOOKUP($D2787,metadata!$B$2:$S$500,9,0)</f>
        <v>12</v>
      </c>
      <c r="M2787" t="str">
        <f>VLOOKUP($D2787,metadata!$B$2:$S$500,10,0)</f>
        <v/>
      </c>
      <c r="N2787" t="str">
        <f>VLOOKUP($D2787,metadata!$B$2:$S$500,11,0)</f>
        <v>Peripsocus quadrifasciatus</v>
      </c>
      <c r="O2787" t="str">
        <f>VLOOKUP($D2787,metadata!$B$2:$S$500,12,0)</f>
        <v>psocoptera</v>
      </c>
      <c r="P2787" t="str">
        <f>VLOOKUP($D2787,metadata!$B$2:$S$500,13,0)</f>
        <v>Gouldsborough</v>
      </c>
      <c r="Q2787">
        <f>VLOOKUP($D2787,metadata!$B$2:$S$500,14,0)</f>
        <v>44.533333333333303</v>
      </c>
      <c r="R2787">
        <f>VLOOKUP($D2787,metadata!$B$2:$S$500,15,0)</f>
        <v>-68.038332999999994</v>
      </c>
      <c r="S2787" t="str">
        <f>VLOOKUP($D2787,metadata!$B$2:$S$500,16,0)</f>
        <v/>
      </c>
      <c r="T2787">
        <f>VLOOKUP($D2787,metadata!$B$2:$S$500,17,0)</f>
        <v>9</v>
      </c>
      <c r="U2787" t="str">
        <f>VLOOKUP($D2787,metadata!$B$2:$S$500,18,0)</f>
        <v/>
      </c>
      <c r="V2787" t="str">
        <f>VLOOKUP($D2787,metadata!$B$2:$Z$500,19,0)</f>
        <v/>
      </c>
      <c r="W2787" t="str">
        <f>VLOOKUP($D2787,metadata!$B$2:$Z$500,20,0)</f>
        <v/>
      </c>
      <c r="X2787" t="str">
        <f>VLOOKUP($D2787,metadata!$B$2:$Z$500,21,0)</f>
        <v/>
      </c>
      <c r="Y2787" t="str">
        <f>VLOOKUP($D2787,metadata!$B$2:$Z$500,22,0)</f>
        <v/>
      </c>
      <c r="Z2787" t="str">
        <f>VLOOKUP($D2787,metadata!$B$2:$Z$500,23,0)</f>
        <v/>
      </c>
      <c r="AA2787" t="str">
        <f>VLOOKUP($D2787,metadata!$B$2:$Z$500,24,0)</f>
        <v/>
      </c>
      <c r="AB2787" t="str">
        <f>VLOOKUP($D2787,metadata!$B$2:$Z$500,25,0)</f>
        <v/>
      </c>
      <c r="AF2787" t="str">
        <f>IF(AE2787="",V2787,AE2787)</f>
        <v/>
      </c>
    </row>
    <row r="2788" spans="3:32" x14ac:dyDescent="0.3">
      <c r="C2788">
        <v>2788</v>
      </c>
      <c r="D2788" t="str">
        <f t="shared" si="76"/>
        <v>62-Gouldsborough</v>
      </c>
      <c r="E2788" t="str">
        <f>VLOOKUP($D2788,metadata!$B$2:$S$500,2,0)</f>
        <v>EERTMOED, GE</v>
      </c>
      <c r="F2788" t="str">
        <f>VLOOKUP($D2788,metadata!$B$2:$S$500,3,0)</f>
        <v>EMBRYONIC DIAPAUSE IN PSOCID, PERIPSOCUS-QUADRIFASCIATUS - PHOTOPERIOD, TEMPERATURE, ONTOGENY AND GEOGRAPHIC VARIATION</v>
      </c>
      <c r="G2788" t="str">
        <f>VLOOKUP($D2788,metadata!$B$2:$S$500,4,0)</f>
        <v>10.1111/j.1365-3032.1978.tb00149.x</v>
      </c>
      <c r="H2788" t="str">
        <f>VLOOKUP($D2788,metadata!$B$2:$S$500,5,0)</f>
        <v>y-ask</v>
      </c>
      <c r="I2788" t="str">
        <f>VLOOKUP($D2788,metadata!$B$2:$S$500,6,0)</f>
        <v>a</v>
      </c>
      <c r="J2788" t="str">
        <f>VLOOKUP($D2788,metadata!$B$2:$S$500,7,0)</f>
        <v>i</v>
      </c>
      <c r="K2788">
        <f>VLOOKUP($D2788,metadata!$B$2:$S$500,8,0)</f>
        <v>15</v>
      </c>
      <c r="L2788">
        <f>VLOOKUP($D2788,metadata!$B$2:$S$500,9,0)</f>
        <v>12</v>
      </c>
      <c r="M2788" t="str">
        <f>VLOOKUP($D2788,metadata!$B$2:$S$500,10,0)</f>
        <v/>
      </c>
      <c r="N2788" t="str">
        <f>VLOOKUP($D2788,metadata!$B$2:$S$500,11,0)</f>
        <v>Peripsocus quadrifasciatus</v>
      </c>
      <c r="O2788" t="str">
        <f>VLOOKUP($D2788,metadata!$B$2:$S$500,12,0)</f>
        <v>psocoptera</v>
      </c>
      <c r="P2788" t="str">
        <f>VLOOKUP($D2788,metadata!$B$2:$S$500,13,0)</f>
        <v>Gouldsborough</v>
      </c>
      <c r="Q2788">
        <f>VLOOKUP($D2788,metadata!$B$2:$S$500,14,0)</f>
        <v>44.533333333333303</v>
      </c>
      <c r="R2788">
        <f>VLOOKUP($D2788,metadata!$B$2:$S$500,15,0)</f>
        <v>-68.038332999999994</v>
      </c>
      <c r="S2788" t="str">
        <f>VLOOKUP($D2788,metadata!$B$2:$S$500,16,0)</f>
        <v/>
      </c>
      <c r="T2788">
        <f>VLOOKUP($D2788,metadata!$B$2:$S$500,17,0)</f>
        <v>9</v>
      </c>
      <c r="U2788" t="str">
        <f>VLOOKUP($D2788,metadata!$B$2:$S$500,18,0)</f>
        <v/>
      </c>
      <c r="V2788" t="str">
        <f>VLOOKUP($D2788,metadata!$B$2:$Z$500,19,0)</f>
        <v/>
      </c>
      <c r="W2788" t="str">
        <f>VLOOKUP($D2788,metadata!$B$2:$Z$500,20,0)</f>
        <v/>
      </c>
      <c r="X2788" t="str">
        <f>VLOOKUP($D2788,metadata!$B$2:$Z$500,21,0)</f>
        <v/>
      </c>
      <c r="Y2788" t="str">
        <f>VLOOKUP($D2788,metadata!$B$2:$Z$500,22,0)</f>
        <v/>
      </c>
      <c r="Z2788" t="str">
        <f>VLOOKUP($D2788,metadata!$B$2:$Z$500,23,0)</f>
        <v/>
      </c>
      <c r="AA2788" t="str">
        <f>VLOOKUP($D2788,metadata!$B$2:$Z$500,24,0)</f>
        <v/>
      </c>
      <c r="AB2788" t="str">
        <f>VLOOKUP($D2788,metadata!$B$2:$Z$500,25,0)</f>
        <v/>
      </c>
      <c r="AF2788" t="str">
        <f>IF(AE2788="",V2788,AE2788)</f>
        <v/>
      </c>
    </row>
    <row r="2789" spans="3:32" x14ac:dyDescent="0.3">
      <c r="C2789">
        <v>2789</v>
      </c>
      <c r="D2789" t="str">
        <f t="shared" ref="D2789:D2852" si="77">VLOOKUP(C2789,$A$1:$B$500,2)</f>
        <v>62-Gouldsborough</v>
      </c>
      <c r="E2789" t="str">
        <f>VLOOKUP($D2789,metadata!$B$2:$S$500,2,0)</f>
        <v>EERTMOED, GE</v>
      </c>
      <c r="F2789" t="str">
        <f>VLOOKUP($D2789,metadata!$B$2:$S$500,3,0)</f>
        <v>EMBRYONIC DIAPAUSE IN PSOCID, PERIPSOCUS-QUADRIFASCIATUS - PHOTOPERIOD, TEMPERATURE, ONTOGENY AND GEOGRAPHIC VARIATION</v>
      </c>
      <c r="G2789" t="str">
        <f>VLOOKUP($D2789,metadata!$B$2:$S$500,4,0)</f>
        <v>10.1111/j.1365-3032.1978.tb00149.x</v>
      </c>
      <c r="H2789" t="str">
        <f>VLOOKUP($D2789,metadata!$B$2:$S$500,5,0)</f>
        <v>y-ask</v>
      </c>
      <c r="I2789" t="str">
        <f>VLOOKUP($D2789,metadata!$B$2:$S$500,6,0)</f>
        <v>a</v>
      </c>
      <c r="J2789" t="str">
        <f>VLOOKUP($D2789,metadata!$B$2:$S$500,7,0)</f>
        <v>i</v>
      </c>
      <c r="K2789">
        <f>VLOOKUP($D2789,metadata!$B$2:$S$500,8,0)</f>
        <v>15</v>
      </c>
      <c r="L2789">
        <f>VLOOKUP($D2789,metadata!$B$2:$S$500,9,0)</f>
        <v>12</v>
      </c>
      <c r="M2789" t="str">
        <f>VLOOKUP($D2789,metadata!$B$2:$S$500,10,0)</f>
        <v/>
      </c>
      <c r="N2789" t="str">
        <f>VLOOKUP($D2789,metadata!$B$2:$S$500,11,0)</f>
        <v>Peripsocus quadrifasciatus</v>
      </c>
      <c r="O2789" t="str">
        <f>VLOOKUP($D2789,metadata!$B$2:$S$500,12,0)</f>
        <v>psocoptera</v>
      </c>
      <c r="P2789" t="str">
        <f>VLOOKUP($D2789,metadata!$B$2:$S$500,13,0)</f>
        <v>Gouldsborough</v>
      </c>
      <c r="Q2789">
        <f>VLOOKUP($D2789,metadata!$B$2:$S$500,14,0)</f>
        <v>44.533333333333303</v>
      </c>
      <c r="R2789">
        <f>VLOOKUP($D2789,metadata!$B$2:$S$500,15,0)</f>
        <v>-68.038332999999994</v>
      </c>
      <c r="S2789" t="str">
        <f>VLOOKUP($D2789,metadata!$B$2:$S$500,16,0)</f>
        <v/>
      </c>
      <c r="T2789">
        <f>VLOOKUP($D2789,metadata!$B$2:$S$500,17,0)</f>
        <v>9</v>
      </c>
      <c r="U2789" t="str">
        <f>VLOOKUP($D2789,metadata!$B$2:$S$500,18,0)</f>
        <v/>
      </c>
      <c r="V2789" t="str">
        <f>VLOOKUP($D2789,metadata!$B$2:$Z$500,19,0)</f>
        <v/>
      </c>
      <c r="W2789" t="str">
        <f>VLOOKUP($D2789,metadata!$B$2:$Z$500,20,0)</f>
        <v/>
      </c>
      <c r="X2789" t="str">
        <f>VLOOKUP($D2789,metadata!$B$2:$Z$500,21,0)</f>
        <v/>
      </c>
      <c r="Y2789" t="str">
        <f>VLOOKUP($D2789,metadata!$B$2:$Z$500,22,0)</f>
        <v/>
      </c>
      <c r="Z2789" t="str">
        <f>VLOOKUP($D2789,metadata!$B$2:$Z$500,23,0)</f>
        <v/>
      </c>
      <c r="AA2789" t="str">
        <f>VLOOKUP($D2789,metadata!$B$2:$Z$500,24,0)</f>
        <v/>
      </c>
      <c r="AB2789" t="str">
        <f>VLOOKUP($D2789,metadata!$B$2:$Z$500,25,0)</f>
        <v/>
      </c>
      <c r="AF2789" t="str">
        <f>IF(AE2789="",V2789,AE2789)</f>
        <v/>
      </c>
    </row>
    <row r="2790" spans="3:32" x14ac:dyDescent="0.3">
      <c r="C2790">
        <v>2790</v>
      </c>
      <c r="D2790" t="str">
        <f t="shared" si="77"/>
        <v>62-Gouldsborough</v>
      </c>
      <c r="E2790" t="str">
        <f>VLOOKUP($D2790,metadata!$B$2:$S$500,2,0)</f>
        <v>EERTMOED, GE</v>
      </c>
      <c r="F2790" t="str">
        <f>VLOOKUP($D2790,metadata!$B$2:$S$500,3,0)</f>
        <v>EMBRYONIC DIAPAUSE IN PSOCID, PERIPSOCUS-QUADRIFASCIATUS - PHOTOPERIOD, TEMPERATURE, ONTOGENY AND GEOGRAPHIC VARIATION</v>
      </c>
      <c r="G2790" t="str">
        <f>VLOOKUP($D2790,metadata!$B$2:$S$500,4,0)</f>
        <v>10.1111/j.1365-3032.1978.tb00149.x</v>
      </c>
      <c r="H2790" t="str">
        <f>VLOOKUP($D2790,metadata!$B$2:$S$500,5,0)</f>
        <v>y-ask</v>
      </c>
      <c r="I2790" t="str">
        <f>VLOOKUP($D2790,metadata!$B$2:$S$500,6,0)</f>
        <v>a</v>
      </c>
      <c r="J2790" t="str">
        <f>VLOOKUP($D2790,metadata!$B$2:$S$500,7,0)</f>
        <v>i</v>
      </c>
      <c r="K2790">
        <f>VLOOKUP($D2790,metadata!$B$2:$S$500,8,0)</f>
        <v>15</v>
      </c>
      <c r="L2790">
        <f>VLOOKUP($D2790,metadata!$B$2:$S$500,9,0)</f>
        <v>12</v>
      </c>
      <c r="M2790" t="str">
        <f>VLOOKUP($D2790,metadata!$B$2:$S$500,10,0)</f>
        <v/>
      </c>
      <c r="N2790" t="str">
        <f>VLOOKUP($D2790,metadata!$B$2:$S$500,11,0)</f>
        <v>Peripsocus quadrifasciatus</v>
      </c>
      <c r="O2790" t="str">
        <f>VLOOKUP($D2790,metadata!$B$2:$S$500,12,0)</f>
        <v>psocoptera</v>
      </c>
      <c r="P2790" t="str">
        <f>VLOOKUP($D2790,metadata!$B$2:$S$500,13,0)</f>
        <v>Gouldsborough</v>
      </c>
      <c r="Q2790">
        <f>VLOOKUP($D2790,metadata!$B$2:$S$500,14,0)</f>
        <v>44.533333333333303</v>
      </c>
      <c r="R2790">
        <f>VLOOKUP($D2790,metadata!$B$2:$S$500,15,0)</f>
        <v>-68.038332999999994</v>
      </c>
      <c r="S2790" t="str">
        <f>VLOOKUP($D2790,metadata!$B$2:$S$500,16,0)</f>
        <v/>
      </c>
      <c r="T2790">
        <f>VLOOKUP($D2790,metadata!$B$2:$S$500,17,0)</f>
        <v>9</v>
      </c>
      <c r="U2790" t="str">
        <f>VLOOKUP($D2790,metadata!$B$2:$S$500,18,0)</f>
        <v/>
      </c>
      <c r="V2790" t="str">
        <f>VLOOKUP($D2790,metadata!$B$2:$Z$500,19,0)</f>
        <v/>
      </c>
      <c r="W2790" t="str">
        <f>VLOOKUP($D2790,metadata!$B$2:$Z$500,20,0)</f>
        <v/>
      </c>
      <c r="X2790" t="str">
        <f>VLOOKUP($D2790,metadata!$B$2:$Z$500,21,0)</f>
        <v/>
      </c>
      <c r="Y2790" t="str">
        <f>VLOOKUP($D2790,metadata!$B$2:$Z$500,22,0)</f>
        <v/>
      </c>
      <c r="Z2790" t="str">
        <f>VLOOKUP($D2790,metadata!$B$2:$Z$500,23,0)</f>
        <v/>
      </c>
      <c r="AA2790" t="str">
        <f>VLOOKUP($D2790,metadata!$B$2:$Z$500,24,0)</f>
        <v/>
      </c>
      <c r="AB2790" t="str">
        <f>VLOOKUP($D2790,metadata!$B$2:$Z$500,25,0)</f>
        <v/>
      </c>
      <c r="AF2790" t="str">
        <f>IF(AE2790="",V2790,AE2790)</f>
        <v/>
      </c>
    </row>
    <row r="2791" spans="3:32" x14ac:dyDescent="0.3">
      <c r="C2791">
        <v>2791</v>
      </c>
      <c r="D2791" t="str">
        <f t="shared" si="77"/>
        <v>62-Gouldsborough</v>
      </c>
      <c r="E2791" t="str">
        <f>VLOOKUP($D2791,metadata!$B$2:$S$500,2,0)</f>
        <v>EERTMOED, GE</v>
      </c>
      <c r="F2791" t="str">
        <f>VLOOKUP($D2791,metadata!$B$2:$S$500,3,0)</f>
        <v>EMBRYONIC DIAPAUSE IN PSOCID, PERIPSOCUS-QUADRIFASCIATUS - PHOTOPERIOD, TEMPERATURE, ONTOGENY AND GEOGRAPHIC VARIATION</v>
      </c>
      <c r="G2791" t="str">
        <f>VLOOKUP($D2791,metadata!$B$2:$S$500,4,0)</f>
        <v>10.1111/j.1365-3032.1978.tb00149.x</v>
      </c>
      <c r="H2791" t="str">
        <f>VLOOKUP($D2791,metadata!$B$2:$S$500,5,0)</f>
        <v>y-ask</v>
      </c>
      <c r="I2791" t="str">
        <f>VLOOKUP($D2791,metadata!$B$2:$S$500,6,0)</f>
        <v>a</v>
      </c>
      <c r="J2791" t="str">
        <f>VLOOKUP($D2791,metadata!$B$2:$S$500,7,0)</f>
        <v>i</v>
      </c>
      <c r="K2791">
        <f>VLOOKUP($D2791,metadata!$B$2:$S$500,8,0)</f>
        <v>15</v>
      </c>
      <c r="L2791">
        <f>VLOOKUP($D2791,metadata!$B$2:$S$500,9,0)</f>
        <v>12</v>
      </c>
      <c r="M2791" t="str">
        <f>VLOOKUP($D2791,metadata!$B$2:$S$500,10,0)</f>
        <v/>
      </c>
      <c r="N2791" t="str">
        <f>VLOOKUP($D2791,metadata!$B$2:$S$500,11,0)</f>
        <v>Peripsocus quadrifasciatus</v>
      </c>
      <c r="O2791" t="str">
        <f>VLOOKUP($D2791,metadata!$B$2:$S$500,12,0)</f>
        <v>psocoptera</v>
      </c>
      <c r="P2791" t="str">
        <f>VLOOKUP($D2791,metadata!$B$2:$S$500,13,0)</f>
        <v>Gouldsborough</v>
      </c>
      <c r="Q2791">
        <f>VLOOKUP($D2791,metadata!$B$2:$S$500,14,0)</f>
        <v>44.533333333333303</v>
      </c>
      <c r="R2791">
        <f>VLOOKUP($D2791,metadata!$B$2:$S$500,15,0)</f>
        <v>-68.038332999999994</v>
      </c>
      <c r="S2791" t="str">
        <f>VLOOKUP($D2791,metadata!$B$2:$S$500,16,0)</f>
        <v/>
      </c>
      <c r="T2791">
        <f>VLOOKUP($D2791,metadata!$B$2:$S$500,17,0)</f>
        <v>9</v>
      </c>
      <c r="U2791" t="str">
        <f>VLOOKUP($D2791,metadata!$B$2:$S$500,18,0)</f>
        <v/>
      </c>
      <c r="V2791" t="str">
        <f>VLOOKUP($D2791,metadata!$B$2:$Z$500,19,0)</f>
        <v/>
      </c>
      <c r="W2791" t="str">
        <f>VLOOKUP($D2791,metadata!$B$2:$Z$500,20,0)</f>
        <v/>
      </c>
      <c r="X2791" t="str">
        <f>VLOOKUP($D2791,metadata!$B$2:$Z$500,21,0)</f>
        <v/>
      </c>
      <c r="Y2791" t="str">
        <f>VLOOKUP($D2791,metadata!$B$2:$Z$500,22,0)</f>
        <v/>
      </c>
      <c r="Z2791" t="str">
        <f>VLOOKUP($D2791,metadata!$B$2:$Z$500,23,0)</f>
        <v/>
      </c>
      <c r="AA2791" t="str">
        <f>VLOOKUP($D2791,metadata!$B$2:$Z$500,24,0)</f>
        <v/>
      </c>
      <c r="AB2791" t="str">
        <f>VLOOKUP($D2791,metadata!$B$2:$Z$500,25,0)</f>
        <v/>
      </c>
      <c r="AF2791" t="str">
        <f>IF(AE2791="",V2791,AE2791)</f>
        <v/>
      </c>
    </row>
    <row r="2792" spans="3:32" x14ac:dyDescent="0.3">
      <c r="C2792">
        <v>2792</v>
      </c>
      <c r="D2792" t="str">
        <f t="shared" si="77"/>
        <v>62-Ellsworth</v>
      </c>
      <c r="E2792" t="str">
        <f>VLOOKUP($D2792,metadata!$B$2:$S$500,2,0)</f>
        <v>EERTMOED, GE</v>
      </c>
      <c r="F2792" t="str">
        <f>VLOOKUP($D2792,metadata!$B$2:$S$500,3,0)</f>
        <v>EMBRYONIC DIAPAUSE IN PSOCID, PERIPSOCUS-QUADRIFASCIATUS - PHOTOPERIOD, TEMPERATURE, ONTOGENY AND GEOGRAPHIC VARIATION</v>
      </c>
      <c r="G2792" t="str">
        <f>VLOOKUP($D2792,metadata!$B$2:$S$500,4,0)</f>
        <v>10.1111/j.1365-3032.1978.tb00149.x</v>
      </c>
      <c r="H2792" t="str">
        <f>VLOOKUP($D2792,metadata!$B$2:$S$500,5,0)</f>
        <v>y-ask</v>
      </c>
      <c r="I2792" t="str">
        <f>VLOOKUP($D2792,metadata!$B$2:$S$500,6,0)</f>
        <v>a</v>
      </c>
      <c r="J2792" t="str">
        <f>VLOOKUP($D2792,metadata!$B$2:$S$500,7,0)</f>
        <v>i</v>
      </c>
      <c r="K2792">
        <f>VLOOKUP($D2792,metadata!$B$2:$S$500,8,0)</f>
        <v>15</v>
      </c>
      <c r="L2792">
        <f>VLOOKUP($D2792,metadata!$B$2:$S$500,9,0)</f>
        <v>12</v>
      </c>
      <c r="M2792" t="str">
        <f>VLOOKUP($D2792,metadata!$B$2:$S$500,10,0)</f>
        <v/>
      </c>
      <c r="N2792" t="str">
        <f>VLOOKUP($D2792,metadata!$B$2:$S$500,11,0)</f>
        <v>Peripsocus quadrifasciatus</v>
      </c>
      <c r="O2792" t="str">
        <f>VLOOKUP($D2792,metadata!$B$2:$S$500,12,0)</f>
        <v>psocoptera</v>
      </c>
      <c r="P2792" t="str">
        <f>VLOOKUP($D2792,metadata!$B$2:$S$500,13,0)</f>
        <v>Ellsworth</v>
      </c>
      <c r="Q2792">
        <f>VLOOKUP($D2792,metadata!$B$2:$S$500,14,0)</f>
        <v>44.533333333333303</v>
      </c>
      <c r="R2792">
        <f>VLOOKUP($D2792,metadata!$B$2:$S$500,15,0)</f>
        <v>-68.476111000000003</v>
      </c>
      <c r="S2792" t="str">
        <f>VLOOKUP($D2792,metadata!$B$2:$S$500,16,0)</f>
        <v/>
      </c>
      <c r="T2792">
        <f>VLOOKUP($D2792,metadata!$B$2:$S$500,17,0)</f>
        <v>34</v>
      </c>
      <c r="U2792" t="str">
        <f>VLOOKUP($D2792,metadata!$B$2:$S$500,18,0)</f>
        <v/>
      </c>
      <c r="V2792" t="str">
        <f>VLOOKUP($D2792,metadata!$B$2:$Z$500,19,0)</f>
        <v/>
      </c>
      <c r="W2792" t="str">
        <f>VLOOKUP($D2792,metadata!$B$2:$Z$500,20,0)</f>
        <v/>
      </c>
      <c r="X2792" t="str">
        <f>VLOOKUP($D2792,metadata!$B$2:$Z$500,21,0)</f>
        <v/>
      </c>
      <c r="Y2792" t="str">
        <f>VLOOKUP($D2792,metadata!$B$2:$Z$500,22,0)</f>
        <v/>
      </c>
      <c r="Z2792" t="str">
        <f>VLOOKUP($D2792,metadata!$B$2:$Z$500,23,0)</f>
        <v/>
      </c>
      <c r="AA2792" t="str">
        <f>VLOOKUP($D2792,metadata!$B$2:$Z$500,24,0)</f>
        <v/>
      </c>
      <c r="AB2792" t="str">
        <f>VLOOKUP($D2792,metadata!$B$2:$Z$500,25,0)</f>
        <v/>
      </c>
      <c r="AF2792" t="str">
        <f>IF(AE2792="",V2792,AE2792)</f>
        <v/>
      </c>
    </row>
    <row r="2793" spans="3:32" x14ac:dyDescent="0.3">
      <c r="C2793">
        <v>2793</v>
      </c>
      <c r="D2793" t="str">
        <f t="shared" si="77"/>
        <v>62-Ellsworth</v>
      </c>
      <c r="E2793" t="str">
        <f>VLOOKUP($D2793,metadata!$B$2:$S$500,2,0)</f>
        <v>EERTMOED, GE</v>
      </c>
      <c r="F2793" t="str">
        <f>VLOOKUP($D2793,metadata!$B$2:$S$500,3,0)</f>
        <v>EMBRYONIC DIAPAUSE IN PSOCID, PERIPSOCUS-QUADRIFASCIATUS - PHOTOPERIOD, TEMPERATURE, ONTOGENY AND GEOGRAPHIC VARIATION</v>
      </c>
      <c r="G2793" t="str">
        <f>VLOOKUP($D2793,metadata!$B$2:$S$500,4,0)</f>
        <v>10.1111/j.1365-3032.1978.tb00149.x</v>
      </c>
      <c r="H2793" t="str">
        <f>VLOOKUP($D2793,metadata!$B$2:$S$500,5,0)</f>
        <v>y-ask</v>
      </c>
      <c r="I2793" t="str">
        <f>VLOOKUP($D2793,metadata!$B$2:$S$500,6,0)</f>
        <v>a</v>
      </c>
      <c r="J2793" t="str">
        <f>VLOOKUP($D2793,metadata!$B$2:$S$500,7,0)</f>
        <v>i</v>
      </c>
      <c r="K2793">
        <f>VLOOKUP($D2793,metadata!$B$2:$S$500,8,0)</f>
        <v>15</v>
      </c>
      <c r="L2793">
        <f>VLOOKUP($D2793,metadata!$B$2:$S$500,9,0)</f>
        <v>12</v>
      </c>
      <c r="M2793" t="str">
        <f>VLOOKUP($D2793,metadata!$B$2:$S$500,10,0)</f>
        <v/>
      </c>
      <c r="N2793" t="str">
        <f>VLOOKUP($D2793,metadata!$B$2:$S$500,11,0)</f>
        <v>Peripsocus quadrifasciatus</v>
      </c>
      <c r="O2793" t="str">
        <f>VLOOKUP($D2793,metadata!$B$2:$S$500,12,0)</f>
        <v>psocoptera</v>
      </c>
      <c r="P2793" t="str">
        <f>VLOOKUP($D2793,metadata!$B$2:$S$500,13,0)</f>
        <v>Ellsworth</v>
      </c>
      <c r="Q2793">
        <f>VLOOKUP($D2793,metadata!$B$2:$S$500,14,0)</f>
        <v>44.533333333333303</v>
      </c>
      <c r="R2793">
        <f>VLOOKUP($D2793,metadata!$B$2:$S$500,15,0)</f>
        <v>-68.476111000000003</v>
      </c>
      <c r="S2793" t="str">
        <f>VLOOKUP($D2793,metadata!$B$2:$S$500,16,0)</f>
        <v/>
      </c>
      <c r="T2793">
        <f>VLOOKUP($D2793,metadata!$B$2:$S$500,17,0)</f>
        <v>34</v>
      </c>
      <c r="U2793" t="str">
        <f>VLOOKUP($D2793,metadata!$B$2:$S$500,18,0)</f>
        <v/>
      </c>
      <c r="V2793" t="str">
        <f>VLOOKUP($D2793,metadata!$B$2:$Z$500,19,0)</f>
        <v/>
      </c>
      <c r="W2793" t="str">
        <f>VLOOKUP($D2793,metadata!$B$2:$Z$500,20,0)</f>
        <v/>
      </c>
      <c r="X2793" t="str">
        <f>VLOOKUP($D2793,metadata!$B$2:$Z$500,21,0)</f>
        <v/>
      </c>
      <c r="Y2793" t="str">
        <f>VLOOKUP($D2793,metadata!$B$2:$Z$500,22,0)</f>
        <v/>
      </c>
      <c r="Z2793" t="str">
        <f>VLOOKUP($D2793,metadata!$B$2:$Z$500,23,0)</f>
        <v/>
      </c>
      <c r="AA2793" t="str">
        <f>VLOOKUP($D2793,metadata!$B$2:$Z$500,24,0)</f>
        <v/>
      </c>
      <c r="AB2793" t="str">
        <f>VLOOKUP($D2793,metadata!$B$2:$Z$500,25,0)</f>
        <v/>
      </c>
      <c r="AF2793" t="str">
        <f>IF(AE2793="",V2793,AE2793)</f>
        <v/>
      </c>
    </row>
    <row r="2794" spans="3:32" x14ac:dyDescent="0.3">
      <c r="C2794">
        <v>2794</v>
      </c>
      <c r="D2794" t="str">
        <f t="shared" si="77"/>
        <v>62-Ellsworth</v>
      </c>
      <c r="E2794" t="str">
        <f>VLOOKUP($D2794,metadata!$B$2:$S$500,2,0)</f>
        <v>EERTMOED, GE</v>
      </c>
      <c r="F2794" t="str">
        <f>VLOOKUP($D2794,metadata!$B$2:$S$500,3,0)</f>
        <v>EMBRYONIC DIAPAUSE IN PSOCID, PERIPSOCUS-QUADRIFASCIATUS - PHOTOPERIOD, TEMPERATURE, ONTOGENY AND GEOGRAPHIC VARIATION</v>
      </c>
      <c r="G2794" t="str">
        <f>VLOOKUP($D2794,metadata!$B$2:$S$500,4,0)</f>
        <v>10.1111/j.1365-3032.1978.tb00149.x</v>
      </c>
      <c r="H2794" t="str">
        <f>VLOOKUP($D2794,metadata!$B$2:$S$500,5,0)</f>
        <v>y-ask</v>
      </c>
      <c r="I2794" t="str">
        <f>VLOOKUP($D2794,metadata!$B$2:$S$500,6,0)</f>
        <v>a</v>
      </c>
      <c r="J2794" t="str">
        <f>VLOOKUP($D2794,metadata!$B$2:$S$500,7,0)</f>
        <v>i</v>
      </c>
      <c r="K2794">
        <f>VLOOKUP($D2794,metadata!$B$2:$S$500,8,0)</f>
        <v>15</v>
      </c>
      <c r="L2794">
        <f>VLOOKUP($D2794,metadata!$B$2:$S$500,9,0)</f>
        <v>12</v>
      </c>
      <c r="M2794" t="str">
        <f>VLOOKUP($D2794,metadata!$B$2:$S$500,10,0)</f>
        <v/>
      </c>
      <c r="N2794" t="str">
        <f>VLOOKUP($D2794,metadata!$B$2:$S$500,11,0)</f>
        <v>Peripsocus quadrifasciatus</v>
      </c>
      <c r="O2794" t="str">
        <f>VLOOKUP($D2794,metadata!$B$2:$S$500,12,0)</f>
        <v>psocoptera</v>
      </c>
      <c r="P2794" t="str">
        <f>VLOOKUP($D2794,metadata!$B$2:$S$500,13,0)</f>
        <v>Ellsworth</v>
      </c>
      <c r="Q2794">
        <f>VLOOKUP($D2794,metadata!$B$2:$S$500,14,0)</f>
        <v>44.533333333333303</v>
      </c>
      <c r="R2794">
        <f>VLOOKUP($D2794,metadata!$B$2:$S$500,15,0)</f>
        <v>-68.476111000000003</v>
      </c>
      <c r="S2794" t="str">
        <f>VLOOKUP($D2794,metadata!$B$2:$S$500,16,0)</f>
        <v/>
      </c>
      <c r="T2794">
        <f>VLOOKUP($D2794,metadata!$B$2:$S$500,17,0)</f>
        <v>34</v>
      </c>
      <c r="U2794" t="str">
        <f>VLOOKUP($D2794,metadata!$B$2:$S$500,18,0)</f>
        <v/>
      </c>
      <c r="V2794" t="str">
        <f>VLOOKUP($D2794,metadata!$B$2:$Z$500,19,0)</f>
        <v/>
      </c>
      <c r="W2794" t="str">
        <f>VLOOKUP($D2794,metadata!$B$2:$Z$500,20,0)</f>
        <v/>
      </c>
      <c r="X2794" t="str">
        <f>VLOOKUP($D2794,metadata!$B$2:$Z$500,21,0)</f>
        <v/>
      </c>
      <c r="Y2794" t="str">
        <f>VLOOKUP($D2794,metadata!$B$2:$Z$500,22,0)</f>
        <v/>
      </c>
      <c r="Z2794" t="str">
        <f>VLOOKUP($D2794,metadata!$B$2:$Z$500,23,0)</f>
        <v/>
      </c>
      <c r="AA2794" t="str">
        <f>VLOOKUP($D2794,metadata!$B$2:$Z$500,24,0)</f>
        <v/>
      </c>
      <c r="AB2794" t="str">
        <f>VLOOKUP($D2794,metadata!$B$2:$Z$500,25,0)</f>
        <v/>
      </c>
      <c r="AF2794" t="str">
        <f>IF(AE2794="",V2794,AE2794)</f>
        <v/>
      </c>
    </row>
    <row r="2795" spans="3:32" x14ac:dyDescent="0.3">
      <c r="C2795">
        <v>2795</v>
      </c>
      <c r="D2795" t="str">
        <f t="shared" si="77"/>
        <v>62-Ellsworth</v>
      </c>
      <c r="E2795" t="str">
        <f>VLOOKUP($D2795,metadata!$B$2:$S$500,2,0)</f>
        <v>EERTMOED, GE</v>
      </c>
      <c r="F2795" t="str">
        <f>VLOOKUP($D2795,metadata!$B$2:$S$500,3,0)</f>
        <v>EMBRYONIC DIAPAUSE IN PSOCID, PERIPSOCUS-QUADRIFASCIATUS - PHOTOPERIOD, TEMPERATURE, ONTOGENY AND GEOGRAPHIC VARIATION</v>
      </c>
      <c r="G2795" t="str">
        <f>VLOOKUP($D2795,metadata!$B$2:$S$500,4,0)</f>
        <v>10.1111/j.1365-3032.1978.tb00149.x</v>
      </c>
      <c r="H2795" t="str">
        <f>VLOOKUP($D2795,metadata!$B$2:$S$500,5,0)</f>
        <v>y-ask</v>
      </c>
      <c r="I2795" t="str">
        <f>VLOOKUP($D2795,metadata!$B$2:$S$500,6,0)</f>
        <v>a</v>
      </c>
      <c r="J2795" t="str">
        <f>VLOOKUP($D2795,metadata!$B$2:$S$500,7,0)</f>
        <v>i</v>
      </c>
      <c r="K2795">
        <f>VLOOKUP($D2795,metadata!$B$2:$S$500,8,0)</f>
        <v>15</v>
      </c>
      <c r="L2795">
        <f>VLOOKUP($D2795,metadata!$B$2:$S$500,9,0)</f>
        <v>12</v>
      </c>
      <c r="M2795" t="str">
        <f>VLOOKUP($D2795,metadata!$B$2:$S$500,10,0)</f>
        <v/>
      </c>
      <c r="N2795" t="str">
        <f>VLOOKUP($D2795,metadata!$B$2:$S$500,11,0)</f>
        <v>Peripsocus quadrifasciatus</v>
      </c>
      <c r="O2795" t="str">
        <f>VLOOKUP($D2795,metadata!$B$2:$S$500,12,0)</f>
        <v>psocoptera</v>
      </c>
      <c r="P2795" t="str">
        <f>VLOOKUP($D2795,metadata!$B$2:$S$500,13,0)</f>
        <v>Ellsworth</v>
      </c>
      <c r="Q2795">
        <f>VLOOKUP($D2795,metadata!$B$2:$S$500,14,0)</f>
        <v>44.533333333333303</v>
      </c>
      <c r="R2795">
        <f>VLOOKUP($D2795,metadata!$B$2:$S$500,15,0)</f>
        <v>-68.476111000000003</v>
      </c>
      <c r="S2795" t="str">
        <f>VLOOKUP($D2795,metadata!$B$2:$S$500,16,0)</f>
        <v/>
      </c>
      <c r="T2795">
        <f>VLOOKUP($D2795,metadata!$B$2:$S$500,17,0)</f>
        <v>34</v>
      </c>
      <c r="U2795" t="str">
        <f>VLOOKUP($D2795,metadata!$B$2:$S$500,18,0)</f>
        <v/>
      </c>
      <c r="V2795" t="str">
        <f>VLOOKUP($D2795,metadata!$B$2:$Z$500,19,0)</f>
        <v/>
      </c>
      <c r="W2795" t="str">
        <f>VLOOKUP($D2795,metadata!$B$2:$Z$500,20,0)</f>
        <v/>
      </c>
      <c r="X2795" t="str">
        <f>VLOOKUP($D2795,metadata!$B$2:$Z$500,21,0)</f>
        <v/>
      </c>
      <c r="Y2795" t="str">
        <f>VLOOKUP($D2795,metadata!$B$2:$Z$500,22,0)</f>
        <v/>
      </c>
      <c r="Z2795" t="str">
        <f>VLOOKUP($D2795,metadata!$B$2:$Z$500,23,0)</f>
        <v/>
      </c>
      <c r="AA2795" t="str">
        <f>VLOOKUP($D2795,metadata!$B$2:$Z$500,24,0)</f>
        <v/>
      </c>
      <c r="AB2795" t="str">
        <f>VLOOKUP($D2795,metadata!$B$2:$Z$500,25,0)</f>
        <v/>
      </c>
      <c r="AF2795" t="str">
        <f>IF(AE2795="",V2795,AE2795)</f>
        <v/>
      </c>
    </row>
    <row r="2796" spans="3:32" x14ac:dyDescent="0.3">
      <c r="C2796">
        <v>2796</v>
      </c>
      <c r="D2796" t="str">
        <f t="shared" si="77"/>
        <v>62-Ellsworth</v>
      </c>
      <c r="E2796" t="str">
        <f>VLOOKUP($D2796,metadata!$B$2:$S$500,2,0)</f>
        <v>EERTMOED, GE</v>
      </c>
      <c r="F2796" t="str">
        <f>VLOOKUP($D2796,metadata!$B$2:$S$500,3,0)</f>
        <v>EMBRYONIC DIAPAUSE IN PSOCID, PERIPSOCUS-QUADRIFASCIATUS - PHOTOPERIOD, TEMPERATURE, ONTOGENY AND GEOGRAPHIC VARIATION</v>
      </c>
      <c r="G2796" t="str">
        <f>VLOOKUP($D2796,metadata!$B$2:$S$500,4,0)</f>
        <v>10.1111/j.1365-3032.1978.tb00149.x</v>
      </c>
      <c r="H2796" t="str">
        <f>VLOOKUP($D2796,metadata!$B$2:$S$500,5,0)</f>
        <v>y-ask</v>
      </c>
      <c r="I2796" t="str">
        <f>VLOOKUP($D2796,metadata!$B$2:$S$500,6,0)</f>
        <v>a</v>
      </c>
      <c r="J2796" t="str">
        <f>VLOOKUP($D2796,metadata!$B$2:$S$500,7,0)</f>
        <v>i</v>
      </c>
      <c r="K2796">
        <f>VLOOKUP($D2796,metadata!$B$2:$S$500,8,0)</f>
        <v>15</v>
      </c>
      <c r="L2796">
        <f>VLOOKUP($D2796,metadata!$B$2:$S$500,9,0)</f>
        <v>12</v>
      </c>
      <c r="M2796" t="str">
        <f>VLOOKUP($D2796,metadata!$B$2:$S$500,10,0)</f>
        <v/>
      </c>
      <c r="N2796" t="str">
        <f>VLOOKUP($D2796,metadata!$B$2:$S$500,11,0)</f>
        <v>Peripsocus quadrifasciatus</v>
      </c>
      <c r="O2796" t="str">
        <f>VLOOKUP($D2796,metadata!$B$2:$S$500,12,0)</f>
        <v>psocoptera</v>
      </c>
      <c r="P2796" t="str">
        <f>VLOOKUP($D2796,metadata!$B$2:$S$500,13,0)</f>
        <v>Ellsworth</v>
      </c>
      <c r="Q2796">
        <f>VLOOKUP($D2796,metadata!$B$2:$S$500,14,0)</f>
        <v>44.533333333333303</v>
      </c>
      <c r="R2796">
        <f>VLOOKUP($D2796,metadata!$B$2:$S$500,15,0)</f>
        <v>-68.476111000000003</v>
      </c>
      <c r="S2796" t="str">
        <f>VLOOKUP($D2796,metadata!$B$2:$S$500,16,0)</f>
        <v/>
      </c>
      <c r="T2796">
        <f>VLOOKUP($D2796,metadata!$B$2:$S$500,17,0)</f>
        <v>34</v>
      </c>
      <c r="U2796" t="str">
        <f>VLOOKUP($D2796,metadata!$B$2:$S$500,18,0)</f>
        <v/>
      </c>
      <c r="V2796" t="str">
        <f>VLOOKUP($D2796,metadata!$B$2:$Z$500,19,0)</f>
        <v/>
      </c>
      <c r="W2796" t="str">
        <f>VLOOKUP($D2796,metadata!$B$2:$Z$500,20,0)</f>
        <v/>
      </c>
      <c r="X2796" t="str">
        <f>VLOOKUP($D2796,metadata!$B$2:$Z$500,21,0)</f>
        <v/>
      </c>
      <c r="Y2796" t="str">
        <f>VLOOKUP($D2796,metadata!$B$2:$Z$500,22,0)</f>
        <v/>
      </c>
      <c r="Z2796" t="str">
        <f>VLOOKUP($D2796,metadata!$B$2:$Z$500,23,0)</f>
        <v/>
      </c>
      <c r="AA2796" t="str">
        <f>VLOOKUP($D2796,metadata!$B$2:$Z$500,24,0)</f>
        <v/>
      </c>
      <c r="AB2796" t="str">
        <f>VLOOKUP($D2796,metadata!$B$2:$Z$500,25,0)</f>
        <v/>
      </c>
      <c r="AF2796" t="str">
        <f>IF(AE2796="",V2796,AE2796)</f>
        <v/>
      </c>
    </row>
    <row r="2797" spans="3:32" x14ac:dyDescent="0.3">
      <c r="C2797">
        <v>2797</v>
      </c>
      <c r="D2797" t="str">
        <f t="shared" si="77"/>
        <v>62-Ellsworth</v>
      </c>
      <c r="E2797" t="str">
        <f>VLOOKUP($D2797,metadata!$B$2:$S$500,2,0)</f>
        <v>EERTMOED, GE</v>
      </c>
      <c r="F2797" t="str">
        <f>VLOOKUP($D2797,metadata!$B$2:$S$500,3,0)</f>
        <v>EMBRYONIC DIAPAUSE IN PSOCID, PERIPSOCUS-QUADRIFASCIATUS - PHOTOPERIOD, TEMPERATURE, ONTOGENY AND GEOGRAPHIC VARIATION</v>
      </c>
      <c r="G2797" t="str">
        <f>VLOOKUP($D2797,metadata!$B$2:$S$500,4,0)</f>
        <v>10.1111/j.1365-3032.1978.tb00149.x</v>
      </c>
      <c r="H2797" t="str">
        <f>VLOOKUP($D2797,metadata!$B$2:$S$500,5,0)</f>
        <v>y-ask</v>
      </c>
      <c r="I2797" t="str">
        <f>VLOOKUP($D2797,metadata!$B$2:$S$500,6,0)</f>
        <v>a</v>
      </c>
      <c r="J2797" t="str">
        <f>VLOOKUP($D2797,metadata!$B$2:$S$500,7,0)</f>
        <v>i</v>
      </c>
      <c r="K2797">
        <f>VLOOKUP($D2797,metadata!$B$2:$S$500,8,0)</f>
        <v>15</v>
      </c>
      <c r="L2797">
        <f>VLOOKUP($D2797,metadata!$B$2:$S$500,9,0)</f>
        <v>12</v>
      </c>
      <c r="M2797" t="str">
        <f>VLOOKUP($D2797,metadata!$B$2:$S$500,10,0)</f>
        <v/>
      </c>
      <c r="N2797" t="str">
        <f>VLOOKUP($D2797,metadata!$B$2:$S$500,11,0)</f>
        <v>Peripsocus quadrifasciatus</v>
      </c>
      <c r="O2797" t="str">
        <f>VLOOKUP($D2797,metadata!$B$2:$S$500,12,0)</f>
        <v>psocoptera</v>
      </c>
      <c r="P2797" t="str">
        <f>VLOOKUP($D2797,metadata!$B$2:$S$500,13,0)</f>
        <v>Ellsworth</v>
      </c>
      <c r="Q2797">
        <f>VLOOKUP($D2797,metadata!$B$2:$S$500,14,0)</f>
        <v>44.533333333333303</v>
      </c>
      <c r="R2797">
        <f>VLOOKUP($D2797,metadata!$B$2:$S$500,15,0)</f>
        <v>-68.476111000000003</v>
      </c>
      <c r="S2797" t="str">
        <f>VLOOKUP($D2797,metadata!$B$2:$S$500,16,0)</f>
        <v/>
      </c>
      <c r="T2797">
        <f>VLOOKUP($D2797,metadata!$B$2:$S$500,17,0)</f>
        <v>34</v>
      </c>
      <c r="U2797" t="str">
        <f>VLOOKUP($D2797,metadata!$B$2:$S$500,18,0)</f>
        <v/>
      </c>
      <c r="V2797" t="str">
        <f>VLOOKUP($D2797,metadata!$B$2:$Z$500,19,0)</f>
        <v/>
      </c>
      <c r="W2797" t="str">
        <f>VLOOKUP($D2797,metadata!$B$2:$Z$500,20,0)</f>
        <v/>
      </c>
      <c r="X2797" t="str">
        <f>VLOOKUP($D2797,metadata!$B$2:$Z$500,21,0)</f>
        <v/>
      </c>
      <c r="Y2797" t="str">
        <f>VLOOKUP($D2797,metadata!$B$2:$Z$500,22,0)</f>
        <v/>
      </c>
      <c r="Z2797" t="str">
        <f>VLOOKUP($D2797,metadata!$B$2:$Z$500,23,0)</f>
        <v/>
      </c>
      <c r="AA2797" t="str">
        <f>VLOOKUP($D2797,metadata!$B$2:$Z$500,24,0)</f>
        <v/>
      </c>
      <c r="AB2797" t="str">
        <f>VLOOKUP($D2797,metadata!$B$2:$Z$500,25,0)</f>
        <v/>
      </c>
      <c r="AF2797" t="str">
        <f>IF(AE2797="",V2797,AE2797)</f>
        <v/>
      </c>
    </row>
    <row r="2798" spans="3:32" x14ac:dyDescent="0.3">
      <c r="C2798">
        <v>2798</v>
      </c>
      <c r="D2798" t="str">
        <f t="shared" si="77"/>
        <v>62-Ellsworth</v>
      </c>
      <c r="E2798" t="str">
        <f>VLOOKUP($D2798,metadata!$B$2:$S$500,2,0)</f>
        <v>EERTMOED, GE</v>
      </c>
      <c r="F2798" t="str">
        <f>VLOOKUP($D2798,metadata!$B$2:$S$500,3,0)</f>
        <v>EMBRYONIC DIAPAUSE IN PSOCID, PERIPSOCUS-QUADRIFASCIATUS - PHOTOPERIOD, TEMPERATURE, ONTOGENY AND GEOGRAPHIC VARIATION</v>
      </c>
      <c r="G2798" t="str">
        <f>VLOOKUP($D2798,metadata!$B$2:$S$500,4,0)</f>
        <v>10.1111/j.1365-3032.1978.tb00149.x</v>
      </c>
      <c r="H2798" t="str">
        <f>VLOOKUP($D2798,metadata!$B$2:$S$500,5,0)</f>
        <v>y-ask</v>
      </c>
      <c r="I2798" t="str">
        <f>VLOOKUP($D2798,metadata!$B$2:$S$500,6,0)</f>
        <v>a</v>
      </c>
      <c r="J2798" t="str">
        <f>VLOOKUP($D2798,metadata!$B$2:$S$500,7,0)</f>
        <v>i</v>
      </c>
      <c r="K2798">
        <f>VLOOKUP($D2798,metadata!$B$2:$S$500,8,0)</f>
        <v>15</v>
      </c>
      <c r="L2798">
        <f>VLOOKUP($D2798,metadata!$B$2:$S$500,9,0)</f>
        <v>12</v>
      </c>
      <c r="M2798" t="str">
        <f>VLOOKUP($D2798,metadata!$B$2:$S$500,10,0)</f>
        <v/>
      </c>
      <c r="N2798" t="str">
        <f>VLOOKUP($D2798,metadata!$B$2:$S$500,11,0)</f>
        <v>Peripsocus quadrifasciatus</v>
      </c>
      <c r="O2798" t="str">
        <f>VLOOKUP($D2798,metadata!$B$2:$S$500,12,0)</f>
        <v>psocoptera</v>
      </c>
      <c r="P2798" t="str">
        <f>VLOOKUP($D2798,metadata!$B$2:$S$500,13,0)</f>
        <v>Ellsworth</v>
      </c>
      <c r="Q2798">
        <f>VLOOKUP($D2798,metadata!$B$2:$S$500,14,0)</f>
        <v>44.533333333333303</v>
      </c>
      <c r="R2798">
        <f>VLOOKUP($D2798,metadata!$B$2:$S$500,15,0)</f>
        <v>-68.476111000000003</v>
      </c>
      <c r="S2798" t="str">
        <f>VLOOKUP($D2798,metadata!$B$2:$S$500,16,0)</f>
        <v/>
      </c>
      <c r="T2798">
        <f>VLOOKUP($D2798,metadata!$B$2:$S$500,17,0)</f>
        <v>34</v>
      </c>
      <c r="U2798" t="str">
        <f>VLOOKUP($D2798,metadata!$B$2:$S$500,18,0)</f>
        <v/>
      </c>
      <c r="V2798" t="str">
        <f>VLOOKUP($D2798,metadata!$B$2:$Z$500,19,0)</f>
        <v/>
      </c>
      <c r="W2798" t="str">
        <f>VLOOKUP($D2798,metadata!$B$2:$Z$500,20,0)</f>
        <v/>
      </c>
      <c r="X2798" t="str">
        <f>VLOOKUP($D2798,metadata!$B$2:$Z$500,21,0)</f>
        <v/>
      </c>
      <c r="Y2798" t="str">
        <f>VLOOKUP($D2798,metadata!$B$2:$Z$500,22,0)</f>
        <v/>
      </c>
      <c r="Z2798" t="str">
        <f>VLOOKUP($D2798,metadata!$B$2:$Z$500,23,0)</f>
        <v/>
      </c>
      <c r="AA2798" t="str">
        <f>VLOOKUP($D2798,metadata!$B$2:$Z$500,24,0)</f>
        <v/>
      </c>
      <c r="AB2798" t="str">
        <f>VLOOKUP($D2798,metadata!$B$2:$Z$500,25,0)</f>
        <v/>
      </c>
      <c r="AF2798" t="str">
        <f>IF(AE2798="",V2798,AE2798)</f>
        <v/>
      </c>
    </row>
    <row r="2799" spans="3:32" x14ac:dyDescent="0.3">
      <c r="C2799">
        <v>2799</v>
      </c>
      <c r="D2799" t="str">
        <f t="shared" si="77"/>
        <v>62-Ellsworth</v>
      </c>
      <c r="E2799" t="str">
        <f>VLOOKUP($D2799,metadata!$B$2:$S$500,2,0)</f>
        <v>EERTMOED, GE</v>
      </c>
      <c r="F2799" t="str">
        <f>VLOOKUP($D2799,metadata!$B$2:$S$500,3,0)</f>
        <v>EMBRYONIC DIAPAUSE IN PSOCID, PERIPSOCUS-QUADRIFASCIATUS - PHOTOPERIOD, TEMPERATURE, ONTOGENY AND GEOGRAPHIC VARIATION</v>
      </c>
      <c r="G2799" t="str">
        <f>VLOOKUP($D2799,metadata!$B$2:$S$500,4,0)</f>
        <v>10.1111/j.1365-3032.1978.tb00149.x</v>
      </c>
      <c r="H2799" t="str">
        <f>VLOOKUP($D2799,metadata!$B$2:$S$500,5,0)</f>
        <v>y-ask</v>
      </c>
      <c r="I2799" t="str">
        <f>VLOOKUP($D2799,metadata!$B$2:$S$500,6,0)</f>
        <v>a</v>
      </c>
      <c r="J2799" t="str">
        <f>VLOOKUP($D2799,metadata!$B$2:$S$500,7,0)</f>
        <v>i</v>
      </c>
      <c r="K2799">
        <f>VLOOKUP($D2799,metadata!$B$2:$S$500,8,0)</f>
        <v>15</v>
      </c>
      <c r="L2799">
        <f>VLOOKUP($D2799,metadata!$B$2:$S$500,9,0)</f>
        <v>12</v>
      </c>
      <c r="M2799" t="str">
        <f>VLOOKUP($D2799,metadata!$B$2:$S$500,10,0)</f>
        <v/>
      </c>
      <c r="N2799" t="str">
        <f>VLOOKUP($D2799,metadata!$B$2:$S$500,11,0)</f>
        <v>Peripsocus quadrifasciatus</v>
      </c>
      <c r="O2799" t="str">
        <f>VLOOKUP($D2799,metadata!$B$2:$S$500,12,0)</f>
        <v>psocoptera</v>
      </c>
      <c r="P2799" t="str">
        <f>VLOOKUP($D2799,metadata!$B$2:$S$500,13,0)</f>
        <v>Ellsworth</v>
      </c>
      <c r="Q2799">
        <f>VLOOKUP($D2799,metadata!$B$2:$S$500,14,0)</f>
        <v>44.533333333333303</v>
      </c>
      <c r="R2799">
        <f>VLOOKUP($D2799,metadata!$B$2:$S$500,15,0)</f>
        <v>-68.476111000000003</v>
      </c>
      <c r="S2799" t="str">
        <f>VLOOKUP($D2799,metadata!$B$2:$S$500,16,0)</f>
        <v/>
      </c>
      <c r="T2799">
        <f>VLOOKUP($D2799,metadata!$B$2:$S$500,17,0)</f>
        <v>34</v>
      </c>
      <c r="U2799" t="str">
        <f>VLOOKUP($D2799,metadata!$B$2:$S$500,18,0)</f>
        <v/>
      </c>
      <c r="V2799" t="str">
        <f>VLOOKUP($D2799,metadata!$B$2:$Z$500,19,0)</f>
        <v/>
      </c>
      <c r="W2799" t="str">
        <f>VLOOKUP($D2799,metadata!$B$2:$Z$500,20,0)</f>
        <v/>
      </c>
      <c r="X2799" t="str">
        <f>VLOOKUP($D2799,metadata!$B$2:$Z$500,21,0)</f>
        <v/>
      </c>
      <c r="Y2799" t="str">
        <f>VLOOKUP($D2799,metadata!$B$2:$Z$500,22,0)</f>
        <v/>
      </c>
      <c r="Z2799" t="str">
        <f>VLOOKUP($D2799,metadata!$B$2:$Z$500,23,0)</f>
        <v/>
      </c>
      <c r="AA2799" t="str">
        <f>VLOOKUP($D2799,metadata!$B$2:$Z$500,24,0)</f>
        <v/>
      </c>
      <c r="AB2799" t="str">
        <f>VLOOKUP($D2799,metadata!$B$2:$Z$500,25,0)</f>
        <v/>
      </c>
      <c r="AF2799" t="str">
        <f>IF(AE2799="",V2799,AE2799)</f>
        <v/>
      </c>
    </row>
    <row r="2800" spans="3:32" x14ac:dyDescent="0.3">
      <c r="C2800">
        <v>2800</v>
      </c>
      <c r="D2800" t="str">
        <f t="shared" si="77"/>
        <v>62-Ellsworth</v>
      </c>
      <c r="E2800" t="str">
        <f>VLOOKUP($D2800,metadata!$B$2:$S$500,2,0)</f>
        <v>EERTMOED, GE</v>
      </c>
      <c r="F2800" t="str">
        <f>VLOOKUP($D2800,metadata!$B$2:$S$500,3,0)</f>
        <v>EMBRYONIC DIAPAUSE IN PSOCID, PERIPSOCUS-QUADRIFASCIATUS - PHOTOPERIOD, TEMPERATURE, ONTOGENY AND GEOGRAPHIC VARIATION</v>
      </c>
      <c r="G2800" t="str">
        <f>VLOOKUP($D2800,metadata!$B$2:$S$500,4,0)</f>
        <v>10.1111/j.1365-3032.1978.tb00149.x</v>
      </c>
      <c r="H2800" t="str">
        <f>VLOOKUP($D2800,metadata!$B$2:$S$500,5,0)</f>
        <v>y-ask</v>
      </c>
      <c r="I2800" t="str">
        <f>VLOOKUP($D2800,metadata!$B$2:$S$500,6,0)</f>
        <v>a</v>
      </c>
      <c r="J2800" t="str">
        <f>VLOOKUP($D2800,metadata!$B$2:$S$500,7,0)</f>
        <v>i</v>
      </c>
      <c r="K2800">
        <f>VLOOKUP($D2800,metadata!$B$2:$S$500,8,0)</f>
        <v>15</v>
      </c>
      <c r="L2800">
        <f>VLOOKUP($D2800,metadata!$B$2:$S$500,9,0)</f>
        <v>12</v>
      </c>
      <c r="M2800" t="str">
        <f>VLOOKUP($D2800,metadata!$B$2:$S$500,10,0)</f>
        <v/>
      </c>
      <c r="N2800" t="str">
        <f>VLOOKUP($D2800,metadata!$B$2:$S$500,11,0)</f>
        <v>Peripsocus quadrifasciatus</v>
      </c>
      <c r="O2800" t="str">
        <f>VLOOKUP($D2800,metadata!$B$2:$S$500,12,0)</f>
        <v>psocoptera</v>
      </c>
      <c r="P2800" t="str">
        <f>VLOOKUP($D2800,metadata!$B$2:$S$500,13,0)</f>
        <v>Ellsworth</v>
      </c>
      <c r="Q2800">
        <f>VLOOKUP($D2800,metadata!$B$2:$S$500,14,0)</f>
        <v>44.533333333333303</v>
      </c>
      <c r="R2800">
        <f>VLOOKUP($D2800,metadata!$B$2:$S$500,15,0)</f>
        <v>-68.476111000000003</v>
      </c>
      <c r="S2800" t="str">
        <f>VLOOKUP($D2800,metadata!$B$2:$S$500,16,0)</f>
        <v/>
      </c>
      <c r="T2800">
        <f>VLOOKUP($D2800,metadata!$B$2:$S$500,17,0)</f>
        <v>34</v>
      </c>
      <c r="U2800" t="str">
        <f>VLOOKUP($D2800,metadata!$B$2:$S$500,18,0)</f>
        <v/>
      </c>
      <c r="V2800" t="str">
        <f>VLOOKUP($D2800,metadata!$B$2:$Z$500,19,0)</f>
        <v/>
      </c>
      <c r="W2800" t="str">
        <f>VLOOKUP($D2800,metadata!$B$2:$Z$500,20,0)</f>
        <v/>
      </c>
      <c r="X2800" t="str">
        <f>VLOOKUP($D2800,metadata!$B$2:$Z$500,21,0)</f>
        <v/>
      </c>
      <c r="Y2800" t="str">
        <f>VLOOKUP($D2800,metadata!$B$2:$Z$500,22,0)</f>
        <v/>
      </c>
      <c r="Z2800" t="str">
        <f>VLOOKUP($D2800,metadata!$B$2:$Z$500,23,0)</f>
        <v/>
      </c>
      <c r="AA2800" t="str">
        <f>VLOOKUP($D2800,metadata!$B$2:$Z$500,24,0)</f>
        <v/>
      </c>
      <c r="AB2800" t="str">
        <f>VLOOKUP($D2800,metadata!$B$2:$Z$500,25,0)</f>
        <v/>
      </c>
      <c r="AF2800" t="str">
        <f>IF(AE2800="",V2800,AE2800)</f>
        <v/>
      </c>
    </row>
    <row r="2801" spans="3:32" x14ac:dyDescent="0.3">
      <c r="C2801">
        <v>2801</v>
      </c>
      <c r="D2801" t="str">
        <f t="shared" si="77"/>
        <v>62-Ellsworth</v>
      </c>
      <c r="E2801" t="str">
        <f>VLOOKUP($D2801,metadata!$B$2:$S$500,2,0)</f>
        <v>EERTMOED, GE</v>
      </c>
      <c r="F2801" t="str">
        <f>VLOOKUP($D2801,metadata!$B$2:$S$500,3,0)</f>
        <v>EMBRYONIC DIAPAUSE IN PSOCID, PERIPSOCUS-QUADRIFASCIATUS - PHOTOPERIOD, TEMPERATURE, ONTOGENY AND GEOGRAPHIC VARIATION</v>
      </c>
      <c r="G2801" t="str">
        <f>VLOOKUP($D2801,metadata!$B$2:$S$500,4,0)</f>
        <v>10.1111/j.1365-3032.1978.tb00149.x</v>
      </c>
      <c r="H2801" t="str">
        <f>VLOOKUP($D2801,metadata!$B$2:$S$500,5,0)</f>
        <v>y-ask</v>
      </c>
      <c r="I2801" t="str">
        <f>VLOOKUP($D2801,metadata!$B$2:$S$500,6,0)</f>
        <v>a</v>
      </c>
      <c r="J2801" t="str">
        <f>VLOOKUP($D2801,metadata!$B$2:$S$500,7,0)</f>
        <v>i</v>
      </c>
      <c r="K2801">
        <f>VLOOKUP($D2801,metadata!$B$2:$S$500,8,0)</f>
        <v>15</v>
      </c>
      <c r="L2801">
        <f>VLOOKUP($D2801,metadata!$B$2:$S$500,9,0)</f>
        <v>12</v>
      </c>
      <c r="M2801" t="str">
        <f>VLOOKUP($D2801,metadata!$B$2:$S$500,10,0)</f>
        <v/>
      </c>
      <c r="N2801" t="str">
        <f>VLOOKUP($D2801,metadata!$B$2:$S$500,11,0)</f>
        <v>Peripsocus quadrifasciatus</v>
      </c>
      <c r="O2801" t="str">
        <f>VLOOKUP($D2801,metadata!$B$2:$S$500,12,0)</f>
        <v>psocoptera</v>
      </c>
      <c r="P2801" t="str">
        <f>VLOOKUP($D2801,metadata!$B$2:$S$500,13,0)</f>
        <v>Ellsworth</v>
      </c>
      <c r="Q2801">
        <f>VLOOKUP($D2801,metadata!$B$2:$S$500,14,0)</f>
        <v>44.533333333333303</v>
      </c>
      <c r="R2801">
        <f>VLOOKUP($D2801,metadata!$B$2:$S$500,15,0)</f>
        <v>-68.476111000000003</v>
      </c>
      <c r="S2801" t="str">
        <f>VLOOKUP($D2801,metadata!$B$2:$S$500,16,0)</f>
        <v/>
      </c>
      <c r="T2801">
        <f>VLOOKUP($D2801,metadata!$B$2:$S$500,17,0)</f>
        <v>34</v>
      </c>
      <c r="U2801" t="str">
        <f>VLOOKUP($D2801,metadata!$B$2:$S$500,18,0)</f>
        <v/>
      </c>
      <c r="V2801" t="str">
        <f>VLOOKUP($D2801,metadata!$B$2:$Z$500,19,0)</f>
        <v/>
      </c>
      <c r="W2801" t="str">
        <f>VLOOKUP($D2801,metadata!$B$2:$Z$500,20,0)</f>
        <v/>
      </c>
      <c r="X2801" t="str">
        <f>VLOOKUP($D2801,metadata!$B$2:$Z$500,21,0)</f>
        <v/>
      </c>
      <c r="Y2801" t="str">
        <f>VLOOKUP($D2801,metadata!$B$2:$Z$500,22,0)</f>
        <v/>
      </c>
      <c r="Z2801" t="str">
        <f>VLOOKUP($D2801,metadata!$B$2:$Z$500,23,0)</f>
        <v/>
      </c>
      <c r="AA2801" t="str">
        <f>VLOOKUP($D2801,metadata!$B$2:$Z$500,24,0)</f>
        <v/>
      </c>
      <c r="AB2801" t="str">
        <f>VLOOKUP($D2801,metadata!$B$2:$Z$500,25,0)</f>
        <v/>
      </c>
      <c r="AF2801" t="str">
        <f>IF(AE2801="",V2801,AE2801)</f>
        <v/>
      </c>
    </row>
    <row r="2802" spans="3:32" x14ac:dyDescent="0.3">
      <c r="C2802">
        <v>2802</v>
      </c>
      <c r="D2802" t="str">
        <f t="shared" si="77"/>
        <v>62-Ellsworth</v>
      </c>
      <c r="E2802" t="str">
        <f>VLOOKUP($D2802,metadata!$B$2:$S$500,2,0)</f>
        <v>EERTMOED, GE</v>
      </c>
      <c r="F2802" t="str">
        <f>VLOOKUP($D2802,metadata!$B$2:$S$500,3,0)</f>
        <v>EMBRYONIC DIAPAUSE IN PSOCID, PERIPSOCUS-QUADRIFASCIATUS - PHOTOPERIOD, TEMPERATURE, ONTOGENY AND GEOGRAPHIC VARIATION</v>
      </c>
      <c r="G2802" t="str">
        <f>VLOOKUP($D2802,metadata!$B$2:$S$500,4,0)</f>
        <v>10.1111/j.1365-3032.1978.tb00149.x</v>
      </c>
      <c r="H2802" t="str">
        <f>VLOOKUP($D2802,metadata!$B$2:$S$500,5,0)</f>
        <v>y-ask</v>
      </c>
      <c r="I2802" t="str">
        <f>VLOOKUP($D2802,metadata!$B$2:$S$500,6,0)</f>
        <v>a</v>
      </c>
      <c r="J2802" t="str">
        <f>VLOOKUP($D2802,metadata!$B$2:$S$500,7,0)</f>
        <v>i</v>
      </c>
      <c r="K2802">
        <f>VLOOKUP($D2802,metadata!$B$2:$S$500,8,0)</f>
        <v>15</v>
      </c>
      <c r="L2802">
        <f>VLOOKUP($D2802,metadata!$B$2:$S$500,9,0)</f>
        <v>12</v>
      </c>
      <c r="M2802" t="str">
        <f>VLOOKUP($D2802,metadata!$B$2:$S$500,10,0)</f>
        <v/>
      </c>
      <c r="N2802" t="str">
        <f>VLOOKUP($D2802,metadata!$B$2:$S$500,11,0)</f>
        <v>Peripsocus quadrifasciatus</v>
      </c>
      <c r="O2802" t="str">
        <f>VLOOKUP($D2802,metadata!$B$2:$S$500,12,0)</f>
        <v>psocoptera</v>
      </c>
      <c r="P2802" t="str">
        <f>VLOOKUP($D2802,metadata!$B$2:$S$500,13,0)</f>
        <v>Ellsworth</v>
      </c>
      <c r="Q2802">
        <f>VLOOKUP($D2802,metadata!$B$2:$S$500,14,0)</f>
        <v>44.533333333333303</v>
      </c>
      <c r="R2802">
        <f>VLOOKUP($D2802,metadata!$B$2:$S$500,15,0)</f>
        <v>-68.476111000000003</v>
      </c>
      <c r="S2802" t="str">
        <f>VLOOKUP($D2802,metadata!$B$2:$S$500,16,0)</f>
        <v/>
      </c>
      <c r="T2802">
        <f>VLOOKUP($D2802,metadata!$B$2:$S$500,17,0)</f>
        <v>34</v>
      </c>
      <c r="U2802" t="str">
        <f>VLOOKUP($D2802,metadata!$B$2:$S$500,18,0)</f>
        <v/>
      </c>
      <c r="V2802" t="str">
        <f>VLOOKUP($D2802,metadata!$B$2:$Z$500,19,0)</f>
        <v/>
      </c>
      <c r="W2802" t="str">
        <f>VLOOKUP($D2802,metadata!$B$2:$Z$500,20,0)</f>
        <v/>
      </c>
      <c r="X2802" t="str">
        <f>VLOOKUP($D2802,metadata!$B$2:$Z$500,21,0)</f>
        <v/>
      </c>
      <c r="Y2802" t="str">
        <f>VLOOKUP($D2802,metadata!$B$2:$Z$500,22,0)</f>
        <v/>
      </c>
      <c r="Z2802" t="str">
        <f>VLOOKUP($D2802,metadata!$B$2:$Z$500,23,0)</f>
        <v/>
      </c>
      <c r="AA2802" t="str">
        <f>VLOOKUP($D2802,metadata!$B$2:$Z$500,24,0)</f>
        <v/>
      </c>
      <c r="AB2802" t="str">
        <f>VLOOKUP($D2802,metadata!$B$2:$Z$500,25,0)</f>
        <v/>
      </c>
      <c r="AF2802" t="str">
        <f>IF(AE2802="",V2802,AE2802)</f>
        <v/>
      </c>
    </row>
    <row r="2803" spans="3:32" x14ac:dyDescent="0.3">
      <c r="C2803">
        <v>2803</v>
      </c>
      <c r="D2803" t="str">
        <f t="shared" si="77"/>
        <v>62-Ellsworth</v>
      </c>
      <c r="E2803" t="str">
        <f>VLOOKUP($D2803,metadata!$B$2:$S$500,2,0)</f>
        <v>EERTMOED, GE</v>
      </c>
      <c r="F2803" t="str">
        <f>VLOOKUP($D2803,metadata!$B$2:$S$500,3,0)</f>
        <v>EMBRYONIC DIAPAUSE IN PSOCID, PERIPSOCUS-QUADRIFASCIATUS - PHOTOPERIOD, TEMPERATURE, ONTOGENY AND GEOGRAPHIC VARIATION</v>
      </c>
      <c r="G2803" t="str">
        <f>VLOOKUP($D2803,metadata!$B$2:$S$500,4,0)</f>
        <v>10.1111/j.1365-3032.1978.tb00149.x</v>
      </c>
      <c r="H2803" t="str">
        <f>VLOOKUP($D2803,metadata!$B$2:$S$500,5,0)</f>
        <v>y-ask</v>
      </c>
      <c r="I2803" t="str">
        <f>VLOOKUP($D2803,metadata!$B$2:$S$500,6,0)</f>
        <v>a</v>
      </c>
      <c r="J2803" t="str">
        <f>VLOOKUP($D2803,metadata!$B$2:$S$500,7,0)</f>
        <v>i</v>
      </c>
      <c r="K2803">
        <f>VLOOKUP($D2803,metadata!$B$2:$S$500,8,0)</f>
        <v>15</v>
      </c>
      <c r="L2803">
        <f>VLOOKUP($D2803,metadata!$B$2:$S$500,9,0)</f>
        <v>12</v>
      </c>
      <c r="M2803" t="str">
        <f>VLOOKUP($D2803,metadata!$B$2:$S$500,10,0)</f>
        <v/>
      </c>
      <c r="N2803" t="str">
        <f>VLOOKUP($D2803,metadata!$B$2:$S$500,11,0)</f>
        <v>Peripsocus quadrifasciatus</v>
      </c>
      <c r="O2803" t="str">
        <f>VLOOKUP($D2803,metadata!$B$2:$S$500,12,0)</f>
        <v>psocoptera</v>
      </c>
      <c r="P2803" t="str">
        <f>VLOOKUP($D2803,metadata!$B$2:$S$500,13,0)</f>
        <v>Ellsworth</v>
      </c>
      <c r="Q2803">
        <f>VLOOKUP($D2803,metadata!$B$2:$S$500,14,0)</f>
        <v>44.533333333333303</v>
      </c>
      <c r="R2803">
        <f>VLOOKUP($D2803,metadata!$B$2:$S$500,15,0)</f>
        <v>-68.476111000000003</v>
      </c>
      <c r="S2803" t="str">
        <f>VLOOKUP($D2803,metadata!$B$2:$S$500,16,0)</f>
        <v/>
      </c>
      <c r="T2803">
        <f>VLOOKUP($D2803,metadata!$B$2:$S$500,17,0)</f>
        <v>34</v>
      </c>
      <c r="U2803" t="str">
        <f>VLOOKUP($D2803,metadata!$B$2:$S$500,18,0)</f>
        <v/>
      </c>
      <c r="V2803" t="str">
        <f>VLOOKUP($D2803,metadata!$B$2:$Z$500,19,0)</f>
        <v/>
      </c>
      <c r="W2803" t="str">
        <f>VLOOKUP($D2803,metadata!$B$2:$Z$500,20,0)</f>
        <v/>
      </c>
      <c r="X2803" t="str">
        <f>VLOOKUP($D2803,metadata!$B$2:$Z$500,21,0)</f>
        <v/>
      </c>
      <c r="Y2803" t="str">
        <f>VLOOKUP($D2803,metadata!$B$2:$Z$500,22,0)</f>
        <v/>
      </c>
      <c r="Z2803" t="str">
        <f>VLOOKUP($D2803,metadata!$B$2:$Z$500,23,0)</f>
        <v/>
      </c>
      <c r="AA2803" t="str">
        <f>VLOOKUP($D2803,metadata!$B$2:$Z$500,24,0)</f>
        <v/>
      </c>
      <c r="AB2803" t="str">
        <f>VLOOKUP($D2803,metadata!$B$2:$Z$500,25,0)</f>
        <v/>
      </c>
      <c r="AF2803" t="str">
        <f>IF(AE2803="",V2803,AE2803)</f>
        <v/>
      </c>
    </row>
    <row r="2804" spans="3:32" x14ac:dyDescent="0.3">
      <c r="C2804">
        <v>2804</v>
      </c>
      <c r="D2804" t="str">
        <f t="shared" si="77"/>
        <v>62-Warren</v>
      </c>
      <c r="E2804" t="str">
        <f>VLOOKUP($D2804,metadata!$B$2:$S$500,2,0)</f>
        <v>EERTMOED, GE</v>
      </c>
      <c r="F2804" t="str">
        <f>VLOOKUP($D2804,metadata!$B$2:$S$500,3,0)</f>
        <v>EMBRYONIC DIAPAUSE IN PSOCID, PERIPSOCUS-QUADRIFASCIATUS - PHOTOPERIOD, TEMPERATURE, ONTOGENY AND GEOGRAPHIC VARIATION</v>
      </c>
      <c r="G2804" t="str">
        <f>VLOOKUP($D2804,metadata!$B$2:$S$500,4,0)</f>
        <v>10.1111/j.1365-3032.1978.tb00149.x</v>
      </c>
      <c r="H2804" t="str">
        <f>VLOOKUP($D2804,metadata!$B$2:$S$500,5,0)</f>
        <v>y-ask</v>
      </c>
      <c r="I2804" t="str">
        <f>VLOOKUP($D2804,metadata!$B$2:$S$500,6,0)</f>
        <v>a</v>
      </c>
      <c r="J2804" t="str">
        <f>VLOOKUP($D2804,metadata!$B$2:$S$500,7,0)</f>
        <v>i</v>
      </c>
      <c r="K2804">
        <f>VLOOKUP($D2804,metadata!$B$2:$S$500,8,0)</f>
        <v>15</v>
      </c>
      <c r="L2804">
        <f>VLOOKUP($D2804,metadata!$B$2:$S$500,9,0)</f>
        <v>12</v>
      </c>
      <c r="M2804" t="str">
        <f>VLOOKUP($D2804,metadata!$B$2:$S$500,10,0)</f>
        <v/>
      </c>
      <c r="N2804" t="str">
        <f>VLOOKUP($D2804,metadata!$B$2:$S$500,11,0)</f>
        <v>Peripsocus quadrifasciatus</v>
      </c>
      <c r="O2804" t="str">
        <f>VLOOKUP($D2804,metadata!$B$2:$S$500,12,0)</f>
        <v>psocoptera</v>
      </c>
      <c r="P2804" t="str">
        <f>VLOOKUP($D2804,metadata!$B$2:$S$500,13,0)</f>
        <v>Warren</v>
      </c>
      <c r="Q2804">
        <f>VLOOKUP($D2804,metadata!$B$2:$S$500,14,0)</f>
        <v>34.933333333333302</v>
      </c>
      <c r="R2804">
        <f>VLOOKUP($D2804,metadata!$B$2:$S$500,15,0)</f>
        <v>-71.891666999999998</v>
      </c>
      <c r="S2804" t="str">
        <f>VLOOKUP($D2804,metadata!$B$2:$S$500,16,0)</f>
        <v/>
      </c>
      <c r="T2804">
        <f>VLOOKUP($D2804,metadata!$B$2:$S$500,17,0)</f>
        <v>227</v>
      </c>
      <c r="U2804" t="str">
        <f>VLOOKUP($D2804,metadata!$B$2:$S$500,18,0)</f>
        <v/>
      </c>
      <c r="V2804" t="str">
        <f>VLOOKUP($D2804,metadata!$B$2:$Z$500,19,0)</f>
        <v/>
      </c>
      <c r="W2804" t="str">
        <f>VLOOKUP($D2804,metadata!$B$2:$Z$500,20,0)</f>
        <v/>
      </c>
      <c r="X2804" t="str">
        <f>VLOOKUP($D2804,metadata!$B$2:$Z$500,21,0)</f>
        <v/>
      </c>
      <c r="Y2804" t="str">
        <f>VLOOKUP($D2804,metadata!$B$2:$Z$500,22,0)</f>
        <v/>
      </c>
      <c r="Z2804" t="str">
        <f>VLOOKUP($D2804,metadata!$B$2:$Z$500,23,0)</f>
        <v/>
      </c>
      <c r="AA2804" t="str">
        <f>VLOOKUP($D2804,metadata!$B$2:$Z$500,24,0)</f>
        <v/>
      </c>
      <c r="AB2804" t="str">
        <f>VLOOKUP($D2804,metadata!$B$2:$Z$500,25,0)</f>
        <v/>
      </c>
      <c r="AF2804" t="str">
        <f>IF(AE2804="",V2804,AE2804)</f>
        <v/>
      </c>
    </row>
    <row r="2805" spans="3:32" x14ac:dyDescent="0.3">
      <c r="C2805">
        <v>2805</v>
      </c>
      <c r="D2805" t="str">
        <f t="shared" si="77"/>
        <v>62-Warren</v>
      </c>
      <c r="E2805" t="str">
        <f>VLOOKUP($D2805,metadata!$B$2:$S$500,2,0)</f>
        <v>EERTMOED, GE</v>
      </c>
      <c r="F2805" t="str">
        <f>VLOOKUP($D2805,metadata!$B$2:$S$500,3,0)</f>
        <v>EMBRYONIC DIAPAUSE IN PSOCID, PERIPSOCUS-QUADRIFASCIATUS - PHOTOPERIOD, TEMPERATURE, ONTOGENY AND GEOGRAPHIC VARIATION</v>
      </c>
      <c r="G2805" t="str">
        <f>VLOOKUP($D2805,metadata!$B$2:$S$500,4,0)</f>
        <v>10.1111/j.1365-3032.1978.tb00149.x</v>
      </c>
      <c r="H2805" t="str">
        <f>VLOOKUP($D2805,metadata!$B$2:$S$500,5,0)</f>
        <v>y-ask</v>
      </c>
      <c r="I2805" t="str">
        <f>VLOOKUP($D2805,metadata!$B$2:$S$500,6,0)</f>
        <v>a</v>
      </c>
      <c r="J2805" t="str">
        <f>VLOOKUP($D2805,metadata!$B$2:$S$500,7,0)</f>
        <v>i</v>
      </c>
      <c r="K2805">
        <f>VLOOKUP($D2805,metadata!$B$2:$S$500,8,0)</f>
        <v>15</v>
      </c>
      <c r="L2805">
        <f>VLOOKUP($D2805,metadata!$B$2:$S$500,9,0)</f>
        <v>12</v>
      </c>
      <c r="M2805" t="str">
        <f>VLOOKUP($D2805,metadata!$B$2:$S$500,10,0)</f>
        <v/>
      </c>
      <c r="N2805" t="str">
        <f>VLOOKUP($D2805,metadata!$B$2:$S$500,11,0)</f>
        <v>Peripsocus quadrifasciatus</v>
      </c>
      <c r="O2805" t="str">
        <f>VLOOKUP($D2805,metadata!$B$2:$S$500,12,0)</f>
        <v>psocoptera</v>
      </c>
      <c r="P2805" t="str">
        <f>VLOOKUP($D2805,metadata!$B$2:$S$500,13,0)</f>
        <v>Warren</v>
      </c>
      <c r="Q2805">
        <f>VLOOKUP($D2805,metadata!$B$2:$S$500,14,0)</f>
        <v>34.933333333333302</v>
      </c>
      <c r="R2805">
        <f>VLOOKUP($D2805,metadata!$B$2:$S$500,15,0)</f>
        <v>-71.891666999999998</v>
      </c>
      <c r="S2805" t="str">
        <f>VLOOKUP($D2805,metadata!$B$2:$S$500,16,0)</f>
        <v/>
      </c>
      <c r="T2805">
        <f>VLOOKUP($D2805,metadata!$B$2:$S$500,17,0)</f>
        <v>227</v>
      </c>
      <c r="U2805" t="str">
        <f>VLOOKUP($D2805,metadata!$B$2:$S$500,18,0)</f>
        <v/>
      </c>
      <c r="V2805" t="str">
        <f>VLOOKUP($D2805,metadata!$B$2:$Z$500,19,0)</f>
        <v/>
      </c>
      <c r="W2805" t="str">
        <f>VLOOKUP($D2805,metadata!$B$2:$Z$500,20,0)</f>
        <v/>
      </c>
      <c r="X2805" t="str">
        <f>VLOOKUP($D2805,metadata!$B$2:$Z$500,21,0)</f>
        <v/>
      </c>
      <c r="Y2805" t="str">
        <f>VLOOKUP($D2805,metadata!$B$2:$Z$500,22,0)</f>
        <v/>
      </c>
      <c r="Z2805" t="str">
        <f>VLOOKUP($D2805,metadata!$B$2:$Z$500,23,0)</f>
        <v/>
      </c>
      <c r="AA2805" t="str">
        <f>VLOOKUP($D2805,metadata!$B$2:$Z$500,24,0)</f>
        <v/>
      </c>
      <c r="AB2805" t="str">
        <f>VLOOKUP($D2805,metadata!$B$2:$Z$500,25,0)</f>
        <v/>
      </c>
      <c r="AF2805" t="str">
        <f>IF(AE2805="",V2805,AE2805)</f>
        <v/>
      </c>
    </row>
    <row r="2806" spans="3:32" x14ac:dyDescent="0.3">
      <c r="C2806">
        <v>2806</v>
      </c>
      <c r="D2806" t="str">
        <f t="shared" si="77"/>
        <v>62-Warren</v>
      </c>
      <c r="E2806" t="str">
        <f>VLOOKUP($D2806,metadata!$B$2:$S$500,2,0)</f>
        <v>EERTMOED, GE</v>
      </c>
      <c r="F2806" t="str">
        <f>VLOOKUP($D2806,metadata!$B$2:$S$500,3,0)</f>
        <v>EMBRYONIC DIAPAUSE IN PSOCID, PERIPSOCUS-QUADRIFASCIATUS - PHOTOPERIOD, TEMPERATURE, ONTOGENY AND GEOGRAPHIC VARIATION</v>
      </c>
      <c r="G2806" t="str">
        <f>VLOOKUP($D2806,metadata!$B$2:$S$500,4,0)</f>
        <v>10.1111/j.1365-3032.1978.tb00149.x</v>
      </c>
      <c r="H2806" t="str">
        <f>VLOOKUP($D2806,metadata!$B$2:$S$500,5,0)</f>
        <v>y-ask</v>
      </c>
      <c r="I2806" t="str">
        <f>VLOOKUP($D2806,metadata!$B$2:$S$500,6,0)</f>
        <v>a</v>
      </c>
      <c r="J2806" t="str">
        <f>VLOOKUP($D2806,metadata!$B$2:$S$500,7,0)</f>
        <v>i</v>
      </c>
      <c r="K2806">
        <f>VLOOKUP($D2806,metadata!$B$2:$S$500,8,0)</f>
        <v>15</v>
      </c>
      <c r="L2806">
        <f>VLOOKUP($D2806,metadata!$B$2:$S$500,9,0)</f>
        <v>12</v>
      </c>
      <c r="M2806" t="str">
        <f>VLOOKUP($D2806,metadata!$B$2:$S$500,10,0)</f>
        <v/>
      </c>
      <c r="N2806" t="str">
        <f>VLOOKUP($D2806,metadata!$B$2:$S$500,11,0)</f>
        <v>Peripsocus quadrifasciatus</v>
      </c>
      <c r="O2806" t="str">
        <f>VLOOKUP($D2806,metadata!$B$2:$S$500,12,0)</f>
        <v>psocoptera</v>
      </c>
      <c r="P2806" t="str">
        <f>VLOOKUP($D2806,metadata!$B$2:$S$500,13,0)</f>
        <v>Warren</v>
      </c>
      <c r="Q2806">
        <f>VLOOKUP($D2806,metadata!$B$2:$S$500,14,0)</f>
        <v>34.933333333333302</v>
      </c>
      <c r="R2806">
        <f>VLOOKUP($D2806,metadata!$B$2:$S$500,15,0)</f>
        <v>-71.891666999999998</v>
      </c>
      <c r="S2806" t="str">
        <f>VLOOKUP($D2806,metadata!$B$2:$S$500,16,0)</f>
        <v/>
      </c>
      <c r="T2806">
        <f>VLOOKUP($D2806,metadata!$B$2:$S$500,17,0)</f>
        <v>227</v>
      </c>
      <c r="U2806" t="str">
        <f>VLOOKUP($D2806,metadata!$B$2:$S$500,18,0)</f>
        <v/>
      </c>
      <c r="V2806" t="str">
        <f>VLOOKUP($D2806,metadata!$B$2:$Z$500,19,0)</f>
        <v/>
      </c>
      <c r="W2806" t="str">
        <f>VLOOKUP($D2806,metadata!$B$2:$Z$500,20,0)</f>
        <v/>
      </c>
      <c r="X2806" t="str">
        <f>VLOOKUP($D2806,metadata!$B$2:$Z$500,21,0)</f>
        <v/>
      </c>
      <c r="Y2806" t="str">
        <f>VLOOKUP($D2806,metadata!$B$2:$Z$500,22,0)</f>
        <v/>
      </c>
      <c r="Z2806" t="str">
        <f>VLOOKUP($D2806,metadata!$B$2:$Z$500,23,0)</f>
        <v/>
      </c>
      <c r="AA2806" t="str">
        <f>VLOOKUP($D2806,metadata!$B$2:$Z$500,24,0)</f>
        <v/>
      </c>
      <c r="AB2806" t="str">
        <f>VLOOKUP($D2806,metadata!$B$2:$Z$500,25,0)</f>
        <v/>
      </c>
      <c r="AF2806" t="str">
        <f>IF(AE2806="",V2806,AE2806)</f>
        <v/>
      </c>
    </row>
    <row r="2807" spans="3:32" x14ac:dyDescent="0.3">
      <c r="C2807">
        <v>2807</v>
      </c>
      <c r="D2807" t="str">
        <f t="shared" si="77"/>
        <v>62-Warren</v>
      </c>
      <c r="E2807" t="str">
        <f>VLOOKUP($D2807,metadata!$B$2:$S$500,2,0)</f>
        <v>EERTMOED, GE</v>
      </c>
      <c r="F2807" t="str">
        <f>VLOOKUP($D2807,metadata!$B$2:$S$500,3,0)</f>
        <v>EMBRYONIC DIAPAUSE IN PSOCID, PERIPSOCUS-QUADRIFASCIATUS - PHOTOPERIOD, TEMPERATURE, ONTOGENY AND GEOGRAPHIC VARIATION</v>
      </c>
      <c r="G2807" t="str">
        <f>VLOOKUP($D2807,metadata!$B$2:$S$500,4,0)</f>
        <v>10.1111/j.1365-3032.1978.tb00149.x</v>
      </c>
      <c r="H2807" t="str">
        <f>VLOOKUP($D2807,metadata!$B$2:$S$500,5,0)</f>
        <v>y-ask</v>
      </c>
      <c r="I2807" t="str">
        <f>VLOOKUP($D2807,metadata!$B$2:$S$500,6,0)</f>
        <v>a</v>
      </c>
      <c r="J2807" t="str">
        <f>VLOOKUP($D2807,metadata!$B$2:$S$500,7,0)</f>
        <v>i</v>
      </c>
      <c r="K2807">
        <f>VLOOKUP($D2807,metadata!$B$2:$S$500,8,0)</f>
        <v>15</v>
      </c>
      <c r="L2807">
        <f>VLOOKUP($D2807,metadata!$B$2:$S$500,9,0)</f>
        <v>12</v>
      </c>
      <c r="M2807" t="str">
        <f>VLOOKUP($D2807,metadata!$B$2:$S$500,10,0)</f>
        <v/>
      </c>
      <c r="N2807" t="str">
        <f>VLOOKUP($D2807,metadata!$B$2:$S$500,11,0)</f>
        <v>Peripsocus quadrifasciatus</v>
      </c>
      <c r="O2807" t="str">
        <f>VLOOKUP($D2807,metadata!$B$2:$S$500,12,0)</f>
        <v>psocoptera</v>
      </c>
      <c r="P2807" t="str">
        <f>VLOOKUP($D2807,metadata!$B$2:$S$500,13,0)</f>
        <v>Warren</v>
      </c>
      <c r="Q2807">
        <f>VLOOKUP($D2807,metadata!$B$2:$S$500,14,0)</f>
        <v>34.933333333333302</v>
      </c>
      <c r="R2807">
        <f>VLOOKUP($D2807,metadata!$B$2:$S$500,15,0)</f>
        <v>-71.891666999999998</v>
      </c>
      <c r="S2807" t="str">
        <f>VLOOKUP($D2807,metadata!$B$2:$S$500,16,0)</f>
        <v/>
      </c>
      <c r="T2807">
        <f>VLOOKUP($D2807,metadata!$B$2:$S$500,17,0)</f>
        <v>227</v>
      </c>
      <c r="U2807" t="str">
        <f>VLOOKUP($D2807,metadata!$B$2:$S$500,18,0)</f>
        <v/>
      </c>
      <c r="V2807" t="str">
        <f>VLOOKUP($D2807,metadata!$B$2:$Z$500,19,0)</f>
        <v/>
      </c>
      <c r="W2807" t="str">
        <f>VLOOKUP($D2807,metadata!$B$2:$Z$500,20,0)</f>
        <v/>
      </c>
      <c r="X2807" t="str">
        <f>VLOOKUP($D2807,metadata!$B$2:$Z$500,21,0)</f>
        <v/>
      </c>
      <c r="Y2807" t="str">
        <f>VLOOKUP($D2807,metadata!$B$2:$Z$500,22,0)</f>
        <v/>
      </c>
      <c r="Z2807" t="str">
        <f>VLOOKUP($D2807,metadata!$B$2:$Z$500,23,0)</f>
        <v/>
      </c>
      <c r="AA2807" t="str">
        <f>VLOOKUP($D2807,metadata!$B$2:$Z$500,24,0)</f>
        <v/>
      </c>
      <c r="AB2807" t="str">
        <f>VLOOKUP($D2807,metadata!$B$2:$Z$500,25,0)</f>
        <v/>
      </c>
      <c r="AF2807" t="str">
        <f>IF(AE2807="",V2807,AE2807)</f>
        <v/>
      </c>
    </row>
    <row r="2808" spans="3:32" x14ac:dyDescent="0.3">
      <c r="C2808">
        <v>2808</v>
      </c>
      <c r="D2808" t="str">
        <f t="shared" si="77"/>
        <v>62-Warren</v>
      </c>
      <c r="E2808" t="str">
        <f>VLOOKUP($D2808,metadata!$B$2:$S$500,2,0)</f>
        <v>EERTMOED, GE</v>
      </c>
      <c r="F2808" t="str">
        <f>VLOOKUP($D2808,metadata!$B$2:$S$500,3,0)</f>
        <v>EMBRYONIC DIAPAUSE IN PSOCID, PERIPSOCUS-QUADRIFASCIATUS - PHOTOPERIOD, TEMPERATURE, ONTOGENY AND GEOGRAPHIC VARIATION</v>
      </c>
      <c r="G2808" t="str">
        <f>VLOOKUP($D2808,metadata!$B$2:$S$500,4,0)</f>
        <v>10.1111/j.1365-3032.1978.tb00149.x</v>
      </c>
      <c r="H2808" t="str">
        <f>VLOOKUP($D2808,metadata!$B$2:$S$500,5,0)</f>
        <v>y-ask</v>
      </c>
      <c r="I2808" t="str">
        <f>VLOOKUP($D2808,metadata!$B$2:$S$500,6,0)</f>
        <v>a</v>
      </c>
      <c r="J2808" t="str">
        <f>VLOOKUP($D2808,metadata!$B$2:$S$500,7,0)</f>
        <v>i</v>
      </c>
      <c r="K2808">
        <f>VLOOKUP($D2808,metadata!$B$2:$S$500,8,0)</f>
        <v>15</v>
      </c>
      <c r="L2808">
        <f>VLOOKUP($D2808,metadata!$B$2:$S$500,9,0)</f>
        <v>12</v>
      </c>
      <c r="M2808" t="str">
        <f>VLOOKUP($D2808,metadata!$B$2:$S$500,10,0)</f>
        <v/>
      </c>
      <c r="N2808" t="str">
        <f>VLOOKUP($D2808,metadata!$B$2:$S$500,11,0)</f>
        <v>Peripsocus quadrifasciatus</v>
      </c>
      <c r="O2808" t="str">
        <f>VLOOKUP($D2808,metadata!$B$2:$S$500,12,0)</f>
        <v>psocoptera</v>
      </c>
      <c r="P2808" t="str">
        <f>VLOOKUP($D2808,metadata!$B$2:$S$500,13,0)</f>
        <v>Warren</v>
      </c>
      <c r="Q2808">
        <f>VLOOKUP($D2808,metadata!$B$2:$S$500,14,0)</f>
        <v>34.933333333333302</v>
      </c>
      <c r="R2808">
        <f>VLOOKUP($D2808,metadata!$B$2:$S$500,15,0)</f>
        <v>-71.891666999999998</v>
      </c>
      <c r="S2808" t="str">
        <f>VLOOKUP($D2808,metadata!$B$2:$S$500,16,0)</f>
        <v/>
      </c>
      <c r="T2808">
        <f>VLOOKUP($D2808,metadata!$B$2:$S$500,17,0)</f>
        <v>227</v>
      </c>
      <c r="U2808" t="str">
        <f>VLOOKUP($D2808,metadata!$B$2:$S$500,18,0)</f>
        <v/>
      </c>
      <c r="V2808" t="str">
        <f>VLOOKUP($D2808,metadata!$B$2:$Z$500,19,0)</f>
        <v/>
      </c>
      <c r="W2808" t="str">
        <f>VLOOKUP($D2808,metadata!$B$2:$Z$500,20,0)</f>
        <v/>
      </c>
      <c r="X2808" t="str">
        <f>VLOOKUP($D2808,metadata!$B$2:$Z$500,21,0)</f>
        <v/>
      </c>
      <c r="Y2808" t="str">
        <f>VLOOKUP($D2808,metadata!$B$2:$Z$500,22,0)</f>
        <v/>
      </c>
      <c r="Z2808" t="str">
        <f>VLOOKUP($D2808,metadata!$B$2:$Z$500,23,0)</f>
        <v/>
      </c>
      <c r="AA2808" t="str">
        <f>VLOOKUP($D2808,metadata!$B$2:$Z$500,24,0)</f>
        <v/>
      </c>
      <c r="AB2808" t="str">
        <f>VLOOKUP($D2808,metadata!$B$2:$Z$500,25,0)</f>
        <v/>
      </c>
      <c r="AF2808" t="str">
        <f>IF(AE2808="",V2808,AE2808)</f>
        <v/>
      </c>
    </row>
    <row r="2809" spans="3:32" x14ac:dyDescent="0.3">
      <c r="C2809">
        <v>2809</v>
      </c>
      <c r="D2809" t="str">
        <f t="shared" si="77"/>
        <v>62-Warren</v>
      </c>
      <c r="E2809" t="str">
        <f>VLOOKUP($D2809,metadata!$B$2:$S$500,2,0)</f>
        <v>EERTMOED, GE</v>
      </c>
      <c r="F2809" t="str">
        <f>VLOOKUP($D2809,metadata!$B$2:$S$500,3,0)</f>
        <v>EMBRYONIC DIAPAUSE IN PSOCID, PERIPSOCUS-QUADRIFASCIATUS - PHOTOPERIOD, TEMPERATURE, ONTOGENY AND GEOGRAPHIC VARIATION</v>
      </c>
      <c r="G2809" t="str">
        <f>VLOOKUP($D2809,metadata!$B$2:$S$500,4,0)</f>
        <v>10.1111/j.1365-3032.1978.tb00149.x</v>
      </c>
      <c r="H2809" t="str">
        <f>VLOOKUP($D2809,metadata!$B$2:$S$500,5,0)</f>
        <v>y-ask</v>
      </c>
      <c r="I2809" t="str">
        <f>VLOOKUP($D2809,metadata!$B$2:$S$500,6,0)</f>
        <v>a</v>
      </c>
      <c r="J2809" t="str">
        <f>VLOOKUP($D2809,metadata!$B$2:$S$500,7,0)</f>
        <v>i</v>
      </c>
      <c r="K2809">
        <f>VLOOKUP($D2809,metadata!$B$2:$S$500,8,0)</f>
        <v>15</v>
      </c>
      <c r="L2809">
        <f>VLOOKUP($D2809,metadata!$B$2:$S$500,9,0)</f>
        <v>12</v>
      </c>
      <c r="M2809" t="str">
        <f>VLOOKUP($D2809,metadata!$B$2:$S$500,10,0)</f>
        <v/>
      </c>
      <c r="N2809" t="str">
        <f>VLOOKUP($D2809,metadata!$B$2:$S$500,11,0)</f>
        <v>Peripsocus quadrifasciatus</v>
      </c>
      <c r="O2809" t="str">
        <f>VLOOKUP($D2809,metadata!$B$2:$S$500,12,0)</f>
        <v>psocoptera</v>
      </c>
      <c r="P2809" t="str">
        <f>VLOOKUP($D2809,metadata!$B$2:$S$500,13,0)</f>
        <v>Warren</v>
      </c>
      <c r="Q2809">
        <f>VLOOKUP($D2809,metadata!$B$2:$S$500,14,0)</f>
        <v>34.933333333333302</v>
      </c>
      <c r="R2809">
        <f>VLOOKUP($D2809,metadata!$B$2:$S$500,15,0)</f>
        <v>-71.891666999999998</v>
      </c>
      <c r="S2809" t="str">
        <f>VLOOKUP($D2809,metadata!$B$2:$S$500,16,0)</f>
        <v/>
      </c>
      <c r="T2809">
        <f>VLOOKUP($D2809,metadata!$B$2:$S$500,17,0)</f>
        <v>227</v>
      </c>
      <c r="U2809" t="str">
        <f>VLOOKUP($D2809,metadata!$B$2:$S$500,18,0)</f>
        <v/>
      </c>
      <c r="V2809" t="str">
        <f>VLOOKUP($D2809,metadata!$B$2:$Z$500,19,0)</f>
        <v/>
      </c>
      <c r="W2809" t="str">
        <f>VLOOKUP($D2809,metadata!$B$2:$Z$500,20,0)</f>
        <v/>
      </c>
      <c r="X2809" t="str">
        <f>VLOOKUP($D2809,metadata!$B$2:$Z$500,21,0)</f>
        <v/>
      </c>
      <c r="Y2809" t="str">
        <f>VLOOKUP($D2809,metadata!$B$2:$Z$500,22,0)</f>
        <v/>
      </c>
      <c r="Z2809" t="str">
        <f>VLOOKUP($D2809,metadata!$B$2:$Z$500,23,0)</f>
        <v/>
      </c>
      <c r="AA2809" t="str">
        <f>VLOOKUP($D2809,metadata!$B$2:$Z$500,24,0)</f>
        <v/>
      </c>
      <c r="AB2809" t="str">
        <f>VLOOKUP($D2809,metadata!$B$2:$Z$500,25,0)</f>
        <v/>
      </c>
      <c r="AF2809" t="str">
        <f>IF(AE2809="",V2809,AE2809)</f>
        <v/>
      </c>
    </row>
    <row r="2810" spans="3:32" x14ac:dyDescent="0.3">
      <c r="C2810">
        <v>2810</v>
      </c>
      <c r="D2810" t="str">
        <f t="shared" si="77"/>
        <v>62-Warren</v>
      </c>
      <c r="E2810" t="str">
        <f>VLOOKUP($D2810,metadata!$B$2:$S$500,2,0)</f>
        <v>EERTMOED, GE</v>
      </c>
      <c r="F2810" t="str">
        <f>VLOOKUP($D2810,metadata!$B$2:$S$500,3,0)</f>
        <v>EMBRYONIC DIAPAUSE IN PSOCID, PERIPSOCUS-QUADRIFASCIATUS - PHOTOPERIOD, TEMPERATURE, ONTOGENY AND GEOGRAPHIC VARIATION</v>
      </c>
      <c r="G2810" t="str">
        <f>VLOOKUP($D2810,metadata!$B$2:$S$500,4,0)</f>
        <v>10.1111/j.1365-3032.1978.tb00149.x</v>
      </c>
      <c r="H2810" t="str">
        <f>VLOOKUP($D2810,metadata!$B$2:$S$500,5,0)</f>
        <v>y-ask</v>
      </c>
      <c r="I2810" t="str">
        <f>VLOOKUP($D2810,metadata!$B$2:$S$500,6,0)</f>
        <v>a</v>
      </c>
      <c r="J2810" t="str">
        <f>VLOOKUP($D2810,metadata!$B$2:$S$500,7,0)</f>
        <v>i</v>
      </c>
      <c r="K2810">
        <f>VLOOKUP($D2810,metadata!$B$2:$S$500,8,0)</f>
        <v>15</v>
      </c>
      <c r="L2810">
        <f>VLOOKUP($D2810,metadata!$B$2:$S$500,9,0)</f>
        <v>12</v>
      </c>
      <c r="M2810" t="str">
        <f>VLOOKUP($D2810,metadata!$B$2:$S$500,10,0)</f>
        <v/>
      </c>
      <c r="N2810" t="str">
        <f>VLOOKUP($D2810,metadata!$B$2:$S$500,11,0)</f>
        <v>Peripsocus quadrifasciatus</v>
      </c>
      <c r="O2810" t="str">
        <f>VLOOKUP($D2810,metadata!$B$2:$S$500,12,0)</f>
        <v>psocoptera</v>
      </c>
      <c r="P2810" t="str">
        <f>VLOOKUP($D2810,metadata!$B$2:$S$500,13,0)</f>
        <v>Warren</v>
      </c>
      <c r="Q2810">
        <f>VLOOKUP($D2810,metadata!$B$2:$S$500,14,0)</f>
        <v>34.933333333333302</v>
      </c>
      <c r="R2810">
        <f>VLOOKUP($D2810,metadata!$B$2:$S$500,15,0)</f>
        <v>-71.891666999999998</v>
      </c>
      <c r="S2810" t="str">
        <f>VLOOKUP($D2810,metadata!$B$2:$S$500,16,0)</f>
        <v/>
      </c>
      <c r="T2810">
        <f>VLOOKUP($D2810,metadata!$B$2:$S$500,17,0)</f>
        <v>227</v>
      </c>
      <c r="U2810" t="str">
        <f>VLOOKUP($D2810,metadata!$B$2:$S$500,18,0)</f>
        <v/>
      </c>
      <c r="V2810" t="str">
        <f>VLOOKUP($D2810,metadata!$B$2:$Z$500,19,0)</f>
        <v/>
      </c>
      <c r="W2810" t="str">
        <f>VLOOKUP($D2810,metadata!$B$2:$Z$500,20,0)</f>
        <v/>
      </c>
      <c r="X2810" t="str">
        <f>VLOOKUP($D2810,metadata!$B$2:$Z$500,21,0)</f>
        <v/>
      </c>
      <c r="Y2810" t="str">
        <f>VLOOKUP($D2810,metadata!$B$2:$Z$500,22,0)</f>
        <v/>
      </c>
      <c r="Z2810" t="str">
        <f>VLOOKUP($D2810,metadata!$B$2:$Z$500,23,0)</f>
        <v/>
      </c>
      <c r="AA2810" t="str">
        <f>VLOOKUP($D2810,metadata!$B$2:$Z$500,24,0)</f>
        <v/>
      </c>
      <c r="AB2810" t="str">
        <f>VLOOKUP($D2810,metadata!$B$2:$Z$500,25,0)</f>
        <v/>
      </c>
      <c r="AF2810" t="str">
        <f>IF(AE2810="",V2810,AE2810)</f>
        <v/>
      </c>
    </row>
    <row r="2811" spans="3:32" x14ac:dyDescent="0.3">
      <c r="C2811">
        <v>2811</v>
      </c>
      <c r="D2811" t="str">
        <f t="shared" si="77"/>
        <v>62-Warren</v>
      </c>
      <c r="E2811" t="str">
        <f>VLOOKUP($D2811,metadata!$B$2:$S$500,2,0)</f>
        <v>EERTMOED, GE</v>
      </c>
      <c r="F2811" t="str">
        <f>VLOOKUP($D2811,metadata!$B$2:$S$500,3,0)</f>
        <v>EMBRYONIC DIAPAUSE IN PSOCID, PERIPSOCUS-QUADRIFASCIATUS - PHOTOPERIOD, TEMPERATURE, ONTOGENY AND GEOGRAPHIC VARIATION</v>
      </c>
      <c r="G2811" t="str">
        <f>VLOOKUP($D2811,metadata!$B$2:$S$500,4,0)</f>
        <v>10.1111/j.1365-3032.1978.tb00149.x</v>
      </c>
      <c r="H2811" t="str">
        <f>VLOOKUP($D2811,metadata!$B$2:$S$500,5,0)</f>
        <v>y-ask</v>
      </c>
      <c r="I2811" t="str">
        <f>VLOOKUP($D2811,metadata!$B$2:$S$500,6,0)</f>
        <v>a</v>
      </c>
      <c r="J2811" t="str">
        <f>VLOOKUP($D2811,metadata!$B$2:$S$500,7,0)</f>
        <v>i</v>
      </c>
      <c r="K2811">
        <f>VLOOKUP($D2811,metadata!$B$2:$S$500,8,0)</f>
        <v>15</v>
      </c>
      <c r="L2811">
        <f>VLOOKUP($D2811,metadata!$B$2:$S$500,9,0)</f>
        <v>12</v>
      </c>
      <c r="M2811" t="str">
        <f>VLOOKUP($D2811,metadata!$B$2:$S$500,10,0)</f>
        <v/>
      </c>
      <c r="N2811" t="str">
        <f>VLOOKUP($D2811,metadata!$B$2:$S$500,11,0)</f>
        <v>Peripsocus quadrifasciatus</v>
      </c>
      <c r="O2811" t="str">
        <f>VLOOKUP($D2811,metadata!$B$2:$S$500,12,0)</f>
        <v>psocoptera</v>
      </c>
      <c r="P2811" t="str">
        <f>VLOOKUP($D2811,metadata!$B$2:$S$500,13,0)</f>
        <v>Warren</v>
      </c>
      <c r="Q2811">
        <f>VLOOKUP($D2811,metadata!$B$2:$S$500,14,0)</f>
        <v>34.933333333333302</v>
      </c>
      <c r="R2811">
        <f>VLOOKUP($D2811,metadata!$B$2:$S$500,15,0)</f>
        <v>-71.891666999999998</v>
      </c>
      <c r="S2811" t="str">
        <f>VLOOKUP($D2811,metadata!$B$2:$S$500,16,0)</f>
        <v/>
      </c>
      <c r="T2811">
        <f>VLOOKUP($D2811,metadata!$B$2:$S$500,17,0)</f>
        <v>227</v>
      </c>
      <c r="U2811" t="str">
        <f>VLOOKUP($D2811,metadata!$B$2:$S$500,18,0)</f>
        <v/>
      </c>
      <c r="V2811" t="str">
        <f>VLOOKUP($D2811,metadata!$B$2:$Z$500,19,0)</f>
        <v/>
      </c>
      <c r="W2811" t="str">
        <f>VLOOKUP($D2811,metadata!$B$2:$Z$500,20,0)</f>
        <v/>
      </c>
      <c r="X2811" t="str">
        <f>VLOOKUP($D2811,metadata!$B$2:$Z$500,21,0)</f>
        <v/>
      </c>
      <c r="Y2811" t="str">
        <f>VLOOKUP($D2811,metadata!$B$2:$Z$500,22,0)</f>
        <v/>
      </c>
      <c r="Z2811" t="str">
        <f>VLOOKUP($D2811,metadata!$B$2:$Z$500,23,0)</f>
        <v/>
      </c>
      <c r="AA2811" t="str">
        <f>VLOOKUP($D2811,metadata!$B$2:$Z$500,24,0)</f>
        <v/>
      </c>
      <c r="AB2811" t="str">
        <f>VLOOKUP($D2811,metadata!$B$2:$Z$500,25,0)</f>
        <v/>
      </c>
      <c r="AF2811" t="str">
        <f>IF(AE2811="",V2811,AE2811)</f>
        <v/>
      </c>
    </row>
    <row r="2812" spans="3:32" x14ac:dyDescent="0.3">
      <c r="C2812">
        <v>2812</v>
      </c>
      <c r="D2812" t="str">
        <f t="shared" si="77"/>
        <v>62-Warren</v>
      </c>
      <c r="E2812" t="str">
        <f>VLOOKUP($D2812,metadata!$B$2:$S$500,2,0)</f>
        <v>EERTMOED, GE</v>
      </c>
      <c r="F2812" t="str">
        <f>VLOOKUP($D2812,metadata!$B$2:$S$500,3,0)</f>
        <v>EMBRYONIC DIAPAUSE IN PSOCID, PERIPSOCUS-QUADRIFASCIATUS - PHOTOPERIOD, TEMPERATURE, ONTOGENY AND GEOGRAPHIC VARIATION</v>
      </c>
      <c r="G2812" t="str">
        <f>VLOOKUP($D2812,metadata!$B$2:$S$500,4,0)</f>
        <v>10.1111/j.1365-3032.1978.tb00149.x</v>
      </c>
      <c r="H2812" t="str">
        <f>VLOOKUP($D2812,metadata!$B$2:$S$500,5,0)</f>
        <v>y-ask</v>
      </c>
      <c r="I2812" t="str">
        <f>VLOOKUP($D2812,metadata!$B$2:$S$500,6,0)</f>
        <v>a</v>
      </c>
      <c r="J2812" t="str">
        <f>VLOOKUP($D2812,metadata!$B$2:$S$500,7,0)</f>
        <v>i</v>
      </c>
      <c r="K2812">
        <f>VLOOKUP($D2812,metadata!$B$2:$S$500,8,0)</f>
        <v>15</v>
      </c>
      <c r="L2812">
        <f>VLOOKUP($D2812,metadata!$B$2:$S$500,9,0)</f>
        <v>12</v>
      </c>
      <c r="M2812" t="str">
        <f>VLOOKUP($D2812,metadata!$B$2:$S$500,10,0)</f>
        <v/>
      </c>
      <c r="N2812" t="str">
        <f>VLOOKUP($D2812,metadata!$B$2:$S$500,11,0)</f>
        <v>Peripsocus quadrifasciatus</v>
      </c>
      <c r="O2812" t="str">
        <f>VLOOKUP($D2812,metadata!$B$2:$S$500,12,0)</f>
        <v>psocoptera</v>
      </c>
      <c r="P2812" t="str">
        <f>VLOOKUP($D2812,metadata!$B$2:$S$500,13,0)</f>
        <v>Warren</v>
      </c>
      <c r="Q2812">
        <f>VLOOKUP($D2812,metadata!$B$2:$S$500,14,0)</f>
        <v>34.933333333333302</v>
      </c>
      <c r="R2812">
        <f>VLOOKUP($D2812,metadata!$B$2:$S$500,15,0)</f>
        <v>-71.891666999999998</v>
      </c>
      <c r="S2812" t="str">
        <f>VLOOKUP($D2812,metadata!$B$2:$S$500,16,0)</f>
        <v/>
      </c>
      <c r="T2812">
        <f>VLOOKUP($D2812,metadata!$B$2:$S$500,17,0)</f>
        <v>227</v>
      </c>
      <c r="U2812" t="str">
        <f>VLOOKUP($D2812,metadata!$B$2:$S$500,18,0)</f>
        <v/>
      </c>
      <c r="V2812" t="str">
        <f>VLOOKUP($D2812,metadata!$B$2:$Z$500,19,0)</f>
        <v/>
      </c>
      <c r="W2812" t="str">
        <f>VLOOKUP($D2812,metadata!$B$2:$Z$500,20,0)</f>
        <v/>
      </c>
      <c r="X2812" t="str">
        <f>VLOOKUP($D2812,metadata!$B$2:$Z$500,21,0)</f>
        <v/>
      </c>
      <c r="Y2812" t="str">
        <f>VLOOKUP($D2812,metadata!$B$2:$Z$500,22,0)</f>
        <v/>
      </c>
      <c r="Z2812" t="str">
        <f>VLOOKUP($D2812,metadata!$B$2:$Z$500,23,0)</f>
        <v/>
      </c>
      <c r="AA2812" t="str">
        <f>VLOOKUP($D2812,metadata!$B$2:$Z$500,24,0)</f>
        <v/>
      </c>
      <c r="AB2812" t="str">
        <f>VLOOKUP($D2812,metadata!$B$2:$Z$500,25,0)</f>
        <v/>
      </c>
      <c r="AF2812" t="str">
        <f>IF(AE2812="",V2812,AE2812)</f>
        <v/>
      </c>
    </row>
    <row r="2813" spans="3:32" x14ac:dyDescent="0.3">
      <c r="C2813">
        <v>2813</v>
      </c>
      <c r="D2813" t="str">
        <f t="shared" si="77"/>
        <v>62-Warren</v>
      </c>
      <c r="E2813" t="str">
        <f>VLOOKUP($D2813,metadata!$B$2:$S$500,2,0)</f>
        <v>EERTMOED, GE</v>
      </c>
      <c r="F2813" t="str">
        <f>VLOOKUP($D2813,metadata!$B$2:$S$500,3,0)</f>
        <v>EMBRYONIC DIAPAUSE IN PSOCID, PERIPSOCUS-QUADRIFASCIATUS - PHOTOPERIOD, TEMPERATURE, ONTOGENY AND GEOGRAPHIC VARIATION</v>
      </c>
      <c r="G2813" t="str">
        <f>VLOOKUP($D2813,metadata!$B$2:$S$500,4,0)</f>
        <v>10.1111/j.1365-3032.1978.tb00149.x</v>
      </c>
      <c r="H2813" t="str">
        <f>VLOOKUP($D2813,metadata!$B$2:$S$500,5,0)</f>
        <v>y-ask</v>
      </c>
      <c r="I2813" t="str">
        <f>VLOOKUP($D2813,metadata!$B$2:$S$500,6,0)</f>
        <v>a</v>
      </c>
      <c r="J2813" t="str">
        <f>VLOOKUP($D2813,metadata!$B$2:$S$500,7,0)</f>
        <v>i</v>
      </c>
      <c r="K2813">
        <f>VLOOKUP($D2813,metadata!$B$2:$S$500,8,0)</f>
        <v>15</v>
      </c>
      <c r="L2813">
        <f>VLOOKUP($D2813,metadata!$B$2:$S$500,9,0)</f>
        <v>12</v>
      </c>
      <c r="M2813" t="str">
        <f>VLOOKUP($D2813,metadata!$B$2:$S$500,10,0)</f>
        <v/>
      </c>
      <c r="N2813" t="str">
        <f>VLOOKUP($D2813,metadata!$B$2:$S$500,11,0)</f>
        <v>Peripsocus quadrifasciatus</v>
      </c>
      <c r="O2813" t="str">
        <f>VLOOKUP($D2813,metadata!$B$2:$S$500,12,0)</f>
        <v>psocoptera</v>
      </c>
      <c r="P2813" t="str">
        <f>VLOOKUP($D2813,metadata!$B$2:$S$500,13,0)</f>
        <v>Warren</v>
      </c>
      <c r="Q2813">
        <f>VLOOKUP($D2813,metadata!$B$2:$S$500,14,0)</f>
        <v>34.933333333333302</v>
      </c>
      <c r="R2813">
        <f>VLOOKUP($D2813,metadata!$B$2:$S$500,15,0)</f>
        <v>-71.891666999999998</v>
      </c>
      <c r="S2813" t="str">
        <f>VLOOKUP($D2813,metadata!$B$2:$S$500,16,0)</f>
        <v/>
      </c>
      <c r="T2813">
        <f>VLOOKUP($D2813,metadata!$B$2:$S$500,17,0)</f>
        <v>227</v>
      </c>
      <c r="U2813" t="str">
        <f>VLOOKUP($D2813,metadata!$B$2:$S$500,18,0)</f>
        <v/>
      </c>
      <c r="V2813" t="str">
        <f>VLOOKUP($D2813,metadata!$B$2:$Z$500,19,0)</f>
        <v/>
      </c>
      <c r="W2813" t="str">
        <f>VLOOKUP($D2813,metadata!$B$2:$Z$500,20,0)</f>
        <v/>
      </c>
      <c r="X2813" t="str">
        <f>VLOOKUP($D2813,metadata!$B$2:$Z$500,21,0)</f>
        <v/>
      </c>
      <c r="Y2813" t="str">
        <f>VLOOKUP($D2813,metadata!$B$2:$Z$500,22,0)</f>
        <v/>
      </c>
      <c r="Z2813" t="str">
        <f>VLOOKUP($D2813,metadata!$B$2:$Z$500,23,0)</f>
        <v/>
      </c>
      <c r="AA2813" t="str">
        <f>VLOOKUP($D2813,metadata!$B$2:$Z$500,24,0)</f>
        <v/>
      </c>
      <c r="AB2813" t="str">
        <f>VLOOKUP($D2813,metadata!$B$2:$Z$500,25,0)</f>
        <v/>
      </c>
      <c r="AF2813" t="str">
        <f>IF(AE2813="",V2813,AE2813)</f>
        <v/>
      </c>
    </row>
    <row r="2814" spans="3:32" x14ac:dyDescent="0.3">
      <c r="C2814">
        <v>2814</v>
      </c>
      <c r="D2814" t="str">
        <f t="shared" si="77"/>
        <v>62-Warren</v>
      </c>
      <c r="E2814" t="str">
        <f>VLOOKUP($D2814,metadata!$B$2:$S$500,2,0)</f>
        <v>EERTMOED, GE</v>
      </c>
      <c r="F2814" t="str">
        <f>VLOOKUP($D2814,metadata!$B$2:$S$500,3,0)</f>
        <v>EMBRYONIC DIAPAUSE IN PSOCID, PERIPSOCUS-QUADRIFASCIATUS - PHOTOPERIOD, TEMPERATURE, ONTOGENY AND GEOGRAPHIC VARIATION</v>
      </c>
      <c r="G2814" t="str">
        <f>VLOOKUP($D2814,metadata!$B$2:$S$500,4,0)</f>
        <v>10.1111/j.1365-3032.1978.tb00149.x</v>
      </c>
      <c r="H2814" t="str">
        <f>VLOOKUP($D2814,metadata!$B$2:$S$500,5,0)</f>
        <v>y-ask</v>
      </c>
      <c r="I2814" t="str">
        <f>VLOOKUP($D2814,metadata!$B$2:$S$500,6,0)</f>
        <v>a</v>
      </c>
      <c r="J2814" t="str">
        <f>VLOOKUP($D2814,metadata!$B$2:$S$500,7,0)</f>
        <v>i</v>
      </c>
      <c r="K2814">
        <f>VLOOKUP($D2814,metadata!$B$2:$S$500,8,0)</f>
        <v>15</v>
      </c>
      <c r="L2814">
        <f>VLOOKUP($D2814,metadata!$B$2:$S$500,9,0)</f>
        <v>12</v>
      </c>
      <c r="M2814" t="str">
        <f>VLOOKUP($D2814,metadata!$B$2:$S$500,10,0)</f>
        <v/>
      </c>
      <c r="N2814" t="str">
        <f>VLOOKUP($D2814,metadata!$B$2:$S$500,11,0)</f>
        <v>Peripsocus quadrifasciatus</v>
      </c>
      <c r="O2814" t="str">
        <f>VLOOKUP($D2814,metadata!$B$2:$S$500,12,0)</f>
        <v>psocoptera</v>
      </c>
      <c r="P2814" t="str">
        <f>VLOOKUP($D2814,metadata!$B$2:$S$500,13,0)</f>
        <v>Warren</v>
      </c>
      <c r="Q2814">
        <f>VLOOKUP($D2814,metadata!$B$2:$S$500,14,0)</f>
        <v>34.933333333333302</v>
      </c>
      <c r="R2814">
        <f>VLOOKUP($D2814,metadata!$B$2:$S$500,15,0)</f>
        <v>-71.891666999999998</v>
      </c>
      <c r="S2814" t="str">
        <f>VLOOKUP($D2814,metadata!$B$2:$S$500,16,0)</f>
        <v/>
      </c>
      <c r="T2814">
        <f>VLOOKUP($D2814,metadata!$B$2:$S$500,17,0)</f>
        <v>227</v>
      </c>
      <c r="U2814" t="str">
        <f>VLOOKUP($D2814,metadata!$B$2:$S$500,18,0)</f>
        <v/>
      </c>
      <c r="V2814" t="str">
        <f>VLOOKUP($D2814,metadata!$B$2:$Z$500,19,0)</f>
        <v/>
      </c>
      <c r="W2814" t="str">
        <f>VLOOKUP($D2814,metadata!$B$2:$Z$500,20,0)</f>
        <v/>
      </c>
      <c r="X2814" t="str">
        <f>VLOOKUP($D2814,metadata!$B$2:$Z$500,21,0)</f>
        <v/>
      </c>
      <c r="Y2814" t="str">
        <f>VLOOKUP($D2814,metadata!$B$2:$Z$500,22,0)</f>
        <v/>
      </c>
      <c r="Z2814" t="str">
        <f>VLOOKUP($D2814,metadata!$B$2:$Z$500,23,0)</f>
        <v/>
      </c>
      <c r="AA2814" t="str">
        <f>VLOOKUP($D2814,metadata!$B$2:$Z$500,24,0)</f>
        <v/>
      </c>
      <c r="AB2814" t="str">
        <f>VLOOKUP($D2814,metadata!$B$2:$Z$500,25,0)</f>
        <v/>
      </c>
      <c r="AF2814" t="str">
        <f>IF(AE2814="",V2814,AE2814)</f>
        <v/>
      </c>
    </row>
    <row r="2815" spans="3:32" x14ac:dyDescent="0.3">
      <c r="C2815">
        <v>2815</v>
      </c>
      <c r="D2815" t="str">
        <f t="shared" si="77"/>
        <v>62-Warren</v>
      </c>
      <c r="E2815" t="str">
        <f>VLOOKUP($D2815,metadata!$B$2:$S$500,2,0)</f>
        <v>EERTMOED, GE</v>
      </c>
      <c r="F2815" t="str">
        <f>VLOOKUP($D2815,metadata!$B$2:$S$500,3,0)</f>
        <v>EMBRYONIC DIAPAUSE IN PSOCID, PERIPSOCUS-QUADRIFASCIATUS - PHOTOPERIOD, TEMPERATURE, ONTOGENY AND GEOGRAPHIC VARIATION</v>
      </c>
      <c r="G2815" t="str">
        <f>VLOOKUP($D2815,metadata!$B$2:$S$500,4,0)</f>
        <v>10.1111/j.1365-3032.1978.tb00149.x</v>
      </c>
      <c r="H2815" t="str">
        <f>VLOOKUP($D2815,metadata!$B$2:$S$500,5,0)</f>
        <v>y-ask</v>
      </c>
      <c r="I2815" t="str">
        <f>VLOOKUP($D2815,metadata!$B$2:$S$500,6,0)</f>
        <v>a</v>
      </c>
      <c r="J2815" t="str">
        <f>VLOOKUP($D2815,metadata!$B$2:$S$500,7,0)</f>
        <v>i</v>
      </c>
      <c r="K2815">
        <f>VLOOKUP($D2815,metadata!$B$2:$S$500,8,0)</f>
        <v>15</v>
      </c>
      <c r="L2815">
        <f>VLOOKUP($D2815,metadata!$B$2:$S$500,9,0)</f>
        <v>12</v>
      </c>
      <c r="M2815" t="str">
        <f>VLOOKUP($D2815,metadata!$B$2:$S$500,10,0)</f>
        <v/>
      </c>
      <c r="N2815" t="str">
        <f>VLOOKUP($D2815,metadata!$B$2:$S$500,11,0)</f>
        <v>Peripsocus quadrifasciatus</v>
      </c>
      <c r="O2815" t="str">
        <f>VLOOKUP($D2815,metadata!$B$2:$S$500,12,0)</f>
        <v>psocoptera</v>
      </c>
      <c r="P2815" t="str">
        <f>VLOOKUP($D2815,metadata!$B$2:$S$500,13,0)</f>
        <v>Warren</v>
      </c>
      <c r="Q2815">
        <f>VLOOKUP($D2815,metadata!$B$2:$S$500,14,0)</f>
        <v>34.933333333333302</v>
      </c>
      <c r="R2815">
        <f>VLOOKUP($D2815,metadata!$B$2:$S$500,15,0)</f>
        <v>-71.891666999999998</v>
      </c>
      <c r="S2815" t="str">
        <f>VLOOKUP($D2815,metadata!$B$2:$S$500,16,0)</f>
        <v/>
      </c>
      <c r="T2815">
        <f>VLOOKUP($D2815,metadata!$B$2:$S$500,17,0)</f>
        <v>227</v>
      </c>
      <c r="U2815" t="str">
        <f>VLOOKUP($D2815,metadata!$B$2:$S$500,18,0)</f>
        <v/>
      </c>
      <c r="V2815" t="str">
        <f>VLOOKUP($D2815,metadata!$B$2:$Z$500,19,0)</f>
        <v/>
      </c>
      <c r="W2815" t="str">
        <f>VLOOKUP($D2815,metadata!$B$2:$Z$500,20,0)</f>
        <v/>
      </c>
      <c r="X2815" t="str">
        <f>VLOOKUP($D2815,metadata!$B$2:$Z$500,21,0)</f>
        <v/>
      </c>
      <c r="Y2815" t="str">
        <f>VLOOKUP($D2815,metadata!$B$2:$Z$500,22,0)</f>
        <v/>
      </c>
      <c r="Z2815" t="str">
        <f>VLOOKUP($D2815,metadata!$B$2:$Z$500,23,0)</f>
        <v/>
      </c>
      <c r="AA2815" t="str">
        <f>VLOOKUP($D2815,metadata!$B$2:$Z$500,24,0)</f>
        <v/>
      </c>
      <c r="AB2815" t="str">
        <f>VLOOKUP($D2815,metadata!$B$2:$Z$500,25,0)</f>
        <v/>
      </c>
      <c r="AF2815" t="str">
        <f>IF(AE2815="",V2815,AE2815)</f>
        <v/>
      </c>
    </row>
    <row r="2816" spans="3:32" x14ac:dyDescent="0.3">
      <c r="C2816">
        <v>2816</v>
      </c>
      <c r="D2816" t="str">
        <f t="shared" si="77"/>
        <v>62-Brandon</v>
      </c>
      <c r="E2816" t="str">
        <f>VLOOKUP($D2816,metadata!$B$2:$S$500,2,0)</f>
        <v>EERTMOED, GE</v>
      </c>
      <c r="F2816" t="str">
        <f>VLOOKUP($D2816,metadata!$B$2:$S$500,3,0)</f>
        <v>EMBRYONIC DIAPAUSE IN PSOCID, PERIPSOCUS-QUADRIFASCIATUS - PHOTOPERIOD, TEMPERATURE, ONTOGENY AND GEOGRAPHIC VARIATION</v>
      </c>
      <c r="G2816" t="str">
        <f>VLOOKUP($D2816,metadata!$B$2:$S$500,4,0)</f>
        <v>10.1111/j.1365-3032.1978.tb00149.x</v>
      </c>
      <c r="H2816" t="str">
        <f>VLOOKUP($D2816,metadata!$B$2:$S$500,5,0)</f>
        <v>y-ask</v>
      </c>
      <c r="I2816" t="str">
        <f>VLOOKUP($D2816,metadata!$B$2:$S$500,6,0)</f>
        <v>a</v>
      </c>
      <c r="J2816" t="str">
        <f>VLOOKUP($D2816,metadata!$B$2:$S$500,7,0)</f>
        <v>i</v>
      </c>
      <c r="K2816">
        <f>VLOOKUP($D2816,metadata!$B$2:$S$500,8,0)</f>
        <v>15</v>
      </c>
      <c r="L2816">
        <f>VLOOKUP($D2816,metadata!$B$2:$S$500,9,0)</f>
        <v>12</v>
      </c>
      <c r="M2816" t="str">
        <f>VLOOKUP($D2816,metadata!$B$2:$S$500,10,0)</f>
        <v/>
      </c>
      <c r="N2816" t="str">
        <f>VLOOKUP($D2816,metadata!$B$2:$S$500,11,0)</f>
        <v>Peripsocus quadrifasciatus</v>
      </c>
      <c r="O2816" t="str">
        <f>VLOOKUP($D2816,metadata!$B$2:$S$500,12,0)</f>
        <v>psocoptera</v>
      </c>
      <c r="P2816" t="str">
        <f>VLOOKUP($D2816,metadata!$B$2:$S$500,13,0)</f>
        <v>Brandon</v>
      </c>
      <c r="Q2816">
        <f>VLOOKUP($D2816,metadata!$B$2:$S$500,14,0)</f>
        <v>43.933333333333302</v>
      </c>
      <c r="R2816">
        <f>VLOOKUP($D2816,metadata!$B$2:$S$500,15,0)</f>
        <v>-73.075322</v>
      </c>
      <c r="S2816" t="str">
        <f>VLOOKUP($D2816,metadata!$B$2:$S$500,16,0)</f>
        <v/>
      </c>
      <c r="T2816">
        <f>VLOOKUP($D2816,metadata!$B$2:$S$500,17,0)</f>
        <v>189</v>
      </c>
      <c r="U2816" t="str">
        <f>VLOOKUP($D2816,metadata!$B$2:$S$500,18,0)</f>
        <v/>
      </c>
      <c r="V2816" t="str">
        <f>VLOOKUP($D2816,metadata!$B$2:$Z$500,19,0)</f>
        <v/>
      </c>
      <c r="W2816" t="str">
        <f>VLOOKUP($D2816,metadata!$B$2:$Z$500,20,0)</f>
        <v/>
      </c>
      <c r="X2816" t="str">
        <f>VLOOKUP($D2816,metadata!$B$2:$Z$500,21,0)</f>
        <v/>
      </c>
      <c r="Y2816" t="str">
        <f>VLOOKUP($D2816,metadata!$B$2:$Z$500,22,0)</f>
        <v/>
      </c>
      <c r="Z2816" t="str">
        <f>VLOOKUP($D2816,metadata!$B$2:$Z$500,23,0)</f>
        <v/>
      </c>
      <c r="AA2816" t="str">
        <f>VLOOKUP($D2816,metadata!$B$2:$Z$500,24,0)</f>
        <v/>
      </c>
      <c r="AB2816" t="str">
        <f>VLOOKUP($D2816,metadata!$B$2:$Z$500,25,0)</f>
        <v/>
      </c>
      <c r="AF2816" t="str">
        <f>IF(AE2816="",V2816,AE2816)</f>
        <v/>
      </c>
    </row>
    <row r="2817" spans="3:32" x14ac:dyDescent="0.3">
      <c r="C2817">
        <v>2817</v>
      </c>
      <c r="D2817" t="str">
        <f t="shared" si="77"/>
        <v>62-Brandon</v>
      </c>
      <c r="E2817" t="str">
        <f>VLOOKUP($D2817,metadata!$B$2:$S$500,2,0)</f>
        <v>EERTMOED, GE</v>
      </c>
      <c r="F2817" t="str">
        <f>VLOOKUP($D2817,metadata!$B$2:$S$500,3,0)</f>
        <v>EMBRYONIC DIAPAUSE IN PSOCID, PERIPSOCUS-QUADRIFASCIATUS - PHOTOPERIOD, TEMPERATURE, ONTOGENY AND GEOGRAPHIC VARIATION</v>
      </c>
      <c r="G2817" t="str">
        <f>VLOOKUP($D2817,metadata!$B$2:$S$500,4,0)</f>
        <v>10.1111/j.1365-3032.1978.tb00149.x</v>
      </c>
      <c r="H2817" t="str">
        <f>VLOOKUP($D2817,metadata!$B$2:$S$500,5,0)</f>
        <v>y-ask</v>
      </c>
      <c r="I2817" t="str">
        <f>VLOOKUP($D2817,metadata!$B$2:$S$500,6,0)</f>
        <v>a</v>
      </c>
      <c r="J2817" t="str">
        <f>VLOOKUP($D2817,metadata!$B$2:$S$500,7,0)</f>
        <v>i</v>
      </c>
      <c r="K2817">
        <f>VLOOKUP($D2817,metadata!$B$2:$S$500,8,0)</f>
        <v>15</v>
      </c>
      <c r="L2817">
        <f>VLOOKUP($D2817,metadata!$B$2:$S$500,9,0)</f>
        <v>12</v>
      </c>
      <c r="M2817" t="str">
        <f>VLOOKUP($D2817,metadata!$B$2:$S$500,10,0)</f>
        <v/>
      </c>
      <c r="N2817" t="str">
        <f>VLOOKUP($D2817,metadata!$B$2:$S$500,11,0)</f>
        <v>Peripsocus quadrifasciatus</v>
      </c>
      <c r="O2817" t="str">
        <f>VLOOKUP($D2817,metadata!$B$2:$S$500,12,0)</f>
        <v>psocoptera</v>
      </c>
      <c r="P2817" t="str">
        <f>VLOOKUP($D2817,metadata!$B$2:$S$500,13,0)</f>
        <v>Brandon</v>
      </c>
      <c r="Q2817">
        <f>VLOOKUP($D2817,metadata!$B$2:$S$500,14,0)</f>
        <v>43.933333333333302</v>
      </c>
      <c r="R2817">
        <f>VLOOKUP($D2817,metadata!$B$2:$S$500,15,0)</f>
        <v>-73.075322</v>
      </c>
      <c r="S2817" t="str">
        <f>VLOOKUP($D2817,metadata!$B$2:$S$500,16,0)</f>
        <v/>
      </c>
      <c r="T2817">
        <f>VLOOKUP($D2817,metadata!$B$2:$S$500,17,0)</f>
        <v>189</v>
      </c>
      <c r="U2817" t="str">
        <f>VLOOKUP($D2817,metadata!$B$2:$S$500,18,0)</f>
        <v/>
      </c>
      <c r="V2817" t="str">
        <f>VLOOKUP($D2817,metadata!$B$2:$Z$500,19,0)</f>
        <v/>
      </c>
      <c r="W2817" t="str">
        <f>VLOOKUP($D2817,metadata!$B$2:$Z$500,20,0)</f>
        <v/>
      </c>
      <c r="X2817" t="str">
        <f>VLOOKUP($D2817,metadata!$B$2:$Z$500,21,0)</f>
        <v/>
      </c>
      <c r="Y2817" t="str">
        <f>VLOOKUP($D2817,metadata!$B$2:$Z$500,22,0)</f>
        <v/>
      </c>
      <c r="Z2817" t="str">
        <f>VLOOKUP($D2817,metadata!$B$2:$Z$500,23,0)</f>
        <v/>
      </c>
      <c r="AA2817" t="str">
        <f>VLOOKUP($D2817,metadata!$B$2:$Z$500,24,0)</f>
        <v/>
      </c>
      <c r="AB2817" t="str">
        <f>VLOOKUP($D2817,metadata!$B$2:$Z$500,25,0)</f>
        <v/>
      </c>
      <c r="AF2817" t="str">
        <f>IF(AE2817="",V2817,AE2817)</f>
        <v/>
      </c>
    </row>
    <row r="2818" spans="3:32" x14ac:dyDescent="0.3">
      <c r="C2818">
        <v>2818</v>
      </c>
      <c r="D2818" t="str">
        <f t="shared" si="77"/>
        <v>62-Brandon</v>
      </c>
      <c r="E2818" t="str">
        <f>VLOOKUP($D2818,metadata!$B$2:$S$500,2,0)</f>
        <v>EERTMOED, GE</v>
      </c>
      <c r="F2818" t="str">
        <f>VLOOKUP($D2818,metadata!$B$2:$S$500,3,0)</f>
        <v>EMBRYONIC DIAPAUSE IN PSOCID, PERIPSOCUS-QUADRIFASCIATUS - PHOTOPERIOD, TEMPERATURE, ONTOGENY AND GEOGRAPHIC VARIATION</v>
      </c>
      <c r="G2818" t="str">
        <f>VLOOKUP($D2818,metadata!$B$2:$S$500,4,0)</f>
        <v>10.1111/j.1365-3032.1978.tb00149.x</v>
      </c>
      <c r="H2818" t="str">
        <f>VLOOKUP($D2818,metadata!$B$2:$S$500,5,0)</f>
        <v>y-ask</v>
      </c>
      <c r="I2818" t="str">
        <f>VLOOKUP($D2818,metadata!$B$2:$S$500,6,0)</f>
        <v>a</v>
      </c>
      <c r="J2818" t="str">
        <f>VLOOKUP($D2818,metadata!$B$2:$S$500,7,0)</f>
        <v>i</v>
      </c>
      <c r="K2818">
        <f>VLOOKUP($D2818,metadata!$B$2:$S$500,8,0)</f>
        <v>15</v>
      </c>
      <c r="L2818">
        <f>VLOOKUP($D2818,metadata!$B$2:$S$500,9,0)</f>
        <v>12</v>
      </c>
      <c r="M2818" t="str">
        <f>VLOOKUP($D2818,metadata!$B$2:$S$500,10,0)</f>
        <v/>
      </c>
      <c r="N2818" t="str">
        <f>VLOOKUP($D2818,metadata!$B$2:$S$500,11,0)</f>
        <v>Peripsocus quadrifasciatus</v>
      </c>
      <c r="O2818" t="str">
        <f>VLOOKUP($D2818,metadata!$B$2:$S$500,12,0)</f>
        <v>psocoptera</v>
      </c>
      <c r="P2818" t="str">
        <f>VLOOKUP($D2818,metadata!$B$2:$S$500,13,0)</f>
        <v>Brandon</v>
      </c>
      <c r="Q2818">
        <f>VLOOKUP($D2818,metadata!$B$2:$S$500,14,0)</f>
        <v>43.933333333333302</v>
      </c>
      <c r="R2818">
        <f>VLOOKUP($D2818,metadata!$B$2:$S$500,15,0)</f>
        <v>-73.075322</v>
      </c>
      <c r="S2818" t="str">
        <f>VLOOKUP($D2818,metadata!$B$2:$S$500,16,0)</f>
        <v/>
      </c>
      <c r="T2818">
        <f>VLOOKUP($D2818,metadata!$B$2:$S$500,17,0)</f>
        <v>189</v>
      </c>
      <c r="U2818" t="str">
        <f>VLOOKUP($D2818,metadata!$B$2:$S$500,18,0)</f>
        <v/>
      </c>
      <c r="V2818" t="str">
        <f>VLOOKUP($D2818,metadata!$B$2:$Z$500,19,0)</f>
        <v/>
      </c>
      <c r="W2818" t="str">
        <f>VLOOKUP($D2818,metadata!$B$2:$Z$500,20,0)</f>
        <v/>
      </c>
      <c r="X2818" t="str">
        <f>VLOOKUP($D2818,metadata!$B$2:$Z$500,21,0)</f>
        <v/>
      </c>
      <c r="Y2818" t="str">
        <f>VLOOKUP($D2818,metadata!$B$2:$Z$500,22,0)</f>
        <v/>
      </c>
      <c r="Z2818" t="str">
        <f>VLOOKUP($D2818,metadata!$B$2:$Z$500,23,0)</f>
        <v/>
      </c>
      <c r="AA2818" t="str">
        <f>VLOOKUP($D2818,metadata!$B$2:$Z$500,24,0)</f>
        <v/>
      </c>
      <c r="AB2818" t="str">
        <f>VLOOKUP($D2818,metadata!$B$2:$Z$500,25,0)</f>
        <v/>
      </c>
      <c r="AF2818" t="str">
        <f>IF(AE2818="",V2818,AE2818)</f>
        <v/>
      </c>
    </row>
    <row r="2819" spans="3:32" x14ac:dyDescent="0.3">
      <c r="C2819">
        <v>2819</v>
      </c>
      <c r="D2819" t="str">
        <f t="shared" si="77"/>
        <v>62-Brandon</v>
      </c>
      <c r="E2819" t="str">
        <f>VLOOKUP($D2819,metadata!$B$2:$S$500,2,0)</f>
        <v>EERTMOED, GE</v>
      </c>
      <c r="F2819" t="str">
        <f>VLOOKUP($D2819,metadata!$B$2:$S$500,3,0)</f>
        <v>EMBRYONIC DIAPAUSE IN PSOCID, PERIPSOCUS-QUADRIFASCIATUS - PHOTOPERIOD, TEMPERATURE, ONTOGENY AND GEOGRAPHIC VARIATION</v>
      </c>
      <c r="G2819" t="str">
        <f>VLOOKUP($D2819,metadata!$B$2:$S$500,4,0)</f>
        <v>10.1111/j.1365-3032.1978.tb00149.x</v>
      </c>
      <c r="H2819" t="str">
        <f>VLOOKUP($D2819,metadata!$B$2:$S$500,5,0)</f>
        <v>y-ask</v>
      </c>
      <c r="I2819" t="str">
        <f>VLOOKUP($D2819,metadata!$B$2:$S$500,6,0)</f>
        <v>a</v>
      </c>
      <c r="J2819" t="str">
        <f>VLOOKUP($D2819,metadata!$B$2:$S$500,7,0)</f>
        <v>i</v>
      </c>
      <c r="K2819">
        <f>VLOOKUP($D2819,metadata!$B$2:$S$500,8,0)</f>
        <v>15</v>
      </c>
      <c r="L2819">
        <f>VLOOKUP($D2819,metadata!$B$2:$S$500,9,0)</f>
        <v>12</v>
      </c>
      <c r="M2819" t="str">
        <f>VLOOKUP($D2819,metadata!$B$2:$S$500,10,0)</f>
        <v/>
      </c>
      <c r="N2819" t="str">
        <f>VLOOKUP($D2819,metadata!$B$2:$S$500,11,0)</f>
        <v>Peripsocus quadrifasciatus</v>
      </c>
      <c r="O2819" t="str">
        <f>VLOOKUP($D2819,metadata!$B$2:$S$500,12,0)</f>
        <v>psocoptera</v>
      </c>
      <c r="P2819" t="str">
        <f>VLOOKUP($D2819,metadata!$B$2:$S$500,13,0)</f>
        <v>Brandon</v>
      </c>
      <c r="Q2819">
        <f>VLOOKUP($D2819,metadata!$B$2:$S$500,14,0)</f>
        <v>43.933333333333302</v>
      </c>
      <c r="R2819">
        <f>VLOOKUP($D2819,metadata!$B$2:$S$500,15,0)</f>
        <v>-73.075322</v>
      </c>
      <c r="S2819" t="str">
        <f>VLOOKUP($D2819,metadata!$B$2:$S$500,16,0)</f>
        <v/>
      </c>
      <c r="T2819">
        <f>VLOOKUP($D2819,metadata!$B$2:$S$500,17,0)</f>
        <v>189</v>
      </c>
      <c r="U2819" t="str">
        <f>VLOOKUP($D2819,metadata!$B$2:$S$500,18,0)</f>
        <v/>
      </c>
      <c r="V2819" t="str">
        <f>VLOOKUP($D2819,metadata!$B$2:$Z$500,19,0)</f>
        <v/>
      </c>
      <c r="W2819" t="str">
        <f>VLOOKUP($D2819,metadata!$B$2:$Z$500,20,0)</f>
        <v/>
      </c>
      <c r="X2819" t="str">
        <f>VLOOKUP($D2819,metadata!$B$2:$Z$500,21,0)</f>
        <v/>
      </c>
      <c r="Y2819" t="str">
        <f>VLOOKUP($D2819,metadata!$B$2:$Z$500,22,0)</f>
        <v/>
      </c>
      <c r="Z2819" t="str">
        <f>VLOOKUP($D2819,metadata!$B$2:$Z$500,23,0)</f>
        <v/>
      </c>
      <c r="AA2819" t="str">
        <f>VLOOKUP($D2819,metadata!$B$2:$Z$500,24,0)</f>
        <v/>
      </c>
      <c r="AB2819" t="str">
        <f>VLOOKUP($D2819,metadata!$B$2:$Z$500,25,0)</f>
        <v/>
      </c>
      <c r="AF2819" t="str">
        <f>IF(AE2819="",V2819,AE2819)</f>
        <v/>
      </c>
    </row>
    <row r="2820" spans="3:32" x14ac:dyDescent="0.3">
      <c r="C2820">
        <v>2820</v>
      </c>
      <c r="D2820" t="str">
        <f t="shared" si="77"/>
        <v>62-Brandon</v>
      </c>
      <c r="E2820" t="str">
        <f>VLOOKUP($D2820,metadata!$B$2:$S$500,2,0)</f>
        <v>EERTMOED, GE</v>
      </c>
      <c r="F2820" t="str">
        <f>VLOOKUP($D2820,metadata!$B$2:$S$500,3,0)</f>
        <v>EMBRYONIC DIAPAUSE IN PSOCID, PERIPSOCUS-QUADRIFASCIATUS - PHOTOPERIOD, TEMPERATURE, ONTOGENY AND GEOGRAPHIC VARIATION</v>
      </c>
      <c r="G2820" t="str">
        <f>VLOOKUP($D2820,metadata!$B$2:$S$500,4,0)</f>
        <v>10.1111/j.1365-3032.1978.tb00149.x</v>
      </c>
      <c r="H2820" t="str">
        <f>VLOOKUP($D2820,metadata!$B$2:$S$500,5,0)</f>
        <v>y-ask</v>
      </c>
      <c r="I2820" t="str">
        <f>VLOOKUP($D2820,metadata!$B$2:$S$500,6,0)</f>
        <v>a</v>
      </c>
      <c r="J2820" t="str">
        <f>VLOOKUP($D2820,metadata!$B$2:$S$500,7,0)</f>
        <v>i</v>
      </c>
      <c r="K2820">
        <f>VLOOKUP($D2820,metadata!$B$2:$S$500,8,0)</f>
        <v>15</v>
      </c>
      <c r="L2820">
        <f>VLOOKUP($D2820,metadata!$B$2:$S$500,9,0)</f>
        <v>12</v>
      </c>
      <c r="M2820" t="str">
        <f>VLOOKUP($D2820,metadata!$B$2:$S$500,10,0)</f>
        <v/>
      </c>
      <c r="N2820" t="str">
        <f>VLOOKUP($D2820,metadata!$B$2:$S$500,11,0)</f>
        <v>Peripsocus quadrifasciatus</v>
      </c>
      <c r="O2820" t="str">
        <f>VLOOKUP($D2820,metadata!$B$2:$S$500,12,0)</f>
        <v>psocoptera</v>
      </c>
      <c r="P2820" t="str">
        <f>VLOOKUP($D2820,metadata!$B$2:$S$500,13,0)</f>
        <v>Brandon</v>
      </c>
      <c r="Q2820">
        <f>VLOOKUP($D2820,metadata!$B$2:$S$500,14,0)</f>
        <v>43.933333333333302</v>
      </c>
      <c r="R2820">
        <f>VLOOKUP($D2820,metadata!$B$2:$S$500,15,0)</f>
        <v>-73.075322</v>
      </c>
      <c r="S2820" t="str">
        <f>VLOOKUP($D2820,metadata!$B$2:$S$500,16,0)</f>
        <v/>
      </c>
      <c r="T2820">
        <f>VLOOKUP($D2820,metadata!$B$2:$S$500,17,0)</f>
        <v>189</v>
      </c>
      <c r="U2820" t="str">
        <f>VLOOKUP($D2820,metadata!$B$2:$S$500,18,0)</f>
        <v/>
      </c>
      <c r="V2820" t="str">
        <f>VLOOKUP($D2820,metadata!$B$2:$Z$500,19,0)</f>
        <v/>
      </c>
      <c r="W2820" t="str">
        <f>VLOOKUP($D2820,metadata!$B$2:$Z$500,20,0)</f>
        <v/>
      </c>
      <c r="X2820" t="str">
        <f>VLOOKUP($D2820,metadata!$B$2:$Z$500,21,0)</f>
        <v/>
      </c>
      <c r="Y2820" t="str">
        <f>VLOOKUP($D2820,metadata!$B$2:$Z$500,22,0)</f>
        <v/>
      </c>
      <c r="Z2820" t="str">
        <f>VLOOKUP($D2820,metadata!$B$2:$Z$500,23,0)</f>
        <v/>
      </c>
      <c r="AA2820" t="str">
        <f>VLOOKUP($D2820,metadata!$B$2:$Z$500,24,0)</f>
        <v/>
      </c>
      <c r="AB2820" t="str">
        <f>VLOOKUP($D2820,metadata!$B$2:$Z$500,25,0)</f>
        <v/>
      </c>
      <c r="AF2820" t="str">
        <f>IF(AE2820="",V2820,AE2820)</f>
        <v/>
      </c>
    </row>
    <row r="2821" spans="3:32" x14ac:dyDescent="0.3">
      <c r="C2821">
        <v>2821</v>
      </c>
      <c r="D2821" t="str">
        <f t="shared" si="77"/>
        <v>62-Brandon</v>
      </c>
      <c r="E2821" t="str">
        <f>VLOOKUP($D2821,metadata!$B$2:$S$500,2,0)</f>
        <v>EERTMOED, GE</v>
      </c>
      <c r="F2821" t="str">
        <f>VLOOKUP($D2821,metadata!$B$2:$S$500,3,0)</f>
        <v>EMBRYONIC DIAPAUSE IN PSOCID, PERIPSOCUS-QUADRIFASCIATUS - PHOTOPERIOD, TEMPERATURE, ONTOGENY AND GEOGRAPHIC VARIATION</v>
      </c>
      <c r="G2821" t="str">
        <f>VLOOKUP($D2821,metadata!$B$2:$S$500,4,0)</f>
        <v>10.1111/j.1365-3032.1978.tb00149.x</v>
      </c>
      <c r="H2821" t="str">
        <f>VLOOKUP($D2821,metadata!$B$2:$S$500,5,0)</f>
        <v>y-ask</v>
      </c>
      <c r="I2821" t="str">
        <f>VLOOKUP($D2821,metadata!$B$2:$S$500,6,0)</f>
        <v>a</v>
      </c>
      <c r="J2821" t="str">
        <f>VLOOKUP($D2821,metadata!$B$2:$S$500,7,0)</f>
        <v>i</v>
      </c>
      <c r="K2821">
        <f>VLOOKUP($D2821,metadata!$B$2:$S$500,8,0)</f>
        <v>15</v>
      </c>
      <c r="L2821">
        <f>VLOOKUP($D2821,metadata!$B$2:$S$500,9,0)</f>
        <v>12</v>
      </c>
      <c r="M2821" t="str">
        <f>VLOOKUP($D2821,metadata!$B$2:$S$500,10,0)</f>
        <v/>
      </c>
      <c r="N2821" t="str">
        <f>VLOOKUP($D2821,metadata!$B$2:$S$500,11,0)</f>
        <v>Peripsocus quadrifasciatus</v>
      </c>
      <c r="O2821" t="str">
        <f>VLOOKUP($D2821,metadata!$B$2:$S$500,12,0)</f>
        <v>psocoptera</v>
      </c>
      <c r="P2821" t="str">
        <f>VLOOKUP($D2821,metadata!$B$2:$S$500,13,0)</f>
        <v>Brandon</v>
      </c>
      <c r="Q2821">
        <f>VLOOKUP($D2821,metadata!$B$2:$S$500,14,0)</f>
        <v>43.933333333333302</v>
      </c>
      <c r="R2821">
        <f>VLOOKUP($D2821,metadata!$B$2:$S$500,15,0)</f>
        <v>-73.075322</v>
      </c>
      <c r="S2821" t="str">
        <f>VLOOKUP($D2821,metadata!$B$2:$S$500,16,0)</f>
        <v/>
      </c>
      <c r="T2821">
        <f>VLOOKUP($D2821,metadata!$B$2:$S$500,17,0)</f>
        <v>189</v>
      </c>
      <c r="U2821" t="str">
        <f>VLOOKUP($D2821,metadata!$B$2:$S$500,18,0)</f>
        <v/>
      </c>
      <c r="V2821" t="str">
        <f>VLOOKUP($D2821,metadata!$B$2:$Z$500,19,0)</f>
        <v/>
      </c>
      <c r="W2821" t="str">
        <f>VLOOKUP($D2821,metadata!$B$2:$Z$500,20,0)</f>
        <v/>
      </c>
      <c r="X2821" t="str">
        <f>VLOOKUP($D2821,metadata!$B$2:$Z$500,21,0)</f>
        <v/>
      </c>
      <c r="Y2821" t="str">
        <f>VLOOKUP($D2821,metadata!$B$2:$Z$500,22,0)</f>
        <v/>
      </c>
      <c r="Z2821" t="str">
        <f>VLOOKUP($D2821,metadata!$B$2:$Z$500,23,0)</f>
        <v/>
      </c>
      <c r="AA2821" t="str">
        <f>VLOOKUP($D2821,metadata!$B$2:$Z$500,24,0)</f>
        <v/>
      </c>
      <c r="AB2821" t="str">
        <f>VLOOKUP($D2821,metadata!$B$2:$Z$500,25,0)</f>
        <v/>
      </c>
      <c r="AF2821" t="str">
        <f>IF(AE2821="",V2821,AE2821)</f>
        <v/>
      </c>
    </row>
    <row r="2822" spans="3:32" x14ac:dyDescent="0.3">
      <c r="C2822">
        <v>2822</v>
      </c>
      <c r="D2822" t="str">
        <f t="shared" si="77"/>
        <v>62-Brandon</v>
      </c>
      <c r="E2822" t="str">
        <f>VLOOKUP($D2822,metadata!$B$2:$S$500,2,0)</f>
        <v>EERTMOED, GE</v>
      </c>
      <c r="F2822" t="str">
        <f>VLOOKUP($D2822,metadata!$B$2:$S$500,3,0)</f>
        <v>EMBRYONIC DIAPAUSE IN PSOCID, PERIPSOCUS-QUADRIFASCIATUS - PHOTOPERIOD, TEMPERATURE, ONTOGENY AND GEOGRAPHIC VARIATION</v>
      </c>
      <c r="G2822" t="str">
        <f>VLOOKUP($D2822,metadata!$B$2:$S$500,4,0)</f>
        <v>10.1111/j.1365-3032.1978.tb00149.x</v>
      </c>
      <c r="H2822" t="str">
        <f>VLOOKUP($D2822,metadata!$B$2:$S$500,5,0)</f>
        <v>y-ask</v>
      </c>
      <c r="I2822" t="str">
        <f>VLOOKUP($D2822,metadata!$B$2:$S$500,6,0)</f>
        <v>a</v>
      </c>
      <c r="J2822" t="str">
        <f>VLOOKUP($D2822,metadata!$B$2:$S$500,7,0)</f>
        <v>i</v>
      </c>
      <c r="K2822">
        <f>VLOOKUP($D2822,metadata!$B$2:$S$500,8,0)</f>
        <v>15</v>
      </c>
      <c r="L2822">
        <f>VLOOKUP($D2822,metadata!$B$2:$S$500,9,0)</f>
        <v>12</v>
      </c>
      <c r="M2822" t="str">
        <f>VLOOKUP($D2822,metadata!$B$2:$S$500,10,0)</f>
        <v/>
      </c>
      <c r="N2822" t="str">
        <f>VLOOKUP($D2822,metadata!$B$2:$S$500,11,0)</f>
        <v>Peripsocus quadrifasciatus</v>
      </c>
      <c r="O2822" t="str">
        <f>VLOOKUP($D2822,metadata!$B$2:$S$500,12,0)</f>
        <v>psocoptera</v>
      </c>
      <c r="P2822" t="str">
        <f>VLOOKUP($D2822,metadata!$B$2:$S$500,13,0)</f>
        <v>Brandon</v>
      </c>
      <c r="Q2822">
        <f>VLOOKUP($D2822,metadata!$B$2:$S$500,14,0)</f>
        <v>43.933333333333302</v>
      </c>
      <c r="R2822">
        <f>VLOOKUP($D2822,metadata!$B$2:$S$500,15,0)</f>
        <v>-73.075322</v>
      </c>
      <c r="S2822" t="str">
        <f>VLOOKUP($D2822,metadata!$B$2:$S$500,16,0)</f>
        <v/>
      </c>
      <c r="T2822">
        <f>VLOOKUP($D2822,metadata!$B$2:$S$500,17,0)</f>
        <v>189</v>
      </c>
      <c r="U2822" t="str">
        <f>VLOOKUP($D2822,metadata!$B$2:$S$500,18,0)</f>
        <v/>
      </c>
      <c r="V2822" t="str">
        <f>VLOOKUP($D2822,metadata!$B$2:$Z$500,19,0)</f>
        <v/>
      </c>
      <c r="W2822" t="str">
        <f>VLOOKUP($D2822,metadata!$B$2:$Z$500,20,0)</f>
        <v/>
      </c>
      <c r="X2822" t="str">
        <f>VLOOKUP($D2822,metadata!$B$2:$Z$500,21,0)</f>
        <v/>
      </c>
      <c r="Y2822" t="str">
        <f>VLOOKUP($D2822,metadata!$B$2:$Z$500,22,0)</f>
        <v/>
      </c>
      <c r="Z2822" t="str">
        <f>VLOOKUP($D2822,metadata!$B$2:$Z$500,23,0)</f>
        <v/>
      </c>
      <c r="AA2822" t="str">
        <f>VLOOKUP($D2822,metadata!$B$2:$Z$500,24,0)</f>
        <v/>
      </c>
      <c r="AB2822" t="str">
        <f>VLOOKUP($D2822,metadata!$B$2:$Z$500,25,0)</f>
        <v/>
      </c>
      <c r="AF2822" t="str">
        <f>IF(AE2822="",V2822,AE2822)</f>
        <v/>
      </c>
    </row>
    <row r="2823" spans="3:32" x14ac:dyDescent="0.3">
      <c r="C2823">
        <v>2823</v>
      </c>
      <c r="D2823" t="str">
        <f t="shared" si="77"/>
        <v>62-Brandon</v>
      </c>
      <c r="E2823" t="str">
        <f>VLOOKUP($D2823,metadata!$B$2:$S$500,2,0)</f>
        <v>EERTMOED, GE</v>
      </c>
      <c r="F2823" t="str">
        <f>VLOOKUP($D2823,metadata!$B$2:$S$500,3,0)</f>
        <v>EMBRYONIC DIAPAUSE IN PSOCID, PERIPSOCUS-QUADRIFASCIATUS - PHOTOPERIOD, TEMPERATURE, ONTOGENY AND GEOGRAPHIC VARIATION</v>
      </c>
      <c r="G2823" t="str">
        <f>VLOOKUP($D2823,metadata!$B$2:$S$500,4,0)</f>
        <v>10.1111/j.1365-3032.1978.tb00149.x</v>
      </c>
      <c r="H2823" t="str">
        <f>VLOOKUP($D2823,metadata!$B$2:$S$500,5,0)</f>
        <v>y-ask</v>
      </c>
      <c r="I2823" t="str">
        <f>VLOOKUP($D2823,metadata!$B$2:$S$500,6,0)</f>
        <v>a</v>
      </c>
      <c r="J2823" t="str">
        <f>VLOOKUP($D2823,metadata!$B$2:$S$500,7,0)</f>
        <v>i</v>
      </c>
      <c r="K2823">
        <f>VLOOKUP($D2823,metadata!$B$2:$S$500,8,0)</f>
        <v>15</v>
      </c>
      <c r="L2823">
        <f>VLOOKUP($D2823,metadata!$B$2:$S$500,9,0)</f>
        <v>12</v>
      </c>
      <c r="M2823" t="str">
        <f>VLOOKUP($D2823,metadata!$B$2:$S$500,10,0)</f>
        <v/>
      </c>
      <c r="N2823" t="str">
        <f>VLOOKUP($D2823,metadata!$B$2:$S$500,11,0)</f>
        <v>Peripsocus quadrifasciatus</v>
      </c>
      <c r="O2823" t="str">
        <f>VLOOKUP($D2823,metadata!$B$2:$S$500,12,0)</f>
        <v>psocoptera</v>
      </c>
      <c r="P2823" t="str">
        <f>VLOOKUP($D2823,metadata!$B$2:$S$500,13,0)</f>
        <v>Brandon</v>
      </c>
      <c r="Q2823">
        <f>VLOOKUP($D2823,metadata!$B$2:$S$500,14,0)</f>
        <v>43.933333333333302</v>
      </c>
      <c r="R2823">
        <f>VLOOKUP($D2823,metadata!$B$2:$S$500,15,0)</f>
        <v>-73.075322</v>
      </c>
      <c r="S2823" t="str">
        <f>VLOOKUP($D2823,metadata!$B$2:$S$500,16,0)</f>
        <v/>
      </c>
      <c r="T2823">
        <f>VLOOKUP($D2823,metadata!$B$2:$S$500,17,0)</f>
        <v>189</v>
      </c>
      <c r="U2823" t="str">
        <f>VLOOKUP($D2823,metadata!$B$2:$S$500,18,0)</f>
        <v/>
      </c>
      <c r="V2823" t="str">
        <f>VLOOKUP($D2823,metadata!$B$2:$Z$500,19,0)</f>
        <v/>
      </c>
      <c r="W2823" t="str">
        <f>VLOOKUP($D2823,metadata!$B$2:$Z$500,20,0)</f>
        <v/>
      </c>
      <c r="X2823" t="str">
        <f>VLOOKUP($D2823,metadata!$B$2:$Z$500,21,0)</f>
        <v/>
      </c>
      <c r="Y2823" t="str">
        <f>VLOOKUP($D2823,metadata!$B$2:$Z$500,22,0)</f>
        <v/>
      </c>
      <c r="Z2823" t="str">
        <f>VLOOKUP($D2823,metadata!$B$2:$Z$500,23,0)</f>
        <v/>
      </c>
      <c r="AA2823" t="str">
        <f>VLOOKUP($D2823,metadata!$B$2:$Z$500,24,0)</f>
        <v/>
      </c>
      <c r="AB2823" t="str">
        <f>VLOOKUP($D2823,metadata!$B$2:$Z$500,25,0)</f>
        <v/>
      </c>
      <c r="AF2823" t="str">
        <f>IF(AE2823="",V2823,AE2823)</f>
        <v/>
      </c>
    </row>
    <row r="2824" spans="3:32" x14ac:dyDescent="0.3">
      <c r="C2824">
        <v>2824</v>
      </c>
      <c r="D2824" t="str">
        <f t="shared" si="77"/>
        <v>62-Brandon</v>
      </c>
      <c r="E2824" t="str">
        <f>VLOOKUP($D2824,metadata!$B$2:$S$500,2,0)</f>
        <v>EERTMOED, GE</v>
      </c>
      <c r="F2824" t="str">
        <f>VLOOKUP($D2824,metadata!$B$2:$S$500,3,0)</f>
        <v>EMBRYONIC DIAPAUSE IN PSOCID, PERIPSOCUS-QUADRIFASCIATUS - PHOTOPERIOD, TEMPERATURE, ONTOGENY AND GEOGRAPHIC VARIATION</v>
      </c>
      <c r="G2824" t="str">
        <f>VLOOKUP($D2824,metadata!$B$2:$S$500,4,0)</f>
        <v>10.1111/j.1365-3032.1978.tb00149.x</v>
      </c>
      <c r="H2824" t="str">
        <f>VLOOKUP($D2824,metadata!$B$2:$S$500,5,0)</f>
        <v>y-ask</v>
      </c>
      <c r="I2824" t="str">
        <f>VLOOKUP($D2824,metadata!$B$2:$S$500,6,0)</f>
        <v>a</v>
      </c>
      <c r="J2824" t="str">
        <f>VLOOKUP($D2824,metadata!$B$2:$S$500,7,0)</f>
        <v>i</v>
      </c>
      <c r="K2824">
        <f>VLOOKUP($D2824,metadata!$B$2:$S$500,8,0)</f>
        <v>15</v>
      </c>
      <c r="L2824">
        <f>VLOOKUP($D2824,metadata!$B$2:$S$500,9,0)</f>
        <v>12</v>
      </c>
      <c r="M2824" t="str">
        <f>VLOOKUP($D2824,metadata!$B$2:$S$500,10,0)</f>
        <v/>
      </c>
      <c r="N2824" t="str">
        <f>VLOOKUP($D2824,metadata!$B$2:$S$500,11,0)</f>
        <v>Peripsocus quadrifasciatus</v>
      </c>
      <c r="O2824" t="str">
        <f>VLOOKUP($D2824,metadata!$B$2:$S$500,12,0)</f>
        <v>psocoptera</v>
      </c>
      <c r="P2824" t="str">
        <f>VLOOKUP($D2824,metadata!$B$2:$S$500,13,0)</f>
        <v>Brandon</v>
      </c>
      <c r="Q2824">
        <f>VLOOKUP($D2824,metadata!$B$2:$S$500,14,0)</f>
        <v>43.933333333333302</v>
      </c>
      <c r="R2824">
        <f>VLOOKUP($D2824,metadata!$B$2:$S$500,15,0)</f>
        <v>-73.075322</v>
      </c>
      <c r="S2824" t="str">
        <f>VLOOKUP($D2824,metadata!$B$2:$S$500,16,0)</f>
        <v/>
      </c>
      <c r="T2824">
        <f>VLOOKUP($D2824,metadata!$B$2:$S$500,17,0)</f>
        <v>189</v>
      </c>
      <c r="U2824" t="str">
        <f>VLOOKUP($D2824,metadata!$B$2:$S$500,18,0)</f>
        <v/>
      </c>
      <c r="V2824" t="str">
        <f>VLOOKUP($D2824,metadata!$B$2:$Z$500,19,0)</f>
        <v/>
      </c>
      <c r="W2824" t="str">
        <f>VLOOKUP($D2824,metadata!$B$2:$Z$500,20,0)</f>
        <v/>
      </c>
      <c r="X2824" t="str">
        <f>VLOOKUP($D2824,metadata!$B$2:$Z$500,21,0)</f>
        <v/>
      </c>
      <c r="Y2824" t="str">
        <f>VLOOKUP($D2824,metadata!$B$2:$Z$500,22,0)</f>
        <v/>
      </c>
      <c r="Z2824" t="str">
        <f>VLOOKUP($D2824,metadata!$B$2:$Z$500,23,0)</f>
        <v/>
      </c>
      <c r="AA2824" t="str">
        <f>VLOOKUP($D2824,metadata!$B$2:$Z$500,24,0)</f>
        <v/>
      </c>
      <c r="AB2824" t="str">
        <f>VLOOKUP($D2824,metadata!$B$2:$Z$500,25,0)</f>
        <v/>
      </c>
      <c r="AF2824" t="str">
        <f>IF(AE2824="",V2824,AE2824)</f>
        <v/>
      </c>
    </row>
    <row r="2825" spans="3:32" x14ac:dyDescent="0.3">
      <c r="C2825">
        <v>2825</v>
      </c>
      <c r="D2825" t="str">
        <f t="shared" si="77"/>
        <v>62-Brandon</v>
      </c>
      <c r="E2825" t="str">
        <f>VLOOKUP($D2825,metadata!$B$2:$S$500,2,0)</f>
        <v>EERTMOED, GE</v>
      </c>
      <c r="F2825" t="str">
        <f>VLOOKUP($D2825,metadata!$B$2:$S$500,3,0)</f>
        <v>EMBRYONIC DIAPAUSE IN PSOCID, PERIPSOCUS-QUADRIFASCIATUS - PHOTOPERIOD, TEMPERATURE, ONTOGENY AND GEOGRAPHIC VARIATION</v>
      </c>
      <c r="G2825" t="str">
        <f>VLOOKUP($D2825,metadata!$B$2:$S$500,4,0)</f>
        <v>10.1111/j.1365-3032.1978.tb00149.x</v>
      </c>
      <c r="H2825" t="str">
        <f>VLOOKUP($D2825,metadata!$B$2:$S$500,5,0)</f>
        <v>y-ask</v>
      </c>
      <c r="I2825" t="str">
        <f>VLOOKUP($D2825,metadata!$B$2:$S$500,6,0)</f>
        <v>a</v>
      </c>
      <c r="J2825" t="str">
        <f>VLOOKUP($D2825,metadata!$B$2:$S$500,7,0)</f>
        <v>i</v>
      </c>
      <c r="K2825">
        <f>VLOOKUP($D2825,metadata!$B$2:$S$500,8,0)</f>
        <v>15</v>
      </c>
      <c r="L2825">
        <f>VLOOKUP($D2825,metadata!$B$2:$S$500,9,0)</f>
        <v>12</v>
      </c>
      <c r="M2825" t="str">
        <f>VLOOKUP($D2825,metadata!$B$2:$S$500,10,0)</f>
        <v/>
      </c>
      <c r="N2825" t="str">
        <f>VLOOKUP($D2825,metadata!$B$2:$S$500,11,0)</f>
        <v>Peripsocus quadrifasciatus</v>
      </c>
      <c r="O2825" t="str">
        <f>VLOOKUP($D2825,metadata!$B$2:$S$500,12,0)</f>
        <v>psocoptera</v>
      </c>
      <c r="P2825" t="str">
        <f>VLOOKUP($D2825,metadata!$B$2:$S$500,13,0)</f>
        <v>Brandon</v>
      </c>
      <c r="Q2825">
        <f>VLOOKUP($D2825,metadata!$B$2:$S$500,14,0)</f>
        <v>43.933333333333302</v>
      </c>
      <c r="R2825">
        <f>VLOOKUP($D2825,metadata!$B$2:$S$500,15,0)</f>
        <v>-73.075322</v>
      </c>
      <c r="S2825" t="str">
        <f>VLOOKUP($D2825,metadata!$B$2:$S$500,16,0)</f>
        <v/>
      </c>
      <c r="T2825">
        <f>VLOOKUP($D2825,metadata!$B$2:$S$500,17,0)</f>
        <v>189</v>
      </c>
      <c r="U2825" t="str">
        <f>VLOOKUP($D2825,metadata!$B$2:$S$500,18,0)</f>
        <v/>
      </c>
      <c r="V2825" t="str">
        <f>VLOOKUP($D2825,metadata!$B$2:$Z$500,19,0)</f>
        <v/>
      </c>
      <c r="W2825" t="str">
        <f>VLOOKUP($D2825,metadata!$B$2:$Z$500,20,0)</f>
        <v/>
      </c>
      <c r="X2825" t="str">
        <f>VLOOKUP($D2825,metadata!$B$2:$Z$500,21,0)</f>
        <v/>
      </c>
      <c r="Y2825" t="str">
        <f>VLOOKUP($D2825,metadata!$B$2:$Z$500,22,0)</f>
        <v/>
      </c>
      <c r="Z2825" t="str">
        <f>VLOOKUP($D2825,metadata!$B$2:$Z$500,23,0)</f>
        <v/>
      </c>
      <c r="AA2825" t="str">
        <f>VLOOKUP($D2825,metadata!$B$2:$Z$500,24,0)</f>
        <v/>
      </c>
      <c r="AB2825" t="str">
        <f>VLOOKUP($D2825,metadata!$B$2:$Z$500,25,0)</f>
        <v/>
      </c>
      <c r="AF2825" t="str">
        <f>IF(AE2825="",V2825,AE2825)</f>
        <v/>
      </c>
    </row>
    <row r="2826" spans="3:32" x14ac:dyDescent="0.3">
      <c r="C2826">
        <v>2826</v>
      </c>
      <c r="D2826" t="str">
        <f t="shared" si="77"/>
        <v>62-Brandon</v>
      </c>
      <c r="E2826" t="str">
        <f>VLOOKUP($D2826,metadata!$B$2:$S$500,2,0)</f>
        <v>EERTMOED, GE</v>
      </c>
      <c r="F2826" t="str">
        <f>VLOOKUP($D2826,metadata!$B$2:$S$500,3,0)</f>
        <v>EMBRYONIC DIAPAUSE IN PSOCID, PERIPSOCUS-QUADRIFASCIATUS - PHOTOPERIOD, TEMPERATURE, ONTOGENY AND GEOGRAPHIC VARIATION</v>
      </c>
      <c r="G2826" t="str">
        <f>VLOOKUP($D2826,metadata!$B$2:$S$500,4,0)</f>
        <v>10.1111/j.1365-3032.1978.tb00149.x</v>
      </c>
      <c r="H2826" t="str">
        <f>VLOOKUP($D2826,metadata!$B$2:$S$500,5,0)</f>
        <v>y-ask</v>
      </c>
      <c r="I2826" t="str">
        <f>VLOOKUP($D2826,metadata!$B$2:$S$500,6,0)</f>
        <v>a</v>
      </c>
      <c r="J2826" t="str">
        <f>VLOOKUP($D2826,metadata!$B$2:$S$500,7,0)</f>
        <v>i</v>
      </c>
      <c r="K2826">
        <f>VLOOKUP($D2826,metadata!$B$2:$S$500,8,0)</f>
        <v>15</v>
      </c>
      <c r="L2826">
        <f>VLOOKUP($D2826,metadata!$B$2:$S$500,9,0)</f>
        <v>12</v>
      </c>
      <c r="M2826" t="str">
        <f>VLOOKUP($D2826,metadata!$B$2:$S$500,10,0)</f>
        <v/>
      </c>
      <c r="N2826" t="str">
        <f>VLOOKUP($D2826,metadata!$B$2:$S$500,11,0)</f>
        <v>Peripsocus quadrifasciatus</v>
      </c>
      <c r="O2826" t="str">
        <f>VLOOKUP($D2826,metadata!$B$2:$S$500,12,0)</f>
        <v>psocoptera</v>
      </c>
      <c r="P2826" t="str">
        <f>VLOOKUP($D2826,metadata!$B$2:$S$500,13,0)</f>
        <v>Brandon</v>
      </c>
      <c r="Q2826">
        <f>VLOOKUP($D2826,metadata!$B$2:$S$500,14,0)</f>
        <v>43.933333333333302</v>
      </c>
      <c r="R2826">
        <f>VLOOKUP($D2826,metadata!$B$2:$S$500,15,0)</f>
        <v>-73.075322</v>
      </c>
      <c r="S2826" t="str">
        <f>VLOOKUP($D2826,metadata!$B$2:$S$500,16,0)</f>
        <v/>
      </c>
      <c r="T2826">
        <f>VLOOKUP($D2826,metadata!$B$2:$S$500,17,0)</f>
        <v>189</v>
      </c>
      <c r="U2826" t="str">
        <f>VLOOKUP($D2826,metadata!$B$2:$S$500,18,0)</f>
        <v/>
      </c>
      <c r="V2826" t="str">
        <f>VLOOKUP($D2826,metadata!$B$2:$Z$500,19,0)</f>
        <v/>
      </c>
      <c r="W2826" t="str">
        <f>VLOOKUP($D2826,metadata!$B$2:$Z$500,20,0)</f>
        <v/>
      </c>
      <c r="X2826" t="str">
        <f>VLOOKUP($D2826,metadata!$B$2:$Z$500,21,0)</f>
        <v/>
      </c>
      <c r="Y2826" t="str">
        <f>VLOOKUP($D2826,metadata!$B$2:$Z$500,22,0)</f>
        <v/>
      </c>
      <c r="Z2826" t="str">
        <f>VLOOKUP($D2826,metadata!$B$2:$Z$500,23,0)</f>
        <v/>
      </c>
      <c r="AA2826" t="str">
        <f>VLOOKUP($D2826,metadata!$B$2:$Z$500,24,0)</f>
        <v/>
      </c>
      <c r="AB2826" t="str">
        <f>VLOOKUP($D2826,metadata!$B$2:$Z$500,25,0)</f>
        <v/>
      </c>
      <c r="AF2826" t="str">
        <f>IF(AE2826="",V2826,AE2826)</f>
        <v/>
      </c>
    </row>
    <row r="2827" spans="3:32" x14ac:dyDescent="0.3">
      <c r="C2827">
        <v>2827</v>
      </c>
      <c r="D2827" t="str">
        <f t="shared" si="77"/>
        <v>62-Brandon</v>
      </c>
      <c r="E2827" t="str">
        <f>VLOOKUP($D2827,metadata!$B$2:$S$500,2,0)</f>
        <v>EERTMOED, GE</v>
      </c>
      <c r="F2827" t="str">
        <f>VLOOKUP($D2827,metadata!$B$2:$S$500,3,0)</f>
        <v>EMBRYONIC DIAPAUSE IN PSOCID, PERIPSOCUS-QUADRIFASCIATUS - PHOTOPERIOD, TEMPERATURE, ONTOGENY AND GEOGRAPHIC VARIATION</v>
      </c>
      <c r="G2827" t="str">
        <f>VLOOKUP($D2827,metadata!$B$2:$S$500,4,0)</f>
        <v>10.1111/j.1365-3032.1978.tb00149.x</v>
      </c>
      <c r="H2827" t="str">
        <f>VLOOKUP($D2827,metadata!$B$2:$S$500,5,0)</f>
        <v>y-ask</v>
      </c>
      <c r="I2827" t="str">
        <f>VLOOKUP($D2827,metadata!$B$2:$S$500,6,0)</f>
        <v>a</v>
      </c>
      <c r="J2827" t="str">
        <f>VLOOKUP($D2827,metadata!$B$2:$S$500,7,0)</f>
        <v>i</v>
      </c>
      <c r="K2827">
        <f>VLOOKUP($D2827,metadata!$B$2:$S$500,8,0)</f>
        <v>15</v>
      </c>
      <c r="L2827">
        <f>VLOOKUP($D2827,metadata!$B$2:$S$500,9,0)</f>
        <v>12</v>
      </c>
      <c r="M2827" t="str">
        <f>VLOOKUP($D2827,metadata!$B$2:$S$500,10,0)</f>
        <v/>
      </c>
      <c r="N2827" t="str">
        <f>VLOOKUP($D2827,metadata!$B$2:$S$500,11,0)</f>
        <v>Peripsocus quadrifasciatus</v>
      </c>
      <c r="O2827" t="str">
        <f>VLOOKUP($D2827,metadata!$B$2:$S$500,12,0)</f>
        <v>psocoptera</v>
      </c>
      <c r="P2827" t="str">
        <f>VLOOKUP($D2827,metadata!$B$2:$S$500,13,0)</f>
        <v>Brandon</v>
      </c>
      <c r="Q2827">
        <f>VLOOKUP($D2827,metadata!$B$2:$S$500,14,0)</f>
        <v>43.933333333333302</v>
      </c>
      <c r="R2827">
        <f>VLOOKUP($D2827,metadata!$B$2:$S$500,15,0)</f>
        <v>-73.075322</v>
      </c>
      <c r="S2827" t="str">
        <f>VLOOKUP($D2827,metadata!$B$2:$S$500,16,0)</f>
        <v/>
      </c>
      <c r="T2827">
        <f>VLOOKUP($D2827,metadata!$B$2:$S$500,17,0)</f>
        <v>189</v>
      </c>
      <c r="U2827" t="str">
        <f>VLOOKUP($D2827,metadata!$B$2:$S$500,18,0)</f>
        <v/>
      </c>
      <c r="V2827" t="str">
        <f>VLOOKUP($D2827,metadata!$B$2:$Z$500,19,0)</f>
        <v/>
      </c>
      <c r="W2827" t="str">
        <f>VLOOKUP($D2827,metadata!$B$2:$Z$500,20,0)</f>
        <v/>
      </c>
      <c r="X2827" t="str">
        <f>VLOOKUP($D2827,metadata!$B$2:$Z$500,21,0)</f>
        <v/>
      </c>
      <c r="Y2827" t="str">
        <f>VLOOKUP($D2827,metadata!$B$2:$Z$500,22,0)</f>
        <v/>
      </c>
      <c r="Z2827" t="str">
        <f>VLOOKUP($D2827,metadata!$B$2:$Z$500,23,0)</f>
        <v/>
      </c>
      <c r="AA2827" t="str">
        <f>VLOOKUP($D2827,metadata!$B$2:$Z$500,24,0)</f>
        <v/>
      </c>
      <c r="AB2827" t="str">
        <f>VLOOKUP($D2827,metadata!$B$2:$Z$500,25,0)</f>
        <v/>
      </c>
      <c r="AF2827" t="str">
        <f>IF(AE2827="",V2827,AE2827)</f>
        <v/>
      </c>
    </row>
    <row r="2828" spans="3:32" x14ac:dyDescent="0.3">
      <c r="C2828">
        <v>2828</v>
      </c>
      <c r="D2828" t="str">
        <f t="shared" si="77"/>
        <v>62-Weverton</v>
      </c>
      <c r="E2828" t="str">
        <f>VLOOKUP($D2828,metadata!$B$2:$S$500,2,0)</f>
        <v>EERTMOED, GE</v>
      </c>
      <c r="F2828" t="str">
        <f>VLOOKUP($D2828,metadata!$B$2:$S$500,3,0)</f>
        <v>EMBRYONIC DIAPAUSE IN PSOCID, PERIPSOCUS-QUADRIFASCIATUS - PHOTOPERIOD, TEMPERATURE, ONTOGENY AND GEOGRAPHIC VARIATION</v>
      </c>
      <c r="G2828" t="str">
        <f>VLOOKUP($D2828,metadata!$B$2:$S$500,4,0)</f>
        <v>10.1111/j.1365-3032.1978.tb00149.x</v>
      </c>
      <c r="H2828" t="str">
        <f>VLOOKUP($D2828,metadata!$B$2:$S$500,5,0)</f>
        <v>y-ask</v>
      </c>
      <c r="I2828" t="str">
        <f>VLOOKUP($D2828,metadata!$B$2:$S$500,6,0)</f>
        <v>a</v>
      </c>
      <c r="J2828" t="str">
        <f>VLOOKUP($D2828,metadata!$B$2:$S$500,7,0)</f>
        <v>i</v>
      </c>
      <c r="K2828">
        <f>VLOOKUP($D2828,metadata!$B$2:$S$500,8,0)</f>
        <v>15</v>
      </c>
      <c r="L2828">
        <f>VLOOKUP($D2828,metadata!$B$2:$S$500,9,0)</f>
        <v>12</v>
      </c>
      <c r="M2828" t="str">
        <f>VLOOKUP($D2828,metadata!$B$2:$S$500,10,0)</f>
        <v/>
      </c>
      <c r="N2828" t="str">
        <f>VLOOKUP($D2828,metadata!$B$2:$S$500,11,0)</f>
        <v>Peripsocus quadrifasciatus</v>
      </c>
      <c r="O2828" t="str">
        <f>VLOOKUP($D2828,metadata!$B$2:$S$500,12,0)</f>
        <v>psocoptera</v>
      </c>
      <c r="P2828" t="str">
        <f>VLOOKUP($D2828,metadata!$B$2:$S$500,13,0)</f>
        <v>Weverton</v>
      </c>
      <c r="Q2828">
        <f>VLOOKUP($D2828,metadata!$B$2:$S$500,14,0)</f>
        <v>43.633333333333297</v>
      </c>
      <c r="R2828">
        <f>VLOOKUP($D2828,metadata!$B$2:$S$500,15,0)</f>
        <v>-73.940991999999994</v>
      </c>
      <c r="S2828" t="str">
        <f>VLOOKUP($D2828,metadata!$B$2:$S$500,16,0)</f>
        <v/>
      </c>
      <c r="T2828">
        <f>VLOOKUP($D2828,metadata!$B$2:$S$500,17,0)</f>
        <v>488</v>
      </c>
      <c r="U2828" t="str">
        <f>VLOOKUP($D2828,metadata!$B$2:$S$500,18,0)</f>
        <v/>
      </c>
      <c r="V2828" t="str">
        <f>VLOOKUP($D2828,metadata!$B$2:$Z$500,19,0)</f>
        <v/>
      </c>
      <c r="W2828" t="str">
        <f>VLOOKUP($D2828,metadata!$B$2:$Z$500,20,0)</f>
        <v/>
      </c>
      <c r="X2828" t="str">
        <f>VLOOKUP($D2828,metadata!$B$2:$Z$500,21,0)</f>
        <v/>
      </c>
      <c r="Y2828" t="str">
        <f>VLOOKUP($D2828,metadata!$B$2:$Z$500,22,0)</f>
        <v/>
      </c>
      <c r="Z2828" t="str">
        <f>VLOOKUP($D2828,metadata!$B$2:$Z$500,23,0)</f>
        <v/>
      </c>
      <c r="AA2828" t="str">
        <f>VLOOKUP($D2828,metadata!$B$2:$Z$500,24,0)</f>
        <v/>
      </c>
      <c r="AB2828" t="str">
        <f>VLOOKUP($D2828,metadata!$B$2:$Z$500,25,0)</f>
        <v/>
      </c>
      <c r="AF2828" t="str">
        <f>IF(AE2828="",V2828,AE2828)</f>
        <v/>
      </c>
    </row>
    <row r="2829" spans="3:32" x14ac:dyDescent="0.3">
      <c r="C2829">
        <v>2829</v>
      </c>
      <c r="D2829" t="str">
        <f t="shared" si="77"/>
        <v>62-Weverton</v>
      </c>
      <c r="E2829" t="str">
        <f>VLOOKUP($D2829,metadata!$B$2:$S$500,2,0)</f>
        <v>EERTMOED, GE</v>
      </c>
      <c r="F2829" t="str">
        <f>VLOOKUP($D2829,metadata!$B$2:$S$500,3,0)</f>
        <v>EMBRYONIC DIAPAUSE IN PSOCID, PERIPSOCUS-QUADRIFASCIATUS - PHOTOPERIOD, TEMPERATURE, ONTOGENY AND GEOGRAPHIC VARIATION</v>
      </c>
      <c r="G2829" t="str">
        <f>VLOOKUP($D2829,metadata!$B$2:$S$500,4,0)</f>
        <v>10.1111/j.1365-3032.1978.tb00149.x</v>
      </c>
      <c r="H2829" t="str">
        <f>VLOOKUP($D2829,metadata!$B$2:$S$500,5,0)</f>
        <v>y-ask</v>
      </c>
      <c r="I2829" t="str">
        <f>VLOOKUP($D2829,metadata!$B$2:$S$500,6,0)</f>
        <v>a</v>
      </c>
      <c r="J2829" t="str">
        <f>VLOOKUP($D2829,metadata!$B$2:$S$500,7,0)</f>
        <v>i</v>
      </c>
      <c r="K2829">
        <f>VLOOKUP($D2829,metadata!$B$2:$S$500,8,0)</f>
        <v>15</v>
      </c>
      <c r="L2829">
        <f>VLOOKUP($D2829,metadata!$B$2:$S$500,9,0)</f>
        <v>12</v>
      </c>
      <c r="M2829" t="str">
        <f>VLOOKUP($D2829,metadata!$B$2:$S$500,10,0)</f>
        <v/>
      </c>
      <c r="N2829" t="str">
        <f>VLOOKUP($D2829,metadata!$B$2:$S$500,11,0)</f>
        <v>Peripsocus quadrifasciatus</v>
      </c>
      <c r="O2829" t="str">
        <f>VLOOKUP($D2829,metadata!$B$2:$S$500,12,0)</f>
        <v>psocoptera</v>
      </c>
      <c r="P2829" t="str">
        <f>VLOOKUP($D2829,metadata!$B$2:$S$500,13,0)</f>
        <v>Weverton</v>
      </c>
      <c r="Q2829">
        <f>VLOOKUP($D2829,metadata!$B$2:$S$500,14,0)</f>
        <v>43.633333333333297</v>
      </c>
      <c r="R2829">
        <f>VLOOKUP($D2829,metadata!$B$2:$S$500,15,0)</f>
        <v>-73.940991999999994</v>
      </c>
      <c r="S2829" t="str">
        <f>VLOOKUP($D2829,metadata!$B$2:$S$500,16,0)</f>
        <v/>
      </c>
      <c r="T2829">
        <f>VLOOKUP($D2829,metadata!$B$2:$S$500,17,0)</f>
        <v>488</v>
      </c>
      <c r="U2829" t="str">
        <f>VLOOKUP($D2829,metadata!$B$2:$S$500,18,0)</f>
        <v/>
      </c>
      <c r="V2829" t="str">
        <f>VLOOKUP($D2829,metadata!$B$2:$Z$500,19,0)</f>
        <v/>
      </c>
      <c r="W2829" t="str">
        <f>VLOOKUP($D2829,metadata!$B$2:$Z$500,20,0)</f>
        <v/>
      </c>
      <c r="X2829" t="str">
        <f>VLOOKUP($D2829,metadata!$B$2:$Z$500,21,0)</f>
        <v/>
      </c>
      <c r="Y2829" t="str">
        <f>VLOOKUP($D2829,metadata!$B$2:$Z$500,22,0)</f>
        <v/>
      </c>
      <c r="Z2829" t="str">
        <f>VLOOKUP($D2829,metadata!$B$2:$Z$500,23,0)</f>
        <v/>
      </c>
      <c r="AA2829" t="str">
        <f>VLOOKUP($D2829,metadata!$B$2:$Z$500,24,0)</f>
        <v/>
      </c>
      <c r="AB2829" t="str">
        <f>VLOOKUP($D2829,metadata!$B$2:$Z$500,25,0)</f>
        <v/>
      </c>
      <c r="AF2829" t="str">
        <f>IF(AE2829="",V2829,AE2829)</f>
        <v/>
      </c>
    </row>
    <row r="2830" spans="3:32" x14ac:dyDescent="0.3">
      <c r="C2830">
        <v>2830</v>
      </c>
      <c r="D2830" t="str">
        <f t="shared" si="77"/>
        <v>62-Weverton</v>
      </c>
      <c r="E2830" t="str">
        <f>VLOOKUP($D2830,metadata!$B$2:$S$500,2,0)</f>
        <v>EERTMOED, GE</v>
      </c>
      <c r="F2830" t="str">
        <f>VLOOKUP($D2830,metadata!$B$2:$S$500,3,0)</f>
        <v>EMBRYONIC DIAPAUSE IN PSOCID, PERIPSOCUS-QUADRIFASCIATUS - PHOTOPERIOD, TEMPERATURE, ONTOGENY AND GEOGRAPHIC VARIATION</v>
      </c>
      <c r="G2830" t="str">
        <f>VLOOKUP($D2830,metadata!$B$2:$S$500,4,0)</f>
        <v>10.1111/j.1365-3032.1978.tb00149.x</v>
      </c>
      <c r="H2830" t="str">
        <f>VLOOKUP($D2830,metadata!$B$2:$S$500,5,0)</f>
        <v>y-ask</v>
      </c>
      <c r="I2830" t="str">
        <f>VLOOKUP($D2830,metadata!$B$2:$S$500,6,0)</f>
        <v>a</v>
      </c>
      <c r="J2830" t="str">
        <f>VLOOKUP($D2830,metadata!$B$2:$S$500,7,0)</f>
        <v>i</v>
      </c>
      <c r="K2830">
        <f>VLOOKUP($D2830,metadata!$B$2:$S$500,8,0)</f>
        <v>15</v>
      </c>
      <c r="L2830">
        <f>VLOOKUP($D2830,metadata!$B$2:$S$500,9,0)</f>
        <v>12</v>
      </c>
      <c r="M2830" t="str">
        <f>VLOOKUP($D2830,metadata!$B$2:$S$500,10,0)</f>
        <v/>
      </c>
      <c r="N2830" t="str">
        <f>VLOOKUP($D2830,metadata!$B$2:$S$500,11,0)</f>
        <v>Peripsocus quadrifasciatus</v>
      </c>
      <c r="O2830" t="str">
        <f>VLOOKUP($D2830,metadata!$B$2:$S$500,12,0)</f>
        <v>psocoptera</v>
      </c>
      <c r="P2830" t="str">
        <f>VLOOKUP($D2830,metadata!$B$2:$S$500,13,0)</f>
        <v>Weverton</v>
      </c>
      <c r="Q2830">
        <f>VLOOKUP($D2830,metadata!$B$2:$S$500,14,0)</f>
        <v>43.633333333333297</v>
      </c>
      <c r="R2830">
        <f>VLOOKUP($D2830,metadata!$B$2:$S$500,15,0)</f>
        <v>-73.940991999999994</v>
      </c>
      <c r="S2830" t="str">
        <f>VLOOKUP($D2830,metadata!$B$2:$S$500,16,0)</f>
        <v/>
      </c>
      <c r="T2830">
        <f>VLOOKUP($D2830,metadata!$B$2:$S$500,17,0)</f>
        <v>488</v>
      </c>
      <c r="U2830" t="str">
        <f>VLOOKUP($D2830,metadata!$B$2:$S$500,18,0)</f>
        <v/>
      </c>
      <c r="V2830" t="str">
        <f>VLOOKUP($D2830,metadata!$B$2:$Z$500,19,0)</f>
        <v/>
      </c>
      <c r="W2830" t="str">
        <f>VLOOKUP($D2830,metadata!$B$2:$Z$500,20,0)</f>
        <v/>
      </c>
      <c r="X2830" t="str">
        <f>VLOOKUP($D2830,metadata!$B$2:$Z$500,21,0)</f>
        <v/>
      </c>
      <c r="Y2830" t="str">
        <f>VLOOKUP($D2830,metadata!$B$2:$Z$500,22,0)</f>
        <v/>
      </c>
      <c r="Z2830" t="str">
        <f>VLOOKUP($D2830,metadata!$B$2:$Z$500,23,0)</f>
        <v/>
      </c>
      <c r="AA2830" t="str">
        <f>VLOOKUP($D2830,metadata!$B$2:$Z$500,24,0)</f>
        <v/>
      </c>
      <c r="AB2830" t="str">
        <f>VLOOKUP($D2830,metadata!$B$2:$Z$500,25,0)</f>
        <v/>
      </c>
      <c r="AF2830" t="str">
        <f>IF(AE2830="",V2830,AE2830)</f>
        <v/>
      </c>
    </row>
    <row r="2831" spans="3:32" x14ac:dyDescent="0.3">
      <c r="C2831">
        <v>2831</v>
      </c>
      <c r="D2831" t="str">
        <f t="shared" si="77"/>
        <v>62-Weverton</v>
      </c>
      <c r="E2831" t="str">
        <f>VLOOKUP($D2831,metadata!$B$2:$S$500,2,0)</f>
        <v>EERTMOED, GE</v>
      </c>
      <c r="F2831" t="str">
        <f>VLOOKUP($D2831,metadata!$B$2:$S$500,3,0)</f>
        <v>EMBRYONIC DIAPAUSE IN PSOCID, PERIPSOCUS-QUADRIFASCIATUS - PHOTOPERIOD, TEMPERATURE, ONTOGENY AND GEOGRAPHIC VARIATION</v>
      </c>
      <c r="G2831" t="str">
        <f>VLOOKUP($D2831,metadata!$B$2:$S$500,4,0)</f>
        <v>10.1111/j.1365-3032.1978.tb00149.x</v>
      </c>
      <c r="H2831" t="str">
        <f>VLOOKUP($D2831,metadata!$B$2:$S$500,5,0)</f>
        <v>y-ask</v>
      </c>
      <c r="I2831" t="str">
        <f>VLOOKUP($D2831,metadata!$B$2:$S$500,6,0)</f>
        <v>a</v>
      </c>
      <c r="J2831" t="str">
        <f>VLOOKUP($D2831,metadata!$B$2:$S$500,7,0)</f>
        <v>i</v>
      </c>
      <c r="K2831">
        <f>VLOOKUP($D2831,metadata!$B$2:$S$500,8,0)</f>
        <v>15</v>
      </c>
      <c r="L2831">
        <f>VLOOKUP($D2831,metadata!$B$2:$S$500,9,0)</f>
        <v>12</v>
      </c>
      <c r="M2831" t="str">
        <f>VLOOKUP($D2831,metadata!$B$2:$S$500,10,0)</f>
        <v/>
      </c>
      <c r="N2831" t="str">
        <f>VLOOKUP($D2831,metadata!$B$2:$S$500,11,0)</f>
        <v>Peripsocus quadrifasciatus</v>
      </c>
      <c r="O2831" t="str">
        <f>VLOOKUP($D2831,metadata!$B$2:$S$500,12,0)</f>
        <v>psocoptera</v>
      </c>
      <c r="P2831" t="str">
        <f>VLOOKUP($D2831,metadata!$B$2:$S$500,13,0)</f>
        <v>Weverton</v>
      </c>
      <c r="Q2831">
        <f>VLOOKUP($D2831,metadata!$B$2:$S$500,14,0)</f>
        <v>43.633333333333297</v>
      </c>
      <c r="R2831">
        <f>VLOOKUP($D2831,metadata!$B$2:$S$500,15,0)</f>
        <v>-73.940991999999994</v>
      </c>
      <c r="S2831" t="str">
        <f>VLOOKUP($D2831,metadata!$B$2:$S$500,16,0)</f>
        <v/>
      </c>
      <c r="T2831">
        <f>VLOOKUP($D2831,metadata!$B$2:$S$500,17,0)</f>
        <v>488</v>
      </c>
      <c r="U2831" t="str">
        <f>VLOOKUP($D2831,metadata!$B$2:$S$500,18,0)</f>
        <v/>
      </c>
      <c r="V2831" t="str">
        <f>VLOOKUP($D2831,metadata!$B$2:$Z$500,19,0)</f>
        <v/>
      </c>
      <c r="W2831" t="str">
        <f>VLOOKUP($D2831,metadata!$B$2:$Z$500,20,0)</f>
        <v/>
      </c>
      <c r="X2831" t="str">
        <f>VLOOKUP($D2831,metadata!$B$2:$Z$500,21,0)</f>
        <v/>
      </c>
      <c r="Y2831" t="str">
        <f>VLOOKUP($D2831,metadata!$B$2:$Z$500,22,0)</f>
        <v/>
      </c>
      <c r="Z2831" t="str">
        <f>VLOOKUP($D2831,metadata!$B$2:$Z$500,23,0)</f>
        <v/>
      </c>
      <c r="AA2831" t="str">
        <f>VLOOKUP($D2831,metadata!$B$2:$Z$500,24,0)</f>
        <v/>
      </c>
      <c r="AB2831" t="str">
        <f>VLOOKUP($D2831,metadata!$B$2:$Z$500,25,0)</f>
        <v/>
      </c>
      <c r="AF2831" t="str">
        <f>IF(AE2831="",V2831,AE2831)</f>
        <v/>
      </c>
    </row>
    <row r="2832" spans="3:32" x14ac:dyDescent="0.3">
      <c r="C2832">
        <v>2832</v>
      </c>
      <c r="D2832" t="str">
        <f t="shared" si="77"/>
        <v>62-Weverton</v>
      </c>
      <c r="E2832" t="str">
        <f>VLOOKUP($D2832,metadata!$B$2:$S$500,2,0)</f>
        <v>EERTMOED, GE</v>
      </c>
      <c r="F2832" t="str">
        <f>VLOOKUP($D2832,metadata!$B$2:$S$500,3,0)</f>
        <v>EMBRYONIC DIAPAUSE IN PSOCID, PERIPSOCUS-QUADRIFASCIATUS - PHOTOPERIOD, TEMPERATURE, ONTOGENY AND GEOGRAPHIC VARIATION</v>
      </c>
      <c r="G2832" t="str">
        <f>VLOOKUP($D2832,metadata!$B$2:$S$500,4,0)</f>
        <v>10.1111/j.1365-3032.1978.tb00149.x</v>
      </c>
      <c r="H2832" t="str">
        <f>VLOOKUP($D2832,metadata!$B$2:$S$500,5,0)</f>
        <v>y-ask</v>
      </c>
      <c r="I2832" t="str">
        <f>VLOOKUP($D2832,metadata!$B$2:$S$500,6,0)</f>
        <v>a</v>
      </c>
      <c r="J2832" t="str">
        <f>VLOOKUP($D2832,metadata!$B$2:$S$500,7,0)</f>
        <v>i</v>
      </c>
      <c r="K2832">
        <f>VLOOKUP($D2832,metadata!$B$2:$S$500,8,0)</f>
        <v>15</v>
      </c>
      <c r="L2832">
        <f>VLOOKUP($D2832,metadata!$B$2:$S$500,9,0)</f>
        <v>12</v>
      </c>
      <c r="M2832" t="str">
        <f>VLOOKUP($D2832,metadata!$B$2:$S$500,10,0)</f>
        <v/>
      </c>
      <c r="N2832" t="str">
        <f>VLOOKUP($D2832,metadata!$B$2:$S$500,11,0)</f>
        <v>Peripsocus quadrifasciatus</v>
      </c>
      <c r="O2832" t="str">
        <f>VLOOKUP($D2832,metadata!$B$2:$S$500,12,0)</f>
        <v>psocoptera</v>
      </c>
      <c r="P2832" t="str">
        <f>VLOOKUP($D2832,metadata!$B$2:$S$500,13,0)</f>
        <v>Weverton</v>
      </c>
      <c r="Q2832">
        <f>VLOOKUP($D2832,metadata!$B$2:$S$500,14,0)</f>
        <v>43.633333333333297</v>
      </c>
      <c r="R2832">
        <f>VLOOKUP($D2832,metadata!$B$2:$S$500,15,0)</f>
        <v>-73.940991999999994</v>
      </c>
      <c r="S2832" t="str">
        <f>VLOOKUP($D2832,metadata!$B$2:$S$500,16,0)</f>
        <v/>
      </c>
      <c r="T2832">
        <f>VLOOKUP($D2832,metadata!$B$2:$S$500,17,0)</f>
        <v>488</v>
      </c>
      <c r="U2832" t="str">
        <f>VLOOKUP($D2832,metadata!$B$2:$S$500,18,0)</f>
        <v/>
      </c>
      <c r="V2832" t="str">
        <f>VLOOKUP($D2832,metadata!$B$2:$Z$500,19,0)</f>
        <v/>
      </c>
      <c r="W2832" t="str">
        <f>VLOOKUP($D2832,metadata!$B$2:$Z$500,20,0)</f>
        <v/>
      </c>
      <c r="X2832" t="str">
        <f>VLOOKUP($D2832,metadata!$B$2:$Z$500,21,0)</f>
        <v/>
      </c>
      <c r="Y2832" t="str">
        <f>VLOOKUP($D2832,metadata!$B$2:$Z$500,22,0)</f>
        <v/>
      </c>
      <c r="Z2832" t="str">
        <f>VLOOKUP($D2832,metadata!$B$2:$Z$500,23,0)</f>
        <v/>
      </c>
      <c r="AA2832" t="str">
        <f>VLOOKUP($D2832,metadata!$B$2:$Z$500,24,0)</f>
        <v/>
      </c>
      <c r="AB2832" t="str">
        <f>VLOOKUP($D2832,metadata!$B$2:$Z$500,25,0)</f>
        <v/>
      </c>
      <c r="AF2832" t="str">
        <f>IF(AE2832="",V2832,AE2832)</f>
        <v/>
      </c>
    </row>
    <row r="2833" spans="3:32" x14ac:dyDescent="0.3">
      <c r="C2833">
        <v>2833</v>
      </c>
      <c r="D2833" t="str">
        <f t="shared" si="77"/>
        <v>62-Weverton</v>
      </c>
      <c r="E2833" t="str">
        <f>VLOOKUP($D2833,metadata!$B$2:$S$500,2,0)</f>
        <v>EERTMOED, GE</v>
      </c>
      <c r="F2833" t="str">
        <f>VLOOKUP($D2833,metadata!$B$2:$S$500,3,0)</f>
        <v>EMBRYONIC DIAPAUSE IN PSOCID, PERIPSOCUS-QUADRIFASCIATUS - PHOTOPERIOD, TEMPERATURE, ONTOGENY AND GEOGRAPHIC VARIATION</v>
      </c>
      <c r="G2833" t="str">
        <f>VLOOKUP($D2833,metadata!$B$2:$S$500,4,0)</f>
        <v>10.1111/j.1365-3032.1978.tb00149.x</v>
      </c>
      <c r="H2833" t="str">
        <f>VLOOKUP($D2833,metadata!$B$2:$S$500,5,0)</f>
        <v>y-ask</v>
      </c>
      <c r="I2833" t="str">
        <f>VLOOKUP($D2833,metadata!$B$2:$S$500,6,0)</f>
        <v>a</v>
      </c>
      <c r="J2833" t="str">
        <f>VLOOKUP($D2833,metadata!$B$2:$S$500,7,0)</f>
        <v>i</v>
      </c>
      <c r="K2833">
        <f>VLOOKUP($D2833,metadata!$B$2:$S$500,8,0)</f>
        <v>15</v>
      </c>
      <c r="L2833">
        <f>VLOOKUP($D2833,metadata!$B$2:$S$500,9,0)</f>
        <v>12</v>
      </c>
      <c r="M2833" t="str">
        <f>VLOOKUP($D2833,metadata!$B$2:$S$500,10,0)</f>
        <v/>
      </c>
      <c r="N2833" t="str">
        <f>VLOOKUP($D2833,metadata!$B$2:$S$500,11,0)</f>
        <v>Peripsocus quadrifasciatus</v>
      </c>
      <c r="O2833" t="str">
        <f>VLOOKUP($D2833,metadata!$B$2:$S$500,12,0)</f>
        <v>psocoptera</v>
      </c>
      <c r="P2833" t="str">
        <f>VLOOKUP($D2833,metadata!$B$2:$S$500,13,0)</f>
        <v>Weverton</v>
      </c>
      <c r="Q2833">
        <f>VLOOKUP($D2833,metadata!$B$2:$S$500,14,0)</f>
        <v>43.633333333333297</v>
      </c>
      <c r="R2833">
        <f>VLOOKUP($D2833,metadata!$B$2:$S$500,15,0)</f>
        <v>-73.940991999999994</v>
      </c>
      <c r="S2833" t="str">
        <f>VLOOKUP($D2833,metadata!$B$2:$S$500,16,0)</f>
        <v/>
      </c>
      <c r="T2833">
        <f>VLOOKUP($D2833,metadata!$B$2:$S$500,17,0)</f>
        <v>488</v>
      </c>
      <c r="U2833" t="str">
        <f>VLOOKUP($D2833,metadata!$B$2:$S$500,18,0)</f>
        <v/>
      </c>
      <c r="V2833" t="str">
        <f>VLOOKUP($D2833,metadata!$B$2:$Z$500,19,0)</f>
        <v/>
      </c>
      <c r="W2833" t="str">
        <f>VLOOKUP($D2833,metadata!$B$2:$Z$500,20,0)</f>
        <v/>
      </c>
      <c r="X2833" t="str">
        <f>VLOOKUP($D2833,metadata!$B$2:$Z$500,21,0)</f>
        <v/>
      </c>
      <c r="Y2833" t="str">
        <f>VLOOKUP($D2833,metadata!$B$2:$Z$500,22,0)</f>
        <v/>
      </c>
      <c r="Z2833" t="str">
        <f>VLOOKUP($D2833,metadata!$B$2:$Z$500,23,0)</f>
        <v/>
      </c>
      <c r="AA2833" t="str">
        <f>VLOOKUP($D2833,metadata!$B$2:$Z$500,24,0)</f>
        <v/>
      </c>
      <c r="AB2833" t="str">
        <f>VLOOKUP($D2833,metadata!$B$2:$Z$500,25,0)</f>
        <v/>
      </c>
      <c r="AF2833" t="str">
        <f>IF(AE2833="",V2833,AE2833)</f>
        <v/>
      </c>
    </row>
    <row r="2834" spans="3:32" x14ac:dyDescent="0.3">
      <c r="C2834">
        <v>2834</v>
      </c>
      <c r="D2834" t="str">
        <f t="shared" si="77"/>
        <v>62-Weverton</v>
      </c>
      <c r="E2834" t="str">
        <f>VLOOKUP($D2834,metadata!$B$2:$S$500,2,0)</f>
        <v>EERTMOED, GE</v>
      </c>
      <c r="F2834" t="str">
        <f>VLOOKUP($D2834,metadata!$B$2:$S$500,3,0)</f>
        <v>EMBRYONIC DIAPAUSE IN PSOCID, PERIPSOCUS-QUADRIFASCIATUS - PHOTOPERIOD, TEMPERATURE, ONTOGENY AND GEOGRAPHIC VARIATION</v>
      </c>
      <c r="G2834" t="str">
        <f>VLOOKUP($D2834,metadata!$B$2:$S$500,4,0)</f>
        <v>10.1111/j.1365-3032.1978.tb00149.x</v>
      </c>
      <c r="H2834" t="str">
        <f>VLOOKUP($D2834,metadata!$B$2:$S$500,5,0)</f>
        <v>y-ask</v>
      </c>
      <c r="I2834" t="str">
        <f>VLOOKUP($D2834,metadata!$B$2:$S$500,6,0)</f>
        <v>a</v>
      </c>
      <c r="J2834" t="str">
        <f>VLOOKUP($D2834,metadata!$B$2:$S$500,7,0)</f>
        <v>i</v>
      </c>
      <c r="K2834">
        <f>VLOOKUP($D2834,metadata!$B$2:$S$500,8,0)</f>
        <v>15</v>
      </c>
      <c r="L2834">
        <f>VLOOKUP($D2834,metadata!$B$2:$S$500,9,0)</f>
        <v>12</v>
      </c>
      <c r="M2834" t="str">
        <f>VLOOKUP($D2834,metadata!$B$2:$S$500,10,0)</f>
        <v/>
      </c>
      <c r="N2834" t="str">
        <f>VLOOKUP($D2834,metadata!$B$2:$S$500,11,0)</f>
        <v>Peripsocus quadrifasciatus</v>
      </c>
      <c r="O2834" t="str">
        <f>VLOOKUP($D2834,metadata!$B$2:$S$500,12,0)</f>
        <v>psocoptera</v>
      </c>
      <c r="P2834" t="str">
        <f>VLOOKUP($D2834,metadata!$B$2:$S$500,13,0)</f>
        <v>Weverton</v>
      </c>
      <c r="Q2834">
        <f>VLOOKUP($D2834,metadata!$B$2:$S$500,14,0)</f>
        <v>43.633333333333297</v>
      </c>
      <c r="R2834">
        <f>VLOOKUP($D2834,metadata!$B$2:$S$500,15,0)</f>
        <v>-73.940991999999994</v>
      </c>
      <c r="S2834" t="str">
        <f>VLOOKUP($D2834,metadata!$B$2:$S$500,16,0)</f>
        <v/>
      </c>
      <c r="T2834">
        <f>VLOOKUP($D2834,metadata!$B$2:$S$500,17,0)</f>
        <v>488</v>
      </c>
      <c r="U2834" t="str">
        <f>VLOOKUP($D2834,metadata!$B$2:$S$500,18,0)</f>
        <v/>
      </c>
      <c r="V2834" t="str">
        <f>VLOOKUP($D2834,metadata!$B$2:$Z$500,19,0)</f>
        <v/>
      </c>
      <c r="W2834" t="str">
        <f>VLOOKUP($D2834,metadata!$B$2:$Z$500,20,0)</f>
        <v/>
      </c>
      <c r="X2834" t="str">
        <f>VLOOKUP($D2834,metadata!$B$2:$Z$500,21,0)</f>
        <v/>
      </c>
      <c r="Y2834" t="str">
        <f>VLOOKUP($D2834,metadata!$B$2:$Z$500,22,0)</f>
        <v/>
      </c>
      <c r="Z2834" t="str">
        <f>VLOOKUP($D2834,metadata!$B$2:$Z$500,23,0)</f>
        <v/>
      </c>
      <c r="AA2834" t="str">
        <f>VLOOKUP($D2834,metadata!$B$2:$Z$500,24,0)</f>
        <v/>
      </c>
      <c r="AB2834" t="str">
        <f>VLOOKUP($D2834,metadata!$B$2:$Z$500,25,0)</f>
        <v/>
      </c>
      <c r="AF2834" t="str">
        <f>IF(AE2834="",V2834,AE2834)</f>
        <v/>
      </c>
    </row>
    <row r="2835" spans="3:32" x14ac:dyDescent="0.3">
      <c r="C2835">
        <v>2835</v>
      </c>
      <c r="D2835" t="str">
        <f t="shared" si="77"/>
        <v>62-Weverton</v>
      </c>
      <c r="E2835" t="str">
        <f>VLOOKUP($D2835,metadata!$B$2:$S$500,2,0)</f>
        <v>EERTMOED, GE</v>
      </c>
      <c r="F2835" t="str">
        <f>VLOOKUP($D2835,metadata!$B$2:$S$500,3,0)</f>
        <v>EMBRYONIC DIAPAUSE IN PSOCID, PERIPSOCUS-QUADRIFASCIATUS - PHOTOPERIOD, TEMPERATURE, ONTOGENY AND GEOGRAPHIC VARIATION</v>
      </c>
      <c r="G2835" t="str">
        <f>VLOOKUP($D2835,metadata!$B$2:$S$500,4,0)</f>
        <v>10.1111/j.1365-3032.1978.tb00149.x</v>
      </c>
      <c r="H2835" t="str">
        <f>VLOOKUP($D2835,metadata!$B$2:$S$500,5,0)</f>
        <v>y-ask</v>
      </c>
      <c r="I2835" t="str">
        <f>VLOOKUP($D2835,metadata!$B$2:$S$500,6,0)</f>
        <v>a</v>
      </c>
      <c r="J2835" t="str">
        <f>VLOOKUP($D2835,metadata!$B$2:$S$500,7,0)</f>
        <v>i</v>
      </c>
      <c r="K2835">
        <f>VLOOKUP($D2835,metadata!$B$2:$S$500,8,0)</f>
        <v>15</v>
      </c>
      <c r="L2835">
        <f>VLOOKUP($D2835,metadata!$B$2:$S$500,9,0)</f>
        <v>12</v>
      </c>
      <c r="M2835" t="str">
        <f>VLOOKUP($D2835,metadata!$B$2:$S$500,10,0)</f>
        <v/>
      </c>
      <c r="N2835" t="str">
        <f>VLOOKUP($D2835,metadata!$B$2:$S$500,11,0)</f>
        <v>Peripsocus quadrifasciatus</v>
      </c>
      <c r="O2835" t="str">
        <f>VLOOKUP($D2835,metadata!$B$2:$S$500,12,0)</f>
        <v>psocoptera</v>
      </c>
      <c r="P2835" t="str">
        <f>VLOOKUP($D2835,metadata!$B$2:$S$500,13,0)</f>
        <v>Weverton</v>
      </c>
      <c r="Q2835">
        <f>VLOOKUP($D2835,metadata!$B$2:$S$500,14,0)</f>
        <v>43.633333333333297</v>
      </c>
      <c r="R2835">
        <f>VLOOKUP($D2835,metadata!$B$2:$S$500,15,0)</f>
        <v>-73.940991999999994</v>
      </c>
      <c r="S2835" t="str">
        <f>VLOOKUP($D2835,metadata!$B$2:$S$500,16,0)</f>
        <v/>
      </c>
      <c r="T2835">
        <f>VLOOKUP($D2835,metadata!$B$2:$S$500,17,0)</f>
        <v>488</v>
      </c>
      <c r="U2835" t="str">
        <f>VLOOKUP($D2835,metadata!$B$2:$S$500,18,0)</f>
        <v/>
      </c>
      <c r="V2835" t="str">
        <f>VLOOKUP($D2835,metadata!$B$2:$Z$500,19,0)</f>
        <v/>
      </c>
      <c r="W2835" t="str">
        <f>VLOOKUP($D2835,metadata!$B$2:$Z$500,20,0)</f>
        <v/>
      </c>
      <c r="X2835" t="str">
        <f>VLOOKUP($D2835,metadata!$B$2:$Z$500,21,0)</f>
        <v/>
      </c>
      <c r="Y2835" t="str">
        <f>VLOOKUP($D2835,metadata!$B$2:$Z$500,22,0)</f>
        <v/>
      </c>
      <c r="Z2835" t="str">
        <f>VLOOKUP($D2835,metadata!$B$2:$Z$500,23,0)</f>
        <v/>
      </c>
      <c r="AA2835" t="str">
        <f>VLOOKUP($D2835,metadata!$B$2:$Z$500,24,0)</f>
        <v/>
      </c>
      <c r="AB2835" t="str">
        <f>VLOOKUP($D2835,metadata!$B$2:$Z$500,25,0)</f>
        <v/>
      </c>
      <c r="AF2835" t="str">
        <f>IF(AE2835="",V2835,AE2835)</f>
        <v/>
      </c>
    </row>
    <row r="2836" spans="3:32" x14ac:dyDescent="0.3">
      <c r="C2836">
        <v>2836</v>
      </c>
      <c r="D2836" t="str">
        <f t="shared" si="77"/>
        <v>62-Weverton</v>
      </c>
      <c r="E2836" t="str">
        <f>VLOOKUP($D2836,metadata!$B$2:$S$500,2,0)</f>
        <v>EERTMOED, GE</v>
      </c>
      <c r="F2836" t="str">
        <f>VLOOKUP($D2836,metadata!$B$2:$S$500,3,0)</f>
        <v>EMBRYONIC DIAPAUSE IN PSOCID, PERIPSOCUS-QUADRIFASCIATUS - PHOTOPERIOD, TEMPERATURE, ONTOGENY AND GEOGRAPHIC VARIATION</v>
      </c>
      <c r="G2836" t="str">
        <f>VLOOKUP($D2836,metadata!$B$2:$S$500,4,0)</f>
        <v>10.1111/j.1365-3032.1978.tb00149.x</v>
      </c>
      <c r="H2836" t="str">
        <f>VLOOKUP($D2836,metadata!$B$2:$S$500,5,0)</f>
        <v>y-ask</v>
      </c>
      <c r="I2836" t="str">
        <f>VLOOKUP($D2836,metadata!$B$2:$S$500,6,0)</f>
        <v>a</v>
      </c>
      <c r="J2836" t="str">
        <f>VLOOKUP($D2836,metadata!$B$2:$S$500,7,0)</f>
        <v>i</v>
      </c>
      <c r="K2836">
        <f>VLOOKUP($D2836,metadata!$B$2:$S$500,8,0)</f>
        <v>15</v>
      </c>
      <c r="L2836">
        <f>VLOOKUP($D2836,metadata!$B$2:$S$500,9,0)</f>
        <v>12</v>
      </c>
      <c r="M2836" t="str">
        <f>VLOOKUP($D2836,metadata!$B$2:$S$500,10,0)</f>
        <v/>
      </c>
      <c r="N2836" t="str">
        <f>VLOOKUP($D2836,metadata!$B$2:$S$500,11,0)</f>
        <v>Peripsocus quadrifasciatus</v>
      </c>
      <c r="O2836" t="str">
        <f>VLOOKUP($D2836,metadata!$B$2:$S$500,12,0)</f>
        <v>psocoptera</v>
      </c>
      <c r="P2836" t="str">
        <f>VLOOKUP($D2836,metadata!$B$2:$S$500,13,0)</f>
        <v>Weverton</v>
      </c>
      <c r="Q2836">
        <f>VLOOKUP($D2836,metadata!$B$2:$S$500,14,0)</f>
        <v>43.633333333333297</v>
      </c>
      <c r="R2836">
        <f>VLOOKUP($D2836,metadata!$B$2:$S$500,15,0)</f>
        <v>-73.940991999999994</v>
      </c>
      <c r="S2836" t="str">
        <f>VLOOKUP($D2836,metadata!$B$2:$S$500,16,0)</f>
        <v/>
      </c>
      <c r="T2836">
        <f>VLOOKUP($D2836,metadata!$B$2:$S$500,17,0)</f>
        <v>488</v>
      </c>
      <c r="U2836" t="str">
        <f>VLOOKUP($D2836,metadata!$B$2:$S$500,18,0)</f>
        <v/>
      </c>
      <c r="V2836" t="str">
        <f>VLOOKUP($D2836,metadata!$B$2:$Z$500,19,0)</f>
        <v/>
      </c>
      <c r="W2836" t="str">
        <f>VLOOKUP($D2836,metadata!$B$2:$Z$500,20,0)</f>
        <v/>
      </c>
      <c r="X2836" t="str">
        <f>VLOOKUP($D2836,metadata!$B$2:$Z$500,21,0)</f>
        <v/>
      </c>
      <c r="Y2836" t="str">
        <f>VLOOKUP($D2836,metadata!$B$2:$Z$500,22,0)</f>
        <v/>
      </c>
      <c r="Z2836" t="str">
        <f>VLOOKUP($D2836,metadata!$B$2:$Z$500,23,0)</f>
        <v/>
      </c>
      <c r="AA2836" t="str">
        <f>VLOOKUP($D2836,metadata!$B$2:$Z$500,24,0)</f>
        <v/>
      </c>
      <c r="AB2836" t="str">
        <f>VLOOKUP($D2836,metadata!$B$2:$Z$500,25,0)</f>
        <v/>
      </c>
      <c r="AF2836" t="str">
        <f>IF(AE2836="",V2836,AE2836)</f>
        <v/>
      </c>
    </row>
    <row r="2837" spans="3:32" x14ac:dyDescent="0.3">
      <c r="C2837">
        <v>2837</v>
      </c>
      <c r="D2837" t="str">
        <f t="shared" si="77"/>
        <v>62-Weverton</v>
      </c>
      <c r="E2837" t="str">
        <f>VLOOKUP($D2837,metadata!$B$2:$S$500,2,0)</f>
        <v>EERTMOED, GE</v>
      </c>
      <c r="F2837" t="str">
        <f>VLOOKUP($D2837,metadata!$B$2:$S$500,3,0)</f>
        <v>EMBRYONIC DIAPAUSE IN PSOCID, PERIPSOCUS-QUADRIFASCIATUS - PHOTOPERIOD, TEMPERATURE, ONTOGENY AND GEOGRAPHIC VARIATION</v>
      </c>
      <c r="G2837" t="str">
        <f>VLOOKUP($D2837,metadata!$B$2:$S$500,4,0)</f>
        <v>10.1111/j.1365-3032.1978.tb00149.x</v>
      </c>
      <c r="H2837" t="str">
        <f>VLOOKUP($D2837,metadata!$B$2:$S$500,5,0)</f>
        <v>y-ask</v>
      </c>
      <c r="I2837" t="str">
        <f>VLOOKUP($D2837,metadata!$B$2:$S$500,6,0)</f>
        <v>a</v>
      </c>
      <c r="J2837" t="str">
        <f>VLOOKUP($D2837,metadata!$B$2:$S$500,7,0)</f>
        <v>i</v>
      </c>
      <c r="K2837">
        <f>VLOOKUP($D2837,metadata!$B$2:$S$500,8,0)</f>
        <v>15</v>
      </c>
      <c r="L2837">
        <f>VLOOKUP($D2837,metadata!$B$2:$S$500,9,0)</f>
        <v>12</v>
      </c>
      <c r="M2837" t="str">
        <f>VLOOKUP($D2837,metadata!$B$2:$S$500,10,0)</f>
        <v/>
      </c>
      <c r="N2837" t="str">
        <f>VLOOKUP($D2837,metadata!$B$2:$S$500,11,0)</f>
        <v>Peripsocus quadrifasciatus</v>
      </c>
      <c r="O2837" t="str">
        <f>VLOOKUP($D2837,metadata!$B$2:$S$500,12,0)</f>
        <v>psocoptera</v>
      </c>
      <c r="P2837" t="str">
        <f>VLOOKUP($D2837,metadata!$B$2:$S$500,13,0)</f>
        <v>Weverton</v>
      </c>
      <c r="Q2837">
        <f>VLOOKUP($D2837,metadata!$B$2:$S$500,14,0)</f>
        <v>43.633333333333297</v>
      </c>
      <c r="R2837">
        <f>VLOOKUP($D2837,metadata!$B$2:$S$500,15,0)</f>
        <v>-73.940991999999994</v>
      </c>
      <c r="S2837" t="str">
        <f>VLOOKUP($D2837,metadata!$B$2:$S$500,16,0)</f>
        <v/>
      </c>
      <c r="T2837">
        <f>VLOOKUP($D2837,metadata!$B$2:$S$500,17,0)</f>
        <v>488</v>
      </c>
      <c r="U2837" t="str">
        <f>VLOOKUP($D2837,metadata!$B$2:$S$500,18,0)</f>
        <v/>
      </c>
      <c r="V2837" t="str">
        <f>VLOOKUP($D2837,metadata!$B$2:$Z$500,19,0)</f>
        <v/>
      </c>
      <c r="W2837" t="str">
        <f>VLOOKUP($D2837,metadata!$B$2:$Z$500,20,0)</f>
        <v/>
      </c>
      <c r="X2837" t="str">
        <f>VLOOKUP($D2837,metadata!$B$2:$Z$500,21,0)</f>
        <v/>
      </c>
      <c r="Y2837" t="str">
        <f>VLOOKUP($D2837,metadata!$B$2:$Z$500,22,0)</f>
        <v/>
      </c>
      <c r="Z2837" t="str">
        <f>VLOOKUP($D2837,metadata!$B$2:$Z$500,23,0)</f>
        <v/>
      </c>
      <c r="AA2837" t="str">
        <f>VLOOKUP($D2837,metadata!$B$2:$Z$500,24,0)</f>
        <v/>
      </c>
      <c r="AB2837" t="str">
        <f>VLOOKUP($D2837,metadata!$B$2:$Z$500,25,0)</f>
        <v/>
      </c>
      <c r="AF2837" t="str">
        <f>IF(AE2837="",V2837,AE2837)</f>
        <v/>
      </c>
    </row>
    <row r="2838" spans="3:32" x14ac:dyDescent="0.3">
      <c r="C2838">
        <v>2838</v>
      </c>
      <c r="D2838" t="str">
        <f t="shared" si="77"/>
        <v>62-Weverton</v>
      </c>
      <c r="E2838" t="str">
        <f>VLOOKUP($D2838,metadata!$B$2:$S$500,2,0)</f>
        <v>EERTMOED, GE</v>
      </c>
      <c r="F2838" t="str">
        <f>VLOOKUP($D2838,metadata!$B$2:$S$500,3,0)</f>
        <v>EMBRYONIC DIAPAUSE IN PSOCID, PERIPSOCUS-QUADRIFASCIATUS - PHOTOPERIOD, TEMPERATURE, ONTOGENY AND GEOGRAPHIC VARIATION</v>
      </c>
      <c r="G2838" t="str">
        <f>VLOOKUP($D2838,metadata!$B$2:$S$500,4,0)</f>
        <v>10.1111/j.1365-3032.1978.tb00149.x</v>
      </c>
      <c r="H2838" t="str">
        <f>VLOOKUP($D2838,metadata!$B$2:$S$500,5,0)</f>
        <v>y-ask</v>
      </c>
      <c r="I2838" t="str">
        <f>VLOOKUP($D2838,metadata!$B$2:$S$500,6,0)</f>
        <v>a</v>
      </c>
      <c r="J2838" t="str">
        <f>VLOOKUP($D2838,metadata!$B$2:$S$500,7,0)</f>
        <v>i</v>
      </c>
      <c r="K2838">
        <f>VLOOKUP($D2838,metadata!$B$2:$S$500,8,0)</f>
        <v>15</v>
      </c>
      <c r="L2838">
        <f>VLOOKUP($D2838,metadata!$B$2:$S$500,9,0)</f>
        <v>12</v>
      </c>
      <c r="M2838" t="str">
        <f>VLOOKUP($D2838,metadata!$B$2:$S$500,10,0)</f>
        <v/>
      </c>
      <c r="N2838" t="str">
        <f>VLOOKUP($D2838,metadata!$B$2:$S$500,11,0)</f>
        <v>Peripsocus quadrifasciatus</v>
      </c>
      <c r="O2838" t="str">
        <f>VLOOKUP($D2838,metadata!$B$2:$S$500,12,0)</f>
        <v>psocoptera</v>
      </c>
      <c r="P2838" t="str">
        <f>VLOOKUP($D2838,metadata!$B$2:$S$500,13,0)</f>
        <v>Weverton</v>
      </c>
      <c r="Q2838">
        <f>VLOOKUP($D2838,metadata!$B$2:$S$500,14,0)</f>
        <v>43.633333333333297</v>
      </c>
      <c r="R2838">
        <f>VLOOKUP($D2838,metadata!$B$2:$S$500,15,0)</f>
        <v>-73.940991999999994</v>
      </c>
      <c r="S2838" t="str">
        <f>VLOOKUP($D2838,metadata!$B$2:$S$500,16,0)</f>
        <v/>
      </c>
      <c r="T2838">
        <f>VLOOKUP($D2838,metadata!$B$2:$S$500,17,0)</f>
        <v>488</v>
      </c>
      <c r="U2838" t="str">
        <f>VLOOKUP($D2838,metadata!$B$2:$S$500,18,0)</f>
        <v/>
      </c>
      <c r="V2838" t="str">
        <f>VLOOKUP($D2838,metadata!$B$2:$Z$500,19,0)</f>
        <v/>
      </c>
      <c r="W2838" t="str">
        <f>VLOOKUP($D2838,metadata!$B$2:$Z$500,20,0)</f>
        <v/>
      </c>
      <c r="X2838" t="str">
        <f>VLOOKUP($D2838,metadata!$B$2:$Z$500,21,0)</f>
        <v/>
      </c>
      <c r="Y2838" t="str">
        <f>VLOOKUP($D2838,metadata!$B$2:$Z$500,22,0)</f>
        <v/>
      </c>
      <c r="Z2838" t="str">
        <f>VLOOKUP($D2838,metadata!$B$2:$Z$500,23,0)</f>
        <v/>
      </c>
      <c r="AA2838" t="str">
        <f>VLOOKUP($D2838,metadata!$B$2:$Z$500,24,0)</f>
        <v/>
      </c>
      <c r="AB2838" t="str">
        <f>VLOOKUP($D2838,metadata!$B$2:$Z$500,25,0)</f>
        <v/>
      </c>
      <c r="AF2838" t="str">
        <f>IF(AE2838="",V2838,AE2838)</f>
        <v/>
      </c>
    </row>
    <row r="2839" spans="3:32" x14ac:dyDescent="0.3">
      <c r="C2839">
        <v>2839</v>
      </c>
      <c r="D2839" t="str">
        <f t="shared" si="77"/>
        <v>62-Weverton</v>
      </c>
      <c r="E2839" t="str">
        <f>VLOOKUP($D2839,metadata!$B$2:$S$500,2,0)</f>
        <v>EERTMOED, GE</v>
      </c>
      <c r="F2839" t="str">
        <f>VLOOKUP($D2839,metadata!$B$2:$S$500,3,0)</f>
        <v>EMBRYONIC DIAPAUSE IN PSOCID, PERIPSOCUS-QUADRIFASCIATUS - PHOTOPERIOD, TEMPERATURE, ONTOGENY AND GEOGRAPHIC VARIATION</v>
      </c>
      <c r="G2839" t="str">
        <f>VLOOKUP($D2839,metadata!$B$2:$S$500,4,0)</f>
        <v>10.1111/j.1365-3032.1978.tb00149.x</v>
      </c>
      <c r="H2839" t="str">
        <f>VLOOKUP($D2839,metadata!$B$2:$S$500,5,0)</f>
        <v>y-ask</v>
      </c>
      <c r="I2839" t="str">
        <f>VLOOKUP($D2839,metadata!$B$2:$S$500,6,0)</f>
        <v>a</v>
      </c>
      <c r="J2839" t="str">
        <f>VLOOKUP($D2839,metadata!$B$2:$S$500,7,0)</f>
        <v>i</v>
      </c>
      <c r="K2839">
        <f>VLOOKUP($D2839,metadata!$B$2:$S$500,8,0)</f>
        <v>15</v>
      </c>
      <c r="L2839">
        <f>VLOOKUP($D2839,metadata!$B$2:$S$500,9,0)</f>
        <v>12</v>
      </c>
      <c r="M2839" t="str">
        <f>VLOOKUP($D2839,metadata!$B$2:$S$500,10,0)</f>
        <v/>
      </c>
      <c r="N2839" t="str">
        <f>VLOOKUP($D2839,metadata!$B$2:$S$500,11,0)</f>
        <v>Peripsocus quadrifasciatus</v>
      </c>
      <c r="O2839" t="str">
        <f>VLOOKUP($D2839,metadata!$B$2:$S$500,12,0)</f>
        <v>psocoptera</v>
      </c>
      <c r="P2839" t="str">
        <f>VLOOKUP($D2839,metadata!$B$2:$S$500,13,0)</f>
        <v>Weverton</v>
      </c>
      <c r="Q2839">
        <f>VLOOKUP($D2839,metadata!$B$2:$S$500,14,0)</f>
        <v>43.633333333333297</v>
      </c>
      <c r="R2839">
        <f>VLOOKUP($D2839,metadata!$B$2:$S$500,15,0)</f>
        <v>-73.940991999999994</v>
      </c>
      <c r="S2839" t="str">
        <f>VLOOKUP($D2839,metadata!$B$2:$S$500,16,0)</f>
        <v/>
      </c>
      <c r="T2839">
        <f>VLOOKUP($D2839,metadata!$B$2:$S$500,17,0)</f>
        <v>488</v>
      </c>
      <c r="U2839" t="str">
        <f>VLOOKUP($D2839,metadata!$B$2:$S$500,18,0)</f>
        <v/>
      </c>
      <c r="V2839" t="str">
        <f>VLOOKUP($D2839,metadata!$B$2:$Z$500,19,0)</f>
        <v/>
      </c>
      <c r="W2839" t="str">
        <f>VLOOKUP($D2839,metadata!$B$2:$Z$500,20,0)</f>
        <v/>
      </c>
      <c r="X2839" t="str">
        <f>VLOOKUP($D2839,metadata!$B$2:$Z$500,21,0)</f>
        <v/>
      </c>
      <c r="Y2839" t="str">
        <f>VLOOKUP($D2839,metadata!$B$2:$Z$500,22,0)</f>
        <v/>
      </c>
      <c r="Z2839" t="str">
        <f>VLOOKUP($D2839,metadata!$B$2:$Z$500,23,0)</f>
        <v/>
      </c>
      <c r="AA2839" t="str">
        <f>VLOOKUP($D2839,metadata!$B$2:$Z$500,24,0)</f>
        <v/>
      </c>
      <c r="AB2839" t="str">
        <f>VLOOKUP($D2839,metadata!$B$2:$Z$500,25,0)</f>
        <v/>
      </c>
      <c r="AF2839" t="str">
        <f>IF(AE2839="",V2839,AE2839)</f>
        <v/>
      </c>
    </row>
    <row r="2840" spans="3:32" x14ac:dyDescent="0.3">
      <c r="C2840">
        <v>2840</v>
      </c>
      <c r="D2840" t="str">
        <f t="shared" si="77"/>
        <v>62-Forest_city</v>
      </c>
      <c r="E2840" t="str">
        <f>VLOOKUP($D2840,metadata!$B$2:$S$500,2,0)</f>
        <v>EERTMOED, GE</v>
      </c>
      <c r="F2840" t="str">
        <f>VLOOKUP($D2840,metadata!$B$2:$S$500,3,0)</f>
        <v>EMBRYONIC DIAPAUSE IN PSOCID, PERIPSOCUS-QUADRIFASCIATUS - PHOTOPERIOD, TEMPERATURE, ONTOGENY AND GEOGRAPHIC VARIATION</v>
      </c>
      <c r="G2840" t="str">
        <f>VLOOKUP($D2840,metadata!$B$2:$S$500,4,0)</f>
        <v>10.1111/j.1365-3032.1978.tb00149.x</v>
      </c>
      <c r="H2840" t="str">
        <f>VLOOKUP($D2840,metadata!$B$2:$S$500,5,0)</f>
        <v>y-ask</v>
      </c>
      <c r="I2840" t="str">
        <f>VLOOKUP($D2840,metadata!$B$2:$S$500,6,0)</f>
        <v>a</v>
      </c>
      <c r="J2840" t="str">
        <f>VLOOKUP($D2840,metadata!$B$2:$S$500,7,0)</f>
        <v>i</v>
      </c>
      <c r="K2840">
        <f>VLOOKUP($D2840,metadata!$B$2:$S$500,8,0)</f>
        <v>15</v>
      </c>
      <c r="L2840">
        <f>VLOOKUP($D2840,metadata!$B$2:$S$500,9,0)</f>
        <v>12</v>
      </c>
      <c r="M2840" t="str">
        <f>VLOOKUP($D2840,metadata!$B$2:$S$500,10,0)</f>
        <v/>
      </c>
      <c r="N2840" t="str">
        <f>VLOOKUP($D2840,metadata!$B$2:$S$500,11,0)</f>
        <v>Peripsocus quadrifasciatus</v>
      </c>
      <c r="O2840" t="str">
        <f>VLOOKUP($D2840,metadata!$B$2:$S$500,12,0)</f>
        <v>psocoptera</v>
      </c>
      <c r="P2840" t="str">
        <f>VLOOKUP($D2840,metadata!$B$2:$S$500,13,0)</f>
        <v>Forest_city</v>
      </c>
      <c r="Q2840">
        <f>VLOOKUP($D2840,metadata!$B$2:$S$500,14,0)</f>
        <v>40.299999999999997</v>
      </c>
      <c r="R2840">
        <f>VLOOKUP($D2840,metadata!$B$2:$S$500,15,0)</f>
        <v>-89.829443999999995</v>
      </c>
      <c r="S2840" t="str">
        <f>VLOOKUP($D2840,metadata!$B$2:$S$500,16,0)</f>
        <v/>
      </c>
      <c r="T2840">
        <f>VLOOKUP($D2840,metadata!$B$2:$S$500,17,0)</f>
        <v>137</v>
      </c>
      <c r="U2840" t="str">
        <f>VLOOKUP($D2840,metadata!$B$2:$S$500,18,0)</f>
        <v/>
      </c>
      <c r="V2840" t="str">
        <f>VLOOKUP($D2840,metadata!$B$2:$Z$500,19,0)</f>
        <v/>
      </c>
      <c r="W2840" t="str">
        <f>VLOOKUP($D2840,metadata!$B$2:$Z$500,20,0)</f>
        <v/>
      </c>
      <c r="X2840" t="str">
        <f>VLOOKUP($D2840,metadata!$B$2:$Z$500,21,0)</f>
        <v/>
      </c>
      <c r="Y2840" t="str">
        <f>VLOOKUP($D2840,metadata!$B$2:$Z$500,22,0)</f>
        <v/>
      </c>
      <c r="Z2840" t="str">
        <f>VLOOKUP($D2840,metadata!$B$2:$Z$500,23,0)</f>
        <v/>
      </c>
      <c r="AA2840" t="str">
        <f>VLOOKUP($D2840,metadata!$B$2:$Z$500,24,0)</f>
        <v/>
      </c>
      <c r="AB2840" t="str">
        <f>VLOOKUP($D2840,metadata!$B$2:$Z$500,25,0)</f>
        <v/>
      </c>
      <c r="AF2840" t="str">
        <f>IF(AE2840="",V2840,AE2840)</f>
        <v/>
      </c>
    </row>
    <row r="2841" spans="3:32" x14ac:dyDescent="0.3">
      <c r="C2841">
        <v>2841</v>
      </c>
      <c r="D2841" t="str">
        <f t="shared" si="77"/>
        <v>62-Forest_city</v>
      </c>
      <c r="E2841" t="str">
        <f>VLOOKUP($D2841,metadata!$B$2:$S$500,2,0)</f>
        <v>EERTMOED, GE</v>
      </c>
      <c r="F2841" t="str">
        <f>VLOOKUP($D2841,metadata!$B$2:$S$500,3,0)</f>
        <v>EMBRYONIC DIAPAUSE IN PSOCID, PERIPSOCUS-QUADRIFASCIATUS - PHOTOPERIOD, TEMPERATURE, ONTOGENY AND GEOGRAPHIC VARIATION</v>
      </c>
      <c r="G2841" t="str">
        <f>VLOOKUP($D2841,metadata!$B$2:$S$500,4,0)</f>
        <v>10.1111/j.1365-3032.1978.tb00149.x</v>
      </c>
      <c r="H2841" t="str">
        <f>VLOOKUP($D2841,metadata!$B$2:$S$500,5,0)</f>
        <v>y-ask</v>
      </c>
      <c r="I2841" t="str">
        <f>VLOOKUP($D2841,metadata!$B$2:$S$500,6,0)</f>
        <v>a</v>
      </c>
      <c r="J2841" t="str">
        <f>VLOOKUP($D2841,metadata!$B$2:$S$500,7,0)</f>
        <v>i</v>
      </c>
      <c r="K2841">
        <f>VLOOKUP($D2841,metadata!$B$2:$S$500,8,0)</f>
        <v>15</v>
      </c>
      <c r="L2841">
        <f>VLOOKUP($D2841,metadata!$B$2:$S$500,9,0)</f>
        <v>12</v>
      </c>
      <c r="M2841" t="str">
        <f>VLOOKUP($D2841,metadata!$B$2:$S$500,10,0)</f>
        <v/>
      </c>
      <c r="N2841" t="str">
        <f>VLOOKUP($D2841,metadata!$B$2:$S$500,11,0)</f>
        <v>Peripsocus quadrifasciatus</v>
      </c>
      <c r="O2841" t="str">
        <f>VLOOKUP($D2841,metadata!$B$2:$S$500,12,0)</f>
        <v>psocoptera</v>
      </c>
      <c r="P2841" t="str">
        <f>VLOOKUP($D2841,metadata!$B$2:$S$500,13,0)</f>
        <v>Forest_city</v>
      </c>
      <c r="Q2841">
        <f>VLOOKUP($D2841,metadata!$B$2:$S$500,14,0)</f>
        <v>40.299999999999997</v>
      </c>
      <c r="R2841">
        <f>VLOOKUP($D2841,metadata!$B$2:$S$500,15,0)</f>
        <v>-89.829443999999995</v>
      </c>
      <c r="S2841" t="str">
        <f>VLOOKUP($D2841,metadata!$B$2:$S$500,16,0)</f>
        <v/>
      </c>
      <c r="T2841">
        <f>VLOOKUP($D2841,metadata!$B$2:$S$500,17,0)</f>
        <v>137</v>
      </c>
      <c r="U2841" t="str">
        <f>VLOOKUP($D2841,metadata!$B$2:$S$500,18,0)</f>
        <v/>
      </c>
      <c r="V2841" t="str">
        <f>VLOOKUP($D2841,metadata!$B$2:$Z$500,19,0)</f>
        <v/>
      </c>
      <c r="W2841" t="str">
        <f>VLOOKUP($D2841,metadata!$B$2:$Z$500,20,0)</f>
        <v/>
      </c>
      <c r="X2841" t="str">
        <f>VLOOKUP($D2841,metadata!$B$2:$Z$500,21,0)</f>
        <v/>
      </c>
      <c r="Y2841" t="str">
        <f>VLOOKUP($D2841,metadata!$B$2:$Z$500,22,0)</f>
        <v/>
      </c>
      <c r="Z2841" t="str">
        <f>VLOOKUP($D2841,metadata!$B$2:$Z$500,23,0)</f>
        <v/>
      </c>
      <c r="AA2841" t="str">
        <f>VLOOKUP($D2841,metadata!$B$2:$Z$500,24,0)</f>
        <v/>
      </c>
      <c r="AB2841" t="str">
        <f>VLOOKUP($D2841,metadata!$B$2:$Z$500,25,0)</f>
        <v/>
      </c>
      <c r="AF2841" t="str">
        <f>IF(AE2841="",V2841,AE2841)</f>
        <v/>
      </c>
    </row>
    <row r="2842" spans="3:32" x14ac:dyDescent="0.3">
      <c r="C2842">
        <v>2842</v>
      </c>
      <c r="D2842" t="str">
        <f t="shared" si="77"/>
        <v>62-Forest_city</v>
      </c>
      <c r="E2842" t="str">
        <f>VLOOKUP($D2842,metadata!$B$2:$S$500,2,0)</f>
        <v>EERTMOED, GE</v>
      </c>
      <c r="F2842" t="str">
        <f>VLOOKUP($D2842,metadata!$B$2:$S$500,3,0)</f>
        <v>EMBRYONIC DIAPAUSE IN PSOCID, PERIPSOCUS-QUADRIFASCIATUS - PHOTOPERIOD, TEMPERATURE, ONTOGENY AND GEOGRAPHIC VARIATION</v>
      </c>
      <c r="G2842" t="str">
        <f>VLOOKUP($D2842,metadata!$B$2:$S$500,4,0)</f>
        <v>10.1111/j.1365-3032.1978.tb00149.x</v>
      </c>
      <c r="H2842" t="str">
        <f>VLOOKUP($D2842,metadata!$B$2:$S$500,5,0)</f>
        <v>y-ask</v>
      </c>
      <c r="I2842" t="str">
        <f>VLOOKUP($D2842,metadata!$B$2:$S$500,6,0)</f>
        <v>a</v>
      </c>
      <c r="J2842" t="str">
        <f>VLOOKUP($D2842,metadata!$B$2:$S$500,7,0)</f>
        <v>i</v>
      </c>
      <c r="K2842">
        <f>VLOOKUP($D2842,metadata!$B$2:$S$500,8,0)</f>
        <v>15</v>
      </c>
      <c r="L2842">
        <f>VLOOKUP($D2842,metadata!$B$2:$S$500,9,0)</f>
        <v>12</v>
      </c>
      <c r="M2842" t="str">
        <f>VLOOKUP($D2842,metadata!$B$2:$S$500,10,0)</f>
        <v/>
      </c>
      <c r="N2842" t="str">
        <f>VLOOKUP($D2842,metadata!$B$2:$S$500,11,0)</f>
        <v>Peripsocus quadrifasciatus</v>
      </c>
      <c r="O2842" t="str">
        <f>VLOOKUP($D2842,metadata!$B$2:$S$500,12,0)</f>
        <v>psocoptera</v>
      </c>
      <c r="P2842" t="str">
        <f>VLOOKUP($D2842,metadata!$B$2:$S$500,13,0)</f>
        <v>Forest_city</v>
      </c>
      <c r="Q2842">
        <f>VLOOKUP($D2842,metadata!$B$2:$S$500,14,0)</f>
        <v>40.299999999999997</v>
      </c>
      <c r="R2842">
        <f>VLOOKUP($D2842,metadata!$B$2:$S$500,15,0)</f>
        <v>-89.829443999999995</v>
      </c>
      <c r="S2842" t="str">
        <f>VLOOKUP($D2842,metadata!$B$2:$S$500,16,0)</f>
        <v/>
      </c>
      <c r="T2842">
        <f>VLOOKUP($D2842,metadata!$B$2:$S$500,17,0)</f>
        <v>137</v>
      </c>
      <c r="U2842" t="str">
        <f>VLOOKUP($D2842,metadata!$B$2:$S$500,18,0)</f>
        <v/>
      </c>
      <c r="V2842" t="str">
        <f>VLOOKUP($D2842,metadata!$B$2:$Z$500,19,0)</f>
        <v/>
      </c>
      <c r="W2842" t="str">
        <f>VLOOKUP($D2842,metadata!$B$2:$Z$500,20,0)</f>
        <v/>
      </c>
      <c r="X2842" t="str">
        <f>VLOOKUP($D2842,metadata!$B$2:$Z$500,21,0)</f>
        <v/>
      </c>
      <c r="Y2842" t="str">
        <f>VLOOKUP($D2842,metadata!$B$2:$Z$500,22,0)</f>
        <v/>
      </c>
      <c r="Z2842" t="str">
        <f>VLOOKUP($D2842,metadata!$B$2:$Z$500,23,0)</f>
        <v/>
      </c>
      <c r="AA2842" t="str">
        <f>VLOOKUP($D2842,metadata!$B$2:$Z$500,24,0)</f>
        <v/>
      </c>
      <c r="AB2842" t="str">
        <f>VLOOKUP($D2842,metadata!$B$2:$Z$500,25,0)</f>
        <v/>
      </c>
      <c r="AF2842" t="str">
        <f>IF(AE2842="",V2842,AE2842)</f>
        <v/>
      </c>
    </row>
    <row r="2843" spans="3:32" x14ac:dyDescent="0.3">
      <c r="C2843">
        <v>2843</v>
      </c>
      <c r="D2843" t="str">
        <f t="shared" si="77"/>
        <v>62-Forest_city</v>
      </c>
      <c r="E2843" t="str">
        <f>VLOOKUP($D2843,metadata!$B$2:$S$500,2,0)</f>
        <v>EERTMOED, GE</v>
      </c>
      <c r="F2843" t="str">
        <f>VLOOKUP($D2843,metadata!$B$2:$S$500,3,0)</f>
        <v>EMBRYONIC DIAPAUSE IN PSOCID, PERIPSOCUS-QUADRIFASCIATUS - PHOTOPERIOD, TEMPERATURE, ONTOGENY AND GEOGRAPHIC VARIATION</v>
      </c>
      <c r="G2843" t="str">
        <f>VLOOKUP($D2843,metadata!$B$2:$S$500,4,0)</f>
        <v>10.1111/j.1365-3032.1978.tb00149.x</v>
      </c>
      <c r="H2843" t="str">
        <f>VLOOKUP($D2843,metadata!$B$2:$S$500,5,0)</f>
        <v>y-ask</v>
      </c>
      <c r="I2843" t="str">
        <f>VLOOKUP($D2843,metadata!$B$2:$S$500,6,0)</f>
        <v>a</v>
      </c>
      <c r="J2843" t="str">
        <f>VLOOKUP($D2843,metadata!$B$2:$S$500,7,0)</f>
        <v>i</v>
      </c>
      <c r="K2843">
        <f>VLOOKUP($D2843,metadata!$B$2:$S$500,8,0)</f>
        <v>15</v>
      </c>
      <c r="L2843">
        <f>VLOOKUP($D2843,metadata!$B$2:$S$500,9,0)</f>
        <v>12</v>
      </c>
      <c r="M2843" t="str">
        <f>VLOOKUP($D2843,metadata!$B$2:$S$500,10,0)</f>
        <v/>
      </c>
      <c r="N2843" t="str">
        <f>VLOOKUP($D2843,metadata!$B$2:$S$500,11,0)</f>
        <v>Peripsocus quadrifasciatus</v>
      </c>
      <c r="O2843" t="str">
        <f>VLOOKUP($D2843,metadata!$B$2:$S$500,12,0)</f>
        <v>psocoptera</v>
      </c>
      <c r="P2843" t="str">
        <f>VLOOKUP($D2843,metadata!$B$2:$S$500,13,0)</f>
        <v>Forest_city</v>
      </c>
      <c r="Q2843">
        <f>VLOOKUP($D2843,metadata!$B$2:$S$500,14,0)</f>
        <v>40.299999999999997</v>
      </c>
      <c r="R2843">
        <f>VLOOKUP($D2843,metadata!$B$2:$S$500,15,0)</f>
        <v>-89.829443999999995</v>
      </c>
      <c r="S2843" t="str">
        <f>VLOOKUP($D2843,metadata!$B$2:$S$500,16,0)</f>
        <v/>
      </c>
      <c r="T2843">
        <f>VLOOKUP($D2843,metadata!$B$2:$S$500,17,0)</f>
        <v>137</v>
      </c>
      <c r="U2843" t="str">
        <f>VLOOKUP($D2843,metadata!$B$2:$S$500,18,0)</f>
        <v/>
      </c>
      <c r="V2843" t="str">
        <f>VLOOKUP($D2843,metadata!$B$2:$Z$500,19,0)</f>
        <v/>
      </c>
      <c r="W2843" t="str">
        <f>VLOOKUP($D2843,metadata!$B$2:$Z$500,20,0)</f>
        <v/>
      </c>
      <c r="X2843" t="str">
        <f>VLOOKUP($D2843,metadata!$B$2:$Z$500,21,0)</f>
        <v/>
      </c>
      <c r="Y2843" t="str">
        <f>VLOOKUP($D2843,metadata!$B$2:$Z$500,22,0)</f>
        <v/>
      </c>
      <c r="Z2843" t="str">
        <f>VLOOKUP($D2843,metadata!$B$2:$Z$500,23,0)</f>
        <v/>
      </c>
      <c r="AA2843" t="str">
        <f>VLOOKUP($D2843,metadata!$B$2:$Z$500,24,0)</f>
        <v/>
      </c>
      <c r="AB2843" t="str">
        <f>VLOOKUP($D2843,metadata!$B$2:$Z$500,25,0)</f>
        <v/>
      </c>
      <c r="AF2843" t="str">
        <f>IF(AE2843="",V2843,AE2843)</f>
        <v/>
      </c>
    </row>
    <row r="2844" spans="3:32" x14ac:dyDescent="0.3">
      <c r="C2844">
        <v>2844</v>
      </c>
      <c r="D2844" t="str">
        <f t="shared" si="77"/>
        <v>62-Forest_city</v>
      </c>
      <c r="E2844" t="str">
        <f>VLOOKUP($D2844,metadata!$B$2:$S$500,2,0)</f>
        <v>EERTMOED, GE</v>
      </c>
      <c r="F2844" t="str">
        <f>VLOOKUP($D2844,metadata!$B$2:$S$500,3,0)</f>
        <v>EMBRYONIC DIAPAUSE IN PSOCID, PERIPSOCUS-QUADRIFASCIATUS - PHOTOPERIOD, TEMPERATURE, ONTOGENY AND GEOGRAPHIC VARIATION</v>
      </c>
      <c r="G2844" t="str">
        <f>VLOOKUP($D2844,metadata!$B$2:$S$500,4,0)</f>
        <v>10.1111/j.1365-3032.1978.tb00149.x</v>
      </c>
      <c r="H2844" t="str">
        <f>VLOOKUP($D2844,metadata!$B$2:$S$500,5,0)</f>
        <v>y-ask</v>
      </c>
      <c r="I2844" t="str">
        <f>VLOOKUP($D2844,metadata!$B$2:$S$500,6,0)</f>
        <v>a</v>
      </c>
      <c r="J2844" t="str">
        <f>VLOOKUP($D2844,metadata!$B$2:$S$500,7,0)</f>
        <v>i</v>
      </c>
      <c r="K2844">
        <f>VLOOKUP($D2844,metadata!$B$2:$S$500,8,0)</f>
        <v>15</v>
      </c>
      <c r="L2844">
        <f>VLOOKUP($D2844,metadata!$B$2:$S$500,9,0)</f>
        <v>12</v>
      </c>
      <c r="M2844" t="str">
        <f>VLOOKUP($D2844,metadata!$B$2:$S$500,10,0)</f>
        <v/>
      </c>
      <c r="N2844" t="str">
        <f>VLOOKUP($D2844,metadata!$B$2:$S$500,11,0)</f>
        <v>Peripsocus quadrifasciatus</v>
      </c>
      <c r="O2844" t="str">
        <f>VLOOKUP($D2844,metadata!$B$2:$S$500,12,0)</f>
        <v>psocoptera</v>
      </c>
      <c r="P2844" t="str">
        <f>VLOOKUP($D2844,metadata!$B$2:$S$500,13,0)</f>
        <v>Forest_city</v>
      </c>
      <c r="Q2844">
        <f>VLOOKUP($D2844,metadata!$B$2:$S$500,14,0)</f>
        <v>40.299999999999997</v>
      </c>
      <c r="R2844">
        <f>VLOOKUP($D2844,metadata!$B$2:$S$500,15,0)</f>
        <v>-89.829443999999995</v>
      </c>
      <c r="S2844" t="str">
        <f>VLOOKUP($D2844,metadata!$B$2:$S$500,16,0)</f>
        <v/>
      </c>
      <c r="T2844">
        <f>VLOOKUP($D2844,metadata!$B$2:$S$500,17,0)</f>
        <v>137</v>
      </c>
      <c r="U2844" t="str">
        <f>VLOOKUP($D2844,metadata!$B$2:$S$500,18,0)</f>
        <v/>
      </c>
      <c r="V2844" t="str">
        <f>VLOOKUP($D2844,metadata!$B$2:$Z$500,19,0)</f>
        <v/>
      </c>
      <c r="W2844" t="str">
        <f>VLOOKUP($D2844,metadata!$B$2:$Z$500,20,0)</f>
        <v/>
      </c>
      <c r="X2844" t="str">
        <f>VLOOKUP($D2844,metadata!$B$2:$Z$500,21,0)</f>
        <v/>
      </c>
      <c r="Y2844" t="str">
        <f>VLOOKUP($D2844,metadata!$B$2:$Z$500,22,0)</f>
        <v/>
      </c>
      <c r="Z2844" t="str">
        <f>VLOOKUP($D2844,metadata!$B$2:$Z$500,23,0)</f>
        <v/>
      </c>
      <c r="AA2844" t="str">
        <f>VLOOKUP($D2844,metadata!$B$2:$Z$500,24,0)</f>
        <v/>
      </c>
      <c r="AB2844" t="str">
        <f>VLOOKUP($D2844,metadata!$B$2:$Z$500,25,0)</f>
        <v/>
      </c>
      <c r="AF2844" t="str">
        <f>IF(AE2844="",V2844,AE2844)</f>
        <v/>
      </c>
    </row>
    <row r="2845" spans="3:32" x14ac:dyDescent="0.3">
      <c r="C2845">
        <v>2845</v>
      </c>
      <c r="D2845" t="str">
        <f t="shared" si="77"/>
        <v>62-Forest_city</v>
      </c>
      <c r="E2845" t="str">
        <f>VLOOKUP($D2845,metadata!$B$2:$S$500,2,0)</f>
        <v>EERTMOED, GE</v>
      </c>
      <c r="F2845" t="str">
        <f>VLOOKUP($D2845,metadata!$B$2:$S$500,3,0)</f>
        <v>EMBRYONIC DIAPAUSE IN PSOCID, PERIPSOCUS-QUADRIFASCIATUS - PHOTOPERIOD, TEMPERATURE, ONTOGENY AND GEOGRAPHIC VARIATION</v>
      </c>
      <c r="G2845" t="str">
        <f>VLOOKUP($D2845,metadata!$B$2:$S$500,4,0)</f>
        <v>10.1111/j.1365-3032.1978.tb00149.x</v>
      </c>
      <c r="H2845" t="str">
        <f>VLOOKUP($D2845,metadata!$B$2:$S$500,5,0)</f>
        <v>y-ask</v>
      </c>
      <c r="I2845" t="str">
        <f>VLOOKUP($D2845,metadata!$B$2:$S$500,6,0)</f>
        <v>a</v>
      </c>
      <c r="J2845" t="str">
        <f>VLOOKUP($D2845,metadata!$B$2:$S$500,7,0)</f>
        <v>i</v>
      </c>
      <c r="K2845">
        <f>VLOOKUP($D2845,metadata!$B$2:$S$500,8,0)</f>
        <v>15</v>
      </c>
      <c r="L2845">
        <f>VLOOKUP($D2845,metadata!$B$2:$S$500,9,0)</f>
        <v>12</v>
      </c>
      <c r="M2845" t="str">
        <f>VLOOKUP($D2845,metadata!$B$2:$S$500,10,0)</f>
        <v/>
      </c>
      <c r="N2845" t="str">
        <f>VLOOKUP($D2845,metadata!$B$2:$S$500,11,0)</f>
        <v>Peripsocus quadrifasciatus</v>
      </c>
      <c r="O2845" t="str">
        <f>VLOOKUP($D2845,metadata!$B$2:$S$500,12,0)</f>
        <v>psocoptera</v>
      </c>
      <c r="P2845" t="str">
        <f>VLOOKUP($D2845,metadata!$B$2:$S$500,13,0)</f>
        <v>Forest_city</v>
      </c>
      <c r="Q2845">
        <f>VLOOKUP($D2845,metadata!$B$2:$S$500,14,0)</f>
        <v>40.299999999999997</v>
      </c>
      <c r="R2845">
        <f>VLOOKUP($D2845,metadata!$B$2:$S$500,15,0)</f>
        <v>-89.829443999999995</v>
      </c>
      <c r="S2845" t="str">
        <f>VLOOKUP($D2845,metadata!$B$2:$S$500,16,0)</f>
        <v/>
      </c>
      <c r="T2845">
        <f>VLOOKUP($D2845,metadata!$B$2:$S$500,17,0)</f>
        <v>137</v>
      </c>
      <c r="U2845" t="str">
        <f>VLOOKUP($D2845,metadata!$B$2:$S$500,18,0)</f>
        <v/>
      </c>
      <c r="V2845" t="str">
        <f>VLOOKUP($D2845,metadata!$B$2:$Z$500,19,0)</f>
        <v/>
      </c>
      <c r="W2845" t="str">
        <f>VLOOKUP($D2845,metadata!$B$2:$Z$500,20,0)</f>
        <v/>
      </c>
      <c r="X2845" t="str">
        <f>VLOOKUP($D2845,metadata!$B$2:$Z$500,21,0)</f>
        <v/>
      </c>
      <c r="Y2845" t="str">
        <f>VLOOKUP($D2845,metadata!$B$2:$Z$500,22,0)</f>
        <v/>
      </c>
      <c r="Z2845" t="str">
        <f>VLOOKUP($D2845,metadata!$B$2:$Z$500,23,0)</f>
        <v/>
      </c>
      <c r="AA2845" t="str">
        <f>VLOOKUP($D2845,metadata!$B$2:$Z$500,24,0)</f>
        <v/>
      </c>
      <c r="AB2845" t="str">
        <f>VLOOKUP($D2845,metadata!$B$2:$Z$500,25,0)</f>
        <v/>
      </c>
      <c r="AF2845" t="str">
        <f>IF(AE2845="",V2845,AE2845)</f>
        <v/>
      </c>
    </row>
    <row r="2846" spans="3:32" x14ac:dyDescent="0.3">
      <c r="C2846">
        <v>2846</v>
      </c>
      <c r="D2846" t="str">
        <f t="shared" si="77"/>
        <v>62-Forest_city</v>
      </c>
      <c r="E2846" t="str">
        <f>VLOOKUP($D2846,metadata!$B$2:$S$500,2,0)</f>
        <v>EERTMOED, GE</v>
      </c>
      <c r="F2846" t="str">
        <f>VLOOKUP($D2846,metadata!$B$2:$S$500,3,0)</f>
        <v>EMBRYONIC DIAPAUSE IN PSOCID, PERIPSOCUS-QUADRIFASCIATUS - PHOTOPERIOD, TEMPERATURE, ONTOGENY AND GEOGRAPHIC VARIATION</v>
      </c>
      <c r="G2846" t="str">
        <f>VLOOKUP($D2846,metadata!$B$2:$S$500,4,0)</f>
        <v>10.1111/j.1365-3032.1978.tb00149.x</v>
      </c>
      <c r="H2846" t="str">
        <f>VLOOKUP($D2846,metadata!$B$2:$S$500,5,0)</f>
        <v>y-ask</v>
      </c>
      <c r="I2846" t="str">
        <f>VLOOKUP($D2846,metadata!$B$2:$S$500,6,0)</f>
        <v>a</v>
      </c>
      <c r="J2846" t="str">
        <f>VLOOKUP($D2846,metadata!$B$2:$S$500,7,0)</f>
        <v>i</v>
      </c>
      <c r="K2846">
        <f>VLOOKUP($D2846,metadata!$B$2:$S$500,8,0)</f>
        <v>15</v>
      </c>
      <c r="L2846">
        <f>VLOOKUP($D2846,metadata!$B$2:$S$500,9,0)</f>
        <v>12</v>
      </c>
      <c r="M2846" t="str">
        <f>VLOOKUP($D2846,metadata!$B$2:$S$500,10,0)</f>
        <v/>
      </c>
      <c r="N2846" t="str">
        <f>VLOOKUP($D2846,metadata!$B$2:$S$500,11,0)</f>
        <v>Peripsocus quadrifasciatus</v>
      </c>
      <c r="O2846" t="str">
        <f>VLOOKUP($D2846,metadata!$B$2:$S$500,12,0)</f>
        <v>psocoptera</v>
      </c>
      <c r="P2846" t="str">
        <f>VLOOKUP($D2846,metadata!$B$2:$S$500,13,0)</f>
        <v>Forest_city</v>
      </c>
      <c r="Q2846">
        <f>VLOOKUP($D2846,metadata!$B$2:$S$500,14,0)</f>
        <v>40.299999999999997</v>
      </c>
      <c r="R2846">
        <f>VLOOKUP($D2846,metadata!$B$2:$S$500,15,0)</f>
        <v>-89.829443999999995</v>
      </c>
      <c r="S2846" t="str">
        <f>VLOOKUP($D2846,metadata!$B$2:$S$500,16,0)</f>
        <v/>
      </c>
      <c r="T2846">
        <f>VLOOKUP($D2846,metadata!$B$2:$S$500,17,0)</f>
        <v>137</v>
      </c>
      <c r="U2846" t="str">
        <f>VLOOKUP($D2846,metadata!$B$2:$S$500,18,0)</f>
        <v/>
      </c>
      <c r="V2846" t="str">
        <f>VLOOKUP($D2846,metadata!$B$2:$Z$500,19,0)</f>
        <v/>
      </c>
      <c r="W2846" t="str">
        <f>VLOOKUP($D2846,metadata!$B$2:$Z$500,20,0)</f>
        <v/>
      </c>
      <c r="X2846" t="str">
        <f>VLOOKUP($D2846,metadata!$B$2:$Z$500,21,0)</f>
        <v/>
      </c>
      <c r="Y2846" t="str">
        <f>VLOOKUP($D2846,metadata!$B$2:$Z$500,22,0)</f>
        <v/>
      </c>
      <c r="Z2846" t="str">
        <f>VLOOKUP($D2846,metadata!$B$2:$Z$500,23,0)</f>
        <v/>
      </c>
      <c r="AA2846" t="str">
        <f>VLOOKUP($D2846,metadata!$B$2:$Z$500,24,0)</f>
        <v/>
      </c>
      <c r="AB2846" t="str">
        <f>VLOOKUP($D2846,metadata!$B$2:$Z$500,25,0)</f>
        <v/>
      </c>
      <c r="AF2846" t="str">
        <f>IF(AE2846="",V2846,AE2846)</f>
        <v/>
      </c>
    </row>
    <row r="2847" spans="3:32" x14ac:dyDescent="0.3">
      <c r="C2847">
        <v>2847</v>
      </c>
      <c r="D2847" t="str">
        <f t="shared" si="77"/>
        <v>62-Forest_city</v>
      </c>
      <c r="E2847" t="str">
        <f>VLOOKUP($D2847,metadata!$B$2:$S$500,2,0)</f>
        <v>EERTMOED, GE</v>
      </c>
      <c r="F2847" t="str">
        <f>VLOOKUP($D2847,metadata!$B$2:$S$500,3,0)</f>
        <v>EMBRYONIC DIAPAUSE IN PSOCID, PERIPSOCUS-QUADRIFASCIATUS - PHOTOPERIOD, TEMPERATURE, ONTOGENY AND GEOGRAPHIC VARIATION</v>
      </c>
      <c r="G2847" t="str">
        <f>VLOOKUP($D2847,metadata!$B$2:$S$500,4,0)</f>
        <v>10.1111/j.1365-3032.1978.tb00149.x</v>
      </c>
      <c r="H2847" t="str">
        <f>VLOOKUP($D2847,metadata!$B$2:$S$500,5,0)</f>
        <v>y-ask</v>
      </c>
      <c r="I2847" t="str">
        <f>VLOOKUP($D2847,metadata!$B$2:$S$500,6,0)</f>
        <v>a</v>
      </c>
      <c r="J2847" t="str">
        <f>VLOOKUP($D2847,metadata!$B$2:$S$500,7,0)</f>
        <v>i</v>
      </c>
      <c r="K2847">
        <f>VLOOKUP($D2847,metadata!$B$2:$S$500,8,0)</f>
        <v>15</v>
      </c>
      <c r="L2847">
        <f>VLOOKUP($D2847,metadata!$B$2:$S$500,9,0)</f>
        <v>12</v>
      </c>
      <c r="M2847" t="str">
        <f>VLOOKUP($D2847,metadata!$B$2:$S$500,10,0)</f>
        <v/>
      </c>
      <c r="N2847" t="str">
        <f>VLOOKUP($D2847,metadata!$B$2:$S$500,11,0)</f>
        <v>Peripsocus quadrifasciatus</v>
      </c>
      <c r="O2847" t="str">
        <f>VLOOKUP($D2847,metadata!$B$2:$S$500,12,0)</f>
        <v>psocoptera</v>
      </c>
      <c r="P2847" t="str">
        <f>VLOOKUP($D2847,metadata!$B$2:$S$500,13,0)</f>
        <v>Forest_city</v>
      </c>
      <c r="Q2847">
        <f>VLOOKUP($D2847,metadata!$B$2:$S$500,14,0)</f>
        <v>40.299999999999997</v>
      </c>
      <c r="R2847">
        <f>VLOOKUP($D2847,metadata!$B$2:$S$500,15,0)</f>
        <v>-89.829443999999995</v>
      </c>
      <c r="S2847" t="str">
        <f>VLOOKUP($D2847,metadata!$B$2:$S$500,16,0)</f>
        <v/>
      </c>
      <c r="T2847">
        <f>VLOOKUP($D2847,metadata!$B$2:$S$500,17,0)</f>
        <v>137</v>
      </c>
      <c r="U2847" t="str">
        <f>VLOOKUP($D2847,metadata!$B$2:$S$500,18,0)</f>
        <v/>
      </c>
      <c r="V2847" t="str">
        <f>VLOOKUP($D2847,metadata!$B$2:$Z$500,19,0)</f>
        <v/>
      </c>
      <c r="W2847" t="str">
        <f>VLOOKUP($D2847,metadata!$B$2:$Z$500,20,0)</f>
        <v/>
      </c>
      <c r="X2847" t="str">
        <f>VLOOKUP($D2847,metadata!$B$2:$Z$500,21,0)</f>
        <v/>
      </c>
      <c r="Y2847" t="str">
        <f>VLOOKUP($D2847,metadata!$B$2:$Z$500,22,0)</f>
        <v/>
      </c>
      <c r="Z2847" t="str">
        <f>VLOOKUP($D2847,metadata!$B$2:$Z$500,23,0)</f>
        <v/>
      </c>
      <c r="AA2847" t="str">
        <f>VLOOKUP($D2847,metadata!$B$2:$Z$500,24,0)</f>
        <v/>
      </c>
      <c r="AB2847" t="str">
        <f>VLOOKUP($D2847,metadata!$B$2:$Z$500,25,0)</f>
        <v/>
      </c>
      <c r="AF2847" t="str">
        <f>IF(AE2847="",V2847,AE2847)</f>
        <v/>
      </c>
    </row>
    <row r="2848" spans="3:32" x14ac:dyDescent="0.3">
      <c r="C2848">
        <v>2848</v>
      </c>
      <c r="D2848" t="str">
        <f t="shared" si="77"/>
        <v>62-Forest_city</v>
      </c>
      <c r="E2848" t="str">
        <f>VLOOKUP($D2848,metadata!$B$2:$S$500,2,0)</f>
        <v>EERTMOED, GE</v>
      </c>
      <c r="F2848" t="str">
        <f>VLOOKUP($D2848,metadata!$B$2:$S$500,3,0)</f>
        <v>EMBRYONIC DIAPAUSE IN PSOCID, PERIPSOCUS-QUADRIFASCIATUS - PHOTOPERIOD, TEMPERATURE, ONTOGENY AND GEOGRAPHIC VARIATION</v>
      </c>
      <c r="G2848" t="str">
        <f>VLOOKUP($D2848,metadata!$B$2:$S$500,4,0)</f>
        <v>10.1111/j.1365-3032.1978.tb00149.x</v>
      </c>
      <c r="H2848" t="str">
        <f>VLOOKUP($D2848,metadata!$B$2:$S$500,5,0)</f>
        <v>y-ask</v>
      </c>
      <c r="I2848" t="str">
        <f>VLOOKUP($D2848,metadata!$B$2:$S$500,6,0)</f>
        <v>a</v>
      </c>
      <c r="J2848" t="str">
        <f>VLOOKUP($D2848,metadata!$B$2:$S$500,7,0)</f>
        <v>i</v>
      </c>
      <c r="K2848">
        <f>VLOOKUP($D2848,metadata!$B$2:$S$500,8,0)</f>
        <v>15</v>
      </c>
      <c r="L2848">
        <f>VLOOKUP($D2848,metadata!$B$2:$S$500,9,0)</f>
        <v>12</v>
      </c>
      <c r="M2848" t="str">
        <f>VLOOKUP($D2848,metadata!$B$2:$S$500,10,0)</f>
        <v/>
      </c>
      <c r="N2848" t="str">
        <f>VLOOKUP($D2848,metadata!$B$2:$S$500,11,0)</f>
        <v>Peripsocus quadrifasciatus</v>
      </c>
      <c r="O2848" t="str">
        <f>VLOOKUP($D2848,metadata!$B$2:$S$500,12,0)</f>
        <v>psocoptera</v>
      </c>
      <c r="P2848" t="str">
        <f>VLOOKUP($D2848,metadata!$B$2:$S$500,13,0)</f>
        <v>Forest_city</v>
      </c>
      <c r="Q2848">
        <f>VLOOKUP($D2848,metadata!$B$2:$S$500,14,0)</f>
        <v>40.299999999999997</v>
      </c>
      <c r="R2848">
        <f>VLOOKUP($D2848,metadata!$B$2:$S$500,15,0)</f>
        <v>-89.829443999999995</v>
      </c>
      <c r="S2848" t="str">
        <f>VLOOKUP($D2848,metadata!$B$2:$S$500,16,0)</f>
        <v/>
      </c>
      <c r="T2848">
        <f>VLOOKUP($D2848,metadata!$B$2:$S$500,17,0)</f>
        <v>137</v>
      </c>
      <c r="U2848" t="str">
        <f>VLOOKUP($D2848,metadata!$B$2:$S$500,18,0)</f>
        <v/>
      </c>
      <c r="V2848" t="str">
        <f>VLOOKUP($D2848,metadata!$B$2:$Z$500,19,0)</f>
        <v/>
      </c>
      <c r="W2848" t="str">
        <f>VLOOKUP($D2848,metadata!$B$2:$Z$500,20,0)</f>
        <v/>
      </c>
      <c r="X2848" t="str">
        <f>VLOOKUP($D2848,metadata!$B$2:$Z$500,21,0)</f>
        <v/>
      </c>
      <c r="Y2848" t="str">
        <f>VLOOKUP($D2848,metadata!$B$2:$Z$500,22,0)</f>
        <v/>
      </c>
      <c r="Z2848" t="str">
        <f>VLOOKUP($D2848,metadata!$B$2:$Z$500,23,0)</f>
        <v/>
      </c>
      <c r="AA2848" t="str">
        <f>VLOOKUP($D2848,metadata!$B$2:$Z$500,24,0)</f>
        <v/>
      </c>
      <c r="AB2848" t="str">
        <f>VLOOKUP($D2848,metadata!$B$2:$Z$500,25,0)</f>
        <v/>
      </c>
      <c r="AF2848" t="str">
        <f>IF(AE2848="",V2848,AE2848)</f>
        <v/>
      </c>
    </row>
    <row r="2849" spans="3:32" x14ac:dyDescent="0.3">
      <c r="C2849">
        <v>2849</v>
      </c>
      <c r="D2849" t="str">
        <f t="shared" si="77"/>
        <v>62-Forest_city</v>
      </c>
      <c r="E2849" t="str">
        <f>VLOOKUP($D2849,metadata!$B$2:$S$500,2,0)</f>
        <v>EERTMOED, GE</v>
      </c>
      <c r="F2849" t="str">
        <f>VLOOKUP($D2849,metadata!$B$2:$S$500,3,0)</f>
        <v>EMBRYONIC DIAPAUSE IN PSOCID, PERIPSOCUS-QUADRIFASCIATUS - PHOTOPERIOD, TEMPERATURE, ONTOGENY AND GEOGRAPHIC VARIATION</v>
      </c>
      <c r="G2849" t="str">
        <f>VLOOKUP($D2849,metadata!$B$2:$S$500,4,0)</f>
        <v>10.1111/j.1365-3032.1978.tb00149.x</v>
      </c>
      <c r="H2849" t="str">
        <f>VLOOKUP($D2849,metadata!$B$2:$S$500,5,0)</f>
        <v>y-ask</v>
      </c>
      <c r="I2849" t="str">
        <f>VLOOKUP($D2849,metadata!$B$2:$S$500,6,0)</f>
        <v>a</v>
      </c>
      <c r="J2849" t="str">
        <f>VLOOKUP($D2849,metadata!$B$2:$S$500,7,0)</f>
        <v>i</v>
      </c>
      <c r="K2849">
        <f>VLOOKUP($D2849,metadata!$B$2:$S$500,8,0)</f>
        <v>15</v>
      </c>
      <c r="L2849">
        <f>VLOOKUP($D2849,metadata!$B$2:$S$500,9,0)</f>
        <v>12</v>
      </c>
      <c r="M2849" t="str">
        <f>VLOOKUP($D2849,metadata!$B$2:$S$500,10,0)</f>
        <v/>
      </c>
      <c r="N2849" t="str">
        <f>VLOOKUP($D2849,metadata!$B$2:$S$500,11,0)</f>
        <v>Peripsocus quadrifasciatus</v>
      </c>
      <c r="O2849" t="str">
        <f>VLOOKUP($D2849,metadata!$B$2:$S$500,12,0)</f>
        <v>psocoptera</v>
      </c>
      <c r="P2849" t="str">
        <f>VLOOKUP($D2849,metadata!$B$2:$S$500,13,0)</f>
        <v>Forest_city</v>
      </c>
      <c r="Q2849">
        <f>VLOOKUP($D2849,metadata!$B$2:$S$500,14,0)</f>
        <v>40.299999999999997</v>
      </c>
      <c r="R2849">
        <f>VLOOKUP($D2849,metadata!$B$2:$S$500,15,0)</f>
        <v>-89.829443999999995</v>
      </c>
      <c r="S2849" t="str">
        <f>VLOOKUP($D2849,metadata!$B$2:$S$500,16,0)</f>
        <v/>
      </c>
      <c r="T2849">
        <f>VLOOKUP($D2849,metadata!$B$2:$S$500,17,0)</f>
        <v>137</v>
      </c>
      <c r="U2849" t="str">
        <f>VLOOKUP($D2849,metadata!$B$2:$S$500,18,0)</f>
        <v/>
      </c>
      <c r="V2849" t="str">
        <f>VLOOKUP($D2849,metadata!$B$2:$Z$500,19,0)</f>
        <v/>
      </c>
      <c r="W2849" t="str">
        <f>VLOOKUP($D2849,metadata!$B$2:$Z$500,20,0)</f>
        <v/>
      </c>
      <c r="X2849" t="str">
        <f>VLOOKUP($D2849,metadata!$B$2:$Z$500,21,0)</f>
        <v/>
      </c>
      <c r="Y2849" t="str">
        <f>VLOOKUP($D2849,metadata!$B$2:$Z$500,22,0)</f>
        <v/>
      </c>
      <c r="Z2849" t="str">
        <f>VLOOKUP($D2849,metadata!$B$2:$Z$500,23,0)</f>
        <v/>
      </c>
      <c r="AA2849" t="str">
        <f>VLOOKUP($D2849,metadata!$B$2:$Z$500,24,0)</f>
        <v/>
      </c>
      <c r="AB2849" t="str">
        <f>VLOOKUP($D2849,metadata!$B$2:$Z$500,25,0)</f>
        <v/>
      </c>
      <c r="AF2849" t="str">
        <f>IF(AE2849="",V2849,AE2849)</f>
        <v/>
      </c>
    </row>
    <row r="2850" spans="3:32" x14ac:dyDescent="0.3">
      <c r="C2850">
        <v>2850</v>
      </c>
      <c r="D2850" t="str">
        <f t="shared" si="77"/>
        <v>62-Forest_city</v>
      </c>
      <c r="E2850" t="str">
        <f>VLOOKUP($D2850,metadata!$B$2:$S$500,2,0)</f>
        <v>EERTMOED, GE</v>
      </c>
      <c r="F2850" t="str">
        <f>VLOOKUP($D2850,metadata!$B$2:$S$500,3,0)</f>
        <v>EMBRYONIC DIAPAUSE IN PSOCID, PERIPSOCUS-QUADRIFASCIATUS - PHOTOPERIOD, TEMPERATURE, ONTOGENY AND GEOGRAPHIC VARIATION</v>
      </c>
      <c r="G2850" t="str">
        <f>VLOOKUP($D2850,metadata!$B$2:$S$500,4,0)</f>
        <v>10.1111/j.1365-3032.1978.tb00149.x</v>
      </c>
      <c r="H2850" t="str">
        <f>VLOOKUP($D2850,metadata!$B$2:$S$500,5,0)</f>
        <v>y-ask</v>
      </c>
      <c r="I2850" t="str">
        <f>VLOOKUP($D2850,metadata!$B$2:$S$500,6,0)</f>
        <v>a</v>
      </c>
      <c r="J2850" t="str">
        <f>VLOOKUP($D2850,metadata!$B$2:$S$500,7,0)</f>
        <v>i</v>
      </c>
      <c r="K2850">
        <f>VLOOKUP($D2850,metadata!$B$2:$S$500,8,0)</f>
        <v>15</v>
      </c>
      <c r="L2850">
        <f>VLOOKUP($D2850,metadata!$B$2:$S$500,9,0)</f>
        <v>12</v>
      </c>
      <c r="M2850" t="str">
        <f>VLOOKUP($D2850,metadata!$B$2:$S$500,10,0)</f>
        <v/>
      </c>
      <c r="N2850" t="str">
        <f>VLOOKUP($D2850,metadata!$B$2:$S$500,11,0)</f>
        <v>Peripsocus quadrifasciatus</v>
      </c>
      <c r="O2850" t="str">
        <f>VLOOKUP($D2850,metadata!$B$2:$S$500,12,0)</f>
        <v>psocoptera</v>
      </c>
      <c r="P2850" t="str">
        <f>VLOOKUP($D2850,metadata!$B$2:$S$500,13,0)</f>
        <v>Forest_city</v>
      </c>
      <c r="Q2850">
        <f>VLOOKUP($D2850,metadata!$B$2:$S$500,14,0)</f>
        <v>40.299999999999997</v>
      </c>
      <c r="R2850">
        <f>VLOOKUP($D2850,metadata!$B$2:$S$500,15,0)</f>
        <v>-89.829443999999995</v>
      </c>
      <c r="S2850" t="str">
        <f>VLOOKUP($D2850,metadata!$B$2:$S$500,16,0)</f>
        <v/>
      </c>
      <c r="T2850">
        <f>VLOOKUP($D2850,metadata!$B$2:$S$500,17,0)</f>
        <v>137</v>
      </c>
      <c r="U2850" t="str">
        <f>VLOOKUP($D2850,metadata!$B$2:$S$500,18,0)</f>
        <v/>
      </c>
      <c r="V2850" t="str">
        <f>VLOOKUP($D2850,metadata!$B$2:$Z$500,19,0)</f>
        <v/>
      </c>
      <c r="W2850" t="str">
        <f>VLOOKUP($D2850,metadata!$B$2:$Z$500,20,0)</f>
        <v/>
      </c>
      <c r="X2850" t="str">
        <f>VLOOKUP($D2850,metadata!$B$2:$Z$500,21,0)</f>
        <v/>
      </c>
      <c r="Y2850" t="str">
        <f>VLOOKUP($D2850,metadata!$B$2:$Z$500,22,0)</f>
        <v/>
      </c>
      <c r="Z2850" t="str">
        <f>VLOOKUP($D2850,metadata!$B$2:$Z$500,23,0)</f>
        <v/>
      </c>
      <c r="AA2850" t="str">
        <f>VLOOKUP($D2850,metadata!$B$2:$Z$500,24,0)</f>
        <v/>
      </c>
      <c r="AB2850" t="str">
        <f>VLOOKUP($D2850,metadata!$B$2:$Z$500,25,0)</f>
        <v/>
      </c>
      <c r="AF2850" t="str">
        <f>IF(AE2850="",V2850,AE2850)</f>
        <v/>
      </c>
    </row>
    <row r="2851" spans="3:32" x14ac:dyDescent="0.3">
      <c r="C2851">
        <v>2851</v>
      </c>
      <c r="D2851" t="str">
        <f t="shared" si="77"/>
        <v>62-Forest_city</v>
      </c>
      <c r="E2851" t="str">
        <f>VLOOKUP($D2851,metadata!$B$2:$S$500,2,0)</f>
        <v>EERTMOED, GE</v>
      </c>
      <c r="F2851" t="str">
        <f>VLOOKUP($D2851,metadata!$B$2:$S$500,3,0)</f>
        <v>EMBRYONIC DIAPAUSE IN PSOCID, PERIPSOCUS-QUADRIFASCIATUS - PHOTOPERIOD, TEMPERATURE, ONTOGENY AND GEOGRAPHIC VARIATION</v>
      </c>
      <c r="G2851" t="str">
        <f>VLOOKUP($D2851,metadata!$B$2:$S$500,4,0)</f>
        <v>10.1111/j.1365-3032.1978.tb00149.x</v>
      </c>
      <c r="H2851" t="str">
        <f>VLOOKUP($D2851,metadata!$B$2:$S$500,5,0)</f>
        <v>y-ask</v>
      </c>
      <c r="I2851" t="str">
        <f>VLOOKUP($D2851,metadata!$B$2:$S$500,6,0)</f>
        <v>a</v>
      </c>
      <c r="J2851" t="str">
        <f>VLOOKUP($D2851,metadata!$B$2:$S$500,7,0)</f>
        <v>i</v>
      </c>
      <c r="K2851">
        <f>VLOOKUP($D2851,metadata!$B$2:$S$500,8,0)</f>
        <v>15</v>
      </c>
      <c r="L2851">
        <f>VLOOKUP($D2851,metadata!$B$2:$S$500,9,0)</f>
        <v>12</v>
      </c>
      <c r="M2851" t="str">
        <f>VLOOKUP($D2851,metadata!$B$2:$S$500,10,0)</f>
        <v/>
      </c>
      <c r="N2851" t="str">
        <f>VLOOKUP($D2851,metadata!$B$2:$S$500,11,0)</f>
        <v>Peripsocus quadrifasciatus</v>
      </c>
      <c r="O2851" t="str">
        <f>VLOOKUP($D2851,metadata!$B$2:$S$500,12,0)</f>
        <v>psocoptera</v>
      </c>
      <c r="P2851" t="str">
        <f>VLOOKUP($D2851,metadata!$B$2:$S$500,13,0)</f>
        <v>Forest_city</v>
      </c>
      <c r="Q2851">
        <f>VLOOKUP($D2851,metadata!$B$2:$S$500,14,0)</f>
        <v>40.299999999999997</v>
      </c>
      <c r="R2851">
        <f>VLOOKUP($D2851,metadata!$B$2:$S$500,15,0)</f>
        <v>-89.829443999999995</v>
      </c>
      <c r="S2851" t="str">
        <f>VLOOKUP($D2851,metadata!$B$2:$S$500,16,0)</f>
        <v/>
      </c>
      <c r="T2851">
        <f>VLOOKUP($D2851,metadata!$B$2:$S$500,17,0)</f>
        <v>137</v>
      </c>
      <c r="U2851" t="str">
        <f>VLOOKUP($D2851,metadata!$B$2:$S$500,18,0)</f>
        <v/>
      </c>
      <c r="V2851" t="str">
        <f>VLOOKUP($D2851,metadata!$B$2:$Z$500,19,0)</f>
        <v/>
      </c>
      <c r="W2851" t="str">
        <f>VLOOKUP($D2851,metadata!$B$2:$Z$500,20,0)</f>
        <v/>
      </c>
      <c r="X2851" t="str">
        <f>VLOOKUP($D2851,metadata!$B$2:$Z$500,21,0)</f>
        <v/>
      </c>
      <c r="Y2851" t="str">
        <f>VLOOKUP($D2851,metadata!$B$2:$Z$500,22,0)</f>
        <v/>
      </c>
      <c r="Z2851" t="str">
        <f>VLOOKUP($D2851,metadata!$B$2:$Z$500,23,0)</f>
        <v/>
      </c>
      <c r="AA2851" t="str">
        <f>VLOOKUP($D2851,metadata!$B$2:$Z$500,24,0)</f>
        <v/>
      </c>
      <c r="AB2851" t="str">
        <f>VLOOKUP($D2851,metadata!$B$2:$Z$500,25,0)</f>
        <v/>
      </c>
      <c r="AF2851" t="str">
        <f>IF(AE2851="",V2851,AE2851)</f>
        <v/>
      </c>
    </row>
    <row r="2852" spans="3:32" x14ac:dyDescent="0.3">
      <c r="C2852">
        <v>2852</v>
      </c>
      <c r="D2852" t="str">
        <f t="shared" si="77"/>
        <v>62-Ware</v>
      </c>
      <c r="E2852" t="str">
        <f>VLOOKUP($D2852,metadata!$B$2:$S$500,2,0)</f>
        <v>EERTMOED, GE</v>
      </c>
      <c r="F2852" t="str">
        <f>VLOOKUP($D2852,metadata!$B$2:$S$500,3,0)</f>
        <v>EMBRYONIC DIAPAUSE IN PSOCID, PERIPSOCUS-QUADRIFASCIATUS - PHOTOPERIOD, TEMPERATURE, ONTOGENY AND GEOGRAPHIC VARIATION</v>
      </c>
      <c r="G2852" t="str">
        <f>VLOOKUP($D2852,metadata!$B$2:$S$500,4,0)</f>
        <v>10.1111/j.1365-3032.1978.tb00149.x</v>
      </c>
      <c r="H2852" t="str">
        <f>VLOOKUP($D2852,metadata!$B$2:$S$500,5,0)</f>
        <v>y-ask</v>
      </c>
      <c r="I2852" t="str">
        <f>VLOOKUP($D2852,metadata!$B$2:$S$500,6,0)</f>
        <v>a</v>
      </c>
      <c r="J2852" t="str">
        <f>VLOOKUP($D2852,metadata!$B$2:$S$500,7,0)</f>
        <v>i</v>
      </c>
      <c r="K2852">
        <f>VLOOKUP($D2852,metadata!$B$2:$S$500,8,0)</f>
        <v>15</v>
      </c>
      <c r="L2852">
        <f>VLOOKUP($D2852,metadata!$B$2:$S$500,9,0)</f>
        <v>12</v>
      </c>
      <c r="M2852" t="str">
        <f>VLOOKUP($D2852,metadata!$B$2:$S$500,10,0)</f>
        <v/>
      </c>
      <c r="N2852" t="str">
        <f>VLOOKUP($D2852,metadata!$B$2:$S$500,11,0)</f>
        <v>Peripsocus quadrifasciatus</v>
      </c>
      <c r="O2852" t="str">
        <f>VLOOKUP($D2852,metadata!$B$2:$S$500,12,0)</f>
        <v>psocoptera</v>
      </c>
      <c r="P2852" t="str">
        <f>VLOOKUP($D2852,metadata!$B$2:$S$500,13,0)</f>
        <v>Ware</v>
      </c>
      <c r="Q2852">
        <f>VLOOKUP($D2852,metadata!$B$2:$S$500,14,0)</f>
        <v>37.483333333333299</v>
      </c>
      <c r="R2852">
        <f>VLOOKUP($D2852,metadata!$B$2:$S$500,15,0)</f>
        <v>-89.393889000000001</v>
      </c>
      <c r="S2852" t="str">
        <f>VLOOKUP($D2852,metadata!$B$2:$S$500,16,0)</f>
        <v/>
      </c>
      <c r="T2852">
        <f>VLOOKUP($D2852,metadata!$B$2:$S$500,17,0)</f>
        <v>195</v>
      </c>
      <c r="U2852" t="str">
        <f>VLOOKUP($D2852,metadata!$B$2:$S$500,18,0)</f>
        <v/>
      </c>
      <c r="V2852" t="str">
        <f>VLOOKUP($D2852,metadata!$B$2:$Z$500,19,0)</f>
        <v/>
      </c>
      <c r="W2852" t="str">
        <f>VLOOKUP($D2852,metadata!$B$2:$Z$500,20,0)</f>
        <v/>
      </c>
      <c r="X2852" t="str">
        <f>VLOOKUP($D2852,metadata!$B$2:$Z$500,21,0)</f>
        <v/>
      </c>
      <c r="Y2852" t="str">
        <f>VLOOKUP($D2852,metadata!$B$2:$Z$500,22,0)</f>
        <v/>
      </c>
      <c r="Z2852" t="str">
        <f>VLOOKUP($D2852,metadata!$B$2:$Z$500,23,0)</f>
        <v/>
      </c>
      <c r="AA2852" t="str">
        <f>VLOOKUP($D2852,metadata!$B$2:$Z$500,24,0)</f>
        <v/>
      </c>
      <c r="AB2852" t="str">
        <f>VLOOKUP($D2852,metadata!$B$2:$Z$500,25,0)</f>
        <v/>
      </c>
      <c r="AF2852" t="str">
        <f>IF(AE2852="",V2852,AE2852)</f>
        <v/>
      </c>
    </row>
    <row r="2853" spans="3:32" x14ac:dyDescent="0.3">
      <c r="C2853">
        <v>2853</v>
      </c>
      <c r="D2853" t="str">
        <f t="shared" ref="D2853:D2916" si="78">VLOOKUP(C2853,$A$1:$B$500,2)</f>
        <v>62-Ware</v>
      </c>
      <c r="E2853" t="str">
        <f>VLOOKUP($D2853,metadata!$B$2:$S$500,2,0)</f>
        <v>EERTMOED, GE</v>
      </c>
      <c r="F2853" t="str">
        <f>VLOOKUP($D2853,metadata!$B$2:$S$500,3,0)</f>
        <v>EMBRYONIC DIAPAUSE IN PSOCID, PERIPSOCUS-QUADRIFASCIATUS - PHOTOPERIOD, TEMPERATURE, ONTOGENY AND GEOGRAPHIC VARIATION</v>
      </c>
      <c r="G2853" t="str">
        <f>VLOOKUP($D2853,metadata!$B$2:$S$500,4,0)</f>
        <v>10.1111/j.1365-3032.1978.tb00149.x</v>
      </c>
      <c r="H2853" t="str">
        <f>VLOOKUP($D2853,metadata!$B$2:$S$500,5,0)</f>
        <v>y-ask</v>
      </c>
      <c r="I2853" t="str">
        <f>VLOOKUP($D2853,metadata!$B$2:$S$500,6,0)</f>
        <v>a</v>
      </c>
      <c r="J2853" t="str">
        <f>VLOOKUP($D2853,metadata!$B$2:$S$500,7,0)</f>
        <v>i</v>
      </c>
      <c r="K2853">
        <f>VLOOKUP($D2853,metadata!$B$2:$S$500,8,0)</f>
        <v>15</v>
      </c>
      <c r="L2853">
        <f>VLOOKUP($D2853,metadata!$B$2:$S$500,9,0)</f>
        <v>12</v>
      </c>
      <c r="M2853" t="str">
        <f>VLOOKUP($D2853,metadata!$B$2:$S$500,10,0)</f>
        <v/>
      </c>
      <c r="N2853" t="str">
        <f>VLOOKUP($D2853,metadata!$B$2:$S$500,11,0)</f>
        <v>Peripsocus quadrifasciatus</v>
      </c>
      <c r="O2853" t="str">
        <f>VLOOKUP($D2853,metadata!$B$2:$S$500,12,0)</f>
        <v>psocoptera</v>
      </c>
      <c r="P2853" t="str">
        <f>VLOOKUP($D2853,metadata!$B$2:$S$500,13,0)</f>
        <v>Ware</v>
      </c>
      <c r="Q2853">
        <f>VLOOKUP($D2853,metadata!$B$2:$S$500,14,0)</f>
        <v>37.483333333333299</v>
      </c>
      <c r="R2853">
        <f>VLOOKUP($D2853,metadata!$B$2:$S$500,15,0)</f>
        <v>-89.393889000000001</v>
      </c>
      <c r="S2853" t="str">
        <f>VLOOKUP($D2853,metadata!$B$2:$S$500,16,0)</f>
        <v/>
      </c>
      <c r="T2853">
        <f>VLOOKUP($D2853,metadata!$B$2:$S$500,17,0)</f>
        <v>195</v>
      </c>
      <c r="U2853" t="str">
        <f>VLOOKUP($D2853,metadata!$B$2:$S$500,18,0)</f>
        <v/>
      </c>
      <c r="V2853" t="str">
        <f>VLOOKUP($D2853,metadata!$B$2:$Z$500,19,0)</f>
        <v/>
      </c>
      <c r="W2853" t="str">
        <f>VLOOKUP($D2853,metadata!$B$2:$Z$500,20,0)</f>
        <v/>
      </c>
      <c r="X2853" t="str">
        <f>VLOOKUP($D2853,metadata!$B$2:$Z$500,21,0)</f>
        <v/>
      </c>
      <c r="Y2853" t="str">
        <f>VLOOKUP($D2853,metadata!$B$2:$Z$500,22,0)</f>
        <v/>
      </c>
      <c r="Z2853" t="str">
        <f>VLOOKUP($D2853,metadata!$B$2:$Z$500,23,0)</f>
        <v/>
      </c>
      <c r="AA2853" t="str">
        <f>VLOOKUP($D2853,metadata!$B$2:$Z$500,24,0)</f>
        <v/>
      </c>
      <c r="AB2853" t="str">
        <f>VLOOKUP($D2853,metadata!$B$2:$Z$500,25,0)</f>
        <v/>
      </c>
      <c r="AF2853" t="str">
        <f>IF(AE2853="",V2853,AE2853)</f>
        <v/>
      </c>
    </row>
    <row r="2854" spans="3:32" x14ac:dyDescent="0.3">
      <c r="C2854">
        <v>2854</v>
      </c>
      <c r="D2854" t="str">
        <f t="shared" si="78"/>
        <v>62-Ware</v>
      </c>
      <c r="E2854" t="str">
        <f>VLOOKUP($D2854,metadata!$B$2:$S$500,2,0)</f>
        <v>EERTMOED, GE</v>
      </c>
      <c r="F2854" t="str">
        <f>VLOOKUP($D2854,metadata!$B$2:$S$500,3,0)</f>
        <v>EMBRYONIC DIAPAUSE IN PSOCID, PERIPSOCUS-QUADRIFASCIATUS - PHOTOPERIOD, TEMPERATURE, ONTOGENY AND GEOGRAPHIC VARIATION</v>
      </c>
      <c r="G2854" t="str">
        <f>VLOOKUP($D2854,metadata!$B$2:$S$500,4,0)</f>
        <v>10.1111/j.1365-3032.1978.tb00149.x</v>
      </c>
      <c r="H2854" t="str">
        <f>VLOOKUP($D2854,metadata!$B$2:$S$500,5,0)</f>
        <v>y-ask</v>
      </c>
      <c r="I2854" t="str">
        <f>VLOOKUP($D2854,metadata!$B$2:$S$500,6,0)</f>
        <v>a</v>
      </c>
      <c r="J2854" t="str">
        <f>VLOOKUP($D2854,metadata!$B$2:$S$500,7,0)</f>
        <v>i</v>
      </c>
      <c r="K2854">
        <f>VLOOKUP($D2854,metadata!$B$2:$S$500,8,0)</f>
        <v>15</v>
      </c>
      <c r="L2854">
        <f>VLOOKUP($D2854,metadata!$B$2:$S$500,9,0)</f>
        <v>12</v>
      </c>
      <c r="M2854" t="str">
        <f>VLOOKUP($D2854,metadata!$B$2:$S$500,10,0)</f>
        <v/>
      </c>
      <c r="N2854" t="str">
        <f>VLOOKUP($D2854,metadata!$B$2:$S$500,11,0)</f>
        <v>Peripsocus quadrifasciatus</v>
      </c>
      <c r="O2854" t="str">
        <f>VLOOKUP($D2854,metadata!$B$2:$S$500,12,0)</f>
        <v>psocoptera</v>
      </c>
      <c r="P2854" t="str">
        <f>VLOOKUP($D2854,metadata!$B$2:$S$500,13,0)</f>
        <v>Ware</v>
      </c>
      <c r="Q2854">
        <f>VLOOKUP($D2854,metadata!$B$2:$S$500,14,0)</f>
        <v>37.483333333333299</v>
      </c>
      <c r="R2854">
        <f>VLOOKUP($D2854,metadata!$B$2:$S$500,15,0)</f>
        <v>-89.393889000000001</v>
      </c>
      <c r="S2854" t="str">
        <f>VLOOKUP($D2854,metadata!$B$2:$S$500,16,0)</f>
        <v/>
      </c>
      <c r="T2854">
        <f>VLOOKUP($D2854,metadata!$B$2:$S$500,17,0)</f>
        <v>195</v>
      </c>
      <c r="U2854" t="str">
        <f>VLOOKUP($D2854,metadata!$B$2:$S$500,18,0)</f>
        <v/>
      </c>
      <c r="V2854" t="str">
        <f>VLOOKUP($D2854,metadata!$B$2:$Z$500,19,0)</f>
        <v/>
      </c>
      <c r="W2854" t="str">
        <f>VLOOKUP($D2854,metadata!$B$2:$Z$500,20,0)</f>
        <v/>
      </c>
      <c r="X2854" t="str">
        <f>VLOOKUP($D2854,metadata!$B$2:$Z$500,21,0)</f>
        <v/>
      </c>
      <c r="Y2854" t="str">
        <f>VLOOKUP($D2854,metadata!$B$2:$Z$500,22,0)</f>
        <v/>
      </c>
      <c r="Z2854" t="str">
        <f>VLOOKUP($D2854,metadata!$B$2:$Z$500,23,0)</f>
        <v/>
      </c>
      <c r="AA2854" t="str">
        <f>VLOOKUP($D2854,metadata!$B$2:$Z$500,24,0)</f>
        <v/>
      </c>
      <c r="AB2854" t="str">
        <f>VLOOKUP($D2854,metadata!$B$2:$Z$500,25,0)</f>
        <v/>
      </c>
      <c r="AF2854" t="str">
        <f>IF(AE2854="",V2854,AE2854)</f>
        <v/>
      </c>
    </row>
    <row r="2855" spans="3:32" x14ac:dyDescent="0.3">
      <c r="C2855">
        <v>2855</v>
      </c>
      <c r="D2855" t="str">
        <f t="shared" si="78"/>
        <v>62-Ware</v>
      </c>
      <c r="E2855" t="str">
        <f>VLOOKUP($D2855,metadata!$B$2:$S$500,2,0)</f>
        <v>EERTMOED, GE</v>
      </c>
      <c r="F2855" t="str">
        <f>VLOOKUP($D2855,metadata!$B$2:$S$500,3,0)</f>
        <v>EMBRYONIC DIAPAUSE IN PSOCID, PERIPSOCUS-QUADRIFASCIATUS - PHOTOPERIOD, TEMPERATURE, ONTOGENY AND GEOGRAPHIC VARIATION</v>
      </c>
      <c r="G2855" t="str">
        <f>VLOOKUP($D2855,metadata!$B$2:$S$500,4,0)</f>
        <v>10.1111/j.1365-3032.1978.tb00149.x</v>
      </c>
      <c r="H2855" t="str">
        <f>VLOOKUP($D2855,metadata!$B$2:$S$500,5,0)</f>
        <v>y-ask</v>
      </c>
      <c r="I2855" t="str">
        <f>VLOOKUP($D2855,metadata!$B$2:$S$500,6,0)</f>
        <v>a</v>
      </c>
      <c r="J2855" t="str">
        <f>VLOOKUP($D2855,metadata!$B$2:$S$500,7,0)</f>
        <v>i</v>
      </c>
      <c r="K2855">
        <f>VLOOKUP($D2855,metadata!$B$2:$S$500,8,0)</f>
        <v>15</v>
      </c>
      <c r="L2855">
        <f>VLOOKUP($D2855,metadata!$B$2:$S$500,9,0)</f>
        <v>12</v>
      </c>
      <c r="M2855" t="str">
        <f>VLOOKUP($D2855,metadata!$B$2:$S$500,10,0)</f>
        <v/>
      </c>
      <c r="N2855" t="str">
        <f>VLOOKUP($D2855,metadata!$B$2:$S$500,11,0)</f>
        <v>Peripsocus quadrifasciatus</v>
      </c>
      <c r="O2855" t="str">
        <f>VLOOKUP($D2855,metadata!$B$2:$S$500,12,0)</f>
        <v>psocoptera</v>
      </c>
      <c r="P2855" t="str">
        <f>VLOOKUP($D2855,metadata!$B$2:$S$500,13,0)</f>
        <v>Ware</v>
      </c>
      <c r="Q2855">
        <f>VLOOKUP($D2855,metadata!$B$2:$S$500,14,0)</f>
        <v>37.483333333333299</v>
      </c>
      <c r="R2855">
        <f>VLOOKUP($D2855,metadata!$B$2:$S$500,15,0)</f>
        <v>-89.393889000000001</v>
      </c>
      <c r="S2855" t="str">
        <f>VLOOKUP($D2855,metadata!$B$2:$S$500,16,0)</f>
        <v/>
      </c>
      <c r="T2855">
        <f>VLOOKUP($D2855,metadata!$B$2:$S$500,17,0)</f>
        <v>195</v>
      </c>
      <c r="U2855" t="str">
        <f>VLOOKUP($D2855,metadata!$B$2:$S$500,18,0)</f>
        <v/>
      </c>
      <c r="V2855" t="str">
        <f>VLOOKUP($D2855,metadata!$B$2:$Z$500,19,0)</f>
        <v/>
      </c>
      <c r="W2855" t="str">
        <f>VLOOKUP($D2855,metadata!$B$2:$Z$500,20,0)</f>
        <v/>
      </c>
      <c r="X2855" t="str">
        <f>VLOOKUP($D2855,metadata!$B$2:$Z$500,21,0)</f>
        <v/>
      </c>
      <c r="Y2855" t="str">
        <f>VLOOKUP($D2855,metadata!$B$2:$Z$500,22,0)</f>
        <v/>
      </c>
      <c r="Z2855" t="str">
        <f>VLOOKUP($D2855,metadata!$B$2:$Z$500,23,0)</f>
        <v/>
      </c>
      <c r="AA2855" t="str">
        <f>VLOOKUP($D2855,metadata!$B$2:$Z$500,24,0)</f>
        <v/>
      </c>
      <c r="AB2855" t="str">
        <f>VLOOKUP($D2855,metadata!$B$2:$Z$500,25,0)</f>
        <v/>
      </c>
      <c r="AF2855" t="str">
        <f>IF(AE2855="",V2855,AE2855)</f>
        <v/>
      </c>
    </row>
    <row r="2856" spans="3:32" x14ac:dyDescent="0.3">
      <c r="C2856">
        <v>2856</v>
      </c>
      <c r="D2856" t="str">
        <f t="shared" si="78"/>
        <v>62-Ware</v>
      </c>
      <c r="E2856" t="str">
        <f>VLOOKUP($D2856,metadata!$B$2:$S$500,2,0)</f>
        <v>EERTMOED, GE</v>
      </c>
      <c r="F2856" t="str">
        <f>VLOOKUP($D2856,metadata!$B$2:$S$500,3,0)</f>
        <v>EMBRYONIC DIAPAUSE IN PSOCID, PERIPSOCUS-QUADRIFASCIATUS - PHOTOPERIOD, TEMPERATURE, ONTOGENY AND GEOGRAPHIC VARIATION</v>
      </c>
      <c r="G2856" t="str">
        <f>VLOOKUP($D2856,metadata!$B$2:$S$500,4,0)</f>
        <v>10.1111/j.1365-3032.1978.tb00149.x</v>
      </c>
      <c r="H2856" t="str">
        <f>VLOOKUP($D2856,metadata!$B$2:$S$500,5,0)</f>
        <v>y-ask</v>
      </c>
      <c r="I2856" t="str">
        <f>VLOOKUP($D2856,metadata!$B$2:$S$500,6,0)</f>
        <v>a</v>
      </c>
      <c r="J2856" t="str">
        <f>VLOOKUP($D2856,metadata!$B$2:$S$500,7,0)</f>
        <v>i</v>
      </c>
      <c r="K2856">
        <f>VLOOKUP($D2856,metadata!$B$2:$S$500,8,0)</f>
        <v>15</v>
      </c>
      <c r="L2856">
        <f>VLOOKUP($D2856,metadata!$B$2:$S$500,9,0)</f>
        <v>12</v>
      </c>
      <c r="M2856" t="str">
        <f>VLOOKUP($D2856,metadata!$B$2:$S$500,10,0)</f>
        <v/>
      </c>
      <c r="N2856" t="str">
        <f>VLOOKUP($D2856,metadata!$B$2:$S$500,11,0)</f>
        <v>Peripsocus quadrifasciatus</v>
      </c>
      <c r="O2856" t="str">
        <f>VLOOKUP($D2856,metadata!$B$2:$S$500,12,0)</f>
        <v>psocoptera</v>
      </c>
      <c r="P2856" t="str">
        <f>VLOOKUP($D2856,metadata!$B$2:$S$500,13,0)</f>
        <v>Ware</v>
      </c>
      <c r="Q2856">
        <f>VLOOKUP($D2856,metadata!$B$2:$S$500,14,0)</f>
        <v>37.483333333333299</v>
      </c>
      <c r="R2856">
        <f>VLOOKUP($D2856,metadata!$B$2:$S$500,15,0)</f>
        <v>-89.393889000000001</v>
      </c>
      <c r="S2856" t="str">
        <f>VLOOKUP($D2856,metadata!$B$2:$S$500,16,0)</f>
        <v/>
      </c>
      <c r="T2856">
        <f>VLOOKUP($D2856,metadata!$B$2:$S$500,17,0)</f>
        <v>195</v>
      </c>
      <c r="U2856" t="str">
        <f>VLOOKUP($D2856,metadata!$B$2:$S$500,18,0)</f>
        <v/>
      </c>
      <c r="V2856" t="str">
        <f>VLOOKUP($D2856,metadata!$B$2:$Z$500,19,0)</f>
        <v/>
      </c>
      <c r="W2856" t="str">
        <f>VLOOKUP($D2856,metadata!$B$2:$Z$500,20,0)</f>
        <v/>
      </c>
      <c r="X2856" t="str">
        <f>VLOOKUP($D2856,metadata!$B$2:$Z$500,21,0)</f>
        <v/>
      </c>
      <c r="Y2856" t="str">
        <f>VLOOKUP($D2856,metadata!$B$2:$Z$500,22,0)</f>
        <v/>
      </c>
      <c r="Z2856" t="str">
        <f>VLOOKUP($D2856,metadata!$B$2:$Z$500,23,0)</f>
        <v/>
      </c>
      <c r="AA2856" t="str">
        <f>VLOOKUP($D2856,metadata!$B$2:$Z$500,24,0)</f>
        <v/>
      </c>
      <c r="AB2856" t="str">
        <f>VLOOKUP($D2856,metadata!$B$2:$Z$500,25,0)</f>
        <v/>
      </c>
      <c r="AF2856" t="str">
        <f>IF(AE2856="",V2856,AE2856)</f>
        <v/>
      </c>
    </row>
    <row r="2857" spans="3:32" x14ac:dyDescent="0.3">
      <c r="C2857">
        <v>2857</v>
      </c>
      <c r="D2857" t="str">
        <f t="shared" si="78"/>
        <v>62-Ware</v>
      </c>
      <c r="E2857" t="str">
        <f>VLOOKUP($D2857,metadata!$B$2:$S$500,2,0)</f>
        <v>EERTMOED, GE</v>
      </c>
      <c r="F2857" t="str">
        <f>VLOOKUP($D2857,metadata!$B$2:$S$500,3,0)</f>
        <v>EMBRYONIC DIAPAUSE IN PSOCID, PERIPSOCUS-QUADRIFASCIATUS - PHOTOPERIOD, TEMPERATURE, ONTOGENY AND GEOGRAPHIC VARIATION</v>
      </c>
      <c r="G2857" t="str">
        <f>VLOOKUP($D2857,metadata!$B$2:$S$500,4,0)</f>
        <v>10.1111/j.1365-3032.1978.tb00149.x</v>
      </c>
      <c r="H2857" t="str">
        <f>VLOOKUP($D2857,metadata!$B$2:$S$500,5,0)</f>
        <v>y-ask</v>
      </c>
      <c r="I2857" t="str">
        <f>VLOOKUP($D2857,metadata!$B$2:$S$500,6,0)</f>
        <v>a</v>
      </c>
      <c r="J2857" t="str">
        <f>VLOOKUP($D2857,metadata!$B$2:$S$500,7,0)</f>
        <v>i</v>
      </c>
      <c r="K2857">
        <f>VLOOKUP($D2857,metadata!$B$2:$S$500,8,0)</f>
        <v>15</v>
      </c>
      <c r="L2857">
        <f>VLOOKUP($D2857,metadata!$B$2:$S$500,9,0)</f>
        <v>12</v>
      </c>
      <c r="M2857" t="str">
        <f>VLOOKUP($D2857,metadata!$B$2:$S$500,10,0)</f>
        <v/>
      </c>
      <c r="N2857" t="str">
        <f>VLOOKUP($D2857,metadata!$B$2:$S$500,11,0)</f>
        <v>Peripsocus quadrifasciatus</v>
      </c>
      <c r="O2857" t="str">
        <f>VLOOKUP($D2857,metadata!$B$2:$S$500,12,0)</f>
        <v>psocoptera</v>
      </c>
      <c r="P2857" t="str">
        <f>VLOOKUP($D2857,metadata!$B$2:$S$500,13,0)</f>
        <v>Ware</v>
      </c>
      <c r="Q2857">
        <f>VLOOKUP($D2857,metadata!$B$2:$S$500,14,0)</f>
        <v>37.483333333333299</v>
      </c>
      <c r="R2857">
        <f>VLOOKUP($D2857,metadata!$B$2:$S$500,15,0)</f>
        <v>-89.393889000000001</v>
      </c>
      <c r="S2857" t="str">
        <f>VLOOKUP($D2857,metadata!$B$2:$S$500,16,0)</f>
        <v/>
      </c>
      <c r="T2857">
        <f>VLOOKUP($D2857,metadata!$B$2:$S$500,17,0)</f>
        <v>195</v>
      </c>
      <c r="U2857" t="str">
        <f>VLOOKUP($D2857,metadata!$B$2:$S$500,18,0)</f>
        <v/>
      </c>
      <c r="V2857" t="str">
        <f>VLOOKUP($D2857,metadata!$B$2:$Z$500,19,0)</f>
        <v/>
      </c>
      <c r="W2857" t="str">
        <f>VLOOKUP($D2857,metadata!$B$2:$Z$500,20,0)</f>
        <v/>
      </c>
      <c r="X2857" t="str">
        <f>VLOOKUP($D2857,metadata!$B$2:$Z$500,21,0)</f>
        <v/>
      </c>
      <c r="Y2857" t="str">
        <f>VLOOKUP($D2857,metadata!$B$2:$Z$500,22,0)</f>
        <v/>
      </c>
      <c r="Z2857" t="str">
        <f>VLOOKUP($D2857,metadata!$B$2:$Z$500,23,0)</f>
        <v/>
      </c>
      <c r="AA2857" t="str">
        <f>VLOOKUP($D2857,metadata!$B$2:$Z$500,24,0)</f>
        <v/>
      </c>
      <c r="AB2857" t="str">
        <f>VLOOKUP($D2857,metadata!$B$2:$Z$500,25,0)</f>
        <v/>
      </c>
      <c r="AF2857" t="str">
        <f>IF(AE2857="",V2857,AE2857)</f>
        <v/>
      </c>
    </row>
    <row r="2858" spans="3:32" x14ac:dyDescent="0.3">
      <c r="C2858">
        <v>2858</v>
      </c>
      <c r="D2858" t="str">
        <f t="shared" si="78"/>
        <v>62-Ware</v>
      </c>
      <c r="E2858" t="str">
        <f>VLOOKUP($D2858,metadata!$B$2:$S$500,2,0)</f>
        <v>EERTMOED, GE</v>
      </c>
      <c r="F2858" t="str">
        <f>VLOOKUP($D2858,metadata!$B$2:$S$500,3,0)</f>
        <v>EMBRYONIC DIAPAUSE IN PSOCID, PERIPSOCUS-QUADRIFASCIATUS - PHOTOPERIOD, TEMPERATURE, ONTOGENY AND GEOGRAPHIC VARIATION</v>
      </c>
      <c r="G2858" t="str">
        <f>VLOOKUP($D2858,metadata!$B$2:$S$500,4,0)</f>
        <v>10.1111/j.1365-3032.1978.tb00149.x</v>
      </c>
      <c r="H2858" t="str">
        <f>VLOOKUP($D2858,metadata!$B$2:$S$500,5,0)</f>
        <v>y-ask</v>
      </c>
      <c r="I2858" t="str">
        <f>VLOOKUP($D2858,metadata!$B$2:$S$500,6,0)</f>
        <v>a</v>
      </c>
      <c r="J2858" t="str">
        <f>VLOOKUP($D2858,metadata!$B$2:$S$500,7,0)</f>
        <v>i</v>
      </c>
      <c r="K2858">
        <f>VLOOKUP($D2858,metadata!$B$2:$S$500,8,0)</f>
        <v>15</v>
      </c>
      <c r="L2858">
        <f>VLOOKUP($D2858,metadata!$B$2:$S$500,9,0)</f>
        <v>12</v>
      </c>
      <c r="M2858" t="str">
        <f>VLOOKUP($D2858,metadata!$B$2:$S$500,10,0)</f>
        <v/>
      </c>
      <c r="N2858" t="str">
        <f>VLOOKUP($D2858,metadata!$B$2:$S$500,11,0)</f>
        <v>Peripsocus quadrifasciatus</v>
      </c>
      <c r="O2858" t="str">
        <f>VLOOKUP($D2858,metadata!$B$2:$S$500,12,0)</f>
        <v>psocoptera</v>
      </c>
      <c r="P2858" t="str">
        <f>VLOOKUP($D2858,metadata!$B$2:$S$500,13,0)</f>
        <v>Ware</v>
      </c>
      <c r="Q2858">
        <f>VLOOKUP($D2858,metadata!$B$2:$S$500,14,0)</f>
        <v>37.483333333333299</v>
      </c>
      <c r="R2858">
        <f>VLOOKUP($D2858,metadata!$B$2:$S$500,15,0)</f>
        <v>-89.393889000000001</v>
      </c>
      <c r="S2858" t="str">
        <f>VLOOKUP($D2858,metadata!$B$2:$S$500,16,0)</f>
        <v/>
      </c>
      <c r="T2858">
        <f>VLOOKUP($D2858,metadata!$B$2:$S$500,17,0)</f>
        <v>195</v>
      </c>
      <c r="U2858" t="str">
        <f>VLOOKUP($D2858,metadata!$B$2:$S$500,18,0)</f>
        <v/>
      </c>
      <c r="V2858" t="str">
        <f>VLOOKUP($D2858,metadata!$B$2:$Z$500,19,0)</f>
        <v/>
      </c>
      <c r="W2858" t="str">
        <f>VLOOKUP($D2858,metadata!$B$2:$Z$500,20,0)</f>
        <v/>
      </c>
      <c r="X2858" t="str">
        <f>VLOOKUP($D2858,metadata!$B$2:$Z$500,21,0)</f>
        <v/>
      </c>
      <c r="Y2858" t="str">
        <f>VLOOKUP($D2858,metadata!$B$2:$Z$500,22,0)</f>
        <v/>
      </c>
      <c r="Z2858" t="str">
        <f>VLOOKUP($D2858,metadata!$B$2:$Z$500,23,0)</f>
        <v/>
      </c>
      <c r="AA2858" t="str">
        <f>VLOOKUP($D2858,metadata!$B$2:$Z$500,24,0)</f>
        <v/>
      </c>
      <c r="AB2858" t="str">
        <f>VLOOKUP($D2858,metadata!$B$2:$Z$500,25,0)</f>
        <v/>
      </c>
      <c r="AF2858" t="str">
        <f>IF(AE2858="",V2858,AE2858)</f>
        <v/>
      </c>
    </row>
    <row r="2859" spans="3:32" x14ac:dyDescent="0.3">
      <c r="C2859">
        <v>2859</v>
      </c>
      <c r="D2859" t="str">
        <f t="shared" si="78"/>
        <v>62-Ware</v>
      </c>
      <c r="E2859" t="str">
        <f>VLOOKUP($D2859,metadata!$B$2:$S$500,2,0)</f>
        <v>EERTMOED, GE</v>
      </c>
      <c r="F2859" t="str">
        <f>VLOOKUP($D2859,metadata!$B$2:$S$500,3,0)</f>
        <v>EMBRYONIC DIAPAUSE IN PSOCID, PERIPSOCUS-QUADRIFASCIATUS - PHOTOPERIOD, TEMPERATURE, ONTOGENY AND GEOGRAPHIC VARIATION</v>
      </c>
      <c r="G2859" t="str">
        <f>VLOOKUP($D2859,metadata!$B$2:$S$500,4,0)</f>
        <v>10.1111/j.1365-3032.1978.tb00149.x</v>
      </c>
      <c r="H2859" t="str">
        <f>VLOOKUP($D2859,metadata!$B$2:$S$500,5,0)</f>
        <v>y-ask</v>
      </c>
      <c r="I2859" t="str">
        <f>VLOOKUP($D2859,metadata!$B$2:$S$500,6,0)</f>
        <v>a</v>
      </c>
      <c r="J2859" t="str">
        <f>VLOOKUP($D2859,metadata!$B$2:$S$500,7,0)</f>
        <v>i</v>
      </c>
      <c r="K2859">
        <f>VLOOKUP($D2859,metadata!$B$2:$S$500,8,0)</f>
        <v>15</v>
      </c>
      <c r="L2859">
        <f>VLOOKUP($D2859,metadata!$B$2:$S$500,9,0)</f>
        <v>12</v>
      </c>
      <c r="M2859" t="str">
        <f>VLOOKUP($D2859,metadata!$B$2:$S$500,10,0)</f>
        <v/>
      </c>
      <c r="N2859" t="str">
        <f>VLOOKUP($D2859,metadata!$B$2:$S$500,11,0)</f>
        <v>Peripsocus quadrifasciatus</v>
      </c>
      <c r="O2859" t="str">
        <f>VLOOKUP($D2859,metadata!$B$2:$S$500,12,0)</f>
        <v>psocoptera</v>
      </c>
      <c r="P2859" t="str">
        <f>VLOOKUP($D2859,metadata!$B$2:$S$500,13,0)</f>
        <v>Ware</v>
      </c>
      <c r="Q2859">
        <f>VLOOKUP($D2859,metadata!$B$2:$S$500,14,0)</f>
        <v>37.483333333333299</v>
      </c>
      <c r="R2859">
        <f>VLOOKUP($D2859,metadata!$B$2:$S$500,15,0)</f>
        <v>-89.393889000000001</v>
      </c>
      <c r="S2859" t="str">
        <f>VLOOKUP($D2859,metadata!$B$2:$S$500,16,0)</f>
        <v/>
      </c>
      <c r="T2859">
        <f>VLOOKUP($D2859,metadata!$B$2:$S$500,17,0)</f>
        <v>195</v>
      </c>
      <c r="U2859" t="str">
        <f>VLOOKUP($D2859,metadata!$B$2:$S$500,18,0)</f>
        <v/>
      </c>
      <c r="V2859" t="str">
        <f>VLOOKUP($D2859,metadata!$B$2:$Z$500,19,0)</f>
        <v/>
      </c>
      <c r="W2859" t="str">
        <f>VLOOKUP($D2859,metadata!$B$2:$Z$500,20,0)</f>
        <v/>
      </c>
      <c r="X2859" t="str">
        <f>VLOOKUP($D2859,metadata!$B$2:$Z$500,21,0)</f>
        <v/>
      </c>
      <c r="Y2859" t="str">
        <f>VLOOKUP($D2859,metadata!$B$2:$Z$500,22,0)</f>
        <v/>
      </c>
      <c r="Z2859" t="str">
        <f>VLOOKUP($D2859,metadata!$B$2:$Z$500,23,0)</f>
        <v/>
      </c>
      <c r="AA2859" t="str">
        <f>VLOOKUP($D2859,metadata!$B$2:$Z$500,24,0)</f>
        <v/>
      </c>
      <c r="AB2859" t="str">
        <f>VLOOKUP($D2859,metadata!$B$2:$Z$500,25,0)</f>
        <v/>
      </c>
      <c r="AF2859" t="str">
        <f>IF(AE2859="",V2859,AE2859)</f>
        <v/>
      </c>
    </row>
    <row r="2860" spans="3:32" x14ac:dyDescent="0.3">
      <c r="C2860">
        <v>2860</v>
      </c>
      <c r="D2860" t="str">
        <f t="shared" si="78"/>
        <v>62-Ware</v>
      </c>
      <c r="E2860" t="str">
        <f>VLOOKUP($D2860,metadata!$B$2:$S$500,2,0)</f>
        <v>EERTMOED, GE</v>
      </c>
      <c r="F2860" t="str">
        <f>VLOOKUP($D2860,metadata!$B$2:$S$500,3,0)</f>
        <v>EMBRYONIC DIAPAUSE IN PSOCID, PERIPSOCUS-QUADRIFASCIATUS - PHOTOPERIOD, TEMPERATURE, ONTOGENY AND GEOGRAPHIC VARIATION</v>
      </c>
      <c r="G2860" t="str">
        <f>VLOOKUP($D2860,metadata!$B$2:$S$500,4,0)</f>
        <v>10.1111/j.1365-3032.1978.tb00149.x</v>
      </c>
      <c r="H2860" t="str">
        <f>VLOOKUP($D2860,metadata!$B$2:$S$500,5,0)</f>
        <v>y-ask</v>
      </c>
      <c r="I2860" t="str">
        <f>VLOOKUP($D2860,metadata!$B$2:$S$500,6,0)</f>
        <v>a</v>
      </c>
      <c r="J2860" t="str">
        <f>VLOOKUP($D2860,metadata!$B$2:$S$500,7,0)</f>
        <v>i</v>
      </c>
      <c r="K2860">
        <f>VLOOKUP($D2860,metadata!$B$2:$S$500,8,0)</f>
        <v>15</v>
      </c>
      <c r="L2860">
        <f>VLOOKUP($D2860,metadata!$B$2:$S$500,9,0)</f>
        <v>12</v>
      </c>
      <c r="M2860" t="str">
        <f>VLOOKUP($D2860,metadata!$B$2:$S$500,10,0)</f>
        <v/>
      </c>
      <c r="N2860" t="str">
        <f>VLOOKUP($D2860,metadata!$B$2:$S$500,11,0)</f>
        <v>Peripsocus quadrifasciatus</v>
      </c>
      <c r="O2860" t="str">
        <f>VLOOKUP($D2860,metadata!$B$2:$S$500,12,0)</f>
        <v>psocoptera</v>
      </c>
      <c r="P2860" t="str">
        <f>VLOOKUP($D2860,metadata!$B$2:$S$500,13,0)</f>
        <v>Ware</v>
      </c>
      <c r="Q2860">
        <f>VLOOKUP($D2860,metadata!$B$2:$S$500,14,0)</f>
        <v>37.483333333333299</v>
      </c>
      <c r="R2860">
        <f>VLOOKUP($D2860,metadata!$B$2:$S$500,15,0)</f>
        <v>-89.393889000000001</v>
      </c>
      <c r="S2860" t="str">
        <f>VLOOKUP($D2860,metadata!$B$2:$S$500,16,0)</f>
        <v/>
      </c>
      <c r="T2860">
        <f>VLOOKUP($D2860,metadata!$B$2:$S$500,17,0)</f>
        <v>195</v>
      </c>
      <c r="U2860" t="str">
        <f>VLOOKUP($D2860,metadata!$B$2:$S$500,18,0)</f>
        <v/>
      </c>
      <c r="V2860" t="str">
        <f>VLOOKUP($D2860,metadata!$B$2:$Z$500,19,0)</f>
        <v/>
      </c>
      <c r="W2860" t="str">
        <f>VLOOKUP($D2860,metadata!$B$2:$Z$500,20,0)</f>
        <v/>
      </c>
      <c r="X2860" t="str">
        <f>VLOOKUP($D2860,metadata!$B$2:$Z$500,21,0)</f>
        <v/>
      </c>
      <c r="Y2860" t="str">
        <f>VLOOKUP($D2860,metadata!$B$2:$Z$500,22,0)</f>
        <v/>
      </c>
      <c r="Z2860" t="str">
        <f>VLOOKUP($D2860,metadata!$B$2:$Z$500,23,0)</f>
        <v/>
      </c>
      <c r="AA2860" t="str">
        <f>VLOOKUP($D2860,metadata!$B$2:$Z$500,24,0)</f>
        <v/>
      </c>
      <c r="AB2860" t="str">
        <f>VLOOKUP($D2860,metadata!$B$2:$Z$500,25,0)</f>
        <v/>
      </c>
      <c r="AF2860" t="str">
        <f>IF(AE2860="",V2860,AE2860)</f>
        <v/>
      </c>
    </row>
    <row r="2861" spans="3:32" x14ac:dyDescent="0.3">
      <c r="C2861">
        <v>2861</v>
      </c>
      <c r="D2861" t="str">
        <f t="shared" si="78"/>
        <v>62-Ware</v>
      </c>
      <c r="E2861" t="str">
        <f>VLOOKUP($D2861,metadata!$B$2:$S$500,2,0)</f>
        <v>EERTMOED, GE</v>
      </c>
      <c r="F2861" t="str">
        <f>VLOOKUP($D2861,metadata!$B$2:$S$500,3,0)</f>
        <v>EMBRYONIC DIAPAUSE IN PSOCID, PERIPSOCUS-QUADRIFASCIATUS - PHOTOPERIOD, TEMPERATURE, ONTOGENY AND GEOGRAPHIC VARIATION</v>
      </c>
      <c r="G2861" t="str">
        <f>VLOOKUP($D2861,metadata!$B$2:$S$500,4,0)</f>
        <v>10.1111/j.1365-3032.1978.tb00149.x</v>
      </c>
      <c r="H2861" t="str">
        <f>VLOOKUP($D2861,metadata!$B$2:$S$500,5,0)</f>
        <v>y-ask</v>
      </c>
      <c r="I2861" t="str">
        <f>VLOOKUP($D2861,metadata!$B$2:$S$500,6,0)</f>
        <v>a</v>
      </c>
      <c r="J2861" t="str">
        <f>VLOOKUP($D2861,metadata!$B$2:$S$500,7,0)</f>
        <v>i</v>
      </c>
      <c r="K2861">
        <f>VLOOKUP($D2861,metadata!$B$2:$S$500,8,0)</f>
        <v>15</v>
      </c>
      <c r="L2861">
        <f>VLOOKUP($D2861,metadata!$B$2:$S$500,9,0)</f>
        <v>12</v>
      </c>
      <c r="M2861" t="str">
        <f>VLOOKUP($D2861,metadata!$B$2:$S$500,10,0)</f>
        <v/>
      </c>
      <c r="N2861" t="str">
        <f>VLOOKUP($D2861,metadata!$B$2:$S$500,11,0)</f>
        <v>Peripsocus quadrifasciatus</v>
      </c>
      <c r="O2861" t="str">
        <f>VLOOKUP($D2861,metadata!$B$2:$S$500,12,0)</f>
        <v>psocoptera</v>
      </c>
      <c r="P2861" t="str">
        <f>VLOOKUP($D2861,metadata!$B$2:$S$500,13,0)</f>
        <v>Ware</v>
      </c>
      <c r="Q2861">
        <f>VLOOKUP($D2861,metadata!$B$2:$S$500,14,0)</f>
        <v>37.483333333333299</v>
      </c>
      <c r="R2861">
        <f>VLOOKUP($D2861,metadata!$B$2:$S$500,15,0)</f>
        <v>-89.393889000000001</v>
      </c>
      <c r="S2861" t="str">
        <f>VLOOKUP($D2861,metadata!$B$2:$S$500,16,0)</f>
        <v/>
      </c>
      <c r="T2861">
        <f>VLOOKUP($D2861,metadata!$B$2:$S$500,17,0)</f>
        <v>195</v>
      </c>
      <c r="U2861" t="str">
        <f>VLOOKUP($D2861,metadata!$B$2:$S$500,18,0)</f>
        <v/>
      </c>
      <c r="V2861" t="str">
        <f>VLOOKUP($D2861,metadata!$B$2:$Z$500,19,0)</f>
        <v/>
      </c>
      <c r="W2861" t="str">
        <f>VLOOKUP($D2861,metadata!$B$2:$Z$500,20,0)</f>
        <v/>
      </c>
      <c r="X2861" t="str">
        <f>VLOOKUP($D2861,metadata!$B$2:$Z$500,21,0)</f>
        <v/>
      </c>
      <c r="Y2861" t="str">
        <f>VLOOKUP($D2861,metadata!$B$2:$Z$500,22,0)</f>
        <v/>
      </c>
      <c r="Z2861" t="str">
        <f>VLOOKUP($D2861,metadata!$B$2:$Z$500,23,0)</f>
        <v/>
      </c>
      <c r="AA2861" t="str">
        <f>VLOOKUP($D2861,metadata!$B$2:$Z$500,24,0)</f>
        <v/>
      </c>
      <c r="AB2861" t="str">
        <f>VLOOKUP($D2861,metadata!$B$2:$Z$500,25,0)</f>
        <v/>
      </c>
      <c r="AF2861" t="str">
        <f>IF(AE2861="",V2861,AE2861)</f>
        <v/>
      </c>
    </row>
    <row r="2862" spans="3:32" x14ac:dyDescent="0.3">
      <c r="C2862">
        <v>2862</v>
      </c>
      <c r="D2862" t="str">
        <f t="shared" si="78"/>
        <v>62-Ware</v>
      </c>
      <c r="E2862" t="str">
        <f>VLOOKUP($D2862,metadata!$B$2:$S$500,2,0)</f>
        <v>EERTMOED, GE</v>
      </c>
      <c r="F2862" t="str">
        <f>VLOOKUP($D2862,metadata!$B$2:$S$500,3,0)</f>
        <v>EMBRYONIC DIAPAUSE IN PSOCID, PERIPSOCUS-QUADRIFASCIATUS - PHOTOPERIOD, TEMPERATURE, ONTOGENY AND GEOGRAPHIC VARIATION</v>
      </c>
      <c r="G2862" t="str">
        <f>VLOOKUP($D2862,metadata!$B$2:$S$500,4,0)</f>
        <v>10.1111/j.1365-3032.1978.tb00149.x</v>
      </c>
      <c r="H2862" t="str">
        <f>VLOOKUP($D2862,metadata!$B$2:$S$500,5,0)</f>
        <v>y-ask</v>
      </c>
      <c r="I2862" t="str">
        <f>VLOOKUP($D2862,metadata!$B$2:$S$500,6,0)</f>
        <v>a</v>
      </c>
      <c r="J2862" t="str">
        <f>VLOOKUP($D2862,metadata!$B$2:$S$500,7,0)</f>
        <v>i</v>
      </c>
      <c r="K2862">
        <f>VLOOKUP($D2862,metadata!$B$2:$S$500,8,0)</f>
        <v>15</v>
      </c>
      <c r="L2862">
        <f>VLOOKUP($D2862,metadata!$B$2:$S$500,9,0)</f>
        <v>12</v>
      </c>
      <c r="M2862" t="str">
        <f>VLOOKUP($D2862,metadata!$B$2:$S$500,10,0)</f>
        <v/>
      </c>
      <c r="N2862" t="str">
        <f>VLOOKUP($D2862,metadata!$B$2:$S$500,11,0)</f>
        <v>Peripsocus quadrifasciatus</v>
      </c>
      <c r="O2862" t="str">
        <f>VLOOKUP($D2862,metadata!$B$2:$S$500,12,0)</f>
        <v>psocoptera</v>
      </c>
      <c r="P2862" t="str">
        <f>VLOOKUP($D2862,metadata!$B$2:$S$500,13,0)</f>
        <v>Ware</v>
      </c>
      <c r="Q2862">
        <f>VLOOKUP($D2862,metadata!$B$2:$S$500,14,0)</f>
        <v>37.483333333333299</v>
      </c>
      <c r="R2862">
        <f>VLOOKUP($D2862,metadata!$B$2:$S$500,15,0)</f>
        <v>-89.393889000000001</v>
      </c>
      <c r="S2862" t="str">
        <f>VLOOKUP($D2862,metadata!$B$2:$S$500,16,0)</f>
        <v/>
      </c>
      <c r="T2862">
        <f>VLOOKUP($D2862,metadata!$B$2:$S$500,17,0)</f>
        <v>195</v>
      </c>
      <c r="U2862" t="str">
        <f>VLOOKUP($D2862,metadata!$B$2:$S$500,18,0)</f>
        <v/>
      </c>
      <c r="V2862" t="str">
        <f>VLOOKUP($D2862,metadata!$B$2:$Z$500,19,0)</f>
        <v/>
      </c>
      <c r="W2862" t="str">
        <f>VLOOKUP($D2862,metadata!$B$2:$Z$500,20,0)</f>
        <v/>
      </c>
      <c r="X2862" t="str">
        <f>VLOOKUP($D2862,metadata!$B$2:$Z$500,21,0)</f>
        <v/>
      </c>
      <c r="Y2862" t="str">
        <f>VLOOKUP($D2862,metadata!$B$2:$Z$500,22,0)</f>
        <v/>
      </c>
      <c r="Z2862" t="str">
        <f>VLOOKUP($D2862,metadata!$B$2:$Z$500,23,0)</f>
        <v/>
      </c>
      <c r="AA2862" t="str">
        <f>VLOOKUP($D2862,metadata!$B$2:$Z$500,24,0)</f>
        <v/>
      </c>
      <c r="AB2862" t="str">
        <f>VLOOKUP($D2862,metadata!$B$2:$Z$500,25,0)</f>
        <v/>
      </c>
      <c r="AF2862" t="str">
        <f>IF(AE2862="",V2862,AE2862)</f>
        <v/>
      </c>
    </row>
    <row r="2863" spans="3:32" x14ac:dyDescent="0.3">
      <c r="C2863">
        <v>2863</v>
      </c>
      <c r="D2863" t="str">
        <f t="shared" si="78"/>
        <v>62-Ware</v>
      </c>
      <c r="E2863" t="str">
        <f>VLOOKUP($D2863,metadata!$B$2:$S$500,2,0)</f>
        <v>EERTMOED, GE</v>
      </c>
      <c r="F2863" t="str">
        <f>VLOOKUP($D2863,metadata!$B$2:$S$500,3,0)</f>
        <v>EMBRYONIC DIAPAUSE IN PSOCID, PERIPSOCUS-QUADRIFASCIATUS - PHOTOPERIOD, TEMPERATURE, ONTOGENY AND GEOGRAPHIC VARIATION</v>
      </c>
      <c r="G2863" t="str">
        <f>VLOOKUP($D2863,metadata!$B$2:$S$500,4,0)</f>
        <v>10.1111/j.1365-3032.1978.tb00149.x</v>
      </c>
      <c r="H2863" t="str">
        <f>VLOOKUP($D2863,metadata!$B$2:$S$500,5,0)</f>
        <v>y-ask</v>
      </c>
      <c r="I2863" t="str">
        <f>VLOOKUP($D2863,metadata!$B$2:$S$500,6,0)</f>
        <v>a</v>
      </c>
      <c r="J2863" t="str">
        <f>VLOOKUP($D2863,metadata!$B$2:$S$500,7,0)</f>
        <v>i</v>
      </c>
      <c r="K2863">
        <f>VLOOKUP($D2863,metadata!$B$2:$S$500,8,0)</f>
        <v>15</v>
      </c>
      <c r="L2863">
        <f>VLOOKUP($D2863,metadata!$B$2:$S$500,9,0)</f>
        <v>12</v>
      </c>
      <c r="M2863" t="str">
        <f>VLOOKUP($D2863,metadata!$B$2:$S$500,10,0)</f>
        <v/>
      </c>
      <c r="N2863" t="str">
        <f>VLOOKUP($D2863,metadata!$B$2:$S$500,11,0)</f>
        <v>Peripsocus quadrifasciatus</v>
      </c>
      <c r="O2863" t="str">
        <f>VLOOKUP($D2863,metadata!$B$2:$S$500,12,0)</f>
        <v>psocoptera</v>
      </c>
      <c r="P2863" t="str">
        <f>VLOOKUP($D2863,metadata!$B$2:$S$500,13,0)</f>
        <v>Ware</v>
      </c>
      <c r="Q2863">
        <f>VLOOKUP($D2863,metadata!$B$2:$S$500,14,0)</f>
        <v>37.483333333333299</v>
      </c>
      <c r="R2863">
        <f>VLOOKUP($D2863,metadata!$B$2:$S$500,15,0)</f>
        <v>-89.393889000000001</v>
      </c>
      <c r="S2863" t="str">
        <f>VLOOKUP($D2863,metadata!$B$2:$S$500,16,0)</f>
        <v/>
      </c>
      <c r="T2863">
        <f>VLOOKUP($D2863,metadata!$B$2:$S$500,17,0)</f>
        <v>195</v>
      </c>
      <c r="U2863" t="str">
        <f>VLOOKUP($D2863,metadata!$B$2:$S$500,18,0)</f>
        <v/>
      </c>
      <c r="V2863" t="str">
        <f>VLOOKUP($D2863,metadata!$B$2:$Z$500,19,0)</f>
        <v/>
      </c>
      <c r="W2863" t="str">
        <f>VLOOKUP($D2863,metadata!$B$2:$Z$500,20,0)</f>
        <v/>
      </c>
      <c r="X2863" t="str">
        <f>VLOOKUP($D2863,metadata!$B$2:$Z$500,21,0)</f>
        <v/>
      </c>
      <c r="Y2863" t="str">
        <f>VLOOKUP($D2863,metadata!$B$2:$Z$500,22,0)</f>
        <v/>
      </c>
      <c r="Z2863" t="str">
        <f>VLOOKUP($D2863,metadata!$B$2:$Z$500,23,0)</f>
        <v/>
      </c>
      <c r="AA2863" t="str">
        <f>VLOOKUP($D2863,metadata!$B$2:$Z$500,24,0)</f>
        <v/>
      </c>
      <c r="AB2863" t="str">
        <f>VLOOKUP($D2863,metadata!$B$2:$Z$500,25,0)</f>
        <v/>
      </c>
      <c r="AF2863" t="str">
        <f>IF(AE2863="",V2863,AE2863)</f>
        <v/>
      </c>
    </row>
    <row r="2864" spans="3:32" x14ac:dyDescent="0.3">
      <c r="C2864">
        <v>2864</v>
      </c>
      <c r="D2864" t="str">
        <f t="shared" si="78"/>
        <v>62-Holly_springs</v>
      </c>
      <c r="E2864" t="str">
        <f>VLOOKUP($D2864,metadata!$B$2:$S$500,2,0)</f>
        <v>EERTMOED, GE</v>
      </c>
      <c r="F2864" t="str">
        <f>VLOOKUP($D2864,metadata!$B$2:$S$500,3,0)</f>
        <v>EMBRYONIC DIAPAUSE IN PSOCID, PERIPSOCUS-QUADRIFASCIATUS - PHOTOPERIOD, TEMPERATURE, ONTOGENY AND GEOGRAPHIC VARIATION</v>
      </c>
      <c r="G2864" t="str">
        <f>VLOOKUP($D2864,metadata!$B$2:$S$500,4,0)</f>
        <v>10.1111/j.1365-3032.1978.tb00149.x</v>
      </c>
      <c r="H2864" t="str">
        <f>VLOOKUP($D2864,metadata!$B$2:$S$500,5,0)</f>
        <v>y-ask</v>
      </c>
      <c r="I2864" t="str">
        <f>VLOOKUP($D2864,metadata!$B$2:$S$500,6,0)</f>
        <v>a</v>
      </c>
      <c r="J2864" t="str">
        <f>VLOOKUP($D2864,metadata!$B$2:$S$500,7,0)</f>
        <v>i</v>
      </c>
      <c r="K2864">
        <f>VLOOKUP($D2864,metadata!$B$2:$S$500,8,0)</f>
        <v>15</v>
      </c>
      <c r="L2864">
        <f>VLOOKUP($D2864,metadata!$B$2:$S$500,9,0)</f>
        <v>12</v>
      </c>
      <c r="M2864" t="str">
        <f>VLOOKUP($D2864,metadata!$B$2:$S$500,10,0)</f>
        <v/>
      </c>
      <c r="N2864" t="str">
        <f>VLOOKUP($D2864,metadata!$B$2:$S$500,11,0)</f>
        <v>Peripsocus quadrifasciatus</v>
      </c>
      <c r="O2864" t="str">
        <f>VLOOKUP($D2864,metadata!$B$2:$S$500,12,0)</f>
        <v>psocoptera</v>
      </c>
      <c r="P2864" t="str">
        <f>VLOOKUP($D2864,metadata!$B$2:$S$500,13,0)</f>
        <v>Holly_springs</v>
      </c>
      <c r="Q2864">
        <f>VLOOKUP($D2864,metadata!$B$2:$S$500,14,0)</f>
        <v>34.799999999999997</v>
      </c>
      <c r="R2864">
        <f>VLOOKUP($D2864,metadata!$B$2:$S$500,15,0)</f>
        <v>-89.446388999999996</v>
      </c>
      <c r="S2864" t="str">
        <f>VLOOKUP($D2864,metadata!$B$2:$S$500,16,0)</f>
        <v/>
      </c>
      <c r="T2864">
        <f>VLOOKUP($D2864,metadata!$B$2:$S$500,17,0)</f>
        <v>151</v>
      </c>
      <c r="U2864" t="str">
        <f>VLOOKUP($D2864,metadata!$B$2:$S$500,18,0)</f>
        <v/>
      </c>
      <c r="V2864" t="str">
        <f>VLOOKUP($D2864,metadata!$B$2:$Z$500,19,0)</f>
        <v/>
      </c>
      <c r="W2864" t="str">
        <f>VLOOKUP($D2864,metadata!$B$2:$Z$500,20,0)</f>
        <v/>
      </c>
      <c r="X2864" t="str">
        <f>VLOOKUP($D2864,metadata!$B$2:$Z$500,21,0)</f>
        <v/>
      </c>
      <c r="Y2864" t="str">
        <f>VLOOKUP($D2864,metadata!$B$2:$Z$500,22,0)</f>
        <v/>
      </c>
      <c r="Z2864" t="str">
        <f>VLOOKUP($D2864,metadata!$B$2:$Z$500,23,0)</f>
        <v/>
      </c>
      <c r="AA2864" t="str">
        <f>VLOOKUP($D2864,metadata!$B$2:$Z$500,24,0)</f>
        <v/>
      </c>
      <c r="AB2864" t="str">
        <f>VLOOKUP($D2864,metadata!$B$2:$Z$500,25,0)</f>
        <v/>
      </c>
      <c r="AF2864" t="str">
        <f>IF(AE2864="",V2864,AE2864)</f>
        <v/>
      </c>
    </row>
    <row r="2865" spans="3:32" x14ac:dyDescent="0.3">
      <c r="C2865">
        <v>2865</v>
      </c>
      <c r="D2865" t="str">
        <f t="shared" si="78"/>
        <v>62-Holly_springs</v>
      </c>
      <c r="E2865" t="str">
        <f>VLOOKUP($D2865,metadata!$B$2:$S$500,2,0)</f>
        <v>EERTMOED, GE</v>
      </c>
      <c r="F2865" t="str">
        <f>VLOOKUP($D2865,metadata!$B$2:$S$500,3,0)</f>
        <v>EMBRYONIC DIAPAUSE IN PSOCID, PERIPSOCUS-QUADRIFASCIATUS - PHOTOPERIOD, TEMPERATURE, ONTOGENY AND GEOGRAPHIC VARIATION</v>
      </c>
      <c r="G2865" t="str">
        <f>VLOOKUP($D2865,metadata!$B$2:$S$500,4,0)</f>
        <v>10.1111/j.1365-3032.1978.tb00149.x</v>
      </c>
      <c r="H2865" t="str">
        <f>VLOOKUP($D2865,metadata!$B$2:$S$500,5,0)</f>
        <v>y-ask</v>
      </c>
      <c r="I2865" t="str">
        <f>VLOOKUP($D2865,metadata!$B$2:$S$500,6,0)</f>
        <v>a</v>
      </c>
      <c r="J2865" t="str">
        <f>VLOOKUP($D2865,metadata!$B$2:$S$500,7,0)</f>
        <v>i</v>
      </c>
      <c r="K2865">
        <f>VLOOKUP($D2865,metadata!$B$2:$S$500,8,0)</f>
        <v>15</v>
      </c>
      <c r="L2865">
        <f>VLOOKUP($D2865,metadata!$B$2:$S$500,9,0)</f>
        <v>12</v>
      </c>
      <c r="M2865" t="str">
        <f>VLOOKUP($D2865,metadata!$B$2:$S$500,10,0)</f>
        <v/>
      </c>
      <c r="N2865" t="str">
        <f>VLOOKUP($D2865,metadata!$B$2:$S$500,11,0)</f>
        <v>Peripsocus quadrifasciatus</v>
      </c>
      <c r="O2865" t="str">
        <f>VLOOKUP($D2865,metadata!$B$2:$S$500,12,0)</f>
        <v>psocoptera</v>
      </c>
      <c r="P2865" t="str">
        <f>VLOOKUP($D2865,metadata!$B$2:$S$500,13,0)</f>
        <v>Holly_springs</v>
      </c>
      <c r="Q2865">
        <f>VLOOKUP($D2865,metadata!$B$2:$S$500,14,0)</f>
        <v>34.799999999999997</v>
      </c>
      <c r="R2865">
        <f>VLOOKUP($D2865,metadata!$B$2:$S$500,15,0)</f>
        <v>-89.446388999999996</v>
      </c>
      <c r="S2865" t="str">
        <f>VLOOKUP($D2865,metadata!$B$2:$S$500,16,0)</f>
        <v/>
      </c>
      <c r="T2865">
        <f>VLOOKUP($D2865,metadata!$B$2:$S$500,17,0)</f>
        <v>151</v>
      </c>
      <c r="U2865" t="str">
        <f>VLOOKUP($D2865,metadata!$B$2:$S$500,18,0)</f>
        <v/>
      </c>
      <c r="V2865" t="str">
        <f>VLOOKUP($D2865,metadata!$B$2:$Z$500,19,0)</f>
        <v/>
      </c>
      <c r="W2865" t="str">
        <f>VLOOKUP($D2865,metadata!$B$2:$Z$500,20,0)</f>
        <v/>
      </c>
      <c r="X2865" t="str">
        <f>VLOOKUP($D2865,metadata!$B$2:$Z$500,21,0)</f>
        <v/>
      </c>
      <c r="Y2865" t="str">
        <f>VLOOKUP($D2865,metadata!$B$2:$Z$500,22,0)</f>
        <v/>
      </c>
      <c r="Z2865" t="str">
        <f>VLOOKUP($D2865,metadata!$B$2:$Z$500,23,0)</f>
        <v/>
      </c>
      <c r="AA2865" t="str">
        <f>VLOOKUP($D2865,metadata!$B$2:$Z$500,24,0)</f>
        <v/>
      </c>
      <c r="AB2865" t="str">
        <f>VLOOKUP($D2865,metadata!$B$2:$Z$500,25,0)</f>
        <v/>
      </c>
      <c r="AF2865" t="str">
        <f>IF(AE2865="",V2865,AE2865)</f>
        <v/>
      </c>
    </row>
    <row r="2866" spans="3:32" x14ac:dyDescent="0.3">
      <c r="C2866">
        <v>2866</v>
      </c>
      <c r="D2866" t="str">
        <f t="shared" si="78"/>
        <v>62-Holly_springs</v>
      </c>
      <c r="E2866" t="str">
        <f>VLOOKUP($D2866,metadata!$B$2:$S$500,2,0)</f>
        <v>EERTMOED, GE</v>
      </c>
      <c r="F2866" t="str">
        <f>VLOOKUP($D2866,metadata!$B$2:$S$500,3,0)</f>
        <v>EMBRYONIC DIAPAUSE IN PSOCID, PERIPSOCUS-QUADRIFASCIATUS - PHOTOPERIOD, TEMPERATURE, ONTOGENY AND GEOGRAPHIC VARIATION</v>
      </c>
      <c r="G2866" t="str">
        <f>VLOOKUP($D2866,metadata!$B$2:$S$500,4,0)</f>
        <v>10.1111/j.1365-3032.1978.tb00149.x</v>
      </c>
      <c r="H2866" t="str">
        <f>VLOOKUP($D2866,metadata!$B$2:$S$500,5,0)</f>
        <v>y-ask</v>
      </c>
      <c r="I2866" t="str">
        <f>VLOOKUP($D2866,metadata!$B$2:$S$500,6,0)</f>
        <v>a</v>
      </c>
      <c r="J2866" t="str">
        <f>VLOOKUP($D2866,metadata!$B$2:$S$500,7,0)</f>
        <v>i</v>
      </c>
      <c r="K2866">
        <f>VLOOKUP($D2866,metadata!$B$2:$S$500,8,0)</f>
        <v>15</v>
      </c>
      <c r="L2866">
        <f>VLOOKUP($D2866,metadata!$B$2:$S$500,9,0)</f>
        <v>12</v>
      </c>
      <c r="M2866" t="str">
        <f>VLOOKUP($D2866,metadata!$B$2:$S$500,10,0)</f>
        <v/>
      </c>
      <c r="N2866" t="str">
        <f>VLOOKUP($D2866,metadata!$B$2:$S$500,11,0)</f>
        <v>Peripsocus quadrifasciatus</v>
      </c>
      <c r="O2866" t="str">
        <f>VLOOKUP($D2866,metadata!$B$2:$S$500,12,0)</f>
        <v>psocoptera</v>
      </c>
      <c r="P2866" t="str">
        <f>VLOOKUP($D2866,metadata!$B$2:$S$500,13,0)</f>
        <v>Holly_springs</v>
      </c>
      <c r="Q2866">
        <f>VLOOKUP($D2866,metadata!$B$2:$S$500,14,0)</f>
        <v>34.799999999999997</v>
      </c>
      <c r="R2866">
        <f>VLOOKUP($D2866,metadata!$B$2:$S$500,15,0)</f>
        <v>-89.446388999999996</v>
      </c>
      <c r="S2866" t="str">
        <f>VLOOKUP($D2866,metadata!$B$2:$S$500,16,0)</f>
        <v/>
      </c>
      <c r="T2866">
        <f>VLOOKUP($D2866,metadata!$B$2:$S$500,17,0)</f>
        <v>151</v>
      </c>
      <c r="U2866" t="str">
        <f>VLOOKUP($D2866,metadata!$B$2:$S$500,18,0)</f>
        <v/>
      </c>
      <c r="V2866" t="str">
        <f>VLOOKUP($D2866,metadata!$B$2:$Z$500,19,0)</f>
        <v/>
      </c>
      <c r="W2866" t="str">
        <f>VLOOKUP($D2866,metadata!$B$2:$Z$500,20,0)</f>
        <v/>
      </c>
      <c r="X2866" t="str">
        <f>VLOOKUP($D2866,metadata!$B$2:$Z$500,21,0)</f>
        <v/>
      </c>
      <c r="Y2866" t="str">
        <f>VLOOKUP($D2866,metadata!$B$2:$Z$500,22,0)</f>
        <v/>
      </c>
      <c r="Z2866" t="str">
        <f>VLOOKUP($D2866,metadata!$B$2:$Z$500,23,0)</f>
        <v/>
      </c>
      <c r="AA2866" t="str">
        <f>VLOOKUP($D2866,metadata!$B$2:$Z$500,24,0)</f>
        <v/>
      </c>
      <c r="AB2866" t="str">
        <f>VLOOKUP($D2866,metadata!$B$2:$Z$500,25,0)</f>
        <v/>
      </c>
      <c r="AF2866" t="str">
        <f>IF(AE2866="",V2866,AE2866)</f>
        <v/>
      </c>
    </row>
    <row r="2867" spans="3:32" x14ac:dyDescent="0.3">
      <c r="C2867">
        <v>2867</v>
      </c>
      <c r="D2867" t="str">
        <f t="shared" si="78"/>
        <v>62-Holly_springs</v>
      </c>
      <c r="E2867" t="str">
        <f>VLOOKUP($D2867,metadata!$B$2:$S$500,2,0)</f>
        <v>EERTMOED, GE</v>
      </c>
      <c r="F2867" t="str">
        <f>VLOOKUP($D2867,metadata!$B$2:$S$500,3,0)</f>
        <v>EMBRYONIC DIAPAUSE IN PSOCID, PERIPSOCUS-QUADRIFASCIATUS - PHOTOPERIOD, TEMPERATURE, ONTOGENY AND GEOGRAPHIC VARIATION</v>
      </c>
      <c r="G2867" t="str">
        <f>VLOOKUP($D2867,metadata!$B$2:$S$500,4,0)</f>
        <v>10.1111/j.1365-3032.1978.tb00149.x</v>
      </c>
      <c r="H2867" t="str">
        <f>VLOOKUP($D2867,metadata!$B$2:$S$500,5,0)</f>
        <v>y-ask</v>
      </c>
      <c r="I2867" t="str">
        <f>VLOOKUP($D2867,metadata!$B$2:$S$500,6,0)</f>
        <v>a</v>
      </c>
      <c r="J2867" t="str">
        <f>VLOOKUP($D2867,metadata!$B$2:$S$500,7,0)</f>
        <v>i</v>
      </c>
      <c r="K2867">
        <f>VLOOKUP($D2867,metadata!$B$2:$S$500,8,0)</f>
        <v>15</v>
      </c>
      <c r="L2867">
        <f>VLOOKUP($D2867,metadata!$B$2:$S$500,9,0)</f>
        <v>12</v>
      </c>
      <c r="M2867" t="str">
        <f>VLOOKUP($D2867,metadata!$B$2:$S$500,10,0)</f>
        <v/>
      </c>
      <c r="N2867" t="str">
        <f>VLOOKUP($D2867,metadata!$B$2:$S$500,11,0)</f>
        <v>Peripsocus quadrifasciatus</v>
      </c>
      <c r="O2867" t="str">
        <f>VLOOKUP($D2867,metadata!$B$2:$S$500,12,0)</f>
        <v>psocoptera</v>
      </c>
      <c r="P2867" t="str">
        <f>VLOOKUP($D2867,metadata!$B$2:$S$500,13,0)</f>
        <v>Holly_springs</v>
      </c>
      <c r="Q2867">
        <f>VLOOKUP($D2867,metadata!$B$2:$S$500,14,0)</f>
        <v>34.799999999999997</v>
      </c>
      <c r="R2867">
        <f>VLOOKUP($D2867,metadata!$B$2:$S$500,15,0)</f>
        <v>-89.446388999999996</v>
      </c>
      <c r="S2867" t="str">
        <f>VLOOKUP($D2867,metadata!$B$2:$S$500,16,0)</f>
        <v/>
      </c>
      <c r="T2867">
        <f>VLOOKUP($D2867,metadata!$B$2:$S$500,17,0)</f>
        <v>151</v>
      </c>
      <c r="U2867" t="str">
        <f>VLOOKUP($D2867,metadata!$B$2:$S$500,18,0)</f>
        <v/>
      </c>
      <c r="V2867" t="str">
        <f>VLOOKUP($D2867,metadata!$B$2:$Z$500,19,0)</f>
        <v/>
      </c>
      <c r="W2867" t="str">
        <f>VLOOKUP($D2867,metadata!$B$2:$Z$500,20,0)</f>
        <v/>
      </c>
      <c r="X2867" t="str">
        <f>VLOOKUP($D2867,metadata!$B$2:$Z$500,21,0)</f>
        <v/>
      </c>
      <c r="Y2867" t="str">
        <f>VLOOKUP($D2867,metadata!$B$2:$Z$500,22,0)</f>
        <v/>
      </c>
      <c r="Z2867" t="str">
        <f>VLOOKUP($D2867,metadata!$B$2:$Z$500,23,0)</f>
        <v/>
      </c>
      <c r="AA2867" t="str">
        <f>VLOOKUP($D2867,metadata!$B$2:$Z$500,24,0)</f>
        <v/>
      </c>
      <c r="AB2867" t="str">
        <f>VLOOKUP($D2867,metadata!$B$2:$Z$500,25,0)</f>
        <v/>
      </c>
      <c r="AF2867" t="str">
        <f>IF(AE2867="",V2867,AE2867)</f>
        <v/>
      </c>
    </row>
    <row r="2868" spans="3:32" x14ac:dyDescent="0.3">
      <c r="C2868">
        <v>2868</v>
      </c>
      <c r="D2868" t="str">
        <f t="shared" si="78"/>
        <v>62-Holly_springs</v>
      </c>
      <c r="E2868" t="str">
        <f>VLOOKUP($D2868,metadata!$B$2:$S$500,2,0)</f>
        <v>EERTMOED, GE</v>
      </c>
      <c r="F2868" t="str">
        <f>VLOOKUP($D2868,metadata!$B$2:$S$500,3,0)</f>
        <v>EMBRYONIC DIAPAUSE IN PSOCID, PERIPSOCUS-QUADRIFASCIATUS - PHOTOPERIOD, TEMPERATURE, ONTOGENY AND GEOGRAPHIC VARIATION</v>
      </c>
      <c r="G2868" t="str">
        <f>VLOOKUP($D2868,metadata!$B$2:$S$500,4,0)</f>
        <v>10.1111/j.1365-3032.1978.tb00149.x</v>
      </c>
      <c r="H2868" t="str">
        <f>VLOOKUP($D2868,metadata!$B$2:$S$500,5,0)</f>
        <v>y-ask</v>
      </c>
      <c r="I2868" t="str">
        <f>VLOOKUP($D2868,metadata!$B$2:$S$500,6,0)</f>
        <v>a</v>
      </c>
      <c r="J2868" t="str">
        <f>VLOOKUP($D2868,metadata!$B$2:$S$500,7,0)</f>
        <v>i</v>
      </c>
      <c r="K2868">
        <f>VLOOKUP($D2868,metadata!$B$2:$S$500,8,0)</f>
        <v>15</v>
      </c>
      <c r="L2868">
        <f>VLOOKUP($D2868,metadata!$B$2:$S$500,9,0)</f>
        <v>12</v>
      </c>
      <c r="M2868" t="str">
        <f>VLOOKUP($D2868,metadata!$B$2:$S$500,10,0)</f>
        <v/>
      </c>
      <c r="N2868" t="str">
        <f>VLOOKUP($D2868,metadata!$B$2:$S$500,11,0)</f>
        <v>Peripsocus quadrifasciatus</v>
      </c>
      <c r="O2868" t="str">
        <f>VLOOKUP($D2868,metadata!$B$2:$S$500,12,0)</f>
        <v>psocoptera</v>
      </c>
      <c r="P2868" t="str">
        <f>VLOOKUP($D2868,metadata!$B$2:$S$500,13,0)</f>
        <v>Holly_springs</v>
      </c>
      <c r="Q2868">
        <f>VLOOKUP($D2868,metadata!$B$2:$S$500,14,0)</f>
        <v>34.799999999999997</v>
      </c>
      <c r="R2868">
        <f>VLOOKUP($D2868,metadata!$B$2:$S$500,15,0)</f>
        <v>-89.446388999999996</v>
      </c>
      <c r="S2868" t="str">
        <f>VLOOKUP($D2868,metadata!$B$2:$S$500,16,0)</f>
        <v/>
      </c>
      <c r="T2868">
        <f>VLOOKUP($D2868,metadata!$B$2:$S$500,17,0)</f>
        <v>151</v>
      </c>
      <c r="U2868" t="str">
        <f>VLOOKUP($D2868,metadata!$B$2:$S$500,18,0)</f>
        <v/>
      </c>
      <c r="V2868" t="str">
        <f>VLOOKUP($D2868,metadata!$B$2:$Z$500,19,0)</f>
        <v/>
      </c>
      <c r="W2868" t="str">
        <f>VLOOKUP($D2868,metadata!$B$2:$Z$500,20,0)</f>
        <v/>
      </c>
      <c r="X2868" t="str">
        <f>VLOOKUP($D2868,metadata!$B$2:$Z$500,21,0)</f>
        <v/>
      </c>
      <c r="Y2868" t="str">
        <f>VLOOKUP($D2868,metadata!$B$2:$Z$500,22,0)</f>
        <v/>
      </c>
      <c r="Z2868" t="str">
        <f>VLOOKUP($D2868,metadata!$B$2:$Z$500,23,0)</f>
        <v/>
      </c>
      <c r="AA2868" t="str">
        <f>VLOOKUP($D2868,metadata!$B$2:$Z$500,24,0)</f>
        <v/>
      </c>
      <c r="AB2868" t="str">
        <f>VLOOKUP($D2868,metadata!$B$2:$Z$500,25,0)</f>
        <v/>
      </c>
      <c r="AF2868" t="str">
        <f>IF(AE2868="",V2868,AE2868)</f>
        <v/>
      </c>
    </row>
    <row r="2869" spans="3:32" x14ac:dyDescent="0.3">
      <c r="C2869">
        <v>2869</v>
      </c>
      <c r="D2869" t="str">
        <f t="shared" si="78"/>
        <v>62-Holly_springs</v>
      </c>
      <c r="E2869" t="str">
        <f>VLOOKUP($D2869,metadata!$B$2:$S$500,2,0)</f>
        <v>EERTMOED, GE</v>
      </c>
      <c r="F2869" t="str">
        <f>VLOOKUP($D2869,metadata!$B$2:$S$500,3,0)</f>
        <v>EMBRYONIC DIAPAUSE IN PSOCID, PERIPSOCUS-QUADRIFASCIATUS - PHOTOPERIOD, TEMPERATURE, ONTOGENY AND GEOGRAPHIC VARIATION</v>
      </c>
      <c r="G2869" t="str">
        <f>VLOOKUP($D2869,metadata!$B$2:$S$500,4,0)</f>
        <v>10.1111/j.1365-3032.1978.tb00149.x</v>
      </c>
      <c r="H2869" t="str">
        <f>VLOOKUP($D2869,metadata!$B$2:$S$500,5,0)</f>
        <v>y-ask</v>
      </c>
      <c r="I2869" t="str">
        <f>VLOOKUP($D2869,metadata!$B$2:$S$500,6,0)</f>
        <v>a</v>
      </c>
      <c r="J2869" t="str">
        <f>VLOOKUP($D2869,metadata!$B$2:$S$500,7,0)</f>
        <v>i</v>
      </c>
      <c r="K2869">
        <f>VLOOKUP($D2869,metadata!$B$2:$S$500,8,0)</f>
        <v>15</v>
      </c>
      <c r="L2869">
        <f>VLOOKUP($D2869,metadata!$B$2:$S$500,9,0)</f>
        <v>12</v>
      </c>
      <c r="M2869" t="str">
        <f>VLOOKUP($D2869,metadata!$B$2:$S$500,10,0)</f>
        <v/>
      </c>
      <c r="N2869" t="str">
        <f>VLOOKUP($D2869,metadata!$B$2:$S$500,11,0)</f>
        <v>Peripsocus quadrifasciatus</v>
      </c>
      <c r="O2869" t="str">
        <f>VLOOKUP($D2869,metadata!$B$2:$S$500,12,0)</f>
        <v>psocoptera</v>
      </c>
      <c r="P2869" t="str">
        <f>VLOOKUP($D2869,metadata!$B$2:$S$500,13,0)</f>
        <v>Holly_springs</v>
      </c>
      <c r="Q2869">
        <f>VLOOKUP($D2869,metadata!$B$2:$S$500,14,0)</f>
        <v>34.799999999999997</v>
      </c>
      <c r="R2869">
        <f>VLOOKUP($D2869,metadata!$B$2:$S$500,15,0)</f>
        <v>-89.446388999999996</v>
      </c>
      <c r="S2869" t="str">
        <f>VLOOKUP($D2869,metadata!$B$2:$S$500,16,0)</f>
        <v/>
      </c>
      <c r="T2869">
        <f>VLOOKUP($D2869,metadata!$B$2:$S$500,17,0)</f>
        <v>151</v>
      </c>
      <c r="U2869" t="str">
        <f>VLOOKUP($D2869,metadata!$B$2:$S$500,18,0)</f>
        <v/>
      </c>
      <c r="V2869" t="str">
        <f>VLOOKUP($D2869,metadata!$B$2:$Z$500,19,0)</f>
        <v/>
      </c>
      <c r="W2869" t="str">
        <f>VLOOKUP($D2869,metadata!$B$2:$Z$500,20,0)</f>
        <v/>
      </c>
      <c r="X2869" t="str">
        <f>VLOOKUP($D2869,metadata!$B$2:$Z$500,21,0)</f>
        <v/>
      </c>
      <c r="Y2869" t="str">
        <f>VLOOKUP($D2869,metadata!$B$2:$Z$500,22,0)</f>
        <v/>
      </c>
      <c r="Z2869" t="str">
        <f>VLOOKUP($D2869,metadata!$B$2:$Z$500,23,0)</f>
        <v/>
      </c>
      <c r="AA2869" t="str">
        <f>VLOOKUP($D2869,metadata!$B$2:$Z$500,24,0)</f>
        <v/>
      </c>
      <c r="AB2869" t="str">
        <f>VLOOKUP($D2869,metadata!$B$2:$Z$500,25,0)</f>
        <v/>
      </c>
      <c r="AF2869" t="str">
        <f>IF(AE2869="",V2869,AE2869)</f>
        <v/>
      </c>
    </row>
    <row r="2870" spans="3:32" x14ac:dyDescent="0.3">
      <c r="C2870">
        <v>2870</v>
      </c>
      <c r="D2870" t="str">
        <f t="shared" si="78"/>
        <v>62-Holly_springs</v>
      </c>
      <c r="E2870" t="str">
        <f>VLOOKUP($D2870,metadata!$B$2:$S$500,2,0)</f>
        <v>EERTMOED, GE</v>
      </c>
      <c r="F2870" t="str">
        <f>VLOOKUP($D2870,metadata!$B$2:$S$500,3,0)</f>
        <v>EMBRYONIC DIAPAUSE IN PSOCID, PERIPSOCUS-QUADRIFASCIATUS - PHOTOPERIOD, TEMPERATURE, ONTOGENY AND GEOGRAPHIC VARIATION</v>
      </c>
      <c r="G2870" t="str">
        <f>VLOOKUP($D2870,metadata!$B$2:$S$500,4,0)</f>
        <v>10.1111/j.1365-3032.1978.tb00149.x</v>
      </c>
      <c r="H2870" t="str">
        <f>VLOOKUP($D2870,metadata!$B$2:$S$500,5,0)</f>
        <v>y-ask</v>
      </c>
      <c r="I2870" t="str">
        <f>VLOOKUP($D2870,metadata!$B$2:$S$500,6,0)</f>
        <v>a</v>
      </c>
      <c r="J2870" t="str">
        <f>VLOOKUP($D2870,metadata!$B$2:$S$500,7,0)</f>
        <v>i</v>
      </c>
      <c r="K2870">
        <f>VLOOKUP($D2870,metadata!$B$2:$S$500,8,0)</f>
        <v>15</v>
      </c>
      <c r="L2870">
        <f>VLOOKUP($D2870,metadata!$B$2:$S$500,9,0)</f>
        <v>12</v>
      </c>
      <c r="M2870" t="str">
        <f>VLOOKUP($D2870,metadata!$B$2:$S$500,10,0)</f>
        <v/>
      </c>
      <c r="N2870" t="str">
        <f>VLOOKUP($D2870,metadata!$B$2:$S$500,11,0)</f>
        <v>Peripsocus quadrifasciatus</v>
      </c>
      <c r="O2870" t="str">
        <f>VLOOKUP($D2870,metadata!$B$2:$S$500,12,0)</f>
        <v>psocoptera</v>
      </c>
      <c r="P2870" t="str">
        <f>VLOOKUP($D2870,metadata!$B$2:$S$500,13,0)</f>
        <v>Holly_springs</v>
      </c>
      <c r="Q2870">
        <f>VLOOKUP($D2870,metadata!$B$2:$S$500,14,0)</f>
        <v>34.799999999999997</v>
      </c>
      <c r="R2870">
        <f>VLOOKUP($D2870,metadata!$B$2:$S$500,15,0)</f>
        <v>-89.446388999999996</v>
      </c>
      <c r="S2870" t="str">
        <f>VLOOKUP($D2870,metadata!$B$2:$S$500,16,0)</f>
        <v/>
      </c>
      <c r="T2870">
        <f>VLOOKUP($D2870,metadata!$B$2:$S$500,17,0)</f>
        <v>151</v>
      </c>
      <c r="U2870" t="str">
        <f>VLOOKUP($D2870,metadata!$B$2:$S$500,18,0)</f>
        <v/>
      </c>
      <c r="V2870" t="str">
        <f>VLOOKUP($D2870,metadata!$B$2:$Z$500,19,0)</f>
        <v/>
      </c>
      <c r="W2870" t="str">
        <f>VLOOKUP($D2870,metadata!$B$2:$Z$500,20,0)</f>
        <v/>
      </c>
      <c r="X2870" t="str">
        <f>VLOOKUP($D2870,metadata!$B$2:$Z$500,21,0)</f>
        <v/>
      </c>
      <c r="Y2870" t="str">
        <f>VLOOKUP($D2870,metadata!$B$2:$Z$500,22,0)</f>
        <v/>
      </c>
      <c r="Z2870" t="str">
        <f>VLOOKUP($D2870,metadata!$B$2:$Z$500,23,0)</f>
        <v/>
      </c>
      <c r="AA2870" t="str">
        <f>VLOOKUP($D2870,metadata!$B$2:$Z$500,24,0)</f>
        <v/>
      </c>
      <c r="AB2870" t="str">
        <f>VLOOKUP($D2870,metadata!$B$2:$Z$500,25,0)</f>
        <v/>
      </c>
      <c r="AF2870" t="str">
        <f>IF(AE2870="",V2870,AE2870)</f>
        <v/>
      </c>
    </row>
    <row r="2871" spans="3:32" x14ac:dyDescent="0.3">
      <c r="C2871">
        <v>2871</v>
      </c>
      <c r="D2871" t="str">
        <f t="shared" si="78"/>
        <v>62-Holly_springs</v>
      </c>
      <c r="E2871" t="str">
        <f>VLOOKUP($D2871,metadata!$B$2:$S$500,2,0)</f>
        <v>EERTMOED, GE</v>
      </c>
      <c r="F2871" t="str">
        <f>VLOOKUP($D2871,metadata!$B$2:$S$500,3,0)</f>
        <v>EMBRYONIC DIAPAUSE IN PSOCID, PERIPSOCUS-QUADRIFASCIATUS - PHOTOPERIOD, TEMPERATURE, ONTOGENY AND GEOGRAPHIC VARIATION</v>
      </c>
      <c r="G2871" t="str">
        <f>VLOOKUP($D2871,metadata!$B$2:$S$500,4,0)</f>
        <v>10.1111/j.1365-3032.1978.tb00149.x</v>
      </c>
      <c r="H2871" t="str">
        <f>VLOOKUP($D2871,metadata!$B$2:$S$500,5,0)</f>
        <v>y-ask</v>
      </c>
      <c r="I2871" t="str">
        <f>VLOOKUP($D2871,metadata!$B$2:$S$500,6,0)</f>
        <v>a</v>
      </c>
      <c r="J2871" t="str">
        <f>VLOOKUP($D2871,metadata!$B$2:$S$500,7,0)</f>
        <v>i</v>
      </c>
      <c r="K2871">
        <f>VLOOKUP($D2871,metadata!$B$2:$S$500,8,0)</f>
        <v>15</v>
      </c>
      <c r="L2871">
        <f>VLOOKUP($D2871,metadata!$B$2:$S$500,9,0)</f>
        <v>12</v>
      </c>
      <c r="M2871" t="str">
        <f>VLOOKUP($D2871,metadata!$B$2:$S$500,10,0)</f>
        <v/>
      </c>
      <c r="N2871" t="str">
        <f>VLOOKUP($D2871,metadata!$B$2:$S$500,11,0)</f>
        <v>Peripsocus quadrifasciatus</v>
      </c>
      <c r="O2871" t="str">
        <f>VLOOKUP($D2871,metadata!$B$2:$S$500,12,0)</f>
        <v>psocoptera</v>
      </c>
      <c r="P2871" t="str">
        <f>VLOOKUP($D2871,metadata!$B$2:$S$500,13,0)</f>
        <v>Holly_springs</v>
      </c>
      <c r="Q2871">
        <f>VLOOKUP($D2871,metadata!$B$2:$S$500,14,0)</f>
        <v>34.799999999999997</v>
      </c>
      <c r="R2871">
        <f>VLOOKUP($D2871,metadata!$B$2:$S$500,15,0)</f>
        <v>-89.446388999999996</v>
      </c>
      <c r="S2871" t="str">
        <f>VLOOKUP($D2871,metadata!$B$2:$S$500,16,0)</f>
        <v/>
      </c>
      <c r="T2871">
        <f>VLOOKUP($D2871,metadata!$B$2:$S$500,17,0)</f>
        <v>151</v>
      </c>
      <c r="U2871" t="str">
        <f>VLOOKUP($D2871,metadata!$B$2:$S$500,18,0)</f>
        <v/>
      </c>
      <c r="V2871" t="str">
        <f>VLOOKUP($D2871,metadata!$B$2:$Z$500,19,0)</f>
        <v/>
      </c>
      <c r="W2871" t="str">
        <f>VLOOKUP($D2871,metadata!$B$2:$Z$500,20,0)</f>
        <v/>
      </c>
      <c r="X2871" t="str">
        <f>VLOOKUP($D2871,metadata!$B$2:$Z$500,21,0)</f>
        <v/>
      </c>
      <c r="Y2871" t="str">
        <f>VLOOKUP($D2871,metadata!$B$2:$Z$500,22,0)</f>
        <v/>
      </c>
      <c r="Z2871" t="str">
        <f>VLOOKUP($D2871,metadata!$B$2:$Z$500,23,0)</f>
        <v/>
      </c>
      <c r="AA2871" t="str">
        <f>VLOOKUP($D2871,metadata!$B$2:$Z$500,24,0)</f>
        <v/>
      </c>
      <c r="AB2871" t="str">
        <f>VLOOKUP($D2871,metadata!$B$2:$Z$500,25,0)</f>
        <v/>
      </c>
      <c r="AF2871" t="str">
        <f>IF(AE2871="",V2871,AE2871)</f>
        <v/>
      </c>
    </row>
    <row r="2872" spans="3:32" x14ac:dyDescent="0.3">
      <c r="C2872">
        <v>2872</v>
      </c>
      <c r="D2872" t="str">
        <f t="shared" si="78"/>
        <v>62-Holly_springs</v>
      </c>
      <c r="E2872" t="str">
        <f>VLOOKUP($D2872,metadata!$B$2:$S$500,2,0)</f>
        <v>EERTMOED, GE</v>
      </c>
      <c r="F2872" t="str">
        <f>VLOOKUP($D2872,metadata!$B$2:$S$500,3,0)</f>
        <v>EMBRYONIC DIAPAUSE IN PSOCID, PERIPSOCUS-QUADRIFASCIATUS - PHOTOPERIOD, TEMPERATURE, ONTOGENY AND GEOGRAPHIC VARIATION</v>
      </c>
      <c r="G2872" t="str">
        <f>VLOOKUP($D2872,metadata!$B$2:$S$500,4,0)</f>
        <v>10.1111/j.1365-3032.1978.tb00149.x</v>
      </c>
      <c r="H2872" t="str">
        <f>VLOOKUP($D2872,metadata!$B$2:$S$500,5,0)</f>
        <v>y-ask</v>
      </c>
      <c r="I2872" t="str">
        <f>VLOOKUP($D2872,metadata!$B$2:$S$500,6,0)</f>
        <v>a</v>
      </c>
      <c r="J2872" t="str">
        <f>VLOOKUP($D2872,metadata!$B$2:$S$500,7,0)</f>
        <v>i</v>
      </c>
      <c r="K2872">
        <f>VLOOKUP($D2872,metadata!$B$2:$S$500,8,0)</f>
        <v>15</v>
      </c>
      <c r="L2872">
        <f>VLOOKUP($D2872,metadata!$B$2:$S$500,9,0)</f>
        <v>12</v>
      </c>
      <c r="M2872" t="str">
        <f>VLOOKUP($D2872,metadata!$B$2:$S$500,10,0)</f>
        <v/>
      </c>
      <c r="N2872" t="str">
        <f>VLOOKUP($D2872,metadata!$B$2:$S$500,11,0)</f>
        <v>Peripsocus quadrifasciatus</v>
      </c>
      <c r="O2872" t="str">
        <f>VLOOKUP($D2872,metadata!$B$2:$S$500,12,0)</f>
        <v>psocoptera</v>
      </c>
      <c r="P2872" t="str">
        <f>VLOOKUP($D2872,metadata!$B$2:$S$500,13,0)</f>
        <v>Holly_springs</v>
      </c>
      <c r="Q2872">
        <f>VLOOKUP($D2872,metadata!$B$2:$S$500,14,0)</f>
        <v>34.799999999999997</v>
      </c>
      <c r="R2872">
        <f>VLOOKUP($D2872,metadata!$B$2:$S$500,15,0)</f>
        <v>-89.446388999999996</v>
      </c>
      <c r="S2872" t="str">
        <f>VLOOKUP($D2872,metadata!$B$2:$S$500,16,0)</f>
        <v/>
      </c>
      <c r="T2872">
        <f>VLOOKUP($D2872,metadata!$B$2:$S$500,17,0)</f>
        <v>151</v>
      </c>
      <c r="U2872" t="str">
        <f>VLOOKUP($D2872,metadata!$B$2:$S$500,18,0)</f>
        <v/>
      </c>
      <c r="V2872" t="str">
        <f>VLOOKUP($D2872,metadata!$B$2:$Z$500,19,0)</f>
        <v/>
      </c>
      <c r="W2872" t="str">
        <f>VLOOKUP($D2872,metadata!$B$2:$Z$500,20,0)</f>
        <v/>
      </c>
      <c r="X2872" t="str">
        <f>VLOOKUP($D2872,metadata!$B$2:$Z$500,21,0)</f>
        <v/>
      </c>
      <c r="Y2872" t="str">
        <f>VLOOKUP($D2872,metadata!$B$2:$Z$500,22,0)</f>
        <v/>
      </c>
      <c r="Z2872" t="str">
        <f>VLOOKUP($D2872,metadata!$B$2:$Z$500,23,0)</f>
        <v/>
      </c>
      <c r="AA2872" t="str">
        <f>VLOOKUP($D2872,metadata!$B$2:$Z$500,24,0)</f>
        <v/>
      </c>
      <c r="AB2872" t="str">
        <f>VLOOKUP($D2872,metadata!$B$2:$Z$500,25,0)</f>
        <v/>
      </c>
      <c r="AF2872" t="str">
        <f>IF(AE2872="",V2872,AE2872)</f>
        <v/>
      </c>
    </row>
    <row r="2873" spans="3:32" x14ac:dyDescent="0.3">
      <c r="C2873">
        <v>2873</v>
      </c>
      <c r="D2873" t="str">
        <f t="shared" si="78"/>
        <v>62-Holly_springs</v>
      </c>
      <c r="E2873" t="str">
        <f>VLOOKUP($D2873,metadata!$B$2:$S$500,2,0)</f>
        <v>EERTMOED, GE</v>
      </c>
      <c r="F2873" t="str">
        <f>VLOOKUP($D2873,metadata!$B$2:$S$500,3,0)</f>
        <v>EMBRYONIC DIAPAUSE IN PSOCID, PERIPSOCUS-QUADRIFASCIATUS - PHOTOPERIOD, TEMPERATURE, ONTOGENY AND GEOGRAPHIC VARIATION</v>
      </c>
      <c r="G2873" t="str">
        <f>VLOOKUP($D2873,metadata!$B$2:$S$500,4,0)</f>
        <v>10.1111/j.1365-3032.1978.tb00149.x</v>
      </c>
      <c r="H2873" t="str">
        <f>VLOOKUP($D2873,metadata!$B$2:$S$500,5,0)</f>
        <v>y-ask</v>
      </c>
      <c r="I2873" t="str">
        <f>VLOOKUP($D2873,metadata!$B$2:$S$500,6,0)</f>
        <v>a</v>
      </c>
      <c r="J2873" t="str">
        <f>VLOOKUP($D2873,metadata!$B$2:$S$500,7,0)</f>
        <v>i</v>
      </c>
      <c r="K2873">
        <f>VLOOKUP($D2873,metadata!$B$2:$S$500,8,0)</f>
        <v>15</v>
      </c>
      <c r="L2873">
        <f>VLOOKUP($D2873,metadata!$B$2:$S$500,9,0)</f>
        <v>12</v>
      </c>
      <c r="M2873" t="str">
        <f>VLOOKUP($D2873,metadata!$B$2:$S$500,10,0)</f>
        <v/>
      </c>
      <c r="N2873" t="str">
        <f>VLOOKUP($D2873,metadata!$B$2:$S$500,11,0)</f>
        <v>Peripsocus quadrifasciatus</v>
      </c>
      <c r="O2873" t="str">
        <f>VLOOKUP($D2873,metadata!$B$2:$S$500,12,0)</f>
        <v>psocoptera</v>
      </c>
      <c r="P2873" t="str">
        <f>VLOOKUP($D2873,metadata!$B$2:$S$500,13,0)</f>
        <v>Holly_springs</v>
      </c>
      <c r="Q2873">
        <f>VLOOKUP($D2873,metadata!$B$2:$S$500,14,0)</f>
        <v>34.799999999999997</v>
      </c>
      <c r="R2873">
        <f>VLOOKUP($D2873,metadata!$B$2:$S$500,15,0)</f>
        <v>-89.446388999999996</v>
      </c>
      <c r="S2873" t="str">
        <f>VLOOKUP($D2873,metadata!$B$2:$S$500,16,0)</f>
        <v/>
      </c>
      <c r="T2873">
        <f>VLOOKUP($D2873,metadata!$B$2:$S$500,17,0)</f>
        <v>151</v>
      </c>
      <c r="U2873" t="str">
        <f>VLOOKUP($D2873,metadata!$B$2:$S$500,18,0)</f>
        <v/>
      </c>
      <c r="V2873" t="str">
        <f>VLOOKUP($D2873,metadata!$B$2:$Z$500,19,0)</f>
        <v/>
      </c>
      <c r="W2873" t="str">
        <f>VLOOKUP($D2873,metadata!$B$2:$Z$500,20,0)</f>
        <v/>
      </c>
      <c r="X2873" t="str">
        <f>VLOOKUP($D2873,metadata!$B$2:$Z$500,21,0)</f>
        <v/>
      </c>
      <c r="Y2873" t="str">
        <f>VLOOKUP($D2873,metadata!$B$2:$Z$500,22,0)</f>
        <v/>
      </c>
      <c r="Z2873" t="str">
        <f>VLOOKUP($D2873,metadata!$B$2:$Z$500,23,0)</f>
        <v/>
      </c>
      <c r="AA2873" t="str">
        <f>VLOOKUP($D2873,metadata!$B$2:$Z$500,24,0)</f>
        <v/>
      </c>
      <c r="AB2873" t="str">
        <f>VLOOKUP($D2873,metadata!$B$2:$Z$500,25,0)</f>
        <v/>
      </c>
      <c r="AF2873" t="str">
        <f>IF(AE2873="",V2873,AE2873)</f>
        <v/>
      </c>
    </row>
    <row r="2874" spans="3:32" x14ac:dyDescent="0.3">
      <c r="C2874">
        <v>2874</v>
      </c>
      <c r="D2874" t="str">
        <f t="shared" si="78"/>
        <v>62-Holly_springs</v>
      </c>
      <c r="E2874" t="str">
        <f>VLOOKUP($D2874,metadata!$B$2:$S$500,2,0)</f>
        <v>EERTMOED, GE</v>
      </c>
      <c r="F2874" t="str">
        <f>VLOOKUP($D2874,metadata!$B$2:$S$500,3,0)</f>
        <v>EMBRYONIC DIAPAUSE IN PSOCID, PERIPSOCUS-QUADRIFASCIATUS - PHOTOPERIOD, TEMPERATURE, ONTOGENY AND GEOGRAPHIC VARIATION</v>
      </c>
      <c r="G2874" t="str">
        <f>VLOOKUP($D2874,metadata!$B$2:$S$500,4,0)</f>
        <v>10.1111/j.1365-3032.1978.tb00149.x</v>
      </c>
      <c r="H2874" t="str">
        <f>VLOOKUP($D2874,metadata!$B$2:$S$500,5,0)</f>
        <v>y-ask</v>
      </c>
      <c r="I2874" t="str">
        <f>VLOOKUP($D2874,metadata!$B$2:$S$500,6,0)</f>
        <v>a</v>
      </c>
      <c r="J2874" t="str">
        <f>VLOOKUP($D2874,metadata!$B$2:$S$500,7,0)</f>
        <v>i</v>
      </c>
      <c r="K2874">
        <f>VLOOKUP($D2874,metadata!$B$2:$S$500,8,0)</f>
        <v>15</v>
      </c>
      <c r="L2874">
        <f>VLOOKUP($D2874,metadata!$B$2:$S$500,9,0)</f>
        <v>12</v>
      </c>
      <c r="M2874" t="str">
        <f>VLOOKUP($D2874,metadata!$B$2:$S$500,10,0)</f>
        <v/>
      </c>
      <c r="N2874" t="str">
        <f>VLOOKUP($D2874,metadata!$B$2:$S$500,11,0)</f>
        <v>Peripsocus quadrifasciatus</v>
      </c>
      <c r="O2874" t="str">
        <f>VLOOKUP($D2874,metadata!$B$2:$S$500,12,0)</f>
        <v>psocoptera</v>
      </c>
      <c r="P2874" t="str">
        <f>VLOOKUP($D2874,metadata!$B$2:$S$500,13,0)</f>
        <v>Holly_springs</v>
      </c>
      <c r="Q2874">
        <f>VLOOKUP($D2874,metadata!$B$2:$S$500,14,0)</f>
        <v>34.799999999999997</v>
      </c>
      <c r="R2874">
        <f>VLOOKUP($D2874,metadata!$B$2:$S$500,15,0)</f>
        <v>-89.446388999999996</v>
      </c>
      <c r="S2874" t="str">
        <f>VLOOKUP($D2874,metadata!$B$2:$S$500,16,0)</f>
        <v/>
      </c>
      <c r="T2874">
        <f>VLOOKUP($D2874,metadata!$B$2:$S$500,17,0)</f>
        <v>151</v>
      </c>
      <c r="U2874" t="str">
        <f>VLOOKUP($D2874,metadata!$B$2:$S$500,18,0)</f>
        <v/>
      </c>
      <c r="V2874" t="str">
        <f>VLOOKUP($D2874,metadata!$B$2:$Z$500,19,0)</f>
        <v/>
      </c>
      <c r="W2874" t="str">
        <f>VLOOKUP($D2874,metadata!$B$2:$Z$500,20,0)</f>
        <v/>
      </c>
      <c r="X2874" t="str">
        <f>VLOOKUP($D2874,metadata!$B$2:$Z$500,21,0)</f>
        <v/>
      </c>
      <c r="Y2874" t="str">
        <f>VLOOKUP($D2874,metadata!$B$2:$Z$500,22,0)</f>
        <v/>
      </c>
      <c r="Z2874" t="str">
        <f>VLOOKUP($D2874,metadata!$B$2:$Z$500,23,0)</f>
        <v/>
      </c>
      <c r="AA2874" t="str">
        <f>VLOOKUP($D2874,metadata!$B$2:$Z$500,24,0)</f>
        <v/>
      </c>
      <c r="AB2874" t="str">
        <f>VLOOKUP($D2874,metadata!$B$2:$Z$500,25,0)</f>
        <v/>
      </c>
      <c r="AF2874" t="str">
        <f>IF(AE2874="",V2874,AE2874)</f>
        <v/>
      </c>
    </row>
    <row r="2875" spans="3:32" x14ac:dyDescent="0.3">
      <c r="C2875">
        <v>2875</v>
      </c>
      <c r="D2875" t="str">
        <f t="shared" si="78"/>
        <v>62-Holly_springs</v>
      </c>
      <c r="E2875" t="str">
        <f>VLOOKUP($D2875,metadata!$B$2:$S$500,2,0)</f>
        <v>EERTMOED, GE</v>
      </c>
      <c r="F2875" t="str">
        <f>VLOOKUP($D2875,metadata!$B$2:$S$500,3,0)</f>
        <v>EMBRYONIC DIAPAUSE IN PSOCID, PERIPSOCUS-QUADRIFASCIATUS - PHOTOPERIOD, TEMPERATURE, ONTOGENY AND GEOGRAPHIC VARIATION</v>
      </c>
      <c r="G2875" t="str">
        <f>VLOOKUP($D2875,metadata!$B$2:$S$500,4,0)</f>
        <v>10.1111/j.1365-3032.1978.tb00149.x</v>
      </c>
      <c r="H2875" t="str">
        <f>VLOOKUP($D2875,metadata!$B$2:$S$500,5,0)</f>
        <v>y-ask</v>
      </c>
      <c r="I2875" t="str">
        <f>VLOOKUP($D2875,metadata!$B$2:$S$500,6,0)</f>
        <v>a</v>
      </c>
      <c r="J2875" t="str">
        <f>VLOOKUP($D2875,metadata!$B$2:$S$500,7,0)</f>
        <v>i</v>
      </c>
      <c r="K2875">
        <f>VLOOKUP($D2875,metadata!$B$2:$S$500,8,0)</f>
        <v>15</v>
      </c>
      <c r="L2875">
        <f>VLOOKUP($D2875,metadata!$B$2:$S$500,9,0)</f>
        <v>12</v>
      </c>
      <c r="M2875" t="str">
        <f>VLOOKUP($D2875,metadata!$B$2:$S$500,10,0)</f>
        <v/>
      </c>
      <c r="N2875" t="str">
        <f>VLOOKUP($D2875,metadata!$B$2:$S$500,11,0)</f>
        <v>Peripsocus quadrifasciatus</v>
      </c>
      <c r="O2875" t="str">
        <f>VLOOKUP($D2875,metadata!$B$2:$S$500,12,0)</f>
        <v>psocoptera</v>
      </c>
      <c r="P2875" t="str">
        <f>VLOOKUP($D2875,metadata!$B$2:$S$500,13,0)</f>
        <v>Holly_springs</v>
      </c>
      <c r="Q2875">
        <f>VLOOKUP($D2875,metadata!$B$2:$S$500,14,0)</f>
        <v>34.799999999999997</v>
      </c>
      <c r="R2875">
        <f>VLOOKUP($D2875,metadata!$B$2:$S$500,15,0)</f>
        <v>-89.446388999999996</v>
      </c>
      <c r="S2875" t="str">
        <f>VLOOKUP($D2875,metadata!$B$2:$S$500,16,0)</f>
        <v/>
      </c>
      <c r="T2875">
        <f>VLOOKUP($D2875,metadata!$B$2:$S$500,17,0)</f>
        <v>151</v>
      </c>
      <c r="U2875" t="str">
        <f>VLOOKUP($D2875,metadata!$B$2:$S$500,18,0)</f>
        <v/>
      </c>
      <c r="V2875" t="str">
        <f>VLOOKUP($D2875,metadata!$B$2:$Z$500,19,0)</f>
        <v/>
      </c>
      <c r="W2875" t="str">
        <f>VLOOKUP($D2875,metadata!$B$2:$Z$500,20,0)</f>
        <v/>
      </c>
      <c r="X2875" t="str">
        <f>VLOOKUP($D2875,metadata!$B$2:$Z$500,21,0)</f>
        <v/>
      </c>
      <c r="Y2875" t="str">
        <f>VLOOKUP($D2875,metadata!$B$2:$Z$500,22,0)</f>
        <v/>
      </c>
      <c r="Z2875" t="str">
        <f>VLOOKUP($D2875,metadata!$B$2:$Z$500,23,0)</f>
        <v/>
      </c>
      <c r="AA2875" t="str">
        <f>VLOOKUP($D2875,metadata!$B$2:$Z$500,24,0)</f>
        <v/>
      </c>
      <c r="AB2875" t="str">
        <f>VLOOKUP($D2875,metadata!$B$2:$Z$500,25,0)</f>
        <v/>
      </c>
      <c r="AF2875" t="str">
        <f>IF(AE2875="",V2875,AE2875)</f>
        <v/>
      </c>
    </row>
    <row r="2876" spans="3:32" x14ac:dyDescent="0.3">
      <c r="C2876">
        <v>2876</v>
      </c>
      <c r="D2876" t="str">
        <f t="shared" si="78"/>
        <v>62-Ellijay</v>
      </c>
      <c r="E2876" t="str">
        <f>VLOOKUP($D2876,metadata!$B$2:$S$500,2,0)</f>
        <v>EERTMOED, GE</v>
      </c>
      <c r="F2876" t="str">
        <f>VLOOKUP($D2876,metadata!$B$2:$S$500,3,0)</f>
        <v>EMBRYONIC DIAPAUSE IN PSOCID, PERIPSOCUS-QUADRIFASCIATUS - PHOTOPERIOD, TEMPERATURE, ONTOGENY AND GEOGRAPHIC VARIATION</v>
      </c>
      <c r="G2876" t="str">
        <f>VLOOKUP($D2876,metadata!$B$2:$S$500,4,0)</f>
        <v>10.1111/j.1365-3032.1978.tb00149.x</v>
      </c>
      <c r="H2876" t="str">
        <f>VLOOKUP($D2876,metadata!$B$2:$S$500,5,0)</f>
        <v>y-ask</v>
      </c>
      <c r="I2876" t="str">
        <f>VLOOKUP($D2876,metadata!$B$2:$S$500,6,0)</f>
        <v>a</v>
      </c>
      <c r="J2876" t="str">
        <f>VLOOKUP($D2876,metadata!$B$2:$S$500,7,0)</f>
        <v>i</v>
      </c>
      <c r="K2876">
        <f>VLOOKUP($D2876,metadata!$B$2:$S$500,8,0)</f>
        <v>15</v>
      </c>
      <c r="L2876">
        <f>VLOOKUP($D2876,metadata!$B$2:$S$500,9,0)</f>
        <v>12</v>
      </c>
      <c r="M2876" t="str">
        <f>VLOOKUP($D2876,metadata!$B$2:$S$500,10,0)</f>
        <v/>
      </c>
      <c r="N2876" t="str">
        <f>VLOOKUP($D2876,metadata!$B$2:$S$500,11,0)</f>
        <v>Peripsocus quadrifasciatus</v>
      </c>
      <c r="O2876" t="str">
        <f>VLOOKUP($D2876,metadata!$B$2:$S$500,12,0)</f>
        <v>psocoptera</v>
      </c>
      <c r="P2876" t="str">
        <f>VLOOKUP($D2876,metadata!$B$2:$S$500,13,0)</f>
        <v>Ellijay</v>
      </c>
      <c r="Q2876">
        <f>VLOOKUP($D2876,metadata!$B$2:$S$500,14,0)</f>
        <v>43.7</v>
      </c>
      <c r="R2876">
        <f>VLOOKUP($D2876,metadata!$B$2:$S$500,15,0)</f>
        <v>-84.483610999999996</v>
      </c>
      <c r="S2876" t="str">
        <f>VLOOKUP($D2876,metadata!$B$2:$S$500,16,0)</f>
        <v/>
      </c>
      <c r="T2876">
        <f>VLOOKUP($D2876,metadata!$B$2:$S$500,17,0)</f>
        <v>396</v>
      </c>
      <c r="U2876" t="str">
        <f>VLOOKUP($D2876,metadata!$B$2:$S$500,18,0)</f>
        <v/>
      </c>
      <c r="V2876" t="str">
        <f>VLOOKUP($D2876,metadata!$B$2:$Z$500,19,0)</f>
        <v/>
      </c>
      <c r="W2876" t="str">
        <f>VLOOKUP($D2876,metadata!$B$2:$Z$500,20,0)</f>
        <v/>
      </c>
      <c r="X2876" t="str">
        <f>VLOOKUP($D2876,metadata!$B$2:$Z$500,21,0)</f>
        <v/>
      </c>
      <c r="Y2876" t="str">
        <f>VLOOKUP($D2876,metadata!$B$2:$Z$500,22,0)</f>
        <v/>
      </c>
      <c r="Z2876" t="str">
        <f>VLOOKUP($D2876,metadata!$B$2:$Z$500,23,0)</f>
        <v/>
      </c>
      <c r="AA2876" t="str">
        <f>VLOOKUP($D2876,metadata!$B$2:$Z$500,24,0)</f>
        <v/>
      </c>
      <c r="AB2876" t="str">
        <f>VLOOKUP($D2876,metadata!$B$2:$Z$500,25,0)</f>
        <v/>
      </c>
      <c r="AF2876" t="str">
        <f>IF(AE2876="",V2876,AE2876)</f>
        <v/>
      </c>
    </row>
    <row r="2877" spans="3:32" x14ac:dyDescent="0.3">
      <c r="C2877">
        <v>2877</v>
      </c>
      <c r="D2877" t="str">
        <f t="shared" si="78"/>
        <v>62-Ellijay</v>
      </c>
      <c r="E2877" t="str">
        <f>VLOOKUP($D2877,metadata!$B$2:$S$500,2,0)</f>
        <v>EERTMOED, GE</v>
      </c>
      <c r="F2877" t="str">
        <f>VLOOKUP($D2877,metadata!$B$2:$S$500,3,0)</f>
        <v>EMBRYONIC DIAPAUSE IN PSOCID, PERIPSOCUS-QUADRIFASCIATUS - PHOTOPERIOD, TEMPERATURE, ONTOGENY AND GEOGRAPHIC VARIATION</v>
      </c>
      <c r="G2877" t="str">
        <f>VLOOKUP($D2877,metadata!$B$2:$S$500,4,0)</f>
        <v>10.1111/j.1365-3032.1978.tb00149.x</v>
      </c>
      <c r="H2877" t="str">
        <f>VLOOKUP($D2877,metadata!$B$2:$S$500,5,0)</f>
        <v>y-ask</v>
      </c>
      <c r="I2877" t="str">
        <f>VLOOKUP($D2877,metadata!$B$2:$S$500,6,0)</f>
        <v>a</v>
      </c>
      <c r="J2877" t="str">
        <f>VLOOKUP($D2877,metadata!$B$2:$S$500,7,0)</f>
        <v>i</v>
      </c>
      <c r="K2877">
        <f>VLOOKUP($D2877,metadata!$B$2:$S$500,8,0)</f>
        <v>15</v>
      </c>
      <c r="L2877">
        <f>VLOOKUP($D2877,metadata!$B$2:$S$500,9,0)</f>
        <v>12</v>
      </c>
      <c r="M2877" t="str">
        <f>VLOOKUP($D2877,metadata!$B$2:$S$500,10,0)</f>
        <v/>
      </c>
      <c r="N2877" t="str">
        <f>VLOOKUP($D2877,metadata!$B$2:$S$500,11,0)</f>
        <v>Peripsocus quadrifasciatus</v>
      </c>
      <c r="O2877" t="str">
        <f>VLOOKUP($D2877,metadata!$B$2:$S$500,12,0)</f>
        <v>psocoptera</v>
      </c>
      <c r="P2877" t="str">
        <f>VLOOKUP($D2877,metadata!$B$2:$S$500,13,0)</f>
        <v>Ellijay</v>
      </c>
      <c r="Q2877">
        <f>VLOOKUP($D2877,metadata!$B$2:$S$500,14,0)</f>
        <v>43.7</v>
      </c>
      <c r="R2877">
        <f>VLOOKUP($D2877,metadata!$B$2:$S$500,15,0)</f>
        <v>-84.483610999999996</v>
      </c>
      <c r="S2877" t="str">
        <f>VLOOKUP($D2877,metadata!$B$2:$S$500,16,0)</f>
        <v/>
      </c>
      <c r="T2877">
        <f>VLOOKUP($D2877,metadata!$B$2:$S$500,17,0)</f>
        <v>396</v>
      </c>
      <c r="U2877" t="str">
        <f>VLOOKUP($D2877,metadata!$B$2:$S$500,18,0)</f>
        <v/>
      </c>
      <c r="V2877" t="str">
        <f>VLOOKUP($D2877,metadata!$B$2:$Z$500,19,0)</f>
        <v/>
      </c>
      <c r="W2877" t="str">
        <f>VLOOKUP($D2877,metadata!$B$2:$Z$500,20,0)</f>
        <v/>
      </c>
      <c r="X2877" t="str">
        <f>VLOOKUP($D2877,metadata!$B$2:$Z$500,21,0)</f>
        <v/>
      </c>
      <c r="Y2877" t="str">
        <f>VLOOKUP($D2877,metadata!$B$2:$Z$500,22,0)</f>
        <v/>
      </c>
      <c r="Z2877" t="str">
        <f>VLOOKUP($D2877,metadata!$B$2:$Z$500,23,0)</f>
        <v/>
      </c>
      <c r="AA2877" t="str">
        <f>VLOOKUP($D2877,metadata!$B$2:$Z$500,24,0)</f>
        <v/>
      </c>
      <c r="AB2877" t="str">
        <f>VLOOKUP($D2877,metadata!$B$2:$Z$500,25,0)</f>
        <v/>
      </c>
      <c r="AF2877" t="str">
        <f>IF(AE2877="",V2877,AE2877)</f>
        <v/>
      </c>
    </row>
    <row r="2878" spans="3:32" x14ac:dyDescent="0.3">
      <c r="C2878">
        <v>2878</v>
      </c>
      <c r="D2878" t="str">
        <f t="shared" si="78"/>
        <v>62-Ellijay</v>
      </c>
      <c r="E2878" t="str">
        <f>VLOOKUP($D2878,metadata!$B$2:$S$500,2,0)</f>
        <v>EERTMOED, GE</v>
      </c>
      <c r="F2878" t="str">
        <f>VLOOKUP($D2878,metadata!$B$2:$S$500,3,0)</f>
        <v>EMBRYONIC DIAPAUSE IN PSOCID, PERIPSOCUS-QUADRIFASCIATUS - PHOTOPERIOD, TEMPERATURE, ONTOGENY AND GEOGRAPHIC VARIATION</v>
      </c>
      <c r="G2878" t="str">
        <f>VLOOKUP($D2878,metadata!$B$2:$S$500,4,0)</f>
        <v>10.1111/j.1365-3032.1978.tb00149.x</v>
      </c>
      <c r="H2878" t="str">
        <f>VLOOKUP($D2878,metadata!$B$2:$S$500,5,0)</f>
        <v>y-ask</v>
      </c>
      <c r="I2878" t="str">
        <f>VLOOKUP($D2878,metadata!$B$2:$S$500,6,0)</f>
        <v>a</v>
      </c>
      <c r="J2878" t="str">
        <f>VLOOKUP($D2878,metadata!$B$2:$S$500,7,0)</f>
        <v>i</v>
      </c>
      <c r="K2878">
        <f>VLOOKUP($D2878,metadata!$B$2:$S$500,8,0)</f>
        <v>15</v>
      </c>
      <c r="L2878">
        <f>VLOOKUP($D2878,metadata!$B$2:$S$500,9,0)</f>
        <v>12</v>
      </c>
      <c r="M2878" t="str">
        <f>VLOOKUP($D2878,metadata!$B$2:$S$500,10,0)</f>
        <v/>
      </c>
      <c r="N2878" t="str">
        <f>VLOOKUP($D2878,metadata!$B$2:$S$500,11,0)</f>
        <v>Peripsocus quadrifasciatus</v>
      </c>
      <c r="O2878" t="str">
        <f>VLOOKUP($D2878,metadata!$B$2:$S$500,12,0)</f>
        <v>psocoptera</v>
      </c>
      <c r="P2878" t="str">
        <f>VLOOKUP($D2878,metadata!$B$2:$S$500,13,0)</f>
        <v>Ellijay</v>
      </c>
      <c r="Q2878">
        <f>VLOOKUP($D2878,metadata!$B$2:$S$500,14,0)</f>
        <v>43.7</v>
      </c>
      <c r="R2878">
        <f>VLOOKUP($D2878,metadata!$B$2:$S$500,15,0)</f>
        <v>-84.483610999999996</v>
      </c>
      <c r="S2878" t="str">
        <f>VLOOKUP($D2878,metadata!$B$2:$S$500,16,0)</f>
        <v/>
      </c>
      <c r="T2878">
        <f>VLOOKUP($D2878,metadata!$B$2:$S$500,17,0)</f>
        <v>396</v>
      </c>
      <c r="U2878" t="str">
        <f>VLOOKUP($D2878,metadata!$B$2:$S$500,18,0)</f>
        <v/>
      </c>
      <c r="V2878" t="str">
        <f>VLOOKUP($D2878,metadata!$B$2:$Z$500,19,0)</f>
        <v/>
      </c>
      <c r="W2878" t="str">
        <f>VLOOKUP($D2878,metadata!$B$2:$Z$500,20,0)</f>
        <v/>
      </c>
      <c r="X2878" t="str">
        <f>VLOOKUP($D2878,metadata!$B$2:$Z$500,21,0)</f>
        <v/>
      </c>
      <c r="Y2878" t="str">
        <f>VLOOKUP($D2878,metadata!$B$2:$Z$500,22,0)</f>
        <v/>
      </c>
      <c r="Z2878" t="str">
        <f>VLOOKUP($D2878,metadata!$B$2:$Z$500,23,0)</f>
        <v/>
      </c>
      <c r="AA2878" t="str">
        <f>VLOOKUP($D2878,metadata!$B$2:$Z$500,24,0)</f>
        <v/>
      </c>
      <c r="AB2878" t="str">
        <f>VLOOKUP($D2878,metadata!$B$2:$Z$500,25,0)</f>
        <v/>
      </c>
      <c r="AF2878" t="str">
        <f>IF(AE2878="",V2878,AE2878)</f>
        <v/>
      </c>
    </row>
    <row r="2879" spans="3:32" x14ac:dyDescent="0.3">
      <c r="C2879">
        <v>2879</v>
      </c>
      <c r="D2879" t="str">
        <f t="shared" si="78"/>
        <v>62-Ellijay</v>
      </c>
      <c r="E2879" t="str">
        <f>VLOOKUP($D2879,metadata!$B$2:$S$500,2,0)</f>
        <v>EERTMOED, GE</v>
      </c>
      <c r="F2879" t="str">
        <f>VLOOKUP($D2879,metadata!$B$2:$S$500,3,0)</f>
        <v>EMBRYONIC DIAPAUSE IN PSOCID, PERIPSOCUS-QUADRIFASCIATUS - PHOTOPERIOD, TEMPERATURE, ONTOGENY AND GEOGRAPHIC VARIATION</v>
      </c>
      <c r="G2879" t="str">
        <f>VLOOKUP($D2879,metadata!$B$2:$S$500,4,0)</f>
        <v>10.1111/j.1365-3032.1978.tb00149.x</v>
      </c>
      <c r="H2879" t="str">
        <f>VLOOKUP($D2879,metadata!$B$2:$S$500,5,0)</f>
        <v>y-ask</v>
      </c>
      <c r="I2879" t="str">
        <f>VLOOKUP($D2879,metadata!$B$2:$S$500,6,0)</f>
        <v>a</v>
      </c>
      <c r="J2879" t="str">
        <f>VLOOKUP($D2879,metadata!$B$2:$S$500,7,0)</f>
        <v>i</v>
      </c>
      <c r="K2879">
        <f>VLOOKUP($D2879,metadata!$B$2:$S$500,8,0)</f>
        <v>15</v>
      </c>
      <c r="L2879">
        <f>VLOOKUP($D2879,metadata!$B$2:$S$500,9,0)</f>
        <v>12</v>
      </c>
      <c r="M2879" t="str">
        <f>VLOOKUP($D2879,metadata!$B$2:$S$500,10,0)</f>
        <v/>
      </c>
      <c r="N2879" t="str">
        <f>VLOOKUP($D2879,metadata!$B$2:$S$500,11,0)</f>
        <v>Peripsocus quadrifasciatus</v>
      </c>
      <c r="O2879" t="str">
        <f>VLOOKUP($D2879,metadata!$B$2:$S$500,12,0)</f>
        <v>psocoptera</v>
      </c>
      <c r="P2879" t="str">
        <f>VLOOKUP($D2879,metadata!$B$2:$S$500,13,0)</f>
        <v>Ellijay</v>
      </c>
      <c r="Q2879">
        <f>VLOOKUP($D2879,metadata!$B$2:$S$500,14,0)</f>
        <v>43.7</v>
      </c>
      <c r="R2879">
        <f>VLOOKUP($D2879,metadata!$B$2:$S$500,15,0)</f>
        <v>-84.483610999999996</v>
      </c>
      <c r="S2879" t="str">
        <f>VLOOKUP($D2879,metadata!$B$2:$S$500,16,0)</f>
        <v/>
      </c>
      <c r="T2879">
        <f>VLOOKUP($D2879,metadata!$B$2:$S$500,17,0)</f>
        <v>396</v>
      </c>
      <c r="U2879" t="str">
        <f>VLOOKUP($D2879,metadata!$B$2:$S$500,18,0)</f>
        <v/>
      </c>
      <c r="V2879" t="str">
        <f>VLOOKUP($D2879,metadata!$B$2:$Z$500,19,0)</f>
        <v/>
      </c>
      <c r="W2879" t="str">
        <f>VLOOKUP($D2879,metadata!$B$2:$Z$500,20,0)</f>
        <v/>
      </c>
      <c r="X2879" t="str">
        <f>VLOOKUP($D2879,metadata!$B$2:$Z$500,21,0)</f>
        <v/>
      </c>
      <c r="Y2879" t="str">
        <f>VLOOKUP($D2879,metadata!$B$2:$Z$500,22,0)</f>
        <v/>
      </c>
      <c r="Z2879" t="str">
        <f>VLOOKUP($D2879,metadata!$B$2:$Z$500,23,0)</f>
        <v/>
      </c>
      <c r="AA2879" t="str">
        <f>VLOOKUP($D2879,metadata!$B$2:$Z$500,24,0)</f>
        <v/>
      </c>
      <c r="AB2879" t="str">
        <f>VLOOKUP($D2879,metadata!$B$2:$Z$500,25,0)</f>
        <v/>
      </c>
      <c r="AF2879" t="str">
        <f>IF(AE2879="",V2879,AE2879)</f>
        <v/>
      </c>
    </row>
    <row r="2880" spans="3:32" x14ac:dyDescent="0.3">
      <c r="C2880">
        <v>2880</v>
      </c>
      <c r="D2880" t="str">
        <f t="shared" si="78"/>
        <v>62-Ellijay</v>
      </c>
      <c r="E2880" t="str">
        <f>VLOOKUP($D2880,metadata!$B$2:$S$500,2,0)</f>
        <v>EERTMOED, GE</v>
      </c>
      <c r="F2880" t="str">
        <f>VLOOKUP($D2880,metadata!$B$2:$S$500,3,0)</f>
        <v>EMBRYONIC DIAPAUSE IN PSOCID, PERIPSOCUS-QUADRIFASCIATUS - PHOTOPERIOD, TEMPERATURE, ONTOGENY AND GEOGRAPHIC VARIATION</v>
      </c>
      <c r="G2880" t="str">
        <f>VLOOKUP($D2880,metadata!$B$2:$S$500,4,0)</f>
        <v>10.1111/j.1365-3032.1978.tb00149.x</v>
      </c>
      <c r="H2880" t="str">
        <f>VLOOKUP($D2880,metadata!$B$2:$S$500,5,0)</f>
        <v>y-ask</v>
      </c>
      <c r="I2880" t="str">
        <f>VLOOKUP($D2880,metadata!$B$2:$S$500,6,0)</f>
        <v>a</v>
      </c>
      <c r="J2880" t="str">
        <f>VLOOKUP($D2880,metadata!$B$2:$S$500,7,0)</f>
        <v>i</v>
      </c>
      <c r="K2880">
        <f>VLOOKUP($D2880,metadata!$B$2:$S$500,8,0)</f>
        <v>15</v>
      </c>
      <c r="L2880">
        <f>VLOOKUP($D2880,metadata!$B$2:$S$500,9,0)</f>
        <v>12</v>
      </c>
      <c r="M2880" t="str">
        <f>VLOOKUP($D2880,metadata!$B$2:$S$500,10,0)</f>
        <v/>
      </c>
      <c r="N2880" t="str">
        <f>VLOOKUP($D2880,metadata!$B$2:$S$500,11,0)</f>
        <v>Peripsocus quadrifasciatus</v>
      </c>
      <c r="O2880" t="str">
        <f>VLOOKUP($D2880,metadata!$B$2:$S$500,12,0)</f>
        <v>psocoptera</v>
      </c>
      <c r="P2880" t="str">
        <f>VLOOKUP($D2880,metadata!$B$2:$S$500,13,0)</f>
        <v>Ellijay</v>
      </c>
      <c r="Q2880">
        <f>VLOOKUP($D2880,metadata!$B$2:$S$500,14,0)</f>
        <v>43.7</v>
      </c>
      <c r="R2880">
        <f>VLOOKUP($D2880,metadata!$B$2:$S$500,15,0)</f>
        <v>-84.483610999999996</v>
      </c>
      <c r="S2880" t="str">
        <f>VLOOKUP($D2880,metadata!$B$2:$S$500,16,0)</f>
        <v/>
      </c>
      <c r="T2880">
        <f>VLOOKUP($D2880,metadata!$B$2:$S$500,17,0)</f>
        <v>396</v>
      </c>
      <c r="U2880" t="str">
        <f>VLOOKUP($D2880,metadata!$B$2:$S$500,18,0)</f>
        <v/>
      </c>
      <c r="V2880" t="str">
        <f>VLOOKUP($D2880,metadata!$B$2:$Z$500,19,0)</f>
        <v/>
      </c>
      <c r="W2880" t="str">
        <f>VLOOKUP($D2880,metadata!$B$2:$Z$500,20,0)</f>
        <v/>
      </c>
      <c r="X2880" t="str">
        <f>VLOOKUP($D2880,metadata!$B$2:$Z$500,21,0)</f>
        <v/>
      </c>
      <c r="Y2880" t="str">
        <f>VLOOKUP($D2880,metadata!$B$2:$Z$500,22,0)</f>
        <v/>
      </c>
      <c r="Z2880" t="str">
        <f>VLOOKUP($D2880,metadata!$B$2:$Z$500,23,0)</f>
        <v/>
      </c>
      <c r="AA2880" t="str">
        <f>VLOOKUP($D2880,metadata!$B$2:$Z$500,24,0)</f>
        <v/>
      </c>
      <c r="AB2880" t="str">
        <f>VLOOKUP($D2880,metadata!$B$2:$Z$500,25,0)</f>
        <v/>
      </c>
      <c r="AF2880" t="str">
        <f>IF(AE2880="",V2880,AE2880)</f>
        <v/>
      </c>
    </row>
    <row r="2881" spans="3:32" x14ac:dyDescent="0.3">
      <c r="C2881">
        <v>2881</v>
      </c>
      <c r="D2881" t="str">
        <f t="shared" si="78"/>
        <v>62-Ellijay</v>
      </c>
      <c r="E2881" t="str">
        <f>VLOOKUP($D2881,metadata!$B$2:$S$500,2,0)</f>
        <v>EERTMOED, GE</v>
      </c>
      <c r="F2881" t="str">
        <f>VLOOKUP($D2881,metadata!$B$2:$S$500,3,0)</f>
        <v>EMBRYONIC DIAPAUSE IN PSOCID, PERIPSOCUS-QUADRIFASCIATUS - PHOTOPERIOD, TEMPERATURE, ONTOGENY AND GEOGRAPHIC VARIATION</v>
      </c>
      <c r="G2881" t="str">
        <f>VLOOKUP($D2881,metadata!$B$2:$S$500,4,0)</f>
        <v>10.1111/j.1365-3032.1978.tb00149.x</v>
      </c>
      <c r="H2881" t="str">
        <f>VLOOKUP($D2881,metadata!$B$2:$S$500,5,0)</f>
        <v>y-ask</v>
      </c>
      <c r="I2881" t="str">
        <f>VLOOKUP($D2881,metadata!$B$2:$S$500,6,0)</f>
        <v>a</v>
      </c>
      <c r="J2881" t="str">
        <f>VLOOKUP($D2881,metadata!$B$2:$S$500,7,0)</f>
        <v>i</v>
      </c>
      <c r="K2881">
        <f>VLOOKUP($D2881,metadata!$B$2:$S$500,8,0)</f>
        <v>15</v>
      </c>
      <c r="L2881">
        <f>VLOOKUP($D2881,metadata!$B$2:$S$500,9,0)</f>
        <v>12</v>
      </c>
      <c r="M2881" t="str">
        <f>VLOOKUP($D2881,metadata!$B$2:$S$500,10,0)</f>
        <v/>
      </c>
      <c r="N2881" t="str">
        <f>VLOOKUP($D2881,metadata!$B$2:$S$500,11,0)</f>
        <v>Peripsocus quadrifasciatus</v>
      </c>
      <c r="O2881" t="str">
        <f>VLOOKUP($D2881,metadata!$B$2:$S$500,12,0)</f>
        <v>psocoptera</v>
      </c>
      <c r="P2881" t="str">
        <f>VLOOKUP($D2881,metadata!$B$2:$S$500,13,0)</f>
        <v>Ellijay</v>
      </c>
      <c r="Q2881">
        <f>VLOOKUP($D2881,metadata!$B$2:$S$500,14,0)</f>
        <v>43.7</v>
      </c>
      <c r="R2881">
        <f>VLOOKUP($D2881,metadata!$B$2:$S$500,15,0)</f>
        <v>-84.483610999999996</v>
      </c>
      <c r="S2881" t="str">
        <f>VLOOKUP($D2881,metadata!$B$2:$S$500,16,0)</f>
        <v/>
      </c>
      <c r="T2881">
        <f>VLOOKUP($D2881,metadata!$B$2:$S$500,17,0)</f>
        <v>396</v>
      </c>
      <c r="U2881" t="str">
        <f>VLOOKUP($D2881,metadata!$B$2:$S$500,18,0)</f>
        <v/>
      </c>
      <c r="V2881" t="str">
        <f>VLOOKUP($D2881,metadata!$B$2:$Z$500,19,0)</f>
        <v/>
      </c>
      <c r="W2881" t="str">
        <f>VLOOKUP($D2881,metadata!$B$2:$Z$500,20,0)</f>
        <v/>
      </c>
      <c r="X2881" t="str">
        <f>VLOOKUP($D2881,metadata!$B$2:$Z$500,21,0)</f>
        <v/>
      </c>
      <c r="Y2881" t="str">
        <f>VLOOKUP($D2881,metadata!$B$2:$Z$500,22,0)</f>
        <v/>
      </c>
      <c r="Z2881" t="str">
        <f>VLOOKUP($D2881,metadata!$B$2:$Z$500,23,0)</f>
        <v/>
      </c>
      <c r="AA2881" t="str">
        <f>VLOOKUP($D2881,metadata!$B$2:$Z$500,24,0)</f>
        <v/>
      </c>
      <c r="AB2881" t="str">
        <f>VLOOKUP($D2881,metadata!$B$2:$Z$500,25,0)</f>
        <v/>
      </c>
      <c r="AF2881" t="str">
        <f>IF(AE2881="",V2881,AE2881)</f>
        <v/>
      </c>
    </row>
    <row r="2882" spans="3:32" x14ac:dyDescent="0.3">
      <c r="C2882">
        <v>2882</v>
      </c>
      <c r="D2882" t="str">
        <f t="shared" si="78"/>
        <v>62-Ellijay</v>
      </c>
      <c r="E2882" t="str">
        <f>VLOOKUP($D2882,metadata!$B$2:$S$500,2,0)</f>
        <v>EERTMOED, GE</v>
      </c>
      <c r="F2882" t="str">
        <f>VLOOKUP($D2882,metadata!$B$2:$S$500,3,0)</f>
        <v>EMBRYONIC DIAPAUSE IN PSOCID, PERIPSOCUS-QUADRIFASCIATUS - PHOTOPERIOD, TEMPERATURE, ONTOGENY AND GEOGRAPHIC VARIATION</v>
      </c>
      <c r="G2882" t="str">
        <f>VLOOKUP($D2882,metadata!$B$2:$S$500,4,0)</f>
        <v>10.1111/j.1365-3032.1978.tb00149.x</v>
      </c>
      <c r="H2882" t="str">
        <f>VLOOKUP($D2882,metadata!$B$2:$S$500,5,0)</f>
        <v>y-ask</v>
      </c>
      <c r="I2882" t="str">
        <f>VLOOKUP($D2882,metadata!$B$2:$S$500,6,0)</f>
        <v>a</v>
      </c>
      <c r="J2882" t="str">
        <f>VLOOKUP($D2882,metadata!$B$2:$S$500,7,0)</f>
        <v>i</v>
      </c>
      <c r="K2882">
        <f>VLOOKUP($D2882,metadata!$B$2:$S$500,8,0)</f>
        <v>15</v>
      </c>
      <c r="L2882">
        <f>VLOOKUP($D2882,metadata!$B$2:$S$500,9,0)</f>
        <v>12</v>
      </c>
      <c r="M2882" t="str">
        <f>VLOOKUP($D2882,metadata!$B$2:$S$500,10,0)</f>
        <v/>
      </c>
      <c r="N2882" t="str">
        <f>VLOOKUP($D2882,metadata!$B$2:$S$500,11,0)</f>
        <v>Peripsocus quadrifasciatus</v>
      </c>
      <c r="O2882" t="str">
        <f>VLOOKUP($D2882,metadata!$B$2:$S$500,12,0)</f>
        <v>psocoptera</v>
      </c>
      <c r="P2882" t="str">
        <f>VLOOKUP($D2882,metadata!$B$2:$S$500,13,0)</f>
        <v>Ellijay</v>
      </c>
      <c r="Q2882">
        <f>VLOOKUP($D2882,metadata!$B$2:$S$500,14,0)</f>
        <v>43.7</v>
      </c>
      <c r="R2882">
        <f>VLOOKUP($D2882,metadata!$B$2:$S$500,15,0)</f>
        <v>-84.483610999999996</v>
      </c>
      <c r="S2882" t="str">
        <f>VLOOKUP($D2882,metadata!$B$2:$S$500,16,0)</f>
        <v/>
      </c>
      <c r="T2882">
        <f>VLOOKUP($D2882,metadata!$B$2:$S$500,17,0)</f>
        <v>396</v>
      </c>
      <c r="U2882" t="str">
        <f>VLOOKUP($D2882,metadata!$B$2:$S$500,18,0)</f>
        <v/>
      </c>
      <c r="V2882" t="str">
        <f>VLOOKUP($D2882,metadata!$B$2:$Z$500,19,0)</f>
        <v/>
      </c>
      <c r="W2882" t="str">
        <f>VLOOKUP($D2882,metadata!$B$2:$Z$500,20,0)</f>
        <v/>
      </c>
      <c r="X2882" t="str">
        <f>VLOOKUP($D2882,metadata!$B$2:$Z$500,21,0)</f>
        <v/>
      </c>
      <c r="Y2882" t="str">
        <f>VLOOKUP($D2882,metadata!$B$2:$Z$500,22,0)</f>
        <v/>
      </c>
      <c r="Z2882" t="str">
        <f>VLOOKUP($D2882,metadata!$B$2:$Z$500,23,0)</f>
        <v/>
      </c>
      <c r="AA2882" t="str">
        <f>VLOOKUP($D2882,metadata!$B$2:$Z$500,24,0)</f>
        <v/>
      </c>
      <c r="AB2882" t="str">
        <f>VLOOKUP($D2882,metadata!$B$2:$Z$500,25,0)</f>
        <v/>
      </c>
      <c r="AF2882" t="str">
        <f>IF(AE2882="",V2882,AE2882)</f>
        <v/>
      </c>
    </row>
    <row r="2883" spans="3:32" x14ac:dyDescent="0.3">
      <c r="C2883">
        <v>2883</v>
      </c>
      <c r="D2883" t="str">
        <f t="shared" si="78"/>
        <v>62-Ellijay</v>
      </c>
      <c r="E2883" t="str">
        <f>VLOOKUP($D2883,metadata!$B$2:$S$500,2,0)</f>
        <v>EERTMOED, GE</v>
      </c>
      <c r="F2883" t="str">
        <f>VLOOKUP($D2883,metadata!$B$2:$S$500,3,0)</f>
        <v>EMBRYONIC DIAPAUSE IN PSOCID, PERIPSOCUS-QUADRIFASCIATUS - PHOTOPERIOD, TEMPERATURE, ONTOGENY AND GEOGRAPHIC VARIATION</v>
      </c>
      <c r="G2883" t="str">
        <f>VLOOKUP($D2883,metadata!$B$2:$S$500,4,0)</f>
        <v>10.1111/j.1365-3032.1978.tb00149.x</v>
      </c>
      <c r="H2883" t="str">
        <f>VLOOKUP($D2883,metadata!$B$2:$S$500,5,0)</f>
        <v>y-ask</v>
      </c>
      <c r="I2883" t="str">
        <f>VLOOKUP($D2883,metadata!$B$2:$S$500,6,0)</f>
        <v>a</v>
      </c>
      <c r="J2883" t="str">
        <f>VLOOKUP($D2883,metadata!$B$2:$S$500,7,0)</f>
        <v>i</v>
      </c>
      <c r="K2883">
        <f>VLOOKUP($D2883,metadata!$B$2:$S$500,8,0)</f>
        <v>15</v>
      </c>
      <c r="L2883">
        <f>VLOOKUP($D2883,metadata!$B$2:$S$500,9,0)</f>
        <v>12</v>
      </c>
      <c r="M2883" t="str">
        <f>VLOOKUP($D2883,metadata!$B$2:$S$500,10,0)</f>
        <v/>
      </c>
      <c r="N2883" t="str">
        <f>VLOOKUP($D2883,metadata!$B$2:$S$500,11,0)</f>
        <v>Peripsocus quadrifasciatus</v>
      </c>
      <c r="O2883" t="str">
        <f>VLOOKUP($D2883,metadata!$B$2:$S$500,12,0)</f>
        <v>psocoptera</v>
      </c>
      <c r="P2883" t="str">
        <f>VLOOKUP($D2883,metadata!$B$2:$S$500,13,0)</f>
        <v>Ellijay</v>
      </c>
      <c r="Q2883">
        <f>VLOOKUP($D2883,metadata!$B$2:$S$500,14,0)</f>
        <v>43.7</v>
      </c>
      <c r="R2883">
        <f>VLOOKUP($D2883,metadata!$B$2:$S$500,15,0)</f>
        <v>-84.483610999999996</v>
      </c>
      <c r="S2883" t="str">
        <f>VLOOKUP($D2883,metadata!$B$2:$S$500,16,0)</f>
        <v/>
      </c>
      <c r="T2883">
        <f>VLOOKUP($D2883,metadata!$B$2:$S$500,17,0)</f>
        <v>396</v>
      </c>
      <c r="U2883" t="str">
        <f>VLOOKUP($D2883,metadata!$B$2:$S$500,18,0)</f>
        <v/>
      </c>
      <c r="V2883" t="str">
        <f>VLOOKUP($D2883,metadata!$B$2:$Z$500,19,0)</f>
        <v/>
      </c>
      <c r="W2883" t="str">
        <f>VLOOKUP($D2883,metadata!$B$2:$Z$500,20,0)</f>
        <v/>
      </c>
      <c r="X2883" t="str">
        <f>VLOOKUP($D2883,metadata!$B$2:$Z$500,21,0)</f>
        <v/>
      </c>
      <c r="Y2883" t="str">
        <f>VLOOKUP($D2883,metadata!$B$2:$Z$500,22,0)</f>
        <v/>
      </c>
      <c r="Z2883" t="str">
        <f>VLOOKUP($D2883,metadata!$B$2:$Z$500,23,0)</f>
        <v/>
      </c>
      <c r="AA2883" t="str">
        <f>VLOOKUP($D2883,metadata!$B$2:$Z$500,24,0)</f>
        <v/>
      </c>
      <c r="AB2883" t="str">
        <f>VLOOKUP($D2883,metadata!$B$2:$Z$500,25,0)</f>
        <v/>
      </c>
      <c r="AF2883" t="str">
        <f>IF(AE2883="",V2883,AE2883)</f>
        <v/>
      </c>
    </row>
    <row r="2884" spans="3:32" x14ac:dyDescent="0.3">
      <c r="C2884">
        <v>2884</v>
      </c>
      <c r="D2884" t="str">
        <f t="shared" si="78"/>
        <v>62-Ellijay</v>
      </c>
      <c r="E2884" t="str">
        <f>VLOOKUP($D2884,metadata!$B$2:$S$500,2,0)</f>
        <v>EERTMOED, GE</v>
      </c>
      <c r="F2884" t="str">
        <f>VLOOKUP($D2884,metadata!$B$2:$S$500,3,0)</f>
        <v>EMBRYONIC DIAPAUSE IN PSOCID, PERIPSOCUS-QUADRIFASCIATUS - PHOTOPERIOD, TEMPERATURE, ONTOGENY AND GEOGRAPHIC VARIATION</v>
      </c>
      <c r="G2884" t="str">
        <f>VLOOKUP($D2884,metadata!$B$2:$S$500,4,0)</f>
        <v>10.1111/j.1365-3032.1978.tb00149.x</v>
      </c>
      <c r="H2884" t="str">
        <f>VLOOKUP($D2884,metadata!$B$2:$S$500,5,0)</f>
        <v>y-ask</v>
      </c>
      <c r="I2884" t="str">
        <f>VLOOKUP($D2884,metadata!$B$2:$S$500,6,0)</f>
        <v>a</v>
      </c>
      <c r="J2884" t="str">
        <f>VLOOKUP($D2884,metadata!$B$2:$S$500,7,0)</f>
        <v>i</v>
      </c>
      <c r="K2884">
        <f>VLOOKUP($D2884,metadata!$B$2:$S$500,8,0)</f>
        <v>15</v>
      </c>
      <c r="L2884">
        <f>VLOOKUP($D2884,metadata!$B$2:$S$500,9,0)</f>
        <v>12</v>
      </c>
      <c r="M2884" t="str">
        <f>VLOOKUP($D2884,metadata!$B$2:$S$500,10,0)</f>
        <v/>
      </c>
      <c r="N2884" t="str">
        <f>VLOOKUP($D2884,metadata!$B$2:$S$500,11,0)</f>
        <v>Peripsocus quadrifasciatus</v>
      </c>
      <c r="O2884" t="str">
        <f>VLOOKUP($D2884,metadata!$B$2:$S$500,12,0)</f>
        <v>psocoptera</v>
      </c>
      <c r="P2884" t="str">
        <f>VLOOKUP($D2884,metadata!$B$2:$S$500,13,0)</f>
        <v>Ellijay</v>
      </c>
      <c r="Q2884">
        <f>VLOOKUP($D2884,metadata!$B$2:$S$500,14,0)</f>
        <v>43.7</v>
      </c>
      <c r="R2884">
        <f>VLOOKUP($D2884,metadata!$B$2:$S$500,15,0)</f>
        <v>-84.483610999999996</v>
      </c>
      <c r="S2884" t="str">
        <f>VLOOKUP($D2884,metadata!$B$2:$S$500,16,0)</f>
        <v/>
      </c>
      <c r="T2884">
        <f>VLOOKUP($D2884,metadata!$B$2:$S$500,17,0)</f>
        <v>396</v>
      </c>
      <c r="U2884" t="str">
        <f>VLOOKUP($D2884,metadata!$B$2:$S$500,18,0)</f>
        <v/>
      </c>
      <c r="V2884" t="str">
        <f>VLOOKUP($D2884,metadata!$B$2:$Z$500,19,0)</f>
        <v/>
      </c>
      <c r="W2884" t="str">
        <f>VLOOKUP($D2884,metadata!$B$2:$Z$500,20,0)</f>
        <v/>
      </c>
      <c r="X2884" t="str">
        <f>VLOOKUP($D2884,metadata!$B$2:$Z$500,21,0)</f>
        <v/>
      </c>
      <c r="Y2884" t="str">
        <f>VLOOKUP($D2884,metadata!$B$2:$Z$500,22,0)</f>
        <v/>
      </c>
      <c r="Z2884" t="str">
        <f>VLOOKUP($D2884,metadata!$B$2:$Z$500,23,0)</f>
        <v/>
      </c>
      <c r="AA2884" t="str">
        <f>VLOOKUP($D2884,metadata!$B$2:$Z$500,24,0)</f>
        <v/>
      </c>
      <c r="AB2884" t="str">
        <f>VLOOKUP($D2884,metadata!$B$2:$Z$500,25,0)</f>
        <v/>
      </c>
      <c r="AF2884" t="str">
        <f>IF(AE2884="",V2884,AE2884)</f>
        <v/>
      </c>
    </row>
    <row r="2885" spans="3:32" x14ac:dyDescent="0.3">
      <c r="C2885">
        <v>2885</v>
      </c>
      <c r="D2885" t="str">
        <f t="shared" si="78"/>
        <v>62-Ellijay</v>
      </c>
      <c r="E2885" t="str">
        <f>VLOOKUP($D2885,metadata!$B$2:$S$500,2,0)</f>
        <v>EERTMOED, GE</v>
      </c>
      <c r="F2885" t="str">
        <f>VLOOKUP($D2885,metadata!$B$2:$S$500,3,0)</f>
        <v>EMBRYONIC DIAPAUSE IN PSOCID, PERIPSOCUS-QUADRIFASCIATUS - PHOTOPERIOD, TEMPERATURE, ONTOGENY AND GEOGRAPHIC VARIATION</v>
      </c>
      <c r="G2885" t="str">
        <f>VLOOKUP($D2885,metadata!$B$2:$S$500,4,0)</f>
        <v>10.1111/j.1365-3032.1978.tb00149.x</v>
      </c>
      <c r="H2885" t="str">
        <f>VLOOKUP($D2885,metadata!$B$2:$S$500,5,0)</f>
        <v>y-ask</v>
      </c>
      <c r="I2885" t="str">
        <f>VLOOKUP($D2885,metadata!$B$2:$S$500,6,0)</f>
        <v>a</v>
      </c>
      <c r="J2885" t="str">
        <f>VLOOKUP($D2885,metadata!$B$2:$S$500,7,0)</f>
        <v>i</v>
      </c>
      <c r="K2885">
        <f>VLOOKUP($D2885,metadata!$B$2:$S$500,8,0)</f>
        <v>15</v>
      </c>
      <c r="L2885">
        <f>VLOOKUP($D2885,metadata!$B$2:$S$500,9,0)</f>
        <v>12</v>
      </c>
      <c r="M2885" t="str">
        <f>VLOOKUP($D2885,metadata!$B$2:$S$500,10,0)</f>
        <v/>
      </c>
      <c r="N2885" t="str">
        <f>VLOOKUP($D2885,metadata!$B$2:$S$500,11,0)</f>
        <v>Peripsocus quadrifasciatus</v>
      </c>
      <c r="O2885" t="str">
        <f>VLOOKUP($D2885,metadata!$B$2:$S$500,12,0)</f>
        <v>psocoptera</v>
      </c>
      <c r="P2885" t="str">
        <f>VLOOKUP($D2885,metadata!$B$2:$S$500,13,0)</f>
        <v>Ellijay</v>
      </c>
      <c r="Q2885">
        <f>VLOOKUP($D2885,metadata!$B$2:$S$500,14,0)</f>
        <v>43.7</v>
      </c>
      <c r="R2885">
        <f>VLOOKUP($D2885,metadata!$B$2:$S$500,15,0)</f>
        <v>-84.483610999999996</v>
      </c>
      <c r="S2885" t="str">
        <f>VLOOKUP($D2885,metadata!$B$2:$S$500,16,0)</f>
        <v/>
      </c>
      <c r="T2885">
        <f>VLOOKUP($D2885,metadata!$B$2:$S$500,17,0)</f>
        <v>396</v>
      </c>
      <c r="U2885" t="str">
        <f>VLOOKUP($D2885,metadata!$B$2:$S$500,18,0)</f>
        <v/>
      </c>
      <c r="V2885" t="str">
        <f>VLOOKUP($D2885,metadata!$B$2:$Z$500,19,0)</f>
        <v/>
      </c>
      <c r="W2885" t="str">
        <f>VLOOKUP($D2885,metadata!$B$2:$Z$500,20,0)</f>
        <v/>
      </c>
      <c r="X2885" t="str">
        <f>VLOOKUP($D2885,metadata!$B$2:$Z$500,21,0)</f>
        <v/>
      </c>
      <c r="Y2885" t="str">
        <f>VLOOKUP($D2885,metadata!$B$2:$Z$500,22,0)</f>
        <v/>
      </c>
      <c r="Z2885" t="str">
        <f>VLOOKUP($D2885,metadata!$B$2:$Z$500,23,0)</f>
        <v/>
      </c>
      <c r="AA2885" t="str">
        <f>VLOOKUP($D2885,metadata!$B$2:$Z$500,24,0)</f>
        <v/>
      </c>
      <c r="AB2885" t="str">
        <f>VLOOKUP($D2885,metadata!$B$2:$Z$500,25,0)</f>
        <v/>
      </c>
      <c r="AF2885" t="str">
        <f>IF(AE2885="",V2885,AE2885)</f>
        <v/>
      </c>
    </row>
    <row r="2886" spans="3:32" x14ac:dyDescent="0.3">
      <c r="C2886">
        <v>2886</v>
      </c>
      <c r="D2886" t="str">
        <f t="shared" si="78"/>
        <v>62-Ellijay</v>
      </c>
      <c r="E2886" t="str">
        <f>VLOOKUP($D2886,metadata!$B$2:$S$500,2,0)</f>
        <v>EERTMOED, GE</v>
      </c>
      <c r="F2886" t="str">
        <f>VLOOKUP($D2886,metadata!$B$2:$S$500,3,0)</f>
        <v>EMBRYONIC DIAPAUSE IN PSOCID, PERIPSOCUS-QUADRIFASCIATUS - PHOTOPERIOD, TEMPERATURE, ONTOGENY AND GEOGRAPHIC VARIATION</v>
      </c>
      <c r="G2886" t="str">
        <f>VLOOKUP($D2886,metadata!$B$2:$S$500,4,0)</f>
        <v>10.1111/j.1365-3032.1978.tb00149.x</v>
      </c>
      <c r="H2886" t="str">
        <f>VLOOKUP($D2886,metadata!$B$2:$S$500,5,0)</f>
        <v>y-ask</v>
      </c>
      <c r="I2886" t="str">
        <f>VLOOKUP($D2886,metadata!$B$2:$S$500,6,0)</f>
        <v>a</v>
      </c>
      <c r="J2886" t="str">
        <f>VLOOKUP($D2886,metadata!$B$2:$S$500,7,0)</f>
        <v>i</v>
      </c>
      <c r="K2886">
        <f>VLOOKUP($D2886,metadata!$B$2:$S$500,8,0)</f>
        <v>15</v>
      </c>
      <c r="L2886">
        <f>VLOOKUP($D2886,metadata!$B$2:$S$500,9,0)</f>
        <v>12</v>
      </c>
      <c r="M2886" t="str">
        <f>VLOOKUP($D2886,metadata!$B$2:$S$500,10,0)</f>
        <v/>
      </c>
      <c r="N2886" t="str">
        <f>VLOOKUP($D2886,metadata!$B$2:$S$500,11,0)</f>
        <v>Peripsocus quadrifasciatus</v>
      </c>
      <c r="O2886" t="str">
        <f>VLOOKUP($D2886,metadata!$B$2:$S$500,12,0)</f>
        <v>psocoptera</v>
      </c>
      <c r="P2886" t="str">
        <f>VLOOKUP($D2886,metadata!$B$2:$S$500,13,0)</f>
        <v>Ellijay</v>
      </c>
      <c r="Q2886">
        <f>VLOOKUP($D2886,metadata!$B$2:$S$500,14,0)</f>
        <v>43.7</v>
      </c>
      <c r="R2886">
        <f>VLOOKUP($D2886,metadata!$B$2:$S$500,15,0)</f>
        <v>-84.483610999999996</v>
      </c>
      <c r="S2886" t="str">
        <f>VLOOKUP($D2886,metadata!$B$2:$S$500,16,0)</f>
        <v/>
      </c>
      <c r="T2886">
        <f>VLOOKUP($D2886,metadata!$B$2:$S$500,17,0)</f>
        <v>396</v>
      </c>
      <c r="U2886" t="str">
        <f>VLOOKUP($D2886,metadata!$B$2:$S$500,18,0)</f>
        <v/>
      </c>
      <c r="V2886" t="str">
        <f>VLOOKUP($D2886,metadata!$B$2:$Z$500,19,0)</f>
        <v/>
      </c>
      <c r="W2886" t="str">
        <f>VLOOKUP($D2886,metadata!$B$2:$Z$500,20,0)</f>
        <v/>
      </c>
      <c r="X2886" t="str">
        <f>VLOOKUP($D2886,metadata!$B$2:$Z$500,21,0)</f>
        <v/>
      </c>
      <c r="Y2886" t="str">
        <f>VLOOKUP($D2886,metadata!$B$2:$Z$500,22,0)</f>
        <v/>
      </c>
      <c r="Z2886" t="str">
        <f>VLOOKUP($D2886,metadata!$B$2:$Z$500,23,0)</f>
        <v/>
      </c>
      <c r="AA2886" t="str">
        <f>VLOOKUP($D2886,metadata!$B$2:$Z$500,24,0)</f>
        <v/>
      </c>
      <c r="AB2886" t="str">
        <f>VLOOKUP($D2886,metadata!$B$2:$Z$500,25,0)</f>
        <v/>
      </c>
      <c r="AF2886" t="str">
        <f>IF(AE2886="",V2886,AE2886)</f>
        <v/>
      </c>
    </row>
    <row r="2887" spans="3:32" x14ac:dyDescent="0.3">
      <c r="C2887">
        <v>2887</v>
      </c>
      <c r="D2887" t="str">
        <f t="shared" si="78"/>
        <v>62-Ellijay</v>
      </c>
      <c r="E2887" t="str">
        <f>VLOOKUP($D2887,metadata!$B$2:$S$500,2,0)</f>
        <v>EERTMOED, GE</v>
      </c>
      <c r="F2887" t="str">
        <f>VLOOKUP($D2887,metadata!$B$2:$S$500,3,0)</f>
        <v>EMBRYONIC DIAPAUSE IN PSOCID, PERIPSOCUS-QUADRIFASCIATUS - PHOTOPERIOD, TEMPERATURE, ONTOGENY AND GEOGRAPHIC VARIATION</v>
      </c>
      <c r="G2887" t="str">
        <f>VLOOKUP($D2887,metadata!$B$2:$S$500,4,0)</f>
        <v>10.1111/j.1365-3032.1978.tb00149.x</v>
      </c>
      <c r="H2887" t="str">
        <f>VLOOKUP($D2887,metadata!$B$2:$S$500,5,0)</f>
        <v>y-ask</v>
      </c>
      <c r="I2887" t="str">
        <f>VLOOKUP($D2887,metadata!$B$2:$S$500,6,0)</f>
        <v>a</v>
      </c>
      <c r="J2887" t="str">
        <f>VLOOKUP($D2887,metadata!$B$2:$S$500,7,0)</f>
        <v>i</v>
      </c>
      <c r="K2887">
        <f>VLOOKUP($D2887,metadata!$B$2:$S$500,8,0)</f>
        <v>15</v>
      </c>
      <c r="L2887">
        <f>VLOOKUP($D2887,metadata!$B$2:$S$500,9,0)</f>
        <v>12</v>
      </c>
      <c r="M2887" t="str">
        <f>VLOOKUP($D2887,metadata!$B$2:$S$500,10,0)</f>
        <v/>
      </c>
      <c r="N2887" t="str">
        <f>VLOOKUP($D2887,metadata!$B$2:$S$500,11,0)</f>
        <v>Peripsocus quadrifasciatus</v>
      </c>
      <c r="O2887" t="str">
        <f>VLOOKUP($D2887,metadata!$B$2:$S$500,12,0)</f>
        <v>psocoptera</v>
      </c>
      <c r="P2887" t="str">
        <f>VLOOKUP($D2887,metadata!$B$2:$S$500,13,0)</f>
        <v>Ellijay</v>
      </c>
      <c r="Q2887">
        <f>VLOOKUP($D2887,metadata!$B$2:$S$500,14,0)</f>
        <v>43.7</v>
      </c>
      <c r="R2887">
        <f>VLOOKUP($D2887,metadata!$B$2:$S$500,15,0)</f>
        <v>-84.483610999999996</v>
      </c>
      <c r="S2887" t="str">
        <f>VLOOKUP($D2887,metadata!$B$2:$S$500,16,0)</f>
        <v/>
      </c>
      <c r="T2887">
        <f>VLOOKUP($D2887,metadata!$B$2:$S$500,17,0)</f>
        <v>396</v>
      </c>
      <c r="U2887" t="str">
        <f>VLOOKUP($D2887,metadata!$B$2:$S$500,18,0)</f>
        <v/>
      </c>
      <c r="V2887" t="str">
        <f>VLOOKUP($D2887,metadata!$B$2:$Z$500,19,0)</f>
        <v/>
      </c>
      <c r="W2887" t="str">
        <f>VLOOKUP($D2887,metadata!$B$2:$Z$500,20,0)</f>
        <v/>
      </c>
      <c r="X2887" t="str">
        <f>VLOOKUP($D2887,metadata!$B$2:$Z$500,21,0)</f>
        <v/>
      </c>
      <c r="Y2887" t="str">
        <f>VLOOKUP($D2887,metadata!$B$2:$Z$500,22,0)</f>
        <v/>
      </c>
      <c r="Z2887" t="str">
        <f>VLOOKUP($D2887,metadata!$B$2:$Z$500,23,0)</f>
        <v/>
      </c>
      <c r="AA2887" t="str">
        <f>VLOOKUP($D2887,metadata!$B$2:$Z$500,24,0)</f>
        <v/>
      </c>
      <c r="AB2887" t="str">
        <f>VLOOKUP($D2887,metadata!$B$2:$Z$500,25,0)</f>
        <v/>
      </c>
      <c r="AF2887" t="str">
        <f>IF(AE2887="",V2887,AE2887)</f>
        <v/>
      </c>
    </row>
    <row r="2888" spans="3:32" x14ac:dyDescent="0.3">
      <c r="C2888">
        <v>2888</v>
      </c>
      <c r="D2888" t="str">
        <f t="shared" si="78"/>
        <v>62-Korsciusko</v>
      </c>
      <c r="E2888" t="str">
        <f>VLOOKUP($D2888,metadata!$B$2:$S$500,2,0)</f>
        <v>EERTMOED, GE</v>
      </c>
      <c r="F2888" t="str">
        <f>VLOOKUP($D2888,metadata!$B$2:$S$500,3,0)</f>
        <v>EMBRYONIC DIAPAUSE IN PSOCID, PERIPSOCUS-QUADRIFASCIATUS - PHOTOPERIOD, TEMPERATURE, ONTOGENY AND GEOGRAPHIC VARIATION</v>
      </c>
      <c r="G2888" t="str">
        <f>VLOOKUP($D2888,metadata!$B$2:$S$500,4,0)</f>
        <v>10.1111/j.1365-3032.1978.tb00149.x</v>
      </c>
      <c r="H2888" t="str">
        <f>VLOOKUP($D2888,metadata!$B$2:$S$500,5,0)</f>
        <v>y-ask</v>
      </c>
      <c r="I2888" t="str">
        <f>VLOOKUP($D2888,metadata!$B$2:$S$500,6,0)</f>
        <v>a</v>
      </c>
      <c r="J2888" t="str">
        <f>VLOOKUP($D2888,metadata!$B$2:$S$500,7,0)</f>
        <v>i</v>
      </c>
      <c r="K2888">
        <f>VLOOKUP($D2888,metadata!$B$2:$S$500,8,0)</f>
        <v>15</v>
      </c>
      <c r="L2888">
        <f>VLOOKUP($D2888,metadata!$B$2:$S$500,9,0)</f>
        <v>12</v>
      </c>
      <c r="M2888" t="str">
        <f>VLOOKUP($D2888,metadata!$B$2:$S$500,10,0)</f>
        <v/>
      </c>
      <c r="N2888" t="str">
        <f>VLOOKUP($D2888,metadata!$B$2:$S$500,11,0)</f>
        <v>Peripsocus quadrifasciatus</v>
      </c>
      <c r="O2888" t="str">
        <f>VLOOKUP($D2888,metadata!$B$2:$S$500,12,0)</f>
        <v>psocoptera</v>
      </c>
      <c r="P2888" t="str">
        <f>VLOOKUP($D2888,metadata!$B$2:$S$500,13,0)</f>
        <v>Korsciusko</v>
      </c>
      <c r="Q2888">
        <f>VLOOKUP($D2888,metadata!$B$2:$S$500,14,0)</f>
        <v>33.049999999999997</v>
      </c>
      <c r="R2888" t="str">
        <f>VLOOKUP($D2888,metadata!$B$2:$S$500,15,0)</f>
        <v>-89.5875°</v>
      </c>
      <c r="S2888" t="str">
        <f>VLOOKUP($D2888,metadata!$B$2:$S$500,16,0)</f>
        <v/>
      </c>
      <c r="T2888">
        <f>VLOOKUP($D2888,metadata!$B$2:$S$500,17,0)</f>
        <v>143</v>
      </c>
      <c r="U2888" t="str">
        <f>VLOOKUP($D2888,metadata!$B$2:$S$500,18,0)</f>
        <v/>
      </c>
      <c r="V2888" t="str">
        <f>VLOOKUP($D2888,metadata!$B$2:$Z$500,19,0)</f>
        <v/>
      </c>
      <c r="W2888" t="str">
        <f>VLOOKUP($D2888,metadata!$B$2:$Z$500,20,0)</f>
        <v/>
      </c>
      <c r="X2888" t="str">
        <f>VLOOKUP($D2888,metadata!$B$2:$Z$500,21,0)</f>
        <v/>
      </c>
      <c r="Y2888" t="str">
        <f>VLOOKUP($D2888,metadata!$B$2:$Z$500,22,0)</f>
        <v/>
      </c>
      <c r="Z2888" t="str">
        <f>VLOOKUP($D2888,metadata!$B$2:$Z$500,23,0)</f>
        <v/>
      </c>
      <c r="AA2888" t="str">
        <f>VLOOKUP($D2888,metadata!$B$2:$Z$500,24,0)</f>
        <v/>
      </c>
      <c r="AB2888" t="str">
        <f>VLOOKUP($D2888,metadata!$B$2:$Z$500,25,0)</f>
        <v/>
      </c>
      <c r="AF2888" t="str">
        <f>IF(AE2888="",V2888,AE2888)</f>
        <v/>
      </c>
    </row>
    <row r="2889" spans="3:32" x14ac:dyDescent="0.3">
      <c r="C2889">
        <v>2889</v>
      </c>
      <c r="D2889" t="str">
        <f t="shared" si="78"/>
        <v>62-Korsciusko</v>
      </c>
      <c r="E2889" t="str">
        <f>VLOOKUP($D2889,metadata!$B$2:$S$500,2,0)</f>
        <v>EERTMOED, GE</v>
      </c>
      <c r="F2889" t="str">
        <f>VLOOKUP($D2889,metadata!$B$2:$S$500,3,0)</f>
        <v>EMBRYONIC DIAPAUSE IN PSOCID, PERIPSOCUS-QUADRIFASCIATUS - PHOTOPERIOD, TEMPERATURE, ONTOGENY AND GEOGRAPHIC VARIATION</v>
      </c>
      <c r="G2889" t="str">
        <f>VLOOKUP($D2889,metadata!$B$2:$S$500,4,0)</f>
        <v>10.1111/j.1365-3032.1978.tb00149.x</v>
      </c>
      <c r="H2889" t="str">
        <f>VLOOKUP($D2889,metadata!$B$2:$S$500,5,0)</f>
        <v>y-ask</v>
      </c>
      <c r="I2889" t="str">
        <f>VLOOKUP($D2889,metadata!$B$2:$S$500,6,0)</f>
        <v>a</v>
      </c>
      <c r="J2889" t="str">
        <f>VLOOKUP($D2889,metadata!$B$2:$S$500,7,0)</f>
        <v>i</v>
      </c>
      <c r="K2889">
        <f>VLOOKUP($D2889,metadata!$B$2:$S$500,8,0)</f>
        <v>15</v>
      </c>
      <c r="L2889">
        <f>VLOOKUP($D2889,metadata!$B$2:$S$500,9,0)</f>
        <v>12</v>
      </c>
      <c r="M2889" t="str">
        <f>VLOOKUP($D2889,metadata!$B$2:$S$500,10,0)</f>
        <v/>
      </c>
      <c r="N2889" t="str">
        <f>VLOOKUP($D2889,metadata!$B$2:$S$500,11,0)</f>
        <v>Peripsocus quadrifasciatus</v>
      </c>
      <c r="O2889" t="str">
        <f>VLOOKUP($D2889,metadata!$B$2:$S$500,12,0)</f>
        <v>psocoptera</v>
      </c>
      <c r="P2889" t="str">
        <f>VLOOKUP($D2889,metadata!$B$2:$S$500,13,0)</f>
        <v>Korsciusko</v>
      </c>
      <c r="Q2889">
        <f>VLOOKUP($D2889,metadata!$B$2:$S$500,14,0)</f>
        <v>33.049999999999997</v>
      </c>
      <c r="R2889" t="str">
        <f>VLOOKUP($D2889,metadata!$B$2:$S$500,15,0)</f>
        <v>-89.5875°</v>
      </c>
      <c r="S2889" t="str">
        <f>VLOOKUP($D2889,metadata!$B$2:$S$500,16,0)</f>
        <v/>
      </c>
      <c r="T2889">
        <f>VLOOKUP($D2889,metadata!$B$2:$S$500,17,0)</f>
        <v>143</v>
      </c>
      <c r="U2889" t="str">
        <f>VLOOKUP($D2889,metadata!$B$2:$S$500,18,0)</f>
        <v/>
      </c>
      <c r="V2889" t="str">
        <f>VLOOKUP($D2889,metadata!$B$2:$Z$500,19,0)</f>
        <v/>
      </c>
      <c r="W2889" t="str">
        <f>VLOOKUP($D2889,metadata!$B$2:$Z$500,20,0)</f>
        <v/>
      </c>
      <c r="X2889" t="str">
        <f>VLOOKUP($D2889,metadata!$B$2:$Z$500,21,0)</f>
        <v/>
      </c>
      <c r="Y2889" t="str">
        <f>VLOOKUP($D2889,metadata!$B$2:$Z$500,22,0)</f>
        <v/>
      </c>
      <c r="Z2889" t="str">
        <f>VLOOKUP($D2889,metadata!$B$2:$Z$500,23,0)</f>
        <v/>
      </c>
      <c r="AA2889" t="str">
        <f>VLOOKUP($D2889,metadata!$B$2:$Z$500,24,0)</f>
        <v/>
      </c>
      <c r="AB2889" t="str">
        <f>VLOOKUP($D2889,metadata!$B$2:$Z$500,25,0)</f>
        <v/>
      </c>
      <c r="AF2889" t="str">
        <f>IF(AE2889="",V2889,AE2889)</f>
        <v/>
      </c>
    </row>
    <row r="2890" spans="3:32" x14ac:dyDescent="0.3">
      <c r="C2890">
        <v>2890</v>
      </c>
      <c r="D2890" t="str">
        <f t="shared" si="78"/>
        <v>62-Korsciusko</v>
      </c>
      <c r="E2890" t="str">
        <f>VLOOKUP($D2890,metadata!$B$2:$S$500,2,0)</f>
        <v>EERTMOED, GE</v>
      </c>
      <c r="F2890" t="str">
        <f>VLOOKUP($D2890,metadata!$B$2:$S$500,3,0)</f>
        <v>EMBRYONIC DIAPAUSE IN PSOCID, PERIPSOCUS-QUADRIFASCIATUS - PHOTOPERIOD, TEMPERATURE, ONTOGENY AND GEOGRAPHIC VARIATION</v>
      </c>
      <c r="G2890" t="str">
        <f>VLOOKUP($D2890,metadata!$B$2:$S$500,4,0)</f>
        <v>10.1111/j.1365-3032.1978.tb00149.x</v>
      </c>
      <c r="H2890" t="str">
        <f>VLOOKUP($D2890,metadata!$B$2:$S$500,5,0)</f>
        <v>y-ask</v>
      </c>
      <c r="I2890" t="str">
        <f>VLOOKUP($D2890,metadata!$B$2:$S$500,6,0)</f>
        <v>a</v>
      </c>
      <c r="J2890" t="str">
        <f>VLOOKUP($D2890,metadata!$B$2:$S$500,7,0)</f>
        <v>i</v>
      </c>
      <c r="K2890">
        <f>VLOOKUP($D2890,metadata!$B$2:$S$500,8,0)</f>
        <v>15</v>
      </c>
      <c r="L2890">
        <f>VLOOKUP($D2890,metadata!$B$2:$S$500,9,0)</f>
        <v>12</v>
      </c>
      <c r="M2890" t="str">
        <f>VLOOKUP($D2890,metadata!$B$2:$S$500,10,0)</f>
        <v/>
      </c>
      <c r="N2890" t="str">
        <f>VLOOKUP($D2890,metadata!$B$2:$S$500,11,0)</f>
        <v>Peripsocus quadrifasciatus</v>
      </c>
      <c r="O2890" t="str">
        <f>VLOOKUP($D2890,metadata!$B$2:$S$500,12,0)</f>
        <v>psocoptera</v>
      </c>
      <c r="P2890" t="str">
        <f>VLOOKUP($D2890,metadata!$B$2:$S$500,13,0)</f>
        <v>Korsciusko</v>
      </c>
      <c r="Q2890">
        <f>VLOOKUP($D2890,metadata!$B$2:$S$500,14,0)</f>
        <v>33.049999999999997</v>
      </c>
      <c r="R2890" t="str">
        <f>VLOOKUP($D2890,metadata!$B$2:$S$500,15,0)</f>
        <v>-89.5875°</v>
      </c>
      <c r="S2890" t="str">
        <f>VLOOKUP($D2890,metadata!$B$2:$S$500,16,0)</f>
        <v/>
      </c>
      <c r="T2890">
        <f>VLOOKUP($D2890,metadata!$B$2:$S$500,17,0)</f>
        <v>143</v>
      </c>
      <c r="U2890" t="str">
        <f>VLOOKUP($D2890,metadata!$B$2:$S$500,18,0)</f>
        <v/>
      </c>
      <c r="V2890" t="str">
        <f>VLOOKUP($D2890,metadata!$B$2:$Z$500,19,0)</f>
        <v/>
      </c>
      <c r="W2890" t="str">
        <f>VLOOKUP($D2890,metadata!$B$2:$Z$500,20,0)</f>
        <v/>
      </c>
      <c r="X2890" t="str">
        <f>VLOOKUP($D2890,metadata!$B$2:$Z$500,21,0)</f>
        <v/>
      </c>
      <c r="Y2890" t="str">
        <f>VLOOKUP($D2890,metadata!$B$2:$Z$500,22,0)</f>
        <v/>
      </c>
      <c r="Z2890" t="str">
        <f>VLOOKUP($D2890,metadata!$B$2:$Z$500,23,0)</f>
        <v/>
      </c>
      <c r="AA2890" t="str">
        <f>VLOOKUP($D2890,metadata!$B$2:$Z$500,24,0)</f>
        <v/>
      </c>
      <c r="AB2890" t="str">
        <f>VLOOKUP($D2890,metadata!$B$2:$Z$500,25,0)</f>
        <v/>
      </c>
      <c r="AF2890" t="str">
        <f>IF(AE2890="",V2890,AE2890)</f>
        <v/>
      </c>
    </row>
    <row r="2891" spans="3:32" x14ac:dyDescent="0.3">
      <c r="C2891">
        <v>2891</v>
      </c>
      <c r="D2891" t="str">
        <f t="shared" si="78"/>
        <v>62-Korsciusko</v>
      </c>
      <c r="E2891" t="str">
        <f>VLOOKUP($D2891,metadata!$B$2:$S$500,2,0)</f>
        <v>EERTMOED, GE</v>
      </c>
      <c r="F2891" t="str">
        <f>VLOOKUP($D2891,metadata!$B$2:$S$500,3,0)</f>
        <v>EMBRYONIC DIAPAUSE IN PSOCID, PERIPSOCUS-QUADRIFASCIATUS - PHOTOPERIOD, TEMPERATURE, ONTOGENY AND GEOGRAPHIC VARIATION</v>
      </c>
      <c r="G2891" t="str">
        <f>VLOOKUP($D2891,metadata!$B$2:$S$500,4,0)</f>
        <v>10.1111/j.1365-3032.1978.tb00149.x</v>
      </c>
      <c r="H2891" t="str">
        <f>VLOOKUP($D2891,metadata!$B$2:$S$500,5,0)</f>
        <v>y-ask</v>
      </c>
      <c r="I2891" t="str">
        <f>VLOOKUP($D2891,metadata!$B$2:$S$500,6,0)</f>
        <v>a</v>
      </c>
      <c r="J2891" t="str">
        <f>VLOOKUP($D2891,metadata!$B$2:$S$500,7,0)</f>
        <v>i</v>
      </c>
      <c r="K2891">
        <f>VLOOKUP($D2891,metadata!$B$2:$S$500,8,0)</f>
        <v>15</v>
      </c>
      <c r="L2891">
        <f>VLOOKUP($D2891,metadata!$B$2:$S$500,9,0)</f>
        <v>12</v>
      </c>
      <c r="M2891" t="str">
        <f>VLOOKUP($D2891,metadata!$B$2:$S$500,10,0)</f>
        <v/>
      </c>
      <c r="N2891" t="str">
        <f>VLOOKUP($D2891,metadata!$B$2:$S$500,11,0)</f>
        <v>Peripsocus quadrifasciatus</v>
      </c>
      <c r="O2891" t="str">
        <f>VLOOKUP($D2891,metadata!$B$2:$S$500,12,0)</f>
        <v>psocoptera</v>
      </c>
      <c r="P2891" t="str">
        <f>VLOOKUP($D2891,metadata!$B$2:$S$500,13,0)</f>
        <v>Korsciusko</v>
      </c>
      <c r="Q2891">
        <f>VLOOKUP($D2891,metadata!$B$2:$S$500,14,0)</f>
        <v>33.049999999999997</v>
      </c>
      <c r="R2891" t="str">
        <f>VLOOKUP($D2891,metadata!$B$2:$S$500,15,0)</f>
        <v>-89.5875°</v>
      </c>
      <c r="S2891" t="str">
        <f>VLOOKUP($D2891,metadata!$B$2:$S$500,16,0)</f>
        <v/>
      </c>
      <c r="T2891">
        <f>VLOOKUP($D2891,metadata!$B$2:$S$500,17,0)</f>
        <v>143</v>
      </c>
      <c r="U2891" t="str">
        <f>VLOOKUP($D2891,metadata!$B$2:$S$500,18,0)</f>
        <v/>
      </c>
      <c r="V2891" t="str">
        <f>VLOOKUP($D2891,metadata!$B$2:$Z$500,19,0)</f>
        <v/>
      </c>
      <c r="W2891" t="str">
        <f>VLOOKUP($D2891,metadata!$B$2:$Z$500,20,0)</f>
        <v/>
      </c>
      <c r="X2891" t="str">
        <f>VLOOKUP($D2891,metadata!$B$2:$Z$500,21,0)</f>
        <v/>
      </c>
      <c r="Y2891" t="str">
        <f>VLOOKUP($D2891,metadata!$B$2:$Z$500,22,0)</f>
        <v/>
      </c>
      <c r="Z2891" t="str">
        <f>VLOOKUP($D2891,metadata!$B$2:$Z$500,23,0)</f>
        <v/>
      </c>
      <c r="AA2891" t="str">
        <f>VLOOKUP($D2891,metadata!$B$2:$Z$500,24,0)</f>
        <v/>
      </c>
      <c r="AB2891" t="str">
        <f>VLOOKUP($D2891,metadata!$B$2:$Z$500,25,0)</f>
        <v/>
      </c>
      <c r="AF2891" t="str">
        <f>IF(AE2891="",V2891,AE2891)</f>
        <v/>
      </c>
    </row>
    <row r="2892" spans="3:32" x14ac:dyDescent="0.3">
      <c r="C2892">
        <v>2892</v>
      </c>
      <c r="D2892" t="str">
        <f t="shared" si="78"/>
        <v>62-Korsciusko</v>
      </c>
      <c r="E2892" t="str">
        <f>VLOOKUP($D2892,metadata!$B$2:$S$500,2,0)</f>
        <v>EERTMOED, GE</v>
      </c>
      <c r="F2892" t="str">
        <f>VLOOKUP($D2892,metadata!$B$2:$S$500,3,0)</f>
        <v>EMBRYONIC DIAPAUSE IN PSOCID, PERIPSOCUS-QUADRIFASCIATUS - PHOTOPERIOD, TEMPERATURE, ONTOGENY AND GEOGRAPHIC VARIATION</v>
      </c>
      <c r="G2892" t="str">
        <f>VLOOKUP($D2892,metadata!$B$2:$S$500,4,0)</f>
        <v>10.1111/j.1365-3032.1978.tb00149.x</v>
      </c>
      <c r="H2892" t="str">
        <f>VLOOKUP($D2892,metadata!$B$2:$S$500,5,0)</f>
        <v>y-ask</v>
      </c>
      <c r="I2892" t="str">
        <f>VLOOKUP($D2892,metadata!$B$2:$S$500,6,0)</f>
        <v>a</v>
      </c>
      <c r="J2892" t="str">
        <f>VLOOKUP($D2892,metadata!$B$2:$S$500,7,0)</f>
        <v>i</v>
      </c>
      <c r="K2892">
        <f>VLOOKUP($D2892,metadata!$B$2:$S$500,8,0)</f>
        <v>15</v>
      </c>
      <c r="L2892">
        <f>VLOOKUP($D2892,metadata!$B$2:$S$500,9,0)</f>
        <v>12</v>
      </c>
      <c r="M2892" t="str">
        <f>VLOOKUP($D2892,metadata!$B$2:$S$500,10,0)</f>
        <v/>
      </c>
      <c r="N2892" t="str">
        <f>VLOOKUP($D2892,metadata!$B$2:$S$500,11,0)</f>
        <v>Peripsocus quadrifasciatus</v>
      </c>
      <c r="O2892" t="str">
        <f>VLOOKUP($D2892,metadata!$B$2:$S$500,12,0)</f>
        <v>psocoptera</v>
      </c>
      <c r="P2892" t="str">
        <f>VLOOKUP($D2892,metadata!$B$2:$S$500,13,0)</f>
        <v>Korsciusko</v>
      </c>
      <c r="Q2892">
        <f>VLOOKUP($D2892,metadata!$B$2:$S$500,14,0)</f>
        <v>33.049999999999997</v>
      </c>
      <c r="R2892" t="str">
        <f>VLOOKUP($D2892,metadata!$B$2:$S$500,15,0)</f>
        <v>-89.5875°</v>
      </c>
      <c r="S2892" t="str">
        <f>VLOOKUP($D2892,metadata!$B$2:$S$500,16,0)</f>
        <v/>
      </c>
      <c r="T2892">
        <f>VLOOKUP($D2892,metadata!$B$2:$S$500,17,0)</f>
        <v>143</v>
      </c>
      <c r="U2892" t="str">
        <f>VLOOKUP($D2892,metadata!$B$2:$S$500,18,0)</f>
        <v/>
      </c>
      <c r="V2892" t="str">
        <f>VLOOKUP($D2892,metadata!$B$2:$Z$500,19,0)</f>
        <v/>
      </c>
      <c r="W2892" t="str">
        <f>VLOOKUP($D2892,metadata!$B$2:$Z$500,20,0)</f>
        <v/>
      </c>
      <c r="X2892" t="str">
        <f>VLOOKUP($D2892,metadata!$B$2:$Z$500,21,0)</f>
        <v/>
      </c>
      <c r="Y2892" t="str">
        <f>VLOOKUP($D2892,metadata!$B$2:$Z$500,22,0)</f>
        <v/>
      </c>
      <c r="Z2892" t="str">
        <f>VLOOKUP($D2892,metadata!$B$2:$Z$500,23,0)</f>
        <v/>
      </c>
      <c r="AA2892" t="str">
        <f>VLOOKUP($D2892,metadata!$B$2:$Z$500,24,0)</f>
        <v/>
      </c>
      <c r="AB2892" t="str">
        <f>VLOOKUP($D2892,metadata!$B$2:$Z$500,25,0)</f>
        <v/>
      </c>
      <c r="AF2892" t="str">
        <f>IF(AE2892="",V2892,AE2892)</f>
        <v/>
      </c>
    </row>
    <row r="2893" spans="3:32" x14ac:dyDescent="0.3">
      <c r="C2893">
        <v>2893</v>
      </c>
      <c r="D2893" t="str">
        <f t="shared" si="78"/>
        <v>62-Korsciusko</v>
      </c>
      <c r="E2893" t="str">
        <f>VLOOKUP($D2893,metadata!$B$2:$S$500,2,0)</f>
        <v>EERTMOED, GE</v>
      </c>
      <c r="F2893" t="str">
        <f>VLOOKUP($D2893,metadata!$B$2:$S$500,3,0)</f>
        <v>EMBRYONIC DIAPAUSE IN PSOCID, PERIPSOCUS-QUADRIFASCIATUS - PHOTOPERIOD, TEMPERATURE, ONTOGENY AND GEOGRAPHIC VARIATION</v>
      </c>
      <c r="G2893" t="str">
        <f>VLOOKUP($D2893,metadata!$B$2:$S$500,4,0)</f>
        <v>10.1111/j.1365-3032.1978.tb00149.x</v>
      </c>
      <c r="H2893" t="str">
        <f>VLOOKUP($D2893,metadata!$B$2:$S$500,5,0)</f>
        <v>y-ask</v>
      </c>
      <c r="I2893" t="str">
        <f>VLOOKUP($D2893,metadata!$B$2:$S$500,6,0)</f>
        <v>a</v>
      </c>
      <c r="J2893" t="str">
        <f>VLOOKUP($D2893,metadata!$B$2:$S$500,7,0)</f>
        <v>i</v>
      </c>
      <c r="K2893">
        <f>VLOOKUP($D2893,metadata!$B$2:$S$500,8,0)</f>
        <v>15</v>
      </c>
      <c r="L2893">
        <f>VLOOKUP($D2893,metadata!$B$2:$S$500,9,0)</f>
        <v>12</v>
      </c>
      <c r="M2893" t="str">
        <f>VLOOKUP($D2893,metadata!$B$2:$S$500,10,0)</f>
        <v/>
      </c>
      <c r="N2893" t="str">
        <f>VLOOKUP($D2893,metadata!$B$2:$S$500,11,0)</f>
        <v>Peripsocus quadrifasciatus</v>
      </c>
      <c r="O2893" t="str">
        <f>VLOOKUP($D2893,metadata!$B$2:$S$500,12,0)</f>
        <v>psocoptera</v>
      </c>
      <c r="P2893" t="str">
        <f>VLOOKUP($D2893,metadata!$B$2:$S$500,13,0)</f>
        <v>Korsciusko</v>
      </c>
      <c r="Q2893">
        <f>VLOOKUP($D2893,metadata!$B$2:$S$500,14,0)</f>
        <v>33.049999999999997</v>
      </c>
      <c r="R2893" t="str">
        <f>VLOOKUP($D2893,metadata!$B$2:$S$500,15,0)</f>
        <v>-89.5875°</v>
      </c>
      <c r="S2893" t="str">
        <f>VLOOKUP($D2893,metadata!$B$2:$S$500,16,0)</f>
        <v/>
      </c>
      <c r="T2893">
        <f>VLOOKUP($D2893,metadata!$B$2:$S$500,17,0)</f>
        <v>143</v>
      </c>
      <c r="U2893" t="str">
        <f>VLOOKUP($D2893,metadata!$B$2:$S$500,18,0)</f>
        <v/>
      </c>
      <c r="V2893" t="str">
        <f>VLOOKUP($D2893,metadata!$B$2:$Z$500,19,0)</f>
        <v/>
      </c>
      <c r="W2893" t="str">
        <f>VLOOKUP($D2893,metadata!$B$2:$Z$500,20,0)</f>
        <v/>
      </c>
      <c r="X2893" t="str">
        <f>VLOOKUP($D2893,metadata!$B$2:$Z$500,21,0)</f>
        <v/>
      </c>
      <c r="Y2893" t="str">
        <f>VLOOKUP($D2893,metadata!$B$2:$Z$500,22,0)</f>
        <v/>
      </c>
      <c r="Z2893" t="str">
        <f>VLOOKUP($D2893,metadata!$B$2:$Z$500,23,0)</f>
        <v/>
      </c>
      <c r="AA2893" t="str">
        <f>VLOOKUP($D2893,metadata!$B$2:$Z$500,24,0)</f>
        <v/>
      </c>
      <c r="AB2893" t="str">
        <f>VLOOKUP($D2893,metadata!$B$2:$Z$500,25,0)</f>
        <v/>
      </c>
      <c r="AF2893" t="str">
        <f>IF(AE2893="",V2893,AE2893)</f>
        <v/>
      </c>
    </row>
    <row r="2894" spans="3:32" x14ac:dyDescent="0.3">
      <c r="C2894">
        <v>2894</v>
      </c>
      <c r="D2894" t="str">
        <f t="shared" si="78"/>
        <v>62-Korsciusko</v>
      </c>
      <c r="E2894" t="str">
        <f>VLOOKUP($D2894,metadata!$B$2:$S$500,2,0)</f>
        <v>EERTMOED, GE</v>
      </c>
      <c r="F2894" t="str">
        <f>VLOOKUP($D2894,metadata!$B$2:$S$500,3,0)</f>
        <v>EMBRYONIC DIAPAUSE IN PSOCID, PERIPSOCUS-QUADRIFASCIATUS - PHOTOPERIOD, TEMPERATURE, ONTOGENY AND GEOGRAPHIC VARIATION</v>
      </c>
      <c r="G2894" t="str">
        <f>VLOOKUP($D2894,metadata!$B$2:$S$500,4,0)</f>
        <v>10.1111/j.1365-3032.1978.tb00149.x</v>
      </c>
      <c r="H2894" t="str">
        <f>VLOOKUP($D2894,metadata!$B$2:$S$500,5,0)</f>
        <v>y-ask</v>
      </c>
      <c r="I2894" t="str">
        <f>VLOOKUP($D2894,metadata!$B$2:$S$500,6,0)</f>
        <v>a</v>
      </c>
      <c r="J2894" t="str">
        <f>VLOOKUP($D2894,metadata!$B$2:$S$500,7,0)</f>
        <v>i</v>
      </c>
      <c r="K2894">
        <f>VLOOKUP($D2894,metadata!$B$2:$S$500,8,0)</f>
        <v>15</v>
      </c>
      <c r="L2894">
        <f>VLOOKUP($D2894,metadata!$B$2:$S$500,9,0)</f>
        <v>12</v>
      </c>
      <c r="M2894" t="str">
        <f>VLOOKUP($D2894,metadata!$B$2:$S$500,10,0)</f>
        <v/>
      </c>
      <c r="N2894" t="str">
        <f>VLOOKUP($D2894,metadata!$B$2:$S$500,11,0)</f>
        <v>Peripsocus quadrifasciatus</v>
      </c>
      <c r="O2894" t="str">
        <f>VLOOKUP($D2894,metadata!$B$2:$S$500,12,0)</f>
        <v>psocoptera</v>
      </c>
      <c r="P2894" t="str">
        <f>VLOOKUP($D2894,metadata!$B$2:$S$500,13,0)</f>
        <v>Korsciusko</v>
      </c>
      <c r="Q2894">
        <f>VLOOKUP($D2894,metadata!$B$2:$S$500,14,0)</f>
        <v>33.049999999999997</v>
      </c>
      <c r="R2894" t="str">
        <f>VLOOKUP($D2894,metadata!$B$2:$S$500,15,0)</f>
        <v>-89.5875°</v>
      </c>
      <c r="S2894" t="str">
        <f>VLOOKUP($D2894,metadata!$B$2:$S$500,16,0)</f>
        <v/>
      </c>
      <c r="T2894">
        <f>VLOOKUP($D2894,metadata!$B$2:$S$500,17,0)</f>
        <v>143</v>
      </c>
      <c r="U2894" t="str">
        <f>VLOOKUP($D2894,metadata!$B$2:$S$500,18,0)</f>
        <v/>
      </c>
      <c r="V2894" t="str">
        <f>VLOOKUP($D2894,metadata!$B$2:$Z$500,19,0)</f>
        <v/>
      </c>
      <c r="W2894" t="str">
        <f>VLOOKUP($D2894,metadata!$B$2:$Z$500,20,0)</f>
        <v/>
      </c>
      <c r="X2894" t="str">
        <f>VLOOKUP($D2894,metadata!$B$2:$Z$500,21,0)</f>
        <v/>
      </c>
      <c r="Y2894" t="str">
        <f>VLOOKUP($D2894,metadata!$B$2:$Z$500,22,0)</f>
        <v/>
      </c>
      <c r="Z2894" t="str">
        <f>VLOOKUP($D2894,metadata!$B$2:$Z$500,23,0)</f>
        <v/>
      </c>
      <c r="AA2894" t="str">
        <f>VLOOKUP($D2894,metadata!$B$2:$Z$500,24,0)</f>
        <v/>
      </c>
      <c r="AB2894" t="str">
        <f>VLOOKUP($D2894,metadata!$B$2:$Z$500,25,0)</f>
        <v/>
      </c>
      <c r="AF2894" t="str">
        <f>IF(AE2894="",V2894,AE2894)</f>
        <v/>
      </c>
    </row>
    <row r="2895" spans="3:32" x14ac:dyDescent="0.3">
      <c r="C2895">
        <v>2895</v>
      </c>
      <c r="D2895" t="str">
        <f t="shared" si="78"/>
        <v>62-Korsciusko</v>
      </c>
      <c r="E2895" t="str">
        <f>VLOOKUP($D2895,metadata!$B$2:$S$500,2,0)</f>
        <v>EERTMOED, GE</v>
      </c>
      <c r="F2895" t="str">
        <f>VLOOKUP($D2895,metadata!$B$2:$S$500,3,0)</f>
        <v>EMBRYONIC DIAPAUSE IN PSOCID, PERIPSOCUS-QUADRIFASCIATUS - PHOTOPERIOD, TEMPERATURE, ONTOGENY AND GEOGRAPHIC VARIATION</v>
      </c>
      <c r="G2895" t="str">
        <f>VLOOKUP($D2895,metadata!$B$2:$S$500,4,0)</f>
        <v>10.1111/j.1365-3032.1978.tb00149.x</v>
      </c>
      <c r="H2895" t="str">
        <f>VLOOKUP($D2895,metadata!$B$2:$S$500,5,0)</f>
        <v>y-ask</v>
      </c>
      <c r="I2895" t="str">
        <f>VLOOKUP($D2895,metadata!$B$2:$S$500,6,0)</f>
        <v>a</v>
      </c>
      <c r="J2895" t="str">
        <f>VLOOKUP($D2895,metadata!$B$2:$S$500,7,0)</f>
        <v>i</v>
      </c>
      <c r="K2895">
        <f>VLOOKUP($D2895,metadata!$B$2:$S$500,8,0)</f>
        <v>15</v>
      </c>
      <c r="L2895">
        <f>VLOOKUP($D2895,metadata!$B$2:$S$500,9,0)</f>
        <v>12</v>
      </c>
      <c r="M2895" t="str">
        <f>VLOOKUP($D2895,metadata!$B$2:$S$500,10,0)</f>
        <v/>
      </c>
      <c r="N2895" t="str">
        <f>VLOOKUP($D2895,metadata!$B$2:$S$500,11,0)</f>
        <v>Peripsocus quadrifasciatus</v>
      </c>
      <c r="O2895" t="str">
        <f>VLOOKUP($D2895,metadata!$B$2:$S$500,12,0)</f>
        <v>psocoptera</v>
      </c>
      <c r="P2895" t="str">
        <f>VLOOKUP($D2895,metadata!$B$2:$S$500,13,0)</f>
        <v>Korsciusko</v>
      </c>
      <c r="Q2895">
        <f>VLOOKUP($D2895,metadata!$B$2:$S$500,14,0)</f>
        <v>33.049999999999997</v>
      </c>
      <c r="R2895" t="str">
        <f>VLOOKUP($D2895,metadata!$B$2:$S$500,15,0)</f>
        <v>-89.5875°</v>
      </c>
      <c r="S2895" t="str">
        <f>VLOOKUP($D2895,metadata!$B$2:$S$500,16,0)</f>
        <v/>
      </c>
      <c r="T2895">
        <f>VLOOKUP($D2895,metadata!$B$2:$S$500,17,0)</f>
        <v>143</v>
      </c>
      <c r="U2895" t="str">
        <f>VLOOKUP($D2895,metadata!$B$2:$S$500,18,0)</f>
        <v/>
      </c>
      <c r="V2895" t="str">
        <f>VLOOKUP($D2895,metadata!$B$2:$Z$500,19,0)</f>
        <v/>
      </c>
      <c r="W2895" t="str">
        <f>VLOOKUP($D2895,metadata!$B$2:$Z$500,20,0)</f>
        <v/>
      </c>
      <c r="X2895" t="str">
        <f>VLOOKUP($D2895,metadata!$B$2:$Z$500,21,0)</f>
        <v/>
      </c>
      <c r="Y2895" t="str">
        <f>VLOOKUP($D2895,metadata!$B$2:$Z$500,22,0)</f>
        <v/>
      </c>
      <c r="Z2895" t="str">
        <f>VLOOKUP($D2895,metadata!$B$2:$Z$500,23,0)</f>
        <v/>
      </c>
      <c r="AA2895" t="str">
        <f>VLOOKUP($D2895,metadata!$B$2:$Z$500,24,0)</f>
        <v/>
      </c>
      <c r="AB2895" t="str">
        <f>VLOOKUP($D2895,metadata!$B$2:$Z$500,25,0)</f>
        <v/>
      </c>
      <c r="AF2895" t="str">
        <f>IF(AE2895="",V2895,AE2895)</f>
        <v/>
      </c>
    </row>
    <row r="2896" spans="3:32" x14ac:dyDescent="0.3">
      <c r="C2896">
        <v>2896</v>
      </c>
      <c r="D2896" t="str">
        <f t="shared" si="78"/>
        <v>62-Korsciusko</v>
      </c>
      <c r="E2896" t="str">
        <f>VLOOKUP($D2896,metadata!$B$2:$S$500,2,0)</f>
        <v>EERTMOED, GE</v>
      </c>
      <c r="F2896" t="str">
        <f>VLOOKUP($D2896,metadata!$B$2:$S$500,3,0)</f>
        <v>EMBRYONIC DIAPAUSE IN PSOCID, PERIPSOCUS-QUADRIFASCIATUS - PHOTOPERIOD, TEMPERATURE, ONTOGENY AND GEOGRAPHIC VARIATION</v>
      </c>
      <c r="G2896" t="str">
        <f>VLOOKUP($D2896,metadata!$B$2:$S$500,4,0)</f>
        <v>10.1111/j.1365-3032.1978.tb00149.x</v>
      </c>
      <c r="H2896" t="str">
        <f>VLOOKUP($D2896,metadata!$B$2:$S$500,5,0)</f>
        <v>y-ask</v>
      </c>
      <c r="I2896" t="str">
        <f>VLOOKUP($D2896,metadata!$B$2:$S$500,6,0)</f>
        <v>a</v>
      </c>
      <c r="J2896" t="str">
        <f>VLOOKUP($D2896,metadata!$B$2:$S$500,7,0)</f>
        <v>i</v>
      </c>
      <c r="K2896">
        <f>VLOOKUP($D2896,metadata!$B$2:$S$500,8,0)</f>
        <v>15</v>
      </c>
      <c r="L2896">
        <f>VLOOKUP($D2896,metadata!$B$2:$S$500,9,0)</f>
        <v>12</v>
      </c>
      <c r="M2896" t="str">
        <f>VLOOKUP($D2896,metadata!$B$2:$S$500,10,0)</f>
        <v/>
      </c>
      <c r="N2896" t="str">
        <f>VLOOKUP($D2896,metadata!$B$2:$S$500,11,0)</f>
        <v>Peripsocus quadrifasciatus</v>
      </c>
      <c r="O2896" t="str">
        <f>VLOOKUP($D2896,metadata!$B$2:$S$500,12,0)</f>
        <v>psocoptera</v>
      </c>
      <c r="P2896" t="str">
        <f>VLOOKUP($D2896,metadata!$B$2:$S$500,13,0)</f>
        <v>Korsciusko</v>
      </c>
      <c r="Q2896">
        <f>VLOOKUP($D2896,metadata!$B$2:$S$500,14,0)</f>
        <v>33.049999999999997</v>
      </c>
      <c r="R2896" t="str">
        <f>VLOOKUP($D2896,metadata!$B$2:$S$500,15,0)</f>
        <v>-89.5875°</v>
      </c>
      <c r="S2896" t="str">
        <f>VLOOKUP($D2896,metadata!$B$2:$S$500,16,0)</f>
        <v/>
      </c>
      <c r="T2896">
        <f>VLOOKUP($D2896,metadata!$B$2:$S$500,17,0)</f>
        <v>143</v>
      </c>
      <c r="U2896" t="str">
        <f>VLOOKUP($D2896,metadata!$B$2:$S$500,18,0)</f>
        <v/>
      </c>
      <c r="V2896" t="str">
        <f>VLOOKUP($D2896,metadata!$B$2:$Z$500,19,0)</f>
        <v/>
      </c>
      <c r="W2896" t="str">
        <f>VLOOKUP($D2896,metadata!$B$2:$Z$500,20,0)</f>
        <v/>
      </c>
      <c r="X2896" t="str">
        <f>VLOOKUP($D2896,metadata!$B$2:$Z$500,21,0)</f>
        <v/>
      </c>
      <c r="Y2896" t="str">
        <f>VLOOKUP($D2896,metadata!$B$2:$Z$500,22,0)</f>
        <v/>
      </c>
      <c r="Z2896" t="str">
        <f>VLOOKUP($D2896,metadata!$B$2:$Z$500,23,0)</f>
        <v/>
      </c>
      <c r="AA2896" t="str">
        <f>VLOOKUP($D2896,metadata!$B$2:$Z$500,24,0)</f>
        <v/>
      </c>
      <c r="AB2896" t="str">
        <f>VLOOKUP($D2896,metadata!$B$2:$Z$500,25,0)</f>
        <v/>
      </c>
      <c r="AF2896" t="str">
        <f>IF(AE2896="",V2896,AE2896)</f>
        <v/>
      </c>
    </row>
    <row r="2897" spans="3:32" x14ac:dyDescent="0.3">
      <c r="C2897">
        <v>2897</v>
      </c>
      <c r="D2897" t="str">
        <f t="shared" si="78"/>
        <v>62-Korsciusko</v>
      </c>
      <c r="E2897" t="str">
        <f>VLOOKUP($D2897,metadata!$B$2:$S$500,2,0)</f>
        <v>EERTMOED, GE</v>
      </c>
      <c r="F2897" t="str">
        <f>VLOOKUP($D2897,metadata!$B$2:$S$500,3,0)</f>
        <v>EMBRYONIC DIAPAUSE IN PSOCID, PERIPSOCUS-QUADRIFASCIATUS - PHOTOPERIOD, TEMPERATURE, ONTOGENY AND GEOGRAPHIC VARIATION</v>
      </c>
      <c r="G2897" t="str">
        <f>VLOOKUP($D2897,metadata!$B$2:$S$500,4,0)</f>
        <v>10.1111/j.1365-3032.1978.tb00149.x</v>
      </c>
      <c r="H2897" t="str">
        <f>VLOOKUP($D2897,metadata!$B$2:$S$500,5,0)</f>
        <v>y-ask</v>
      </c>
      <c r="I2897" t="str">
        <f>VLOOKUP($D2897,metadata!$B$2:$S$500,6,0)</f>
        <v>a</v>
      </c>
      <c r="J2897" t="str">
        <f>VLOOKUP($D2897,metadata!$B$2:$S$500,7,0)</f>
        <v>i</v>
      </c>
      <c r="K2897">
        <f>VLOOKUP($D2897,metadata!$B$2:$S$500,8,0)</f>
        <v>15</v>
      </c>
      <c r="L2897">
        <f>VLOOKUP($D2897,metadata!$B$2:$S$500,9,0)</f>
        <v>12</v>
      </c>
      <c r="M2897" t="str">
        <f>VLOOKUP($D2897,metadata!$B$2:$S$500,10,0)</f>
        <v/>
      </c>
      <c r="N2897" t="str">
        <f>VLOOKUP($D2897,metadata!$B$2:$S$500,11,0)</f>
        <v>Peripsocus quadrifasciatus</v>
      </c>
      <c r="O2897" t="str">
        <f>VLOOKUP($D2897,metadata!$B$2:$S$500,12,0)</f>
        <v>psocoptera</v>
      </c>
      <c r="P2897" t="str">
        <f>VLOOKUP($D2897,metadata!$B$2:$S$500,13,0)</f>
        <v>Korsciusko</v>
      </c>
      <c r="Q2897">
        <f>VLOOKUP($D2897,metadata!$B$2:$S$500,14,0)</f>
        <v>33.049999999999997</v>
      </c>
      <c r="R2897" t="str">
        <f>VLOOKUP($D2897,metadata!$B$2:$S$500,15,0)</f>
        <v>-89.5875°</v>
      </c>
      <c r="S2897" t="str">
        <f>VLOOKUP($D2897,metadata!$B$2:$S$500,16,0)</f>
        <v/>
      </c>
      <c r="T2897">
        <f>VLOOKUP($D2897,metadata!$B$2:$S$500,17,0)</f>
        <v>143</v>
      </c>
      <c r="U2897" t="str">
        <f>VLOOKUP($D2897,metadata!$B$2:$S$500,18,0)</f>
        <v/>
      </c>
      <c r="V2897" t="str">
        <f>VLOOKUP($D2897,metadata!$B$2:$Z$500,19,0)</f>
        <v/>
      </c>
      <c r="W2897" t="str">
        <f>VLOOKUP($D2897,metadata!$B$2:$Z$500,20,0)</f>
        <v/>
      </c>
      <c r="X2897" t="str">
        <f>VLOOKUP($D2897,metadata!$B$2:$Z$500,21,0)</f>
        <v/>
      </c>
      <c r="Y2897" t="str">
        <f>VLOOKUP($D2897,metadata!$B$2:$Z$500,22,0)</f>
        <v/>
      </c>
      <c r="Z2897" t="str">
        <f>VLOOKUP($D2897,metadata!$B$2:$Z$500,23,0)</f>
        <v/>
      </c>
      <c r="AA2897" t="str">
        <f>VLOOKUP($D2897,metadata!$B$2:$Z$500,24,0)</f>
        <v/>
      </c>
      <c r="AB2897" t="str">
        <f>VLOOKUP($D2897,metadata!$B$2:$Z$500,25,0)</f>
        <v/>
      </c>
      <c r="AF2897" t="str">
        <f>IF(AE2897="",V2897,AE2897)</f>
        <v/>
      </c>
    </row>
    <row r="2898" spans="3:32" x14ac:dyDescent="0.3">
      <c r="C2898">
        <v>2898</v>
      </c>
      <c r="D2898" t="str">
        <f t="shared" si="78"/>
        <v>62-Korsciusko</v>
      </c>
      <c r="E2898" t="str">
        <f>VLOOKUP($D2898,metadata!$B$2:$S$500,2,0)</f>
        <v>EERTMOED, GE</v>
      </c>
      <c r="F2898" t="str">
        <f>VLOOKUP($D2898,metadata!$B$2:$S$500,3,0)</f>
        <v>EMBRYONIC DIAPAUSE IN PSOCID, PERIPSOCUS-QUADRIFASCIATUS - PHOTOPERIOD, TEMPERATURE, ONTOGENY AND GEOGRAPHIC VARIATION</v>
      </c>
      <c r="G2898" t="str">
        <f>VLOOKUP($D2898,metadata!$B$2:$S$500,4,0)</f>
        <v>10.1111/j.1365-3032.1978.tb00149.x</v>
      </c>
      <c r="H2898" t="str">
        <f>VLOOKUP($D2898,metadata!$B$2:$S$500,5,0)</f>
        <v>y-ask</v>
      </c>
      <c r="I2898" t="str">
        <f>VLOOKUP($D2898,metadata!$B$2:$S$500,6,0)</f>
        <v>a</v>
      </c>
      <c r="J2898" t="str">
        <f>VLOOKUP($D2898,metadata!$B$2:$S$500,7,0)</f>
        <v>i</v>
      </c>
      <c r="K2898">
        <f>VLOOKUP($D2898,metadata!$B$2:$S$500,8,0)</f>
        <v>15</v>
      </c>
      <c r="L2898">
        <f>VLOOKUP($D2898,metadata!$B$2:$S$500,9,0)</f>
        <v>12</v>
      </c>
      <c r="M2898" t="str">
        <f>VLOOKUP($D2898,metadata!$B$2:$S$500,10,0)</f>
        <v/>
      </c>
      <c r="N2898" t="str">
        <f>VLOOKUP($D2898,metadata!$B$2:$S$500,11,0)</f>
        <v>Peripsocus quadrifasciatus</v>
      </c>
      <c r="O2898" t="str">
        <f>VLOOKUP($D2898,metadata!$B$2:$S$500,12,0)</f>
        <v>psocoptera</v>
      </c>
      <c r="P2898" t="str">
        <f>VLOOKUP($D2898,metadata!$B$2:$S$500,13,0)</f>
        <v>Korsciusko</v>
      </c>
      <c r="Q2898">
        <f>VLOOKUP($D2898,metadata!$B$2:$S$500,14,0)</f>
        <v>33.049999999999997</v>
      </c>
      <c r="R2898" t="str">
        <f>VLOOKUP($D2898,metadata!$B$2:$S$500,15,0)</f>
        <v>-89.5875°</v>
      </c>
      <c r="S2898" t="str">
        <f>VLOOKUP($D2898,metadata!$B$2:$S$500,16,0)</f>
        <v/>
      </c>
      <c r="T2898">
        <f>VLOOKUP($D2898,metadata!$B$2:$S$500,17,0)</f>
        <v>143</v>
      </c>
      <c r="U2898" t="str">
        <f>VLOOKUP($D2898,metadata!$B$2:$S$500,18,0)</f>
        <v/>
      </c>
      <c r="V2898" t="str">
        <f>VLOOKUP($D2898,metadata!$B$2:$Z$500,19,0)</f>
        <v/>
      </c>
      <c r="W2898" t="str">
        <f>VLOOKUP($D2898,metadata!$B$2:$Z$500,20,0)</f>
        <v/>
      </c>
      <c r="X2898" t="str">
        <f>VLOOKUP($D2898,metadata!$B$2:$Z$500,21,0)</f>
        <v/>
      </c>
      <c r="Y2898" t="str">
        <f>VLOOKUP($D2898,metadata!$B$2:$Z$500,22,0)</f>
        <v/>
      </c>
      <c r="Z2898" t="str">
        <f>VLOOKUP($D2898,metadata!$B$2:$Z$500,23,0)</f>
        <v/>
      </c>
      <c r="AA2898" t="str">
        <f>VLOOKUP($D2898,metadata!$B$2:$Z$500,24,0)</f>
        <v/>
      </c>
      <c r="AB2898" t="str">
        <f>VLOOKUP($D2898,metadata!$B$2:$Z$500,25,0)</f>
        <v/>
      </c>
      <c r="AF2898" t="str">
        <f>IF(AE2898="",V2898,AE2898)</f>
        <v/>
      </c>
    </row>
    <row r="2899" spans="3:32" x14ac:dyDescent="0.3">
      <c r="C2899">
        <v>2899</v>
      </c>
      <c r="D2899" t="str">
        <f t="shared" si="78"/>
        <v>62-Korsciusko</v>
      </c>
      <c r="E2899" t="str">
        <f>VLOOKUP($D2899,metadata!$B$2:$S$500,2,0)</f>
        <v>EERTMOED, GE</v>
      </c>
      <c r="F2899" t="str">
        <f>VLOOKUP($D2899,metadata!$B$2:$S$500,3,0)</f>
        <v>EMBRYONIC DIAPAUSE IN PSOCID, PERIPSOCUS-QUADRIFASCIATUS - PHOTOPERIOD, TEMPERATURE, ONTOGENY AND GEOGRAPHIC VARIATION</v>
      </c>
      <c r="G2899" t="str">
        <f>VLOOKUP($D2899,metadata!$B$2:$S$500,4,0)</f>
        <v>10.1111/j.1365-3032.1978.tb00149.x</v>
      </c>
      <c r="H2899" t="str">
        <f>VLOOKUP($D2899,metadata!$B$2:$S$500,5,0)</f>
        <v>y-ask</v>
      </c>
      <c r="I2899" t="str">
        <f>VLOOKUP($D2899,metadata!$B$2:$S$500,6,0)</f>
        <v>a</v>
      </c>
      <c r="J2899" t="str">
        <f>VLOOKUP($D2899,metadata!$B$2:$S$500,7,0)</f>
        <v>i</v>
      </c>
      <c r="K2899">
        <f>VLOOKUP($D2899,metadata!$B$2:$S$500,8,0)</f>
        <v>15</v>
      </c>
      <c r="L2899">
        <f>VLOOKUP($D2899,metadata!$B$2:$S$500,9,0)</f>
        <v>12</v>
      </c>
      <c r="M2899" t="str">
        <f>VLOOKUP($D2899,metadata!$B$2:$S$500,10,0)</f>
        <v/>
      </c>
      <c r="N2899" t="str">
        <f>VLOOKUP($D2899,metadata!$B$2:$S$500,11,0)</f>
        <v>Peripsocus quadrifasciatus</v>
      </c>
      <c r="O2899" t="str">
        <f>VLOOKUP($D2899,metadata!$B$2:$S$500,12,0)</f>
        <v>psocoptera</v>
      </c>
      <c r="P2899" t="str">
        <f>VLOOKUP($D2899,metadata!$B$2:$S$500,13,0)</f>
        <v>Korsciusko</v>
      </c>
      <c r="Q2899">
        <f>VLOOKUP($D2899,metadata!$B$2:$S$500,14,0)</f>
        <v>33.049999999999997</v>
      </c>
      <c r="R2899" t="str">
        <f>VLOOKUP($D2899,metadata!$B$2:$S$500,15,0)</f>
        <v>-89.5875°</v>
      </c>
      <c r="S2899" t="str">
        <f>VLOOKUP($D2899,metadata!$B$2:$S$500,16,0)</f>
        <v/>
      </c>
      <c r="T2899">
        <f>VLOOKUP($D2899,metadata!$B$2:$S$500,17,0)</f>
        <v>143</v>
      </c>
      <c r="U2899" t="str">
        <f>VLOOKUP($D2899,metadata!$B$2:$S$500,18,0)</f>
        <v/>
      </c>
      <c r="V2899" t="str">
        <f>VLOOKUP($D2899,metadata!$B$2:$Z$500,19,0)</f>
        <v/>
      </c>
      <c r="W2899" t="str">
        <f>VLOOKUP($D2899,metadata!$B$2:$Z$500,20,0)</f>
        <v/>
      </c>
      <c r="X2899" t="str">
        <f>VLOOKUP($D2899,metadata!$B$2:$Z$500,21,0)</f>
        <v/>
      </c>
      <c r="Y2899" t="str">
        <f>VLOOKUP($D2899,metadata!$B$2:$Z$500,22,0)</f>
        <v/>
      </c>
      <c r="Z2899" t="str">
        <f>VLOOKUP($D2899,metadata!$B$2:$Z$500,23,0)</f>
        <v/>
      </c>
      <c r="AA2899" t="str">
        <f>VLOOKUP($D2899,metadata!$B$2:$Z$500,24,0)</f>
        <v/>
      </c>
      <c r="AB2899" t="str">
        <f>VLOOKUP($D2899,metadata!$B$2:$Z$500,25,0)</f>
        <v/>
      </c>
      <c r="AF2899" t="str">
        <f>IF(AE2899="",V2899,AE2899)</f>
        <v/>
      </c>
    </row>
    <row r="2900" spans="3:32" x14ac:dyDescent="0.3">
      <c r="C2900">
        <v>2900</v>
      </c>
      <c r="D2900" t="str">
        <f t="shared" si="78"/>
        <v>62-Forest</v>
      </c>
      <c r="E2900" t="str">
        <f>VLOOKUP($D2900,metadata!$B$2:$S$500,2,0)</f>
        <v>EERTMOED, GE</v>
      </c>
      <c r="F2900" t="str">
        <f>VLOOKUP($D2900,metadata!$B$2:$S$500,3,0)</f>
        <v>EMBRYONIC DIAPAUSE IN PSOCID, PERIPSOCUS-QUADRIFASCIATUS - PHOTOPERIOD, TEMPERATURE, ONTOGENY AND GEOGRAPHIC VARIATION</v>
      </c>
      <c r="G2900" t="str">
        <f>VLOOKUP($D2900,metadata!$B$2:$S$500,4,0)</f>
        <v>10.1111/j.1365-3032.1978.tb00149.x</v>
      </c>
      <c r="H2900" t="str">
        <f>VLOOKUP($D2900,metadata!$B$2:$S$500,5,0)</f>
        <v>y-ask</v>
      </c>
      <c r="I2900" t="str">
        <f>VLOOKUP($D2900,metadata!$B$2:$S$500,6,0)</f>
        <v>a</v>
      </c>
      <c r="J2900" t="str">
        <f>VLOOKUP($D2900,metadata!$B$2:$S$500,7,0)</f>
        <v>i</v>
      </c>
      <c r="K2900">
        <f>VLOOKUP($D2900,metadata!$B$2:$S$500,8,0)</f>
        <v>15</v>
      </c>
      <c r="L2900">
        <f>VLOOKUP($D2900,metadata!$B$2:$S$500,9,0)</f>
        <v>12</v>
      </c>
      <c r="M2900" t="str">
        <f>VLOOKUP($D2900,metadata!$B$2:$S$500,10,0)</f>
        <v/>
      </c>
      <c r="N2900" t="str">
        <f>VLOOKUP($D2900,metadata!$B$2:$S$500,11,0)</f>
        <v>Peripsocus quadrifasciatus</v>
      </c>
      <c r="O2900" t="str">
        <f>VLOOKUP($D2900,metadata!$B$2:$S$500,12,0)</f>
        <v>psocoptera</v>
      </c>
      <c r="P2900" t="str">
        <f>VLOOKUP($D2900,metadata!$B$2:$S$500,13,0)</f>
        <v>Forest</v>
      </c>
      <c r="Q2900">
        <f>VLOOKUP($D2900,metadata!$B$2:$S$500,14,0)</f>
        <v>32.366666666666703</v>
      </c>
      <c r="R2900">
        <f>VLOOKUP($D2900,metadata!$B$2:$S$500,15,0)</f>
        <v>-89.475347999999997</v>
      </c>
      <c r="S2900" t="str">
        <f>VLOOKUP($D2900,metadata!$B$2:$S$500,16,0)</f>
        <v/>
      </c>
      <c r="T2900">
        <f>VLOOKUP($D2900,metadata!$B$2:$S$500,17,0)</f>
        <v>149</v>
      </c>
      <c r="U2900" t="str">
        <f>VLOOKUP($D2900,metadata!$B$2:$S$500,18,0)</f>
        <v/>
      </c>
      <c r="V2900" t="str">
        <f>VLOOKUP($D2900,metadata!$B$2:$Z$500,19,0)</f>
        <v/>
      </c>
      <c r="W2900" t="str">
        <f>VLOOKUP($D2900,metadata!$B$2:$Z$500,20,0)</f>
        <v/>
      </c>
      <c r="X2900" t="str">
        <f>VLOOKUP($D2900,metadata!$B$2:$Z$500,21,0)</f>
        <v/>
      </c>
      <c r="Y2900" t="str">
        <f>VLOOKUP($D2900,metadata!$B$2:$Z$500,22,0)</f>
        <v/>
      </c>
      <c r="Z2900" t="str">
        <f>VLOOKUP($D2900,metadata!$B$2:$Z$500,23,0)</f>
        <v/>
      </c>
      <c r="AA2900" t="str">
        <f>VLOOKUP($D2900,metadata!$B$2:$Z$500,24,0)</f>
        <v/>
      </c>
      <c r="AB2900" t="str">
        <f>VLOOKUP($D2900,metadata!$B$2:$Z$500,25,0)</f>
        <v/>
      </c>
      <c r="AF2900" t="str">
        <f>IF(AE2900="",V2900,AE2900)</f>
        <v/>
      </c>
    </row>
    <row r="2901" spans="3:32" x14ac:dyDescent="0.3">
      <c r="C2901">
        <v>2901</v>
      </c>
      <c r="D2901" t="str">
        <f t="shared" si="78"/>
        <v>62-Forest</v>
      </c>
      <c r="E2901" t="str">
        <f>VLOOKUP($D2901,metadata!$B$2:$S$500,2,0)</f>
        <v>EERTMOED, GE</v>
      </c>
      <c r="F2901" t="str">
        <f>VLOOKUP($D2901,metadata!$B$2:$S$500,3,0)</f>
        <v>EMBRYONIC DIAPAUSE IN PSOCID, PERIPSOCUS-QUADRIFASCIATUS - PHOTOPERIOD, TEMPERATURE, ONTOGENY AND GEOGRAPHIC VARIATION</v>
      </c>
      <c r="G2901" t="str">
        <f>VLOOKUP($D2901,metadata!$B$2:$S$500,4,0)</f>
        <v>10.1111/j.1365-3032.1978.tb00149.x</v>
      </c>
      <c r="H2901" t="str">
        <f>VLOOKUP($D2901,metadata!$B$2:$S$500,5,0)</f>
        <v>y-ask</v>
      </c>
      <c r="I2901" t="str">
        <f>VLOOKUP($D2901,metadata!$B$2:$S$500,6,0)</f>
        <v>a</v>
      </c>
      <c r="J2901" t="str">
        <f>VLOOKUP($D2901,metadata!$B$2:$S$500,7,0)</f>
        <v>i</v>
      </c>
      <c r="K2901">
        <f>VLOOKUP($D2901,metadata!$B$2:$S$500,8,0)</f>
        <v>15</v>
      </c>
      <c r="L2901">
        <f>VLOOKUP($D2901,metadata!$B$2:$S$500,9,0)</f>
        <v>12</v>
      </c>
      <c r="M2901" t="str">
        <f>VLOOKUP($D2901,metadata!$B$2:$S$500,10,0)</f>
        <v/>
      </c>
      <c r="N2901" t="str">
        <f>VLOOKUP($D2901,metadata!$B$2:$S$500,11,0)</f>
        <v>Peripsocus quadrifasciatus</v>
      </c>
      <c r="O2901" t="str">
        <f>VLOOKUP($D2901,metadata!$B$2:$S$500,12,0)</f>
        <v>psocoptera</v>
      </c>
      <c r="P2901" t="str">
        <f>VLOOKUP($D2901,metadata!$B$2:$S$500,13,0)</f>
        <v>Forest</v>
      </c>
      <c r="Q2901">
        <f>VLOOKUP($D2901,metadata!$B$2:$S$500,14,0)</f>
        <v>32.366666666666703</v>
      </c>
      <c r="R2901">
        <f>VLOOKUP($D2901,metadata!$B$2:$S$500,15,0)</f>
        <v>-89.475347999999997</v>
      </c>
      <c r="S2901" t="str">
        <f>VLOOKUP($D2901,metadata!$B$2:$S$500,16,0)</f>
        <v/>
      </c>
      <c r="T2901">
        <f>VLOOKUP($D2901,metadata!$B$2:$S$500,17,0)</f>
        <v>149</v>
      </c>
      <c r="U2901" t="str">
        <f>VLOOKUP($D2901,metadata!$B$2:$S$500,18,0)</f>
        <v/>
      </c>
      <c r="V2901" t="str">
        <f>VLOOKUP($D2901,metadata!$B$2:$Z$500,19,0)</f>
        <v/>
      </c>
      <c r="W2901" t="str">
        <f>VLOOKUP($D2901,metadata!$B$2:$Z$500,20,0)</f>
        <v/>
      </c>
      <c r="X2901" t="str">
        <f>VLOOKUP($D2901,metadata!$B$2:$Z$500,21,0)</f>
        <v/>
      </c>
      <c r="Y2901" t="str">
        <f>VLOOKUP($D2901,metadata!$B$2:$Z$500,22,0)</f>
        <v/>
      </c>
      <c r="Z2901" t="str">
        <f>VLOOKUP($D2901,metadata!$B$2:$Z$500,23,0)</f>
        <v/>
      </c>
      <c r="AA2901" t="str">
        <f>VLOOKUP($D2901,metadata!$B$2:$Z$500,24,0)</f>
        <v/>
      </c>
      <c r="AB2901" t="str">
        <f>VLOOKUP($D2901,metadata!$B$2:$Z$500,25,0)</f>
        <v/>
      </c>
      <c r="AF2901" t="str">
        <f>IF(AE2901="",V2901,AE2901)</f>
        <v/>
      </c>
    </row>
    <row r="2902" spans="3:32" x14ac:dyDescent="0.3">
      <c r="C2902">
        <v>2902</v>
      </c>
      <c r="D2902" t="str">
        <f t="shared" si="78"/>
        <v>62-Forest</v>
      </c>
      <c r="E2902" t="str">
        <f>VLOOKUP($D2902,metadata!$B$2:$S$500,2,0)</f>
        <v>EERTMOED, GE</v>
      </c>
      <c r="F2902" t="str">
        <f>VLOOKUP($D2902,metadata!$B$2:$S$500,3,0)</f>
        <v>EMBRYONIC DIAPAUSE IN PSOCID, PERIPSOCUS-QUADRIFASCIATUS - PHOTOPERIOD, TEMPERATURE, ONTOGENY AND GEOGRAPHIC VARIATION</v>
      </c>
      <c r="G2902" t="str">
        <f>VLOOKUP($D2902,metadata!$B$2:$S$500,4,0)</f>
        <v>10.1111/j.1365-3032.1978.tb00149.x</v>
      </c>
      <c r="H2902" t="str">
        <f>VLOOKUP($D2902,metadata!$B$2:$S$500,5,0)</f>
        <v>y-ask</v>
      </c>
      <c r="I2902" t="str">
        <f>VLOOKUP($D2902,metadata!$B$2:$S$500,6,0)</f>
        <v>a</v>
      </c>
      <c r="J2902" t="str">
        <f>VLOOKUP($D2902,metadata!$B$2:$S$500,7,0)</f>
        <v>i</v>
      </c>
      <c r="K2902">
        <f>VLOOKUP($D2902,metadata!$B$2:$S$500,8,0)</f>
        <v>15</v>
      </c>
      <c r="L2902">
        <f>VLOOKUP($D2902,metadata!$B$2:$S$500,9,0)</f>
        <v>12</v>
      </c>
      <c r="M2902" t="str">
        <f>VLOOKUP($D2902,metadata!$B$2:$S$500,10,0)</f>
        <v/>
      </c>
      <c r="N2902" t="str">
        <f>VLOOKUP($D2902,metadata!$B$2:$S$500,11,0)</f>
        <v>Peripsocus quadrifasciatus</v>
      </c>
      <c r="O2902" t="str">
        <f>VLOOKUP($D2902,metadata!$B$2:$S$500,12,0)</f>
        <v>psocoptera</v>
      </c>
      <c r="P2902" t="str">
        <f>VLOOKUP($D2902,metadata!$B$2:$S$500,13,0)</f>
        <v>Forest</v>
      </c>
      <c r="Q2902">
        <f>VLOOKUP($D2902,metadata!$B$2:$S$500,14,0)</f>
        <v>32.366666666666703</v>
      </c>
      <c r="R2902">
        <f>VLOOKUP($D2902,metadata!$B$2:$S$500,15,0)</f>
        <v>-89.475347999999997</v>
      </c>
      <c r="S2902" t="str">
        <f>VLOOKUP($D2902,metadata!$B$2:$S$500,16,0)</f>
        <v/>
      </c>
      <c r="T2902">
        <f>VLOOKUP($D2902,metadata!$B$2:$S$500,17,0)</f>
        <v>149</v>
      </c>
      <c r="U2902" t="str">
        <f>VLOOKUP($D2902,metadata!$B$2:$S$500,18,0)</f>
        <v/>
      </c>
      <c r="V2902" t="str">
        <f>VLOOKUP($D2902,metadata!$B$2:$Z$500,19,0)</f>
        <v/>
      </c>
      <c r="W2902" t="str">
        <f>VLOOKUP($D2902,metadata!$B$2:$Z$500,20,0)</f>
        <v/>
      </c>
      <c r="X2902" t="str">
        <f>VLOOKUP($D2902,metadata!$B$2:$Z$500,21,0)</f>
        <v/>
      </c>
      <c r="Y2902" t="str">
        <f>VLOOKUP($D2902,metadata!$B$2:$Z$500,22,0)</f>
        <v/>
      </c>
      <c r="Z2902" t="str">
        <f>VLOOKUP($D2902,metadata!$B$2:$Z$500,23,0)</f>
        <v/>
      </c>
      <c r="AA2902" t="str">
        <f>VLOOKUP($D2902,metadata!$B$2:$Z$500,24,0)</f>
        <v/>
      </c>
      <c r="AB2902" t="str">
        <f>VLOOKUP($D2902,metadata!$B$2:$Z$500,25,0)</f>
        <v/>
      </c>
      <c r="AF2902" t="str">
        <f>IF(AE2902="",V2902,AE2902)</f>
        <v/>
      </c>
    </row>
    <row r="2903" spans="3:32" x14ac:dyDescent="0.3">
      <c r="C2903">
        <v>2903</v>
      </c>
      <c r="D2903" t="str">
        <f t="shared" si="78"/>
        <v>62-Forest</v>
      </c>
      <c r="E2903" t="str">
        <f>VLOOKUP($D2903,metadata!$B$2:$S$500,2,0)</f>
        <v>EERTMOED, GE</v>
      </c>
      <c r="F2903" t="str">
        <f>VLOOKUP($D2903,metadata!$B$2:$S$500,3,0)</f>
        <v>EMBRYONIC DIAPAUSE IN PSOCID, PERIPSOCUS-QUADRIFASCIATUS - PHOTOPERIOD, TEMPERATURE, ONTOGENY AND GEOGRAPHIC VARIATION</v>
      </c>
      <c r="G2903" t="str">
        <f>VLOOKUP($D2903,metadata!$B$2:$S$500,4,0)</f>
        <v>10.1111/j.1365-3032.1978.tb00149.x</v>
      </c>
      <c r="H2903" t="str">
        <f>VLOOKUP($D2903,metadata!$B$2:$S$500,5,0)</f>
        <v>y-ask</v>
      </c>
      <c r="I2903" t="str">
        <f>VLOOKUP($D2903,metadata!$B$2:$S$500,6,0)</f>
        <v>a</v>
      </c>
      <c r="J2903" t="str">
        <f>VLOOKUP($D2903,metadata!$B$2:$S$500,7,0)</f>
        <v>i</v>
      </c>
      <c r="K2903">
        <f>VLOOKUP($D2903,metadata!$B$2:$S$500,8,0)</f>
        <v>15</v>
      </c>
      <c r="L2903">
        <f>VLOOKUP($D2903,metadata!$B$2:$S$500,9,0)</f>
        <v>12</v>
      </c>
      <c r="M2903" t="str">
        <f>VLOOKUP($D2903,metadata!$B$2:$S$500,10,0)</f>
        <v/>
      </c>
      <c r="N2903" t="str">
        <f>VLOOKUP($D2903,metadata!$B$2:$S$500,11,0)</f>
        <v>Peripsocus quadrifasciatus</v>
      </c>
      <c r="O2903" t="str">
        <f>VLOOKUP($D2903,metadata!$B$2:$S$500,12,0)</f>
        <v>psocoptera</v>
      </c>
      <c r="P2903" t="str">
        <f>VLOOKUP($D2903,metadata!$B$2:$S$500,13,0)</f>
        <v>Forest</v>
      </c>
      <c r="Q2903">
        <f>VLOOKUP($D2903,metadata!$B$2:$S$500,14,0)</f>
        <v>32.366666666666703</v>
      </c>
      <c r="R2903">
        <f>VLOOKUP($D2903,metadata!$B$2:$S$500,15,0)</f>
        <v>-89.475347999999997</v>
      </c>
      <c r="S2903" t="str">
        <f>VLOOKUP($D2903,metadata!$B$2:$S$500,16,0)</f>
        <v/>
      </c>
      <c r="T2903">
        <f>VLOOKUP($D2903,metadata!$B$2:$S$500,17,0)</f>
        <v>149</v>
      </c>
      <c r="U2903" t="str">
        <f>VLOOKUP($D2903,metadata!$B$2:$S$500,18,0)</f>
        <v/>
      </c>
      <c r="V2903" t="str">
        <f>VLOOKUP($D2903,metadata!$B$2:$Z$500,19,0)</f>
        <v/>
      </c>
      <c r="W2903" t="str">
        <f>VLOOKUP($D2903,metadata!$B$2:$Z$500,20,0)</f>
        <v/>
      </c>
      <c r="X2903" t="str">
        <f>VLOOKUP($D2903,metadata!$B$2:$Z$500,21,0)</f>
        <v/>
      </c>
      <c r="Y2903" t="str">
        <f>VLOOKUP($D2903,metadata!$B$2:$Z$500,22,0)</f>
        <v/>
      </c>
      <c r="Z2903" t="str">
        <f>VLOOKUP($D2903,metadata!$B$2:$Z$500,23,0)</f>
        <v/>
      </c>
      <c r="AA2903" t="str">
        <f>VLOOKUP($D2903,metadata!$B$2:$Z$500,24,0)</f>
        <v/>
      </c>
      <c r="AB2903" t="str">
        <f>VLOOKUP($D2903,metadata!$B$2:$Z$500,25,0)</f>
        <v/>
      </c>
      <c r="AF2903" t="str">
        <f>IF(AE2903="",V2903,AE2903)</f>
        <v/>
      </c>
    </row>
    <row r="2904" spans="3:32" x14ac:dyDescent="0.3">
      <c r="C2904">
        <v>2904</v>
      </c>
      <c r="D2904" t="str">
        <f t="shared" si="78"/>
        <v>62-Forest</v>
      </c>
      <c r="E2904" t="str">
        <f>VLOOKUP($D2904,metadata!$B$2:$S$500,2,0)</f>
        <v>EERTMOED, GE</v>
      </c>
      <c r="F2904" t="str">
        <f>VLOOKUP($D2904,metadata!$B$2:$S$500,3,0)</f>
        <v>EMBRYONIC DIAPAUSE IN PSOCID, PERIPSOCUS-QUADRIFASCIATUS - PHOTOPERIOD, TEMPERATURE, ONTOGENY AND GEOGRAPHIC VARIATION</v>
      </c>
      <c r="G2904" t="str">
        <f>VLOOKUP($D2904,metadata!$B$2:$S$500,4,0)</f>
        <v>10.1111/j.1365-3032.1978.tb00149.x</v>
      </c>
      <c r="H2904" t="str">
        <f>VLOOKUP($D2904,metadata!$B$2:$S$500,5,0)</f>
        <v>y-ask</v>
      </c>
      <c r="I2904" t="str">
        <f>VLOOKUP($D2904,metadata!$B$2:$S$500,6,0)</f>
        <v>a</v>
      </c>
      <c r="J2904" t="str">
        <f>VLOOKUP($D2904,metadata!$B$2:$S$500,7,0)</f>
        <v>i</v>
      </c>
      <c r="K2904">
        <f>VLOOKUP($D2904,metadata!$B$2:$S$500,8,0)</f>
        <v>15</v>
      </c>
      <c r="L2904">
        <f>VLOOKUP($D2904,metadata!$B$2:$S$500,9,0)</f>
        <v>12</v>
      </c>
      <c r="M2904" t="str">
        <f>VLOOKUP($D2904,metadata!$B$2:$S$500,10,0)</f>
        <v/>
      </c>
      <c r="N2904" t="str">
        <f>VLOOKUP($D2904,metadata!$B$2:$S$500,11,0)</f>
        <v>Peripsocus quadrifasciatus</v>
      </c>
      <c r="O2904" t="str">
        <f>VLOOKUP($D2904,metadata!$B$2:$S$500,12,0)</f>
        <v>psocoptera</v>
      </c>
      <c r="P2904" t="str">
        <f>VLOOKUP($D2904,metadata!$B$2:$S$500,13,0)</f>
        <v>Forest</v>
      </c>
      <c r="Q2904">
        <f>VLOOKUP($D2904,metadata!$B$2:$S$500,14,0)</f>
        <v>32.366666666666703</v>
      </c>
      <c r="R2904">
        <f>VLOOKUP($D2904,metadata!$B$2:$S$500,15,0)</f>
        <v>-89.475347999999997</v>
      </c>
      <c r="S2904" t="str">
        <f>VLOOKUP($D2904,metadata!$B$2:$S$500,16,0)</f>
        <v/>
      </c>
      <c r="T2904">
        <f>VLOOKUP($D2904,metadata!$B$2:$S$500,17,0)</f>
        <v>149</v>
      </c>
      <c r="U2904" t="str">
        <f>VLOOKUP($D2904,metadata!$B$2:$S$500,18,0)</f>
        <v/>
      </c>
      <c r="V2904" t="str">
        <f>VLOOKUP($D2904,metadata!$B$2:$Z$500,19,0)</f>
        <v/>
      </c>
      <c r="W2904" t="str">
        <f>VLOOKUP($D2904,metadata!$B$2:$Z$500,20,0)</f>
        <v/>
      </c>
      <c r="X2904" t="str">
        <f>VLOOKUP($D2904,metadata!$B$2:$Z$500,21,0)</f>
        <v/>
      </c>
      <c r="Y2904" t="str">
        <f>VLOOKUP($D2904,metadata!$B$2:$Z$500,22,0)</f>
        <v/>
      </c>
      <c r="Z2904" t="str">
        <f>VLOOKUP($D2904,metadata!$B$2:$Z$500,23,0)</f>
        <v/>
      </c>
      <c r="AA2904" t="str">
        <f>VLOOKUP($D2904,metadata!$B$2:$Z$500,24,0)</f>
        <v/>
      </c>
      <c r="AB2904" t="str">
        <f>VLOOKUP($D2904,metadata!$B$2:$Z$500,25,0)</f>
        <v/>
      </c>
      <c r="AF2904" t="str">
        <f>IF(AE2904="",V2904,AE2904)</f>
        <v/>
      </c>
    </row>
    <row r="2905" spans="3:32" x14ac:dyDescent="0.3">
      <c r="C2905">
        <v>2905</v>
      </c>
      <c r="D2905" t="str">
        <f t="shared" si="78"/>
        <v>62-Forest</v>
      </c>
      <c r="E2905" t="str">
        <f>VLOOKUP($D2905,metadata!$B$2:$S$500,2,0)</f>
        <v>EERTMOED, GE</v>
      </c>
      <c r="F2905" t="str">
        <f>VLOOKUP($D2905,metadata!$B$2:$S$500,3,0)</f>
        <v>EMBRYONIC DIAPAUSE IN PSOCID, PERIPSOCUS-QUADRIFASCIATUS - PHOTOPERIOD, TEMPERATURE, ONTOGENY AND GEOGRAPHIC VARIATION</v>
      </c>
      <c r="G2905" t="str">
        <f>VLOOKUP($D2905,metadata!$B$2:$S$500,4,0)</f>
        <v>10.1111/j.1365-3032.1978.tb00149.x</v>
      </c>
      <c r="H2905" t="str">
        <f>VLOOKUP($D2905,metadata!$B$2:$S$500,5,0)</f>
        <v>y-ask</v>
      </c>
      <c r="I2905" t="str">
        <f>VLOOKUP($D2905,metadata!$B$2:$S$500,6,0)</f>
        <v>a</v>
      </c>
      <c r="J2905" t="str">
        <f>VLOOKUP($D2905,metadata!$B$2:$S$500,7,0)</f>
        <v>i</v>
      </c>
      <c r="K2905">
        <f>VLOOKUP($D2905,metadata!$B$2:$S$500,8,0)</f>
        <v>15</v>
      </c>
      <c r="L2905">
        <f>VLOOKUP($D2905,metadata!$B$2:$S$500,9,0)</f>
        <v>12</v>
      </c>
      <c r="M2905" t="str">
        <f>VLOOKUP($D2905,metadata!$B$2:$S$500,10,0)</f>
        <v/>
      </c>
      <c r="N2905" t="str">
        <f>VLOOKUP($D2905,metadata!$B$2:$S$500,11,0)</f>
        <v>Peripsocus quadrifasciatus</v>
      </c>
      <c r="O2905" t="str">
        <f>VLOOKUP($D2905,metadata!$B$2:$S$500,12,0)</f>
        <v>psocoptera</v>
      </c>
      <c r="P2905" t="str">
        <f>VLOOKUP($D2905,metadata!$B$2:$S$500,13,0)</f>
        <v>Forest</v>
      </c>
      <c r="Q2905">
        <f>VLOOKUP($D2905,metadata!$B$2:$S$500,14,0)</f>
        <v>32.366666666666703</v>
      </c>
      <c r="R2905">
        <f>VLOOKUP($D2905,metadata!$B$2:$S$500,15,0)</f>
        <v>-89.475347999999997</v>
      </c>
      <c r="S2905" t="str">
        <f>VLOOKUP($D2905,metadata!$B$2:$S$500,16,0)</f>
        <v/>
      </c>
      <c r="T2905">
        <f>VLOOKUP($D2905,metadata!$B$2:$S$500,17,0)</f>
        <v>149</v>
      </c>
      <c r="U2905" t="str">
        <f>VLOOKUP($D2905,metadata!$B$2:$S$500,18,0)</f>
        <v/>
      </c>
      <c r="V2905" t="str">
        <f>VLOOKUP($D2905,metadata!$B$2:$Z$500,19,0)</f>
        <v/>
      </c>
      <c r="W2905" t="str">
        <f>VLOOKUP($D2905,metadata!$B$2:$Z$500,20,0)</f>
        <v/>
      </c>
      <c r="X2905" t="str">
        <f>VLOOKUP($D2905,metadata!$B$2:$Z$500,21,0)</f>
        <v/>
      </c>
      <c r="Y2905" t="str">
        <f>VLOOKUP($D2905,metadata!$B$2:$Z$500,22,0)</f>
        <v/>
      </c>
      <c r="Z2905" t="str">
        <f>VLOOKUP($D2905,metadata!$B$2:$Z$500,23,0)</f>
        <v/>
      </c>
      <c r="AA2905" t="str">
        <f>VLOOKUP($D2905,metadata!$B$2:$Z$500,24,0)</f>
        <v/>
      </c>
      <c r="AB2905" t="str">
        <f>VLOOKUP($D2905,metadata!$B$2:$Z$500,25,0)</f>
        <v/>
      </c>
      <c r="AF2905" t="str">
        <f>IF(AE2905="",V2905,AE2905)</f>
        <v/>
      </c>
    </row>
    <row r="2906" spans="3:32" x14ac:dyDescent="0.3">
      <c r="C2906">
        <v>2906</v>
      </c>
      <c r="D2906" t="str">
        <f t="shared" si="78"/>
        <v>62-Forest</v>
      </c>
      <c r="E2906" t="str">
        <f>VLOOKUP($D2906,metadata!$B$2:$S$500,2,0)</f>
        <v>EERTMOED, GE</v>
      </c>
      <c r="F2906" t="str">
        <f>VLOOKUP($D2906,metadata!$B$2:$S$500,3,0)</f>
        <v>EMBRYONIC DIAPAUSE IN PSOCID, PERIPSOCUS-QUADRIFASCIATUS - PHOTOPERIOD, TEMPERATURE, ONTOGENY AND GEOGRAPHIC VARIATION</v>
      </c>
      <c r="G2906" t="str">
        <f>VLOOKUP($D2906,metadata!$B$2:$S$500,4,0)</f>
        <v>10.1111/j.1365-3032.1978.tb00149.x</v>
      </c>
      <c r="H2906" t="str">
        <f>VLOOKUP($D2906,metadata!$B$2:$S$500,5,0)</f>
        <v>y-ask</v>
      </c>
      <c r="I2906" t="str">
        <f>VLOOKUP($D2906,metadata!$B$2:$S$500,6,0)</f>
        <v>a</v>
      </c>
      <c r="J2906" t="str">
        <f>VLOOKUP($D2906,metadata!$B$2:$S$500,7,0)</f>
        <v>i</v>
      </c>
      <c r="K2906">
        <f>VLOOKUP($D2906,metadata!$B$2:$S$500,8,0)</f>
        <v>15</v>
      </c>
      <c r="L2906">
        <f>VLOOKUP($D2906,metadata!$B$2:$S$500,9,0)</f>
        <v>12</v>
      </c>
      <c r="M2906" t="str">
        <f>VLOOKUP($D2906,metadata!$B$2:$S$500,10,0)</f>
        <v/>
      </c>
      <c r="N2906" t="str">
        <f>VLOOKUP($D2906,metadata!$B$2:$S$500,11,0)</f>
        <v>Peripsocus quadrifasciatus</v>
      </c>
      <c r="O2906" t="str">
        <f>VLOOKUP($D2906,metadata!$B$2:$S$500,12,0)</f>
        <v>psocoptera</v>
      </c>
      <c r="P2906" t="str">
        <f>VLOOKUP($D2906,metadata!$B$2:$S$500,13,0)</f>
        <v>Forest</v>
      </c>
      <c r="Q2906">
        <f>VLOOKUP($D2906,metadata!$B$2:$S$500,14,0)</f>
        <v>32.366666666666703</v>
      </c>
      <c r="R2906">
        <f>VLOOKUP($D2906,metadata!$B$2:$S$500,15,0)</f>
        <v>-89.475347999999997</v>
      </c>
      <c r="S2906" t="str">
        <f>VLOOKUP($D2906,metadata!$B$2:$S$500,16,0)</f>
        <v/>
      </c>
      <c r="T2906">
        <f>VLOOKUP($D2906,metadata!$B$2:$S$500,17,0)</f>
        <v>149</v>
      </c>
      <c r="U2906" t="str">
        <f>VLOOKUP($D2906,metadata!$B$2:$S$500,18,0)</f>
        <v/>
      </c>
      <c r="V2906" t="str">
        <f>VLOOKUP($D2906,metadata!$B$2:$Z$500,19,0)</f>
        <v/>
      </c>
      <c r="W2906" t="str">
        <f>VLOOKUP($D2906,metadata!$B$2:$Z$500,20,0)</f>
        <v/>
      </c>
      <c r="X2906" t="str">
        <f>VLOOKUP($D2906,metadata!$B$2:$Z$500,21,0)</f>
        <v/>
      </c>
      <c r="Y2906" t="str">
        <f>VLOOKUP($D2906,metadata!$B$2:$Z$500,22,0)</f>
        <v/>
      </c>
      <c r="Z2906" t="str">
        <f>VLOOKUP($D2906,metadata!$B$2:$Z$500,23,0)</f>
        <v/>
      </c>
      <c r="AA2906" t="str">
        <f>VLOOKUP($D2906,metadata!$B$2:$Z$500,24,0)</f>
        <v/>
      </c>
      <c r="AB2906" t="str">
        <f>VLOOKUP($D2906,metadata!$B$2:$Z$500,25,0)</f>
        <v/>
      </c>
      <c r="AF2906" t="str">
        <f>IF(AE2906="",V2906,AE2906)</f>
        <v/>
      </c>
    </row>
    <row r="2907" spans="3:32" x14ac:dyDescent="0.3">
      <c r="C2907">
        <v>2907</v>
      </c>
      <c r="D2907" t="str">
        <f t="shared" si="78"/>
        <v>62-Forest</v>
      </c>
      <c r="E2907" t="str">
        <f>VLOOKUP($D2907,metadata!$B$2:$S$500,2,0)</f>
        <v>EERTMOED, GE</v>
      </c>
      <c r="F2907" t="str">
        <f>VLOOKUP($D2907,metadata!$B$2:$S$500,3,0)</f>
        <v>EMBRYONIC DIAPAUSE IN PSOCID, PERIPSOCUS-QUADRIFASCIATUS - PHOTOPERIOD, TEMPERATURE, ONTOGENY AND GEOGRAPHIC VARIATION</v>
      </c>
      <c r="G2907" t="str">
        <f>VLOOKUP($D2907,metadata!$B$2:$S$500,4,0)</f>
        <v>10.1111/j.1365-3032.1978.tb00149.x</v>
      </c>
      <c r="H2907" t="str">
        <f>VLOOKUP($D2907,metadata!$B$2:$S$500,5,0)</f>
        <v>y-ask</v>
      </c>
      <c r="I2907" t="str">
        <f>VLOOKUP($D2907,metadata!$B$2:$S$500,6,0)</f>
        <v>a</v>
      </c>
      <c r="J2907" t="str">
        <f>VLOOKUP($D2907,metadata!$B$2:$S$500,7,0)</f>
        <v>i</v>
      </c>
      <c r="K2907">
        <f>VLOOKUP($D2907,metadata!$B$2:$S$500,8,0)</f>
        <v>15</v>
      </c>
      <c r="L2907">
        <f>VLOOKUP($D2907,metadata!$B$2:$S$500,9,0)</f>
        <v>12</v>
      </c>
      <c r="M2907" t="str">
        <f>VLOOKUP($D2907,metadata!$B$2:$S$500,10,0)</f>
        <v/>
      </c>
      <c r="N2907" t="str">
        <f>VLOOKUP($D2907,metadata!$B$2:$S$500,11,0)</f>
        <v>Peripsocus quadrifasciatus</v>
      </c>
      <c r="O2907" t="str">
        <f>VLOOKUP($D2907,metadata!$B$2:$S$500,12,0)</f>
        <v>psocoptera</v>
      </c>
      <c r="P2907" t="str">
        <f>VLOOKUP($D2907,metadata!$B$2:$S$500,13,0)</f>
        <v>Forest</v>
      </c>
      <c r="Q2907">
        <f>VLOOKUP($D2907,metadata!$B$2:$S$500,14,0)</f>
        <v>32.366666666666703</v>
      </c>
      <c r="R2907">
        <f>VLOOKUP($D2907,metadata!$B$2:$S$500,15,0)</f>
        <v>-89.475347999999997</v>
      </c>
      <c r="S2907" t="str">
        <f>VLOOKUP($D2907,metadata!$B$2:$S$500,16,0)</f>
        <v/>
      </c>
      <c r="T2907">
        <f>VLOOKUP($D2907,metadata!$B$2:$S$500,17,0)</f>
        <v>149</v>
      </c>
      <c r="U2907" t="str">
        <f>VLOOKUP($D2907,metadata!$B$2:$S$500,18,0)</f>
        <v/>
      </c>
      <c r="V2907" t="str">
        <f>VLOOKUP($D2907,metadata!$B$2:$Z$500,19,0)</f>
        <v/>
      </c>
      <c r="W2907" t="str">
        <f>VLOOKUP($D2907,metadata!$B$2:$Z$500,20,0)</f>
        <v/>
      </c>
      <c r="X2907" t="str">
        <f>VLOOKUP($D2907,metadata!$B$2:$Z$500,21,0)</f>
        <v/>
      </c>
      <c r="Y2907" t="str">
        <f>VLOOKUP($D2907,metadata!$B$2:$Z$500,22,0)</f>
        <v/>
      </c>
      <c r="Z2907" t="str">
        <f>VLOOKUP($D2907,metadata!$B$2:$Z$500,23,0)</f>
        <v/>
      </c>
      <c r="AA2907" t="str">
        <f>VLOOKUP($D2907,metadata!$B$2:$Z$500,24,0)</f>
        <v/>
      </c>
      <c r="AB2907" t="str">
        <f>VLOOKUP($D2907,metadata!$B$2:$Z$500,25,0)</f>
        <v/>
      </c>
      <c r="AF2907" t="str">
        <f>IF(AE2907="",V2907,AE2907)</f>
        <v/>
      </c>
    </row>
    <row r="2908" spans="3:32" x14ac:dyDescent="0.3">
      <c r="C2908">
        <v>2908</v>
      </c>
      <c r="D2908" t="str">
        <f t="shared" si="78"/>
        <v>62-Forest</v>
      </c>
      <c r="E2908" t="str">
        <f>VLOOKUP($D2908,metadata!$B$2:$S$500,2,0)</f>
        <v>EERTMOED, GE</v>
      </c>
      <c r="F2908" t="str">
        <f>VLOOKUP($D2908,metadata!$B$2:$S$500,3,0)</f>
        <v>EMBRYONIC DIAPAUSE IN PSOCID, PERIPSOCUS-QUADRIFASCIATUS - PHOTOPERIOD, TEMPERATURE, ONTOGENY AND GEOGRAPHIC VARIATION</v>
      </c>
      <c r="G2908" t="str">
        <f>VLOOKUP($D2908,metadata!$B$2:$S$500,4,0)</f>
        <v>10.1111/j.1365-3032.1978.tb00149.x</v>
      </c>
      <c r="H2908" t="str">
        <f>VLOOKUP($D2908,metadata!$B$2:$S$500,5,0)</f>
        <v>y-ask</v>
      </c>
      <c r="I2908" t="str">
        <f>VLOOKUP($D2908,metadata!$B$2:$S$500,6,0)</f>
        <v>a</v>
      </c>
      <c r="J2908" t="str">
        <f>VLOOKUP($D2908,metadata!$B$2:$S$500,7,0)</f>
        <v>i</v>
      </c>
      <c r="K2908">
        <f>VLOOKUP($D2908,metadata!$B$2:$S$500,8,0)</f>
        <v>15</v>
      </c>
      <c r="L2908">
        <f>VLOOKUP($D2908,metadata!$B$2:$S$500,9,0)</f>
        <v>12</v>
      </c>
      <c r="M2908" t="str">
        <f>VLOOKUP($D2908,metadata!$B$2:$S$500,10,0)</f>
        <v/>
      </c>
      <c r="N2908" t="str">
        <f>VLOOKUP($D2908,metadata!$B$2:$S$500,11,0)</f>
        <v>Peripsocus quadrifasciatus</v>
      </c>
      <c r="O2908" t="str">
        <f>VLOOKUP($D2908,metadata!$B$2:$S$500,12,0)</f>
        <v>psocoptera</v>
      </c>
      <c r="P2908" t="str">
        <f>VLOOKUP($D2908,metadata!$B$2:$S$500,13,0)</f>
        <v>Forest</v>
      </c>
      <c r="Q2908">
        <f>VLOOKUP($D2908,metadata!$B$2:$S$500,14,0)</f>
        <v>32.366666666666703</v>
      </c>
      <c r="R2908">
        <f>VLOOKUP($D2908,metadata!$B$2:$S$500,15,0)</f>
        <v>-89.475347999999997</v>
      </c>
      <c r="S2908" t="str">
        <f>VLOOKUP($D2908,metadata!$B$2:$S$500,16,0)</f>
        <v/>
      </c>
      <c r="T2908">
        <f>VLOOKUP($D2908,metadata!$B$2:$S$500,17,0)</f>
        <v>149</v>
      </c>
      <c r="U2908" t="str">
        <f>VLOOKUP($D2908,metadata!$B$2:$S$500,18,0)</f>
        <v/>
      </c>
      <c r="V2908" t="str">
        <f>VLOOKUP($D2908,metadata!$B$2:$Z$500,19,0)</f>
        <v/>
      </c>
      <c r="W2908" t="str">
        <f>VLOOKUP($D2908,metadata!$B$2:$Z$500,20,0)</f>
        <v/>
      </c>
      <c r="X2908" t="str">
        <f>VLOOKUP($D2908,metadata!$B$2:$Z$500,21,0)</f>
        <v/>
      </c>
      <c r="Y2908" t="str">
        <f>VLOOKUP($D2908,metadata!$B$2:$Z$500,22,0)</f>
        <v/>
      </c>
      <c r="Z2908" t="str">
        <f>VLOOKUP($D2908,metadata!$B$2:$Z$500,23,0)</f>
        <v/>
      </c>
      <c r="AA2908" t="str">
        <f>VLOOKUP($D2908,metadata!$B$2:$Z$500,24,0)</f>
        <v/>
      </c>
      <c r="AB2908" t="str">
        <f>VLOOKUP($D2908,metadata!$B$2:$Z$500,25,0)</f>
        <v/>
      </c>
      <c r="AF2908" t="str">
        <f>IF(AE2908="",V2908,AE2908)</f>
        <v/>
      </c>
    </row>
    <row r="2909" spans="3:32" x14ac:dyDescent="0.3">
      <c r="C2909">
        <v>2909</v>
      </c>
      <c r="D2909" t="str">
        <f t="shared" si="78"/>
        <v>62-Forest</v>
      </c>
      <c r="E2909" t="str">
        <f>VLOOKUP($D2909,metadata!$B$2:$S$500,2,0)</f>
        <v>EERTMOED, GE</v>
      </c>
      <c r="F2909" t="str">
        <f>VLOOKUP($D2909,metadata!$B$2:$S$500,3,0)</f>
        <v>EMBRYONIC DIAPAUSE IN PSOCID, PERIPSOCUS-QUADRIFASCIATUS - PHOTOPERIOD, TEMPERATURE, ONTOGENY AND GEOGRAPHIC VARIATION</v>
      </c>
      <c r="G2909" t="str">
        <f>VLOOKUP($D2909,metadata!$B$2:$S$500,4,0)</f>
        <v>10.1111/j.1365-3032.1978.tb00149.x</v>
      </c>
      <c r="H2909" t="str">
        <f>VLOOKUP($D2909,metadata!$B$2:$S$500,5,0)</f>
        <v>y-ask</v>
      </c>
      <c r="I2909" t="str">
        <f>VLOOKUP($D2909,metadata!$B$2:$S$500,6,0)</f>
        <v>a</v>
      </c>
      <c r="J2909" t="str">
        <f>VLOOKUP($D2909,metadata!$B$2:$S$500,7,0)</f>
        <v>i</v>
      </c>
      <c r="K2909">
        <f>VLOOKUP($D2909,metadata!$B$2:$S$500,8,0)</f>
        <v>15</v>
      </c>
      <c r="L2909">
        <f>VLOOKUP($D2909,metadata!$B$2:$S$500,9,0)</f>
        <v>12</v>
      </c>
      <c r="M2909" t="str">
        <f>VLOOKUP($D2909,metadata!$B$2:$S$500,10,0)</f>
        <v/>
      </c>
      <c r="N2909" t="str">
        <f>VLOOKUP($D2909,metadata!$B$2:$S$500,11,0)</f>
        <v>Peripsocus quadrifasciatus</v>
      </c>
      <c r="O2909" t="str">
        <f>VLOOKUP($D2909,metadata!$B$2:$S$500,12,0)</f>
        <v>psocoptera</v>
      </c>
      <c r="P2909" t="str">
        <f>VLOOKUP($D2909,metadata!$B$2:$S$500,13,0)</f>
        <v>Forest</v>
      </c>
      <c r="Q2909">
        <f>VLOOKUP($D2909,metadata!$B$2:$S$500,14,0)</f>
        <v>32.366666666666703</v>
      </c>
      <c r="R2909">
        <f>VLOOKUP($D2909,metadata!$B$2:$S$500,15,0)</f>
        <v>-89.475347999999997</v>
      </c>
      <c r="S2909" t="str">
        <f>VLOOKUP($D2909,metadata!$B$2:$S$500,16,0)</f>
        <v/>
      </c>
      <c r="T2909">
        <f>VLOOKUP($D2909,metadata!$B$2:$S$500,17,0)</f>
        <v>149</v>
      </c>
      <c r="U2909" t="str">
        <f>VLOOKUP($D2909,metadata!$B$2:$S$500,18,0)</f>
        <v/>
      </c>
      <c r="V2909" t="str">
        <f>VLOOKUP($D2909,metadata!$B$2:$Z$500,19,0)</f>
        <v/>
      </c>
      <c r="W2909" t="str">
        <f>VLOOKUP($D2909,metadata!$B$2:$Z$500,20,0)</f>
        <v/>
      </c>
      <c r="X2909" t="str">
        <f>VLOOKUP($D2909,metadata!$B$2:$Z$500,21,0)</f>
        <v/>
      </c>
      <c r="Y2909" t="str">
        <f>VLOOKUP($D2909,metadata!$B$2:$Z$500,22,0)</f>
        <v/>
      </c>
      <c r="Z2909" t="str">
        <f>VLOOKUP($D2909,metadata!$B$2:$Z$500,23,0)</f>
        <v/>
      </c>
      <c r="AA2909" t="str">
        <f>VLOOKUP($D2909,metadata!$B$2:$Z$500,24,0)</f>
        <v/>
      </c>
      <c r="AB2909" t="str">
        <f>VLOOKUP($D2909,metadata!$B$2:$Z$500,25,0)</f>
        <v/>
      </c>
      <c r="AF2909" t="str">
        <f>IF(AE2909="",V2909,AE2909)</f>
        <v/>
      </c>
    </row>
    <row r="2910" spans="3:32" x14ac:dyDescent="0.3">
      <c r="C2910">
        <v>2910</v>
      </c>
      <c r="D2910" t="str">
        <f t="shared" si="78"/>
        <v>62-Forest</v>
      </c>
      <c r="E2910" t="str">
        <f>VLOOKUP($D2910,metadata!$B$2:$S$500,2,0)</f>
        <v>EERTMOED, GE</v>
      </c>
      <c r="F2910" t="str">
        <f>VLOOKUP($D2910,metadata!$B$2:$S$500,3,0)</f>
        <v>EMBRYONIC DIAPAUSE IN PSOCID, PERIPSOCUS-QUADRIFASCIATUS - PHOTOPERIOD, TEMPERATURE, ONTOGENY AND GEOGRAPHIC VARIATION</v>
      </c>
      <c r="G2910" t="str">
        <f>VLOOKUP($D2910,metadata!$B$2:$S$500,4,0)</f>
        <v>10.1111/j.1365-3032.1978.tb00149.x</v>
      </c>
      <c r="H2910" t="str">
        <f>VLOOKUP($D2910,metadata!$B$2:$S$500,5,0)</f>
        <v>y-ask</v>
      </c>
      <c r="I2910" t="str">
        <f>VLOOKUP($D2910,metadata!$B$2:$S$500,6,0)</f>
        <v>a</v>
      </c>
      <c r="J2910" t="str">
        <f>VLOOKUP($D2910,metadata!$B$2:$S$500,7,0)</f>
        <v>i</v>
      </c>
      <c r="K2910">
        <f>VLOOKUP($D2910,metadata!$B$2:$S$500,8,0)</f>
        <v>15</v>
      </c>
      <c r="L2910">
        <f>VLOOKUP($D2910,metadata!$B$2:$S$500,9,0)</f>
        <v>12</v>
      </c>
      <c r="M2910" t="str">
        <f>VLOOKUP($D2910,metadata!$B$2:$S$500,10,0)</f>
        <v/>
      </c>
      <c r="N2910" t="str">
        <f>VLOOKUP($D2910,metadata!$B$2:$S$500,11,0)</f>
        <v>Peripsocus quadrifasciatus</v>
      </c>
      <c r="O2910" t="str">
        <f>VLOOKUP($D2910,metadata!$B$2:$S$500,12,0)</f>
        <v>psocoptera</v>
      </c>
      <c r="P2910" t="str">
        <f>VLOOKUP($D2910,metadata!$B$2:$S$500,13,0)</f>
        <v>Forest</v>
      </c>
      <c r="Q2910">
        <f>VLOOKUP($D2910,metadata!$B$2:$S$500,14,0)</f>
        <v>32.366666666666703</v>
      </c>
      <c r="R2910">
        <f>VLOOKUP($D2910,metadata!$B$2:$S$500,15,0)</f>
        <v>-89.475347999999997</v>
      </c>
      <c r="S2910" t="str">
        <f>VLOOKUP($D2910,metadata!$B$2:$S$500,16,0)</f>
        <v/>
      </c>
      <c r="T2910">
        <f>VLOOKUP($D2910,metadata!$B$2:$S$500,17,0)</f>
        <v>149</v>
      </c>
      <c r="U2910" t="str">
        <f>VLOOKUP($D2910,metadata!$B$2:$S$500,18,0)</f>
        <v/>
      </c>
      <c r="V2910" t="str">
        <f>VLOOKUP($D2910,metadata!$B$2:$Z$500,19,0)</f>
        <v/>
      </c>
      <c r="W2910" t="str">
        <f>VLOOKUP($D2910,metadata!$B$2:$Z$500,20,0)</f>
        <v/>
      </c>
      <c r="X2910" t="str">
        <f>VLOOKUP($D2910,metadata!$B$2:$Z$500,21,0)</f>
        <v/>
      </c>
      <c r="Y2910" t="str">
        <f>VLOOKUP($D2910,metadata!$B$2:$Z$500,22,0)</f>
        <v/>
      </c>
      <c r="Z2910" t="str">
        <f>VLOOKUP($D2910,metadata!$B$2:$Z$500,23,0)</f>
        <v/>
      </c>
      <c r="AA2910" t="str">
        <f>VLOOKUP($D2910,metadata!$B$2:$Z$500,24,0)</f>
        <v/>
      </c>
      <c r="AB2910" t="str">
        <f>VLOOKUP($D2910,metadata!$B$2:$Z$500,25,0)</f>
        <v/>
      </c>
      <c r="AF2910" t="str">
        <f>IF(AE2910="",V2910,AE2910)</f>
        <v/>
      </c>
    </row>
    <row r="2911" spans="3:32" x14ac:dyDescent="0.3">
      <c r="C2911">
        <v>2911</v>
      </c>
      <c r="D2911" t="str">
        <f t="shared" si="78"/>
        <v>62-Forest</v>
      </c>
      <c r="E2911" t="str">
        <f>VLOOKUP($D2911,metadata!$B$2:$S$500,2,0)</f>
        <v>EERTMOED, GE</v>
      </c>
      <c r="F2911" t="str">
        <f>VLOOKUP($D2911,metadata!$B$2:$S$500,3,0)</f>
        <v>EMBRYONIC DIAPAUSE IN PSOCID, PERIPSOCUS-QUADRIFASCIATUS - PHOTOPERIOD, TEMPERATURE, ONTOGENY AND GEOGRAPHIC VARIATION</v>
      </c>
      <c r="G2911" t="str">
        <f>VLOOKUP($D2911,metadata!$B$2:$S$500,4,0)</f>
        <v>10.1111/j.1365-3032.1978.tb00149.x</v>
      </c>
      <c r="H2911" t="str">
        <f>VLOOKUP($D2911,metadata!$B$2:$S$500,5,0)</f>
        <v>y-ask</v>
      </c>
      <c r="I2911" t="str">
        <f>VLOOKUP($D2911,metadata!$B$2:$S$500,6,0)</f>
        <v>a</v>
      </c>
      <c r="J2911" t="str">
        <f>VLOOKUP($D2911,metadata!$B$2:$S$500,7,0)</f>
        <v>i</v>
      </c>
      <c r="K2911">
        <f>VLOOKUP($D2911,metadata!$B$2:$S$500,8,0)</f>
        <v>15</v>
      </c>
      <c r="L2911">
        <f>VLOOKUP($D2911,metadata!$B$2:$S$500,9,0)</f>
        <v>12</v>
      </c>
      <c r="M2911" t="str">
        <f>VLOOKUP($D2911,metadata!$B$2:$S$500,10,0)</f>
        <v/>
      </c>
      <c r="N2911" t="str">
        <f>VLOOKUP($D2911,metadata!$B$2:$S$500,11,0)</f>
        <v>Peripsocus quadrifasciatus</v>
      </c>
      <c r="O2911" t="str">
        <f>VLOOKUP($D2911,metadata!$B$2:$S$500,12,0)</f>
        <v>psocoptera</v>
      </c>
      <c r="P2911" t="str">
        <f>VLOOKUP($D2911,metadata!$B$2:$S$500,13,0)</f>
        <v>Forest</v>
      </c>
      <c r="Q2911">
        <f>VLOOKUP($D2911,metadata!$B$2:$S$500,14,0)</f>
        <v>32.366666666666703</v>
      </c>
      <c r="R2911">
        <f>VLOOKUP($D2911,metadata!$B$2:$S$500,15,0)</f>
        <v>-89.475347999999997</v>
      </c>
      <c r="S2911" t="str">
        <f>VLOOKUP($D2911,metadata!$B$2:$S$500,16,0)</f>
        <v/>
      </c>
      <c r="T2911">
        <f>VLOOKUP($D2911,metadata!$B$2:$S$500,17,0)</f>
        <v>149</v>
      </c>
      <c r="U2911" t="str">
        <f>VLOOKUP($D2911,metadata!$B$2:$S$500,18,0)</f>
        <v/>
      </c>
      <c r="V2911" t="str">
        <f>VLOOKUP($D2911,metadata!$B$2:$Z$500,19,0)</f>
        <v/>
      </c>
      <c r="W2911" t="str">
        <f>VLOOKUP($D2911,metadata!$B$2:$Z$500,20,0)</f>
        <v/>
      </c>
      <c r="X2911" t="str">
        <f>VLOOKUP($D2911,metadata!$B$2:$Z$500,21,0)</f>
        <v/>
      </c>
      <c r="Y2911" t="str">
        <f>VLOOKUP($D2911,metadata!$B$2:$Z$500,22,0)</f>
        <v/>
      </c>
      <c r="Z2911" t="str">
        <f>VLOOKUP($D2911,metadata!$B$2:$Z$500,23,0)</f>
        <v/>
      </c>
      <c r="AA2911" t="str">
        <f>VLOOKUP($D2911,metadata!$B$2:$Z$500,24,0)</f>
        <v/>
      </c>
      <c r="AB2911" t="str">
        <f>VLOOKUP($D2911,metadata!$B$2:$Z$500,25,0)</f>
        <v/>
      </c>
      <c r="AF2911" t="str">
        <f>IF(AE2911="",V2911,AE2911)</f>
        <v/>
      </c>
    </row>
    <row r="2912" spans="3:32" x14ac:dyDescent="0.3">
      <c r="C2912">
        <v>2912</v>
      </c>
      <c r="D2912" t="str">
        <f t="shared" si="78"/>
        <v>62-Grove_hill</v>
      </c>
      <c r="E2912" t="str">
        <f>VLOOKUP($D2912,metadata!$B$2:$S$500,2,0)</f>
        <v>EERTMOED, GE</v>
      </c>
      <c r="F2912" t="str">
        <f>VLOOKUP($D2912,metadata!$B$2:$S$500,3,0)</f>
        <v>EMBRYONIC DIAPAUSE IN PSOCID, PERIPSOCUS-QUADRIFASCIATUS - PHOTOPERIOD, TEMPERATURE, ONTOGENY AND GEOGRAPHIC VARIATION</v>
      </c>
      <c r="G2912" t="str">
        <f>VLOOKUP($D2912,metadata!$B$2:$S$500,4,0)</f>
        <v>10.1111/j.1365-3032.1978.tb00149.x</v>
      </c>
      <c r="H2912" t="str">
        <f>VLOOKUP($D2912,metadata!$B$2:$S$500,5,0)</f>
        <v>y-ask</v>
      </c>
      <c r="I2912" t="str">
        <f>VLOOKUP($D2912,metadata!$B$2:$S$500,6,0)</f>
        <v>a</v>
      </c>
      <c r="J2912" t="str">
        <f>VLOOKUP($D2912,metadata!$B$2:$S$500,7,0)</f>
        <v>i</v>
      </c>
      <c r="K2912">
        <f>VLOOKUP($D2912,metadata!$B$2:$S$500,8,0)</f>
        <v>15</v>
      </c>
      <c r="L2912">
        <f>VLOOKUP($D2912,metadata!$B$2:$S$500,9,0)</f>
        <v>12</v>
      </c>
      <c r="M2912" t="str">
        <f>VLOOKUP($D2912,metadata!$B$2:$S$500,10,0)</f>
        <v/>
      </c>
      <c r="N2912" t="str">
        <f>VLOOKUP($D2912,metadata!$B$2:$S$500,11,0)</f>
        <v>Peripsocus quadrifasciatus</v>
      </c>
      <c r="O2912" t="str">
        <f>VLOOKUP($D2912,metadata!$B$2:$S$500,12,0)</f>
        <v>psocoptera</v>
      </c>
      <c r="P2912" t="str">
        <f>VLOOKUP($D2912,metadata!$B$2:$S$500,13,0)</f>
        <v>Grove_hill</v>
      </c>
      <c r="Q2912">
        <f>VLOOKUP($D2912,metadata!$B$2:$S$500,14,0)</f>
        <v>31.706136999999998</v>
      </c>
      <c r="R2912">
        <f>VLOOKUP($D2912,metadata!$B$2:$S$500,15,0)</f>
        <v>-87.774274000000005</v>
      </c>
      <c r="S2912" t="str">
        <f>VLOOKUP($D2912,metadata!$B$2:$S$500,16,0)</f>
        <v/>
      </c>
      <c r="T2912">
        <f>VLOOKUP($D2912,metadata!$B$2:$S$500,17,0)</f>
        <v>9</v>
      </c>
      <c r="U2912" t="str">
        <f>VLOOKUP($D2912,metadata!$B$2:$S$500,18,0)</f>
        <v/>
      </c>
      <c r="V2912" t="str">
        <f>VLOOKUP($D2912,metadata!$B$2:$Z$500,19,0)</f>
        <v/>
      </c>
      <c r="W2912" t="str">
        <f>VLOOKUP($D2912,metadata!$B$2:$Z$500,20,0)</f>
        <v/>
      </c>
      <c r="X2912" t="str">
        <f>VLOOKUP($D2912,metadata!$B$2:$Z$500,21,0)</f>
        <v/>
      </c>
      <c r="Y2912" t="str">
        <f>VLOOKUP($D2912,metadata!$B$2:$Z$500,22,0)</f>
        <v/>
      </c>
      <c r="Z2912" t="str">
        <f>VLOOKUP($D2912,metadata!$B$2:$Z$500,23,0)</f>
        <v/>
      </c>
      <c r="AA2912" t="str">
        <f>VLOOKUP($D2912,metadata!$B$2:$Z$500,24,0)</f>
        <v/>
      </c>
      <c r="AB2912" t="str">
        <f>VLOOKUP($D2912,metadata!$B$2:$Z$500,25,0)</f>
        <v>these are coords of grove hill, alabama; 32' south of coords in paper</v>
      </c>
      <c r="AF2912" t="str">
        <f>IF(AE2912="",V2912,AE2912)</f>
        <v/>
      </c>
    </row>
    <row r="2913" spans="3:36" x14ac:dyDescent="0.3">
      <c r="C2913">
        <v>2913</v>
      </c>
      <c r="D2913" t="str">
        <f t="shared" si="78"/>
        <v>62-Grove_hill</v>
      </c>
      <c r="E2913" t="str">
        <f>VLOOKUP($D2913,metadata!$B$2:$S$500,2,0)</f>
        <v>EERTMOED, GE</v>
      </c>
      <c r="F2913" t="str">
        <f>VLOOKUP($D2913,metadata!$B$2:$S$500,3,0)</f>
        <v>EMBRYONIC DIAPAUSE IN PSOCID, PERIPSOCUS-QUADRIFASCIATUS - PHOTOPERIOD, TEMPERATURE, ONTOGENY AND GEOGRAPHIC VARIATION</v>
      </c>
      <c r="G2913" t="str">
        <f>VLOOKUP($D2913,metadata!$B$2:$S$500,4,0)</f>
        <v>10.1111/j.1365-3032.1978.tb00149.x</v>
      </c>
      <c r="H2913" t="str">
        <f>VLOOKUP($D2913,metadata!$B$2:$S$500,5,0)</f>
        <v>y-ask</v>
      </c>
      <c r="I2913" t="str">
        <f>VLOOKUP($D2913,metadata!$B$2:$S$500,6,0)</f>
        <v>a</v>
      </c>
      <c r="J2913" t="str">
        <f>VLOOKUP($D2913,metadata!$B$2:$S$500,7,0)</f>
        <v>i</v>
      </c>
      <c r="K2913">
        <f>VLOOKUP($D2913,metadata!$B$2:$S$500,8,0)</f>
        <v>15</v>
      </c>
      <c r="L2913">
        <f>VLOOKUP($D2913,metadata!$B$2:$S$500,9,0)</f>
        <v>12</v>
      </c>
      <c r="M2913" t="str">
        <f>VLOOKUP($D2913,metadata!$B$2:$S$500,10,0)</f>
        <v/>
      </c>
      <c r="N2913" t="str">
        <f>VLOOKUP($D2913,metadata!$B$2:$S$500,11,0)</f>
        <v>Peripsocus quadrifasciatus</v>
      </c>
      <c r="O2913" t="str">
        <f>VLOOKUP($D2913,metadata!$B$2:$S$500,12,0)</f>
        <v>psocoptera</v>
      </c>
      <c r="P2913" t="str">
        <f>VLOOKUP($D2913,metadata!$B$2:$S$500,13,0)</f>
        <v>Grove_hill</v>
      </c>
      <c r="Q2913">
        <f>VLOOKUP($D2913,metadata!$B$2:$S$500,14,0)</f>
        <v>31.706136999999998</v>
      </c>
      <c r="R2913">
        <f>VLOOKUP($D2913,metadata!$B$2:$S$500,15,0)</f>
        <v>-87.774274000000005</v>
      </c>
      <c r="S2913" t="str">
        <f>VLOOKUP($D2913,metadata!$B$2:$S$500,16,0)</f>
        <v/>
      </c>
      <c r="T2913">
        <f>VLOOKUP($D2913,metadata!$B$2:$S$500,17,0)</f>
        <v>9</v>
      </c>
      <c r="U2913" t="str">
        <f>VLOOKUP($D2913,metadata!$B$2:$S$500,18,0)</f>
        <v/>
      </c>
      <c r="V2913" t="str">
        <f>VLOOKUP($D2913,metadata!$B$2:$Z$500,19,0)</f>
        <v/>
      </c>
      <c r="W2913" t="str">
        <f>VLOOKUP($D2913,metadata!$B$2:$Z$500,20,0)</f>
        <v/>
      </c>
      <c r="X2913" t="str">
        <f>VLOOKUP($D2913,metadata!$B$2:$Z$500,21,0)</f>
        <v/>
      </c>
      <c r="Y2913" t="str">
        <f>VLOOKUP($D2913,metadata!$B$2:$Z$500,22,0)</f>
        <v/>
      </c>
      <c r="Z2913" t="str">
        <f>VLOOKUP($D2913,metadata!$B$2:$Z$500,23,0)</f>
        <v/>
      </c>
      <c r="AA2913" t="str">
        <f>VLOOKUP($D2913,metadata!$B$2:$Z$500,24,0)</f>
        <v/>
      </c>
      <c r="AB2913" t="str">
        <f>VLOOKUP($D2913,metadata!$B$2:$Z$500,25,0)</f>
        <v>these are coords of grove hill, alabama; 32' south of coords in paper</v>
      </c>
      <c r="AF2913" t="str">
        <f>IF(AE2913="",V2913,AE2913)</f>
        <v/>
      </c>
    </row>
    <row r="2914" spans="3:36" x14ac:dyDescent="0.3">
      <c r="C2914">
        <v>2914</v>
      </c>
      <c r="D2914" t="str">
        <f t="shared" si="78"/>
        <v>62-Grove_hill</v>
      </c>
      <c r="E2914" t="str">
        <f>VLOOKUP($D2914,metadata!$B$2:$S$500,2,0)</f>
        <v>EERTMOED, GE</v>
      </c>
      <c r="F2914" t="str">
        <f>VLOOKUP($D2914,metadata!$B$2:$S$500,3,0)</f>
        <v>EMBRYONIC DIAPAUSE IN PSOCID, PERIPSOCUS-QUADRIFASCIATUS - PHOTOPERIOD, TEMPERATURE, ONTOGENY AND GEOGRAPHIC VARIATION</v>
      </c>
      <c r="G2914" t="str">
        <f>VLOOKUP($D2914,metadata!$B$2:$S$500,4,0)</f>
        <v>10.1111/j.1365-3032.1978.tb00149.x</v>
      </c>
      <c r="H2914" t="str">
        <f>VLOOKUP($D2914,metadata!$B$2:$S$500,5,0)</f>
        <v>y-ask</v>
      </c>
      <c r="I2914" t="str">
        <f>VLOOKUP($D2914,metadata!$B$2:$S$500,6,0)</f>
        <v>a</v>
      </c>
      <c r="J2914" t="str">
        <f>VLOOKUP($D2914,metadata!$B$2:$S$500,7,0)</f>
        <v>i</v>
      </c>
      <c r="K2914">
        <f>VLOOKUP($D2914,metadata!$B$2:$S$500,8,0)</f>
        <v>15</v>
      </c>
      <c r="L2914">
        <f>VLOOKUP($D2914,metadata!$B$2:$S$500,9,0)</f>
        <v>12</v>
      </c>
      <c r="M2914" t="str">
        <f>VLOOKUP($D2914,metadata!$B$2:$S$500,10,0)</f>
        <v/>
      </c>
      <c r="N2914" t="str">
        <f>VLOOKUP($D2914,metadata!$B$2:$S$500,11,0)</f>
        <v>Peripsocus quadrifasciatus</v>
      </c>
      <c r="O2914" t="str">
        <f>VLOOKUP($D2914,metadata!$B$2:$S$500,12,0)</f>
        <v>psocoptera</v>
      </c>
      <c r="P2914" t="str">
        <f>VLOOKUP($D2914,metadata!$B$2:$S$500,13,0)</f>
        <v>Grove_hill</v>
      </c>
      <c r="Q2914">
        <f>VLOOKUP($D2914,metadata!$B$2:$S$500,14,0)</f>
        <v>31.706136999999998</v>
      </c>
      <c r="R2914">
        <f>VLOOKUP($D2914,metadata!$B$2:$S$500,15,0)</f>
        <v>-87.774274000000005</v>
      </c>
      <c r="S2914" t="str">
        <f>VLOOKUP($D2914,metadata!$B$2:$S$500,16,0)</f>
        <v/>
      </c>
      <c r="T2914">
        <f>VLOOKUP($D2914,metadata!$B$2:$S$500,17,0)</f>
        <v>9</v>
      </c>
      <c r="U2914" t="str">
        <f>VLOOKUP($D2914,metadata!$B$2:$S$500,18,0)</f>
        <v/>
      </c>
      <c r="V2914" t="str">
        <f>VLOOKUP($D2914,metadata!$B$2:$Z$500,19,0)</f>
        <v/>
      </c>
      <c r="W2914" t="str">
        <f>VLOOKUP($D2914,metadata!$B$2:$Z$500,20,0)</f>
        <v/>
      </c>
      <c r="X2914" t="str">
        <f>VLOOKUP($D2914,metadata!$B$2:$Z$500,21,0)</f>
        <v/>
      </c>
      <c r="Y2914" t="str">
        <f>VLOOKUP($D2914,metadata!$B$2:$Z$500,22,0)</f>
        <v/>
      </c>
      <c r="Z2914" t="str">
        <f>VLOOKUP($D2914,metadata!$B$2:$Z$500,23,0)</f>
        <v/>
      </c>
      <c r="AA2914" t="str">
        <f>VLOOKUP($D2914,metadata!$B$2:$Z$500,24,0)</f>
        <v/>
      </c>
      <c r="AB2914" t="str">
        <f>VLOOKUP($D2914,metadata!$B$2:$Z$500,25,0)</f>
        <v>these are coords of grove hill, alabama; 32' south of coords in paper</v>
      </c>
      <c r="AF2914" t="str">
        <f>IF(AE2914="",V2914,AE2914)</f>
        <v/>
      </c>
    </row>
    <row r="2915" spans="3:36" x14ac:dyDescent="0.3">
      <c r="C2915">
        <v>2915</v>
      </c>
      <c r="D2915" t="str">
        <f t="shared" si="78"/>
        <v>62-Grove_hill</v>
      </c>
      <c r="E2915" t="str">
        <f>VLOOKUP($D2915,metadata!$B$2:$S$500,2,0)</f>
        <v>EERTMOED, GE</v>
      </c>
      <c r="F2915" t="str">
        <f>VLOOKUP($D2915,metadata!$B$2:$S$500,3,0)</f>
        <v>EMBRYONIC DIAPAUSE IN PSOCID, PERIPSOCUS-QUADRIFASCIATUS - PHOTOPERIOD, TEMPERATURE, ONTOGENY AND GEOGRAPHIC VARIATION</v>
      </c>
      <c r="G2915" t="str">
        <f>VLOOKUP($D2915,metadata!$B$2:$S$500,4,0)</f>
        <v>10.1111/j.1365-3032.1978.tb00149.x</v>
      </c>
      <c r="H2915" t="str">
        <f>VLOOKUP($D2915,metadata!$B$2:$S$500,5,0)</f>
        <v>y-ask</v>
      </c>
      <c r="I2915" t="str">
        <f>VLOOKUP($D2915,metadata!$B$2:$S$500,6,0)</f>
        <v>a</v>
      </c>
      <c r="J2915" t="str">
        <f>VLOOKUP($D2915,metadata!$B$2:$S$500,7,0)</f>
        <v>i</v>
      </c>
      <c r="K2915">
        <f>VLOOKUP($D2915,metadata!$B$2:$S$500,8,0)</f>
        <v>15</v>
      </c>
      <c r="L2915">
        <f>VLOOKUP($D2915,metadata!$B$2:$S$500,9,0)</f>
        <v>12</v>
      </c>
      <c r="M2915" t="str">
        <f>VLOOKUP($D2915,metadata!$B$2:$S$500,10,0)</f>
        <v/>
      </c>
      <c r="N2915" t="str">
        <f>VLOOKUP($D2915,metadata!$B$2:$S$500,11,0)</f>
        <v>Peripsocus quadrifasciatus</v>
      </c>
      <c r="O2915" t="str">
        <f>VLOOKUP($D2915,metadata!$B$2:$S$500,12,0)</f>
        <v>psocoptera</v>
      </c>
      <c r="P2915" t="str">
        <f>VLOOKUP($D2915,metadata!$B$2:$S$500,13,0)</f>
        <v>Grove_hill</v>
      </c>
      <c r="Q2915">
        <f>VLOOKUP($D2915,metadata!$B$2:$S$500,14,0)</f>
        <v>31.706136999999998</v>
      </c>
      <c r="R2915">
        <f>VLOOKUP($D2915,metadata!$B$2:$S$500,15,0)</f>
        <v>-87.774274000000005</v>
      </c>
      <c r="S2915" t="str">
        <f>VLOOKUP($D2915,metadata!$B$2:$S$500,16,0)</f>
        <v/>
      </c>
      <c r="T2915">
        <f>VLOOKUP($D2915,metadata!$B$2:$S$500,17,0)</f>
        <v>9</v>
      </c>
      <c r="U2915" t="str">
        <f>VLOOKUP($D2915,metadata!$B$2:$S$500,18,0)</f>
        <v/>
      </c>
      <c r="V2915" t="str">
        <f>VLOOKUP($D2915,metadata!$B$2:$Z$500,19,0)</f>
        <v/>
      </c>
      <c r="W2915" t="str">
        <f>VLOOKUP($D2915,metadata!$B$2:$Z$500,20,0)</f>
        <v/>
      </c>
      <c r="X2915" t="str">
        <f>VLOOKUP($D2915,metadata!$B$2:$Z$500,21,0)</f>
        <v/>
      </c>
      <c r="Y2915" t="str">
        <f>VLOOKUP($D2915,metadata!$B$2:$Z$500,22,0)</f>
        <v/>
      </c>
      <c r="Z2915" t="str">
        <f>VLOOKUP($D2915,metadata!$B$2:$Z$500,23,0)</f>
        <v/>
      </c>
      <c r="AA2915" t="str">
        <f>VLOOKUP($D2915,metadata!$B$2:$Z$500,24,0)</f>
        <v/>
      </c>
      <c r="AB2915" t="str">
        <f>VLOOKUP($D2915,metadata!$B$2:$Z$500,25,0)</f>
        <v>these are coords of grove hill, alabama; 32' south of coords in paper</v>
      </c>
      <c r="AF2915" t="str">
        <f>IF(AE2915="",V2915,AE2915)</f>
        <v/>
      </c>
    </row>
    <row r="2916" spans="3:36" x14ac:dyDescent="0.3">
      <c r="C2916">
        <v>2916</v>
      </c>
      <c r="D2916" t="str">
        <f t="shared" si="78"/>
        <v>62-Grove_hill</v>
      </c>
      <c r="E2916" t="str">
        <f>VLOOKUP($D2916,metadata!$B$2:$S$500,2,0)</f>
        <v>EERTMOED, GE</v>
      </c>
      <c r="F2916" t="str">
        <f>VLOOKUP($D2916,metadata!$B$2:$S$500,3,0)</f>
        <v>EMBRYONIC DIAPAUSE IN PSOCID, PERIPSOCUS-QUADRIFASCIATUS - PHOTOPERIOD, TEMPERATURE, ONTOGENY AND GEOGRAPHIC VARIATION</v>
      </c>
      <c r="G2916" t="str">
        <f>VLOOKUP($D2916,metadata!$B$2:$S$500,4,0)</f>
        <v>10.1111/j.1365-3032.1978.tb00149.x</v>
      </c>
      <c r="H2916" t="str">
        <f>VLOOKUP($D2916,metadata!$B$2:$S$500,5,0)</f>
        <v>y-ask</v>
      </c>
      <c r="I2916" t="str">
        <f>VLOOKUP($D2916,metadata!$B$2:$S$500,6,0)</f>
        <v>a</v>
      </c>
      <c r="J2916" t="str">
        <f>VLOOKUP($D2916,metadata!$B$2:$S$500,7,0)</f>
        <v>i</v>
      </c>
      <c r="K2916">
        <f>VLOOKUP($D2916,metadata!$B$2:$S$500,8,0)</f>
        <v>15</v>
      </c>
      <c r="L2916">
        <f>VLOOKUP($D2916,metadata!$B$2:$S$500,9,0)</f>
        <v>12</v>
      </c>
      <c r="M2916" t="str">
        <f>VLOOKUP($D2916,metadata!$B$2:$S$500,10,0)</f>
        <v/>
      </c>
      <c r="N2916" t="str">
        <f>VLOOKUP($D2916,metadata!$B$2:$S$500,11,0)</f>
        <v>Peripsocus quadrifasciatus</v>
      </c>
      <c r="O2916" t="str">
        <f>VLOOKUP($D2916,metadata!$B$2:$S$500,12,0)</f>
        <v>psocoptera</v>
      </c>
      <c r="P2916" t="str">
        <f>VLOOKUP($D2916,metadata!$B$2:$S$500,13,0)</f>
        <v>Grove_hill</v>
      </c>
      <c r="Q2916">
        <f>VLOOKUP($D2916,metadata!$B$2:$S$500,14,0)</f>
        <v>31.706136999999998</v>
      </c>
      <c r="R2916">
        <f>VLOOKUP($D2916,metadata!$B$2:$S$500,15,0)</f>
        <v>-87.774274000000005</v>
      </c>
      <c r="S2916" t="str">
        <f>VLOOKUP($D2916,metadata!$B$2:$S$500,16,0)</f>
        <v/>
      </c>
      <c r="T2916">
        <f>VLOOKUP($D2916,metadata!$B$2:$S$500,17,0)</f>
        <v>9</v>
      </c>
      <c r="U2916" t="str">
        <f>VLOOKUP($D2916,metadata!$B$2:$S$500,18,0)</f>
        <v/>
      </c>
      <c r="V2916" t="str">
        <f>VLOOKUP($D2916,metadata!$B$2:$Z$500,19,0)</f>
        <v/>
      </c>
      <c r="W2916" t="str">
        <f>VLOOKUP($D2916,metadata!$B$2:$Z$500,20,0)</f>
        <v/>
      </c>
      <c r="X2916" t="str">
        <f>VLOOKUP($D2916,metadata!$B$2:$Z$500,21,0)</f>
        <v/>
      </c>
      <c r="Y2916" t="str">
        <f>VLOOKUP($D2916,metadata!$B$2:$Z$500,22,0)</f>
        <v/>
      </c>
      <c r="Z2916" t="str">
        <f>VLOOKUP($D2916,metadata!$B$2:$Z$500,23,0)</f>
        <v/>
      </c>
      <c r="AA2916" t="str">
        <f>VLOOKUP($D2916,metadata!$B$2:$Z$500,24,0)</f>
        <v/>
      </c>
      <c r="AB2916" t="str">
        <f>VLOOKUP($D2916,metadata!$B$2:$Z$500,25,0)</f>
        <v>these are coords of grove hill, alabama; 32' south of coords in paper</v>
      </c>
      <c r="AF2916" t="str">
        <f>IF(AE2916="",V2916,AE2916)</f>
        <v/>
      </c>
    </row>
    <row r="2917" spans="3:36" x14ac:dyDescent="0.3">
      <c r="C2917">
        <v>2917</v>
      </c>
      <c r="D2917" t="str">
        <f t="shared" ref="D2917:D2980" si="79">VLOOKUP(C2917,$A$1:$B$500,2)</f>
        <v>62-Grove_hill</v>
      </c>
      <c r="E2917" t="str">
        <f>VLOOKUP($D2917,metadata!$B$2:$S$500,2,0)</f>
        <v>EERTMOED, GE</v>
      </c>
      <c r="F2917" t="str">
        <f>VLOOKUP($D2917,metadata!$B$2:$S$500,3,0)</f>
        <v>EMBRYONIC DIAPAUSE IN PSOCID, PERIPSOCUS-QUADRIFASCIATUS - PHOTOPERIOD, TEMPERATURE, ONTOGENY AND GEOGRAPHIC VARIATION</v>
      </c>
      <c r="G2917" t="str">
        <f>VLOOKUP($D2917,metadata!$B$2:$S$500,4,0)</f>
        <v>10.1111/j.1365-3032.1978.tb00149.x</v>
      </c>
      <c r="H2917" t="str">
        <f>VLOOKUP($D2917,metadata!$B$2:$S$500,5,0)</f>
        <v>y-ask</v>
      </c>
      <c r="I2917" t="str">
        <f>VLOOKUP($D2917,metadata!$B$2:$S$500,6,0)</f>
        <v>a</v>
      </c>
      <c r="J2917" t="str">
        <f>VLOOKUP($D2917,metadata!$B$2:$S$500,7,0)</f>
        <v>i</v>
      </c>
      <c r="K2917">
        <f>VLOOKUP($D2917,metadata!$B$2:$S$500,8,0)</f>
        <v>15</v>
      </c>
      <c r="L2917">
        <f>VLOOKUP($D2917,metadata!$B$2:$S$500,9,0)</f>
        <v>12</v>
      </c>
      <c r="M2917" t="str">
        <f>VLOOKUP($D2917,metadata!$B$2:$S$500,10,0)</f>
        <v/>
      </c>
      <c r="N2917" t="str">
        <f>VLOOKUP($D2917,metadata!$B$2:$S$500,11,0)</f>
        <v>Peripsocus quadrifasciatus</v>
      </c>
      <c r="O2917" t="str">
        <f>VLOOKUP($D2917,metadata!$B$2:$S$500,12,0)</f>
        <v>psocoptera</v>
      </c>
      <c r="P2917" t="str">
        <f>VLOOKUP($D2917,metadata!$B$2:$S$500,13,0)</f>
        <v>Grove_hill</v>
      </c>
      <c r="Q2917">
        <f>VLOOKUP($D2917,metadata!$B$2:$S$500,14,0)</f>
        <v>31.706136999999998</v>
      </c>
      <c r="R2917">
        <f>VLOOKUP($D2917,metadata!$B$2:$S$500,15,0)</f>
        <v>-87.774274000000005</v>
      </c>
      <c r="S2917" t="str">
        <f>VLOOKUP($D2917,metadata!$B$2:$S$500,16,0)</f>
        <v/>
      </c>
      <c r="T2917">
        <f>VLOOKUP($D2917,metadata!$B$2:$S$500,17,0)</f>
        <v>9</v>
      </c>
      <c r="U2917" t="str">
        <f>VLOOKUP($D2917,metadata!$B$2:$S$500,18,0)</f>
        <v/>
      </c>
      <c r="V2917" t="str">
        <f>VLOOKUP($D2917,metadata!$B$2:$Z$500,19,0)</f>
        <v/>
      </c>
      <c r="W2917" t="str">
        <f>VLOOKUP($D2917,metadata!$B$2:$Z$500,20,0)</f>
        <v/>
      </c>
      <c r="X2917" t="str">
        <f>VLOOKUP($D2917,metadata!$B$2:$Z$500,21,0)</f>
        <v/>
      </c>
      <c r="Y2917" t="str">
        <f>VLOOKUP($D2917,metadata!$B$2:$Z$500,22,0)</f>
        <v/>
      </c>
      <c r="Z2917" t="str">
        <f>VLOOKUP($D2917,metadata!$B$2:$Z$500,23,0)</f>
        <v/>
      </c>
      <c r="AA2917" t="str">
        <f>VLOOKUP($D2917,metadata!$B$2:$Z$500,24,0)</f>
        <v/>
      </c>
      <c r="AB2917" t="str">
        <f>VLOOKUP($D2917,metadata!$B$2:$Z$500,25,0)</f>
        <v>these are coords of grove hill, alabama; 32' south of coords in paper</v>
      </c>
      <c r="AF2917" t="str">
        <f>IF(AE2917="",V2917,AE2917)</f>
        <v/>
      </c>
    </row>
    <row r="2918" spans="3:36" x14ac:dyDescent="0.3">
      <c r="C2918">
        <v>2918</v>
      </c>
      <c r="D2918" t="str">
        <f t="shared" si="79"/>
        <v>62-Grove_hill</v>
      </c>
      <c r="E2918" t="str">
        <f>VLOOKUP($D2918,metadata!$B$2:$S$500,2,0)</f>
        <v>EERTMOED, GE</v>
      </c>
      <c r="F2918" t="str">
        <f>VLOOKUP($D2918,metadata!$B$2:$S$500,3,0)</f>
        <v>EMBRYONIC DIAPAUSE IN PSOCID, PERIPSOCUS-QUADRIFASCIATUS - PHOTOPERIOD, TEMPERATURE, ONTOGENY AND GEOGRAPHIC VARIATION</v>
      </c>
      <c r="G2918" t="str">
        <f>VLOOKUP($D2918,metadata!$B$2:$S$500,4,0)</f>
        <v>10.1111/j.1365-3032.1978.tb00149.x</v>
      </c>
      <c r="H2918" t="str">
        <f>VLOOKUP($D2918,metadata!$B$2:$S$500,5,0)</f>
        <v>y-ask</v>
      </c>
      <c r="I2918" t="str">
        <f>VLOOKUP($D2918,metadata!$B$2:$S$500,6,0)</f>
        <v>a</v>
      </c>
      <c r="J2918" t="str">
        <f>VLOOKUP($D2918,metadata!$B$2:$S$500,7,0)</f>
        <v>i</v>
      </c>
      <c r="K2918">
        <f>VLOOKUP($D2918,metadata!$B$2:$S$500,8,0)</f>
        <v>15</v>
      </c>
      <c r="L2918">
        <f>VLOOKUP($D2918,metadata!$B$2:$S$500,9,0)</f>
        <v>12</v>
      </c>
      <c r="M2918" t="str">
        <f>VLOOKUP($D2918,metadata!$B$2:$S$500,10,0)</f>
        <v/>
      </c>
      <c r="N2918" t="str">
        <f>VLOOKUP($D2918,metadata!$B$2:$S$500,11,0)</f>
        <v>Peripsocus quadrifasciatus</v>
      </c>
      <c r="O2918" t="str">
        <f>VLOOKUP($D2918,metadata!$B$2:$S$500,12,0)</f>
        <v>psocoptera</v>
      </c>
      <c r="P2918" t="str">
        <f>VLOOKUP($D2918,metadata!$B$2:$S$500,13,0)</f>
        <v>Grove_hill</v>
      </c>
      <c r="Q2918">
        <f>VLOOKUP($D2918,metadata!$B$2:$S$500,14,0)</f>
        <v>31.706136999999998</v>
      </c>
      <c r="R2918">
        <f>VLOOKUP($D2918,metadata!$B$2:$S$500,15,0)</f>
        <v>-87.774274000000005</v>
      </c>
      <c r="S2918" t="str">
        <f>VLOOKUP($D2918,metadata!$B$2:$S$500,16,0)</f>
        <v/>
      </c>
      <c r="T2918">
        <f>VLOOKUP($D2918,metadata!$B$2:$S$500,17,0)</f>
        <v>9</v>
      </c>
      <c r="U2918" t="str">
        <f>VLOOKUP($D2918,metadata!$B$2:$S$500,18,0)</f>
        <v/>
      </c>
      <c r="V2918" t="str">
        <f>VLOOKUP($D2918,metadata!$B$2:$Z$500,19,0)</f>
        <v/>
      </c>
      <c r="W2918" t="str">
        <f>VLOOKUP($D2918,metadata!$B$2:$Z$500,20,0)</f>
        <v/>
      </c>
      <c r="X2918" t="str">
        <f>VLOOKUP($D2918,metadata!$B$2:$Z$500,21,0)</f>
        <v/>
      </c>
      <c r="Y2918" t="str">
        <f>VLOOKUP($D2918,metadata!$B$2:$Z$500,22,0)</f>
        <v/>
      </c>
      <c r="Z2918" t="str">
        <f>VLOOKUP($D2918,metadata!$B$2:$Z$500,23,0)</f>
        <v/>
      </c>
      <c r="AA2918" t="str">
        <f>VLOOKUP($D2918,metadata!$B$2:$Z$500,24,0)</f>
        <v/>
      </c>
      <c r="AB2918" t="str">
        <f>VLOOKUP($D2918,metadata!$B$2:$Z$500,25,0)</f>
        <v>these are coords of grove hill, alabama; 32' south of coords in paper</v>
      </c>
      <c r="AF2918" t="str">
        <f>IF(AE2918="",V2918,AE2918)</f>
        <v/>
      </c>
    </row>
    <row r="2919" spans="3:36" x14ac:dyDescent="0.3">
      <c r="C2919">
        <v>2919</v>
      </c>
      <c r="D2919" t="str">
        <f t="shared" si="79"/>
        <v>62-Grove_hill</v>
      </c>
      <c r="E2919" t="str">
        <f>VLOOKUP($D2919,metadata!$B$2:$S$500,2,0)</f>
        <v>EERTMOED, GE</v>
      </c>
      <c r="F2919" t="str">
        <f>VLOOKUP($D2919,metadata!$B$2:$S$500,3,0)</f>
        <v>EMBRYONIC DIAPAUSE IN PSOCID, PERIPSOCUS-QUADRIFASCIATUS - PHOTOPERIOD, TEMPERATURE, ONTOGENY AND GEOGRAPHIC VARIATION</v>
      </c>
      <c r="G2919" t="str">
        <f>VLOOKUP($D2919,metadata!$B$2:$S$500,4,0)</f>
        <v>10.1111/j.1365-3032.1978.tb00149.x</v>
      </c>
      <c r="H2919" t="str">
        <f>VLOOKUP($D2919,metadata!$B$2:$S$500,5,0)</f>
        <v>y-ask</v>
      </c>
      <c r="I2919" t="str">
        <f>VLOOKUP($D2919,metadata!$B$2:$S$500,6,0)</f>
        <v>a</v>
      </c>
      <c r="J2919" t="str">
        <f>VLOOKUP($D2919,metadata!$B$2:$S$500,7,0)</f>
        <v>i</v>
      </c>
      <c r="K2919">
        <f>VLOOKUP($D2919,metadata!$B$2:$S$500,8,0)</f>
        <v>15</v>
      </c>
      <c r="L2919">
        <f>VLOOKUP($D2919,metadata!$B$2:$S$500,9,0)</f>
        <v>12</v>
      </c>
      <c r="M2919" t="str">
        <f>VLOOKUP($D2919,metadata!$B$2:$S$500,10,0)</f>
        <v/>
      </c>
      <c r="N2919" t="str">
        <f>VLOOKUP($D2919,metadata!$B$2:$S$500,11,0)</f>
        <v>Peripsocus quadrifasciatus</v>
      </c>
      <c r="O2919" t="str">
        <f>VLOOKUP($D2919,metadata!$B$2:$S$500,12,0)</f>
        <v>psocoptera</v>
      </c>
      <c r="P2919" t="str">
        <f>VLOOKUP($D2919,metadata!$B$2:$S$500,13,0)</f>
        <v>Grove_hill</v>
      </c>
      <c r="Q2919">
        <f>VLOOKUP($D2919,metadata!$B$2:$S$500,14,0)</f>
        <v>31.706136999999998</v>
      </c>
      <c r="R2919">
        <f>VLOOKUP($D2919,metadata!$B$2:$S$500,15,0)</f>
        <v>-87.774274000000005</v>
      </c>
      <c r="S2919" t="str">
        <f>VLOOKUP($D2919,metadata!$B$2:$S$500,16,0)</f>
        <v/>
      </c>
      <c r="T2919">
        <f>VLOOKUP($D2919,metadata!$B$2:$S$500,17,0)</f>
        <v>9</v>
      </c>
      <c r="U2919" t="str">
        <f>VLOOKUP($D2919,metadata!$B$2:$S$500,18,0)</f>
        <v/>
      </c>
      <c r="V2919" t="str">
        <f>VLOOKUP($D2919,metadata!$B$2:$Z$500,19,0)</f>
        <v/>
      </c>
      <c r="W2919" t="str">
        <f>VLOOKUP($D2919,metadata!$B$2:$Z$500,20,0)</f>
        <v/>
      </c>
      <c r="X2919" t="str">
        <f>VLOOKUP($D2919,metadata!$B$2:$Z$500,21,0)</f>
        <v/>
      </c>
      <c r="Y2919" t="str">
        <f>VLOOKUP($D2919,metadata!$B$2:$Z$500,22,0)</f>
        <v/>
      </c>
      <c r="Z2919" t="str">
        <f>VLOOKUP($D2919,metadata!$B$2:$Z$500,23,0)</f>
        <v/>
      </c>
      <c r="AA2919" t="str">
        <f>VLOOKUP($D2919,metadata!$B$2:$Z$500,24,0)</f>
        <v/>
      </c>
      <c r="AB2919" t="str">
        <f>VLOOKUP($D2919,metadata!$B$2:$Z$500,25,0)</f>
        <v>these are coords of grove hill, alabama; 32' south of coords in paper</v>
      </c>
      <c r="AF2919" t="str">
        <f>IF(AE2919="",V2919,AE2919)</f>
        <v/>
      </c>
    </row>
    <row r="2920" spans="3:36" x14ac:dyDescent="0.3">
      <c r="C2920">
        <v>2920</v>
      </c>
      <c r="D2920" t="str">
        <f t="shared" si="79"/>
        <v>62-Grove_hill</v>
      </c>
      <c r="E2920" t="str">
        <f>VLOOKUP($D2920,metadata!$B$2:$S$500,2,0)</f>
        <v>EERTMOED, GE</v>
      </c>
      <c r="F2920" t="str">
        <f>VLOOKUP($D2920,metadata!$B$2:$S$500,3,0)</f>
        <v>EMBRYONIC DIAPAUSE IN PSOCID, PERIPSOCUS-QUADRIFASCIATUS - PHOTOPERIOD, TEMPERATURE, ONTOGENY AND GEOGRAPHIC VARIATION</v>
      </c>
      <c r="G2920" t="str">
        <f>VLOOKUP($D2920,metadata!$B$2:$S$500,4,0)</f>
        <v>10.1111/j.1365-3032.1978.tb00149.x</v>
      </c>
      <c r="H2920" t="str">
        <f>VLOOKUP($D2920,metadata!$B$2:$S$500,5,0)</f>
        <v>y-ask</v>
      </c>
      <c r="I2920" t="str">
        <f>VLOOKUP($D2920,metadata!$B$2:$S$500,6,0)</f>
        <v>a</v>
      </c>
      <c r="J2920" t="str">
        <f>VLOOKUP($D2920,metadata!$B$2:$S$500,7,0)</f>
        <v>i</v>
      </c>
      <c r="K2920">
        <f>VLOOKUP($D2920,metadata!$B$2:$S$500,8,0)</f>
        <v>15</v>
      </c>
      <c r="L2920">
        <f>VLOOKUP($D2920,metadata!$B$2:$S$500,9,0)</f>
        <v>12</v>
      </c>
      <c r="M2920" t="str">
        <f>VLOOKUP($D2920,metadata!$B$2:$S$500,10,0)</f>
        <v/>
      </c>
      <c r="N2920" t="str">
        <f>VLOOKUP($D2920,metadata!$B$2:$S$500,11,0)</f>
        <v>Peripsocus quadrifasciatus</v>
      </c>
      <c r="O2920" t="str">
        <f>VLOOKUP($D2920,metadata!$B$2:$S$500,12,0)</f>
        <v>psocoptera</v>
      </c>
      <c r="P2920" t="str">
        <f>VLOOKUP($D2920,metadata!$B$2:$S$500,13,0)</f>
        <v>Grove_hill</v>
      </c>
      <c r="Q2920">
        <f>VLOOKUP($D2920,metadata!$B$2:$S$500,14,0)</f>
        <v>31.706136999999998</v>
      </c>
      <c r="R2920">
        <f>VLOOKUP($D2920,metadata!$B$2:$S$500,15,0)</f>
        <v>-87.774274000000005</v>
      </c>
      <c r="S2920" t="str">
        <f>VLOOKUP($D2920,metadata!$B$2:$S$500,16,0)</f>
        <v/>
      </c>
      <c r="T2920">
        <f>VLOOKUP($D2920,metadata!$B$2:$S$500,17,0)</f>
        <v>9</v>
      </c>
      <c r="U2920" t="str">
        <f>VLOOKUP($D2920,metadata!$B$2:$S$500,18,0)</f>
        <v/>
      </c>
      <c r="V2920" t="str">
        <f>VLOOKUP($D2920,metadata!$B$2:$Z$500,19,0)</f>
        <v/>
      </c>
      <c r="W2920" t="str">
        <f>VLOOKUP($D2920,metadata!$B$2:$Z$500,20,0)</f>
        <v/>
      </c>
      <c r="X2920" t="str">
        <f>VLOOKUP($D2920,metadata!$B$2:$Z$500,21,0)</f>
        <v/>
      </c>
      <c r="Y2920" t="str">
        <f>VLOOKUP($D2920,metadata!$B$2:$Z$500,22,0)</f>
        <v/>
      </c>
      <c r="Z2920" t="str">
        <f>VLOOKUP($D2920,metadata!$B$2:$Z$500,23,0)</f>
        <v/>
      </c>
      <c r="AA2920" t="str">
        <f>VLOOKUP($D2920,metadata!$B$2:$Z$500,24,0)</f>
        <v/>
      </c>
      <c r="AB2920" t="str">
        <f>VLOOKUP($D2920,metadata!$B$2:$Z$500,25,0)</f>
        <v>these are coords of grove hill, alabama; 32' south of coords in paper</v>
      </c>
      <c r="AF2920" t="str">
        <f>IF(AE2920="",V2920,AE2920)</f>
        <v/>
      </c>
    </row>
    <row r="2921" spans="3:36" x14ac:dyDescent="0.3">
      <c r="C2921">
        <v>2921</v>
      </c>
      <c r="D2921" t="str">
        <f t="shared" si="79"/>
        <v>62-Grove_hill</v>
      </c>
      <c r="E2921" t="str">
        <f>VLOOKUP($D2921,metadata!$B$2:$S$500,2,0)</f>
        <v>EERTMOED, GE</v>
      </c>
      <c r="F2921" t="str">
        <f>VLOOKUP($D2921,metadata!$B$2:$S$500,3,0)</f>
        <v>EMBRYONIC DIAPAUSE IN PSOCID, PERIPSOCUS-QUADRIFASCIATUS - PHOTOPERIOD, TEMPERATURE, ONTOGENY AND GEOGRAPHIC VARIATION</v>
      </c>
      <c r="G2921" t="str">
        <f>VLOOKUP($D2921,metadata!$B$2:$S$500,4,0)</f>
        <v>10.1111/j.1365-3032.1978.tb00149.x</v>
      </c>
      <c r="H2921" t="str">
        <f>VLOOKUP($D2921,metadata!$B$2:$S$500,5,0)</f>
        <v>y-ask</v>
      </c>
      <c r="I2921" t="str">
        <f>VLOOKUP($D2921,metadata!$B$2:$S$500,6,0)</f>
        <v>a</v>
      </c>
      <c r="J2921" t="str">
        <f>VLOOKUP($D2921,metadata!$B$2:$S$500,7,0)</f>
        <v>i</v>
      </c>
      <c r="K2921">
        <f>VLOOKUP($D2921,metadata!$B$2:$S$500,8,0)</f>
        <v>15</v>
      </c>
      <c r="L2921">
        <f>VLOOKUP($D2921,metadata!$B$2:$S$500,9,0)</f>
        <v>12</v>
      </c>
      <c r="M2921" t="str">
        <f>VLOOKUP($D2921,metadata!$B$2:$S$500,10,0)</f>
        <v/>
      </c>
      <c r="N2921" t="str">
        <f>VLOOKUP($D2921,metadata!$B$2:$S$500,11,0)</f>
        <v>Peripsocus quadrifasciatus</v>
      </c>
      <c r="O2921" t="str">
        <f>VLOOKUP($D2921,metadata!$B$2:$S$500,12,0)</f>
        <v>psocoptera</v>
      </c>
      <c r="P2921" t="str">
        <f>VLOOKUP($D2921,metadata!$B$2:$S$500,13,0)</f>
        <v>Grove_hill</v>
      </c>
      <c r="Q2921">
        <f>VLOOKUP($D2921,metadata!$B$2:$S$500,14,0)</f>
        <v>31.706136999999998</v>
      </c>
      <c r="R2921">
        <f>VLOOKUP($D2921,metadata!$B$2:$S$500,15,0)</f>
        <v>-87.774274000000005</v>
      </c>
      <c r="S2921" t="str">
        <f>VLOOKUP($D2921,metadata!$B$2:$S$500,16,0)</f>
        <v/>
      </c>
      <c r="T2921">
        <f>VLOOKUP($D2921,metadata!$B$2:$S$500,17,0)</f>
        <v>9</v>
      </c>
      <c r="U2921" t="str">
        <f>VLOOKUP($D2921,metadata!$B$2:$S$500,18,0)</f>
        <v/>
      </c>
      <c r="V2921" t="str">
        <f>VLOOKUP($D2921,metadata!$B$2:$Z$500,19,0)</f>
        <v/>
      </c>
      <c r="W2921" t="str">
        <f>VLOOKUP($D2921,metadata!$B$2:$Z$500,20,0)</f>
        <v/>
      </c>
      <c r="X2921" t="str">
        <f>VLOOKUP($D2921,metadata!$B$2:$Z$500,21,0)</f>
        <v/>
      </c>
      <c r="Y2921" t="str">
        <f>VLOOKUP($D2921,metadata!$B$2:$Z$500,22,0)</f>
        <v/>
      </c>
      <c r="Z2921" t="str">
        <f>VLOOKUP($D2921,metadata!$B$2:$Z$500,23,0)</f>
        <v/>
      </c>
      <c r="AA2921" t="str">
        <f>VLOOKUP($D2921,metadata!$B$2:$Z$500,24,0)</f>
        <v/>
      </c>
      <c r="AB2921" t="str">
        <f>VLOOKUP($D2921,metadata!$B$2:$Z$500,25,0)</f>
        <v>these are coords of grove hill, alabama; 32' south of coords in paper</v>
      </c>
      <c r="AF2921" t="str">
        <f>IF(AE2921="",V2921,AE2921)</f>
        <v/>
      </c>
    </row>
    <row r="2922" spans="3:36" x14ac:dyDescent="0.3">
      <c r="C2922">
        <v>2922</v>
      </c>
      <c r="D2922" t="str">
        <f t="shared" si="79"/>
        <v>62-Grove_hill</v>
      </c>
      <c r="E2922" t="str">
        <f>VLOOKUP($D2922,metadata!$B$2:$S$500,2,0)</f>
        <v>EERTMOED, GE</v>
      </c>
      <c r="F2922" t="str">
        <f>VLOOKUP($D2922,metadata!$B$2:$S$500,3,0)</f>
        <v>EMBRYONIC DIAPAUSE IN PSOCID, PERIPSOCUS-QUADRIFASCIATUS - PHOTOPERIOD, TEMPERATURE, ONTOGENY AND GEOGRAPHIC VARIATION</v>
      </c>
      <c r="G2922" t="str">
        <f>VLOOKUP($D2922,metadata!$B$2:$S$500,4,0)</f>
        <v>10.1111/j.1365-3032.1978.tb00149.x</v>
      </c>
      <c r="H2922" t="str">
        <f>VLOOKUP($D2922,metadata!$B$2:$S$500,5,0)</f>
        <v>y-ask</v>
      </c>
      <c r="I2922" t="str">
        <f>VLOOKUP($D2922,metadata!$B$2:$S$500,6,0)</f>
        <v>a</v>
      </c>
      <c r="J2922" t="str">
        <f>VLOOKUP($D2922,metadata!$B$2:$S$500,7,0)</f>
        <v>i</v>
      </c>
      <c r="K2922">
        <f>VLOOKUP($D2922,metadata!$B$2:$S$500,8,0)</f>
        <v>15</v>
      </c>
      <c r="L2922">
        <f>VLOOKUP($D2922,metadata!$B$2:$S$500,9,0)</f>
        <v>12</v>
      </c>
      <c r="M2922" t="str">
        <f>VLOOKUP($D2922,metadata!$B$2:$S$500,10,0)</f>
        <v/>
      </c>
      <c r="N2922" t="str">
        <f>VLOOKUP($D2922,metadata!$B$2:$S$500,11,0)</f>
        <v>Peripsocus quadrifasciatus</v>
      </c>
      <c r="O2922" t="str">
        <f>VLOOKUP($D2922,metadata!$B$2:$S$500,12,0)</f>
        <v>psocoptera</v>
      </c>
      <c r="P2922" t="str">
        <f>VLOOKUP($D2922,metadata!$B$2:$S$500,13,0)</f>
        <v>Grove_hill</v>
      </c>
      <c r="Q2922">
        <f>VLOOKUP($D2922,metadata!$B$2:$S$500,14,0)</f>
        <v>31.706136999999998</v>
      </c>
      <c r="R2922">
        <f>VLOOKUP($D2922,metadata!$B$2:$S$500,15,0)</f>
        <v>-87.774274000000005</v>
      </c>
      <c r="S2922" t="str">
        <f>VLOOKUP($D2922,metadata!$B$2:$S$500,16,0)</f>
        <v/>
      </c>
      <c r="T2922">
        <f>VLOOKUP($D2922,metadata!$B$2:$S$500,17,0)</f>
        <v>9</v>
      </c>
      <c r="U2922" t="str">
        <f>VLOOKUP($D2922,metadata!$B$2:$S$500,18,0)</f>
        <v/>
      </c>
      <c r="V2922" t="str">
        <f>VLOOKUP($D2922,metadata!$B$2:$Z$500,19,0)</f>
        <v/>
      </c>
      <c r="W2922" t="str">
        <f>VLOOKUP($D2922,metadata!$B$2:$Z$500,20,0)</f>
        <v/>
      </c>
      <c r="X2922" t="str">
        <f>VLOOKUP($D2922,metadata!$B$2:$Z$500,21,0)</f>
        <v/>
      </c>
      <c r="Y2922" t="str">
        <f>VLOOKUP($D2922,metadata!$B$2:$Z$500,22,0)</f>
        <v/>
      </c>
      <c r="Z2922" t="str">
        <f>VLOOKUP($D2922,metadata!$B$2:$Z$500,23,0)</f>
        <v/>
      </c>
      <c r="AA2922" t="str">
        <f>VLOOKUP($D2922,metadata!$B$2:$Z$500,24,0)</f>
        <v/>
      </c>
      <c r="AB2922" t="str">
        <f>VLOOKUP($D2922,metadata!$B$2:$Z$500,25,0)</f>
        <v>these are coords of grove hill, alabama; 32' south of coords in paper</v>
      </c>
      <c r="AF2922" t="str">
        <f>IF(AE2922="",V2922,AE2922)</f>
        <v/>
      </c>
    </row>
    <row r="2923" spans="3:36" x14ac:dyDescent="0.3">
      <c r="C2923">
        <v>2923</v>
      </c>
      <c r="D2923" t="str">
        <f t="shared" si="79"/>
        <v>62-Grove_hill</v>
      </c>
      <c r="E2923" t="str">
        <f>VLOOKUP($D2923,metadata!$B$2:$S$500,2,0)</f>
        <v>EERTMOED, GE</v>
      </c>
      <c r="F2923" t="str">
        <f>VLOOKUP($D2923,metadata!$B$2:$S$500,3,0)</f>
        <v>EMBRYONIC DIAPAUSE IN PSOCID, PERIPSOCUS-QUADRIFASCIATUS - PHOTOPERIOD, TEMPERATURE, ONTOGENY AND GEOGRAPHIC VARIATION</v>
      </c>
      <c r="G2923" t="str">
        <f>VLOOKUP($D2923,metadata!$B$2:$S$500,4,0)</f>
        <v>10.1111/j.1365-3032.1978.tb00149.x</v>
      </c>
      <c r="H2923" t="str">
        <f>VLOOKUP($D2923,metadata!$B$2:$S$500,5,0)</f>
        <v>y-ask</v>
      </c>
      <c r="I2923" t="str">
        <f>VLOOKUP($D2923,metadata!$B$2:$S$500,6,0)</f>
        <v>a</v>
      </c>
      <c r="J2923" t="str">
        <f>VLOOKUP($D2923,metadata!$B$2:$S$500,7,0)</f>
        <v>i</v>
      </c>
      <c r="K2923">
        <f>VLOOKUP($D2923,metadata!$B$2:$S$500,8,0)</f>
        <v>15</v>
      </c>
      <c r="L2923">
        <f>VLOOKUP($D2923,metadata!$B$2:$S$500,9,0)</f>
        <v>12</v>
      </c>
      <c r="M2923" t="str">
        <f>VLOOKUP($D2923,metadata!$B$2:$S$500,10,0)</f>
        <v/>
      </c>
      <c r="N2923" t="str">
        <f>VLOOKUP($D2923,metadata!$B$2:$S$500,11,0)</f>
        <v>Peripsocus quadrifasciatus</v>
      </c>
      <c r="O2923" t="str">
        <f>VLOOKUP($D2923,metadata!$B$2:$S$500,12,0)</f>
        <v>psocoptera</v>
      </c>
      <c r="P2923" t="str">
        <f>VLOOKUP($D2923,metadata!$B$2:$S$500,13,0)</f>
        <v>Grove_hill</v>
      </c>
      <c r="Q2923">
        <f>VLOOKUP($D2923,metadata!$B$2:$S$500,14,0)</f>
        <v>31.706136999999998</v>
      </c>
      <c r="R2923">
        <f>VLOOKUP($D2923,metadata!$B$2:$S$500,15,0)</f>
        <v>-87.774274000000005</v>
      </c>
      <c r="S2923" t="str">
        <f>VLOOKUP($D2923,metadata!$B$2:$S$500,16,0)</f>
        <v/>
      </c>
      <c r="T2923">
        <f>VLOOKUP($D2923,metadata!$B$2:$S$500,17,0)</f>
        <v>9</v>
      </c>
      <c r="U2923" t="str">
        <f>VLOOKUP($D2923,metadata!$B$2:$S$500,18,0)</f>
        <v/>
      </c>
      <c r="V2923" t="str">
        <f>VLOOKUP($D2923,metadata!$B$2:$Z$500,19,0)</f>
        <v/>
      </c>
      <c r="W2923" t="str">
        <f>VLOOKUP($D2923,metadata!$B$2:$Z$500,20,0)</f>
        <v/>
      </c>
      <c r="X2923" t="str">
        <f>VLOOKUP($D2923,metadata!$B$2:$Z$500,21,0)</f>
        <v/>
      </c>
      <c r="Y2923" t="str">
        <f>VLOOKUP($D2923,metadata!$B$2:$Z$500,22,0)</f>
        <v/>
      </c>
      <c r="Z2923" t="str">
        <f>VLOOKUP($D2923,metadata!$B$2:$Z$500,23,0)</f>
        <v/>
      </c>
      <c r="AA2923" t="str">
        <f>VLOOKUP($D2923,metadata!$B$2:$Z$500,24,0)</f>
        <v/>
      </c>
      <c r="AB2923" t="str">
        <f>VLOOKUP($D2923,metadata!$B$2:$Z$500,25,0)</f>
        <v>these are coords of grove hill, alabama; 32' south of coords in paper</v>
      </c>
      <c r="AF2923" t="str">
        <f>IF(AE2923="",V2923,AE2923)</f>
        <v/>
      </c>
    </row>
    <row r="2924" spans="3:36" x14ac:dyDescent="0.3">
      <c r="C2924">
        <v>2924</v>
      </c>
      <c r="D2924" t="str">
        <f t="shared" si="79"/>
        <v>63-SUN</v>
      </c>
      <c r="E2924" t="str">
        <f>VLOOKUP($D2924,metadata!$B$2:$S$500,2,0)</f>
        <v>Haugen, Inger M. Aalberg; Gotthard, Karl</v>
      </c>
      <c r="F2924" t="str">
        <f>VLOOKUP($D2924,metadata!$B$2:$S$500,3,0)</f>
        <v>Diapause induction and relaxed selection on alternative developmental pathways in a butterfly</v>
      </c>
      <c r="G2924" t="str">
        <f>VLOOKUP($D2924,metadata!$B$2:$S$500,4,0)</f>
        <v>10.1111/1365-2656.12291</v>
      </c>
      <c r="H2924" t="str">
        <f>VLOOKUP($D2924,metadata!$B$2:$S$500,5,0)</f>
        <v>y</v>
      </c>
      <c r="I2924" t="str">
        <f>VLOOKUP($D2924,metadata!$B$2:$S$500,6,0)</f>
        <v>a</v>
      </c>
      <c r="J2924" t="str">
        <f>VLOOKUP($D2924,metadata!$B$2:$S$500,7,0)</f>
        <v>i</v>
      </c>
      <c r="K2924">
        <f>VLOOKUP($D2924,metadata!$B$2:$S$500,8,0)</f>
        <v>5</v>
      </c>
      <c r="L2924">
        <f>VLOOKUP($D2924,metadata!$B$2:$S$500,9,0)</f>
        <v>4</v>
      </c>
      <c r="M2924" t="str">
        <f>VLOOKUP($D2924,metadata!$B$2:$S$500,10,0)</f>
        <v/>
      </c>
      <c r="N2924" t="str">
        <f>VLOOKUP($D2924,metadata!$B$2:$S$500,11,0)</f>
        <v>Pararge aegeria</v>
      </c>
      <c r="O2924" t="str">
        <f>VLOOKUP($D2924,metadata!$B$2:$S$500,12,0)</f>
        <v>lepidoptera</v>
      </c>
      <c r="P2924" t="str">
        <f>VLOOKUP($D2924,metadata!$B$2:$S$500,13,0)</f>
        <v>SUN</v>
      </c>
      <c r="Q2924">
        <f>VLOOKUP($D2924,metadata!$B$2:$S$500,14,0)</f>
        <v>62.4</v>
      </c>
      <c r="R2924">
        <f>VLOOKUP($D2924,metadata!$B$2:$S$500,15,0)</f>
        <v>17.46</v>
      </c>
      <c r="S2924" t="str">
        <f>VLOOKUP($D2924,metadata!$B$2:$S$500,16,0)</f>
        <v/>
      </c>
      <c r="T2924" t="str">
        <f>VLOOKUP($D2924,metadata!$B$2:$S$500,17,0)</f>
        <v/>
      </c>
      <c r="U2924" t="str">
        <f>VLOOKUP($D2924,metadata!$B$2:$S$500,18,0)</f>
        <v/>
      </c>
      <c r="V2924">
        <f>VLOOKUP($D2924,metadata!$B$2:$Z$500,19,0)</f>
        <v>12</v>
      </c>
      <c r="W2924" t="str">
        <f>VLOOKUP($D2924,metadata!$B$2:$Z$500,20,0)</f>
        <v>accurate (see raw data)</v>
      </c>
      <c r="X2924" t="str">
        <f>VLOOKUP($D2924,metadata!$B$2:$Z$500,21,0)</f>
        <v/>
      </c>
      <c r="Y2924">
        <f>VLOOKUP($D2924,metadata!$B$2:$Z$500,22,0)</f>
        <v>63</v>
      </c>
      <c r="Z2924" t="str">
        <f>VLOOKUP($D2924,metadata!$B$2:$Z$500,23,0)</f>
        <v/>
      </c>
      <c r="AA2924" t="str">
        <f>VLOOKUP($D2924,metadata!$B$2:$Z$500,24,0)</f>
        <v>larval</v>
      </c>
      <c r="AB2924" t="str">
        <f>VLOOKUP($D2924,metadata!$B$2:$Z$500,25,0)</f>
        <v>raw data availbale</v>
      </c>
      <c r="AC2924">
        <v>16.006060606060601</v>
      </c>
      <c r="AD2924">
        <v>8.3333333333333197</v>
      </c>
      <c r="AF2924">
        <f>IF(AE2924="",V2924,AE2924)</f>
        <v>12</v>
      </c>
      <c r="AG2924">
        <v>16</v>
      </c>
      <c r="AH2924">
        <v>2015</v>
      </c>
      <c r="AI2924" t="s">
        <v>38</v>
      </c>
      <c r="AJ2924" t="s">
        <v>38</v>
      </c>
    </row>
    <row r="2925" spans="3:36" x14ac:dyDescent="0.3">
      <c r="C2925">
        <v>2925</v>
      </c>
      <c r="D2925" t="str">
        <f t="shared" si="79"/>
        <v>63-SUN</v>
      </c>
      <c r="E2925" t="str">
        <f>VLOOKUP($D2925,metadata!$B$2:$S$500,2,0)</f>
        <v>Haugen, Inger M. Aalberg; Gotthard, Karl</v>
      </c>
      <c r="F2925" t="str">
        <f>VLOOKUP($D2925,metadata!$B$2:$S$500,3,0)</f>
        <v>Diapause induction and relaxed selection on alternative developmental pathways in a butterfly</v>
      </c>
      <c r="G2925" t="str">
        <f>VLOOKUP($D2925,metadata!$B$2:$S$500,4,0)</f>
        <v>10.1111/1365-2656.12291</v>
      </c>
      <c r="H2925" t="str">
        <f>VLOOKUP($D2925,metadata!$B$2:$S$500,5,0)</f>
        <v>y</v>
      </c>
      <c r="I2925" t="str">
        <f>VLOOKUP($D2925,metadata!$B$2:$S$500,6,0)</f>
        <v>a</v>
      </c>
      <c r="J2925" t="str">
        <f>VLOOKUP($D2925,metadata!$B$2:$S$500,7,0)</f>
        <v>i</v>
      </c>
      <c r="K2925">
        <f>VLOOKUP($D2925,metadata!$B$2:$S$500,8,0)</f>
        <v>5</v>
      </c>
      <c r="L2925">
        <f>VLOOKUP($D2925,metadata!$B$2:$S$500,9,0)</f>
        <v>4</v>
      </c>
      <c r="M2925" t="str">
        <f>VLOOKUP($D2925,metadata!$B$2:$S$500,10,0)</f>
        <v/>
      </c>
      <c r="N2925" t="str">
        <f>VLOOKUP($D2925,metadata!$B$2:$S$500,11,0)</f>
        <v>Pararge aegeria</v>
      </c>
      <c r="O2925" t="str">
        <f>VLOOKUP($D2925,metadata!$B$2:$S$500,12,0)</f>
        <v>lepidoptera</v>
      </c>
      <c r="P2925" t="str">
        <f>VLOOKUP($D2925,metadata!$B$2:$S$500,13,0)</f>
        <v>SUN</v>
      </c>
      <c r="Q2925">
        <f>VLOOKUP($D2925,metadata!$B$2:$S$500,14,0)</f>
        <v>62.4</v>
      </c>
      <c r="R2925">
        <f>VLOOKUP($D2925,metadata!$B$2:$S$500,15,0)</f>
        <v>17.46</v>
      </c>
      <c r="S2925" t="str">
        <f>VLOOKUP($D2925,metadata!$B$2:$S$500,16,0)</f>
        <v/>
      </c>
      <c r="T2925" t="str">
        <f>VLOOKUP($D2925,metadata!$B$2:$S$500,17,0)</f>
        <v/>
      </c>
      <c r="U2925" t="str">
        <f>VLOOKUP($D2925,metadata!$B$2:$S$500,18,0)</f>
        <v/>
      </c>
      <c r="V2925">
        <f>VLOOKUP($D2925,metadata!$B$2:$Z$500,19,0)</f>
        <v>12</v>
      </c>
      <c r="W2925" t="str">
        <f>VLOOKUP($D2925,metadata!$B$2:$Z$500,20,0)</f>
        <v>accurate (see raw data)</v>
      </c>
      <c r="X2925" t="str">
        <f>VLOOKUP($D2925,metadata!$B$2:$Z$500,21,0)</f>
        <v/>
      </c>
      <c r="Y2925">
        <f>VLOOKUP($D2925,metadata!$B$2:$Z$500,22,0)</f>
        <v>63</v>
      </c>
      <c r="Z2925" t="str">
        <f>VLOOKUP($D2925,metadata!$B$2:$Z$500,23,0)</f>
        <v/>
      </c>
      <c r="AA2925" t="str">
        <f>VLOOKUP($D2925,metadata!$B$2:$Z$500,24,0)</f>
        <v>larval</v>
      </c>
      <c r="AB2925" t="str">
        <f>VLOOKUP($D2925,metadata!$B$2:$Z$500,25,0)</f>
        <v>raw data availbale</v>
      </c>
      <c r="AC2925">
        <v>17</v>
      </c>
      <c r="AD2925">
        <v>16.489361702127599</v>
      </c>
      <c r="AF2925">
        <f>IF(AE2925="",V2925,AE2925)</f>
        <v>12</v>
      </c>
      <c r="AG2925">
        <v>17</v>
      </c>
      <c r="AH2925">
        <v>2015</v>
      </c>
      <c r="AI2925" t="s">
        <v>38</v>
      </c>
      <c r="AJ2925" t="s">
        <v>38</v>
      </c>
    </row>
    <row r="2926" spans="3:36" x14ac:dyDescent="0.3">
      <c r="C2926">
        <v>2926</v>
      </c>
      <c r="D2926" t="str">
        <f t="shared" si="79"/>
        <v>63-SUN</v>
      </c>
      <c r="E2926" t="str">
        <f>VLOOKUP($D2926,metadata!$B$2:$S$500,2,0)</f>
        <v>Haugen, Inger M. Aalberg; Gotthard, Karl</v>
      </c>
      <c r="F2926" t="str">
        <f>VLOOKUP($D2926,metadata!$B$2:$S$500,3,0)</f>
        <v>Diapause induction and relaxed selection on alternative developmental pathways in a butterfly</v>
      </c>
      <c r="G2926" t="str">
        <f>VLOOKUP($D2926,metadata!$B$2:$S$500,4,0)</f>
        <v>10.1111/1365-2656.12291</v>
      </c>
      <c r="H2926" t="str">
        <f>VLOOKUP($D2926,metadata!$B$2:$S$500,5,0)</f>
        <v>y</v>
      </c>
      <c r="I2926" t="str">
        <f>VLOOKUP($D2926,metadata!$B$2:$S$500,6,0)</f>
        <v>a</v>
      </c>
      <c r="J2926" t="str">
        <f>VLOOKUP($D2926,metadata!$B$2:$S$500,7,0)</f>
        <v>i</v>
      </c>
      <c r="K2926">
        <f>VLOOKUP($D2926,metadata!$B$2:$S$500,8,0)</f>
        <v>5</v>
      </c>
      <c r="L2926">
        <f>VLOOKUP($D2926,metadata!$B$2:$S$500,9,0)</f>
        <v>4</v>
      </c>
      <c r="M2926" t="str">
        <f>VLOOKUP($D2926,metadata!$B$2:$S$500,10,0)</f>
        <v/>
      </c>
      <c r="N2926" t="str">
        <f>VLOOKUP($D2926,metadata!$B$2:$S$500,11,0)</f>
        <v>Pararge aegeria</v>
      </c>
      <c r="O2926" t="str">
        <f>VLOOKUP($D2926,metadata!$B$2:$S$500,12,0)</f>
        <v>lepidoptera</v>
      </c>
      <c r="P2926" t="str">
        <f>VLOOKUP($D2926,metadata!$B$2:$S$500,13,0)</f>
        <v>SUN</v>
      </c>
      <c r="Q2926">
        <f>VLOOKUP($D2926,metadata!$B$2:$S$500,14,0)</f>
        <v>62.4</v>
      </c>
      <c r="R2926">
        <f>VLOOKUP($D2926,metadata!$B$2:$S$500,15,0)</f>
        <v>17.46</v>
      </c>
      <c r="S2926" t="str">
        <f>VLOOKUP($D2926,metadata!$B$2:$S$500,16,0)</f>
        <v/>
      </c>
      <c r="T2926" t="str">
        <f>VLOOKUP($D2926,metadata!$B$2:$S$500,17,0)</f>
        <v/>
      </c>
      <c r="U2926" t="str">
        <f>VLOOKUP($D2926,metadata!$B$2:$S$500,18,0)</f>
        <v/>
      </c>
      <c r="V2926">
        <f>VLOOKUP($D2926,metadata!$B$2:$Z$500,19,0)</f>
        <v>12</v>
      </c>
      <c r="W2926" t="str">
        <f>VLOOKUP($D2926,metadata!$B$2:$Z$500,20,0)</f>
        <v>accurate (see raw data)</v>
      </c>
      <c r="X2926" t="str">
        <f>VLOOKUP($D2926,metadata!$B$2:$Z$500,21,0)</f>
        <v/>
      </c>
      <c r="Y2926">
        <f>VLOOKUP($D2926,metadata!$B$2:$Z$500,22,0)</f>
        <v>63</v>
      </c>
      <c r="Z2926" t="str">
        <f>VLOOKUP($D2926,metadata!$B$2:$Z$500,23,0)</f>
        <v/>
      </c>
      <c r="AA2926" t="str">
        <f>VLOOKUP($D2926,metadata!$B$2:$Z$500,24,0)</f>
        <v>larval</v>
      </c>
      <c r="AB2926" t="str">
        <f>VLOOKUP($D2926,metadata!$B$2:$Z$500,25,0)</f>
        <v>raw data availbale</v>
      </c>
      <c r="AC2926">
        <v>18.006060606060601</v>
      </c>
      <c r="AD2926">
        <v>-0.177304964539026</v>
      </c>
      <c r="AF2926">
        <f>IF(AE2926="",V2926,AE2926)</f>
        <v>12</v>
      </c>
      <c r="AG2926">
        <v>18</v>
      </c>
      <c r="AH2926">
        <v>2015</v>
      </c>
      <c r="AI2926" t="s">
        <v>38</v>
      </c>
      <c r="AJ2926" t="s">
        <v>38</v>
      </c>
    </row>
    <row r="2927" spans="3:36" x14ac:dyDescent="0.3">
      <c r="C2927">
        <v>2927</v>
      </c>
      <c r="D2927" t="str">
        <f t="shared" si="79"/>
        <v>63-SUN</v>
      </c>
      <c r="E2927" t="str">
        <f>VLOOKUP($D2927,metadata!$B$2:$S$500,2,0)</f>
        <v>Haugen, Inger M. Aalberg; Gotthard, Karl</v>
      </c>
      <c r="F2927" t="str">
        <f>VLOOKUP($D2927,metadata!$B$2:$S$500,3,0)</f>
        <v>Diapause induction and relaxed selection on alternative developmental pathways in a butterfly</v>
      </c>
      <c r="G2927" t="str">
        <f>VLOOKUP($D2927,metadata!$B$2:$S$500,4,0)</f>
        <v>10.1111/1365-2656.12291</v>
      </c>
      <c r="H2927" t="str">
        <f>VLOOKUP($D2927,metadata!$B$2:$S$500,5,0)</f>
        <v>y</v>
      </c>
      <c r="I2927" t="str">
        <f>VLOOKUP($D2927,metadata!$B$2:$S$500,6,0)</f>
        <v>a</v>
      </c>
      <c r="J2927" t="str">
        <f>VLOOKUP($D2927,metadata!$B$2:$S$500,7,0)</f>
        <v>i</v>
      </c>
      <c r="K2927">
        <f>VLOOKUP($D2927,metadata!$B$2:$S$500,8,0)</f>
        <v>5</v>
      </c>
      <c r="L2927">
        <f>VLOOKUP($D2927,metadata!$B$2:$S$500,9,0)</f>
        <v>4</v>
      </c>
      <c r="M2927" t="str">
        <f>VLOOKUP($D2927,metadata!$B$2:$S$500,10,0)</f>
        <v/>
      </c>
      <c r="N2927" t="str">
        <f>VLOOKUP($D2927,metadata!$B$2:$S$500,11,0)</f>
        <v>Pararge aegeria</v>
      </c>
      <c r="O2927" t="str">
        <f>VLOOKUP($D2927,metadata!$B$2:$S$500,12,0)</f>
        <v>lepidoptera</v>
      </c>
      <c r="P2927" t="str">
        <f>VLOOKUP($D2927,metadata!$B$2:$S$500,13,0)</f>
        <v>SUN</v>
      </c>
      <c r="Q2927">
        <f>VLOOKUP($D2927,metadata!$B$2:$S$500,14,0)</f>
        <v>62.4</v>
      </c>
      <c r="R2927">
        <f>VLOOKUP($D2927,metadata!$B$2:$S$500,15,0)</f>
        <v>17.46</v>
      </c>
      <c r="S2927" t="str">
        <f>VLOOKUP($D2927,metadata!$B$2:$S$500,16,0)</f>
        <v/>
      </c>
      <c r="T2927" t="str">
        <f>VLOOKUP($D2927,metadata!$B$2:$S$500,17,0)</f>
        <v/>
      </c>
      <c r="U2927" t="str">
        <f>VLOOKUP($D2927,metadata!$B$2:$S$500,18,0)</f>
        <v/>
      </c>
      <c r="V2927">
        <f>VLOOKUP($D2927,metadata!$B$2:$Z$500,19,0)</f>
        <v>12</v>
      </c>
      <c r="W2927" t="str">
        <f>VLOOKUP($D2927,metadata!$B$2:$Z$500,20,0)</f>
        <v>accurate (see raw data)</v>
      </c>
      <c r="X2927" t="str">
        <f>VLOOKUP($D2927,metadata!$B$2:$Z$500,21,0)</f>
        <v/>
      </c>
      <c r="Y2927">
        <f>VLOOKUP($D2927,metadata!$B$2:$Z$500,22,0)</f>
        <v>63</v>
      </c>
      <c r="Z2927" t="str">
        <f>VLOOKUP($D2927,metadata!$B$2:$Z$500,23,0)</f>
        <v/>
      </c>
      <c r="AA2927" t="str">
        <f>VLOOKUP($D2927,metadata!$B$2:$Z$500,24,0)</f>
        <v>larval</v>
      </c>
      <c r="AB2927" t="str">
        <f>VLOOKUP($D2927,metadata!$B$2:$Z$500,25,0)</f>
        <v>raw data availbale</v>
      </c>
      <c r="AC2927">
        <v>20</v>
      </c>
      <c r="AD2927">
        <v>83.3333333333333</v>
      </c>
      <c r="AF2927">
        <f>IF(AE2927="",V2927,AE2927)</f>
        <v>12</v>
      </c>
      <c r="AG2927">
        <v>20</v>
      </c>
      <c r="AH2927">
        <v>2015</v>
      </c>
      <c r="AI2927" t="s">
        <v>38</v>
      </c>
      <c r="AJ2927" t="s">
        <v>38</v>
      </c>
    </row>
    <row r="2928" spans="3:36" x14ac:dyDescent="0.3">
      <c r="C2928">
        <v>2928</v>
      </c>
      <c r="D2928" t="str">
        <f t="shared" si="79"/>
        <v>63-STO</v>
      </c>
      <c r="E2928" t="str">
        <f>VLOOKUP($D2928,metadata!$B$2:$S$500,2,0)</f>
        <v>Haugen, Inger M. Aalberg; Gotthard, Karl</v>
      </c>
      <c r="F2928" t="str">
        <f>VLOOKUP($D2928,metadata!$B$2:$S$500,3,0)</f>
        <v>Diapause induction and relaxed selection on alternative developmental pathways in a butterfly</v>
      </c>
      <c r="G2928" t="str">
        <f>VLOOKUP($D2928,metadata!$B$2:$S$500,4,0)</f>
        <v>10.1111/1365-2656.12291</v>
      </c>
      <c r="H2928" t="str">
        <f>VLOOKUP($D2928,metadata!$B$2:$S$500,5,0)</f>
        <v>y</v>
      </c>
      <c r="I2928" t="str">
        <f>VLOOKUP($D2928,metadata!$B$2:$S$500,6,0)</f>
        <v>a</v>
      </c>
      <c r="J2928" t="str">
        <f>VLOOKUP($D2928,metadata!$B$2:$S$500,7,0)</f>
        <v>i</v>
      </c>
      <c r="K2928">
        <f>VLOOKUP($D2928,metadata!$B$2:$S$500,8,0)</f>
        <v>5</v>
      </c>
      <c r="L2928">
        <f>VLOOKUP($D2928,metadata!$B$2:$S$500,9,0)</f>
        <v>4</v>
      </c>
      <c r="M2928" t="str">
        <f>VLOOKUP($D2928,metadata!$B$2:$S$500,10,0)</f>
        <v/>
      </c>
      <c r="N2928" t="str">
        <f>VLOOKUP($D2928,metadata!$B$2:$S$500,11,0)</f>
        <v>Pararge aegeria</v>
      </c>
      <c r="O2928" t="str">
        <f>VLOOKUP($D2928,metadata!$B$2:$S$500,12,0)</f>
        <v>lepidoptera</v>
      </c>
      <c r="P2928" t="str">
        <f>VLOOKUP($D2928,metadata!$B$2:$S$500,13,0)</f>
        <v>STO</v>
      </c>
      <c r="Q2928">
        <f>VLOOKUP($D2928,metadata!$B$2:$S$500,14,0)</f>
        <v>59.63</v>
      </c>
      <c r="R2928">
        <f>VLOOKUP($D2928,metadata!$B$2:$S$500,15,0)</f>
        <v>18.53</v>
      </c>
      <c r="S2928" t="str">
        <f>VLOOKUP($D2928,metadata!$B$2:$S$500,16,0)</f>
        <v/>
      </c>
      <c r="T2928" t="str">
        <f>VLOOKUP($D2928,metadata!$B$2:$S$500,17,0)</f>
        <v/>
      </c>
      <c r="U2928" t="str">
        <f>VLOOKUP($D2928,metadata!$B$2:$S$500,18,0)</f>
        <v/>
      </c>
      <c r="V2928">
        <f>VLOOKUP($D2928,metadata!$B$2:$Z$500,19,0)</f>
        <v>11</v>
      </c>
      <c r="W2928" t="str">
        <f>VLOOKUP($D2928,metadata!$B$2:$Z$500,20,0)</f>
        <v>accurate (see raw data)</v>
      </c>
      <c r="X2928" t="str">
        <f>VLOOKUP($D2928,metadata!$B$2:$Z$500,21,0)</f>
        <v/>
      </c>
      <c r="Y2928">
        <f>VLOOKUP($D2928,metadata!$B$2:$Z$500,22,0)</f>
        <v>63</v>
      </c>
      <c r="Z2928" t="str">
        <f>VLOOKUP($D2928,metadata!$B$2:$Z$500,23,0)</f>
        <v/>
      </c>
      <c r="AA2928" t="str">
        <f>VLOOKUP($D2928,metadata!$B$2:$Z$500,24,0)</f>
        <v>larval</v>
      </c>
      <c r="AB2928" t="str">
        <f>VLOOKUP($D2928,metadata!$B$2:$Z$500,25,0)</f>
        <v/>
      </c>
      <c r="AC2928">
        <v>16.006060606060601</v>
      </c>
      <c r="AD2928">
        <v>7.44680851063828</v>
      </c>
      <c r="AF2928">
        <f>IF(AE2928="",V2928,AE2928)</f>
        <v>11</v>
      </c>
      <c r="AG2928">
        <v>16</v>
      </c>
      <c r="AH2928">
        <v>2015</v>
      </c>
      <c r="AI2928" t="s">
        <v>38</v>
      </c>
      <c r="AJ2928" t="s">
        <v>38</v>
      </c>
    </row>
    <row r="2929" spans="3:36" x14ac:dyDescent="0.3">
      <c r="C2929">
        <v>2929</v>
      </c>
      <c r="D2929" t="str">
        <f t="shared" si="79"/>
        <v>63-STO</v>
      </c>
      <c r="E2929" t="str">
        <f>VLOOKUP($D2929,metadata!$B$2:$S$500,2,0)</f>
        <v>Haugen, Inger M. Aalberg; Gotthard, Karl</v>
      </c>
      <c r="F2929" t="str">
        <f>VLOOKUP($D2929,metadata!$B$2:$S$500,3,0)</f>
        <v>Diapause induction and relaxed selection on alternative developmental pathways in a butterfly</v>
      </c>
      <c r="G2929" t="str">
        <f>VLOOKUP($D2929,metadata!$B$2:$S$500,4,0)</f>
        <v>10.1111/1365-2656.12291</v>
      </c>
      <c r="H2929" t="str">
        <f>VLOOKUP($D2929,metadata!$B$2:$S$500,5,0)</f>
        <v>y</v>
      </c>
      <c r="I2929" t="str">
        <f>VLOOKUP($D2929,metadata!$B$2:$S$500,6,0)</f>
        <v>a</v>
      </c>
      <c r="J2929" t="str">
        <f>VLOOKUP($D2929,metadata!$B$2:$S$500,7,0)</f>
        <v>i</v>
      </c>
      <c r="K2929">
        <f>VLOOKUP($D2929,metadata!$B$2:$S$500,8,0)</f>
        <v>5</v>
      </c>
      <c r="L2929">
        <f>VLOOKUP($D2929,metadata!$B$2:$S$500,9,0)</f>
        <v>4</v>
      </c>
      <c r="M2929" t="str">
        <f>VLOOKUP($D2929,metadata!$B$2:$S$500,10,0)</f>
        <v/>
      </c>
      <c r="N2929" t="str">
        <f>VLOOKUP($D2929,metadata!$B$2:$S$500,11,0)</f>
        <v>Pararge aegeria</v>
      </c>
      <c r="O2929" t="str">
        <f>VLOOKUP($D2929,metadata!$B$2:$S$500,12,0)</f>
        <v>lepidoptera</v>
      </c>
      <c r="P2929" t="str">
        <f>VLOOKUP($D2929,metadata!$B$2:$S$500,13,0)</f>
        <v>STO</v>
      </c>
      <c r="Q2929">
        <f>VLOOKUP($D2929,metadata!$B$2:$S$500,14,0)</f>
        <v>59.63</v>
      </c>
      <c r="R2929">
        <f>VLOOKUP($D2929,metadata!$B$2:$S$500,15,0)</f>
        <v>18.53</v>
      </c>
      <c r="S2929" t="str">
        <f>VLOOKUP($D2929,metadata!$B$2:$S$500,16,0)</f>
        <v/>
      </c>
      <c r="T2929" t="str">
        <f>VLOOKUP($D2929,metadata!$B$2:$S$500,17,0)</f>
        <v/>
      </c>
      <c r="U2929" t="str">
        <f>VLOOKUP($D2929,metadata!$B$2:$S$500,18,0)</f>
        <v/>
      </c>
      <c r="V2929">
        <f>VLOOKUP($D2929,metadata!$B$2:$Z$500,19,0)</f>
        <v>11</v>
      </c>
      <c r="W2929" t="str">
        <f>VLOOKUP($D2929,metadata!$B$2:$Z$500,20,0)</f>
        <v>accurate (see raw data)</v>
      </c>
      <c r="X2929" t="str">
        <f>VLOOKUP($D2929,metadata!$B$2:$Z$500,21,0)</f>
        <v/>
      </c>
      <c r="Y2929">
        <f>VLOOKUP($D2929,metadata!$B$2:$Z$500,22,0)</f>
        <v>63</v>
      </c>
      <c r="Z2929" t="str">
        <f>VLOOKUP($D2929,metadata!$B$2:$Z$500,23,0)</f>
        <v/>
      </c>
      <c r="AA2929" t="str">
        <f>VLOOKUP($D2929,metadata!$B$2:$Z$500,24,0)</f>
        <v>larval</v>
      </c>
      <c r="AB2929" t="str">
        <f>VLOOKUP($D2929,metadata!$B$2:$Z$500,25,0)</f>
        <v/>
      </c>
      <c r="AC2929">
        <v>17</v>
      </c>
      <c r="AD2929">
        <v>7.9787234042552901</v>
      </c>
      <c r="AF2929">
        <f>IF(AE2929="",V2929,AE2929)</f>
        <v>11</v>
      </c>
      <c r="AG2929">
        <v>17</v>
      </c>
      <c r="AH2929">
        <v>2015</v>
      </c>
      <c r="AI2929" t="s">
        <v>38</v>
      </c>
      <c r="AJ2929" t="s">
        <v>38</v>
      </c>
    </row>
    <row r="2930" spans="3:36" x14ac:dyDescent="0.3">
      <c r="C2930">
        <v>2930</v>
      </c>
      <c r="D2930" t="str">
        <f t="shared" si="79"/>
        <v>63-STO</v>
      </c>
      <c r="E2930" t="str">
        <f>VLOOKUP($D2930,metadata!$B$2:$S$500,2,0)</f>
        <v>Haugen, Inger M. Aalberg; Gotthard, Karl</v>
      </c>
      <c r="F2930" t="str">
        <f>VLOOKUP($D2930,metadata!$B$2:$S$500,3,0)</f>
        <v>Diapause induction and relaxed selection on alternative developmental pathways in a butterfly</v>
      </c>
      <c r="G2930" t="str">
        <f>VLOOKUP($D2930,metadata!$B$2:$S$500,4,0)</f>
        <v>10.1111/1365-2656.12291</v>
      </c>
      <c r="H2930" t="str">
        <f>VLOOKUP($D2930,metadata!$B$2:$S$500,5,0)</f>
        <v>y</v>
      </c>
      <c r="I2930" t="str">
        <f>VLOOKUP($D2930,metadata!$B$2:$S$500,6,0)</f>
        <v>a</v>
      </c>
      <c r="J2930" t="str">
        <f>VLOOKUP($D2930,metadata!$B$2:$S$500,7,0)</f>
        <v>i</v>
      </c>
      <c r="K2930">
        <f>VLOOKUP($D2930,metadata!$B$2:$S$500,8,0)</f>
        <v>5</v>
      </c>
      <c r="L2930">
        <f>VLOOKUP($D2930,metadata!$B$2:$S$500,9,0)</f>
        <v>4</v>
      </c>
      <c r="M2930" t="str">
        <f>VLOOKUP($D2930,metadata!$B$2:$S$500,10,0)</f>
        <v/>
      </c>
      <c r="N2930" t="str">
        <f>VLOOKUP($D2930,metadata!$B$2:$S$500,11,0)</f>
        <v>Pararge aegeria</v>
      </c>
      <c r="O2930" t="str">
        <f>VLOOKUP($D2930,metadata!$B$2:$S$500,12,0)</f>
        <v>lepidoptera</v>
      </c>
      <c r="P2930" t="str">
        <f>VLOOKUP($D2930,metadata!$B$2:$S$500,13,0)</f>
        <v>STO</v>
      </c>
      <c r="Q2930">
        <f>VLOOKUP($D2930,metadata!$B$2:$S$500,14,0)</f>
        <v>59.63</v>
      </c>
      <c r="R2930">
        <f>VLOOKUP($D2930,metadata!$B$2:$S$500,15,0)</f>
        <v>18.53</v>
      </c>
      <c r="S2930" t="str">
        <f>VLOOKUP($D2930,metadata!$B$2:$S$500,16,0)</f>
        <v/>
      </c>
      <c r="T2930" t="str">
        <f>VLOOKUP($D2930,metadata!$B$2:$S$500,17,0)</f>
        <v/>
      </c>
      <c r="U2930" t="str">
        <f>VLOOKUP($D2930,metadata!$B$2:$S$500,18,0)</f>
        <v/>
      </c>
      <c r="V2930">
        <f>VLOOKUP($D2930,metadata!$B$2:$Z$500,19,0)</f>
        <v>11</v>
      </c>
      <c r="W2930" t="str">
        <f>VLOOKUP($D2930,metadata!$B$2:$Z$500,20,0)</f>
        <v>accurate (see raw data)</v>
      </c>
      <c r="X2930" t="str">
        <f>VLOOKUP($D2930,metadata!$B$2:$Z$500,21,0)</f>
        <v/>
      </c>
      <c r="Y2930">
        <f>VLOOKUP($D2930,metadata!$B$2:$Z$500,22,0)</f>
        <v>63</v>
      </c>
      <c r="Z2930" t="str">
        <f>VLOOKUP($D2930,metadata!$B$2:$Z$500,23,0)</f>
        <v/>
      </c>
      <c r="AA2930" t="str">
        <f>VLOOKUP($D2930,metadata!$B$2:$Z$500,24,0)</f>
        <v>larval</v>
      </c>
      <c r="AB2930" t="str">
        <f>VLOOKUP($D2930,metadata!$B$2:$Z$500,25,0)</f>
        <v/>
      </c>
      <c r="AC2930">
        <v>17.9939393939393</v>
      </c>
      <c r="AD2930">
        <v>18.085106382978701</v>
      </c>
      <c r="AF2930">
        <f>IF(AE2930="",V2930,AE2930)</f>
        <v>11</v>
      </c>
      <c r="AG2930">
        <v>18</v>
      </c>
      <c r="AH2930">
        <v>2015</v>
      </c>
      <c r="AI2930" t="s">
        <v>38</v>
      </c>
      <c r="AJ2930" t="s">
        <v>38</v>
      </c>
    </row>
    <row r="2931" spans="3:36" x14ac:dyDescent="0.3">
      <c r="C2931">
        <v>2931</v>
      </c>
      <c r="D2931" t="str">
        <f t="shared" si="79"/>
        <v>63-STO</v>
      </c>
      <c r="E2931" t="str">
        <f>VLOOKUP($D2931,metadata!$B$2:$S$500,2,0)</f>
        <v>Haugen, Inger M. Aalberg; Gotthard, Karl</v>
      </c>
      <c r="F2931" t="str">
        <f>VLOOKUP($D2931,metadata!$B$2:$S$500,3,0)</f>
        <v>Diapause induction and relaxed selection on alternative developmental pathways in a butterfly</v>
      </c>
      <c r="G2931" t="str">
        <f>VLOOKUP($D2931,metadata!$B$2:$S$500,4,0)</f>
        <v>10.1111/1365-2656.12291</v>
      </c>
      <c r="H2931" t="str">
        <f>VLOOKUP($D2931,metadata!$B$2:$S$500,5,0)</f>
        <v>y</v>
      </c>
      <c r="I2931" t="str">
        <f>VLOOKUP($D2931,metadata!$B$2:$S$500,6,0)</f>
        <v>a</v>
      </c>
      <c r="J2931" t="str">
        <f>VLOOKUP($D2931,metadata!$B$2:$S$500,7,0)</f>
        <v>i</v>
      </c>
      <c r="K2931">
        <f>VLOOKUP($D2931,metadata!$B$2:$S$500,8,0)</f>
        <v>5</v>
      </c>
      <c r="L2931">
        <f>VLOOKUP($D2931,metadata!$B$2:$S$500,9,0)</f>
        <v>4</v>
      </c>
      <c r="M2931" t="str">
        <f>VLOOKUP($D2931,metadata!$B$2:$S$500,10,0)</f>
        <v/>
      </c>
      <c r="N2931" t="str">
        <f>VLOOKUP($D2931,metadata!$B$2:$S$500,11,0)</f>
        <v>Pararge aegeria</v>
      </c>
      <c r="O2931" t="str">
        <f>VLOOKUP($D2931,metadata!$B$2:$S$500,12,0)</f>
        <v>lepidoptera</v>
      </c>
      <c r="P2931" t="str">
        <f>VLOOKUP($D2931,metadata!$B$2:$S$500,13,0)</f>
        <v>STO</v>
      </c>
      <c r="Q2931">
        <f>VLOOKUP($D2931,metadata!$B$2:$S$500,14,0)</f>
        <v>59.63</v>
      </c>
      <c r="R2931">
        <f>VLOOKUP($D2931,metadata!$B$2:$S$500,15,0)</f>
        <v>18.53</v>
      </c>
      <c r="S2931" t="str">
        <f>VLOOKUP($D2931,metadata!$B$2:$S$500,16,0)</f>
        <v/>
      </c>
      <c r="T2931" t="str">
        <f>VLOOKUP($D2931,metadata!$B$2:$S$500,17,0)</f>
        <v/>
      </c>
      <c r="U2931" t="str">
        <f>VLOOKUP($D2931,metadata!$B$2:$S$500,18,0)</f>
        <v/>
      </c>
      <c r="V2931">
        <f>VLOOKUP($D2931,metadata!$B$2:$Z$500,19,0)</f>
        <v>11</v>
      </c>
      <c r="W2931" t="str">
        <f>VLOOKUP($D2931,metadata!$B$2:$Z$500,20,0)</f>
        <v>accurate (see raw data)</v>
      </c>
      <c r="X2931" t="str">
        <f>VLOOKUP($D2931,metadata!$B$2:$Z$500,21,0)</f>
        <v/>
      </c>
      <c r="Y2931">
        <f>VLOOKUP($D2931,metadata!$B$2:$Z$500,22,0)</f>
        <v>63</v>
      </c>
      <c r="Z2931" t="str">
        <f>VLOOKUP($D2931,metadata!$B$2:$Z$500,23,0)</f>
        <v/>
      </c>
      <c r="AA2931" t="str">
        <f>VLOOKUP($D2931,metadata!$B$2:$Z$500,24,0)</f>
        <v>larval</v>
      </c>
      <c r="AB2931" t="str">
        <f>VLOOKUP($D2931,metadata!$B$2:$Z$500,25,0)</f>
        <v/>
      </c>
      <c r="AC2931">
        <v>20</v>
      </c>
      <c r="AD2931">
        <v>92.730496453900699</v>
      </c>
      <c r="AF2931">
        <f>IF(AE2931="",V2931,AE2931)</f>
        <v>11</v>
      </c>
      <c r="AG2931">
        <v>20</v>
      </c>
      <c r="AH2931">
        <v>2015</v>
      </c>
      <c r="AI2931" t="s">
        <v>38</v>
      </c>
      <c r="AJ2931" t="s">
        <v>38</v>
      </c>
    </row>
    <row r="2932" spans="3:36" x14ac:dyDescent="0.3">
      <c r="C2932">
        <v>2932</v>
      </c>
      <c r="D2932" t="str">
        <f t="shared" si="79"/>
        <v>63-GOT</v>
      </c>
      <c r="E2932" t="str">
        <f>VLOOKUP($D2932,metadata!$B$2:$S$500,2,0)</f>
        <v>Haugen, Inger M. Aalberg; Gotthard, Karl</v>
      </c>
      <c r="F2932" t="str">
        <f>VLOOKUP($D2932,metadata!$B$2:$S$500,3,0)</f>
        <v>Diapause induction and relaxed selection on alternative developmental pathways in a butterfly</v>
      </c>
      <c r="G2932" t="str">
        <f>VLOOKUP($D2932,metadata!$B$2:$S$500,4,0)</f>
        <v>10.1111/1365-2656.12291</v>
      </c>
      <c r="H2932" t="str">
        <f>VLOOKUP($D2932,metadata!$B$2:$S$500,5,0)</f>
        <v>y</v>
      </c>
      <c r="I2932" t="str">
        <f>VLOOKUP($D2932,metadata!$B$2:$S$500,6,0)</f>
        <v>a</v>
      </c>
      <c r="J2932" t="str">
        <f>VLOOKUP($D2932,metadata!$B$2:$S$500,7,0)</f>
        <v>i</v>
      </c>
      <c r="K2932">
        <f>VLOOKUP($D2932,metadata!$B$2:$S$500,8,0)</f>
        <v>5</v>
      </c>
      <c r="L2932">
        <f>VLOOKUP($D2932,metadata!$B$2:$S$500,9,0)</f>
        <v>4</v>
      </c>
      <c r="M2932" t="str">
        <f>VLOOKUP($D2932,metadata!$B$2:$S$500,10,0)</f>
        <v/>
      </c>
      <c r="N2932" t="str">
        <f>VLOOKUP($D2932,metadata!$B$2:$S$500,11,0)</f>
        <v>Pararge aegeria</v>
      </c>
      <c r="O2932" t="str">
        <f>VLOOKUP($D2932,metadata!$B$2:$S$500,12,0)</f>
        <v>lepidoptera</v>
      </c>
      <c r="P2932" t="str">
        <f>VLOOKUP($D2932,metadata!$B$2:$S$500,13,0)</f>
        <v>GOT</v>
      </c>
      <c r="Q2932">
        <f>VLOOKUP($D2932,metadata!$B$2:$S$500,14,0)</f>
        <v>57.4</v>
      </c>
      <c r="R2932">
        <f>VLOOKUP($D2932,metadata!$B$2:$S$500,15,0)</f>
        <v>18.53</v>
      </c>
      <c r="S2932" t="str">
        <f>VLOOKUP($D2932,metadata!$B$2:$S$500,16,0)</f>
        <v/>
      </c>
      <c r="T2932" t="str">
        <f>VLOOKUP($D2932,metadata!$B$2:$S$500,17,0)</f>
        <v/>
      </c>
      <c r="U2932" t="str">
        <f>VLOOKUP($D2932,metadata!$B$2:$S$500,18,0)</f>
        <v/>
      </c>
      <c r="V2932">
        <f>VLOOKUP($D2932,metadata!$B$2:$Z$500,19,0)</f>
        <v>12.25</v>
      </c>
      <c r="W2932" t="str">
        <f>VLOOKUP($D2932,metadata!$B$2:$Z$500,20,0)</f>
        <v>accurate (see raw data)</v>
      </c>
      <c r="X2932" t="str">
        <f>VLOOKUP($D2932,metadata!$B$2:$Z$500,21,0)</f>
        <v/>
      </c>
      <c r="Y2932">
        <f>VLOOKUP($D2932,metadata!$B$2:$Z$500,22,0)</f>
        <v>63</v>
      </c>
      <c r="Z2932" t="str">
        <f>VLOOKUP($D2932,metadata!$B$2:$Z$500,23,0)</f>
        <v/>
      </c>
      <c r="AA2932" t="str">
        <f>VLOOKUP($D2932,metadata!$B$2:$Z$500,24,0)</f>
        <v>larval</v>
      </c>
      <c r="AB2932" t="str">
        <f>VLOOKUP($D2932,metadata!$B$2:$Z$500,25,0)</f>
        <v/>
      </c>
      <c r="AC2932">
        <v>16</v>
      </c>
      <c r="AD2932">
        <v>23.404255319148898</v>
      </c>
      <c r="AF2932">
        <f>IF(AE2932="",V2932,AE2932)</f>
        <v>12.25</v>
      </c>
      <c r="AG2932">
        <v>16</v>
      </c>
      <c r="AH2932">
        <v>2015</v>
      </c>
      <c r="AI2932" t="s">
        <v>38</v>
      </c>
      <c r="AJ2932" t="s">
        <v>38</v>
      </c>
    </row>
    <row r="2933" spans="3:36" x14ac:dyDescent="0.3">
      <c r="C2933">
        <v>2933</v>
      </c>
      <c r="D2933" t="str">
        <f t="shared" si="79"/>
        <v>63-GOT</v>
      </c>
      <c r="E2933" t="str">
        <f>VLOOKUP($D2933,metadata!$B$2:$S$500,2,0)</f>
        <v>Haugen, Inger M. Aalberg; Gotthard, Karl</v>
      </c>
      <c r="F2933" t="str">
        <f>VLOOKUP($D2933,metadata!$B$2:$S$500,3,0)</f>
        <v>Diapause induction and relaxed selection on alternative developmental pathways in a butterfly</v>
      </c>
      <c r="G2933" t="str">
        <f>VLOOKUP($D2933,metadata!$B$2:$S$500,4,0)</f>
        <v>10.1111/1365-2656.12291</v>
      </c>
      <c r="H2933" t="str">
        <f>VLOOKUP($D2933,metadata!$B$2:$S$500,5,0)</f>
        <v>y</v>
      </c>
      <c r="I2933" t="str">
        <f>VLOOKUP($D2933,metadata!$B$2:$S$500,6,0)</f>
        <v>a</v>
      </c>
      <c r="J2933" t="str">
        <f>VLOOKUP($D2933,metadata!$B$2:$S$500,7,0)</f>
        <v>i</v>
      </c>
      <c r="K2933">
        <f>VLOOKUP($D2933,metadata!$B$2:$S$500,8,0)</f>
        <v>5</v>
      </c>
      <c r="L2933">
        <f>VLOOKUP($D2933,metadata!$B$2:$S$500,9,0)</f>
        <v>4</v>
      </c>
      <c r="M2933" t="str">
        <f>VLOOKUP($D2933,metadata!$B$2:$S$500,10,0)</f>
        <v/>
      </c>
      <c r="N2933" t="str">
        <f>VLOOKUP($D2933,metadata!$B$2:$S$500,11,0)</f>
        <v>Pararge aegeria</v>
      </c>
      <c r="O2933" t="str">
        <f>VLOOKUP($D2933,metadata!$B$2:$S$500,12,0)</f>
        <v>lepidoptera</v>
      </c>
      <c r="P2933" t="str">
        <f>VLOOKUP($D2933,metadata!$B$2:$S$500,13,0)</f>
        <v>GOT</v>
      </c>
      <c r="Q2933">
        <f>VLOOKUP($D2933,metadata!$B$2:$S$500,14,0)</f>
        <v>57.4</v>
      </c>
      <c r="R2933">
        <f>VLOOKUP($D2933,metadata!$B$2:$S$500,15,0)</f>
        <v>18.53</v>
      </c>
      <c r="S2933" t="str">
        <f>VLOOKUP($D2933,metadata!$B$2:$S$500,16,0)</f>
        <v/>
      </c>
      <c r="T2933" t="str">
        <f>VLOOKUP($D2933,metadata!$B$2:$S$500,17,0)</f>
        <v/>
      </c>
      <c r="U2933" t="str">
        <f>VLOOKUP($D2933,metadata!$B$2:$S$500,18,0)</f>
        <v/>
      </c>
      <c r="V2933">
        <f>VLOOKUP($D2933,metadata!$B$2:$Z$500,19,0)</f>
        <v>12.25</v>
      </c>
      <c r="W2933" t="str">
        <f>VLOOKUP($D2933,metadata!$B$2:$Z$500,20,0)</f>
        <v>accurate (see raw data)</v>
      </c>
      <c r="X2933" t="str">
        <f>VLOOKUP($D2933,metadata!$B$2:$Z$500,21,0)</f>
        <v/>
      </c>
      <c r="Y2933">
        <f>VLOOKUP($D2933,metadata!$B$2:$Z$500,22,0)</f>
        <v>63</v>
      </c>
      <c r="Z2933" t="str">
        <f>VLOOKUP($D2933,metadata!$B$2:$Z$500,23,0)</f>
        <v/>
      </c>
      <c r="AA2933" t="str">
        <f>VLOOKUP($D2933,metadata!$B$2:$Z$500,24,0)</f>
        <v>larval</v>
      </c>
      <c r="AB2933" t="str">
        <f>VLOOKUP($D2933,metadata!$B$2:$Z$500,25,0)</f>
        <v/>
      </c>
      <c r="AC2933">
        <v>17</v>
      </c>
      <c r="AD2933">
        <v>61.347517730496399</v>
      </c>
      <c r="AF2933">
        <f>IF(AE2933="",V2933,AE2933)</f>
        <v>12.25</v>
      </c>
      <c r="AG2933">
        <v>17</v>
      </c>
      <c r="AH2933">
        <v>2015</v>
      </c>
      <c r="AI2933" t="s">
        <v>38</v>
      </c>
      <c r="AJ2933" t="s">
        <v>38</v>
      </c>
    </row>
    <row r="2934" spans="3:36" x14ac:dyDescent="0.3">
      <c r="C2934">
        <v>2934</v>
      </c>
      <c r="D2934" t="str">
        <f t="shared" si="79"/>
        <v>63-GOT</v>
      </c>
      <c r="E2934" t="str">
        <f>VLOOKUP($D2934,metadata!$B$2:$S$500,2,0)</f>
        <v>Haugen, Inger M. Aalberg; Gotthard, Karl</v>
      </c>
      <c r="F2934" t="str">
        <f>VLOOKUP($D2934,metadata!$B$2:$S$500,3,0)</f>
        <v>Diapause induction and relaxed selection on alternative developmental pathways in a butterfly</v>
      </c>
      <c r="G2934" t="str">
        <f>VLOOKUP($D2934,metadata!$B$2:$S$500,4,0)</f>
        <v>10.1111/1365-2656.12291</v>
      </c>
      <c r="H2934" t="str">
        <f>VLOOKUP($D2934,metadata!$B$2:$S$500,5,0)</f>
        <v>y</v>
      </c>
      <c r="I2934" t="str">
        <f>VLOOKUP($D2934,metadata!$B$2:$S$500,6,0)</f>
        <v>a</v>
      </c>
      <c r="J2934" t="str">
        <f>VLOOKUP($D2934,metadata!$B$2:$S$500,7,0)</f>
        <v>i</v>
      </c>
      <c r="K2934">
        <f>VLOOKUP($D2934,metadata!$B$2:$S$500,8,0)</f>
        <v>5</v>
      </c>
      <c r="L2934">
        <f>VLOOKUP($D2934,metadata!$B$2:$S$500,9,0)</f>
        <v>4</v>
      </c>
      <c r="M2934" t="str">
        <f>VLOOKUP($D2934,metadata!$B$2:$S$500,10,0)</f>
        <v/>
      </c>
      <c r="N2934" t="str">
        <f>VLOOKUP($D2934,metadata!$B$2:$S$500,11,0)</f>
        <v>Pararge aegeria</v>
      </c>
      <c r="O2934" t="str">
        <f>VLOOKUP($D2934,metadata!$B$2:$S$500,12,0)</f>
        <v>lepidoptera</v>
      </c>
      <c r="P2934" t="str">
        <f>VLOOKUP($D2934,metadata!$B$2:$S$500,13,0)</f>
        <v>GOT</v>
      </c>
      <c r="Q2934">
        <f>VLOOKUP($D2934,metadata!$B$2:$S$500,14,0)</f>
        <v>57.4</v>
      </c>
      <c r="R2934">
        <f>VLOOKUP($D2934,metadata!$B$2:$S$500,15,0)</f>
        <v>18.53</v>
      </c>
      <c r="S2934" t="str">
        <f>VLOOKUP($D2934,metadata!$B$2:$S$500,16,0)</f>
        <v/>
      </c>
      <c r="T2934" t="str">
        <f>VLOOKUP($D2934,metadata!$B$2:$S$500,17,0)</f>
        <v/>
      </c>
      <c r="U2934" t="str">
        <f>VLOOKUP($D2934,metadata!$B$2:$S$500,18,0)</f>
        <v/>
      </c>
      <c r="V2934">
        <f>VLOOKUP($D2934,metadata!$B$2:$Z$500,19,0)</f>
        <v>12.25</v>
      </c>
      <c r="W2934" t="str">
        <f>VLOOKUP($D2934,metadata!$B$2:$Z$500,20,0)</f>
        <v>accurate (see raw data)</v>
      </c>
      <c r="X2934" t="str">
        <f>VLOOKUP($D2934,metadata!$B$2:$Z$500,21,0)</f>
        <v/>
      </c>
      <c r="Y2934">
        <f>VLOOKUP($D2934,metadata!$B$2:$Z$500,22,0)</f>
        <v>63</v>
      </c>
      <c r="Z2934" t="str">
        <f>VLOOKUP($D2934,metadata!$B$2:$Z$500,23,0)</f>
        <v/>
      </c>
      <c r="AA2934" t="str">
        <f>VLOOKUP($D2934,metadata!$B$2:$Z$500,24,0)</f>
        <v>larval</v>
      </c>
      <c r="AB2934" t="str">
        <f>VLOOKUP($D2934,metadata!$B$2:$Z$500,25,0)</f>
        <v/>
      </c>
      <c r="AC2934">
        <v>18</v>
      </c>
      <c r="AD2934">
        <v>50.177304964538898</v>
      </c>
      <c r="AF2934">
        <f>IF(AE2934="",V2934,AE2934)</f>
        <v>12.25</v>
      </c>
      <c r="AG2934">
        <v>18</v>
      </c>
      <c r="AH2934">
        <v>2015</v>
      </c>
      <c r="AI2934" t="s">
        <v>38</v>
      </c>
      <c r="AJ2934" t="s">
        <v>38</v>
      </c>
    </row>
    <row r="2935" spans="3:36" x14ac:dyDescent="0.3">
      <c r="C2935">
        <v>2935</v>
      </c>
      <c r="D2935" t="str">
        <f t="shared" si="79"/>
        <v>63-GOT</v>
      </c>
      <c r="E2935" t="str">
        <f>VLOOKUP($D2935,metadata!$B$2:$S$500,2,0)</f>
        <v>Haugen, Inger M. Aalberg; Gotthard, Karl</v>
      </c>
      <c r="F2935" t="str">
        <f>VLOOKUP($D2935,metadata!$B$2:$S$500,3,0)</f>
        <v>Diapause induction and relaxed selection on alternative developmental pathways in a butterfly</v>
      </c>
      <c r="G2935" t="str">
        <f>VLOOKUP($D2935,metadata!$B$2:$S$500,4,0)</f>
        <v>10.1111/1365-2656.12291</v>
      </c>
      <c r="H2935" t="str">
        <f>VLOOKUP($D2935,metadata!$B$2:$S$500,5,0)</f>
        <v>y</v>
      </c>
      <c r="I2935" t="str">
        <f>VLOOKUP($D2935,metadata!$B$2:$S$500,6,0)</f>
        <v>a</v>
      </c>
      <c r="J2935" t="str">
        <f>VLOOKUP($D2935,metadata!$B$2:$S$500,7,0)</f>
        <v>i</v>
      </c>
      <c r="K2935">
        <f>VLOOKUP($D2935,metadata!$B$2:$S$500,8,0)</f>
        <v>5</v>
      </c>
      <c r="L2935">
        <f>VLOOKUP($D2935,metadata!$B$2:$S$500,9,0)</f>
        <v>4</v>
      </c>
      <c r="M2935" t="str">
        <f>VLOOKUP($D2935,metadata!$B$2:$S$500,10,0)</f>
        <v/>
      </c>
      <c r="N2935" t="str">
        <f>VLOOKUP($D2935,metadata!$B$2:$S$500,11,0)</f>
        <v>Pararge aegeria</v>
      </c>
      <c r="O2935" t="str">
        <f>VLOOKUP($D2935,metadata!$B$2:$S$500,12,0)</f>
        <v>lepidoptera</v>
      </c>
      <c r="P2935" t="str">
        <f>VLOOKUP($D2935,metadata!$B$2:$S$500,13,0)</f>
        <v>GOT</v>
      </c>
      <c r="Q2935">
        <f>VLOOKUP($D2935,metadata!$B$2:$S$500,14,0)</f>
        <v>57.4</v>
      </c>
      <c r="R2935">
        <f>VLOOKUP($D2935,metadata!$B$2:$S$500,15,0)</f>
        <v>18.53</v>
      </c>
      <c r="S2935" t="str">
        <f>VLOOKUP($D2935,metadata!$B$2:$S$500,16,0)</f>
        <v/>
      </c>
      <c r="T2935" t="str">
        <f>VLOOKUP($D2935,metadata!$B$2:$S$500,17,0)</f>
        <v/>
      </c>
      <c r="U2935" t="str">
        <f>VLOOKUP($D2935,metadata!$B$2:$S$500,18,0)</f>
        <v/>
      </c>
      <c r="V2935">
        <f>VLOOKUP($D2935,metadata!$B$2:$Z$500,19,0)</f>
        <v>12.25</v>
      </c>
      <c r="W2935" t="str">
        <f>VLOOKUP($D2935,metadata!$B$2:$Z$500,20,0)</f>
        <v>accurate (see raw data)</v>
      </c>
      <c r="X2935" t="str">
        <f>VLOOKUP($D2935,metadata!$B$2:$Z$500,21,0)</f>
        <v/>
      </c>
      <c r="Y2935">
        <f>VLOOKUP($D2935,metadata!$B$2:$Z$500,22,0)</f>
        <v>63</v>
      </c>
      <c r="Z2935" t="str">
        <f>VLOOKUP($D2935,metadata!$B$2:$Z$500,23,0)</f>
        <v/>
      </c>
      <c r="AA2935" t="str">
        <f>VLOOKUP($D2935,metadata!$B$2:$Z$500,24,0)</f>
        <v>larval</v>
      </c>
      <c r="AB2935" t="str">
        <f>VLOOKUP($D2935,metadata!$B$2:$Z$500,25,0)</f>
        <v/>
      </c>
      <c r="AC2935">
        <v>19.9939393939393</v>
      </c>
      <c r="AD2935">
        <v>99.999999999999901</v>
      </c>
      <c r="AF2935">
        <f>IF(AE2935="",V2935,AE2935)</f>
        <v>12.25</v>
      </c>
      <c r="AG2935">
        <v>20</v>
      </c>
      <c r="AH2935">
        <v>2015</v>
      </c>
      <c r="AI2935" t="s">
        <v>38</v>
      </c>
      <c r="AJ2935" t="s">
        <v>38</v>
      </c>
    </row>
    <row r="2936" spans="3:36" x14ac:dyDescent="0.3">
      <c r="C2936">
        <v>2936</v>
      </c>
      <c r="D2936" t="str">
        <f t="shared" si="79"/>
        <v>63-OLA</v>
      </c>
      <c r="E2936" t="str">
        <f>VLOOKUP($D2936,metadata!$B$2:$S$500,2,0)</f>
        <v>Haugen, Inger M. Aalberg; Gotthard, Karl</v>
      </c>
      <c r="F2936" t="str">
        <f>VLOOKUP($D2936,metadata!$B$2:$S$500,3,0)</f>
        <v>Diapause induction and relaxed selection on alternative developmental pathways in a butterfly</v>
      </c>
      <c r="G2936" t="str">
        <f>VLOOKUP($D2936,metadata!$B$2:$S$500,4,0)</f>
        <v>10.1111/1365-2656.12291</v>
      </c>
      <c r="H2936" t="str">
        <f>VLOOKUP($D2936,metadata!$B$2:$S$500,5,0)</f>
        <v>y</v>
      </c>
      <c r="I2936" t="str">
        <f>VLOOKUP($D2936,metadata!$B$2:$S$500,6,0)</f>
        <v>a</v>
      </c>
      <c r="J2936" t="str">
        <f>VLOOKUP($D2936,metadata!$B$2:$S$500,7,0)</f>
        <v>i</v>
      </c>
      <c r="K2936">
        <f>VLOOKUP($D2936,metadata!$B$2:$S$500,8,0)</f>
        <v>5</v>
      </c>
      <c r="L2936">
        <f>VLOOKUP($D2936,metadata!$B$2:$S$500,9,0)</f>
        <v>4</v>
      </c>
      <c r="M2936" t="str">
        <f>VLOOKUP($D2936,metadata!$B$2:$S$500,10,0)</f>
        <v/>
      </c>
      <c r="N2936" t="str">
        <f>VLOOKUP($D2936,metadata!$B$2:$S$500,11,0)</f>
        <v>Pararge aegeria</v>
      </c>
      <c r="O2936" t="str">
        <f>VLOOKUP($D2936,metadata!$B$2:$S$500,12,0)</f>
        <v>lepidoptera</v>
      </c>
      <c r="P2936" t="str">
        <f>VLOOKUP($D2936,metadata!$B$2:$S$500,13,0)</f>
        <v>OLA</v>
      </c>
      <c r="Q2936">
        <f>VLOOKUP($D2936,metadata!$B$2:$S$500,14,0)</f>
        <v>56.62</v>
      </c>
      <c r="R2936">
        <f>VLOOKUP($D2936,metadata!$B$2:$S$500,15,0)</f>
        <v>16.46</v>
      </c>
      <c r="S2936" t="str">
        <f>VLOOKUP($D2936,metadata!$B$2:$S$500,16,0)</f>
        <v/>
      </c>
      <c r="T2936" t="str">
        <f>VLOOKUP($D2936,metadata!$B$2:$S$500,17,0)</f>
        <v/>
      </c>
      <c r="U2936" t="str">
        <f>VLOOKUP($D2936,metadata!$B$2:$S$500,18,0)</f>
        <v/>
      </c>
      <c r="V2936">
        <f>VLOOKUP($D2936,metadata!$B$2:$Z$500,19,0)</f>
        <v>7.25</v>
      </c>
      <c r="W2936" t="str">
        <f>VLOOKUP($D2936,metadata!$B$2:$Z$500,20,0)</f>
        <v>accurate (see raw data)</v>
      </c>
      <c r="X2936" t="str">
        <f>VLOOKUP($D2936,metadata!$B$2:$Z$500,21,0)</f>
        <v/>
      </c>
      <c r="Y2936">
        <f>VLOOKUP($D2936,metadata!$B$2:$Z$500,22,0)</f>
        <v>63</v>
      </c>
      <c r="Z2936" t="str">
        <f>VLOOKUP($D2936,metadata!$B$2:$Z$500,23,0)</f>
        <v/>
      </c>
      <c r="AA2936" t="str">
        <f>VLOOKUP($D2936,metadata!$B$2:$Z$500,24,0)</f>
        <v>larval</v>
      </c>
      <c r="AB2936" t="str">
        <f>VLOOKUP($D2936,metadata!$B$2:$Z$500,25,0)</f>
        <v/>
      </c>
      <c r="AC2936">
        <v>16</v>
      </c>
      <c r="AD2936">
        <v>0.17730496453900399</v>
      </c>
      <c r="AF2936">
        <f>IF(AE2936="",V2936,AE2936)</f>
        <v>7.25</v>
      </c>
      <c r="AG2936">
        <v>16</v>
      </c>
      <c r="AH2936">
        <v>2015</v>
      </c>
      <c r="AI2936" t="s">
        <v>38</v>
      </c>
      <c r="AJ2936" t="s">
        <v>38</v>
      </c>
    </row>
    <row r="2937" spans="3:36" x14ac:dyDescent="0.3">
      <c r="C2937">
        <v>2937</v>
      </c>
      <c r="D2937" t="str">
        <f t="shared" si="79"/>
        <v>63-OLA</v>
      </c>
      <c r="E2937" t="str">
        <f>VLOOKUP($D2937,metadata!$B$2:$S$500,2,0)</f>
        <v>Haugen, Inger M. Aalberg; Gotthard, Karl</v>
      </c>
      <c r="F2937" t="str">
        <f>VLOOKUP($D2937,metadata!$B$2:$S$500,3,0)</f>
        <v>Diapause induction and relaxed selection on alternative developmental pathways in a butterfly</v>
      </c>
      <c r="G2937" t="str">
        <f>VLOOKUP($D2937,metadata!$B$2:$S$500,4,0)</f>
        <v>10.1111/1365-2656.12291</v>
      </c>
      <c r="H2937" t="str">
        <f>VLOOKUP($D2937,metadata!$B$2:$S$500,5,0)</f>
        <v>y</v>
      </c>
      <c r="I2937" t="str">
        <f>VLOOKUP($D2937,metadata!$B$2:$S$500,6,0)</f>
        <v>a</v>
      </c>
      <c r="J2937" t="str">
        <f>VLOOKUP($D2937,metadata!$B$2:$S$500,7,0)</f>
        <v>i</v>
      </c>
      <c r="K2937">
        <f>VLOOKUP($D2937,metadata!$B$2:$S$500,8,0)</f>
        <v>5</v>
      </c>
      <c r="L2937">
        <f>VLOOKUP($D2937,metadata!$B$2:$S$500,9,0)</f>
        <v>4</v>
      </c>
      <c r="M2937" t="str">
        <f>VLOOKUP($D2937,metadata!$B$2:$S$500,10,0)</f>
        <v/>
      </c>
      <c r="N2937" t="str">
        <f>VLOOKUP($D2937,metadata!$B$2:$S$500,11,0)</f>
        <v>Pararge aegeria</v>
      </c>
      <c r="O2937" t="str">
        <f>VLOOKUP($D2937,metadata!$B$2:$S$500,12,0)</f>
        <v>lepidoptera</v>
      </c>
      <c r="P2937" t="str">
        <f>VLOOKUP($D2937,metadata!$B$2:$S$500,13,0)</f>
        <v>OLA</v>
      </c>
      <c r="Q2937">
        <f>VLOOKUP($D2937,metadata!$B$2:$S$500,14,0)</f>
        <v>56.62</v>
      </c>
      <c r="R2937">
        <f>VLOOKUP($D2937,metadata!$B$2:$S$500,15,0)</f>
        <v>16.46</v>
      </c>
      <c r="S2937" t="str">
        <f>VLOOKUP($D2937,metadata!$B$2:$S$500,16,0)</f>
        <v/>
      </c>
      <c r="T2937" t="str">
        <f>VLOOKUP($D2937,metadata!$B$2:$S$500,17,0)</f>
        <v/>
      </c>
      <c r="U2937" t="str">
        <f>VLOOKUP($D2937,metadata!$B$2:$S$500,18,0)</f>
        <v/>
      </c>
      <c r="V2937">
        <f>VLOOKUP($D2937,metadata!$B$2:$Z$500,19,0)</f>
        <v>7.25</v>
      </c>
      <c r="W2937" t="str">
        <f>VLOOKUP($D2937,metadata!$B$2:$Z$500,20,0)</f>
        <v>accurate (see raw data)</v>
      </c>
      <c r="X2937" t="str">
        <f>VLOOKUP($D2937,metadata!$B$2:$Z$500,21,0)</f>
        <v/>
      </c>
      <c r="Y2937">
        <f>VLOOKUP($D2937,metadata!$B$2:$Z$500,22,0)</f>
        <v>63</v>
      </c>
      <c r="Z2937" t="str">
        <f>VLOOKUP($D2937,metadata!$B$2:$Z$500,23,0)</f>
        <v/>
      </c>
      <c r="AA2937" t="str">
        <f>VLOOKUP($D2937,metadata!$B$2:$Z$500,24,0)</f>
        <v>larval</v>
      </c>
      <c r="AB2937" t="str">
        <f>VLOOKUP($D2937,metadata!$B$2:$Z$500,25,0)</f>
        <v/>
      </c>
      <c r="AC2937">
        <v>17</v>
      </c>
      <c r="AD2937">
        <v>44.326241134751697</v>
      </c>
      <c r="AF2937">
        <f>IF(AE2937="",V2937,AE2937)</f>
        <v>7.25</v>
      </c>
      <c r="AG2937">
        <v>17</v>
      </c>
      <c r="AH2937">
        <v>2015</v>
      </c>
      <c r="AI2937" t="s">
        <v>38</v>
      </c>
      <c r="AJ2937" t="s">
        <v>38</v>
      </c>
    </row>
    <row r="2938" spans="3:36" x14ac:dyDescent="0.3">
      <c r="C2938">
        <v>2938</v>
      </c>
      <c r="D2938" t="str">
        <f t="shared" si="79"/>
        <v>63-OLA</v>
      </c>
      <c r="E2938" t="str">
        <f>VLOOKUP($D2938,metadata!$B$2:$S$500,2,0)</f>
        <v>Haugen, Inger M. Aalberg; Gotthard, Karl</v>
      </c>
      <c r="F2938" t="str">
        <f>VLOOKUP($D2938,metadata!$B$2:$S$500,3,0)</f>
        <v>Diapause induction and relaxed selection on alternative developmental pathways in a butterfly</v>
      </c>
      <c r="G2938" t="str">
        <f>VLOOKUP($D2938,metadata!$B$2:$S$500,4,0)</f>
        <v>10.1111/1365-2656.12291</v>
      </c>
      <c r="H2938" t="str">
        <f>VLOOKUP($D2938,metadata!$B$2:$S$500,5,0)</f>
        <v>y</v>
      </c>
      <c r="I2938" t="str">
        <f>VLOOKUP($D2938,metadata!$B$2:$S$500,6,0)</f>
        <v>a</v>
      </c>
      <c r="J2938" t="str">
        <f>VLOOKUP($D2938,metadata!$B$2:$S$500,7,0)</f>
        <v>i</v>
      </c>
      <c r="K2938">
        <f>VLOOKUP($D2938,metadata!$B$2:$S$500,8,0)</f>
        <v>5</v>
      </c>
      <c r="L2938">
        <f>VLOOKUP($D2938,metadata!$B$2:$S$500,9,0)</f>
        <v>4</v>
      </c>
      <c r="M2938" t="str">
        <f>VLOOKUP($D2938,metadata!$B$2:$S$500,10,0)</f>
        <v/>
      </c>
      <c r="N2938" t="str">
        <f>VLOOKUP($D2938,metadata!$B$2:$S$500,11,0)</f>
        <v>Pararge aegeria</v>
      </c>
      <c r="O2938" t="str">
        <f>VLOOKUP($D2938,metadata!$B$2:$S$500,12,0)</f>
        <v>lepidoptera</v>
      </c>
      <c r="P2938" t="str">
        <f>VLOOKUP($D2938,metadata!$B$2:$S$500,13,0)</f>
        <v>OLA</v>
      </c>
      <c r="Q2938">
        <f>VLOOKUP($D2938,metadata!$B$2:$S$500,14,0)</f>
        <v>56.62</v>
      </c>
      <c r="R2938">
        <f>VLOOKUP($D2938,metadata!$B$2:$S$500,15,0)</f>
        <v>16.46</v>
      </c>
      <c r="S2938" t="str">
        <f>VLOOKUP($D2938,metadata!$B$2:$S$500,16,0)</f>
        <v/>
      </c>
      <c r="T2938" t="str">
        <f>VLOOKUP($D2938,metadata!$B$2:$S$500,17,0)</f>
        <v/>
      </c>
      <c r="U2938" t="str">
        <f>VLOOKUP($D2938,metadata!$B$2:$S$500,18,0)</f>
        <v/>
      </c>
      <c r="V2938">
        <f>VLOOKUP($D2938,metadata!$B$2:$Z$500,19,0)</f>
        <v>7.25</v>
      </c>
      <c r="W2938" t="str">
        <f>VLOOKUP($D2938,metadata!$B$2:$Z$500,20,0)</f>
        <v>accurate (see raw data)</v>
      </c>
      <c r="X2938" t="str">
        <f>VLOOKUP($D2938,metadata!$B$2:$Z$500,21,0)</f>
        <v/>
      </c>
      <c r="Y2938">
        <f>VLOOKUP($D2938,metadata!$B$2:$Z$500,22,0)</f>
        <v>63</v>
      </c>
      <c r="Z2938" t="str">
        <f>VLOOKUP($D2938,metadata!$B$2:$Z$500,23,0)</f>
        <v/>
      </c>
      <c r="AA2938" t="str">
        <f>VLOOKUP($D2938,metadata!$B$2:$Z$500,24,0)</f>
        <v>larval</v>
      </c>
      <c r="AB2938" t="str">
        <f>VLOOKUP($D2938,metadata!$B$2:$Z$500,25,0)</f>
        <v/>
      </c>
      <c r="AC2938">
        <v>18.006060606060601</v>
      </c>
      <c r="AD2938">
        <v>100.177304964539</v>
      </c>
      <c r="AF2938">
        <f>IF(AE2938="",V2938,AE2938)</f>
        <v>7.25</v>
      </c>
      <c r="AG2938">
        <v>18</v>
      </c>
      <c r="AH2938">
        <v>2015</v>
      </c>
      <c r="AI2938" t="s">
        <v>38</v>
      </c>
      <c r="AJ2938" t="s">
        <v>38</v>
      </c>
    </row>
    <row r="2939" spans="3:36" x14ac:dyDescent="0.3">
      <c r="C2939">
        <v>2939</v>
      </c>
      <c r="D2939" t="str">
        <f t="shared" si="79"/>
        <v>63-OLA</v>
      </c>
      <c r="E2939" t="str">
        <f>VLOOKUP($D2939,metadata!$B$2:$S$500,2,0)</f>
        <v>Haugen, Inger M. Aalberg; Gotthard, Karl</v>
      </c>
      <c r="F2939" t="str">
        <f>VLOOKUP($D2939,metadata!$B$2:$S$500,3,0)</f>
        <v>Diapause induction and relaxed selection on alternative developmental pathways in a butterfly</v>
      </c>
      <c r="G2939" t="str">
        <f>VLOOKUP($D2939,metadata!$B$2:$S$500,4,0)</f>
        <v>10.1111/1365-2656.12291</v>
      </c>
      <c r="H2939" t="str">
        <f>VLOOKUP($D2939,metadata!$B$2:$S$500,5,0)</f>
        <v>y</v>
      </c>
      <c r="I2939" t="str">
        <f>VLOOKUP($D2939,metadata!$B$2:$S$500,6,0)</f>
        <v>a</v>
      </c>
      <c r="J2939" t="str">
        <f>VLOOKUP($D2939,metadata!$B$2:$S$500,7,0)</f>
        <v>i</v>
      </c>
      <c r="K2939">
        <f>VLOOKUP($D2939,metadata!$B$2:$S$500,8,0)</f>
        <v>5</v>
      </c>
      <c r="L2939">
        <f>VLOOKUP($D2939,metadata!$B$2:$S$500,9,0)</f>
        <v>4</v>
      </c>
      <c r="M2939" t="str">
        <f>VLOOKUP($D2939,metadata!$B$2:$S$500,10,0)</f>
        <v/>
      </c>
      <c r="N2939" t="str">
        <f>VLOOKUP($D2939,metadata!$B$2:$S$500,11,0)</f>
        <v>Pararge aegeria</v>
      </c>
      <c r="O2939" t="str">
        <f>VLOOKUP($D2939,metadata!$B$2:$S$500,12,0)</f>
        <v>lepidoptera</v>
      </c>
      <c r="P2939" t="str">
        <f>VLOOKUP($D2939,metadata!$B$2:$S$500,13,0)</f>
        <v>OLA</v>
      </c>
      <c r="Q2939">
        <f>VLOOKUP($D2939,metadata!$B$2:$S$500,14,0)</f>
        <v>56.62</v>
      </c>
      <c r="R2939">
        <f>VLOOKUP($D2939,metadata!$B$2:$S$500,15,0)</f>
        <v>16.46</v>
      </c>
      <c r="S2939" t="str">
        <f>VLOOKUP($D2939,metadata!$B$2:$S$500,16,0)</f>
        <v/>
      </c>
      <c r="T2939" t="str">
        <f>VLOOKUP($D2939,metadata!$B$2:$S$500,17,0)</f>
        <v/>
      </c>
      <c r="U2939" t="str">
        <f>VLOOKUP($D2939,metadata!$B$2:$S$500,18,0)</f>
        <v/>
      </c>
      <c r="V2939">
        <f>VLOOKUP($D2939,metadata!$B$2:$Z$500,19,0)</f>
        <v>7.25</v>
      </c>
      <c r="W2939" t="str">
        <f>VLOOKUP($D2939,metadata!$B$2:$Z$500,20,0)</f>
        <v>accurate (see raw data)</v>
      </c>
      <c r="X2939" t="str">
        <f>VLOOKUP($D2939,metadata!$B$2:$Z$500,21,0)</f>
        <v/>
      </c>
      <c r="Y2939">
        <f>VLOOKUP($D2939,metadata!$B$2:$Z$500,22,0)</f>
        <v>63</v>
      </c>
      <c r="Z2939" t="str">
        <f>VLOOKUP($D2939,metadata!$B$2:$Z$500,23,0)</f>
        <v/>
      </c>
      <c r="AA2939" t="str">
        <f>VLOOKUP($D2939,metadata!$B$2:$Z$500,24,0)</f>
        <v>larval</v>
      </c>
      <c r="AB2939" t="str">
        <f>VLOOKUP($D2939,metadata!$B$2:$Z$500,25,0)</f>
        <v/>
      </c>
      <c r="AC2939">
        <v>19.9939393939393</v>
      </c>
      <c r="AD2939">
        <v>100.177304964539</v>
      </c>
      <c r="AF2939">
        <f>IF(AE2939="",V2939,AE2939)</f>
        <v>7.25</v>
      </c>
      <c r="AG2939">
        <v>20</v>
      </c>
      <c r="AH2939">
        <v>2015</v>
      </c>
      <c r="AI2939" t="s">
        <v>38</v>
      </c>
      <c r="AJ2939" t="s">
        <v>38</v>
      </c>
    </row>
    <row r="2940" spans="3:36" x14ac:dyDescent="0.3">
      <c r="C2940">
        <v>2940</v>
      </c>
      <c r="D2940" t="str">
        <f t="shared" si="79"/>
        <v>63-SKA</v>
      </c>
      <c r="E2940" t="str">
        <f>VLOOKUP($D2940,metadata!$B$2:$S$500,2,0)</f>
        <v>Haugen, Inger M. Aalberg; Gotthard, Karl</v>
      </c>
      <c r="F2940" t="str">
        <f>VLOOKUP($D2940,metadata!$B$2:$S$500,3,0)</f>
        <v>Diapause induction and relaxed selection on alternative developmental pathways in a butterfly</v>
      </c>
      <c r="G2940" t="str">
        <f>VLOOKUP($D2940,metadata!$B$2:$S$500,4,0)</f>
        <v>10.1111/1365-2656.12291</v>
      </c>
      <c r="H2940" t="str">
        <f>VLOOKUP($D2940,metadata!$B$2:$S$500,5,0)</f>
        <v>y</v>
      </c>
      <c r="I2940" t="str">
        <f>VLOOKUP($D2940,metadata!$B$2:$S$500,6,0)</f>
        <v>a</v>
      </c>
      <c r="J2940" t="str">
        <f>VLOOKUP($D2940,metadata!$B$2:$S$500,7,0)</f>
        <v>i</v>
      </c>
      <c r="K2940">
        <f>VLOOKUP($D2940,metadata!$B$2:$S$500,8,0)</f>
        <v>5</v>
      </c>
      <c r="L2940">
        <f>VLOOKUP($D2940,metadata!$B$2:$S$500,9,0)</f>
        <v>4</v>
      </c>
      <c r="M2940" t="str">
        <f>VLOOKUP($D2940,metadata!$B$2:$S$500,10,0)</f>
        <v/>
      </c>
      <c r="N2940" t="str">
        <f>VLOOKUP($D2940,metadata!$B$2:$S$500,11,0)</f>
        <v>Pararge aegeria</v>
      </c>
      <c r="O2940" t="str">
        <f>VLOOKUP($D2940,metadata!$B$2:$S$500,12,0)</f>
        <v>lepidoptera</v>
      </c>
      <c r="P2940" t="str">
        <f>VLOOKUP($D2940,metadata!$B$2:$S$500,13,0)</f>
        <v>SKA</v>
      </c>
      <c r="Q2940">
        <f>VLOOKUP($D2940,metadata!$B$2:$S$500,14,0)</f>
        <v>56.29</v>
      </c>
      <c r="R2940">
        <f>VLOOKUP($D2940,metadata!$B$2:$S$500,15,0)</f>
        <v>12.48</v>
      </c>
      <c r="S2940" t="str">
        <f>VLOOKUP($D2940,metadata!$B$2:$S$500,16,0)</f>
        <v/>
      </c>
      <c r="T2940" t="str">
        <f>VLOOKUP($D2940,metadata!$B$2:$S$500,17,0)</f>
        <v/>
      </c>
      <c r="U2940" t="str">
        <f>VLOOKUP($D2940,metadata!$B$2:$S$500,18,0)</f>
        <v/>
      </c>
      <c r="V2940">
        <f>VLOOKUP($D2940,metadata!$B$2:$Z$500,19,0)</f>
        <v>13.5</v>
      </c>
      <c r="W2940" t="str">
        <f>VLOOKUP($D2940,metadata!$B$2:$Z$500,20,0)</f>
        <v>accurate (see raw data)</v>
      </c>
      <c r="X2940" t="str">
        <f>VLOOKUP($D2940,metadata!$B$2:$Z$500,21,0)</f>
        <v/>
      </c>
      <c r="Y2940">
        <f>VLOOKUP($D2940,metadata!$B$2:$Z$500,22,0)</f>
        <v>63</v>
      </c>
      <c r="Z2940" t="str">
        <f>VLOOKUP($D2940,metadata!$B$2:$Z$500,23,0)</f>
        <v/>
      </c>
      <c r="AA2940" t="str">
        <f>VLOOKUP($D2940,metadata!$B$2:$Z$500,24,0)</f>
        <v>larval</v>
      </c>
      <c r="AB2940" t="str">
        <f>VLOOKUP($D2940,metadata!$B$2:$Z$500,25,0)</f>
        <v/>
      </c>
      <c r="AC2940">
        <v>16</v>
      </c>
      <c r="AD2940">
        <v>53.900709219858101</v>
      </c>
      <c r="AF2940">
        <f>IF(AE2940="",V2940,AE2940)</f>
        <v>13.5</v>
      </c>
      <c r="AG2940">
        <v>16</v>
      </c>
      <c r="AH2940">
        <v>2015</v>
      </c>
      <c r="AI2940" t="s">
        <v>38</v>
      </c>
      <c r="AJ2940" t="s">
        <v>38</v>
      </c>
    </row>
    <row r="2941" spans="3:36" x14ac:dyDescent="0.3">
      <c r="C2941">
        <v>2941</v>
      </c>
      <c r="D2941" t="str">
        <f t="shared" si="79"/>
        <v>63-SKA</v>
      </c>
      <c r="E2941" t="str">
        <f>VLOOKUP($D2941,metadata!$B$2:$S$500,2,0)</f>
        <v>Haugen, Inger M. Aalberg; Gotthard, Karl</v>
      </c>
      <c r="F2941" t="str">
        <f>VLOOKUP($D2941,metadata!$B$2:$S$500,3,0)</f>
        <v>Diapause induction and relaxed selection on alternative developmental pathways in a butterfly</v>
      </c>
      <c r="G2941" t="str">
        <f>VLOOKUP($D2941,metadata!$B$2:$S$500,4,0)</f>
        <v>10.1111/1365-2656.12291</v>
      </c>
      <c r="H2941" t="str">
        <f>VLOOKUP($D2941,metadata!$B$2:$S$500,5,0)</f>
        <v>y</v>
      </c>
      <c r="I2941" t="str">
        <f>VLOOKUP($D2941,metadata!$B$2:$S$500,6,0)</f>
        <v>a</v>
      </c>
      <c r="J2941" t="str">
        <f>VLOOKUP($D2941,metadata!$B$2:$S$500,7,0)</f>
        <v>i</v>
      </c>
      <c r="K2941">
        <f>VLOOKUP($D2941,metadata!$B$2:$S$500,8,0)</f>
        <v>5</v>
      </c>
      <c r="L2941">
        <f>VLOOKUP($D2941,metadata!$B$2:$S$500,9,0)</f>
        <v>4</v>
      </c>
      <c r="M2941" t="str">
        <f>VLOOKUP($D2941,metadata!$B$2:$S$500,10,0)</f>
        <v/>
      </c>
      <c r="N2941" t="str">
        <f>VLOOKUP($D2941,metadata!$B$2:$S$500,11,0)</f>
        <v>Pararge aegeria</v>
      </c>
      <c r="O2941" t="str">
        <f>VLOOKUP($D2941,metadata!$B$2:$S$500,12,0)</f>
        <v>lepidoptera</v>
      </c>
      <c r="P2941" t="str">
        <f>VLOOKUP($D2941,metadata!$B$2:$S$500,13,0)</f>
        <v>SKA</v>
      </c>
      <c r="Q2941">
        <f>VLOOKUP($D2941,metadata!$B$2:$S$500,14,0)</f>
        <v>56.29</v>
      </c>
      <c r="R2941">
        <f>VLOOKUP($D2941,metadata!$B$2:$S$500,15,0)</f>
        <v>12.48</v>
      </c>
      <c r="S2941" t="str">
        <f>VLOOKUP($D2941,metadata!$B$2:$S$500,16,0)</f>
        <v/>
      </c>
      <c r="T2941" t="str">
        <f>VLOOKUP($D2941,metadata!$B$2:$S$500,17,0)</f>
        <v/>
      </c>
      <c r="U2941" t="str">
        <f>VLOOKUP($D2941,metadata!$B$2:$S$500,18,0)</f>
        <v/>
      </c>
      <c r="V2941">
        <f>VLOOKUP($D2941,metadata!$B$2:$Z$500,19,0)</f>
        <v>13.5</v>
      </c>
      <c r="W2941" t="str">
        <f>VLOOKUP($D2941,metadata!$B$2:$Z$500,20,0)</f>
        <v>accurate (see raw data)</v>
      </c>
      <c r="X2941" t="str">
        <f>VLOOKUP($D2941,metadata!$B$2:$Z$500,21,0)</f>
        <v/>
      </c>
      <c r="Y2941">
        <f>VLOOKUP($D2941,metadata!$B$2:$Z$500,22,0)</f>
        <v>63</v>
      </c>
      <c r="Z2941" t="str">
        <f>VLOOKUP($D2941,metadata!$B$2:$Z$500,23,0)</f>
        <v/>
      </c>
      <c r="AA2941" t="str">
        <f>VLOOKUP($D2941,metadata!$B$2:$Z$500,24,0)</f>
        <v>larval</v>
      </c>
      <c r="AB2941" t="str">
        <f>VLOOKUP($D2941,metadata!$B$2:$Z$500,25,0)</f>
        <v/>
      </c>
      <c r="AC2941">
        <v>17</v>
      </c>
      <c r="AD2941">
        <v>99.999999999999901</v>
      </c>
      <c r="AF2941">
        <f>IF(AE2941="",V2941,AE2941)</f>
        <v>13.5</v>
      </c>
      <c r="AG2941">
        <v>17</v>
      </c>
      <c r="AH2941">
        <v>2015</v>
      </c>
      <c r="AI2941" t="s">
        <v>38</v>
      </c>
      <c r="AJ2941" t="s">
        <v>38</v>
      </c>
    </row>
    <row r="2942" spans="3:36" x14ac:dyDescent="0.3">
      <c r="C2942">
        <v>2942</v>
      </c>
      <c r="D2942" t="str">
        <f t="shared" si="79"/>
        <v>63-SKA</v>
      </c>
      <c r="E2942" t="str">
        <f>VLOOKUP($D2942,metadata!$B$2:$S$500,2,0)</f>
        <v>Haugen, Inger M. Aalberg; Gotthard, Karl</v>
      </c>
      <c r="F2942" t="str">
        <f>VLOOKUP($D2942,metadata!$B$2:$S$500,3,0)</f>
        <v>Diapause induction and relaxed selection on alternative developmental pathways in a butterfly</v>
      </c>
      <c r="G2942" t="str">
        <f>VLOOKUP($D2942,metadata!$B$2:$S$500,4,0)</f>
        <v>10.1111/1365-2656.12291</v>
      </c>
      <c r="H2942" t="str">
        <f>VLOOKUP($D2942,metadata!$B$2:$S$500,5,0)</f>
        <v>y</v>
      </c>
      <c r="I2942" t="str">
        <f>VLOOKUP($D2942,metadata!$B$2:$S$500,6,0)</f>
        <v>a</v>
      </c>
      <c r="J2942" t="str">
        <f>VLOOKUP($D2942,metadata!$B$2:$S$500,7,0)</f>
        <v>i</v>
      </c>
      <c r="K2942">
        <f>VLOOKUP($D2942,metadata!$B$2:$S$500,8,0)</f>
        <v>5</v>
      </c>
      <c r="L2942">
        <f>VLOOKUP($D2942,metadata!$B$2:$S$500,9,0)</f>
        <v>4</v>
      </c>
      <c r="M2942" t="str">
        <f>VLOOKUP($D2942,metadata!$B$2:$S$500,10,0)</f>
        <v/>
      </c>
      <c r="N2942" t="str">
        <f>VLOOKUP($D2942,metadata!$B$2:$S$500,11,0)</f>
        <v>Pararge aegeria</v>
      </c>
      <c r="O2942" t="str">
        <f>VLOOKUP($D2942,metadata!$B$2:$S$500,12,0)</f>
        <v>lepidoptera</v>
      </c>
      <c r="P2942" t="str">
        <f>VLOOKUP($D2942,metadata!$B$2:$S$500,13,0)</f>
        <v>SKA</v>
      </c>
      <c r="Q2942">
        <f>VLOOKUP($D2942,metadata!$B$2:$S$500,14,0)</f>
        <v>56.29</v>
      </c>
      <c r="R2942">
        <f>VLOOKUP($D2942,metadata!$B$2:$S$500,15,0)</f>
        <v>12.48</v>
      </c>
      <c r="S2942" t="str">
        <f>VLOOKUP($D2942,metadata!$B$2:$S$500,16,0)</f>
        <v/>
      </c>
      <c r="T2942" t="str">
        <f>VLOOKUP($D2942,metadata!$B$2:$S$500,17,0)</f>
        <v/>
      </c>
      <c r="U2942" t="str">
        <f>VLOOKUP($D2942,metadata!$B$2:$S$500,18,0)</f>
        <v/>
      </c>
      <c r="V2942">
        <f>VLOOKUP($D2942,metadata!$B$2:$Z$500,19,0)</f>
        <v>13.5</v>
      </c>
      <c r="W2942" t="str">
        <f>VLOOKUP($D2942,metadata!$B$2:$Z$500,20,0)</f>
        <v>accurate (see raw data)</v>
      </c>
      <c r="X2942" t="str">
        <f>VLOOKUP($D2942,metadata!$B$2:$Z$500,21,0)</f>
        <v/>
      </c>
      <c r="Y2942">
        <f>VLOOKUP($D2942,metadata!$B$2:$Z$500,22,0)</f>
        <v>63</v>
      </c>
      <c r="Z2942" t="str">
        <f>VLOOKUP($D2942,metadata!$B$2:$Z$500,23,0)</f>
        <v/>
      </c>
      <c r="AA2942" t="str">
        <f>VLOOKUP($D2942,metadata!$B$2:$Z$500,24,0)</f>
        <v>larval</v>
      </c>
      <c r="AB2942" t="str">
        <f>VLOOKUP($D2942,metadata!$B$2:$Z$500,25,0)</f>
        <v/>
      </c>
      <c r="AC2942">
        <v>18</v>
      </c>
      <c r="AD2942">
        <v>92.730496453900699</v>
      </c>
      <c r="AF2942">
        <f>IF(AE2942="",V2942,AE2942)</f>
        <v>13.5</v>
      </c>
      <c r="AG2942">
        <v>18</v>
      </c>
      <c r="AH2942">
        <v>2015</v>
      </c>
      <c r="AI2942" t="s">
        <v>38</v>
      </c>
      <c r="AJ2942" t="s">
        <v>38</v>
      </c>
    </row>
    <row r="2943" spans="3:36" x14ac:dyDescent="0.3">
      <c r="C2943">
        <v>2943</v>
      </c>
      <c r="D2943" t="str">
        <f t="shared" si="79"/>
        <v>63-SKA</v>
      </c>
      <c r="E2943" t="str">
        <f>VLOOKUP($D2943,metadata!$B$2:$S$500,2,0)</f>
        <v>Haugen, Inger M. Aalberg; Gotthard, Karl</v>
      </c>
      <c r="F2943" t="str">
        <f>VLOOKUP($D2943,metadata!$B$2:$S$500,3,0)</f>
        <v>Diapause induction and relaxed selection on alternative developmental pathways in a butterfly</v>
      </c>
      <c r="G2943" t="str">
        <f>VLOOKUP($D2943,metadata!$B$2:$S$500,4,0)</f>
        <v>10.1111/1365-2656.12291</v>
      </c>
      <c r="H2943" t="str">
        <f>VLOOKUP($D2943,metadata!$B$2:$S$500,5,0)</f>
        <v>y</v>
      </c>
      <c r="I2943" t="str">
        <f>VLOOKUP($D2943,metadata!$B$2:$S$500,6,0)</f>
        <v>a</v>
      </c>
      <c r="J2943" t="str">
        <f>VLOOKUP($D2943,metadata!$B$2:$S$500,7,0)</f>
        <v>i</v>
      </c>
      <c r="K2943">
        <f>VLOOKUP($D2943,metadata!$B$2:$S$500,8,0)</f>
        <v>5</v>
      </c>
      <c r="L2943">
        <f>VLOOKUP($D2943,metadata!$B$2:$S$500,9,0)</f>
        <v>4</v>
      </c>
      <c r="M2943" t="str">
        <f>VLOOKUP($D2943,metadata!$B$2:$S$500,10,0)</f>
        <v/>
      </c>
      <c r="N2943" t="str">
        <f>VLOOKUP($D2943,metadata!$B$2:$S$500,11,0)</f>
        <v>Pararge aegeria</v>
      </c>
      <c r="O2943" t="str">
        <f>VLOOKUP($D2943,metadata!$B$2:$S$500,12,0)</f>
        <v>lepidoptera</v>
      </c>
      <c r="P2943" t="str">
        <f>VLOOKUP($D2943,metadata!$B$2:$S$500,13,0)</f>
        <v>SKA</v>
      </c>
      <c r="Q2943">
        <f>VLOOKUP($D2943,metadata!$B$2:$S$500,14,0)</f>
        <v>56.29</v>
      </c>
      <c r="R2943">
        <f>VLOOKUP($D2943,metadata!$B$2:$S$500,15,0)</f>
        <v>12.48</v>
      </c>
      <c r="S2943" t="str">
        <f>VLOOKUP($D2943,metadata!$B$2:$S$500,16,0)</f>
        <v/>
      </c>
      <c r="T2943" t="str">
        <f>VLOOKUP($D2943,metadata!$B$2:$S$500,17,0)</f>
        <v/>
      </c>
      <c r="U2943" t="str">
        <f>VLOOKUP($D2943,metadata!$B$2:$S$500,18,0)</f>
        <v/>
      </c>
      <c r="V2943">
        <f>VLOOKUP($D2943,metadata!$B$2:$Z$500,19,0)</f>
        <v>13.5</v>
      </c>
      <c r="W2943" t="str">
        <f>VLOOKUP($D2943,metadata!$B$2:$Z$500,20,0)</f>
        <v>accurate (see raw data)</v>
      </c>
      <c r="X2943" t="str">
        <f>VLOOKUP($D2943,metadata!$B$2:$Z$500,21,0)</f>
        <v/>
      </c>
      <c r="Y2943">
        <f>VLOOKUP($D2943,metadata!$B$2:$Z$500,22,0)</f>
        <v>63</v>
      </c>
      <c r="Z2943" t="str">
        <f>VLOOKUP($D2943,metadata!$B$2:$Z$500,23,0)</f>
        <v/>
      </c>
      <c r="AA2943" t="str">
        <f>VLOOKUP($D2943,metadata!$B$2:$Z$500,24,0)</f>
        <v>larval</v>
      </c>
      <c r="AB2943" t="str">
        <f>VLOOKUP($D2943,metadata!$B$2:$Z$500,25,0)</f>
        <v/>
      </c>
      <c r="AC2943">
        <v>19.981818181818099</v>
      </c>
      <c r="AD2943">
        <v>99.999999999999901</v>
      </c>
      <c r="AF2943">
        <f>IF(AE2943="",V2943,AE2943)</f>
        <v>13.5</v>
      </c>
      <c r="AG2943">
        <v>20</v>
      </c>
      <c r="AH2943">
        <v>2015</v>
      </c>
      <c r="AI2943" t="s">
        <v>38</v>
      </c>
      <c r="AJ2943" t="s">
        <v>38</v>
      </c>
    </row>
    <row r="2944" spans="3:36" x14ac:dyDescent="0.3">
      <c r="C2944">
        <v>2944</v>
      </c>
      <c r="D2944" t="str">
        <f t="shared" si="79"/>
        <v>64-Omiya</v>
      </c>
      <c r="E2944" t="str">
        <f>VLOOKUP($D2944,metadata!$B$2:$S$500,2,0)</f>
        <v>KURAHASHI, H; OHTAKI, T</v>
      </c>
      <c r="F2944" t="str">
        <f>VLOOKUP($D2944,metadata!$B$2:$S$500,3,0)</f>
        <v>GEOGRAPHIC-VARIATION IN THE INCIDENCE OF PUPAL DIAPAUSE IN ASIAN AND OCEANIAN SPECIES OF THE FLESH FLY BOETTCHERISCA (DIPTERA, SARCOPHAGIDAE)</v>
      </c>
      <c r="G2944" t="str">
        <f>VLOOKUP($D2944,metadata!$B$2:$S$500,4,0)</f>
        <v>10.1111/j.1365-3032.1989.tb01096.x</v>
      </c>
      <c r="H2944" t="str">
        <f>VLOOKUP($D2944,metadata!$B$2:$S$500,5,0)</f>
        <v>y</v>
      </c>
      <c r="I2944" t="str">
        <f>VLOOKUP($D2944,metadata!$B$2:$S$500,6,0)</f>
        <v>a</v>
      </c>
      <c r="J2944" t="str">
        <f>VLOOKUP($D2944,metadata!$B$2:$S$500,7,0)</f>
        <v>i</v>
      </c>
      <c r="K2944">
        <f>VLOOKUP($D2944,metadata!$B$2:$S$500,8,0)</f>
        <v>4</v>
      </c>
      <c r="L2944">
        <f>VLOOKUP($D2944,metadata!$B$2:$S$500,9,0)</f>
        <v>8</v>
      </c>
      <c r="M2944" t="str">
        <f>VLOOKUP($D2944,metadata!$B$2:$S$500,10,0)</f>
        <v/>
      </c>
      <c r="N2944" t="str">
        <f>VLOOKUP($D2944,metadata!$B$2:$S$500,11,0)</f>
        <v>Boettcherisca peregrina</v>
      </c>
      <c r="O2944" t="str">
        <f>VLOOKUP($D2944,metadata!$B$2:$S$500,12,0)</f>
        <v/>
      </c>
      <c r="P2944" t="str">
        <f>VLOOKUP($D2944,metadata!$B$2:$S$500,13,0)</f>
        <v>Omiya</v>
      </c>
      <c r="Q2944">
        <f>VLOOKUP($D2944,metadata!$B$2:$S$500,14,0)</f>
        <v>35.906329999999997</v>
      </c>
      <c r="R2944">
        <f>VLOOKUP($D2944,metadata!$B$2:$S$500,15,0)</f>
        <v>139.62862100000001</v>
      </c>
      <c r="S2944" t="str">
        <f>VLOOKUP($D2944,metadata!$B$2:$S$500,16,0)</f>
        <v/>
      </c>
      <c r="T2944" t="str">
        <f>VLOOKUP($D2944,metadata!$B$2:$S$500,17,0)</f>
        <v/>
      </c>
      <c r="U2944" t="str">
        <f>VLOOKUP($D2944,metadata!$B$2:$S$500,18,0)</f>
        <v/>
      </c>
      <c r="V2944">
        <f>VLOOKUP($D2944,metadata!$B$2:$Z$500,19,0)</f>
        <v>100</v>
      </c>
      <c r="W2944" t="str">
        <f>VLOOKUP($D2944,metadata!$B$2:$Z$500,20,0)</f>
        <v>global average</v>
      </c>
      <c r="X2944" t="str">
        <f>VLOOKUP($D2944,metadata!$B$2:$Z$500,21,0)</f>
        <v/>
      </c>
      <c r="Y2944">
        <f>VLOOKUP($D2944,metadata!$B$2:$Z$500,22,0)</f>
        <v>64</v>
      </c>
      <c r="Z2944" t="str">
        <f>VLOOKUP($D2944,metadata!$B$2:$Z$500,23,0)</f>
        <v/>
      </c>
      <c r="AA2944" t="str">
        <f>VLOOKUP($D2944,metadata!$B$2:$Z$500,24,0)</f>
        <v/>
      </c>
      <c r="AB2944" t="str">
        <f>VLOOKUP($D2944,metadata!$B$2:$Z$500,25,0)</f>
        <v/>
      </c>
      <c r="AC2944">
        <v>16.030112923462902</v>
      </c>
      <c r="AD2944">
        <v>0</v>
      </c>
      <c r="AF2944">
        <f>IF(AE2944="",V2944,AE2944)</f>
        <v>100</v>
      </c>
      <c r="AG2944">
        <v>16</v>
      </c>
      <c r="AH2944">
        <v>1989</v>
      </c>
      <c r="AI2944" t="s">
        <v>38</v>
      </c>
      <c r="AJ2944" t="s">
        <v>38</v>
      </c>
    </row>
    <row r="2945" spans="3:36" x14ac:dyDescent="0.3">
      <c r="C2945">
        <v>2945</v>
      </c>
      <c r="D2945" t="str">
        <f t="shared" si="79"/>
        <v>64-Omiya</v>
      </c>
      <c r="E2945" t="str">
        <f>VLOOKUP($D2945,metadata!$B$2:$S$500,2,0)</f>
        <v>KURAHASHI, H; OHTAKI, T</v>
      </c>
      <c r="F2945" t="str">
        <f>VLOOKUP($D2945,metadata!$B$2:$S$500,3,0)</f>
        <v>GEOGRAPHIC-VARIATION IN THE INCIDENCE OF PUPAL DIAPAUSE IN ASIAN AND OCEANIAN SPECIES OF THE FLESH FLY BOETTCHERISCA (DIPTERA, SARCOPHAGIDAE)</v>
      </c>
      <c r="G2945" t="str">
        <f>VLOOKUP($D2945,metadata!$B$2:$S$500,4,0)</f>
        <v>10.1111/j.1365-3032.1989.tb01096.x</v>
      </c>
      <c r="H2945" t="str">
        <f>VLOOKUP($D2945,metadata!$B$2:$S$500,5,0)</f>
        <v>y</v>
      </c>
      <c r="I2945" t="str">
        <f>VLOOKUP($D2945,metadata!$B$2:$S$500,6,0)</f>
        <v>a</v>
      </c>
      <c r="J2945" t="str">
        <f>VLOOKUP($D2945,metadata!$B$2:$S$500,7,0)</f>
        <v>i</v>
      </c>
      <c r="K2945">
        <f>VLOOKUP($D2945,metadata!$B$2:$S$500,8,0)</f>
        <v>4</v>
      </c>
      <c r="L2945">
        <f>VLOOKUP($D2945,metadata!$B$2:$S$500,9,0)</f>
        <v>8</v>
      </c>
      <c r="M2945" t="str">
        <f>VLOOKUP($D2945,metadata!$B$2:$S$500,10,0)</f>
        <v/>
      </c>
      <c r="N2945" t="str">
        <f>VLOOKUP($D2945,metadata!$B$2:$S$500,11,0)</f>
        <v>Boettcherisca peregrina</v>
      </c>
      <c r="O2945" t="str">
        <f>VLOOKUP($D2945,metadata!$B$2:$S$500,12,0)</f>
        <v/>
      </c>
      <c r="P2945" t="str">
        <f>VLOOKUP($D2945,metadata!$B$2:$S$500,13,0)</f>
        <v>Omiya</v>
      </c>
      <c r="Q2945">
        <f>VLOOKUP($D2945,metadata!$B$2:$S$500,14,0)</f>
        <v>35.906329999999997</v>
      </c>
      <c r="R2945">
        <f>VLOOKUP($D2945,metadata!$B$2:$S$500,15,0)</f>
        <v>139.62862100000001</v>
      </c>
      <c r="S2945" t="str">
        <f>VLOOKUP($D2945,metadata!$B$2:$S$500,16,0)</f>
        <v/>
      </c>
      <c r="T2945" t="str">
        <f>VLOOKUP($D2945,metadata!$B$2:$S$500,17,0)</f>
        <v/>
      </c>
      <c r="U2945" t="str">
        <f>VLOOKUP($D2945,metadata!$B$2:$S$500,18,0)</f>
        <v/>
      </c>
      <c r="V2945">
        <f>VLOOKUP($D2945,metadata!$B$2:$Z$500,19,0)</f>
        <v>100</v>
      </c>
      <c r="W2945" t="str">
        <f>VLOOKUP($D2945,metadata!$B$2:$Z$500,20,0)</f>
        <v>global average</v>
      </c>
      <c r="X2945" t="str">
        <f>VLOOKUP($D2945,metadata!$B$2:$Z$500,21,0)</f>
        <v/>
      </c>
      <c r="Y2945">
        <f>VLOOKUP($D2945,metadata!$B$2:$Z$500,22,0)</f>
        <v>64</v>
      </c>
      <c r="Z2945" t="str">
        <f>VLOOKUP($D2945,metadata!$B$2:$Z$500,23,0)</f>
        <v/>
      </c>
      <c r="AA2945" t="str">
        <f>VLOOKUP($D2945,metadata!$B$2:$Z$500,24,0)</f>
        <v/>
      </c>
      <c r="AB2945" t="str">
        <f>VLOOKUP($D2945,metadata!$B$2:$Z$500,25,0)</f>
        <v/>
      </c>
      <c r="AC2945">
        <v>15.0062536884859</v>
      </c>
      <c r="AD2945">
        <v>0.19762845849802199</v>
      </c>
      <c r="AF2945">
        <f>IF(AE2945="",V2945,AE2945)</f>
        <v>100</v>
      </c>
      <c r="AG2945">
        <v>15</v>
      </c>
      <c r="AH2945">
        <v>1989</v>
      </c>
      <c r="AI2945" t="s">
        <v>38</v>
      </c>
      <c r="AJ2945" t="s">
        <v>38</v>
      </c>
    </row>
    <row r="2946" spans="3:36" x14ac:dyDescent="0.3">
      <c r="C2946">
        <v>2946</v>
      </c>
      <c r="D2946" t="str">
        <f t="shared" si="79"/>
        <v>64-Omiya</v>
      </c>
      <c r="E2946" t="str">
        <f>VLOOKUP($D2946,metadata!$B$2:$S$500,2,0)</f>
        <v>KURAHASHI, H; OHTAKI, T</v>
      </c>
      <c r="F2946" t="str">
        <f>VLOOKUP($D2946,metadata!$B$2:$S$500,3,0)</f>
        <v>GEOGRAPHIC-VARIATION IN THE INCIDENCE OF PUPAL DIAPAUSE IN ASIAN AND OCEANIAN SPECIES OF THE FLESH FLY BOETTCHERISCA (DIPTERA, SARCOPHAGIDAE)</v>
      </c>
      <c r="G2946" t="str">
        <f>VLOOKUP($D2946,metadata!$B$2:$S$500,4,0)</f>
        <v>10.1111/j.1365-3032.1989.tb01096.x</v>
      </c>
      <c r="H2946" t="str">
        <f>VLOOKUP($D2946,metadata!$B$2:$S$500,5,0)</f>
        <v>y</v>
      </c>
      <c r="I2946" t="str">
        <f>VLOOKUP($D2946,metadata!$B$2:$S$500,6,0)</f>
        <v>a</v>
      </c>
      <c r="J2946" t="str">
        <f>VLOOKUP($D2946,metadata!$B$2:$S$500,7,0)</f>
        <v>i</v>
      </c>
      <c r="K2946">
        <f>VLOOKUP($D2946,metadata!$B$2:$S$500,8,0)</f>
        <v>4</v>
      </c>
      <c r="L2946">
        <f>VLOOKUP($D2946,metadata!$B$2:$S$500,9,0)</f>
        <v>8</v>
      </c>
      <c r="M2946" t="str">
        <f>VLOOKUP($D2946,metadata!$B$2:$S$500,10,0)</f>
        <v/>
      </c>
      <c r="N2946" t="str">
        <f>VLOOKUP($D2946,metadata!$B$2:$S$500,11,0)</f>
        <v>Boettcherisca peregrina</v>
      </c>
      <c r="O2946" t="str">
        <f>VLOOKUP($D2946,metadata!$B$2:$S$500,12,0)</f>
        <v/>
      </c>
      <c r="P2946" t="str">
        <f>VLOOKUP($D2946,metadata!$B$2:$S$500,13,0)</f>
        <v>Omiya</v>
      </c>
      <c r="Q2946">
        <f>VLOOKUP($D2946,metadata!$B$2:$S$500,14,0)</f>
        <v>35.906329999999997</v>
      </c>
      <c r="R2946">
        <f>VLOOKUP($D2946,metadata!$B$2:$S$500,15,0)</f>
        <v>139.62862100000001</v>
      </c>
      <c r="S2946" t="str">
        <f>VLOOKUP($D2946,metadata!$B$2:$S$500,16,0)</f>
        <v/>
      </c>
      <c r="T2946" t="str">
        <f>VLOOKUP($D2946,metadata!$B$2:$S$500,17,0)</f>
        <v/>
      </c>
      <c r="U2946" t="str">
        <f>VLOOKUP($D2946,metadata!$B$2:$S$500,18,0)</f>
        <v/>
      </c>
      <c r="V2946">
        <f>VLOOKUP($D2946,metadata!$B$2:$Z$500,19,0)</f>
        <v>100</v>
      </c>
      <c r="W2946" t="str">
        <f>VLOOKUP($D2946,metadata!$B$2:$Z$500,20,0)</f>
        <v>global average</v>
      </c>
      <c r="X2946" t="str">
        <f>VLOOKUP($D2946,metadata!$B$2:$Z$500,21,0)</f>
        <v/>
      </c>
      <c r="Y2946">
        <f>VLOOKUP($D2946,metadata!$B$2:$Z$500,22,0)</f>
        <v>64</v>
      </c>
      <c r="Z2946" t="str">
        <f>VLOOKUP($D2946,metadata!$B$2:$Z$500,23,0)</f>
        <v/>
      </c>
      <c r="AA2946" t="str">
        <f>VLOOKUP($D2946,metadata!$B$2:$Z$500,24,0)</f>
        <v/>
      </c>
      <c r="AB2946" t="str">
        <f>VLOOKUP($D2946,metadata!$B$2:$Z$500,25,0)</f>
        <v/>
      </c>
      <c r="AC2946">
        <v>13.9577764442747</v>
      </c>
      <c r="AD2946">
        <v>45.652173913043399</v>
      </c>
      <c r="AF2946">
        <f>IF(AE2946="",V2946,AE2946)</f>
        <v>100</v>
      </c>
      <c r="AG2946">
        <v>14</v>
      </c>
      <c r="AH2946">
        <v>1989</v>
      </c>
      <c r="AI2946" t="s">
        <v>38</v>
      </c>
      <c r="AJ2946" t="s">
        <v>38</v>
      </c>
    </row>
    <row r="2947" spans="3:36" x14ac:dyDescent="0.3">
      <c r="C2947">
        <v>2947</v>
      </c>
      <c r="D2947" t="str">
        <f t="shared" si="79"/>
        <v>64-Omiya</v>
      </c>
      <c r="E2947" t="str">
        <f>VLOOKUP($D2947,metadata!$B$2:$S$500,2,0)</f>
        <v>KURAHASHI, H; OHTAKI, T</v>
      </c>
      <c r="F2947" t="str">
        <f>VLOOKUP($D2947,metadata!$B$2:$S$500,3,0)</f>
        <v>GEOGRAPHIC-VARIATION IN THE INCIDENCE OF PUPAL DIAPAUSE IN ASIAN AND OCEANIAN SPECIES OF THE FLESH FLY BOETTCHERISCA (DIPTERA, SARCOPHAGIDAE)</v>
      </c>
      <c r="G2947" t="str">
        <f>VLOOKUP($D2947,metadata!$B$2:$S$500,4,0)</f>
        <v>10.1111/j.1365-3032.1989.tb01096.x</v>
      </c>
      <c r="H2947" t="str">
        <f>VLOOKUP($D2947,metadata!$B$2:$S$500,5,0)</f>
        <v>y</v>
      </c>
      <c r="I2947" t="str">
        <f>VLOOKUP($D2947,metadata!$B$2:$S$500,6,0)</f>
        <v>a</v>
      </c>
      <c r="J2947" t="str">
        <f>VLOOKUP($D2947,metadata!$B$2:$S$500,7,0)</f>
        <v>i</v>
      </c>
      <c r="K2947">
        <f>VLOOKUP($D2947,metadata!$B$2:$S$500,8,0)</f>
        <v>4</v>
      </c>
      <c r="L2947">
        <f>VLOOKUP($D2947,metadata!$B$2:$S$500,9,0)</f>
        <v>8</v>
      </c>
      <c r="M2947" t="str">
        <f>VLOOKUP($D2947,metadata!$B$2:$S$500,10,0)</f>
        <v/>
      </c>
      <c r="N2947" t="str">
        <f>VLOOKUP($D2947,metadata!$B$2:$S$500,11,0)</f>
        <v>Boettcherisca peregrina</v>
      </c>
      <c r="O2947" t="str">
        <f>VLOOKUP($D2947,metadata!$B$2:$S$500,12,0)</f>
        <v/>
      </c>
      <c r="P2947" t="str">
        <f>VLOOKUP($D2947,metadata!$B$2:$S$500,13,0)</f>
        <v>Omiya</v>
      </c>
      <c r="Q2947">
        <f>VLOOKUP($D2947,metadata!$B$2:$S$500,14,0)</f>
        <v>35.906329999999997</v>
      </c>
      <c r="R2947">
        <f>VLOOKUP($D2947,metadata!$B$2:$S$500,15,0)</f>
        <v>139.62862100000001</v>
      </c>
      <c r="S2947" t="str">
        <f>VLOOKUP($D2947,metadata!$B$2:$S$500,16,0)</f>
        <v/>
      </c>
      <c r="T2947" t="str">
        <f>VLOOKUP($D2947,metadata!$B$2:$S$500,17,0)</f>
        <v/>
      </c>
      <c r="U2947" t="str">
        <f>VLOOKUP($D2947,metadata!$B$2:$S$500,18,0)</f>
        <v/>
      </c>
      <c r="V2947">
        <f>VLOOKUP($D2947,metadata!$B$2:$Z$500,19,0)</f>
        <v>100</v>
      </c>
      <c r="W2947" t="str">
        <f>VLOOKUP($D2947,metadata!$B$2:$Z$500,20,0)</f>
        <v>global average</v>
      </c>
      <c r="X2947" t="str">
        <f>VLOOKUP($D2947,metadata!$B$2:$Z$500,21,0)</f>
        <v/>
      </c>
      <c r="Y2947">
        <f>VLOOKUP($D2947,metadata!$B$2:$Z$500,22,0)</f>
        <v>64</v>
      </c>
      <c r="Z2947" t="str">
        <f>VLOOKUP($D2947,metadata!$B$2:$Z$500,23,0)</f>
        <v/>
      </c>
      <c r="AA2947" t="str">
        <f>VLOOKUP($D2947,metadata!$B$2:$Z$500,24,0)</f>
        <v/>
      </c>
      <c r="AB2947" t="str">
        <f>VLOOKUP($D2947,metadata!$B$2:$Z$500,25,0)</f>
        <v/>
      </c>
      <c r="AC2947">
        <v>12.938499610694199</v>
      </c>
      <c r="AD2947">
        <v>100.197628458498</v>
      </c>
      <c r="AF2947">
        <f>IF(AE2947="",V2947,AE2947)</f>
        <v>100</v>
      </c>
      <c r="AG2947">
        <v>13</v>
      </c>
      <c r="AH2947">
        <v>1989</v>
      </c>
      <c r="AI2947" t="s">
        <v>38</v>
      </c>
      <c r="AJ2947" t="s">
        <v>38</v>
      </c>
    </row>
    <row r="2948" spans="3:36" x14ac:dyDescent="0.3">
      <c r="C2948">
        <v>2948</v>
      </c>
      <c r="D2948" t="str">
        <f t="shared" si="79"/>
        <v>64-Omiya</v>
      </c>
      <c r="E2948" t="str">
        <f>VLOOKUP($D2948,metadata!$B$2:$S$500,2,0)</f>
        <v>KURAHASHI, H; OHTAKI, T</v>
      </c>
      <c r="F2948" t="str">
        <f>VLOOKUP($D2948,metadata!$B$2:$S$500,3,0)</f>
        <v>GEOGRAPHIC-VARIATION IN THE INCIDENCE OF PUPAL DIAPAUSE IN ASIAN AND OCEANIAN SPECIES OF THE FLESH FLY BOETTCHERISCA (DIPTERA, SARCOPHAGIDAE)</v>
      </c>
      <c r="G2948" t="str">
        <f>VLOOKUP($D2948,metadata!$B$2:$S$500,4,0)</f>
        <v>10.1111/j.1365-3032.1989.tb01096.x</v>
      </c>
      <c r="H2948" t="str">
        <f>VLOOKUP($D2948,metadata!$B$2:$S$500,5,0)</f>
        <v>y</v>
      </c>
      <c r="I2948" t="str">
        <f>VLOOKUP($D2948,metadata!$B$2:$S$500,6,0)</f>
        <v>a</v>
      </c>
      <c r="J2948" t="str">
        <f>VLOOKUP($D2948,metadata!$B$2:$S$500,7,0)</f>
        <v>i</v>
      </c>
      <c r="K2948">
        <f>VLOOKUP($D2948,metadata!$B$2:$S$500,8,0)</f>
        <v>4</v>
      </c>
      <c r="L2948">
        <f>VLOOKUP($D2948,metadata!$B$2:$S$500,9,0)</f>
        <v>8</v>
      </c>
      <c r="M2948" t="str">
        <f>VLOOKUP($D2948,metadata!$B$2:$S$500,10,0)</f>
        <v/>
      </c>
      <c r="N2948" t="str">
        <f>VLOOKUP($D2948,metadata!$B$2:$S$500,11,0)</f>
        <v>Boettcherisca peregrina</v>
      </c>
      <c r="O2948" t="str">
        <f>VLOOKUP($D2948,metadata!$B$2:$S$500,12,0)</f>
        <v/>
      </c>
      <c r="P2948" t="str">
        <f>VLOOKUP($D2948,metadata!$B$2:$S$500,13,0)</f>
        <v>Omiya</v>
      </c>
      <c r="Q2948">
        <f>VLOOKUP($D2948,metadata!$B$2:$S$500,14,0)</f>
        <v>35.906329999999997</v>
      </c>
      <c r="R2948">
        <f>VLOOKUP($D2948,metadata!$B$2:$S$500,15,0)</f>
        <v>139.62862100000001</v>
      </c>
      <c r="S2948" t="str">
        <f>VLOOKUP($D2948,metadata!$B$2:$S$500,16,0)</f>
        <v/>
      </c>
      <c r="T2948" t="str">
        <f>VLOOKUP($D2948,metadata!$B$2:$S$500,17,0)</f>
        <v/>
      </c>
      <c r="U2948" t="str">
        <f>VLOOKUP($D2948,metadata!$B$2:$S$500,18,0)</f>
        <v/>
      </c>
      <c r="V2948">
        <f>VLOOKUP($D2948,metadata!$B$2:$Z$500,19,0)</f>
        <v>100</v>
      </c>
      <c r="W2948" t="str">
        <f>VLOOKUP($D2948,metadata!$B$2:$Z$500,20,0)</f>
        <v>global average</v>
      </c>
      <c r="X2948" t="str">
        <f>VLOOKUP($D2948,metadata!$B$2:$Z$500,21,0)</f>
        <v/>
      </c>
      <c r="Y2948">
        <f>VLOOKUP($D2948,metadata!$B$2:$Z$500,22,0)</f>
        <v>64</v>
      </c>
      <c r="Z2948" t="str">
        <f>VLOOKUP($D2948,metadata!$B$2:$Z$500,23,0)</f>
        <v/>
      </c>
      <c r="AA2948" t="str">
        <f>VLOOKUP($D2948,metadata!$B$2:$Z$500,24,0)</f>
        <v/>
      </c>
      <c r="AB2948" t="str">
        <f>VLOOKUP($D2948,metadata!$B$2:$Z$500,25,0)</f>
        <v/>
      </c>
      <c r="AC2948">
        <v>11.924658179635999</v>
      </c>
      <c r="AD2948">
        <v>100.59288537549401</v>
      </c>
      <c r="AF2948">
        <f>IF(AE2948="",V2948,AE2948)</f>
        <v>100</v>
      </c>
      <c r="AG2948">
        <v>12</v>
      </c>
      <c r="AH2948">
        <v>1989</v>
      </c>
      <c r="AI2948" t="s">
        <v>38</v>
      </c>
      <c r="AJ2948" t="s">
        <v>38</v>
      </c>
    </row>
    <row r="2949" spans="3:36" x14ac:dyDescent="0.3">
      <c r="C2949">
        <v>2949</v>
      </c>
      <c r="D2949" t="str">
        <f t="shared" si="79"/>
        <v>64-Omiya</v>
      </c>
      <c r="E2949" t="str">
        <f>VLOOKUP($D2949,metadata!$B$2:$S$500,2,0)</f>
        <v>KURAHASHI, H; OHTAKI, T</v>
      </c>
      <c r="F2949" t="str">
        <f>VLOOKUP($D2949,metadata!$B$2:$S$500,3,0)</f>
        <v>GEOGRAPHIC-VARIATION IN THE INCIDENCE OF PUPAL DIAPAUSE IN ASIAN AND OCEANIAN SPECIES OF THE FLESH FLY BOETTCHERISCA (DIPTERA, SARCOPHAGIDAE)</v>
      </c>
      <c r="G2949" t="str">
        <f>VLOOKUP($D2949,metadata!$B$2:$S$500,4,0)</f>
        <v>10.1111/j.1365-3032.1989.tb01096.x</v>
      </c>
      <c r="H2949" t="str">
        <f>VLOOKUP($D2949,metadata!$B$2:$S$500,5,0)</f>
        <v>y</v>
      </c>
      <c r="I2949" t="str">
        <f>VLOOKUP($D2949,metadata!$B$2:$S$500,6,0)</f>
        <v>a</v>
      </c>
      <c r="J2949" t="str">
        <f>VLOOKUP($D2949,metadata!$B$2:$S$500,7,0)</f>
        <v>i</v>
      </c>
      <c r="K2949">
        <f>VLOOKUP($D2949,metadata!$B$2:$S$500,8,0)</f>
        <v>4</v>
      </c>
      <c r="L2949">
        <f>VLOOKUP($D2949,metadata!$B$2:$S$500,9,0)</f>
        <v>8</v>
      </c>
      <c r="M2949" t="str">
        <f>VLOOKUP($D2949,metadata!$B$2:$S$500,10,0)</f>
        <v/>
      </c>
      <c r="N2949" t="str">
        <f>VLOOKUP($D2949,metadata!$B$2:$S$500,11,0)</f>
        <v>Boettcherisca peregrina</v>
      </c>
      <c r="O2949" t="str">
        <f>VLOOKUP($D2949,metadata!$B$2:$S$500,12,0)</f>
        <v/>
      </c>
      <c r="P2949" t="str">
        <f>VLOOKUP($D2949,metadata!$B$2:$S$500,13,0)</f>
        <v>Omiya</v>
      </c>
      <c r="Q2949">
        <f>VLOOKUP($D2949,metadata!$B$2:$S$500,14,0)</f>
        <v>35.906329999999997</v>
      </c>
      <c r="R2949">
        <f>VLOOKUP($D2949,metadata!$B$2:$S$500,15,0)</f>
        <v>139.62862100000001</v>
      </c>
      <c r="S2949" t="str">
        <f>VLOOKUP($D2949,metadata!$B$2:$S$500,16,0)</f>
        <v/>
      </c>
      <c r="T2949" t="str">
        <f>VLOOKUP($D2949,metadata!$B$2:$S$500,17,0)</f>
        <v/>
      </c>
      <c r="U2949" t="str">
        <f>VLOOKUP($D2949,metadata!$B$2:$S$500,18,0)</f>
        <v/>
      </c>
      <c r="V2949">
        <f>VLOOKUP($D2949,metadata!$B$2:$Z$500,19,0)</f>
        <v>100</v>
      </c>
      <c r="W2949" t="str">
        <f>VLOOKUP($D2949,metadata!$B$2:$Z$500,20,0)</f>
        <v>global average</v>
      </c>
      <c r="X2949" t="str">
        <f>VLOOKUP($D2949,metadata!$B$2:$Z$500,21,0)</f>
        <v/>
      </c>
      <c r="Y2949">
        <f>VLOOKUP($D2949,metadata!$B$2:$Z$500,22,0)</f>
        <v>64</v>
      </c>
      <c r="Z2949" t="str">
        <f>VLOOKUP($D2949,metadata!$B$2:$Z$500,23,0)</f>
        <v/>
      </c>
      <c r="AA2949" t="str">
        <f>VLOOKUP($D2949,metadata!$B$2:$Z$500,24,0)</f>
        <v/>
      </c>
      <c r="AB2949" t="str">
        <f>VLOOKUP($D2949,metadata!$B$2:$Z$500,25,0)</f>
        <v/>
      </c>
      <c r="AC2949">
        <v>10.930892030886501</v>
      </c>
      <c r="AD2949">
        <v>100.98814229249</v>
      </c>
      <c r="AF2949">
        <f>IF(AE2949="",V2949,AE2949)</f>
        <v>100</v>
      </c>
      <c r="AG2949">
        <v>11</v>
      </c>
      <c r="AH2949">
        <v>1989</v>
      </c>
      <c r="AI2949" t="s">
        <v>38</v>
      </c>
      <c r="AJ2949" t="s">
        <v>38</v>
      </c>
    </row>
    <row r="2950" spans="3:36" x14ac:dyDescent="0.3">
      <c r="C2950">
        <v>2950</v>
      </c>
      <c r="D2950" t="str">
        <f t="shared" si="79"/>
        <v>64-Omiya</v>
      </c>
      <c r="E2950" t="str">
        <f>VLOOKUP($D2950,metadata!$B$2:$S$500,2,0)</f>
        <v>KURAHASHI, H; OHTAKI, T</v>
      </c>
      <c r="F2950" t="str">
        <f>VLOOKUP($D2950,metadata!$B$2:$S$500,3,0)</f>
        <v>GEOGRAPHIC-VARIATION IN THE INCIDENCE OF PUPAL DIAPAUSE IN ASIAN AND OCEANIAN SPECIES OF THE FLESH FLY BOETTCHERISCA (DIPTERA, SARCOPHAGIDAE)</v>
      </c>
      <c r="G2950" t="str">
        <f>VLOOKUP($D2950,metadata!$B$2:$S$500,4,0)</f>
        <v>10.1111/j.1365-3032.1989.tb01096.x</v>
      </c>
      <c r="H2950" t="str">
        <f>VLOOKUP($D2950,metadata!$B$2:$S$500,5,0)</f>
        <v>y</v>
      </c>
      <c r="I2950" t="str">
        <f>VLOOKUP($D2950,metadata!$B$2:$S$500,6,0)</f>
        <v>a</v>
      </c>
      <c r="J2950" t="str">
        <f>VLOOKUP($D2950,metadata!$B$2:$S$500,7,0)</f>
        <v>i</v>
      </c>
      <c r="K2950">
        <f>VLOOKUP($D2950,metadata!$B$2:$S$500,8,0)</f>
        <v>4</v>
      </c>
      <c r="L2950">
        <f>VLOOKUP($D2950,metadata!$B$2:$S$500,9,0)</f>
        <v>8</v>
      </c>
      <c r="M2950" t="str">
        <f>VLOOKUP($D2950,metadata!$B$2:$S$500,10,0)</f>
        <v/>
      </c>
      <c r="N2950" t="str">
        <f>VLOOKUP($D2950,metadata!$B$2:$S$500,11,0)</f>
        <v>Boettcherisca peregrina</v>
      </c>
      <c r="O2950" t="str">
        <f>VLOOKUP($D2950,metadata!$B$2:$S$500,12,0)</f>
        <v/>
      </c>
      <c r="P2950" t="str">
        <f>VLOOKUP($D2950,metadata!$B$2:$S$500,13,0)</f>
        <v>Omiya</v>
      </c>
      <c r="Q2950">
        <v>50.55</v>
      </c>
      <c r="R2950">
        <f>VLOOKUP($D2950,metadata!$B$2:$S$500,15,0)</f>
        <v>139.62862100000001</v>
      </c>
      <c r="S2950" t="str">
        <f>VLOOKUP($D2950,metadata!$B$2:$S$500,16,0)</f>
        <v/>
      </c>
      <c r="T2950" t="str">
        <f>VLOOKUP($D2950,metadata!$B$2:$S$500,17,0)</f>
        <v/>
      </c>
      <c r="U2950" t="str">
        <f>VLOOKUP($D2950,metadata!$B$2:$S$500,18,0)</f>
        <v/>
      </c>
      <c r="V2950">
        <f>VLOOKUP($D2950,metadata!$B$2:$Z$500,19,0)</f>
        <v>100</v>
      </c>
      <c r="W2950" t="str">
        <f>VLOOKUP($D2950,metadata!$B$2:$Z$500,20,0)</f>
        <v>global average</v>
      </c>
      <c r="X2950" t="str">
        <f>VLOOKUP($D2950,metadata!$B$2:$Z$500,21,0)</f>
        <v/>
      </c>
      <c r="Y2950">
        <f>VLOOKUP($D2950,metadata!$B$2:$Z$500,22,0)</f>
        <v>64</v>
      </c>
      <c r="Z2950" t="str">
        <f>VLOOKUP($D2950,metadata!$B$2:$Z$500,23,0)</f>
        <v/>
      </c>
      <c r="AA2950" t="str">
        <f>VLOOKUP($D2950,metadata!$B$2:$Z$500,24,0)</f>
        <v/>
      </c>
      <c r="AB2950" t="str">
        <f>VLOOKUP($D2950,metadata!$B$2:$Z$500,25,0)</f>
        <v/>
      </c>
      <c r="AC2950">
        <v>9.90776677362242</v>
      </c>
      <c r="AD2950">
        <v>93.873517786561194</v>
      </c>
      <c r="AE2950">
        <v>18</v>
      </c>
      <c r="AF2950">
        <f>IF(AE2950="",V2950,AE2950)</f>
        <v>18</v>
      </c>
      <c r="AG2950">
        <v>10</v>
      </c>
      <c r="AH2950">
        <v>1989</v>
      </c>
      <c r="AI2950" t="s">
        <v>38</v>
      </c>
      <c r="AJ2950" t="s">
        <v>38</v>
      </c>
    </row>
    <row r="2951" spans="3:36" x14ac:dyDescent="0.3">
      <c r="C2951">
        <v>2951</v>
      </c>
      <c r="D2951" t="str">
        <f t="shared" si="79"/>
        <v>64-Omiya</v>
      </c>
      <c r="E2951" t="str">
        <f>VLOOKUP($D2951,metadata!$B$2:$S$500,2,0)</f>
        <v>KURAHASHI, H; OHTAKI, T</v>
      </c>
      <c r="F2951" t="str">
        <f>VLOOKUP($D2951,metadata!$B$2:$S$500,3,0)</f>
        <v>GEOGRAPHIC-VARIATION IN THE INCIDENCE OF PUPAL DIAPAUSE IN ASIAN AND OCEANIAN SPECIES OF THE FLESH FLY BOETTCHERISCA (DIPTERA, SARCOPHAGIDAE)</v>
      </c>
      <c r="G2951" t="str">
        <f>VLOOKUP($D2951,metadata!$B$2:$S$500,4,0)</f>
        <v>10.1111/j.1365-3032.1989.tb01096.x</v>
      </c>
      <c r="H2951" t="str">
        <f>VLOOKUP($D2951,metadata!$B$2:$S$500,5,0)</f>
        <v>y</v>
      </c>
      <c r="I2951" t="str">
        <f>VLOOKUP($D2951,metadata!$B$2:$S$500,6,0)</f>
        <v>a</v>
      </c>
      <c r="J2951" t="str">
        <f>VLOOKUP($D2951,metadata!$B$2:$S$500,7,0)</f>
        <v>i</v>
      </c>
      <c r="K2951">
        <f>VLOOKUP($D2951,metadata!$B$2:$S$500,8,0)</f>
        <v>4</v>
      </c>
      <c r="L2951">
        <f>VLOOKUP($D2951,metadata!$B$2:$S$500,9,0)</f>
        <v>8</v>
      </c>
      <c r="M2951" t="str">
        <f>VLOOKUP($D2951,metadata!$B$2:$S$500,10,0)</f>
        <v/>
      </c>
      <c r="N2951" t="str">
        <f>VLOOKUP($D2951,metadata!$B$2:$S$500,11,0)</f>
        <v>Boettcherisca peregrina</v>
      </c>
      <c r="O2951" t="str">
        <f>VLOOKUP($D2951,metadata!$B$2:$S$500,12,0)</f>
        <v/>
      </c>
      <c r="P2951" t="str">
        <f>VLOOKUP($D2951,metadata!$B$2:$S$500,13,0)</f>
        <v>Omiya</v>
      </c>
      <c r="Q2951">
        <v>50.55</v>
      </c>
      <c r="R2951">
        <f>VLOOKUP($D2951,metadata!$B$2:$S$500,15,0)</f>
        <v>139.62862100000001</v>
      </c>
      <c r="S2951" t="str">
        <f>VLOOKUP($D2951,metadata!$B$2:$S$500,16,0)</f>
        <v/>
      </c>
      <c r="T2951" t="str">
        <f>VLOOKUP($D2951,metadata!$B$2:$S$500,17,0)</f>
        <v/>
      </c>
      <c r="U2951" t="str">
        <f>VLOOKUP($D2951,metadata!$B$2:$S$500,18,0)</f>
        <v/>
      </c>
      <c r="V2951">
        <f>VLOOKUP($D2951,metadata!$B$2:$Z$500,19,0)</f>
        <v>100</v>
      </c>
      <c r="W2951" t="str">
        <f>VLOOKUP($D2951,metadata!$B$2:$Z$500,20,0)</f>
        <v>global average</v>
      </c>
      <c r="X2951" t="str">
        <f>VLOOKUP($D2951,metadata!$B$2:$Z$500,21,0)</f>
        <v/>
      </c>
      <c r="Y2951">
        <f>VLOOKUP($D2951,metadata!$B$2:$Z$500,22,0)</f>
        <v>64</v>
      </c>
      <c r="Z2951" t="str">
        <f>VLOOKUP($D2951,metadata!$B$2:$Z$500,23,0)</f>
        <v/>
      </c>
      <c r="AA2951" t="str">
        <f>VLOOKUP($D2951,metadata!$B$2:$Z$500,24,0)</f>
        <v/>
      </c>
      <c r="AB2951" t="str">
        <f>VLOOKUP($D2951,metadata!$B$2:$Z$500,25,0)</f>
        <v/>
      </c>
      <c r="AC2951">
        <v>8.9149528121760895</v>
      </c>
      <c r="AD2951">
        <v>84.782608695652101</v>
      </c>
      <c r="AE2951">
        <v>11</v>
      </c>
      <c r="AF2951">
        <f>IF(AE2951="",V2951,AE2951)</f>
        <v>11</v>
      </c>
      <c r="AG2951">
        <v>9</v>
      </c>
      <c r="AH2951">
        <v>1989</v>
      </c>
      <c r="AI2951" t="s">
        <v>38</v>
      </c>
      <c r="AJ2951" t="s">
        <v>38</v>
      </c>
    </row>
    <row r="2952" spans="3:36" x14ac:dyDescent="0.3">
      <c r="C2952">
        <v>2952</v>
      </c>
      <c r="D2952" t="str">
        <f t="shared" si="79"/>
        <v>64-Nagasaki</v>
      </c>
      <c r="E2952" t="str">
        <f>VLOOKUP($D2952,metadata!$B$2:$S$500,2,0)</f>
        <v/>
      </c>
      <c r="F2952" t="str">
        <f>VLOOKUP($D2952,metadata!$B$2:$S$500,3,0)</f>
        <v>GEOGRAPHIC-VARIATION IN THE INCIDENCE OF PUPAL DIAPAUSE IN ASIAN AND OCEANIAN SPECIES OF THE FLESH FLY BOETTCHERISCA (DIPTERA, SARCOPHAGIDAE)</v>
      </c>
      <c r="G2952" t="str">
        <f>VLOOKUP($D2952,metadata!$B$2:$S$500,4,0)</f>
        <v>10.1111/j.1365-3032.1989.tb01096.x</v>
      </c>
      <c r="H2952" t="str">
        <f>VLOOKUP($D2952,metadata!$B$2:$S$500,5,0)</f>
        <v>y</v>
      </c>
      <c r="I2952" t="str">
        <f>VLOOKUP($D2952,metadata!$B$2:$S$500,6,0)</f>
        <v>a</v>
      </c>
      <c r="J2952" t="str">
        <f>VLOOKUP($D2952,metadata!$B$2:$S$500,7,0)</f>
        <v>i</v>
      </c>
      <c r="K2952">
        <f>VLOOKUP($D2952,metadata!$B$2:$S$500,8,0)</f>
        <v>4</v>
      </c>
      <c r="L2952">
        <f>VLOOKUP($D2952,metadata!$B$2:$S$500,9,0)</f>
        <v>9</v>
      </c>
      <c r="M2952" t="str">
        <f>VLOOKUP($D2952,metadata!$B$2:$S$500,10,0)</f>
        <v/>
      </c>
      <c r="N2952" t="str">
        <f>VLOOKUP($D2952,metadata!$B$2:$S$500,11,0)</f>
        <v>Boettcherisca peregrina</v>
      </c>
      <c r="O2952" t="str">
        <f>VLOOKUP($D2952,metadata!$B$2:$S$500,12,0)</f>
        <v/>
      </c>
      <c r="P2952" t="str">
        <f>VLOOKUP($D2952,metadata!$B$2:$S$500,13,0)</f>
        <v>Nagasaki</v>
      </c>
      <c r="Q2952">
        <v>50.55</v>
      </c>
      <c r="R2952">
        <f>VLOOKUP($D2952,metadata!$B$2:$S$500,15,0)</f>
        <v>129.87777800000001</v>
      </c>
      <c r="S2952" t="str">
        <f>VLOOKUP($D2952,metadata!$B$2:$S$500,16,0)</f>
        <v/>
      </c>
      <c r="T2952" t="str">
        <f>VLOOKUP($D2952,metadata!$B$2:$S$500,17,0)</f>
        <v/>
      </c>
      <c r="U2952" t="str">
        <f>VLOOKUP($D2952,metadata!$B$2:$S$500,18,0)</f>
        <v/>
      </c>
      <c r="V2952">
        <f>VLOOKUP($D2952,metadata!$B$2:$Z$500,19,0)</f>
        <v>100</v>
      </c>
      <c r="W2952" t="str">
        <f>VLOOKUP($D2952,metadata!$B$2:$Z$500,20,0)</f>
        <v>global average</v>
      </c>
      <c r="X2952" t="str">
        <f>VLOOKUP($D2952,metadata!$B$2:$Z$500,21,0)</f>
        <v/>
      </c>
      <c r="Y2952">
        <f>VLOOKUP($D2952,metadata!$B$2:$Z$500,22,0)</f>
        <v>64</v>
      </c>
      <c r="Z2952" t="str">
        <f>VLOOKUP($D2952,metadata!$B$2:$Z$500,23,0)</f>
        <v/>
      </c>
      <c r="AA2952" t="str">
        <f>VLOOKUP($D2952,metadata!$B$2:$Z$500,24,0)</f>
        <v/>
      </c>
      <c r="AB2952" t="str">
        <f>VLOOKUP($D2952,metadata!$B$2:$Z$500,25,0)</f>
        <v/>
      </c>
      <c r="AC2952">
        <v>16.010037641154302</v>
      </c>
      <c r="AD2952">
        <v>0</v>
      </c>
      <c r="AE2952">
        <v>18</v>
      </c>
      <c r="AF2952">
        <f>IF(AE2952="",V2952,AE2952)</f>
        <v>18</v>
      </c>
      <c r="AG2952">
        <v>16</v>
      </c>
      <c r="AH2952">
        <v>1989</v>
      </c>
      <c r="AI2952" t="s">
        <v>37</v>
      </c>
      <c r="AJ2952" t="s">
        <v>37</v>
      </c>
    </row>
    <row r="2953" spans="3:36" x14ac:dyDescent="0.3">
      <c r="C2953">
        <v>2953</v>
      </c>
      <c r="D2953" t="str">
        <f t="shared" si="79"/>
        <v>64-Nagasaki</v>
      </c>
      <c r="E2953" t="str">
        <f>VLOOKUP($D2953,metadata!$B$2:$S$500,2,0)</f>
        <v/>
      </c>
      <c r="F2953" t="str">
        <f>VLOOKUP($D2953,metadata!$B$2:$S$500,3,0)</f>
        <v>GEOGRAPHIC-VARIATION IN THE INCIDENCE OF PUPAL DIAPAUSE IN ASIAN AND OCEANIAN SPECIES OF THE FLESH FLY BOETTCHERISCA (DIPTERA, SARCOPHAGIDAE)</v>
      </c>
      <c r="G2953" t="str">
        <f>VLOOKUP($D2953,metadata!$B$2:$S$500,4,0)</f>
        <v>10.1111/j.1365-3032.1989.tb01096.x</v>
      </c>
      <c r="H2953" t="str">
        <f>VLOOKUP($D2953,metadata!$B$2:$S$500,5,0)</f>
        <v>y</v>
      </c>
      <c r="I2953" t="str">
        <f>VLOOKUP($D2953,metadata!$B$2:$S$500,6,0)</f>
        <v>a</v>
      </c>
      <c r="J2953" t="str">
        <f>VLOOKUP($D2953,metadata!$B$2:$S$500,7,0)</f>
        <v>i</v>
      </c>
      <c r="K2953">
        <f>VLOOKUP($D2953,metadata!$B$2:$S$500,8,0)</f>
        <v>4</v>
      </c>
      <c r="L2953">
        <f>VLOOKUP($D2953,metadata!$B$2:$S$500,9,0)</f>
        <v>9</v>
      </c>
      <c r="M2953" t="str">
        <f>VLOOKUP($D2953,metadata!$B$2:$S$500,10,0)</f>
        <v/>
      </c>
      <c r="N2953" t="str">
        <f>VLOOKUP($D2953,metadata!$B$2:$S$500,11,0)</f>
        <v>Boettcherisca peregrina</v>
      </c>
      <c r="O2953" t="str">
        <f>VLOOKUP($D2953,metadata!$B$2:$S$500,12,0)</f>
        <v/>
      </c>
      <c r="P2953" t="str">
        <f>VLOOKUP($D2953,metadata!$B$2:$S$500,13,0)</f>
        <v>Nagasaki</v>
      </c>
      <c r="Q2953">
        <v>50.55</v>
      </c>
      <c r="R2953">
        <f>VLOOKUP($D2953,metadata!$B$2:$S$500,15,0)</f>
        <v>129.87777800000001</v>
      </c>
      <c r="S2953" t="str">
        <f>VLOOKUP($D2953,metadata!$B$2:$S$500,16,0)</f>
        <v/>
      </c>
      <c r="T2953" t="str">
        <f>VLOOKUP($D2953,metadata!$B$2:$S$500,17,0)</f>
        <v/>
      </c>
      <c r="U2953" t="str">
        <f>VLOOKUP($D2953,metadata!$B$2:$S$500,18,0)</f>
        <v/>
      </c>
      <c r="V2953">
        <f>VLOOKUP($D2953,metadata!$B$2:$Z$500,19,0)</f>
        <v>100</v>
      </c>
      <c r="W2953" t="str">
        <f>VLOOKUP($D2953,metadata!$B$2:$Z$500,20,0)</f>
        <v>global average</v>
      </c>
      <c r="X2953" t="str">
        <f>VLOOKUP($D2953,metadata!$B$2:$Z$500,21,0)</f>
        <v/>
      </c>
      <c r="Y2953">
        <f>VLOOKUP($D2953,metadata!$B$2:$Z$500,22,0)</f>
        <v>64</v>
      </c>
      <c r="Z2953" t="str">
        <f>VLOOKUP($D2953,metadata!$B$2:$Z$500,23,0)</f>
        <v/>
      </c>
      <c r="AA2953" t="str">
        <f>VLOOKUP($D2953,metadata!$B$2:$Z$500,24,0)</f>
        <v/>
      </c>
      <c r="AB2953" t="str">
        <f>VLOOKUP($D2953,metadata!$B$2:$Z$500,25,0)</f>
        <v/>
      </c>
      <c r="AC2953">
        <v>16.010037641154302</v>
      </c>
      <c r="AD2953">
        <v>0</v>
      </c>
      <c r="AE2953">
        <v>18</v>
      </c>
      <c r="AF2953">
        <f>IF(AE2953="",V2953,AE2953)</f>
        <v>18</v>
      </c>
      <c r="AG2953">
        <v>16</v>
      </c>
      <c r="AH2953">
        <v>1989</v>
      </c>
      <c r="AI2953" t="s">
        <v>37</v>
      </c>
      <c r="AJ2953" t="s">
        <v>37</v>
      </c>
    </row>
    <row r="2954" spans="3:36" x14ac:dyDescent="0.3">
      <c r="C2954">
        <v>2954</v>
      </c>
      <c r="D2954" t="str">
        <f t="shared" si="79"/>
        <v>64-Nagasaki</v>
      </c>
      <c r="E2954" t="str">
        <f>VLOOKUP($D2954,metadata!$B$2:$S$500,2,0)</f>
        <v/>
      </c>
      <c r="F2954" t="str">
        <f>VLOOKUP($D2954,metadata!$B$2:$S$500,3,0)</f>
        <v>GEOGRAPHIC-VARIATION IN THE INCIDENCE OF PUPAL DIAPAUSE IN ASIAN AND OCEANIAN SPECIES OF THE FLESH FLY BOETTCHERISCA (DIPTERA, SARCOPHAGIDAE)</v>
      </c>
      <c r="G2954" t="str">
        <f>VLOOKUP($D2954,metadata!$B$2:$S$500,4,0)</f>
        <v>10.1111/j.1365-3032.1989.tb01096.x</v>
      </c>
      <c r="H2954" t="str">
        <f>VLOOKUP($D2954,metadata!$B$2:$S$500,5,0)</f>
        <v>y</v>
      </c>
      <c r="I2954" t="str">
        <f>VLOOKUP($D2954,metadata!$B$2:$S$500,6,0)</f>
        <v>a</v>
      </c>
      <c r="J2954" t="str">
        <f>VLOOKUP($D2954,metadata!$B$2:$S$500,7,0)</f>
        <v>i</v>
      </c>
      <c r="K2954">
        <f>VLOOKUP($D2954,metadata!$B$2:$S$500,8,0)</f>
        <v>4</v>
      </c>
      <c r="L2954">
        <f>VLOOKUP($D2954,metadata!$B$2:$S$500,9,0)</f>
        <v>9</v>
      </c>
      <c r="M2954" t="str">
        <f>VLOOKUP($D2954,metadata!$B$2:$S$500,10,0)</f>
        <v/>
      </c>
      <c r="N2954" t="str">
        <f>VLOOKUP($D2954,metadata!$B$2:$S$500,11,0)</f>
        <v>Boettcherisca peregrina</v>
      </c>
      <c r="O2954" t="str">
        <f>VLOOKUP($D2954,metadata!$B$2:$S$500,12,0)</f>
        <v/>
      </c>
      <c r="P2954" t="str">
        <f>VLOOKUP($D2954,metadata!$B$2:$S$500,13,0)</f>
        <v>Nagasaki</v>
      </c>
      <c r="Q2954">
        <f>VLOOKUP($D2954,metadata!$B$2:$S$500,14,0)</f>
        <v>32.750278000000002</v>
      </c>
      <c r="R2954">
        <f>VLOOKUP($D2954,metadata!$B$2:$S$500,15,0)</f>
        <v>129.87777800000001</v>
      </c>
      <c r="S2954" t="str">
        <f>VLOOKUP($D2954,metadata!$B$2:$S$500,16,0)</f>
        <v/>
      </c>
      <c r="T2954" t="str">
        <f>VLOOKUP($D2954,metadata!$B$2:$S$500,17,0)</f>
        <v/>
      </c>
      <c r="U2954" t="str">
        <f>VLOOKUP($D2954,metadata!$B$2:$S$500,18,0)</f>
        <v/>
      </c>
      <c r="V2954">
        <f>VLOOKUP($D2954,metadata!$B$2:$Z$500,19,0)</f>
        <v>100</v>
      </c>
      <c r="W2954" t="str">
        <f>VLOOKUP($D2954,metadata!$B$2:$Z$500,20,0)</f>
        <v>global average</v>
      </c>
      <c r="X2954" t="str">
        <f>VLOOKUP($D2954,metadata!$B$2:$Z$500,21,0)</f>
        <v/>
      </c>
      <c r="Y2954">
        <f>VLOOKUP($D2954,metadata!$B$2:$Z$500,22,0)</f>
        <v>64</v>
      </c>
      <c r="Z2954" t="str">
        <f>VLOOKUP($D2954,metadata!$B$2:$Z$500,23,0)</f>
        <v/>
      </c>
      <c r="AA2954" t="str">
        <f>VLOOKUP($D2954,metadata!$B$2:$Z$500,24,0)</f>
        <v/>
      </c>
      <c r="AB2954" t="str">
        <f>VLOOKUP($D2954,metadata!$B$2:$Z$500,25,0)</f>
        <v/>
      </c>
      <c r="AC2954">
        <v>15.0062536884859</v>
      </c>
      <c r="AD2954">
        <v>0.19762845849802199</v>
      </c>
      <c r="AE2954">
        <v>49</v>
      </c>
      <c r="AF2954">
        <f>IF(AE2954="",V2954,AE2954)</f>
        <v>49</v>
      </c>
      <c r="AG2954">
        <v>15</v>
      </c>
      <c r="AH2954">
        <v>1989</v>
      </c>
      <c r="AI2954" t="s">
        <v>37</v>
      </c>
      <c r="AJ2954" t="s">
        <v>37</v>
      </c>
    </row>
    <row r="2955" spans="3:36" x14ac:dyDescent="0.3">
      <c r="C2955">
        <v>2955</v>
      </c>
      <c r="D2955" t="str">
        <f t="shared" si="79"/>
        <v>64-Nagasaki</v>
      </c>
      <c r="E2955" t="str">
        <f>VLOOKUP($D2955,metadata!$B$2:$S$500,2,0)</f>
        <v/>
      </c>
      <c r="F2955" t="str">
        <f>VLOOKUP($D2955,metadata!$B$2:$S$500,3,0)</f>
        <v>GEOGRAPHIC-VARIATION IN THE INCIDENCE OF PUPAL DIAPAUSE IN ASIAN AND OCEANIAN SPECIES OF THE FLESH FLY BOETTCHERISCA (DIPTERA, SARCOPHAGIDAE)</v>
      </c>
      <c r="G2955" t="str">
        <f>VLOOKUP($D2955,metadata!$B$2:$S$500,4,0)</f>
        <v>10.1111/j.1365-3032.1989.tb01096.x</v>
      </c>
      <c r="H2955" t="str">
        <f>VLOOKUP($D2955,metadata!$B$2:$S$500,5,0)</f>
        <v>y</v>
      </c>
      <c r="I2955" t="str">
        <f>VLOOKUP($D2955,metadata!$B$2:$S$500,6,0)</f>
        <v>a</v>
      </c>
      <c r="J2955" t="str">
        <f>VLOOKUP($D2955,metadata!$B$2:$S$500,7,0)</f>
        <v>i</v>
      </c>
      <c r="K2955">
        <f>VLOOKUP($D2955,metadata!$B$2:$S$500,8,0)</f>
        <v>4</v>
      </c>
      <c r="L2955">
        <f>VLOOKUP($D2955,metadata!$B$2:$S$500,9,0)</f>
        <v>9</v>
      </c>
      <c r="M2955" t="str">
        <f>VLOOKUP($D2955,metadata!$B$2:$S$500,10,0)</f>
        <v/>
      </c>
      <c r="N2955" t="str">
        <f>VLOOKUP($D2955,metadata!$B$2:$S$500,11,0)</f>
        <v>Boettcherisca peregrina</v>
      </c>
      <c r="O2955" t="str">
        <f>VLOOKUP($D2955,metadata!$B$2:$S$500,12,0)</f>
        <v/>
      </c>
      <c r="P2955" t="str">
        <f>VLOOKUP($D2955,metadata!$B$2:$S$500,13,0)</f>
        <v>Nagasaki</v>
      </c>
      <c r="Q2955">
        <f>VLOOKUP($D2955,metadata!$B$2:$S$500,14,0)</f>
        <v>32.750278000000002</v>
      </c>
      <c r="R2955">
        <f>VLOOKUP($D2955,metadata!$B$2:$S$500,15,0)</f>
        <v>129.87777800000001</v>
      </c>
      <c r="S2955" t="str">
        <f>VLOOKUP($D2955,metadata!$B$2:$S$500,16,0)</f>
        <v/>
      </c>
      <c r="T2955" t="str">
        <f>VLOOKUP($D2955,metadata!$B$2:$S$500,17,0)</f>
        <v/>
      </c>
      <c r="U2955" t="str">
        <f>VLOOKUP($D2955,metadata!$B$2:$S$500,18,0)</f>
        <v/>
      </c>
      <c r="V2955">
        <f>VLOOKUP($D2955,metadata!$B$2:$Z$500,19,0)</f>
        <v>100</v>
      </c>
      <c r="W2955" t="str">
        <f>VLOOKUP($D2955,metadata!$B$2:$Z$500,20,0)</f>
        <v>global average</v>
      </c>
      <c r="X2955" t="str">
        <f>VLOOKUP($D2955,metadata!$B$2:$Z$500,21,0)</f>
        <v/>
      </c>
      <c r="Y2955">
        <f>VLOOKUP($D2955,metadata!$B$2:$Z$500,22,0)</f>
        <v>64</v>
      </c>
      <c r="Z2955" t="str">
        <f>VLOOKUP($D2955,metadata!$B$2:$Z$500,23,0)</f>
        <v/>
      </c>
      <c r="AA2955" t="str">
        <f>VLOOKUP($D2955,metadata!$B$2:$Z$500,24,0)</f>
        <v/>
      </c>
      <c r="AB2955" t="str">
        <f>VLOOKUP($D2955,metadata!$B$2:$Z$500,25,0)</f>
        <v/>
      </c>
      <c r="AC2955">
        <v>13.9703135770998</v>
      </c>
      <c r="AD2955">
        <v>20.7509881422924</v>
      </c>
      <c r="AE2955">
        <v>22</v>
      </c>
      <c r="AF2955">
        <f>IF(AE2955="",V2955,AE2955)</f>
        <v>22</v>
      </c>
      <c r="AG2955">
        <v>14</v>
      </c>
      <c r="AH2955">
        <v>1989</v>
      </c>
      <c r="AI2955" t="s">
        <v>37</v>
      </c>
      <c r="AJ2955" t="s">
        <v>37</v>
      </c>
    </row>
    <row r="2956" spans="3:36" x14ac:dyDescent="0.3">
      <c r="C2956">
        <v>2956</v>
      </c>
      <c r="D2956" t="str">
        <f t="shared" si="79"/>
        <v>64-Nagasaki</v>
      </c>
      <c r="E2956" t="str">
        <f>VLOOKUP($D2956,metadata!$B$2:$S$500,2,0)</f>
        <v/>
      </c>
      <c r="F2956" t="str">
        <f>VLOOKUP($D2956,metadata!$B$2:$S$500,3,0)</f>
        <v>GEOGRAPHIC-VARIATION IN THE INCIDENCE OF PUPAL DIAPAUSE IN ASIAN AND OCEANIAN SPECIES OF THE FLESH FLY BOETTCHERISCA (DIPTERA, SARCOPHAGIDAE)</v>
      </c>
      <c r="G2956" t="str">
        <f>VLOOKUP($D2956,metadata!$B$2:$S$500,4,0)</f>
        <v>10.1111/j.1365-3032.1989.tb01096.x</v>
      </c>
      <c r="H2956" t="str">
        <f>VLOOKUP($D2956,metadata!$B$2:$S$500,5,0)</f>
        <v>y</v>
      </c>
      <c r="I2956" t="str">
        <f>VLOOKUP($D2956,metadata!$B$2:$S$500,6,0)</f>
        <v>a</v>
      </c>
      <c r="J2956" t="str">
        <f>VLOOKUP($D2956,metadata!$B$2:$S$500,7,0)</f>
        <v>i</v>
      </c>
      <c r="K2956">
        <f>VLOOKUP($D2956,metadata!$B$2:$S$500,8,0)</f>
        <v>4</v>
      </c>
      <c r="L2956">
        <f>VLOOKUP($D2956,metadata!$B$2:$S$500,9,0)</f>
        <v>9</v>
      </c>
      <c r="M2956" t="str">
        <f>VLOOKUP($D2956,metadata!$B$2:$S$500,10,0)</f>
        <v/>
      </c>
      <c r="N2956" t="str">
        <f>VLOOKUP($D2956,metadata!$B$2:$S$500,11,0)</f>
        <v>Boettcherisca peregrina</v>
      </c>
      <c r="O2956" t="str">
        <f>VLOOKUP($D2956,metadata!$B$2:$S$500,12,0)</f>
        <v/>
      </c>
      <c r="P2956" t="str">
        <f>VLOOKUP($D2956,metadata!$B$2:$S$500,13,0)</f>
        <v>Nagasaki</v>
      </c>
      <c r="Q2956">
        <f>VLOOKUP($D2956,metadata!$B$2:$S$500,14,0)</f>
        <v>32.750278000000002</v>
      </c>
      <c r="R2956">
        <f>VLOOKUP($D2956,metadata!$B$2:$S$500,15,0)</f>
        <v>129.87777800000001</v>
      </c>
      <c r="S2956" t="str">
        <f>VLOOKUP($D2956,metadata!$B$2:$S$500,16,0)</f>
        <v/>
      </c>
      <c r="T2956" t="str">
        <f>VLOOKUP($D2956,metadata!$B$2:$S$500,17,0)</f>
        <v/>
      </c>
      <c r="U2956" t="str">
        <f>VLOOKUP($D2956,metadata!$B$2:$S$500,18,0)</f>
        <v/>
      </c>
      <c r="V2956">
        <f>VLOOKUP($D2956,metadata!$B$2:$Z$500,19,0)</f>
        <v>100</v>
      </c>
      <c r="W2956" t="str">
        <f>VLOOKUP($D2956,metadata!$B$2:$Z$500,20,0)</f>
        <v>global average</v>
      </c>
      <c r="X2956" t="str">
        <f>VLOOKUP($D2956,metadata!$B$2:$Z$500,21,0)</f>
        <v/>
      </c>
      <c r="Y2956">
        <f>VLOOKUP($D2956,metadata!$B$2:$Z$500,22,0)</f>
        <v>64</v>
      </c>
      <c r="Z2956" t="str">
        <f>VLOOKUP($D2956,metadata!$B$2:$Z$500,23,0)</f>
        <v/>
      </c>
      <c r="AA2956" t="str">
        <f>VLOOKUP($D2956,metadata!$B$2:$Z$500,24,0)</f>
        <v/>
      </c>
      <c r="AB2956" t="str">
        <f>VLOOKUP($D2956,metadata!$B$2:$Z$500,25,0)</f>
        <v/>
      </c>
      <c r="AC2956">
        <v>12.9199319582822</v>
      </c>
      <c r="AD2956">
        <v>85.177865612648205</v>
      </c>
      <c r="AE2956">
        <v>21</v>
      </c>
      <c r="AF2956">
        <f>IF(AE2956="",V2956,AE2956)</f>
        <v>21</v>
      </c>
      <c r="AG2956">
        <v>13</v>
      </c>
      <c r="AH2956">
        <v>1989</v>
      </c>
      <c r="AI2956" t="s">
        <v>37</v>
      </c>
      <c r="AJ2956" t="s">
        <v>37</v>
      </c>
    </row>
    <row r="2957" spans="3:36" x14ac:dyDescent="0.3">
      <c r="C2957">
        <v>2957</v>
      </c>
      <c r="D2957" t="str">
        <f t="shared" si="79"/>
        <v>64-Nagasaki</v>
      </c>
      <c r="E2957" t="str">
        <f>VLOOKUP($D2957,metadata!$B$2:$S$500,2,0)</f>
        <v/>
      </c>
      <c r="F2957" t="str">
        <f>VLOOKUP($D2957,metadata!$B$2:$S$500,3,0)</f>
        <v>GEOGRAPHIC-VARIATION IN THE INCIDENCE OF PUPAL DIAPAUSE IN ASIAN AND OCEANIAN SPECIES OF THE FLESH FLY BOETTCHERISCA (DIPTERA, SARCOPHAGIDAE)</v>
      </c>
      <c r="G2957" t="str">
        <f>VLOOKUP($D2957,metadata!$B$2:$S$500,4,0)</f>
        <v>10.1111/j.1365-3032.1989.tb01096.x</v>
      </c>
      <c r="H2957" t="str">
        <f>VLOOKUP($D2957,metadata!$B$2:$S$500,5,0)</f>
        <v>y</v>
      </c>
      <c r="I2957" t="str">
        <f>VLOOKUP($D2957,metadata!$B$2:$S$500,6,0)</f>
        <v>a</v>
      </c>
      <c r="J2957" t="str">
        <f>VLOOKUP($D2957,metadata!$B$2:$S$500,7,0)</f>
        <v>i</v>
      </c>
      <c r="K2957">
        <f>VLOOKUP($D2957,metadata!$B$2:$S$500,8,0)</f>
        <v>4</v>
      </c>
      <c r="L2957">
        <f>VLOOKUP($D2957,metadata!$B$2:$S$500,9,0)</f>
        <v>9</v>
      </c>
      <c r="M2957" t="str">
        <f>VLOOKUP($D2957,metadata!$B$2:$S$500,10,0)</f>
        <v/>
      </c>
      <c r="N2957" t="str">
        <f>VLOOKUP($D2957,metadata!$B$2:$S$500,11,0)</f>
        <v>Boettcherisca peregrina</v>
      </c>
      <c r="O2957" t="str">
        <f>VLOOKUP($D2957,metadata!$B$2:$S$500,12,0)</f>
        <v/>
      </c>
      <c r="P2957" t="str">
        <f>VLOOKUP($D2957,metadata!$B$2:$S$500,13,0)</f>
        <v>Nagasaki</v>
      </c>
      <c r="Q2957">
        <f>VLOOKUP($D2957,metadata!$B$2:$S$500,14,0)</f>
        <v>32.750278000000002</v>
      </c>
      <c r="R2957">
        <f>VLOOKUP($D2957,metadata!$B$2:$S$500,15,0)</f>
        <v>129.87777800000001</v>
      </c>
      <c r="S2957" t="str">
        <f>VLOOKUP($D2957,metadata!$B$2:$S$500,16,0)</f>
        <v/>
      </c>
      <c r="T2957" t="str">
        <f>VLOOKUP($D2957,metadata!$B$2:$S$500,17,0)</f>
        <v/>
      </c>
      <c r="U2957" t="str">
        <f>VLOOKUP($D2957,metadata!$B$2:$S$500,18,0)</f>
        <v/>
      </c>
      <c r="V2957">
        <f>VLOOKUP($D2957,metadata!$B$2:$Z$500,19,0)</f>
        <v>100</v>
      </c>
      <c r="W2957" t="str">
        <f>VLOOKUP($D2957,metadata!$B$2:$Z$500,20,0)</f>
        <v>global average</v>
      </c>
      <c r="X2957" t="str">
        <f>VLOOKUP($D2957,metadata!$B$2:$Z$500,21,0)</f>
        <v/>
      </c>
      <c r="Y2957">
        <f>VLOOKUP($D2957,metadata!$B$2:$Z$500,22,0)</f>
        <v>64</v>
      </c>
      <c r="Z2957" t="str">
        <f>VLOOKUP($D2957,metadata!$B$2:$Z$500,23,0)</f>
        <v/>
      </c>
      <c r="AA2957" t="str">
        <f>VLOOKUP($D2957,metadata!$B$2:$Z$500,24,0)</f>
        <v/>
      </c>
      <c r="AB2957" t="str">
        <f>VLOOKUP($D2957,metadata!$B$2:$Z$500,25,0)</f>
        <v/>
      </c>
      <c r="AC2957">
        <v>11.9047217579758</v>
      </c>
      <c r="AD2957">
        <v>99.209486166007906</v>
      </c>
      <c r="AE2957">
        <v>20</v>
      </c>
      <c r="AF2957">
        <f>IF(AE2957="",V2957,AE2957)</f>
        <v>20</v>
      </c>
      <c r="AG2957">
        <v>12</v>
      </c>
      <c r="AH2957">
        <v>1989</v>
      </c>
      <c r="AI2957" t="s">
        <v>37</v>
      </c>
      <c r="AJ2957" t="s">
        <v>37</v>
      </c>
    </row>
    <row r="2958" spans="3:36" x14ac:dyDescent="0.3">
      <c r="C2958">
        <v>2958</v>
      </c>
      <c r="D2958" t="str">
        <f t="shared" si="79"/>
        <v>64-Nagasaki</v>
      </c>
      <c r="E2958" t="str">
        <f>VLOOKUP($D2958,metadata!$B$2:$S$500,2,0)</f>
        <v/>
      </c>
      <c r="F2958" t="str">
        <f>VLOOKUP($D2958,metadata!$B$2:$S$500,3,0)</f>
        <v>GEOGRAPHIC-VARIATION IN THE INCIDENCE OF PUPAL DIAPAUSE IN ASIAN AND OCEANIAN SPECIES OF THE FLESH FLY BOETTCHERISCA (DIPTERA, SARCOPHAGIDAE)</v>
      </c>
      <c r="G2958" t="str">
        <f>VLOOKUP($D2958,metadata!$B$2:$S$500,4,0)</f>
        <v>10.1111/j.1365-3032.1989.tb01096.x</v>
      </c>
      <c r="H2958" t="str">
        <f>VLOOKUP($D2958,metadata!$B$2:$S$500,5,0)</f>
        <v>y</v>
      </c>
      <c r="I2958" t="str">
        <f>VLOOKUP($D2958,metadata!$B$2:$S$500,6,0)</f>
        <v>a</v>
      </c>
      <c r="J2958" t="str">
        <f>VLOOKUP($D2958,metadata!$B$2:$S$500,7,0)</f>
        <v>i</v>
      </c>
      <c r="K2958">
        <f>VLOOKUP($D2958,metadata!$B$2:$S$500,8,0)</f>
        <v>4</v>
      </c>
      <c r="L2958">
        <f>VLOOKUP($D2958,metadata!$B$2:$S$500,9,0)</f>
        <v>9</v>
      </c>
      <c r="M2958" t="str">
        <f>VLOOKUP($D2958,metadata!$B$2:$S$500,10,0)</f>
        <v/>
      </c>
      <c r="N2958" t="str">
        <f>VLOOKUP($D2958,metadata!$B$2:$S$500,11,0)</f>
        <v>Boettcherisca peregrina</v>
      </c>
      <c r="O2958" t="str">
        <f>VLOOKUP($D2958,metadata!$B$2:$S$500,12,0)</f>
        <v/>
      </c>
      <c r="P2958" t="str">
        <f>VLOOKUP($D2958,metadata!$B$2:$S$500,13,0)</f>
        <v>Nagasaki</v>
      </c>
      <c r="Q2958">
        <f>VLOOKUP($D2958,metadata!$B$2:$S$500,14,0)</f>
        <v>32.750278000000002</v>
      </c>
      <c r="R2958">
        <f>VLOOKUP($D2958,metadata!$B$2:$S$500,15,0)</f>
        <v>129.87777800000001</v>
      </c>
      <c r="S2958" t="str">
        <f>VLOOKUP($D2958,metadata!$B$2:$S$500,16,0)</f>
        <v/>
      </c>
      <c r="T2958" t="str">
        <f>VLOOKUP($D2958,metadata!$B$2:$S$500,17,0)</f>
        <v/>
      </c>
      <c r="U2958" t="str">
        <f>VLOOKUP($D2958,metadata!$B$2:$S$500,18,0)</f>
        <v/>
      </c>
      <c r="V2958">
        <f>VLOOKUP($D2958,metadata!$B$2:$Z$500,19,0)</f>
        <v>100</v>
      </c>
      <c r="W2958" t="str">
        <f>VLOOKUP($D2958,metadata!$B$2:$Z$500,20,0)</f>
        <v>global average</v>
      </c>
      <c r="X2958" t="str">
        <f>VLOOKUP($D2958,metadata!$B$2:$Z$500,21,0)</f>
        <v/>
      </c>
      <c r="Y2958">
        <f>VLOOKUP($D2958,metadata!$B$2:$Z$500,22,0)</f>
        <v>64</v>
      </c>
      <c r="Z2958" t="str">
        <f>VLOOKUP($D2958,metadata!$B$2:$Z$500,23,0)</f>
        <v/>
      </c>
      <c r="AA2958" t="str">
        <f>VLOOKUP($D2958,metadata!$B$2:$Z$500,24,0)</f>
        <v/>
      </c>
      <c r="AB2958" t="str">
        <f>VLOOKUP($D2958,metadata!$B$2:$Z$500,25,0)</f>
        <v/>
      </c>
      <c r="AC2958">
        <v>10.9109754464617</v>
      </c>
      <c r="AD2958">
        <v>99.407114624505894</v>
      </c>
      <c r="AE2958">
        <v>22</v>
      </c>
      <c r="AF2958">
        <f>IF(AE2958="",V2958,AE2958)</f>
        <v>22</v>
      </c>
      <c r="AG2958">
        <v>11</v>
      </c>
      <c r="AH2958">
        <v>1989</v>
      </c>
      <c r="AI2958" t="s">
        <v>37</v>
      </c>
      <c r="AJ2958" t="s">
        <v>37</v>
      </c>
    </row>
    <row r="2959" spans="3:36" x14ac:dyDescent="0.3">
      <c r="C2959">
        <v>2959</v>
      </c>
      <c r="D2959" t="str">
        <f t="shared" si="79"/>
        <v>64-Nagasaki</v>
      </c>
      <c r="E2959" t="str">
        <f>VLOOKUP($D2959,metadata!$B$2:$S$500,2,0)</f>
        <v/>
      </c>
      <c r="F2959" t="str">
        <f>VLOOKUP($D2959,metadata!$B$2:$S$500,3,0)</f>
        <v>GEOGRAPHIC-VARIATION IN THE INCIDENCE OF PUPAL DIAPAUSE IN ASIAN AND OCEANIAN SPECIES OF THE FLESH FLY BOETTCHERISCA (DIPTERA, SARCOPHAGIDAE)</v>
      </c>
      <c r="G2959" t="str">
        <f>VLOOKUP($D2959,metadata!$B$2:$S$500,4,0)</f>
        <v>10.1111/j.1365-3032.1989.tb01096.x</v>
      </c>
      <c r="H2959" t="str">
        <f>VLOOKUP($D2959,metadata!$B$2:$S$500,5,0)</f>
        <v>y</v>
      </c>
      <c r="I2959" t="str">
        <f>VLOOKUP($D2959,metadata!$B$2:$S$500,6,0)</f>
        <v>a</v>
      </c>
      <c r="J2959" t="str">
        <f>VLOOKUP($D2959,metadata!$B$2:$S$500,7,0)</f>
        <v>i</v>
      </c>
      <c r="K2959">
        <f>VLOOKUP($D2959,metadata!$B$2:$S$500,8,0)</f>
        <v>4</v>
      </c>
      <c r="L2959">
        <f>VLOOKUP($D2959,metadata!$B$2:$S$500,9,0)</f>
        <v>9</v>
      </c>
      <c r="M2959" t="str">
        <f>VLOOKUP($D2959,metadata!$B$2:$S$500,10,0)</f>
        <v/>
      </c>
      <c r="N2959" t="str">
        <f>VLOOKUP($D2959,metadata!$B$2:$S$500,11,0)</f>
        <v>Boettcherisca peregrina</v>
      </c>
      <c r="O2959" t="str">
        <f>VLOOKUP($D2959,metadata!$B$2:$S$500,12,0)</f>
        <v/>
      </c>
      <c r="P2959" t="str">
        <f>VLOOKUP($D2959,metadata!$B$2:$S$500,13,0)</f>
        <v>Nagasaki</v>
      </c>
      <c r="Q2959">
        <f>VLOOKUP($D2959,metadata!$B$2:$S$500,14,0)</f>
        <v>32.750278000000002</v>
      </c>
      <c r="R2959">
        <f>VLOOKUP($D2959,metadata!$B$2:$S$500,15,0)</f>
        <v>129.87777800000001</v>
      </c>
      <c r="S2959" t="str">
        <f>VLOOKUP($D2959,metadata!$B$2:$S$500,16,0)</f>
        <v/>
      </c>
      <c r="T2959" t="str">
        <f>VLOOKUP($D2959,metadata!$B$2:$S$500,17,0)</f>
        <v/>
      </c>
      <c r="U2959" t="str">
        <f>VLOOKUP($D2959,metadata!$B$2:$S$500,18,0)</f>
        <v/>
      </c>
      <c r="V2959">
        <f>VLOOKUP($D2959,metadata!$B$2:$Z$500,19,0)</f>
        <v>100</v>
      </c>
      <c r="W2959" t="str">
        <f>VLOOKUP($D2959,metadata!$B$2:$Z$500,20,0)</f>
        <v>global average</v>
      </c>
      <c r="X2959" t="str">
        <f>VLOOKUP($D2959,metadata!$B$2:$Z$500,21,0)</f>
        <v/>
      </c>
      <c r="Y2959">
        <f>VLOOKUP($D2959,metadata!$B$2:$Z$500,22,0)</f>
        <v>64</v>
      </c>
      <c r="Z2959" t="str">
        <f>VLOOKUP($D2959,metadata!$B$2:$Z$500,23,0)</f>
        <v/>
      </c>
      <c r="AA2959" t="str">
        <f>VLOOKUP($D2959,metadata!$B$2:$Z$500,24,0)</f>
        <v/>
      </c>
      <c r="AB2959" t="str">
        <f>VLOOKUP($D2959,metadata!$B$2:$Z$500,25,0)</f>
        <v/>
      </c>
      <c r="AC2959">
        <v>9.8972133643455393</v>
      </c>
      <c r="AD2959">
        <v>99.011857707509805</v>
      </c>
      <c r="AE2959">
        <v>25</v>
      </c>
      <c r="AF2959">
        <f>IF(AE2959="",V2959,AE2959)</f>
        <v>25</v>
      </c>
      <c r="AG2959">
        <v>10</v>
      </c>
      <c r="AH2959">
        <v>1989</v>
      </c>
      <c r="AI2959" t="s">
        <v>37</v>
      </c>
      <c r="AJ2959" t="s">
        <v>37</v>
      </c>
    </row>
    <row r="2960" spans="3:36" x14ac:dyDescent="0.3">
      <c r="C2960">
        <v>2960</v>
      </c>
      <c r="D2960" t="str">
        <f t="shared" si="79"/>
        <v>64-Nagasaki</v>
      </c>
      <c r="E2960" t="str">
        <f>VLOOKUP($D2960,metadata!$B$2:$S$500,2,0)</f>
        <v/>
      </c>
      <c r="F2960" t="str">
        <f>VLOOKUP($D2960,metadata!$B$2:$S$500,3,0)</f>
        <v>GEOGRAPHIC-VARIATION IN THE INCIDENCE OF PUPAL DIAPAUSE IN ASIAN AND OCEANIAN SPECIES OF THE FLESH FLY BOETTCHERISCA (DIPTERA, SARCOPHAGIDAE)</v>
      </c>
      <c r="G2960" t="str">
        <f>VLOOKUP($D2960,metadata!$B$2:$S$500,4,0)</f>
        <v>10.1111/j.1365-3032.1989.tb01096.x</v>
      </c>
      <c r="H2960" t="str">
        <f>VLOOKUP($D2960,metadata!$B$2:$S$500,5,0)</f>
        <v>y</v>
      </c>
      <c r="I2960" t="str">
        <f>VLOOKUP($D2960,metadata!$B$2:$S$500,6,0)</f>
        <v>a</v>
      </c>
      <c r="J2960" t="str">
        <f>VLOOKUP($D2960,metadata!$B$2:$S$500,7,0)</f>
        <v>i</v>
      </c>
      <c r="K2960">
        <f>VLOOKUP($D2960,metadata!$B$2:$S$500,8,0)</f>
        <v>4</v>
      </c>
      <c r="L2960">
        <f>VLOOKUP($D2960,metadata!$B$2:$S$500,9,0)</f>
        <v>9</v>
      </c>
      <c r="M2960" t="str">
        <f>VLOOKUP($D2960,metadata!$B$2:$S$500,10,0)</f>
        <v/>
      </c>
      <c r="N2960" t="str">
        <f>VLOOKUP($D2960,metadata!$B$2:$S$500,11,0)</f>
        <v>Boettcherisca peregrina</v>
      </c>
      <c r="O2960" t="str">
        <f>VLOOKUP($D2960,metadata!$B$2:$S$500,12,0)</f>
        <v/>
      </c>
      <c r="P2960" t="str">
        <f>VLOOKUP($D2960,metadata!$B$2:$S$500,13,0)</f>
        <v>Nagasaki</v>
      </c>
      <c r="Q2960">
        <f>VLOOKUP($D2960,metadata!$B$2:$S$500,14,0)</f>
        <v>32.750278000000002</v>
      </c>
      <c r="R2960">
        <f>VLOOKUP($D2960,metadata!$B$2:$S$500,15,0)</f>
        <v>129.87777800000001</v>
      </c>
      <c r="S2960" t="str">
        <f>VLOOKUP($D2960,metadata!$B$2:$S$500,16,0)</f>
        <v/>
      </c>
      <c r="T2960" t="str">
        <f>VLOOKUP($D2960,metadata!$B$2:$S$500,17,0)</f>
        <v/>
      </c>
      <c r="U2960" t="str">
        <f>VLOOKUP($D2960,metadata!$B$2:$S$500,18,0)</f>
        <v/>
      </c>
      <c r="V2960">
        <f>VLOOKUP($D2960,metadata!$B$2:$Z$500,19,0)</f>
        <v>100</v>
      </c>
      <c r="W2960" t="str">
        <f>VLOOKUP($D2960,metadata!$B$2:$Z$500,20,0)</f>
        <v>global average</v>
      </c>
      <c r="X2960" t="str">
        <f>VLOOKUP($D2960,metadata!$B$2:$Z$500,21,0)</f>
        <v/>
      </c>
      <c r="Y2960">
        <f>VLOOKUP($D2960,metadata!$B$2:$Z$500,22,0)</f>
        <v>64</v>
      </c>
      <c r="Z2960" t="str">
        <f>VLOOKUP($D2960,metadata!$B$2:$Z$500,23,0)</f>
        <v/>
      </c>
      <c r="AA2960" t="str">
        <f>VLOOKUP($D2960,metadata!$B$2:$Z$500,24,0)</f>
        <v/>
      </c>
      <c r="AB2960" t="str">
        <f>VLOOKUP($D2960,metadata!$B$2:$Z$500,25,0)</f>
        <v/>
      </c>
      <c r="AC2960">
        <v>8.9339172092977108</v>
      </c>
      <c r="AD2960">
        <v>95.8498023715415</v>
      </c>
      <c r="AE2960">
        <v>62</v>
      </c>
      <c r="AF2960">
        <f>IF(AE2960="",V2960,AE2960)</f>
        <v>62</v>
      </c>
      <c r="AG2960">
        <v>9</v>
      </c>
      <c r="AH2960">
        <v>1989</v>
      </c>
      <c r="AI2960" t="s">
        <v>37</v>
      </c>
      <c r="AJ2960" t="s">
        <v>37</v>
      </c>
    </row>
    <row r="2961" spans="3:36" x14ac:dyDescent="0.3">
      <c r="C2961">
        <v>2961</v>
      </c>
      <c r="D2961" t="str">
        <f t="shared" si="79"/>
        <v>64-Hachijo</v>
      </c>
      <c r="E2961" t="str">
        <f>VLOOKUP($D2961,metadata!$B$2:$S$500,2,0)</f>
        <v/>
      </c>
      <c r="F2961" t="str">
        <f>VLOOKUP($D2961,metadata!$B$2:$S$500,3,0)</f>
        <v>GEOGRAPHIC-VARIATION IN THE INCIDENCE OF PUPAL DIAPAUSE IN ASIAN AND OCEANIAN SPECIES OF THE FLESH FLY BOETTCHERISCA (DIPTERA, SARCOPHAGIDAE)</v>
      </c>
      <c r="G2961" t="str">
        <f>VLOOKUP($D2961,metadata!$B$2:$S$500,4,0)</f>
        <v>10.1111/j.1365-3032.1989.tb01096.x</v>
      </c>
      <c r="H2961" t="str">
        <f>VLOOKUP($D2961,metadata!$B$2:$S$500,5,0)</f>
        <v>y</v>
      </c>
      <c r="I2961" t="str">
        <f>VLOOKUP($D2961,metadata!$B$2:$S$500,6,0)</f>
        <v>a</v>
      </c>
      <c r="J2961" t="str">
        <f>VLOOKUP($D2961,metadata!$B$2:$S$500,7,0)</f>
        <v>i</v>
      </c>
      <c r="K2961">
        <f>VLOOKUP($D2961,metadata!$B$2:$S$500,8,0)</f>
        <v>4</v>
      </c>
      <c r="L2961">
        <f>VLOOKUP($D2961,metadata!$B$2:$S$500,9,0)</f>
        <v>8</v>
      </c>
      <c r="M2961" t="str">
        <f>VLOOKUP($D2961,metadata!$B$2:$S$500,10,0)</f>
        <v/>
      </c>
      <c r="N2961" t="str">
        <f>VLOOKUP($D2961,metadata!$B$2:$S$500,11,0)</f>
        <v>Boettcherisca peregrina</v>
      </c>
      <c r="O2961" t="str">
        <f>VLOOKUP($D2961,metadata!$B$2:$S$500,12,0)</f>
        <v/>
      </c>
      <c r="P2961" t="str">
        <f>VLOOKUP($D2961,metadata!$B$2:$S$500,13,0)</f>
        <v>Hachijo</v>
      </c>
      <c r="Q2961">
        <f>VLOOKUP($D2961,metadata!$B$2:$S$500,14,0)</f>
        <v>33.109444000000003</v>
      </c>
      <c r="R2961">
        <f>VLOOKUP($D2961,metadata!$B$2:$S$500,15,0)</f>
        <v>139.79138900000001</v>
      </c>
      <c r="S2961" t="str">
        <f>VLOOKUP($D2961,metadata!$B$2:$S$500,16,0)</f>
        <v/>
      </c>
      <c r="T2961" t="str">
        <f>VLOOKUP($D2961,metadata!$B$2:$S$500,17,0)</f>
        <v/>
      </c>
      <c r="U2961" t="str">
        <f>VLOOKUP($D2961,metadata!$B$2:$S$500,18,0)</f>
        <v/>
      </c>
      <c r="V2961">
        <f>VLOOKUP($D2961,metadata!$B$2:$Z$500,19,0)</f>
        <v>100</v>
      </c>
      <c r="W2961" t="str">
        <f>VLOOKUP($D2961,metadata!$B$2:$Z$500,20,0)</f>
        <v>global average</v>
      </c>
      <c r="X2961" t="str">
        <f>VLOOKUP($D2961,metadata!$B$2:$Z$500,21,0)</f>
        <v/>
      </c>
      <c r="Y2961">
        <f>VLOOKUP($D2961,metadata!$B$2:$Z$500,22,0)</f>
        <v>64</v>
      </c>
      <c r="Z2961" t="str">
        <f>VLOOKUP($D2961,metadata!$B$2:$Z$500,23,0)</f>
        <v/>
      </c>
      <c r="AA2961" t="str">
        <f>VLOOKUP($D2961,metadata!$B$2:$Z$500,24,0)</f>
        <v/>
      </c>
      <c r="AB2961" t="str">
        <f>VLOOKUP($D2961,metadata!$B$2:$Z$500,25,0)</f>
        <v/>
      </c>
      <c r="AC2961">
        <v>16</v>
      </c>
      <c r="AD2961">
        <v>0</v>
      </c>
      <c r="AE2961">
        <v>44</v>
      </c>
      <c r="AF2961">
        <f>IF(AE2961="",V2961,AE2961)</f>
        <v>44</v>
      </c>
      <c r="AG2961">
        <v>16</v>
      </c>
      <c r="AH2961">
        <v>1989</v>
      </c>
      <c r="AI2961" t="s">
        <v>37</v>
      </c>
      <c r="AJ2961" t="s">
        <v>37</v>
      </c>
    </row>
    <row r="2962" spans="3:36" x14ac:dyDescent="0.3">
      <c r="C2962">
        <v>2962</v>
      </c>
      <c r="D2962" t="str">
        <f t="shared" si="79"/>
        <v>64-Hachijo</v>
      </c>
      <c r="E2962" t="str">
        <f>VLOOKUP($D2962,metadata!$B$2:$S$500,2,0)</f>
        <v/>
      </c>
      <c r="F2962" t="str">
        <f>VLOOKUP($D2962,metadata!$B$2:$S$500,3,0)</f>
        <v>GEOGRAPHIC-VARIATION IN THE INCIDENCE OF PUPAL DIAPAUSE IN ASIAN AND OCEANIAN SPECIES OF THE FLESH FLY BOETTCHERISCA (DIPTERA, SARCOPHAGIDAE)</v>
      </c>
      <c r="G2962" t="str">
        <f>VLOOKUP($D2962,metadata!$B$2:$S$500,4,0)</f>
        <v>10.1111/j.1365-3032.1989.tb01096.x</v>
      </c>
      <c r="H2962" t="str">
        <f>VLOOKUP($D2962,metadata!$B$2:$S$500,5,0)</f>
        <v>y</v>
      </c>
      <c r="I2962" t="str">
        <f>VLOOKUP($D2962,metadata!$B$2:$S$500,6,0)</f>
        <v>a</v>
      </c>
      <c r="J2962" t="str">
        <f>VLOOKUP($D2962,metadata!$B$2:$S$500,7,0)</f>
        <v>i</v>
      </c>
      <c r="K2962">
        <f>VLOOKUP($D2962,metadata!$B$2:$S$500,8,0)</f>
        <v>4</v>
      </c>
      <c r="L2962">
        <f>VLOOKUP($D2962,metadata!$B$2:$S$500,9,0)</f>
        <v>8</v>
      </c>
      <c r="M2962" t="str">
        <f>VLOOKUP($D2962,metadata!$B$2:$S$500,10,0)</f>
        <v/>
      </c>
      <c r="N2962" t="str">
        <f>VLOOKUP($D2962,metadata!$B$2:$S$500,11,0)</f>
        <v>Boettcherisca peregrina</v>
      </c>
      <c r="O2962" t="str">
        <f>VLOOKUP($D2962,metadata!$B$2:$S$500,12,0)</f>
        <v/>
      </c>
      <c r="P2962" t="str">
        <f>VLOOKUP($D2962,metadata!$B$2:$S$500,13,0)</f>
        <v>Hachijo</v>
      </c>
      <c r="Q2962">
        <f>VLOOKUP($D2962,metadata!$B$2:$S$500,14,0)</f>
        <v>33.109444000000003</v>
      </c>
      <c r="R2962">
        <f>VLOOKUP($D2962,metadata!$B$2:$S$500,15,0)</f>
        <v>139.79138900000001</v>
      </c>
      <c r="S2962" t="str">
        <f>VLOOKUP($D2962,metadata!$B$2:$S$500,16,0)</f>
        <v/>
      </c>
      <c r="T2962" t="str">
        <f>VLOOKUP($D2962,metadata!$B$2:$S$500,17,0)</f>
        <v/>
      </c>
      <c r="U2962" t="str">
        <f>VLOOKUP($D2962,metadata!$B$2:$S$500,18,0)</f>
        <v/>
      </c>
      <c r="V2962">
        <f>VLOOKUP($D2962,metadata!$B$2:$Z$500,19,0)</f>
        <v>100</v>
      </c>
      <c r="W2962" t="str">
        <f>VLOOKUP($D2962,metadata!$B$2:$Z$500,20,0)</f>
        <v>global average</v>
      </c>
      <c r="X2962" t="str">
        <f>VLOOKUP($D2962,metadata!$B$2:$Z$500,21,0)</f>
        <v/>
      </c>
      <c r="Y2962">
        <f>VLOOKUP($D2962,metadata!$B$2:$Z$500,22,0)</f>
        <v>64</v>
      </c>
      <c r="Z2962" t="str">
        <f>VLOOKUP($D2962,metadata!$B$2:$Z$500,23,0)</f>
        <v/>
      </c>
      <c r="AA2962" t="str">
        <f>VLOOKUP($D2962,metadata!$B$2:$Z$500,24,0)</f>
        <v/>
      </c>
      <c r="AB2962" t="str">
        <f>VLOOKUP($D2962,metadata!$B$2:$Z$500,25,0)</f>
        <v/>
      </c>
      <c r="AC2962">
        <v>15.006273525721401</v>
      </c>
      <c r="AD2962">
        <v>0</v>
      </c>
      <c r="AE2962">
        <v>63</v>
      </c>
      <c r="AF2962">
        <f>IF(AE2962="",V2962,AE2962)</f>
        <v>63</v>
      </c>
      <c r="AG2962">
        <v>15</v>
      </c>
      <c r="AH2962">
        <v>1989</v>
      </c>
      <c r="AI2962" t="s">
        <v>37</v>
      </c>
      <c r="AJ2962" t="s">
        <v>37</v>
      </c>
    </row>
    <row r="2963" spans="3:36" x14ac:dyDescent="0.3">
      <c r="C2963">
        <v>2963</v>
      </c>
      <c r="D2963" t="str">
        <f t="shared" si="79"/>
        <v>64-Hachijo</v>
      </c>
      <c r="E2963" t="str">
        <f>VLOOKUP($D2963,metadata!$B$2:$S$500,2,0)</f>
        <v/>
      </c>
      <c r="F2963" t="str">
        <f>VLOOKUP($D2963,metadata!$B$2:$S$500,3,0)</f>
        <v>GEOGRAPHIC-VARIATION IN THE INCIDENCE OF PUPAL DIAPAUSE IN ASIAN AND OCEANIAN SPECIES OF THE FLESH FLY BOETTCHERISCA (DIPTERA, SARCOPHAGIDAE)</v>
      </c>
      <c r="G2963" t="str">
        <f>VLOOKUP($D2963,metadata!$B$2:$S$500,4,0)</f>
        <v>10.1111/j.1365-3032.1989.tb01096.x</v>
      </c>
      <c r="H2963" t="str">
        <f>VLOOKUP($D2963,metadata!$B$2:$S$500,5,0)</f>
        <v>y</v>
      </c>
      <c r="I2963" t="str">
        <f>VLOOKUP($D2963,metadata!$B$2:$S$500,6,0)</f>
        <v>a</v>
      </c>
      <c r="J2963" t="str">
        <f>VLOOKUP($D2963,metadata!$B$2:$S$500,7,0)</f>
        <v>i</v>
      </c>
      <c r="K2963">
        <f>VLOOKUP($D2963,metadata!$B$2:$S$500,8,0)</f>
        <v>4</v>
      </c>
      <c r="L2963">
        <f>VLOOKUP($D2963,metadata!$B$2:$S$500,9,0)</f>
        <v>8</v>
      </c>
      <c r="M2963" t="str">
        <f>VLOOKUP($D2963,metadata!$B$2:$S$500,10,0)</f>
        <v/>
      </c>
      <c r="N2963" t="str">
        <f>VLOOKUP($D2963,metadata!$B$2:$S$500,11,0)</f>
        <v>Boettcherisca peregrina</v>
      </c>
      <c r="O2963" t="str">
        <f>VLOOKUP($D2963,metadata!$B$2:$S$500,12,0)</f>
        <v/>
      </c>
      <c r="P2963" t="str">
        <f>VLOOKUP($D2963,metadata!$B$2:$S$500,13,0)</f>
        <v>Hachijo</v>
      </c>
      <c r="Q2963">
        <f>VLOOKUP($D2963,metadata!$B$2:$S$500,14,0)</f>
        <v>33.109444000000003</v>
      </c>
      <c r="R2963">
        <f>VLOOKUP($D2963,metadata!$B$2:$S$500,15,0)</f>
        <v>139.79138900000001</v>
      </c>
      <c r="S2963" t="str">
        <f>VLOOKUP($D2963,metadata!$B$2:$S$500,16,0)</f>
        <v/>
      </c>
      <c r="T2963" t="str">
        <f>VLOOKUP($D2963,metadata!$B$2:$S$500,17,0)</f>
        <v/>
      </c>
      <c r="U2963" t="str">
        <f>VLOOKUP($D2963,metadata!$B$2:$S$500,18,0)</f>
        <v/>
      </c>
      <c r="V2963">
        <f>VLOOKUP($D2963,metadata!$B$2:$Z$500,19,0)</f>
        <v>100</v>
      </c>
      <c r="W2963" t="str">
        <f>VLOOKUP($D2963,metadata!$B$2:$Z$500,20,0)</f>
        <v>global average</v>
      </c>
      <c r="X2963" t="str">
        <f>VLOOKUP($D2963,metadata!$B$2:$Z$500,21,0)</f>
        <v/>
      </c>
      <c r="Y2963">
        <f>VLOOKUP($D2963,metadata!$B$2:$Z$500,22,0)</f>
        <v>64</v>
      </c>
      <c r="Z2963" t="str">
        <f>VLOOKUP($D2963,metadata!$B$2:$Z$500,23,0)</f>
        <v/>
      </c>
      <c r="AA2963" t="str">
        <f>VLOOKUP($D2963,metadata!$B$2:$Z$500,24,0)</f>
        <v/>
      </c>
      <c r="AB2963" t="str">
        <f>VLOOKUP($D2963,metadata!$B$2:$Z$500,25,0)</f>
        <v/>
      </c>
      <c r="AC2963">
        <v>13.9924519318987</v>
      </c>
      <c r="AD2963">
        <v>0.19762845849802199</v>
      </c>
      <c r="AE2963">
        <v>43</v>
      </c>
      <c r="AF2963">
        <f>IF(AE2963="",V2963,AE2963)</f>
        <v>43</v>
      </c>
      <c r="AG2963">
        <v>14</v>
      </c>
      <c r="AH2963">
        <v>1989</v>
      </c>
      <c r="AI2963" t="s">
        <v>37</v>
      </c>
      <c r="AJ2963" t="s">
        <v>37</v>
      </c>
    </row>
    <row r="2964" spans="3:36" x14ac:dyDescent="0.3">
      <c r="C2964">
        <v>2964</v>
      </c>
      <c r="D2964" t="str">
        <f t="shared" si="79"/>
        <v>64-Hachijo</v>
      </c>
      <c r="E2964" t="str">
        <f>VLOOKUP($D2964,metadata!$B$2:$S$500,2,0)</f>
        <v/>
      </c>
      <c r="F2964" t="str">
        <f>VLOOKUP($D2964,metadata!$B$2:$S$500,3,0)</f>
        <v>GEOGRAPHIC-VARIATION IN THE INCIDENCE OF PUPAL DIAPAUSE IN ASIAN AND OCEANIAN SPECIES OF THE FLESH FLY BOETTCHERISCA (DIPTERA, SARCOPHAGIDAE)</v>
      </c>
      <c r="G2964" t="str">
        <f>VLOOKUP($D2964,metadata!$B$2:$S$500,4,0)</f>
        <v>10.1111/j.1365-3032.1989.tb01096.x</v>
      </c>
      <c r="H2964" t="str">
        <f>VLOOKUP($D2964,metadata!$B$2:$S$500,5,0)</f>
        <v>y</v>
      </c>
      <c r="I2964" t="str">
        <f>VLOOKUP($D2964,metadata!$B$2:$S$500,6,0)</f>
        <v>a</v>
      </c>
      <c r="J2964" t="str">
        <f>VLOOKUP($D2964,metadata!$B$2:$S$500,7,0)</f>
        <v>i</v>
      </c>
      <c r="K2964">
        <f>VLOOKUP($D2964,metadata!$B$2:$S$500,8,0)</f>
        <v>4</v>
      </c>
      <c r="L2964">
        <f>VLOOKUP($D2964,metadata!$B$2:$S$500,9,0)</f>
        <v>8</v>
      </c>
      <c r="M2964" t="str">
        <f>VLOOKUP($D2964,metadata!$B$2:$S$500,10,0)</f>
        <v/>
      </c>
      <c r="N2964" t="str">
        <f>VLOOKUP($D2964,metadata!$B$2:$S$500,11,0)</f>
        <v>Boettcherisca peregrina</v>
      </c>
      <c r="O2964" t="str">
        <f>VLOOKUP($D2964,metadata!$B$2:$S$500,12,0)</f>
        <v/>
      </c>
      <c r="P2964" t="str">
        <f>VLOOKUP($D2964,metadata!$B$2:$S$500,13,0)</f>
        <v>Hachijo</v>
      </c>
      <c r="Q2964">
        <f>VLOOKUP($D2964,metadata!$B$2:$S$500,14,0)</f>
        <v>33.109444000000003</v>
      </c>
      <c r="R2964">
        <f>VLOOKUP($D2964,metadata!$B$2:$S$500,15,0)</f>
        <v>139.79138900000001</v>
      </c>
      <c r="S2964" t="str">
        <f>VLOOKUP($D2964,metadata!$B$2:$S$500,16,0)</f>
        <v/>
      </c>
      <c r="T2964" t="str">
        <f>VLOOKUP($D2964,metadata!$B$2:$S$500,17,0)</f>
        <v/>
      </c>
      <c r="U2964" t="str">
        <f>VLOOKUP($D2964,metadata!$B$2:$S$500,18,0)</f>
        <v/>
      </c>
      <c r="V2964">
        <f>VLOOKUP($D2964,metadata!$B$2:$Z$500,19,0)</f>
        <v>100</v>
      </c>
      <c r="W2964" t="str">
        <f>VLOOKUP($D2964,metadata!$B$2:$Z$500,20,0)</f>
        <v>global average</v>
      </c>
      <c r="X2964" t="str">
        <f>VLOOKUP($D2964,metadata!$B$2:$Z$500,21,0)</f>
        <v/>
      </c>
      <c r="Y2964">
        <f>VLOOKUP($D2964,metadata!$B$2:$Z$500,22,0)</f>
        <v>64</v>
      </c>
      <c r="Z2964" t="str">
        <f>VLOOKUP($D2964,metadata!$B$2:$Z$500,23,0)</f>
        <v/>
      </c>
      <c r="AA2964" t="str">
        <f>VLOOKUP($D2964,metadata!$B$2:$Z$500,24,0)</f>
        <v/>
      </c>
      <c r="AB2964" t="str">
        <f>VLOOKUP($D2964,metadata!$B$2:$Z$500,25,0)</f>
        <v/>
      </c>
      <c r="AC2964">
        <v>12.966073368015399</v>
      </c>
      <c r="AD2964">
        <v>25.494071146244998</v>
      </c>
      <c r="AE2964">
        <v>39</v>
      </c>
      <c r="AF2964">
        <f>IF(AE2964="",V2964,AE2964)</f>
        <v>39</v>
      </c>
      <c r="AG2964">
        <v>13</v>
      </c>
      <c r="AH2964">
        <v>1989</v>
      </c>
      <c r="AI2964" t="s">
        <v>37</v>
      </c>
      <c r="AJ2964" t="s">
        <v>37</v>
      </c>
    </row>
    <row r="2965" spans="3:36" x14ac:dyDescent="0.3">
      <c r="C2965">
        <v>2965</v>
      </c>
      <c r="D2965" t="str">
        <f t="shared" si="79"/>
        <v>64-Hachijo</v>
      </c>
      <c r="E2965" t="str">
        <f>VLOOKUP($D2965,metadata!$B$2:$S$500,2,0)</f>
        <v/>
      </c>
      <c r="F2965" t="str">
        <f>VLOOKUP($D2965,metadata!$B$2:$S$500,3,0)</f>
        <v>GEOGRAPHIC-VARIATION IN THE INCIDENCE OF PUPAL DIAPAUSE IN ASIAN AND OCEANIAN SPECIES OF THE FLESH FLY BOETTCHERISCA (DIPTERA, SARCOPHAGIDAE)</v>
      </c>
      <c r="G2965" t="str">
        <f>VLOOKUP($D2965,metadata!$B$2:$S$500,4,0)</f>
        <v>10.1111/j.1365-3032.1989.tb01096.x</v>
      </c>
      <c r="H2965" t="str">
        <f>VLOOKUP($D2965,metadata!$B$2:$S$500,5,0)</f>
        <v>y</v>
      </c>
      <c r="I2965" t="str">
        <f>VLOOKUP($D2965,metadata!$B$2:$S$500,6,0)</f>
        <v>a</v>
      </c>
      <c r="J2965" t="str">
        <f>VLOOKUP($D2965,metadata!$B$2:$S$500,7,0)</f>
        <v>i</v>
      </c>
      <c r="K2965">
        <f>VLOOKUP($D2965,metadata!$B$2:$S$500,8,0)</f>
        <v>4</v>
      </c>
      <c r="L2965">
        <f>VLOOKUP($D2965,metadata!$B$2:$S$500,9,0)</f>
        <v>8</v>
      </c>
      <c r="M2965" t="str">
        <f>VLOOKUP($D2965,metadata!$B$2:$S$500,10,0)</f>
        <v/>
      </c>
      <c r="N2965" t="str">
        <f>VLOOKUP($D2965,metadata!$B$2:$S$500,11,0)</f>
        <v>Boettcherisca peregrina</v>
      </c>
      <c r="O2965" t="str">
        <f>VLOOKUP($D2965,metadata!$B$2:$S$500,12,0)</f>
        <v/>
      </c>
      <c r="P2965" t="str">
        <f>VLOOKUP($D2965,metadata!$B$2:$S$500,13,0)</f>
        <v>Hachijo</v>
      </c>
      <c r="Q2965">
        <f>VLOOKUP($D2965,metadata!$B$2:$S$500,14,0)</f>
        <v>33.109444000000003</v>
      </c>
      <c r="R2965">
        <f>VLOOKUP($D2965,metadata!$B$2:$S$500,15,0)</f>
        <v>139.79138900000001</v>
      </c>
      <c r="S2965" t="str">
        <f>VLOOKUP($D2965,metadata!$B$2:$S$500,16,0)</f>
        <v/>
      </c>
      <c r="T2965" t="str">
        <f>VLOOKUP($D2965,metadata!$B$2:$S$500,17,0)</f>
        <v/>
      </c>
      <c r="U2965" t="str">
        <f>VLOOKUP($D2965,metadata!$B$2:$S$500,18,0)</f>
        <v/>
      </c>
      <c r="V2965">
        <f>VLOOKUP($D2965,metadata!$B$2:$Z$500,19,0)</f>
        <v>100</v>
      </c>
      <c r="W2965" t="str">
        <f>VLOOKUP($D2965,metadata!$B$2:$Z$500,20,0)</f>
        <v>global average</v>
      </c>
      <c r="X2965" t="str">
        <f>VLOOKUP($D2965,metadata!$B$2:$Z$500,21,0)</f>
        <v/>
      </c>
      <c r="Y2965">
        <f>VLOOKUP($D2965,metadata!$B$2:$Z$500,22,0)</f>
        <v>64</v>
      </c>
      <c r="Z2965" t="str">
        <f>VLOOKUP($D2965,metadata!$B$2:$Z$500,23,0)</f>
        <v/>
      </c>
      <c r="AA2965" t="str">
        <f>VLOOKUP($D2965,metadata!$B$2:$Z$500,24,0)</f>
        <v/>
      </c>
      <c r="AB2965" t="str">
        <f>VLOOKUP($D2965,metadata!$B$2:$Z$500,25,0)</f>
        <v/>
      </c>
      <c r="AC2965">
        <v>11.9049002930951</v>
      </c>
      <c r="AD2965">
        <v>97.430830039525702</v>
      </c>
      <c r="AE2965">
        <v>57</v>
      </c>
      <c r="AF2965">
        <f>IF(AE2965="",V2965,AE2965)</f>
        <v>57</v>
      </c>
      <c r="AG2965">
        <v>12</v>
      </c>
      <c r="AH2965">
        <v>1989</v>
      </c>
      <c r="AI2965" t="s">
        <v>37</v>
      </c>
      <c r="AJ2965" t="s">
        <v>37</v>
      </c>
    </row>
    <row r="2966" spans="3:36" x14ac:dyDescent="0.3">
      <c r="C2966">
        <v>2966</v>
      </c>
      <c r="D2966" t="str">
        <f t="shared" si="79"/>
        <v>64-Hachijo</v>
      </c>
      <c r="E2966" t="str">
        <f>VLOOKUP($D2966,metadata!$B$2:$S$500,2,0)</f>
        <v/>
      </c>
      <c r="F2966" t="str">
        <f>VLOOKUP($D2966,metadata!$B$2:$S$500,3,0)</f>
        <v>GEOGRAPHIC-VARIATION IN THE INCIDENCE OF PUPAL DIAPAUSE IN ASIAN AND OCEANIAN SPECIES OF THE FLESH FLY BOETTCHERISCA (DIPTERA, SARCOPHAGIDAE)</v>
      </c>
      <c r="G2966" t="str">
        <f>VLOOKUP($D2966,metadata!$B$2:$S$500,4,0)</f>
        <v>10.1111/j.1365-3032.1989.tb01096.x</v>
      </c>
      <c r="H2966" t="str">
        <f>VLOOKUP($D2966,metadata!$B$2:$S$500,5,0)</f>
        <v>y</v>
      </c>
      <c r="I2966" t="str">
        <f>VLOOKUP($D2966,metadata!$B$2:$S$500,6,0)</f>
        <v>a</v>
      </c>
      <c r="J2966" t="str">
        <f>VLOOKUP($D2966,metadata!$B$2:$S$500,7,0)</f>
        <v>i</v>
      </c>
      <c r="K2966">
        <f>VLOOKUP($D2966,metadata!$B$2:$S$500,8,0)</f>
        <v>4</v>
      </c>
      <c r="L2966">
        <f>VLOOKUP($D2966,metadata!$B$2:$S$500,9,0)</f>
        <v>8</v>
      </c>
      <c r="M2966" t="str">
        <f>VLOOKUP($D2966,metadata!$B$2:$S$500,10,0)</f>
        <v/>
      </c>
      <c r="N2966" t="str">
        <f>VLOOKUP($D2966,metadata!$B$2:$S$500,11,0)</f>
        <v>Boettcherisca peregrina</v>
      </c>
      <c r="O2966" t="str">
        <f>VLOOKUP($D2966,metadata!$B$2:$S$500,12,0)</f>
        <v/>
      </c>
      <c r="P2966" t="str">
        <f>VLOOKUP($D2966,metadata!$B$2:$S$500,13,0)</f>
        <v>Hachijo</v>
      </c>
      <c r="Q2966">
        <f>VLOOKUP($D2966,metadata!$B$2:$S$500,14,0)</f>
        <v>33.109444000000003</v>
      </c>
      <c r="R2966">
        <f>VLOOKUP($D2966,metadata!$B$2:$S$500,15,0)</f>
        <v>139.79138900000001</v>
      </c>
      <c r="S2966" t="str">
        <f>VLOOKUP($D2966,metadata!$B$2:$S$500,16,0)</f>
        <v/>
      </c>
      <c r="T2966" t="str">
        <f>VLOOKUP($D2966,metadata!$B$2:$S$500,17,0)</f>
        <v/>
      </c>
      <c r="U2966" t="str">
        <f>VLOOKUP($D2966,metadata!$B$2:$S$500,18,0)</f>
        <v/>
      </c>
      <c r="V2966">
        <f>VLOOKUP($D2966,metadata!$B$2:$Z$500,19,0)</f>
        <v>100</v>
      </c>
      <c r="W2966" t="str">
        <f>VLOOKUP($D2966,metadata!$B$2:$Z$500,20,0)</f>
        <v>global average</v>
      </c>
      <c r="X2966" t="str">
        <f>VLOOKUP($D2966,metadata!$B$2:$Z$500,21,0)</f>
        <v/>
      </c>
      <c r="Y2966">
        <f>VLOOKUP($D2966,metadata!$B$2:$Z$500,22,0)</f>
        <v>64</v>
      </c>
      <c r="Z2966" t="str">
        <f>VLOOKUP($D2966,metadata!$B$2:$Z$500,23,0)</f>
        <v/>
      </c>
      <c r="AA2966" t="str">
        <f>VLOOKUP($D2966,metadata!$B$2:$Z$500,24,0)</f>
        <v/>
      </c>
      <c r="AB2966" t="str">
        <f>VLOOKUP($D2966,metadata!$B$2:$Z$500,25,0)</f>
        <v/>
      </c>
      <c r="AC2966">
        <v>10.9311300777123</v>
      </c>
      <c r="AD2966">
        <v>98.6166007905138</v>
      </c>
      <c r="AE2966">
        <v>16</v>
      </c>
      <c r="AF2966">
        <f>IF(AE2966="",V2966,AE2966)</f>
        <v>16</v>
      </c>
      <c r="AG2966">
        <v>11</v>
      </c>
      <c r="AH2966">
        <v>1989</v>
      </c>
      <c r="AI2966" t="s">
        <v>37</v>
      </c>
      <c r="AJ2966" t="s">
        <v>37</v>
      </c>
    </row>
    <row r="2967" spans="3:36" x14ac:dyDescent="0.3">
      <c r="C2967">
        <v>2967</v>
      </c>
      <c r="D2967" t="str">
        <f t="shared" si="79"/>
        <v>64-Hachijo</v>
      </c>
      <c r="E2967" t="str">
        <f>VLOOKUP($D2967,metadata!$B$2:$S$500,2,0)</f>
        <v/>
      </c>
      <c r="F2967" t="str">
        <f>VLOOKUP($D2967,metadata!$B$2:$S$500,3,0)</f>
        <v>GEOGRAPHIC-VARIATION IN THE INCIDENCE OF PUPAL DIAPAUSE IN ASIAN AND OCEANIAN SPECIES OF THE FLESH FLY BOETTCHERISCA (DIPTERA, SARCOPHAGIDAE)</v>
      </c>
      <c r="G2967" t="str">
        <f>VLOOKUP($D2967,metadata!$B$2:$S$500,4,0)</f>
        <v>10.1111/j.1365-3032.1989.tb01096.x</v>
      </c>
      <c r="H2967" t="str">
        <f>VLOOKUP($D2967,metadata!$B$2:$S$500,5,0)</f>
        <v>y</v>
      </c>
      <c r="I2967" t="str">
        <f>VLOOKUP($D2967,metadata!$B$2:$S$500,6,0)</f>
        <v>a</v>
      </c>
      <c r="J2967" t="str">
        <f>VLOOKUP($D2967,metadata!$B$2:$S$500,7,0)</f>
        <v>i</v>
      </c>
      <c r="K2967">
        <f>VLOOKUP($D2967,metadata!$B$2:$S$500,8,0)</f>
        <v>4</v>
      </c>
      <c r="L2967">
        <f>VLOOKUP($D2967,metadata!$B$2:$S$500,9,0)</f>
        <v>8</v>
      </c>
      <c r="M2967" t="str">
        <f>VLOOKUP($D2967,metadata!$B$2:$S$500,10,0)</f>
        <v/>
      </c>
      <c r="N2967" t="str">
        <f>VLOOKUP($D2967,metadata!$B$2:$S$500,11,0)</f>
        <v>Boettcherisca peregrina</v>
      </c>
      <c r="O2967" t="str">
        <f>VLOOKUP($D2967,metadata!$B$2:$S$500,12,0)</f>
        <v/>
      </c>
      <c r="P2967" t="str">
        <f>VLOOKUP($D2967,metadata!$B$2:$S$500,13,0)</f>
        <v>Hachijo</v>
      </c>
      <c r="Q2967">
        <f>VLOOKUP($D2967,metadata!$B$2:$S$500,14,0)</f>
        <v>33.109444000000003</v>
      </c>
      <c r="R2967">
        <f>VLOOKUP($D2967,metadata!$B$2:$S$500,15,0)</f>
        <v>139.79138900000001</v>
      </c>
      <c r="S2967" t="str">
        <f>VLOOKUP($D2967,metadata!$B$2:$S$500,16,0)</f>
        <v/>
      </c>
      <c r="T2967" t="str">
        <f>VLOOKUP($D2967,metadata!$B$2:$S$500,17,0)</f>
        <v/>
      </c>
      <c r="U2967" t="str">
        <f>VLOOKUP($D2967,metadata!$B$2:$S$500,18,0)</f>
        <v/>
      </c>
      <c r="V2967">
        <f>VLOOKUP($D2967,metadata!$B$2:$Z$500,19,0)</f>
        <v>100</v>
      </c>
      <c r="W2967" t="str">
        <f>VLOOKUP($D2967,metadata!$B$2:$Z$500,20,0)</f>
        <v>global average</v>
      </c>
      <c r="X2967" t="str">
        <f>VLOOKUP($D2967,metadata!$B$2:$Z$500,21,0)</f>
        <v/>
      </c>
      <c r="Y2967">
        <f>VLOOKUP($D2967,metadata!$B$2:$Z$500,22,0)</f>
        <v>64</v>
      </c>
      <c r="Z2967" t="str">
        <f>VLOOKUP($D2967,metadata!$B$2:$Z$500,23,0)</f>
        <v/>
      </c>
      <c r="AA2967" t="str">
        <f>VLOOKUP($D2967,metadata!$B$2:$Z$500,24,0)</f>
        <v/>
      </c>
      <c r="AB2967" t="str">
        <f>VLOOKUP($D2967,metadata!$B$2:$Z$500,25,0)</f>
        <v/>
      </c>
      <c r="AC2967">
        <v>9.9175266934799904</v>
      </c>
      <c r="AD2967">
        <v>96.640316205533594</v>
      </c>
      <c r="AE2967">
        <v>20</v>
      </c>
      <c r="AF2967">
        <f>IF(AE2967="",V2967,AE2967)</f>
        <v>20</v>
      </c>
      <c r="AG2967">
        <v>10</v>
      </c>
      <c r="AH2967">
        <v>1989</v>
      </c>
      <c r="AI2967" t="s">
        <v>37</v>
      </c>
      <c r="AJ2967" t="s">
        <v>37</v>
      </c>
    </row>
    <row r="2968" spans="3:36" x14ac:dyDescent="0.3">
      <c r="C2968">
        <v>2968</v>
      </c>
      <c r="D2968" t="str">
        <f t="shared" si="79"/>
        <v>64-Hachijo</v>
      </c>
      <c r="E2968" t="str">
        <f>VLOOKUP($D2968,metadata!$B$2:$S$500,2,0)</f>
        <v/>
      </c>
      <c r="F2968" t="str">
        <f>VLOOKUP($D2968,metadata!$B$2:$S$500,3,0)</f>
        <v>GEOGRAPHIC-VARIATION IN THE INCIDENCE OF PUPAL DIAPAUSE IN ASIAN AND OCEANIAN SPECIES OF THE FLESH FLY BOETTCHERISCA (DIPTERA, SARCOPHAGIDAE)</v>
      </c>
      <c r="G2968" t="str">
        <f>VLOOKUP($D2968,metadata!$B$2:$S$500,4,0)</f>
        <v>10.1111/j.1365-3032.1989.tb01096.x</v>
      </c>
      <c r="H2968" t="str">
        <f>VLOOKUP($D2968,metadata!$B$2:$S$500,5,0)</f>
        <v>y</v>
      </c>
      <c r="I2968" t="str">
        <f>VLOOKUP($D2968,metadata!$B$2:$S$500,6,0)</f>
        <v>a</v>
      </c>
      <c r="J2968" t="str">
        <f>VLOOKUP($D2968,metadata!$B$2:$S$500,7,0)</f>
        <v>i</v>
      </c>
      <c r="K2968">
        <f>VLOOKUP($D2968,metadata!$B$2:$S$500,8,0)</f>
        <v>4</v>
      </c>
      <c r="L2968">
        <f>VLOOKUP($D2968,metadata!$B$2:$S$500,9,0)</f>
        <v>8</v>
      </c>
      <c r="M2968" t="str">
        <f>VLOOKUP($D2968,metadata!$B$2:$S$500,10,0)</f>
        <v/>
      </c>
      <c r="N2968" t="str">
        <f>VLOOKUP($D2968,metadata!$B$2:$S$500,11,0)</f>
        <v>Boettcherisca peregrina</v>
      </c>
      <c r="O2968" t="str">
        <f>VLOOKUP($D2968,metadata!$B$2:$S$500,12,0)</f>
        <v/>
      </c>
      <c r="P2968" t="str">
        <f>VLOOKUP($D2968,metadata!$B$2:$S$500,13,0)</f>
        <v>Hachijo</v>
      </c>
      <c r="Q2968">
        <f>VLOOKUP($D2968,metadata!$B$2:$S$500,14,0)</f>
        <v>33.109444000000003</v>
      </c>
      <c r="R2968">
        <f>VLOOKUP($D2968,metadata!$B$2:$S$500,15,0)</f>
        <v>139.79138900000001</v>
      </c>
      <c r="S2968" t="str">
        <f>VLOOKUP($D2968,metadata!$B$2:$S$500,16,0)</f>
        <v/>
      </c>
      <c r="T2968" t="str">
        <f>VLOOKUP($D2968,metadata!$B$2:$S$500,17,0)</f>
        <v/>
      </c>
      <c r="U2968" t="str">
        <f>VLOOKUP($D2968,metadata!$B$2:$S$500,18,0)</f>
        <v/>
      </c>
      <c r="V2968">
        <f>VLOOKUP($D2968,metadata!$B$2:$Z$500,19,0)</f>
        <v>100</v>
      </c>
      <c r="W2968" t="str">
        <f>VLOOKUP($D2968,metadata!$B$2:$Z$500,20,0)</f>
        <v>global average</v>
      </c>
      <c r="X2968" t="str">
        <f>VLOOKUP($D2968,metadata!$B$2:$Z$500,21,0)</f>
        <v/>
      </c>
      <c r="Y2968">
        <f>VLOOKUP($D2968,metadata!$B$2:$Z$500,22,0)</f>
        <v>64</v>
      </c>
      <c r="Z2968" t="str">
        <f>VLOOKUP($D2968,metadata!$B$2:$Z$500,23,0)</f>
        <v/>
      </c>
      <c r="AA2968" t="str">
        <f>VLOOKUP($D2968,metadata!$B$2:$Z$500,24,0)</f>
        <v/>
      </c>
      <c r="AB2968" t="str">
        <f>VLOOKUP($D2968,metadata!$B$2:$Z$500,25,0)</f>
        <v/>
      </c>
      <c r="AC2968">
        <v>8.9342941167718806</v>
      </c>
      <c r="AD2968">
        <v>92.094861660079005</v>
      </c>
      <c r="AE2968">
        <v>24</v>
      </c>
      <c r="AF2968">
        <f>IF(AE2968="",V2968,AE2968)</f>
        <v>24</v>
      </c>
      <c r="AG2968">
        <v>9</v>
      </c>
      <c r="AH2968">
        <v>1989</v>
      </c>
      <c r="AI2968" t="s">
        <v>37</v>
      </c>
      <c r="AJ2968" t="s">
        <v>37</v>
      </c>
    </row>
    <row r="2969" spans="3:36" x14ac:dyDescent="0.3">
      <c r="C2969">
        <v>2969</v>
      </c>
      <c r="D2969" t="str">
        <f t="shared" si="79"/>
        <v>64-Tokunoshima</v>
      </c>
      <c r="E2969" t="str">
        <f>VLOOKUP($D2969,metadata!$B$2:$S$500,2,0)</f>
        <v/>
      </c>
      <c r="F2969" t="str">
        <f>VLOOKUP($D2969,metadata!$B$2:$S$500,3,0)</f>
        <v>GEOGRAPHIC-VARIATION IN THE INCIDENCE OF PUPAL DIAPAUSE IN ASIAN AND OCEANIAN SPECIES OF THE FLESH FLY BOETTCHERISCA (DIPTERA, SARCOPHAGIDAE)</v>
      </c>
      <c r="G2969" t="str">
        <f>VLOOKUP($D2969,metadata!$B$2:$S$500,4,0)</f>
        <v>10.1111/j.1365-3032.1989.tb01096.x</v>
      </c>
      <c r="H2969" t="str">
        <f>VLOOKUP($D2969,metadata!$B$2:$S$500,5,0)</f>
        <v>y</v>
      </c>
      <c r="I2969" t="str">
        <f>VLOOKUP($D2969,metadata!$B$2:$S$500,6,0)</f>
        <v>a</v>
      </c>
      <c r="J2969" t="str">
        <f>VLOOKUP($D2969,metadata!$B$2:$S$500,7,0)</f>
        <v>i</v>
      </c>
      <c r="K2969">
        <f>VLOOKUP($D2969,metadata!$B$2:$S$500,8,0)</f>
        <v>4</v>
      </c>
      <c r="L2969">
        <f>VLOOKUP($D2969,metadata!$B$2:$S$500,9,0)</f>
        <v>6</v>
      </c>
      <c r="M2969" t="str">
        <f>VLOOKUP($D2969,metadata!$B$2:$S$500,10,0)</f>
        <v/>
      </c>
      <c r="N2969" t="str">
        <f>VLOOKUP($D2969,metadata!$B$2:$S$500,11,0)</f>
        <v>Boettcherisca peregrina</v>
      </c>
      <c r="O2969" t="str">
        <f>VLOOKUP($D2969,metadata!$B$2:$S$500,12,0)</f>
        <v/>
      </c>
      <c r="P2969" t="str">
        <f>VLOOKUP($D2969,metadata!$B$2:$S$500,13,0)</f>
        <v>Tokunoshima</v>
      </c>
      <c r="Q2969">
        <f>VLOOKUP($D2969,metadata!$B$2:$S$500,14,0)</f>
        <v>27.82</v>
      </c>
      <c r="R2969">
        <f>VLOOKUP($D2969,metadata!$B$2:$S$500,15,0)</f>
        <v>128.932222</v>
      </c>
      <c r="S2969" t="str">
        <f>VLOOKUP($D2969,metadata!$B$2:$S$500,16,0)</f>
        <v/>
      </c>
      <c r="T2969" t="str">
        <f>VLOOKUP($D2969,metadata!$B$2:$S$500,17,0)</f>
        <v/>
      </c>
      <c r="U2969" t="str">
        <f>VLOOKUP($D2969,metadata!$B$2:$S$500,18,0)</f>
        <v/>
      </c>
      <c r="V2969">
        <f>VLOOKUP($D2969,metadata!$B$2:$Z$500,19,0)</f>
        <v>100</v>
      </c>
      <c r="W2969" t="str">
        <f>VLOOKUP($D2969,metadata!$B$2:$Z$500,20,0)</f>
        <v>global average</v>
      </c>
      <c r="X2969" t="str">
        <f>VLOOKUP($D2969,metadata!$B$2:$Z$500,21,0)</f>
        <v/>
      </c>
      <c r="Y2969">
        <f>VLOOKUP($D2969,metadata!$B$2:$Z$500,22,0)</f>
        <v>64</v>
      </c>
      <c r="Z2969" t="str">
        <f>VLOOKUP($D2969,metadata!$B$2:$Z$500,23,0)</f>
        <v/>
      </c>
      <c r="AA2969" t="str">
        <f>VLOOKUP($D2969,metadata!$B$2:$Z$500,24,0)</f>
        <v/>
      </c>
      <c r="AB2969" t="str">
        <f>VLOOKUP($D2969,metadata!$B$2:$Z$500,25,0)</f>
        <v/>
      </c>
      <c r="AC2969">
        <v>13.9924717691342</v>
      </c>
      <c r="AD2969">
        <v>0</v>
      </c>
      <c r="AE2969">
        <v>20</v>
      </c>
      <c r="AF2969">
        <f>IF(AE2969="",V2969,AE2969)</f>
        <v>20</v>
      </c>
      <c r="AG2969">
        <v>14</v>
      </c>
      <c r="AH2969">
        <v>1989</v>
      </c>
      <c r="AI2969" t="s">
        <v>37</v>
      </c>
      <c r="AJ2969" t="s">
        <v>37</v>
      </c>
    </row>
    <row r="2970" spans="3:36" x14ac:dyDescent="0.3">
      <c r="C2970">
        <v>2970</v>
      </c>
      <c r="D2970" t="str">
        <f t="shared" si="79"/>
        <v>64-Tokunoshima</v>
      </c>
      <c r="E2970" t="str">
        <f>VLOOKUP($D2970,metadata!$B$2:$S$500,2,0)</f>
        <v/>
      </c>
      <c r="F2970" t="str">
        <f>VLOOKUP($D2970,metadata!$B$2:$S$500,3,0)</f>
        <v>GEOGRAPHIC-VARIATION IN THE INCIDENCE OF PUPAL DIAPAUSE IN ASIAN AND OCEANIAN SPECIES OF THE FLESH FLY BOETTCHERISCA (DIPTERA, SARCOPHAGIDAE)</v>
      </c>
      <c r="G2970" t="str">
        <f>VLOOKUP($D2970,metadata!$B$2:$S$500,4,0)</f>
        <v>10.1111/j.1365-3032.1989.tb01096.x</v>
      </c>
      <c r="H2970" t="str">
        <f>VLOOKUP($D2970,metadata!$B$2:$S$500,5,0)</f>
        <v>y</v>
      </c>
      <c r="I2970" t="str">
        <f>VLOOKUP($D2970,metadata!$B$2:$S$500,6,0)</f>
        <v>a</v>
      </c>
      <c r="J2970" t="str">
        <f>VLOOKUP($D2970,metadata!$B$2:$S$500,7,0)</f>
        <v>i</v>
      </c>
      <c r="K2970">
        <f>VLOOKUP($D2970,metadata!$B$2:$S$500,8,0)</f>
        <v>4</v>
      </c>
      <c r="L2970">
        <f>VLOOKUP($D2970,metadata!$B$2:$S$500,9,0)</f>
        <v>6</v>
      </c>
      <c r="M2970" t="str">
        <f>VLOOKUP($D2970,metadata!$B$2:$S$500,10,0)</f>
        <v/>
      </c>
      <c r="N2970" t="str">
        <f>VLOOKUP($D2970,metadata!$B$2:$S$500,11,0)</f>
        <v>Boettcherisca peregrina</v>
      </c>
      <c r="O2970" t="str">
        <f>VLOOKUP($D2970,metadata!$B$2:$S$500,12,0)</f>
        <v/>
      </c>
      <c r="P2970" t="str">
        <f>VLOOKUP($D2970,metadata!$B$2:$S$500,13,0)</f>
        <v>Tokunoshima</v>
      </c>
      <c r="Q2970">
        <f>VLOOKUP($D2970,metadata!$B$2:$S$500,14,0)</f>
        <v>27.82</v>
      </c>
      <c r="R2970">
        <f>VLOOKUP($D2970,metadata!$B$2:$S$500,15,0)</f>
        <v>128.932222</v>
      </c>
      <c r="S2970" t="str">
        <f>VLOOKUP($D2970,metadata!$B$2:$S$500,16,0)</f>
        <v/>
      </c>
      <c r="T2970" t="str">
        <f>VLOOKUP($D2970,metadata!$B$2:$S$500,17,0)</f>
        <v/>
      </c>
      <c r="U2970" t="str">
        <f>VLOOKUP($D2970,metadata!$B$2:$S$500,18,0)</f>
        <v/>
      </c>
      <c r="V2970">
        <f>VLOOKUP($D2970,metadata!$B$2:$Z$500,19,0)</f>
        <v>100</v>
      </c>
      <c r="W2970" t="str">
        <f>VLOOKUP($D2970,metadata!$B$2:$Z$500,20,0)</f>
        <v>global average</v>
      </c>
      <c r="X2970" t="str">
        <f>VLOOKUP($D2970,metadata!$B$2:$Z$500,21,0)</f>
        <v/>
      </c>
      <c r="Y2970">
        <f>VLOOKUP($D2970,metadata!$B$2:$Z$500,22,0)</f>
        <v>64</v>
      </c>
      <c r="Z2970" t="str">
        <f>VLOOKUP($D2970,metadata!$B$2:$Z$500,23,0)</f>
        <v/>
      </c>
      <c r="AA2970" t="str">
        <f>VLOOKUP($D2970,metadata!$B$2:$Z$500,24,0)</f>
        <v/>
      </c>
      <c r="AB2970" t="str">
        <f>VLOOKUP($D2970,metadata!$B$2:$Z$500,25,0)</f>
        <v/>
      </c>
      <c r="AC2970">
        <v>12.998308875675001</v>
      </c>
      <c r="AD2970">
        <v>4.34782608695651</v>
      </c>
      <c r="AE2970">
        <v>12</v>
      </c>
      <c r="AF2970">
        <f>IF(AE2970="",V2970,AE2970)</f>
        <v>12</v>
      </c>
      <c r="AG2970">
        <v>13</v>
      </c>
      <c r="AH2970">
        <v>1989</v>
      </c>
      <c r="AI2970" t="s">
        <v>37</v>
      </c>
      <c r="AJ2970" t="s">
        <v>37</v>
      </c>
    </row>
    <row r="2971" spans="3:36" x14ac:dyDescent="0.3">
      <c r="C2971">
        <v>2971</v>
      </c>
      <c r="D2971" t="str">
        <f t="shared" si="79"/>
        <v>64-Tokunoshima</v>
      </c>
      <c r="E2971" t="str">
        <f>VLOOKUP($D2971,metadata!$B$2:$S$500,2,0)</f>
        <v/>
      </c>
      <c r="F2971" t="str">
        <f>VLOOKUP($D2971,metadata!$B$2:$S$500,3,0)</f>
        <v>GEOGRAPHIC-VARIATION IN THE INCIDENCE OF PUPAL DIAPAUSE IN ASIAN AND OCEANIAN SPECIES OF THE FLESH FLY BOETTCHERISCA (DIPTERA, SARCOPHAGIDAE)</v>
      </c>
      <c r="G2971" t="str">
        <f>VLOOKUP($D2971,metadata!$B$2:$S$500,4,0)</f>
        <v>10.1111/j.1365-3032.1989.tb01096.x</v>
      </c>
      <c r="H2971" t="str">
        <f>VLOOKUP($D2971,metadata!$B$2:$S$500,5,0)</f>
        <v>y</v>
      </c>
      <c r="I2971" t="str">
        <f>VLOOKUP($D2971,metadata!$B$2:$S$500,6,0)</f>
        <v>a</v>
      </c>
      <c r="J2971" t="str">
        <f>VLOOKUP($D2971,metadata!$B$2:$S$500,7,0)</f>
        <v>i</v>
      </c>
      <c r="K2971">
        <f>VLOOKUP($D2971,metadata!$B$2:$S$500,8,0)</f>
        <v>4</v>
      </c>
      <c r="L2971">
        <f>VLOOKUP($D2971,metadata!$B$2:$S$500,9,0)</f>
        <v>6</v>
      </c>
      <c r="M2971" t="str">
        <f>VLOOKUP($D2971,metadata!$B$2:$S$500,10,0)</f>
        <v/>
      </c>
      <c r="N2971" t="str">
        <f>VLOOKUP($D2971,metadata!$B$2:$S$500,11,0)</f>
        <v>Boettcherisca peregrina</v>
      </c>
      <c r="O2971" t="str">
        <f>VLOOKUP($D2971,metadata!$B$2:$S$500,12,0)</f>
        <v/>
      </c>
      <c r="P2971" t="str">
        <f>VLOOKUP($D2971,metadata!$B$2:$S$500,13,0)</f>
        <v>Tokunoshima</v>
      </c>
      <c r="Q2971">
        <f>VLOOKUP($D2971,metadata!$B$2:$S$500,14,0)</f>
        <v>27.82</v>
      </c>
      <c r="R2971">
        <f>VLOOKUP($D2971,metadata!$B$2:$S$500,15,0)</f>
        <v>128.932222</v>
      </c>
      <c r="S2971" t="str">
        <f>VLOOKUP($D2971,metadata!$B$2:$S$500,16,0)</f>
        <v/>
      </c>
      <c r="T2971" t="str">
        <f>VLOOKUP($D2971,metadata!$B$2:$S$500,17,0)</f>
        <v/>
      </c>
      <c r="U2971" t="str">
        <f>VLOOKUP($D2971,metadata!$B$2:$S$500,18,0)</f>
        <v/>
      </c>
      <c r="V2971">
        <f>VLOOKUP($D2971,metadata!$B$2:$Z$500,19,0)</f>
        <v>100</v>
      </c>
      <c r="W2971" t="str">
        <f>VLOOKUP($D2971,metadata!$B$2:$Z$500,20,0)</f>
        <v>global average</v>
      </c>
      <c r="X2971" t="str">
        <f>VLOOKUP($D2971,metadata!$B$2:$Z$500,21,0)</f>
        <v/>
      </c>
      <c r="Y2971">
        <f>VLOOKUP($D2971,metadata!$B$2:$Z$500,22,0)</f>
        <v>64</v>
      </c>
      <c r="Z2971" t="str">
        <f>VLOOKUP($D2971,metadata!$B$2:$Z$500,23,0)</f>
        <v/>
      </c>
      <c r="AA2971" t="str">
        <f>VLOOKUP($D2971,metadata!$B$2:$Z$500,24,0)</f>
        <v/>
      </c>
      <c r="AB2971" t="str">
        <f>VLOOKUP($D2971,metadata!$B$2:$Z$500,25,0)</f>
        <v/>
      </c>
      <c r="AC2971">
        <v>11.9593138300246</v>
      </c>
      <c r="AD2971">
        <v>55.335968379446598</v>
      </c>
      <c r="AE2971">
        <v>14</v>
      </c>
      <c r="AF2971">
        <f>IF(AE2971="",V2971,AE2971)</f>
        <v>14</v>
      </c>
      <c r="AG2971">
        <v>12</v>
      </c>
      <c r="AH2971">
        <v>1989</v>
      </c>
      <c r="AI2971" t="s">
        <v>37</v>
      </c>
      <c r="AJ2971" t="s">
        <v>37</v>
      </c>
    </row>
    <row r="2972" spans="3:36" x14ac:dyDescent="0.3">
      <c r="C2972">
        <v>2972</v>
      </c>
      <c r="D2972" t="str">
        <f t="shared" si="79"/>
        <v>64-Tokunoshima</v>
      </c>
      <c r="E2972" t="str">
        <f>VLOOKUP($D2972,metadata!$B$2:$S$500,2,0)</f>
        <v/>
      </c>
      <c r="F2972" t="str">
        <f>VLOOKUP($D2972,metadata!$B$2:$S$500,3,0)</f>
        <v>GEOGRAPHIC-VARIATION IN THE INCIDENCE OF PUPAL DIAPAUSE IN ASIAN AND OCEANIAN SPECIES OF THE FLESH FLY BOETTCHERISCA (DIPTERA, SARCOPHAGIDAE)</v>
      </c>
      <c r="G2972" t="str">
        <f>VLOOKUP($D2972,metadata!$B$2:$S$500,4,0)</f>
        <v>10.1111/j.1365-3032.1989.tb01096.x</v>
      </c>
      <c r="H2972" t="str">
        <f>VLOOKUP($D2972,metadata!$B$2:$S$500,5,0)</f>
        <v>y</v>
      </c>
      <c r="I2972" t="str">
        <f>VLOOKUP($D2972,metadata!$B$2:$S$500,6,0)</f>
        <v>a</v>
      </c>
      <c r="J2972" t="str">
        <f>VLOOKUP($D2972,metadata!$B$2:$S$500,7,0)</f>
        <v>i</v>
      </c>
      <c r="K2972">
        <f>VLOOKUP($D2972,metadata!$B$2:$S$500,8,0)</f>
        <v>4</v>
      </c>
      <c r="L2972">
        <f>VLOOKUP($D2972,metadata!$B$2:$S$500,9,0)</f>
        <v>6</v>
      </c>
      <c r="M2972" t="str">
        <f>VLOOKUP($D2972,metadata!$B$2:$S$500,10,0)</f>
        <v/>
      </c>
      <c r="N2972" t="str">
        <f>VLOOKUP($D2972,metadata!$B$2:$S$500,11,0)</f>
        <v>Boettcherisca peregrina</v>
      </c>
      <c r="O2972" t="str">
        <f>VLOOKUP($D2972,metadata!$B$2:$S$500,12,0)</f>
        <v/>
      </c>
      <c r="P2972" t="str">
        <f>VLOOKUP($D2972,metadata!$B$2:$S$500,13,0)</f>
        <v>Tokunoshima</v>
      </c>
      <c r="Q2972">
        <f>VLOOKUP($D2972,metadata!$B$2:$S$500,14,0)</f>
        <v>27.82</v>
      </c>
      <c r="R2972">
        <f>VLOOKUP($D2972,metadata!$B$2:$S$500,15,0)</f>
        <v>128.932222</v>
      </c>
      <c r="S2972" t="str">
        <f>VLOOKUP($D2972,metadata!$B$2:$S$500,16,0)</f>
        <v/>
      </c>
      <c r="T2972" t="str">
        <f>VLOOKUP($D2972,metadata!$B$2:$S$500,17,0)</f>
        <v/>
      </c>
      <c r="U2972" t="str">
        <f>VLOOKUP($D2972,metadata!$B$2:$S$500,18,0)</f>
        <v/>
      </c>
      <c r="V2972">
        <f>VLOOKUP($D2972,metadata!$B$2:$Z$500,19,0)</f>
        <v>100</v>
      </c>
      <c r="W2972" t="str">
        <f>VLOOKUP($D2972,metadata!$B$2:$Z$500,20,0)</f>
        <v>global average</v>
      </c>
      <c r="X2972" t="str">
        <f>VLOOKUP($D2972,metadata!$B$2:$Z$500,21,0)</f>
        <v/>
      </c>
      <c r="Y2972">
        <f>VLOOKUP($D2972,metadata!$B$2:$Z$500,22,0)</f>
        <v>64</v>
      </c>
      <c r="Z2972" t="str">
        <f>VLOOKUP($D2972,metadata!$B$2:$Z$500,23,0)</f>
        <v/>
      </c>
      <c r="AA2972" t="str">
        <f>VLOOKUP($D2972,metadata!$B$2:$Z$500,24,0)</f>
        <v/>
      </c>
      <c r="AB2972" t="str">
        <f>VLOOKUP($D2972,metadata!$B$2:$Z$500,25,0)</f>
        <v/>
      </c>
      <c r="AC2972">
        <v>10.9126814487133</v>
      </c>
      <c r="AD2972">
        <v>82.411067193675905</v>
      </c>
      <c r="AE2972">
        <v>15</v>
      </c>
      <c r="AF2972">
        <f>IF(AE2972="",V2972,AE2972)</f>
        <v>15</v>
      </c>
      <c r="AG2972">
        <v>11</v>
      </c>
      <c r="AH2972">
        <v>1989</v>
      </c>
      <c r="AI2972" t="s">
        <v>37</v>
      </c>
      <c r="AJ2972" t="s">
        <v>37</v>
      </c>
    </row>
    <row r="2973" spans="3:36" x14ac:dyDescent="0.3">
      <c r="C2973">
        <v>2973</v>
      </c>
      <c r="D2973" t="str">
        <f t="shared" si="79"/>
        <v>64-Tokunoshima</v>
      </c>
      <c r="E2973" t="str">
        <f>VLOOKUP($D2973,metadata!$B$2:$S$500,2,0)</f>
        <v/>
      </c>
      <c r="F2973" t="str">
        <f>VLOOKUP($D2973,metadata!$B$2:$S$500,3,0)</f>
        <v>GEOGRAPHIC-VARIATION IN THE INCIDENCE OF PUPAL DIAPAUSE IN ASIAN AND OCEANIAN SPECIES OF THE FLESH FLY BOETTCHERISCA (DIPTERA, SARCOPHAGIDAE)</v>
      </c>
      <c r="G2973" t="str">
        <f>VLOOKUP($D2973,metadata!$B$2:$S$500,4,0)</f>
        <v>10.1111/j.1365-3032.1989.tb01096.x</v>
      </c>
      <c r="H2973" t="str">
        <f>VLOOKUP($D2973,metadata!$B$2:$S$500,5,0)</f>
        <v>y</v>
      </c>
      <c r="I2973" t="str">
        <f>VLOOKUP($D2973,metadata!$B$2:$S$500,6,0)</f>
        <v>a</v>
      </c>
      <c r="J2973" t="str">
        <f>VLOOKUP($D2973,metadata!$B$2:$S$500,7,0)</f>
        <v>i</v>
      </c>
      <c r="K2973">
        <f>VLOOKUP($D2973,metadata!$B$2:$S$500,8,0)</f>
        <v>4</v>
      </c>
      <c r="L2973">
        <f>VLOOKUP($D2973,metadata!$B$2:$S$500,9,0)</f>
        <v>6</v>
      </c>
      <c r="M2973" t="str">
        <f>VLOOKUP($D2973,metadata!$B$2:$S$500,10,0)</f>
        <v/>
      </c>
      <c r="N2973" t="str">
        <f>VLOOKUP($D2973,metadata!$B$2:$S$500,11,0)</f>
        <v>Boettcherisca peregrina</v>
      </c>
      <c r="O2973" t="str">
        <f>VLOOKUP($D2973,metadata!$B$2:$S$500,12,0)</f>
        <v/>
      </c>
      <c r="P2973" t="str">
        <f>VLOOKUP($D2973,metadata!$B$2:$S$500,13,0)</f>
        <v>Tokunoshima</v>
      </c>
      <c r="Q2973">
        <f>VLOOKUP($D2973,metadata!$B$2:$S$500,14,0)</f>
        <v>27.82</v>
      </c>
      <c r="R2973">
        <f>VLOOKUP($D2973,metadata!$B$2:$S$500,15,0)</f>
        <v>128.932222</v>
      </c>
      <c r="S2973" t="str">
        <f>VLOOKUP($D2973,metadata!$B$2:$S$500,16,0)</f>
        <v/>
      </c>
      <c r="T2973" t="str">
        <f>VLOOKUP($D2973,metadata!$B$2:$S$500,17,0)</f>
        <v/>
      </c>
      <c r="U2973" t="str">
        <f>VLOOKUP($D2973,metadata!$B$2:$S$500,18,0)</f>
        <v/>
      </c>
      <c r="V2973">
        <f>VLOOKUP($D2973,metadata!$B$2:$Z$500,19,0)</f>
        <v>100</v>
      </c>
      <c r="W2973" t="str">
        <f>VLOOKUP($D2973,metadata!$B$2:$Z$500,20,0)</f>
        <v>global average</v>
      </c>
      <c r="X2973" t="str">
        <f>VLOOKUP($D2973,metadata!$B$2:$Z$500,21,0)</f>
        <v/>
      </c>
      <c r="Y2973">
        <f>VLOOKUP($D2973,metadata!$B$2:$Z$500,22,0)</f>
        <v>64</v>
      </c>
      <c r="Z2973" t="str">
        <f>VLOOKUP($D2973,metadata!$B$2:$Z$500,23,0)</f>
        <v/>
      </c>
      <c r="AA2973" t="str">
        <f>VLOOKUP($D2973,metadata!$B$2:$Z$500,24,0)</f>
        <v/>
      </c>
      <c r="AB2973" t="str">
        <f>VLOOKUP($D2973,metadata!$B$2:$Z$500,25,0)</f>
        <v/>
      </c>
      <c r="AC2973">
        <v>9.9081238438611194</v>
      </c>
      <c r="AD2973">
        <v>90.316205533596801</v>
      </c>
      <c r="AE2973">
        <v>10</v>
      </c>
      <c r="AF2973">
        <f>IF(AE2973="",V2973,AE2973)</f>
        <v>10</v>
      </c>
      <c r="AG2973">
        <v>10</v>
      </c>
      <c r="AH2973">
        <v>1989</v>
      </c>
      <c r="AI2973" t="s">
        <v>37</v>
      </c>
      <c r="AJ2973" t="s">
        <v>37</v>
      </c>
    </row>
    <row r="2974" spans="3:36" x14ac:dyDescent="0.3">
      <c r="C2974">
        <v>2974</v>
      </c>
      <c r="D2974" t="str">
        <f t="shared" si="79"/>
        <v>64-Tokunoshima</v>
      </c>
      <c r="E2974" t="str">
        <f>VLOOKUP($D2974,metadata!$B$2:$S$500,2,0)</f>
        <v/>
      </c>
      <c r="F2974" t="str">
        <f>VLOOKUP($D2974,metadata!$B$2:$S$500,3,0)</f>
        <v>GEOGRAPHIC-VARIATION IN THE INCIDENCE OF PUPAL DIAPAUSE IN ASIAN AND OCEANIAN SPECIES OF THE FLESH FLY BOETTCHERISCA (DIPTERA, SARCOPHAGIDAE)</v>
      </c>
      <c r="G2974" t="str">
        <f>VLOOKUP($D2974,metadata!$B$2:$S$500,4,0)</f>
        <v>10.1111/j.1365-3032.1989.tb01096.x</v>
      </c>
      <c r="H2974" t="str">
        <f>VLOOKUP($D2974,metadata!$B$2:$S$500,5,0)</f>
        <v>y</v>
      </c>
      <c r="I2974" t="str">
        <f>VLOOKUP($D2974,metadata!$B$2:$S$500,6,0)</f>
        <v>a</v>
      </c>
      <c r="J2974" t="str">
        <f>VLOOKUP($D2974,metadata!$B$2:$S$500,7,0)</f>
        <v>i</v>
      </c>
      <c r="K2974">
        <f>VLOOKUP($D2974,metadata!$B$2:$S$500,8,0)</f>
        <v>4</v>
      </c>
      <c r="L2974">
        <f>VLOOKUP($D2974,metadata!$B$2:$S$500,9,0)</f>
        <v>6</v>
      </c>
      <c r="M2974" t="str">
        <f>VLOOKUP($D2974,metadata!$B$2:$S$500,10,0)</f>
        <v/>
      </c>
      <c r="N2974" t="str">
        <f>VLOOKUP($D2974,metadata!$B$2:$S$500,11,0)</f>
        <v>Boettcherisca peregrina</v>
      </c>
      <c r="O2974" t="str">
        <f>VLOOKUP($D2974,metadata!$B$2:$S$500,12,0)</f>
        <v/>
      </c>
      <c r="P2974" t="str">
        <f>VLOOKUP($D2974,metadata!$B$2:$S$500,13,0)</f>
        <v>Tokunoshima</v>
      </c>
      <c r="Q2974">
        <f>VLOOKUP($D2974,metadata!$B$2:$S$500,14,0)</f>
        <v>27.82</v>
      </c>
      <c r="R2974">
        <f>VLOOKUP($D2974,metadata!$B$2:$S$500,15,0)</f>
        <v>128.932222</v>
      </c>
      <c r="S2974" t="str">
        <f>VLOOKUP($D2974,metadata!$B$2:$S$500,16,0)</f>
        <v/>
      </c>
      <c r="T2974" t="str">
        <f>VLOOKUP($D2974,metadata!$B$2:$S$500,17,0)</f>
        <v/>
      </c>
      <c r="U2974" t="str">
        <f>VLOOKUP($D2974,metadata!$B$2:$S$500,18,0)</f>
        <v/>
      </c>
      <c r="V2974">
        <f>VLOOKUP($D2974,metadata!$B$2:$Z$500,19,0)</f>
        <v>100</v>
      </c>
      <c r="W2974" t="str">
        <f>VLOOKUP($D2974,metadata!$B$2:$Z$500,20,0)</f>
        <v>global average</v>
      </c>
      <c r="X2974" t="str">
        <f>VLOOKUP($D2974,metadata!$B$2:$Z$500,21,0)</f>
        <v/>
      </c>
      <c r="Y2974">
        <f>VLOOKUP($D2974,metadata!$B$2:$Z$500,22,0)</f>
        <v>64</v>
      </c>
      <c r="Z2974" t="str">
        <f>VLOOKUP($D2974,metadata!$B$2:$Z$500,23,0)</f>
        <v/>
      </c>
      <c r="AA2974" t="str">
        <f>VLOOKUP($D2974,metadata!$B$2:$Z$500,24,0)</f>
        <v/>
      </c>
      <c r="AB2974" t="str">
        <f>VLOOKUP($D2974,metadata!$B$2:$Z$500,25,0)</f>
        <v/>
      </c>
      <c r="AC2974">
        <v>8.9242366383820695</v>
      </c>
      <c r="AD2974">
        <v>92.292490118577007</v>
      </c>
      <c r="AE2974">
        <v>20</v>
      </c>
      <c r="AF2974">
        <f>IF(AE2974="",V2974,AE2974)</f>
        <v>20</v>
      </c>
      <c r="AG2974">
        <v>9</v>
      </c>
      <c r="AH2974">
        <v>1989</v>
      </c>
      <c r="AI2974" t="s">
        <v>37</v>
      </c>
      <c r="AJ2974" t="s">
        <v>37</v>
      </c>
    </row>
    <row r="2975" spans="3:36" x14ac:dyDescent="0.3">
      <c r="C2975">
        <v>2975</v>
      </c>
      <c r="D2975" t="str">
        <f t="shared" si="79"/>
        <v>65-grandbeachlake</v>
      </c>
      <c r="E2975" t="str">
        <f>VLOOKUP($D2975,metadata!$B$2:$S$500,2,0)</f>
        <v>NECHOLS, JR; TAUBER, MJ; TAUBER, CA</v>
      </c>
      <c r="F2975" t="str">
        <f>VLOOKUP($D2975,metadata!$B$2:$S$500,3,0)</f>
        <v>GEOGRAPHICAL VARIABILITY IN ECOPHYSIOLOGICAL TRAITS CONTROLLING DORMANCY IN CHRYSOPA-OCULATA (NEUROPTERA, CHRYSOPIDAE)</v>
      </c>
      <c r="G2975" t="str">
        <f>VLOOKUP($D2975,metadata!$B$2:$S$500,4,0)</f>
        <v>10.1016/0022-1910(87)90131-4</v>
      </c>
      <c r="H2975" t="str">
        <f>VLOOKUP($D2975,metadata!$B$2:$S$500,5,0)</f>
        <v>y</v>
      </c>
      <c r="I2975" t="str">
        <f>VLOOKUP($D2975,metadata!$B$2:$S$500,6,0)</f>
        <v>a</v>
      </c>
      <c r="J2975" t="str">
        <f>VLOOKUP($D2975,metadata!$B$2:$S$500,7,0)</f>
        <v>i</v>
      </c>
      <c r="K2975">
        <f>VLOOKUP($D2975,metadata!$B$2:$S$500,8,0)</f>
        <v>10</v>
      </c>
      <c r="L2975">
        <f>VLOOKUP($D2975,metadata!$B$2:$S$500,9,0)</f>
        <v>4</v>
      </c>
      <c r="M2975" t="str">
        <f>VLOOKUP($D2975,metadata!$B$2:$S$500,10,0)</f>
        <v/>
      </c>
      <c r="N2975" t="str">
        <f>VLOOKUP($D2975,metadata!$B$2:$S$500,11,0)</f>
        <v>chrysopa oculata</v>
      </c>
      <c r="O2975" t="str">
        <f>VLOOKUP($D2975,metadata!$B$2:$S$500,12,0)</f>
        <v>neuroptera</v>
      </c>
      <c r="P2975" t="str">
        <f>VLOOKUP($D2975,metadata!$B$2:$S$500,13,0)</f>
        <v>grandbeachlake</v>
      </c>
      <c r="Q2975">
        <f>VLOOKUP($D2975,metadata!$B$2:$S$500,14,0)</f>
        <v>50.554167</v>
      </c>
      <c r="R2975">
        <f>VLOOKUP($D2975,metadata!$B$2:$S$500,15,0)</f>
        <v>-96.633332999999993</v>
      </c>
      <c r="S2975" t="str">
        <f>VLOOKUP($D2975,metadata!$B$2:$S$500,16,0)</f>
        <v/>
      </c>
      <c r="T2975">
        <f>VLOOKUP($D2975,metadata!$B$2:$S$500,17,0)</f>
        <v>233</v>
      </c>
      <c r="U2975" t="str">
        <f>VLOOKUP($D2975,metadata!$B$2:$S$500,18,0)</f>
        <v/>
      </c>
      <c r="V2975">
        <f>VLOOKUP($D2975,metadata!$B$2:$Z$500,19,0)</f>
        <v>16.25</v>
      </c>
      <c r="W2975" t="str">
        <f>VLOOKUP($D2975,metadata!$B$2:$Z$500,20,0)</f>
        <v>accurate</v>
      </c>
      <c r="X2975" t="str">
        <f>VLOOKUP($D2975,metadata!$B$2:$Z$500,21,0)</f>
        <v/>
      </c>
      <c r="Y2975" t="str">
        <f>VLOOKUP($D2975,metadata!$B$2:$Z$500,22,0)</f>
        <v>t65</v>
      </c>
      <c r="Z2975" t="str">
        <f>VLOOKUP($D2975,metadata!$B$2:$Z$500,23,0)</f>
        <v/>
      </c>
      <c r="AA2975" t="str">
        <f>VLOOKUP($D2975,metadata!$B$2:$Z$500,24,0)</f>
        <v/>
      </c>
      <c r="AB2975" t="str">
        <f>VLOOKUP($D2975,metadata!$B$2:$Z$500,25,0)</f>
        <v/>
      </c>
      <c r="AC2975">
        <v>12</v>
      </c>
      <c r="AD2975">
        <v>100</v>
      </c>
      <c r="AE2975">
        <v>20</v>
      </c>
      <c r="AF2975">
        <f>IF(AE2975="",V2975,AE2975)</f>
        <v>20</v>
      </c>
      <c r="AG2975">
        <v>12</v>
      </c>
      <c r="AH2975">
        <v>1987</v>
      </c>
      <c r="AI2975" t="s">
        <v>38</v>
      </c>
      <c r="AJ2975" t="s">
        <v>38</v>
      </c>
    </row>
    <row r="2976" spans="3:36" x14ac:dyDescent="0.3">
      <c r="C2976">
        <v>2976</v>
      </c>
      <c r="D2976" t="str">
        <f t="shared" si="79"/>
        <v>65-grandbeachlake</v>
      </c>
      <c r="E2976" t="str">
        <f>VLOOKUP($D2976,metadata!$B$2:$S$500,2,0)</f>
        <v>NECHOLS, JR; TAUBER, MJ; TAUBER, CA</v>
      </c>
      <c r="F2976" t="str">
        <f>VLOOKUP($D2976,metadata!$B$2:$S$500,3,0)</f>
        <v>GEOGRAPHICAL VARIABILITY IN ECOPHYSIOLOGICAL TRAITS CONTROLLING DORMANCY IN CHRYSOPA-OCULATA (NEUROPTERA, CHRYSOPIDAE)</v>
      </c>
      <c r="G2976" t="str">
        <f>VLOOKUP($D2976,metadata!$B$2:$S$500,4,0)</f>
        <v>10.1016/0022-1910(87)90131-4</v>
      </c>
      <c r="H2976" t="str">
        <f>VLOOKUP($D2976,metadata!$B$2:$S$500,5,0)</f>
        <v>y</v>
      </c>
      <c r="I2976" t="str">
        <f>VLOOKUP($D2976,metadata!$B$2:$S$500,6,0)</f>
        <v>a</v>
      </c>
      <c r="J2976" t="str">
        <f>VLOOKUP($D2976,metadata!$B$2:$S$500,7,0)</f>
        <v>i</v>
      </c>
      <c r="K2976">
        <f>VLOOKUP($D2976,metadata!$B$2:$S$500,8,0)</f>
        <v>10</v>
      </c>
      <c r="L2976">
        <f>VLOOKUP($D2976,metadata!$B$2:$S$500,9,0)</f>
        <v>4</v>
      </c>
      <c r="M2976" t="str">
        <f>VLOOKUP($D2976,metadata!$B$2:$S$500,10,0)</f>
        <v/>
      </c>
      <c r="N2976" t="str">
        <f>VLOOKUP($D2976,metadata!$B$2:$S$500,11,0)</f>
        <v>chrysopa oculata</v>
      </c>
      <c r="O2976" t="str">
        <f>VLOOKUP($D2976,metadata!$B$2:$S$500,12,0)</f>
        <v>neuroptera</v>
      </c>
      <c r="P2976" t="str">
        <f>VLOOKUP($D2976,metadata!$B$2:$S$500,13,0)</f>
        <v>grandbeachlake</v>
      </c>
      <c r="Q2976">
        <f>VLOOKUP($D2976,metadata!$B$2:$S$500,14,0)</f>
        <v>50.554167</v>
      </c>
      <c r="R2976">
        <f>VLOOKUP($D2976,metadata!$B$2:$S$500,15,0)</f>
        <v>-96.633332999999993</v>
      </c>
      <c r="S2976" t="str">
        <f>VLOOKUP($D2976,metadata!$B$2:$S$500,16,0)</f>
        <v/>
      </c>
      <c r="T2976">
        <f>VLOOKUP($D2976,metadata!$B$2:$S$500,17,0)</f>
        <v>233</v>
      </c>
      <c r="U2976" t="str">
        <f>VLOOKUP($D2976,metadata!$B$2:$S$500,18,0)</f>
        <v/>
      </c>
      <c r="V2976">
        <f>VLOOKUP($D2976,metadata!$B$2:$Z$500,19,0)</f>
        <v>16.25</v>
      </c>
      <c r="W2976" t="str">
        <f>VLOOKUP($D2976,metadata!$B$2:$Z$500,20,0)</f>
        <v>accurate</v>
      </c>
      <c r="X2976" t="str">
        <f>VLOOKUP($D2976,metadata!$B$2:$Z$500,21,0)</f>
        <v/>
      </c>
      <c r="Y2976" t="str">
        <f>VLOOKUP($D2976,metadata!$B$2:$Z$500,22,0)</f>
        <v>t65</v>
      </c>
      <c r="Z2976" t="str">
        <f>VLOOKUP($D2976,metadata!$B$2:$Z$500,23,0)</f>
        <v/>
      </c>
      <c r="AA2976" t="str">
        <f>VLOOKUP($D2976,metadata!$B$2:$Z$500,24,0)</f>
        <v/>
      </c>
      <c r="AB2976" t="str">
        <f>VLOOKUP($D2976,metadata!$B$2:$Z$500,25,0)</f>
        <v/>
      </c>
      <c r="AC2976">
        <v>14</v>
      </c>
      <c r="AD2976">
        <v>65</v>
      </c>
      <c r="AE2976">
        <v>24</v>
      </c>
      <c r="AF2976">
        <f>IF(AE2976="",V2976,AE2976)</f>
        <v>24</v>
      </c>
      <c r="AG2976">
        <v>14</v>
      </c>
      <c r="AH2976">
        <v>1987</v>
      </c>
      <c r="AI2976" t="s">
        <v>38</v>
      </c>
      <c r="AJ2976" t="s">
        <v>38</v>
      </c>
    </row>
    <row r="2977" spans="3:36" x14ac:dyDescent="0.3">
      <c r="C2977">
        <v>2977</v>
      </c>
      <c r="D2977" t="str">
        <f t="shared" si="79"/>
        <v>65-grandbeachlake</v>
      </c>
      <c r="E2977" t="str">
        <f>VLOOKUP($D2977,metadata!$B$2:$S$500,2,0)</f>
        <v>NECHOLS, JR; TAUBER, MJ; TAUBER, CA</v>
      </c>
      <c r="F2977" t="str">
        <f>VLOOKUP($D2977,metadata!$B$2:$S$500,3,0)</f>
        <v>GEOGRAPHICAL VARIABILITY IN ECOPHYSIOLOGICAL TRAITS CONTROLLING DORMANCY IN CHRYSOPA-OCULATA (NEUROPTERA, CHRYSOPIDAE)</v>
      </c>
      <c r="G2977" t="str">
        <f>VLOOKUP($D2977,metadata!$B$2:$S$500,4,0)</f>
        <v>10.1016/0022-1910(87)90131-4</v>
      </c>
      <c r="H2977" t="str">
        <f>VLOOKUP($D2977,metadata!$B$2:$S$500,5,0)</f>
        <v>y</v>
      </c>
      <c r="I2977" t="str">
        <f>VLOOKUP($D2977,metadata!$B$2:$S$500,6,0)</f>
        <v>a</v>
      </c>
      <c r="J2977" t="str">
        <f>VLOOKUP($D2977,metadata!$B$2:$S$500,7,0)</f>
        <v>i</v>
      </c>
      <c r="K2977">
        <f>VLOOKUP($D2977,metadata!$B$2:$S$500,8,0)</f>
        <v>10</v>
      </c>
      <c r="L2977">
        <f>VLOOKUP($D2977,metadata!$B$2:$S$500,9,0)</f>
        <v>4</v>
      </c>
      <c r="M2977" t="str">
        <f>VLOOKUP($D2977,metadata!$B$2:$S$500,10,0)</f>
        <v/>
      </c>
      <c r="N2977" t="str">
        <f>VLOOKUP($D2977,metadata!$B$2:$S$500,11,0)</f>
        <v>chrysopa oculata</v>
      </c>
      <c r="O2977" t="str">
        <f>VLOOKUP($D2977,metadata!$B$2:$S$500,12,0)</f>
        <v>neuroptera</v>
      </c>
      <c r="P2977" t="str">
        <f>VLOOKUP($D2977,metadata!$B$2:$S$500,13,0)</f>
        <v>grandbeachlake</v>
      </c>
      <c r="Q2977">
        <f>VLOOKUP($D2977,metadata!$B$2:$S$500,14,0)</f>
        <v>50.554167</v>
      </c>
      <c r="R2977">
        <f>VLOOKUP($D2977,metadata!$B$2:$S$500,15,0)</f>
        <v>-96.633332999999993</v>
      </c>
      <c r="S2977" t="str">
        <f>VLOOKUP($D2977,metadata!$B$2:$S$500,16,0)</f>
        <v/>
      </c>
      <c r="T2977">
        <f>VLOOKUP($D2977,metadata!$B$2:$S$500,17,0)</f>
        <v>233</v>
      </c>
      <c r="U2977" t="str">
        <f>VLOOKUP($D2977,metadata!$B$2:$S$500,18,0)</f>
        <v/>
      </c>
      <c r="V2977">
        <f>VLOOKUP($D2977,metadata!$B$2:$Z$500,19,0)</f>
        <v>16.25</v>
      </c>
      <c r="W2977" t="str">
        <f>VLOOKUP($D2977,metadata!$B$2:$Z$500,20,0)</f>
        <v>accurate</v>
      </c>
      <c r="X2977" t="str">
        <f>VLOOKUP($D2977,metadata!$B$2:$Z$500,21,0)</f>
        <v/>
      </c>
      <c r="Y2977" t="str">
        <f>VLOOKUP($D2977,metadata!$B$2:$Z$500,22,0)</f>
        <v>t65</v>
      </c>
      <c r="Z2977" t="str">
        <f>VLOOKUP($D2977,metadata!$B$2:$Z$500,23,0)</f>
        <v/>
      </c>
      <c r="AA2977" t="str">
        <f>VLOOKUP($D2977,metadata!$B$2:$Z$500,24,0)</f>
        <v/>
      </c>
      <c r="AB2977" t="str">
        <f>VLOOKUP($D2977,metadata!$B$2:$Z$500,25,0)</f>
        <v/>
      </c>
      <c r="AC2977">
        <v>15</v>
      </c>
      <c r="AD2977">
        <v>0</v>
      </c>
      <c r="AE2977">
        <v>38</v>
      </c>
      <c r="AF2977">
        <f>IF(AE2977="",V2977,AE2977)</f>
        <v>38</v>
      </c>
      <c r="AG2977">
        <v>15</v>
      </c>
      <c r="AH2977">
        <v>1987</v>
      </c>
      <c r="AI2977" t="s">
        <v>38</v>
      </c>
      <c r="AJ2977" t="s">
        <v>38</v>
      </c>
    </row>
    <row r="2978" spans="3:36" x14ac:dyDescent="0.3">
      <c r="C2978">
        <v>2978</v>
      </c>
      <c r="D2978" t="str">
        <f t="shared" si="79"/>
        <v>65-grandbeachlake</v>
      </c>
      <c r="E2978" t="str">
        <f>VLOOKUP($D2978,metadata!$B$2:$S$500,2,0)</f>
        <v>NECHOLS, JR; TAUBER, MJ; TAUBER, CA</v>
      </c>
      <c r="F2978" t="str">
        <f>VLOOKUP($D2978,metadata!$B$2:$S$500,3,0)</f>
        <v>GEOGRAPHICAL VARIABILITY IN ECOPHYSIOLOGICAL TRAITS CONTROLLING DORMANCY IN CHRYSOPA-OCULATA (NEUROPTERA, CHRYSOPIDAE)</v>
      </c>
      <c r="G2978" t="str">
        <f>VLOOKUP($D2978,metadata!$B$2:$S$500,4,0)</f>
        <v>10.1016/0022-1910(87)90131-4</v>
      </c>
      <c r="H2978" t="str">
        <f>VLOOKUP($D2978,metadata!$B$2:$S$500,5,0)</f>
        <v>y</v>
      </c>
      <c r="I2978" t="str">
        <f>VLOOKUP($D2978,metadata!$B$2:$S$500,6,0)</f>
        <v>a</v>
      </c>
      <c r="J2978" t="str">
        <f>VLOOKUP($D2978,metadata!$B$2:$S$500,7,0)</f>
        <v>i</v>
      </c>
      <c r="K2978">
        <f>VLOOKUP($D2978,metadata!$B$2:$S$500,8,0)</f>
        <v>10</v>
      </c>
      <c r="L2978">
        <f>VLOOKUP($D2978,metadata!$B$2:$S$500,9,0)</f>
        <v>4</v>
      </c>
      <c r="M2978" t="str">
        <f>VLOOKUP($D2978,metadata!$B$2:$S$500,10,0)</f>
        <v/>
      </c>
      <c r="N2978" t="str">
        <f>VLOOKUP($D2978,metadata!$B$2:$S$500,11,0)</f>
        <v>chrysopa oculata</v>
      </c>
      <c r="O2978" t="str">
        <f>VLOOKUP($D2978,metadata!$B$2:$S$500,12,0)</f>
        <v>neuroptera</v>
      </c>
      <c r="P2978" t="str">
        <f>VLOOKUP($D2978,metadata!$B$2:$S$500,13,0)</f>
        <v>grandbeachlake</v>
      </c>
      <c r="Q2978">
        <f>VLOOKUP($D2978,metadata!$B$2:$S$500,14,0)</f>
        <v>50.554167</v>
      </c>
      <c r="R2978">
        <f>VLOOKUP($D2978,metadata!$B$2:$S$500,15,0)</f>
        <v>-96.633332999999993</v>
      </c>
      <c r="S2978" t="str">
        <f>VLOOKUP($D2978,metadata!$B$2:$S$500,16,0)</f>
        <v/>
      </c>
      <c r="T2978">
        <f>VLOOKUP($D2978,metadata!$B$2:$S$500,17,0)</f>
        <v>233</v>
      </c>
      <c r="U2978" t="str">
        <f>VLOOKUP($D2978,metadata!$B$2:$S$500,18,0)</f>
        <v/>
      </c>
      <c r="V2978">
        <f>VLOOKUP($D2978,metadata!$B$2:$Z$500,19,0)</f>
        <v>16.25</v>
      </c>
      <c r="W2978" t="str">
        <f>VLOOKUP($D2978,metadata!$B$2:$Z$500,20,0)</f>
        <v>accurate</v>
      </c>
      <c r="X2978" t="str">
        <f>VLOOKUP($D2978,metadata!$B$2:$Z$500,21,0)</f>
        <v/>
      </c>
      <c r="Y2978" t="str">
        <f>VLOOKUP($D2978,metadata!$B$2:$Z$500,22,0)</f>
        <v>t65</v>
      </c>
      <c r="Z2978" t="str">
        <f>VLOOKUP($D2978,metadata!$B$2:$Z$500,23,0)</f>
        <v/>
      </c>
      <c r="AA2978" t="str">
        <f>VLOOKUP($D2978,metadata!$B$2:$Z$500,24,0)</f>
        <v/>
      </c>
      <c r="AB2978" t="str">
        <f>VLOOKUP($D2978,metadata!$B$2:$Z$500,25,0)</f>
        <v/>
      </c>
      <c r="AC2978">
        <v>16</v>
      </c>
      <c r="AD2978">
        <v>0</v>
      </c>
      <c r="AE2978">
        <v>38</v>
      </c>
      <c r="AF2978">
        <f>IF(AE2978="",V2978,AE2978)</f>
        <v>38</v>
      </c>
      <c r="AG2978">
        <v>16</v>
      </c>
      <c r="AH2978">
        <v>1987</v>
      </c>
      <c r="AI2978" t="s">
        <v>38</v>
      </c>
      <c r="AJ2978" t="s">
        <v>38</v>
      </c>
    </row>
    <row r="2979" spans="3:36" x14ac:dyDescent="0.3">
      <c r="C2979">
        <v>2979</v>
      </c>
      <c r="D2979" t="str">
        <f t="shared" si="79"/>
        <v>65-Brownstown</v>
      </c>
      <c r="E2979" t="str">
        <f>VLOOKUP($D2979,metadata!$B$2:$S$500,2,0)</f>
        <v>NECHOLS, JR; TAUBER, MJ; TAUBER, CA</v>
      </c>
      <c r="F2979" t="str">
        <f>VLOOKUP($D2979,metadata!$B$2:$S$500,3,0)</f>
        <v>GEOGRAPHICAL VARIABILITY IN ECOPHYSIOLOGICAL TRAITS CONTROLLING DORMANCY IN CHRYSOPA-OCULATA (NEUROPTERA, CHRYSOPIDAE)</v>
      </c>
      <c r="G2979" t="str">
        <f>VLOOKUP($D2979,metadata!$B$2:$S$500,4,0)</f>
        <v>10.1016/0022-1910(87)90131-4</v>
      </c>
      <c r="H2979" t="str">
        <f>VLOOKUP($D2979,metadata!$B$2:$S$500,5,0)</f>
        <v>y</v>
      </c>
      <c r="I2979" t="str">
        <f>VLOOKUP($D2979,metadata!$B$2:$S$500,6,0)</f>
        <v>a</v>
      </c>
      <c r="J2979" t="str">
        <f>VLOOKUP($D2979,metadata!$B$2:$S$500,7,0)</f>
        <v>i</v>
      </c>
      <c r="K2979">
        <f>VLOOKUP($D2979,metadata!$B$2:$S$500,8,0)</f>
        <v>10</v>
      </c>
      <c r="L2979">
        <f>VLOOKUP($D2979,metadata!$B$2:$S$500,9,0)</f>
        <v>5</v>
      </c>
      <c r="M2979" t="str">
        <f>VLOOKUP($D2979,metadata!$B$2:$S$500,10,0)</f>
        <v/>
      </c>
      <c r="N2979" t="str">
        <f>VLOOKUP($D2979,metadata!$B$2:$S$500,11,0)</f>
        <v>chrysopa oculata</v>
      </c>
      <c r="O2979" t="str">
        <f>VLOOKUP($D2979,metadata!$B$2:$S$500,12,0)</f>
        <v>neuroptera</v>
      </c>
      <c r="P2979" t="str">
        <f>VLOOKUP($D2979,metadata!$B$2:$S$500,13,0)</f>
        <v>Brownstown</v>
      </c>
      <c r="Q2979">
        <f>VLOOKUP($D2979,metadata!$B$2:$S$500,14,0)</f>
        <v>46.404167000000001</v>
      </c>
      <c r="R2979">
        <f>VLOOKUP($D2979,metadata!$B$2:$S$500,15,0)</f>
        <v>-120.606944</v>
      </c>
      <c r="S2979" t="str">
        <f>VLOOKUP($D2979,metadata!$B$2:$S$500,16,0)</f>
        <v/>
      </c>
      <c r="T2979">
        <f>VLOOKUP($D2979,metadata!$B$2:$S$500,17,0)</f>
        <v>325</v>
      </c>
      <c r="U2979" t="str">
        <f>VLOOKUP($D2979,metadata!$B$2:$S$500,18,0)</f>
        <v/>
      </c>
      <c r="V2979">
        <f>VLOOKUP($D2979,metadata!$B$2:$Z$500,19,0)</f>
        <v>26.8</v>
      </c>
      <c r="W2979" t="str">
        <f>VLOOKUP($D2979,metadata!$B$2:$Z$500,20,0)</f>
        <v>accurate</v>
      </c>
      <c r="X2979" t="str">
        <f>VLOOKUP($D2979,metadata!$B$2:$Z$500,21,0)</f>
        <v/>
      </c>
      <c r="Y2979" t="str">
        <f>VLOOKUP($D2979,metadata!$B$2:$Z$500,22,0)</f>
        <v>t65</v>
      </c>
      <c r="Z2979" t="str">
        <f>VLOOKUP($D2979,metadata!$B$2:$Z$500,23,0)</f>
        <v/>
      </c>
      <c r="AA2979" t="str">
        <f>VLOOKUP($D2979,metadata!$B$2:$Z$500,24,0)</f>
        <v/>
      </c>
      <c r="AB2979" t="str">
        <f>VLOOKUP($D2979,metadata!$B$2:$Z$500,25,0)</f>
        <v/>
      </c>
      <c r="AC2979">
        <v>10</v>
      </c>
      <c r="AD2979">
        <v>100</v>
      </c>
      <c r="AE2979">
        <v>37</v>
      </c>
      <c r="AF2979">
        <f>IF(AE2979="",V2979,AE2979)</f>
        <v>37</v>
      </c>
      <c r="AG2979">
        <v>10</v>
      </c>
      <c r="AH2979">
        <v>1987</v>
      </c>
      <c r="AI2979" t="s">
        <v>38</v>
      </c>
      <c r="AJ2979" t="s">
        <v>38</v>
      </c>
    </row>
    <row r="2980" spans="3:36" x14ac:dyDescent="0.3">
      <c r="C2980">
        <v>2980</v>
      </c>
      <c r="D2980" t="str">
        <f t="shared" si="79"/>
        <v>65-Brownstown</v>
      </c>
      <c r="E2980" t="str">
        <f>VLOOKUP($D2980,metadata!$B$2:$S$500,2,0)</f>
        <v>NECHOLS, JR; TAUBER, MJ; TAUBER, CA</v>
      </c>
      <c r="F2980" t="str">
        <f>VLOOKUP($D2980,metadata!$B$2:$S$500,3,0)</f>
        <v>GEOGRAPHICAL VARIABILITY IN ECOPHYSIOLOGICAL TRAITS CONTROLLING DORMANCY IN CHRYSOPA-OCULATA (NEUROPTERA, CHRYSOPIDAE)</v>
      </c>
      <c r="G2980" t="str">
        <f>VLOOKUP($D2980,metadata!$B$2:$S$500,4,0)</f>
        <v>10.1016/0022-1910(87)90131-4</v>
      </c>
      <c r="H2980" t="str">
        <f>VLOOKUP($D2980,metadata!$B$2:$S$500,5,0)</f>
        <v>y</v>
      </c>
      <c r="I2980" t="str">
        <f>VLOOKUP($D2980,metadata!$B$2:$S$500,6,0)</f>
        <v>a</v>
      </c>
      <c r="J2980" t="str">
        <f>VLOOKUP($D2980,metadata!$B$2:$S$500,7,0)</f>
        <v>i</v>
      </c>
      <c r="K2980">
        <f>VLOOKUP($D2980,metadata!$B$2:$S$500,8,0)</f>
        <v>10</v>
      </c>
      <c r="L2980">
        <f>VLOOKUP($D2980,metadata!$B$2:$S$500,9,0)</f>
        <v>5</v>
      </c>
      <c r="M2980" t="str">
        <f>VLOOKUP($D2980,metadata!$B$2:$S$500,10,0)</f>
        <v/>
      </c>
      <c r="N2980" t="str">
        <f>VLOOKUP($D2980,metadata!$B$2:$S$500,11,0)</f>
        <v>chrysopa oculata</v>
      </c>
      <c r="O2980" t="str">
        <f>VLOOKUP($D2980,metadata!$B$2:$S$500,12,0)</f>
        <v>neuroptera</v>
      </c>
      <c r="P2980" t="str">
        <f>VLOOKUP($D2980,metadata!$B$2:$S$500,13,0)</f>
        <v>Brownstown</v>
      </c>
      <c r="Q2980">
        <f>VLOOKUP($D2980,metadata!$B$2:$S$500,14,0)</f>
        <v>46.404167000000001</v>
      </c>
      <c r="R2980">
        <f>VLOOKUP($D2980,metadata!$B$2:$S$500,15,0)</f>
        <v>-120.606944</v>
      </c>
      <c r="S2980" t="str">
        <f>VLOOKUP($D2980,metadata!$B$2:$S$500,16,0)</f>
        <v/>
      </c>
      <c r="T2980">
        <f>VLOOKUP($D2980,metadata!$B$2:$S$500,17,0)</f>
        <v>325</v>
      </c>
      <c r="U2980" t="str">
        <f>VLOOKUP($D2980,metadata!$B$2:$S$500,18,0)</f>
        <v/>
      </c>
      <c r="V2980">
        <f>VLOOKUP($D2980,metadata!$B$2:$Z$500,19,0)</f>
        <v>26.8</v>
      </c>
      <c r="W2980" t="str">
        <f>VLOOKUP($D2980,metadata!$B$2:$Z$500,20,0)</f>
        <v>accurate</v>
      </c>
      <c r="X2980" t="str">
        <f>VLOOKUP($D2980,metadata!$B$2:$Z$500,21,0)</f>
        <v/>
      </c>
      <c r="Y2980" t="str">
        <f>VLOOKUP($D2980,metadata!$B$2:$Z$500,22,0)</f>
        <v>t65</v>
      </c>
      <c r="Z2980" t="str">
        <f>VLOOKUP($D2980,metadata!$B$2:$Z$500,23,0)</f>
        <v/>
      </c>
      <c r="AA2980" t="str">
        <f>VLOOKUP($D2980,metadata!$B$2:$Z$500,24,0)</f>
        <v/>
      </c>
      <c r="AB2980" t="str">
        <f>VLOOKUP($D2980,metadata!$B$2:$Z$500,25,0)</f>
        <v/>
      </c>
      <c r="AC2980">
        <v>12</v>
      </c>
      <c r="AD2980">
        <v>100</v>
      </c>
      <c r="AE2980">
        <v>35</v>
      </c>
      <c r="AF2980">
        <f>IF(AE2980="",V2980,AE2980)</f>
        <v>35</v>
      </c>
      <c r="AG2980">
        <v>12</v>
      </c>
      <c r="AH2980">
        <v>1987</v>
      </c>
      <c r="AI2980" t="s">
        <v>38</v>
      </c>
      <c r="AJ2980" t="s">
        <v>38</v>
      </c>
    </row>
    <row r="2981" spans="3:36" x14ac:dyDescent="0.3">
      <c r="C2981">
        <v>2981</v>
      </c>
      <c r="D2981" t="str">
        <f t="shared" ref="D2981:D3044" si="80">VLOOKUP(C2981,$A$1:$B$500,2)</f>
        <v>65-Brownstown</v>
      </c>
      <c r="E2981" t="str">
        <f>VLOOKUP($D2981,metadata!$B$2:$S$500,2,0)</f>
        <v>NECHOLS, JR; TAUBER, MJ; TAUBER, CA</v>
      </c>
      <c r="F2981" t="str">
        <f>VLOOKUP($D2981,metadata!$B$2:$S$500,3,0)</f>
        <v>GEOGRAPHICAL VARIABILITY IN ECOPHYSIOLOGICAL TRAITS CONTROLLING DORMANCY IN CHRYSOPA-OCULATA (NEUROPTERA, CHRYSOPIDAE)</v>
      </c>
      <c r="G2981" t="str">
        <f>VLOOKUP($D2981,metadata!$B$2:$S$500,4,0)</f>
        <v>10.1016/0022-1910(87)90131-4</v>
      </c>
      <c r="H2981" t="str">
        <f>VLOOKUP($D2981,metadata!$B$2:$S$500,5,0)</f>
        <v>y</v>
      </c>
      <c r="I2981" t="str">
        <f>VLOOKUP($D2981,metadata!$B$2:$S$500,6,0)</f>
        <v>a</v>
      </c>
      <c r="J2981" t="str">
        <f>VLOOKUP($D2981,metadata!$B$2:$S$500,7,0)</f>
        <v>i</v>
      </c>
      <c r="K2981">
        <f>VLOOKUP($D2981,metadata!$B$2:$S$500,8,0)</f>
        <v>10</v>
      </c>
      <c r="L2981">
        <f>VLOOKUP($D2981,metadata!$B$2:$S$500,9,0)</f>
        <v>5</v>
      </c>
      <c r="M2981" t="str">
        <f>VLOOKUP($D2981,metadata!$B$2:$S$500,10,0)</f>
        <v/>
      </c>
      <c r="N2981" t="str">
        <f>VLOOKUP($D2981,metadata!$B$2:$S$500,11,0)</f>
        <v>chrysopa oculata</v>
      </c>
      <c r="O2981" t="str">
        <f>VLOOKUP($D2981,metadata!$B$2:$S$500,12,0)</f>
        <v>neuroptera</v>
      </c>
      <c r="P2981" t="str">
        <f>VLOOKUP($D2981,metadata!$B$2:$S$500,13,0)</f>
        <v>Brownstown</v>
      </c>
      <c r="Q2981">
        <f>VLOOKUP($D2981,metadata!$B$2:$S$500,14,0)</f>
        <v>46.404167000000001</v>
      </c>
      <c r="R2981">
        <f>VLOOKUP($D2981,metadata!$B$2:$S$500,15,0)</f>
        <v>-120.606944</v>
      </c>
      <c r="S2981" t="str">
        <f>VLOOKUP($D2981,metadata!$B$2:$S$500,16,0)</f>
        <v/>
      </c>
      <c r="T2981">
        <f>VLOOKUP($D2981,metadata!$B$2:$S$500,17,0)</f>
        <v>325</v>
      </c>
      <c r="U2981" t="str">
        <f>VLOOKUP($D2981,metadata!$B$2:$S$500,18,0)</f>
        <v/>
      </c>
      <c r="V2981">
        <f>VLOOKUP($D2981,metadata!$B$2:$Z$500,19,0)</f>
        <v>26.8</v>
      </c>
      <c r="W2981" t="str">
        <f>VLOOKUP($D2981,metadata!$B$2:$Z$500,20,0)</f>
        <v>accurate</v>
      </c>
      <c r="X2981" t="str">
        <f>VLOOKUP($D2981,metadata!$B$2:$Z$500,21,0)</f>
        <v/>
      </c>
      <c r="Y2981" t="str">
        <f>VLOOKUP($D2981,metadata!$B$2:$Z$500,22,0)</f>
        <v>t65</v>
      </c>
      <c r="Z2981" t="str">
        <f>VLOOKUP($D2981,metadata!$B$2:$Z$500,23,0)</f>
        <v/>
      </c>
      <c r="AA2981" t="str">
        <f>VLOOKUP($D2981,metadata!$B$2:$Z$500,24,0)</f>
        <v/>
      </c>
      <c r="AB2981" t="str">
        <f>VLOOKUP($D2981,metadata!$B$2:$Z$500,25,0)</f>
        <v/>
      </c>
      <c r="AC2981">
        <v>13</v>
      </c>
      <c r="AD2981">
        <v>100</v>
      </c>
      <c r="AE2981">
        <v>37</v>
      </c>
      <c r="AF2981">
        <f>IF(AE2981="",V2981,AE2981)</f>
        <v>37</v>
      </c>
      <c r="AG2981">
        <v>13</v>
      </c>
      <c r="AH2981">
        <v>1987</v>
      </c>
      <c r="AI2981" t="s">
        <v>38</v>
      </c>
      <c r="AJ2981" t="s">
        <v>38</v>
      </c>
    </row>
    <row r="2982" spans="3:36" x14ac:dyDescent="0.3">
      <c r="C2982">
        <v>2982</v>
      </c>
      <c r="D2982" t="str">
        <f t="shared" si="80"/>
        <v>65-Brownstown</v>
      </c>
      <c r="E2982" t="str">
        <f>VLOOKUP($D2982,metadata!$B$2:$S$500,2,0)</f>
        <v>NECHOLS, JR; TAUBER, MJ; TAUBER, CA</v>
      </c>
      <c r="F2982" t="str">
        <f>VLOOKUP($D2982,metadata!$B$2:$S$500,3,0)</f>
        <v>GEOGRAPHICAL VARIABILITY IN ECOPHYSIOLOGICAL TRAITS CONTROLLING DORMANCY IN CHRYSOPA-OCULATA (NEUROPTERA, CHRYSOPIDAE)</v>
      </c>
      <c r="G2982" t="str">
        <f>VLOOKUP($D2982,metadata!$B$2:$S$500,4,0)</f>
        <v>10.1016/0022-1910(87)90131-4</v>
      </c>
      <c r="H2982" t="str">
        <f>VLOOKUP($D2982,metadata!$B$2:$S$500,5,0)</f>
        <v>y</v>
      </c>
      <c r="I2982" t="str">
        <f>VLOOKUP($D2982,metadata!$B$2:$S$500,6,0)</f>
        <v>a</v>
      </c>
      <c r="J2982" t="str">
        <f>VLOOKUP($D2982,metadata!$B$2:$S$500,7,0)</f>
        <v>i</v>
      </c>
      <c r="K2982">
        <f>VLOOKUP($D2982,metadata!$B$2:$S$500,8,0)</f>
        <v>10</v>
      </c>
      <c r="L2982">
        <f>VLOOKUP($D2982,metadata!$B$2:$S$500,9,0)</f>
        <v>5</v>
      </c>
      <c r="M2982" t="str">
        <f>VLOOKUP($D2982,metadata!$B$2:$S$500,10,0)</f>
        <v/>
      </c>
      <c r="N2982" t="str">
        <f>VLOOKUP($D2982,metadata!$B$2:$S$500,11,0)</f>
        <v>chrysopa oculata</v>
      </c>
      <c r="O2982" t="str">
        <f>VLOOKUP($D2982,metadata!$B$2:$S$500,12,0)</f>
        <v>neuroptera</v>
      </c>
      <c r="P2982" t="str">
        <f>VLOOKUP($D2982,metadata!$B$2:$S$500,13,0)</f>
        <v>Brownstown</v>
      </c>
      <c r="Q2982">
        <f>VLOOKUP($D2982,metadata!$B$2:$S$500,14,0)</f>
        <v>46.404167000000001</v>
      </c>
      <c r="R2982">
        <f>VLOOKUP($D2982,metadata!$B$2:$S$500,15,0)</f>
        <v>-120.606944</v>
      </c>
      <c r="S2982" t="str">
        <f>VLOOKUP($D2982,metadata!$B$2:$S$500,16,0)</f>
        <v/>
      </c>
      <c r="T2982">
        <f>VLOOKUP($D2982,metadata!$B$2:$S$500,17,0)</f>
        <v>325</v>
      </c>
      <c r="U2982" t="str">
        <f>VLOOKUP($D2982,metadata!$B$2:$S$500,18,0)</f>
        <v/>
      </c>
      <c r="V2982">
        <f>VLOOKUP($D2982,metadata!$B$2:$Z$500,19,0)</f>
        <v>26.8</v>
      </c>
      <c r="W2982" t="str">
        <f>VLOOKUP($D2982,metadata!$B$2:$Z$500,20,0)</f>
        <v>accurate</v>
      </c>
      <c r="X2982" t="str">
        <f>VLOOKUP($D2982,metadata!$B$2:$Z$500,21,0)</f>
        <v/>
      </c>
      <c r="Y2982" t="str">
        <f>VLOOKUP($D2982,metadata!$B$2:$Z$500,22,0)</f>
        <v>t65</v>
      </c>
      <c r="Z2982" t="str">
        <f>VLOOKUP($D2982,metadata!$B$2:$Z$500,23,0)</f>
        <v/>
      </c>
      <c r="AA2982" t="str">
        <f>VLOOKUP($D2982,metadata!$B$2:$Z$500,24,0)</f>
        <v/>
      </c>
      <c r="AB2982" t="str">
        <f>VLOOKUP($D2982,metadata!$B$2:$Z$500,25,0)</f>
        <v/>
      </c>
      <c r="AC2982">
        <v>14</v>
      </c>
      <c r="AD2982">
        <v>90</v>
      </c>
      <c r="AE2982">
        <v>12</v>
      </c>
      <c r="AF2982">
        <f>IF(AE2982="",V2982,AE2982)</f>
        <v>12</v>
      </c>
      <c r="AG2982">
        <v>14</v>
      </c>
      <c r="AH2982">
        <v>1987</v>
      </c>
      <c r="AI2982" t="s">
        <v>38</v>
      </c>
      <c r="AJ2982" t="s">
        <v>38</v>
      </c>
    </row>
    <row r="2983" spans="3:36" x14ac:dyDescent="0.3">
      <c r="C2983">
        <v>2983</v>
      </c>
      <c r="D2983" t="str">
        <f t="shared" si="80"/>
        <v>65-Brownstown</v>
      </c>
      <c r="E2983" t="str">
        <f>VLOOKUP($D2983,metadata!$B$2:$S$500,2,0)</f>
        <v>NECHOLS, JR; TAUBER, MJ; TAUBER, CA</v>
      </c>
      <c r="F2983" t="str">
        <f>VLOOKUP($D2983,metadata!$B$2:$S$500,3,0)</f>
        <v>GEOGRAPHICAL VARIABILITY IN ECOPHYSIOLOGICAL TRAITS CONTROLLING DORMANCY IN CHRYSOPA-OCULATA (NEUROPTERA, CHRYSOPIDAE)</v>
      </c>
      <c r="G2983" t="str">
        <f>VLOOKUP($D2983,metadata!$B$2:$S$500,4,0)</f>
        <v>10.1016/0022-1910(87)90131-4</v>
      </c>
      <c r="H2983" t="str">
        <f>VLOOKUP($D2983,metadata!$B$2:$S$500,5,0)</f>
        <v>y</v>
      </c>
      <c r="I2983" t="str">
        <f>VLOOKUP($D2983,metadata!$B$2:$S$500,6,0)</f>
        <v>a</v>
      </c>
      <c r="J2983" t="str">
        <f>VLOOKUP($D2983,metadata!$B$2:$S$500,7,0)</f>
        <v>i</v>
      </c>
      <c r="K2983">
        <f>VLOOKUP($D2983,metadata!$B$2:$S$500,8,0)</f>
        <v>10</v>
      </c>
      <c r="L2983">
        <f>VLOOKUP($D2983,metadata!$B$2:$S$500,9,0)</f>
        <v>5</v>
      </c>
      <c r="M2983" t="str">
        <f>VLOOKUP($D2983,metadata!$B$2:$S$500,10,0)</f>
        <v/>
      </c>
      <c r="N2983" t="str">
        <f>VLOOKUP($D2983,metadata!$B$2:$S$500,11,0)</f>
        <v>chrysopa oculata</v>
      </c>
      <c r="O2983" t="str">
        <f>VLOOKUP($D2983,metadata!$B$2:$S$500,12,0)</f>
        <v>neuroptera</v>
      </c>
      <c r="P2983" t="str">
        <f>VLOOKUP($D2983,metadata!$B$2:$S$500,13,0)</f>
        <v>Brownstown</v>
      </c>
      <c r="Q2983">
        <f>VLOOKUP($D2983,metadata!$B$2:$S$500,14,0)</f>
        <v>46.404167000000001</v>
      </c>
      <c r="R2983">
        <f>VLOOKUP($D2983,metadata!$B$2:$S$500,15,0)</f>
        <v>-120.606944</v>
      </c>
      <c r="S2983" t="str">
        <f>VLOOKUP($D2983,metadata!$B$2:$S$500,16,0)</f>
        <v/>
      </c>
      <c r="T2983">
        <f>VLOOKUP($D2983,metadata!$B$2:$S$500,17,0)</f>
        <v>325</v>
      </c>
      <c r="U2983" t="str">
        <f>VLOOKUP($D2983,metadata!$B$2:$S$500,18,0)</f>
        <v/>
      </c>
      <c r="V2983">
        <f>VLOOKUP($D2983,metadata!$B$2:$Z$500,19,0)</f>
        <v>26.8</v>
      </c>
      <c r="W2983" t="str">
        <f>VLOOKUP($D2983,metadata!$B$2:$Z$500,20,0)</f>
        <v>accurate</v>
      </c>
      <c r="X2983" t="str">
        <f>VLOOKUP($D2983,metadata!$B$2:$Z$500,21,0)</f>
        <v/>
      </c>
      <c r="Y2983" t="str">
        <f>VLOOKUP($D2983,metadata!$B$2:$Z$500,22,0)</f>
        <v>t65</v>
      </c>
      <c r="Z2983" t="str">
        <f>VLOOKUP($D2983,metadata!$B$2:$Z$500,23,0)</f>
        <v/>
      </c>
      <c r="AA2983" t="str">
        <f>VLOOKUP($D2983,metadata!$B$2:$Z$500,24,0)</f>
        <v/>
      </c>
      <c r="AB2983" t="str">
        <f>VLOOKUP($D2983,metadata!$B$2:$Z$500,25,0)</f>
        <v/>
      </c>
      <c r="AC2983">
        <v>16</v>
      </c>
      <c r="AD2983">
        <v>0</v>
      </c>
      <c r="AE2983">
        <v>11</v>
      </c>
      <c r="AF2983">
        <f>IF(AE2983="",V2983,AE2983)</f>
        <v>11</v>
      </c>
      <c r="AG2983">
        <v>16</v>
      </c>
      <c r="AH2983">
        <v>1987</v>
      </c>
      <c r="AI2983" t="s">
        <v>38</v>
      </c>
      <c r="AJ2983" t="s">
        <v>38</v>
      </c>
    </row>
    <row r="2984" spans="3:36" x14ac:dyDescent="0.3">
      <c r="C2984">
        <v>2984</v>
      </c>
      <c r="D2984" t="str">
        <f t="shared" si="80"/>
        <v>65-Ithaca</v>
      </c>
      <c r="E2984" t="str">
        <f>VLOOKUP($D2984,metadata!$B$2:$S$500,2,0)</f>
        <v>NECHOLS, JR; TAUBER, MJ; TAUBER, CA</v>
      </c>
      <c r="F2984" t="str">
        <f>VLOOKUP($D2984,metadata!$B$2:$S$500,3,0)</f>
        <v>GEOGRAPHICAL VARIABILITY IN ECOPHYSIOLOGICAL TRAITS CONTROLLING DORMANCY IN CHRYSOPA-OCULATA (NEUROPTERA, CHRYSOPIDAE)</v>
      </c>
      <c r="G2984" t="str">
        <f>VLOOKUP($D2984,metadata!$B$2:$S$500,4,0)</f>
        <v>10.1016/0022-1910(87)90131-4</v>
      </c>
      <c r="H2984" t="str">
        <f>VLOOKUP($D2984,metadata!$B$2:$S$500,5,0)</f>
        <v>y</v>
      </c>
      <c r="I2984" t="str">
        <f>VLOOKUP($D2984,metadata!$B$2:$S$500,6,0)</f>
        <v>a</v>
      </c>
      <c r="J2984" t="str">
        <f>VLOOKUP($D2984,metadata!$B$2:$S$500,7,0)</f>
        <v>i</v>
      </c>
      <c r="K2984">
        <f>VLOOKUP($D2984,metadata!$B$2:$S$500,8,0)</f>
        <v>10</v>
      </c>
      <c r="L2984">
        <f>VLOOKUP($D2984,metadata!$B$2:$S$500,9,0)</f>
        <v>6</v>
      </c>
      <c r="M2984" t="str">
        <f>VLOOKUP($D2984,metadata!$B$2:$S$500,10,0)</f>
        <v/>
      </c>
      <c r="N2984" t="str">
        <f>VLOOKUP($D2984,metadata!$B$2:$S$500,11,0)</f>
        <v>chrysopa oculata</v>
      </c>
      <c r="O2984" t="str">
        <f>VLOOKUP($D2984,metadata!$B$2:$S$500,12,0)</f>
        <v>neuroptera</v>
      </c>
      <c r="P2984" t="str">
        <f>VLOOKUP($D2984,metadata!$B$2:$S$500,13,0)</f>
        <v>Ithaca</v>
      </c>
      <c r="Q2984">
        <f>VLOOKUP($D2984,metadata!$B$2:$S$500,14,0)</f>
        <v>42.444133000000001</v>
      </c>
      <c r="R2984">
        <f>VLOOKUP($D2984,metadata!$B$2:$S$500,15,0)</f>
        <v>-76.503179000000003</v>
      </c>
      <c r="S2984" t="str">
        <f>VLOOKUP($D2984,metadata!$B$2:$S$500,16,0)</f>
        <v/>
      </c>
      <c r="T2984">
        <f>VLOOKUP($D2984,metadata!$B$2:$S$500,17,0)</f>
        <v>248</v>
      </c>
      <c r="U2984" t="str">
        <f>VLOOKUP($D2984,metadata!$B$2:$S$500,18,0)</f>
        <v/>
      </c>
      <c r="V2984">
        <f>VLOOKUP($D2984,metadata!$B$2:$Z$500,19,0)</f>
        <v>46</v>
      </c>
      <c r="W2984" t="str">
        <f>VLOOKUP($D2984,metadata!$B$2:$Z$500,20,0)</f>
        <v>accurate</v>
      </c>
      <c r="X2984" t="str">
        <f>VLOOKUP($D2984,metadata!$B$2:$Z$500,21,0)</f>
        <v/>
      </c>
      <c r="Y2984" t="str">
        <f>VLOOKUP($D2984,metadata!$B$2:$Z$500,22,0)</f>
        <v>t65</v>
      </c>
      <c r="Z2984" t="str">
        <f>VLOOKUP($D2984,metadata!$B$2:$Z$500,23,0)</f>
        <v/>
      </c>
      <c r="AA2984" t="str">
        <f>VLOOKUP($D2984,metadata!$B$2:$Z$500,24,0)</f>
        <v/>
      </c>
      <c r="AB2984" t="str">
        <f>VLOOKUP($D2984,metadata!$B$2:$Z$500,25,0)</f>
        <v/>
      </c>
      <c r="AC2984">
        <v>10</v>
      </c>
      <c r="AD2984">
        <v>100</v>
      </c>
      <c r="AE2984">
        <v>12</v>
      </c>
      <c r="AF2984">
        <f>IF(AE2984="",V2984,AE2984)</f>
        <v>12</v>
      </c>
      <c r="AG2984">
        <v>10</v>
      </c>
      <c r="AH2984">
        <v>1987</v>
      </c>
      <c r="AI2984" t="s">
        <v>38</v>
      </c>
      <c r="AJ2984" t="s">
        <v>38</v>
      </c>
    </row>
    <row r="2985" spans="3:36" x14ac:dyDescent="0.3">
      <c r="C2985">
        <v>2985</v>
      </c>
      <c r="D2985" t="str">
        <f t="shared" si="80"/>
        <v>65-Ithaca</v>
      </c>
      <c r="E2985" t="str">
        <f>VLOOKUP($D2985,metadata!$B$2:$S$500,2,0)</f>
        <v>NECHOLS, JR; TAUBER, MJ; TAUBER, CA</v>
      </c>
      <c r="F2985" t="str">
        <f>VLOOKUP($D2985,metadata!$B$2:$S$500,3,0)</f>
        <v>GEOGRAPHICAL VARIABILITY IN ECOPHYSIOLOGICAL TRAITS CONTROLLING DORMANCY IN CHRYSOPA-OCULATA (NEUROPTERA, CHRYSOPIDAE)</v>
      </c>
      <c r="G2985" t="str">
        <f>VLOOKUP($D2985,metadata!$B$2:$S$500,4,0)</f>
        <v>10.1016/0022-1910(87)90131-4</v>
      </c>
      <c r="H2985" t="str">
        <f>VLOOKUP($D2985,metadata!$B$2:$S$500,5,0)</f>
        <v>y</v>
      </c>
      <c r="I2985" t="str">
        <f>VLOOKUP($D2985,metadata!$B$2:$S$500,6,0)</f>
        <v>a</v>
      </c>
      <c r="J2985" t="str">
        <f>VLOOKUP($D2985,metadata!$B$2:$S$500,7,0)</f>
        <v>i</v>
      </c>
      <c r="K2985">
        <f>VLOOKUP($D2985,metadata!$B$2:$S$500,8,0)</f>
        <v>10</v>
      </c>
      <c r="L2985">
        <f>VLOOKUP($D2985,metadata!$B$2:$S$500,9,0)</f>
        <v>6</v>
      </c>
      <c r="M2985" t="str">
        <f>VLOOKUP($D2985,metadata!$B$2:$S$500,10,0)</f>
        <v/>
      </c>
      <c r="N2985" t="str">
        <f>VLOOKUP($D2985,metadata!$B$2:$S$500,11,0)</f>
        <v>chrysopa oculata</v>
      </c>
      <c r="O2985" t="str">
        <f>VLOOKUP($D2985,metadata!$B$2:$S$500,12,0)</f>
        <v>neuroptera</v>
      </c>
      <c r="P2985" t="str">
        <f>VLOOKUP($D2985,metadata!$B$2:$S$500,13,0)</f>
        <v>Ithaca</v>
      </c>
      <c r="Q2985">
        <f>VLOOKUP($D2985,metadata!$B$2:$S$500,14,0)</f>
        <v>42.444133000000001</v>
      </c>
      <c r="R2985">
        <f>VLOOKUP($D2985,metadata!$B$2:$S$500,15,0)</f>
        <v>-76.503179000000003</v>
      </c>
      <c r="S2985" t="str">
        <f>VLOOKUP($D2985,metadata!$B$2:$S$500,16,0)</f>
        <v/>
      </c>
      <c r="T2985">
        <f>VLOOKUP($D2985,metadata!$B$2:$S$500,17,0)</f>
        <v>248</v>
      </c>
      <c r="U2985" t="str">
        <f>VLOOKUP($D2985,metadata!$B$2:$S$500,18,0)</f>
        <v/>
      </c>
      <c r="V2985">
        <f>VLOOKUP($D2985,metadata!$B$2:$Z$500,19,0)</f>
        <v>46</v>
      </c>
      <c r="W2985" t="str">
        <f>VLOOKUP($D2985,metadata!$B$2:$Z$500,20,0)</f>
        <v>accurate</v>
      </c>
      <c r="X2985" t="str">
        <f>VLOOKUP($D2985,metadata!$B$2:$Z$500,21,0)</f>
        <v/>
      </c>
      <c r="Y2985" t="str">
        <f>VLOOKUP($D2985,metadata!$B$2:$Z$500,22,0)</f>
        <v>t65</v>
      </c>
      <c r="Z2985" t="str">
        <f>VLOOKUP($D2985,metadata!$B$2:$Z$500,23,0)</f>
        <v/>
      </c>
      <c r="AA2985" t="str">
        <f>VLOOKUP($D2985,metadata!$B$2:$Z$500,24,0)</f>
        <v/>
      </c>
      <c r="AB2985" t="str">
        <f>VLOOKUP($D2985,metadata!$B$2:$Z$500,25,0)</f>
        <v/>
      </c>
      <c r="AC2985">
        <v>12</v>
      </c>
      <c r="AD2985">
        <v>100</v>
      </c>
      <c r="AE2985">
        <v>12</v>
      </c>
      <c r="AF2985">
        <f>IF(AE2985="",V2985,AE2985)</f>
        <v>12</v>
      </c>
      <c r="AG2985">
        <v>12</v>
      </c>
      <c r="AH2985">
        <v>1987</v>
      </c>
      <c r="AI2985" t="s">
        <v>38</v>
      </c>
      <c r="AJ2985" t="s">
        <v>38</v>
      </c>
    </row>
    <row r="2986" spans="3:36" x14ac:dyDescent="0.3">
      <c r="C2986">
        <v>2986</v>
      </c>
      <c r="D2986" t="str">
        <f t="shared" si="80"/>
        <v>65-Ithaca</v>
      </c>
      <c r="E2986" t="str">
        <f>VLOOKUP($D2986,metadata!$B$2:$S$500,2,0)</f>
        <v>NECHOLS, JR; TAUBER, MJ; TAUBER, CA</v>
      </c>
      <c r="F2986" t="str">
        <f>VLOOKUP($D2986,metadata!$B$2:$S$500,3,0)</f>
        <v>GEOGRAPHICAL VARIABILITY IN ECOPHYSIOLOGICAL TRAITS CONTROLLING DORMANCY IN CHRYSOPA-OCULATA (NEUROPTERA, CHRYSOPIDAE)</v>
      </c>
      <c r="G2986" t="str">
        <f>VLOOKUP($D2986,metadata!$B$2:$S$500,4,0)</f>
        <v>10.1016/0022-1910(87)90131-4</v>
      </c>
      <c r="H2986" t="str">
        <f>VLOOKUP($D2986,metadata!$B$2:$S$500,5,0)</f>
        <v>y</v>
      </c>
      <c r="I2986" t="str">
        <f>VLOOKUP($D2986,metadata!$B$2:$S$500,6,0)</f>
        <v>a</v>
      </c>
      <c r="J2986" t="str">
        <f>VLOOKUP($D2986,metadata!$B$2:$S$500,7,0)</f>
        <v>i</v>
      </c>
      <c r="K2986">
        <f>VLOOKUP($D2986,metadata!$B$2:$S$500,8,0)</f>
        <v>10</v>
      </c>
      <c r="L2986">
        <f>VLOOKUP($D2986,metadata!$B$2:$S$500,9,0)</f>
        <v>6</v>
      </c>
      <c r="M2986" t="str">
        <f>VLOOKUP($D2986,metadata!$B$2:$S$500,10,0)</f>
        <v/>
      </c>
      <c r="N2986" t="str">
        <f>VLOOKUP($D2986,metadata!$B$2:$S$500,11,0)</f>
        <v>chrysopa oculata</v>
      </c>
      <c r="O2986" t="str">
        <f>VLOOKUP($D2986,metadata!$B$2:$S$500,12,0)</f>
        <v>neuroptera</v>
      </c>
      <c r="P2986" t="str">
        <f>VLOOKUP($D2986,metadata!$B$2:$S$500,13,0)</f>
        <v>Ithaca</v>
      </c>
      <c r="Q2986">
        <f>VLOOKUP($D2986,metadata!$B$2:$S$500,14,0)</f>
        <v>42.444133000000001</v>
      </c>
      <c r="R2986">
        <f>VLOOKUP($D2986,metadata!$B$2:$S$500,15,0)</f>
        <v>-76.503179000000003</v>
      </c>
      <c r="S2986" t="str">
        <f>VLOOKUP($D2986,metadata!$B$2:$S$500,16,0)</f>
        <v/>
      </c>
      <c r="T2986">
        <f>VLOOKUP($D2986,metadata!$B$2:$S$500,17,0)</f>
        <v>248</v>
      </c>
      <c r="U2986" t="str">
        <f>VLOOKUP($D2986,metadata!$B$2:$S$500,18,0)</f>
        <v/>
      </c>
      <c r="V2986">
        <f>VLOOKUP($D2986,metadata!$B$2:$Z$500,19,0)</f>
        <v>46</v>
      </c>
      <c r="W2986" t="str">
        <f>VLOOKUP($D2986,metadata!$B$2:$Z$500,20,0)</f>
        <v>accurate</v>
      </c>
      <c r="X2986" t="str">
        <f>VLOOKUP($D2986,metadata!$B$2:$Z$500,21,0)</f>
        <v/>
      </c>
      <c r="Y2986" t="str">
        <f>VLOOKUP($D2986,metadata!$B$2:$Z$500,22,0)</f>
        <v>t65</v>
      </c>
      <c r="Z2986" t="str">
        <f>VLOOKUP($D2986,metadata!$B$2:$Z$500,23,0)</f>
        <v/>
      </c>
      <c r="AA2986" t="str">
        <f>VLOOKUP($D2986,metadata!$B$2:$Z$500,24,0)</f>
        <v/>
      </c>
      <c r="AB2986" t="str">
        <f>VLOOKUP($D2986,metadata!$B$2:$Z$500,25,0)</f>
        <v/>
      </c>
      <c r="AC2986">
        <v>13</v>
      </c>
      <c r="AD2986">
        <v>36</v>
      </c>
      <c r="AE2986">
        <v>16</v>
      </c>
      <c r="AF2986">
        <f>IF(AE2986="",V2986,AE2986)</f>
        <v>16</v>
      </c>
      <c r="AG2986">
        <v>13</v>
      </c>
      <c r="AH2986">
        <v>1987</v>
      </c>
      <c r="AI2986" t="s">
        <v>38</v>
      </c>
      <c r="AJ2986" t="s">
        <v>38</v>
      </c>
    </row>
    <row r="2987" spans="3:36" x14ac:dyDescent="0.3">
      <c r="C2987">
        <v>2987</v>
      </c>
      <c r="D2987" t="str">
        <f t="shared" si="80"/>
        <v>65-Ithaca</v>
      </c>
      <c r="E2987" t="str">
        <f>VLOOKUP($D2987,metadata!$B$2:$S$500,2,0)</f>
        <v>NECHOLS, JR; TAUBER, MJ; TAUBER, CA</v>
      </c>
      <c r="F2987" t="str">
        <f>VLOOKUP($D2987,metadata!$B$2:$S$500,3,0)</f>
        <v>GEOGRAPHICAL VARIABILITY IN ECOPHYSIOLOGICAL TRAITS CONTROLLING DORMANCY IN CHRYSOPA-OCULATA (NEUROPTERA, CHRYSOPIDAE)</v>
      </c>
      <c r="G2987" t="str">
        <f>VLOOKUP($D2987,metadata!$B$2:$S$500,4,0)</f>
        <v>10.1016/0022-1910(87)90131-4</v>
      </c>
      <c r="H2987" t="str">
        <f>VLOOKUP($D2987,metadata!$B$2:$S$500,5,0)</f>
        <v>y</v>
      </c>
      <c r="I2987" t="str">
        <f>VLOOKUP($D2987,metadata!$B$2:$S$500,6,0)</f>
        <v>a</v>
      </c>
      <c r="J2987" t="str">
        <f>VLOOKUP($D2987,metadata!$B$2:$S$500,7,0)</f>
        <v>i</v>
      </c>
      <c r="K2987">
        <f>VLOOKUP($D2987,metadata!$B$2:$S$500,8,0)</f>
        <v>10</v>
      </c>
      <c r="L2987">
        <f>VLOOKUP($D2987,metadata!$B$2:$S$500,9,0)</f>
        <v>6</v>
      </c>
      <c r="M2987" t="str">
        <f>VLOOKUP($D2987,metadata!$B$2:$S$500,10,0)</f>
        <v/>
      </c>
      <c r="N2987" t="str">
        <f>VLOOKUP($D2987,metadata!$B$2:$S$500,11,0)</f>
        <v>chrysopa oculata</v>
      </c>
      <c r="O2987" t="str">
        <f>VLOOKUP($D2987,metadata!$B$2:$S$500,12,0)</f>
        <v>neuroptera</v>
      </c>
      <c r="P2987" t="str">
        <f>VLOOKUP($D2987,metadata!$B$2:$S$500,13,0)</f>
        <v>Ithaca</v>
      </c>
      <c r="Q2987">
        <f>VLOOKUP($D2987,metadata!$B$2:$S$500,14,0)</f>
        <v>42.444133000000001</v>
      </c>
      <c r="R2987">
        <f>VLOOKUP($D2987,metadata!$B$2:$S$500,15,0)</f>
        <v>-76.503179000000003</v>
      </c>
      <c r="S2987" t="str">
        <f>VLOOKUP($D2987,metadata!$B$2:$S$500,16,0)</f>
        <v/>
      </c>
      <c r="T2987">
        <f>VLOOKUP($D2987,metadata!$B$2:$S$500,17,0)</f>
        <v>248</v>
      </c>
      <c r="U2987" t="str">
        <f>VLOOKUP($D2987,metadata!$B$2:$S$500,18,0)</f>
        <v/>
      </c>
      <c r="V2987">
        <f>VLOOKUP($D2987,metadata!$B$2:$Z$500,19,0)</f>
        <v>46</v>
      </c>
      <c r="W2987" t="str">
        <f>VLOOKUP($D2987,metadata!$B$2:$Z$500,20,0)</f>
        <v>accurate</v>
      </c>
      <c r="X2987" t="str">
        <f>VLOOKUP($D2987,metadata!$B$2:$Z$500,21,0)</f>
        <v/>
      </c>
      <c r="Y2987" t="str">
        <f>VLOOKUP($D2987,metadata!$B$2:$Z$500,22,0)</f>
        <v>t65</v>
      </c>
      <c r="Z2987" t="str">
        <f>VLOOKUP($D2987,metadata!$B$2:$Z$500,23,0)</f>
        <v/>
      </c>
      <c r="AA2987" t="str">
        <f>VLOOKUP($D2987,metadata!$B$2:$Z$500,24,0)</f>
        <v/>
      </c>
      <c r="AB2987" t="str">
        <f>VLOOKUP($D2987,metadata!$B$2:$Z$500,25,0)</f>
        <v/>
      </c>
      <c r="AC2987">
        <v>14</v>
      </c>
      <c r="AD2987">
        <v>0</v>
      </c>
      <c r="AE2987">
        <v>19</v>
      </c>
      <c r="AF2987">
        <f>IF(AE2987="",V2987,AE2987)</f>
        <v>19</v>
      </c>
      <c r="AG2987">
        <v>14</v>
      </c>
      <c r="AH2987">
        <v>1987</v>
      </c>
      <c r="AI2987" t="s">
        <v>38</v>
      </c>
      <c r="AJ2987" t="s">
        <v>38</v>
      </c>
    </row>
    <row r="2988" spans="3:36" x14ac:dyDescent="0.3">
      <c r="C2988">
        <v>2988</v>
      </c>
      <c r="D2988" t="str">
        <f t="shared" si="80"/>
        <v>65-Ithaca</v>
      </c>
      <c r="E2988" t="str">
        <f>VLOOKUP($D2988,metadata!$B$2:$S$500,2,0)</f>
        <v>NECHOLS, JR; TAUBER, MJ; TAUBER, CA</v>
      </c>
      <c r="F2988" t="str">
        <f>VLOOKUP($D2988,metadata!$B$2:$S$500,3,0)</f>
        <v>GEOGRAPHICAL VARIABILITY IN ECOPHYSIOLOGICAL TRAITS CONTROLLING DORMANCY IN CHRYSOPA-OCULATA (NEUROPTERA, CHRYSOPIDAE)</v>
      </c>
      <c r="G2988" t="str">
        <f>VLOOKUP($D2988,metadata!$B$2:$S$500,4,0)</f>
        <v>10.1016/0022-1910(87)90131-4</v>
      </c>
      <c r="H2988" t="str">
        <f>VLOOKUP($D2988,metadata!$B$2:$S$500,5,0)</f>
        <v>y</v>
      </c>
      <c r="I2988" t="str">
        <f>VLOOKUP($D2988,metadata!$B$2:$S$500,6,0)</f>
        <v>a</v>
      </c>
      <c r="J2988" t="str">
        <f>VLOOKUP($D2988,metadata!$B$2:$S$500,7,0)</f>
        <v>i</v>
      </c>
      <c r="K2988">
        <f>VLOOKUP($D2988,metadata!$B$2:$S$500,8,0)</f>
        <v>10</v>
      </c>
      <c r="L2988">
        <f>VLOOKUP($D2988,metadata!$B$2:$S$500,9,0)</f>
        <v>6</v>
      </c>
      <c r="M2988" t="str">
        <f>VLOOKUP($D2988,metadata!$B$2:$S$500,10,0)</f>
        <v/>
      </c>
      <c r="N2988" t="str">
        <f>VLOOKUP($D2988,metadata!$B$2:$S$500,11,0)</f>
        <v>chrysopa oculata</v>
      </c>
      <c r="O2988" t="str">
        <f>VLOOKUP($D2988,metadata!$B$2:$S$500,12,0)</f>
        <v>neuroptera</v>
      </c>
      <c r="P2988" t="str">
        <f>VLOOKUP($D2988,metadata!$B$2:$S$500,13,0)</f>
        <v>Ithaca</v>
      </c>
      <c r="Q2988">
        <f>VLOOKUP($D2988,metadata!$B$2:$S$500,14,0)</f>
        <v>42.444133000000001</v>
      </c>
      <c r="R2988">
        <f>VLOOKUP($D2988,metadata!$B$2:$S$500,15,0)</f>
        <v>-76.503179000000003</v>
      </c>
      <c r="S2988" t="str">
        <f>VLOOKUP($D2988,metadata!$B$2:$S$500,16,0)</f>
        <v/>
      </c>
      <c r="T2988">
        <f>VLOOKUP($D2988,metadata!$B$2:$S$500,17,0)</f>
        <v>248</v>
      </c>
      <c r="U2988" t="str">
        <f>VLOOKUP($D2988,metadata!$B$2:$S$500,18,0)</f>
        <v/>
      </c>
      <c r="V2988">
        <f>VLOOKUP($D2988,metadata!$B$2:$Z$500,19,0)</f>
        <v>46</v>
      </c>
      <c r="W2988" t="str">
        <f>VLOOKUP($D2988,metadata!$B$2:$Z$500,20,0)</f>
        <v>accurate</v>
      </c>
      <c r="X2988" t="str">
        <f>VLOOKUP($D2988,metadata!$B$2:$Z$500,21,0)</f>
        <v/>
      </c>
      <c r="Y2988" t="str">
        <f>VLOOKUP($D2988,metadata!$B$2:$Z$500,22,0)</f>
        <v>t65</v>
      </c>
      <c r="Z2988" t="str">
        <f>VLOOKUP($D2988,metadata!$B$2:$Z$500,23,0)</f>
        <v/>
      </c>
      <c r="AA2988" t="str">
        <f>VLOOKUP($D2988,metadata!$B$2:$Z$500,24,0)</f>
        <v/>
      </c>
      <c r="AB2988" t="str">
        <f>VLOOKUP($D2988,metadata!$B$2:$Z$500,25,0)</f>
        <v/>
      </c>
      <c r="AC2988">
        <v>15</v>
      </c>
      <c r="AD2988">
        <v>0</v>
      </c>
      <c r="AE2988">
        <v>20</v>
      </c>
      <c r="AF2988">
        <f>IF(AE2988="",V2988,AE2988)</f>
        <v>20</v>
      </c>
      <c r="AG2988">
        <v>15</v>
      </c>
      <c r="AH2988">
        <v>1987</v>
      </c>
      <c r="AI2988" t="s">
        <v>38</v>
      </c>
      <c r="AJ2988" t="s">
        <v>38</v>
      </c>
    </row>
    <row r="2989" spans="3:36" x14ac:dyDescent="0.3">
      <c r="C2989">
        <v>2989</v>
      </c>
      <c r="D2989" t="str">
        <f t="shared" si="80"/>
        <v>65-Ithaca</v>
      </c>
      <c r="E2989" t="str">
        <f>VLOOKUP($D2989,metadata!$B$2:$S$500,2,0)</f>
        <v>NECHOLS, JR; TAUBER, MJ; TAUBER, CA</v>
      </c>
      <c r="F2989" t="str">
        <f>VLOOKUP($D2989,metadata!$B$2:$S$500,3,0)</f>
        <v>GEOGRAPHICAL VARIABILITY IN ECOPHYSIOLOGICAL TRAITS CONTROLLING DORMANCY IN CHRYSOPA-OCULATA (NEUROPTERA, CHRYSOPIDAE)</v>
      </c>
      <c r="G2989" t="str">
        <f>VLOOKUP($D2989,metadata!$B$2:$S$500,4,0)</f>
        <v>10.1016/0022-1910(87)90131-4</v>
      </c>
      <c r="H2989" t="str">
        <f>VLOOKUP($D2989,metadata!$B$2:$S$500,5,0)</f>
        <v>y</v>
      </c>
      <c r="I2989" t="str">
        <f>VLOOKUP($D2989,metadata!$B$2:$S$500,6,0)</f>
        <v>a</v>
      </c>
      <c r="J2989" t="str">
        <f>VLOOKUP($D2989,metadata!$B$2:$S$500,7,0)</f>
        <v>i</v>
      </c>
      <c r="K2989">
        <f>VLOOKUP($D2989,metadata!$B$2:$S$500,8,0)</f>
        <v>10</v>
      </c>
      <c r="L2989">
        <f>VLOOKUP($D2989,metadata!$B$2:$S$500,9,0)</f>
        <v>6</v>
      </c>
      <c r="M2989" t="str">
        <f>VLOOKUP($D2989,metadata!$B$2:$S$500,10,0)</f>
        <v/>
      </c>
      <c r="N2989" t="str">
        <f>VLOOKUP($D2989,metadata!$B$2:$S$500,11,0)</f>
        <v>chrysopa oculata</v>
      </c>
      <c r="O2989" t="str">
        <f>VLOOKUP($D2989,metadata!$B$2:$S$500,12,0)</f>
        <v>neuroptera</v>
      </c>
      <c r="P2989" t="str">
        <f>VLOOKUP($D2989,metadata!$B$2:$S$500,13,0)</f>
        <v>Ithaca</v>
      </c>
      <c r="Q2989">
        <f>VLOOKUP($D2989,metadata!$B$2:$S$500,14,0)</f>
        <v>42.444133000000001</v>
      </c>
      <c r="R2989">
        <f>VLOOKUP($D2989,metadata!$B$2:$S$500,15,0)</f>
        <v>-76.503179000000003</v>
      </c>
      <c r="S2989" t="str">
        <f>VLOOKUP($D2989,metadata!$B$2:$S$500,16,0)</f>
        <v/>
      </c>
      <c r="T2989">
        <f>VLOOKUP($D2989,metadata!$B$2:$S$500,17,0)</f>
        <v>248</v>
      </c>
      <c r="U2989" t="str">
        <f>VLOOKUP($D2989,metadata!$B$2:$S$500,18,0)</f>
        <v/>
      </c>
      <c r="V2989">
        <f>VLOOKUP($D2989,metadata!$B$2:$Z$500,19,0)</f>
        <v>46</v>
      </c>
      <c r="W2989" t="str">
        <f>VLOOKUP($D2989,metadata!$B$2:$Z$500,20,0)</f>
        <v>accurate</v>
      </c>
      <c r="X2989" t="str">
        <f>VLOOKUP($D2989,metadata!$B$2:$Z$500,21,0)</f>
        <v/>
      </c>
      <c r="Y2989" t="str">
        <f>VLOOKUP($D2989,metadata!$B$2:$Z$500,22,0)</f>
        <v>t65</v>
      </c>
      <c r="Z2989" t="str">
        <f>VLOOKUP($D2989,metadata!$B$2:$Z$500,23,0)</f>
        <v/>
      </c>
      <c r="AA2989" t="str">
        <f>VLOOKUP($D2989,metadata!$B$2:$Z$500,24,0)</f>
        <v/>
      </c>
      <c r="AB2989" t="str">
        <f>VLOOKUP($D2989,metadata!$B$2:$Z$500,25,0)</f>
        <v/>
      </c>
      <c r="AC2989">
        <v>16</v>
      </c>
      <c r="AD2989">
        <v>0</v>
      </c>
      <c r="AE2989">
        <v>18</v>
      </c>
      <c r="AF2989">
        <f>IF(AE2989="",V2989,AE2989)</f>
        <v>18</v>
      </c>
      <c r="AG2989">
        <v>16</v>
      </c>
      <c r="AH2989">
        <v>1987</v>
      </c>
      <c r="AI2989" t="s">
        <v>38</v>
      </c>
      <c r="AJ2989" t="s">
        <v>38</v>
      </c>
    </row>
    <row r="2990" spans="3:36" x14ac:dyDescent="0.3">
      <c r="C2990">
        <v>2990</v>
      </c>
      <c r="D2990" t="str">
        <f t="shared" si="80"/>
        <v>65-dinosaur_monument</v>
      </c>
      <c r="E2990" t="str">
        <f>VLOOKUP($D2990,metadata!$B$2:$S$500,2,0)</f>
        <v>NECHOLS, JR; TAUBER, MJ; TAUBER, CA</v>
      </c>
      <c r="F2990" t="str">
        <f>VLOOKUP($D2990,metadata!$B$2:$S$500,3,0)</f>
        <v>GEOGRAPHICAL VARIABILITY IN ECOPHYSIOLOGICAL TRAITS CONTROLLING DORMANCY IN CHRYSOPA-OCULATA (NEUROPTERA, CHRYSOPIDAE)</v>
      </c>
      <c r="G2990" t="str">
        <f>VLOOKUP($D2990,metadata!$B$2:$S$500,4,0)</f>
        <v>10.1016/0022-1910(87)90131-4</v>
      </c>
      <c r="H2990" t="str">
        <f>VLOOKUP($D2990,metadata!$B$2:$S$500,5,0)</f>
        <v>y</v>
      </c>
      <c r="I2990" t="str">
        <f>VLOOKUP($D2990,metadata!$B$2:$S$500,6,0)</f>
        <v>a</v>
      </c>
      <c r="J2990" t="str">
        <f>VLOOKUP($D2990,metadata!$B$2:$S$500,7,0)</f>
        <v>i</v>
      </c>
      <c r="K2990">
        <f>VLOOKUP($D2990,metadata!$B$2:$S$500,8,0)</f>
        <v>10</v>
      </c>
      <c r="L2990">
        <f>VLOOKUP($D2990,metadata!$B$2:$S$500,9,0)</f>
        <v>5</v>
      </c>
      <c r="M2990" t="str">
        <f>VLOOKUP($D2990,metadata!$B$2:$S$500,10,0)</f>
        <v/>
      </c>
      <c r="N2990" t="str">
        <f>VLOOKUP($D2990,metadata!$B$2:$S$500,11,0)</f>
        <v>chrysopa oculata</v>
      </c>
      <c r="O2990" t="str">
        <f>VLOOKUP($D2990,metadata!$B$2:$S$500,12,0)</f>
        <v>neuroptera</v>
      </c>
      <c r="P2990" t="str">
        <f>VLOOKUP($D2990,metadata!$B$2:$S$500,13,0)</f>
        <v>dinosaur_monument</v>
      </c>
      <c r="Q2990">
        <f>VLOOKUP($D2990,metadata!$B$2:$S$500,14,0)</f>
        <v>40.440556000000001</v>
      </c>
      <c r="R2990">
        <f>VLOOKUP($D2990,metadata!$B$2:$S$500,15,0)</f>
        <v>-109.30111100000001</v>
      </c>
      <c r="S2990" t="str">
        <f>VLOOKUP($D2990,metadata!$B$2:$S$500,16,0)</f>
        <v/>
      </c>
      <c r="T2990">
        <f>VLOOKUP($D2990,metadata!$B$2:$S$500,17,0)</f>
        <v>2438</v>
      </c>
      <c r="U2990" t="str">
        <f>VLOOKUP($D2990,metadata!$B$2:$S$500,18,0)</f>
        <v/>
      </c>
      <c r="V2990">
        <f>VLOOKUP($D2990,metadata!$B$2:$Z$500,19,0)</f>
        <v>27.4</v>
      </c>
      <c r="W2990" t="str">
        <f>VLOOKUP($D2990,metadata!$B$2:$Z$500,20,0)</f>
        <v>accurate</v>
      </c>
      <c r="X2990" t="str">
        <f>VLOOKUP($D2990,metadata!$B$2:$Z$500,21,0)</f>
        <v/>
      </c>
      <c r="Y2990" t="str">
        <f>VLOOKUP($D2990,metadata!$B$2:$Z$500,22,0)</f>
        <v>t65</v>
      </c>
      <c r="Z2990" t="str">
        <f>VLOOKUP($D2990,metadata!$B$2:$Z$500,23,0)</f>
        <v/>
      </c>
      <c r="AA2990" t="str">
        <f>VLOOKUP($D2990,metadata!$B$2:$Z$500,24,0)</f>
        <v/>
      </c>
      <c r="AB2990" t="str">
        <f>VLOOKUP($D2990,metadata!$B$2:$Z$500,25,0)</f>
        <v/>
      </c>
      <c r="AC2990">
        <v>10</v>
      </c>
      <c r="AD2990">
        <v>100</v>
      </c>
      <c r="AE2990">
        <v>6</v>
      </c>
      <c r="AF2990">
        <f>IF(AE2990="",V2990,AE2990)</f>
        <v>6</v>
      </c>
      <c r="AG2990">
        <v>10</v>
      </c>
      <c r="AH2990">
        <v>1987</v>
      </c>
      <c r="AI2990" t="s">
        <v>38</v>
      </c>
      <c r="AJ2990" t="s">
        <v>38</v>
      </c>
    </row>
    <row r="2991" spans="3:36" x14ac:dyDescent="0.3">
      <c r="C2991">
        <v>2991</v>
      </c>
      <c r="D2991" t="str">
        <f t="shared" si="80"/>
        <v>65-dinosaur_monument</v>
      </c>
      <c r="E2991" t="str">
        <f>VLOOKUP($D2991,metadata!$B$2:$S$500,2,0)</f>
        <v>NECHOLS, JR; TAUBER, MJ; TAUBER, CA</v>
      </c>
      <c r="F2991" t="str">
        <f>VLOOKUP($D2991,metadata!$B$2:$S$500,3,0)</f>
        <v>GEOGRAPHICAL VARIABILITY IN ECOPHYSIOLOGICAL TRAITS CONTROLLING DORMANCY IN CHRYSOPA-OCULATA (NEUROPTERA, CHRYSOPIDAE)</v>
      </c>
      <c r="G2991" t="str">
        <f>VLOOKUP($D2991,metadata!$B$2:$S$500,4,0)</f>
        <v>10.1016/0022-1910(87)90131-4</v>
      </c>
      <c r="H2991" t="str">
        <f>VLOOKUP($D2991,metadata!$B$2:$S$500,5,0)</f>
        <v>y</v>
      </c>
      <c r="I2991" t="str">
        <f>VLOOKUP($D2991,metadata!$B$2:$S$500,6,0)</f>
        <v>a</v>
      </c>
      <c r="J2991" t="str">
        <f>VLOOKUP($D2991,metadata!$B$2:$S$500,7,0)</f>
        <v>i</v>
      </c>
      <c r="K2991">
        <f>VLOOKUP($D2991,metadata!$B$2:$S$500,8,0)</f>
        <v>10</v>
      </c>
      <c r="L2991">
        <f>VLOOKUP($D2991,metadata!$B$2:$S$500,9,0)</f>
        <v>5</v>
      </c>
      <c r="M2991" t="str">
        <f>VLOOKUP($D2991,metadata!$B$2:$S$500,10,0)</f>
        <v/>
      </c>
      <c r="N2991" t="str">
        <f>VLOOKUP($D2991,metadata!$B$2:$S$500,11,0)</f>
        <v>chrysopa oculata</v>
      </c>
      <c r="O2991" t="str">
        <f>VLOOKUP($D2991,metadata!$B$2:$S$500,12,0)</f>
        <v>neuroptera</v>
      </c>
      <c r="P2991" t="str">
        <f>VLOOKUP($D2991,metadata!$B$2:$S$500,13,0)</f>
        <v>dinosaur_monument</v>
      </c>
      <c r="Q2991">
        <f>VLOOKUP($D2991,metadata!$B$2:$S$500,14,0)</f>
        <v>40.440556000000001</v>
      </c>
      <c r="R2991">
        <f>VLOOKUP($D2991,metadata!$B$2:$S$500,15,0)</f>
        <v>-109.30111100000001</v>
      </c>
      <c r="S2991" t="str">
        <f>VLOOKUP($D2991,metadata!$B$2:$S$500,16,0)</f>
        <v/>
      </c>
      <c r="T2991">
        <f>VLOOKUP($D2991,metadata!$B$2:$S$500,17,0)</f>
        <v>2438</v>
      </c>
      <c r="U2991" t="str">
        <f>VLOOKUP($D2991,metadata!$B$2:$S$500,18,0)</f>
        <v/>
      </c>
      <c r="V2991">
        <f>VLOOKUP($D2991,metadata!$B$2:$Z$500,19,0)</f>
        <v>27.4</v>
      </c>
      <c r="W2991" t="str">
        <f>VLOOKUP($D2991,metadata!$B$2:$Z$500,20,0)</f>
        <v>accurate</v>
      </c>
      <c r="X2991" t="str">
        <f>VLOOKUP($D2991,metadata!$B$2:$Z$500,21,0)</f>
        <v/>
      </c>
      <c r="Y2991" t="str">
        <f>VLOOKUP($D2991,metadata!$B$2:$Z$500,22,0)</f>
        <v>t65</v>
      </c>
      <c r="Z2991" t="str">
        <f>VLOOKUP($D2991,metadata!$B$2:$Z$500,23,0)</f>
        <v/>
      </c>
      <c r="AA2991" t="str">
        <f>VLOOKUP($D2991,metadata!$B$2:$Z$500,24,0)</f>
        <v/>
      </c>
      <c r="AB2991" t="str">
        <f>VLOOKUP($D2991,metadata!$B$2:$Z$500,25,0)</f>
        <v/>
      </c>
      <c r="AC2991">
        <v>12</v>
      </c>
      <c r="AD2991">
        <v>100</v>
      </c>
      <c r="AE2991">
        <v>12</v>
      </c>
      <c r="AF2991">
        <f>IF(AE2991="",V2991,AE2991)</f>
        <v>12</v>
      </c>
      <c r="AG2991">
        <v>12</v>
      </c>
      <c r="AH2991">
        <v>1987</v>
      </c>
      <c r="AI2991" t="s">
        <v>38</v>
      </c>
      <c r="AJ2991" t="s">
        <v>38</v>
      </c>
    </row>
    <row r="2992" spans="3:36" x14ac:dyDescent="0.3">
      <c r="C2992">
        <v>2992</v>
      </c>
      <c r="D2992" t="str">
        <f t="shared" si="80"/>
        <v>65-dinosaur_monument</v>
      </c>
      <c r="E2992" t="str">
        <f>VLOOKUP($D2992,metadata!$B$2:$S$500,2,0)</f>
        <v>NECHOLS, JR; TAUBER, MJ; TAUBER, CA</v>
      </c>
      <c r="F2992" t="str">
        <f>VLOOKUP($D2992,metadata!$B$2:$S$500,3,0)</f>
        <v>GEOGRAPHICAL VARIABILITY IN ECOPHYSIOLOGICAL TRAITS CONTROLLING DORMANCY IN CHRYSOPA-OCULATA (NEUROPTERA, CHRYSOPIDAE)</v>
      </c>
      <c r="G2992" t="str">
        <f>VLOOKUP($D2992,metadata!$B$2:$S$500,4,0)</f>
        <v>10.1016/0022-1910(87)90131-4</v>
      </c>
      <c r="H2992" t="str">
        <f>VLOOKUP($D2992,metadata!$B$2:$S$500,5,0)</f>
        <v>y</v>
      </c>
      <c r="I2992" t="str">
        <f>VLOOKUP($D2992,metadata!$B$2:$S$500,6,0)</f>
        <v>a</v>
      </c>
      <c r="J2992" t="str">
        <f>VLOOKUP($D2992,metadata!$B$2:$S$500,7,0)</f>
        <v>i</v>
      </c>
      <c r="K2992">
        <f>VLOOKUP($D2992,metadata!$B$2:$S$500,8,0)</f>
        <v>10</v>
      </c>
      <c r="L2992">
        <f>VLOOKUP($D2992,metadata!$B$2:$S$500,9,0)</f>
        <v>5</v>
      </c>
      <c r="M2992" t="str">
        <f>VLOOKUP($D2992,metadata!$B$2:$S$500,10,0)</f>
        <v/>
      </c>
      <c r="N2992" t="str">
        <f>VLOOKUP($D2992,metadata!$B$2:$S$500,11,0)</f>
        <v>chrysopa oculata</v>
      </c>
      <c r="O2992" t="str">
        <f>VLOOKUP($D2992,metadata!$B$2:$S$500,12,0)</f>
        <v>neuroptera</v>
      </c>
      <c r="P2992" t="str">
        <f>VLOOKUP($D2992,metadata!$B$2:$S$500,13,0)</f>
        <v>dinosaur_monument</v>
      </c>
      <c r="Q2992">
        <f>VLOOKUP($D2992,metadata!$B$2:$S$500,14,0)</f>
        <v>40.440556000000001</v>
      </c>
      <c r="R2992">
        <f>VLOOKUP($D2992,metadata!$B$2:$S$500,15,0)</f>
        <v>-109.30111100000001</v>
      </c>
      <c r="S2992" t="str">
        <f>VLOOKUP($D2992,metadata!$B$2:$S$500,16,0)</f>
        <v/>
      </c>
      <c r="T2992">
        <f>VLOOKUP($D2992,metadata!$B$2:$S$500,17,0)</f>
        <v>2438</v>
      </c>
      <c r="U2992" t="str">
        <f>VLOOKUP($D2992,metadata!$B$2:$S$500,18,0)</f>
        <v/>
      </c>
      <c r="V2992">
        <f>VLOOKUP($D2992,metadata!$B$2:$Z$500,19,0)</f>
        <v>27.4</v>
      </c>
      <c r="W2992" t="str">
        <f>VLOOKUP($D2992,metadata!$B$2:$Z$500,20,0)</f>
        <v>accurate</v>
      </c>
      <c r="X2992" t="str">
        <f>VLOOKUP($D2992,metadata!$B$2:$Z$500,21,0)</f>
        <v/>
      </c>
      <c r="Y2992" t="str">
        <f>VLOOKUP($D2992,metadata!$B$2:$Z$500,22,0)</f>
        <v>t65</v>
      </c>
      <c r="Z2992" t="str">
        <f>VLOOKUP($D2992,metadata!$B$2:$Z$500,23,0)</f>
        <v/>
      </c>
      <c r="AA2992" t="str">
        <f>VLOOKUP($D2992,metadata!$B$2:$Z$500,24,0)</f>
        <v/>
      </c>
      <c r="AB2992" t="str">
        <f>VLOOKUP($D2992,metadata!$B$2:$Z$500,25,0)</f>
        <v/>
      </c>
      <c r="AC2992">
        <v>13</v>
      </c>
      <c r="AD2992">
        <v>100</v>
      </c>
      <c r="AE2992">
        <v>11</v>
      </c>
      <c r="AF2992">
        <f>IF(AE2992="",V2992,AE2992)</f>
        <v>11</v>
      </c>
      <c r="AG2992">
        <v>13</v>
      </c>
      <c r="AH2992">
        <v>1987</v>
      </c>
      <c r="AI2992" t="s">
        <v>38</v>
      </c>
      <c r="AJ2992" t="s">
        <v>38</v>
      </c>
    </row>
    <row r="2993" spans="3:36" x14ac:dyDescent="0.3">
      <c r="C2993">
        <v>2993</v>
      </c>
      <c r="D2993" t="str">
        <f t="shared" si="80"/>
        <v>65-dinosaur_monument</v>
      </c>
      <c r="E2993" t="str">
        <f>VLOOKUP($D2993,metadata!$B$2:$S$500,2,0)</f>
        <v>NECHOLS, JR; TAUBER, MJ; TAUBER, CA</v>
      </c>
      <c r="F2993" t="str">
        <f>VLOOKUP($D2993,metadata!$B$2:$S$500,3,0)</f>
        <v>GEOGRAPHICAL VARIABILITY IN ECOPHYSIOLOGICAL TRAITS CONTROLLING DORMANCY IN CHRYSOPA-OCULATA (NEUROPTERA, CHRYSOPIDAE)</v>
      </c>
      <c r="G2993" t="str">
        <f>VLOOKUP($D2993,metadata!$B$2:$S$500,4,0)</f>
        <v>10.1016/0022-1910(87)90131-4</v>
      </c>
      <c r="H2993" t="str">
        <f>VLOOKUP($D2993,metadata!$B$2:$S$500,5,0)</f>
        <v>y</v>
      </c>
      <c r="I2993" t="str">
        <f>VLOOKUP($D2993,metadata!$B$2:$S$500,6,0)</f>
        <v>a</v>
      </c>
      <c r="J2993" t="str">
        <f>VLOOKUP($D2993,metadata!$B$2:$S$500,7,0)</f>
        <v>i</v>
      </c>
      <c r="K2993">
        <f>VLOOKUP($D2993,metadata!$B$2:$S$500,8,0)</f>
        <v>10</v>
      </c>
      <c r="L2993">
        <f>VLOOKUP($D2993,metadata!$B$2:$S$500,9,0)</f>
        <v>5</v>
      </c>
      <c r="M2993" t="str">
        <f>VLOOKUP($D2993,metadata!$B$2:$S$500,10,0)</f>
        <v/>
      </c>
      <c r="N2993" t="str">
        <f>VLOOKUP($D2993,metadata!$B$2:$S$500,11,0)</f>
        <v>chrysopa oculata</v>
      </c>
      <c r="O2993" t="str">
        <f>VLOOKUP($D2993,metadata!$B$2:$S$500,12,0)</f>
        <v>neuroptera</v>
      </c>
      <c r="P2993" t="str">
        <f>VLOOKUP($D2993,metadata!$B$2:$S$500,13,0)</f>
        <v>dinosaur_monument</v>
      </c>
      <c r="Q2993">
        <f>VLOOKUP($D2993,metadata!$B$2:$S$500,14,0)</f>
        <v>40.440556000000001</v>
      </c>
      <c r="R2993">
        <f>VLOOKUP($D2993,metadata!$B$2:$S$500,15,0)</f>
        <v>-109.30111100000001</v>
      </c>
      <c r="S2993" t="str">
        <f>VLOOKUP($D2993,metadata!$B$2:$S$500,16,0)</f>
        <v/>
      </c>
      <c r="T2993">
        <f>VLOOKUP($D2993,metadata!$B$2:$S$500,17,0)</f>
        <v>2438</v>
      </c>
      <c r="U2993" t="str">
        <f>VLOOKUP($D2993,metadata!$B$2:$S$500,18,0)</f>
        <v/>
      </c>
      <c r="V2993">
        <f>VLOOKUP($D2993,metadata!$B$2:$Z$500,19,0)</f>
        <v>27.4</v>
      </c>
      <c r="W2993" t="str">
        <f>VLOOKUP($D2993,metadata!$B$2:$Z$500,20,0)</f>
        <v>accurate</v>
      </c>
      <c r="X2993" t="str">
        <f>VLOOKUP($D2993,metadata!$B$2:$Z$500,21,0)</f>
        <v/>
      </c>
      <c r="Y2993" t="str">
        <f>VLOOKUP($D2993,metadata!$B$2:$Z$500,22,0)</f>
        <v>t65</v>
      </c>
      <c r="Z2993" t="str">
        <f>VLOOKUP($D2993,metadata!$B$2:$Z$500,23,0)</f>
        <v/>
      </c>
      <c r="AA2993" t="str">
        <f>VLOOKUP($D2993,metadata!$B$2:$Z$500,24,0)</f>
        <v/>
      </c>
      <c r="AB2993" t="str">
        <f>VLOOKUP($D2993,metadata!$B$2:$Z$500,25,0)</f>
        <v/>
      </c>
      <c r="AC2993">
        <v>14</v>
      </c>
      <c r="AD2993">
        <v>25</v>
      </c>
      <c r="AE2993">
        <v>12</v>
      </c>
      <c r="AF2993">
        <f>IF(AE2993="",V2993,AE2993)</f>
        <v>12</v>
      </c>
      <c r="AG2993">
        <v>14</v>
      </c>
      <c r="AH2993">
        <v>1987</v>
      </c>
      <c r="AI2993" t="s">
        <v>38</v>
      </c>
      <c r="AJ2993" t="s">
        <v>38</v>
      </c>
    </row>
    <row r="2994" spans="3:36" x14ac:dyDescent="0.3">
      <c r="C2994">
        <v>2994</v>
      </c>
      <c r="D2994" t="str">
        <f t="shared" si="80"/>
        <v>65-dinosaur_monument</v>
      </c>
      <c r="E2994" t="str">
        <f>VLOOKUP($D2994,metadata!$B$2:$S$500,2,0)</f>
        <v>NECHOLS, JR; TAUBER, MJ; TAUBER, CA</v>
      </c>
      <c r="F2994" t="str">
        <f>VLOOKUP($D2994,metadata!$B$2:$S$500,3,0)</f>
        <v>GEOGRAPHICAL VARIABILITY IN ECOPHYSIOLOGICAL TRAITS CONTROLLING DORMANCY IN CHRYSOPA-OCULATA (NEUROPTERA, CHRYSOPIDAE)</v>
      </c>
      <c r="G2994" t="str">
        <f>VLOOKUP($D2994,metadata!$B$2:$S$500,4,0)</f>
        <v>10.1016/0022-1910(87)90131-4</v>
      </c>
      <c r="H2994" t="str">
        <f>VLOOKUP($D2994,metadata!$B$2:$S$500,5,0)</f>
        <v>y</v>
      </c>
      <c r="I2994" t="str">
        <f>VLOOKUP($D2994,metadata!$B$2:$S$500,6,0)</f>
        <v>a</v>
      </c>
      <c r="J2994" t="str">
        <f>VLOOKUP($D2994,metadata!$B$2:$S$500,7,0)</f>
        <v>i</v>
      </c>
      <c r="K2994">
        <f>VLOOKUP($D2994,metadata!$B$2:$S$500,8,0)</f>
        <v>10</v>
      </c>
      <c r="L2994">
        <f>VLOOKUP($D2994,metadata!$B$2:$S$500,9,0)</f>
        <v>5</v>
      </c>
      <c r="M2994" t="str">
        <f>VLOOKUP($D2994,metadata!$B$2:$S$500,10,0)</f>
        <v/>
      </c>
      <c r="N2994" t="str">
        <f>VLOOKUP($D2994,metadata!$B$2:$S$500,11,0)</f>
        <v>chrysopa oculata</v>
      </c>
      <c r="O2994" t="str">
        <f>VLOOKUP($D2994,metadata!$B$2:$S$500,12,0)</f>
        <v>neuroptera</v>
      </c>
      <c r="P2994" t="str">
        <f>VLOOKUP($D2994,metadata!$B$2:$S$500,13,0)</f>
        <v>dinosaur_monument</v>
      </c>
      <c r="Q2994">
        <f>VLOOKUP($D2994,metadata!$B$2:$S$500,14,0)</f>
        <v>40.440556000000001</v>
      </c>
      <c r="R2994">
        <f>VLOOKUP($D2994,metadata!$B$2:$S$500,15,0)</f>
        <v>-109.30111100000001</v>
      </c>
      <c r="S2994" t="str">
        <f>VLOOKUP($D2994,metadata!$B$2:$S$500,16,0)</f>
        <v/>
      </c>
      <c r="T2994">
        <f>VLOOKUP($D2994,metadata!$B$2:$S$500,17,0)</f>
        <v>2438</v>
      </c>
      <c r="U2994" t="str">
        <f>VLOOKUP($D2994,metadata!$B$2:$S$500,18,0)</f>
        <v/>
      </c>
      <c r="V2994">
        <f>VLOOKUP($D2994,metadata!$B$2:$Z$500,19,0)</f>
        <v>27.4</v>
      </c>
      <c r="W2994" t="str">
        <f>VLOOKUP($D2994,metadata!$B$2:$Z$500,20,0)</f>
        <v>accurate</v>
      </c>
      <c r="X2994" t="str">
        <f>VLOOKUP($D2994,metadata!$B$2:$Z$500,21,0)</f>
        <v/>
      </c>
      <c r="Y2994" t="str">
        <f>VLOOKUP($D2994,metadata!$B$2:$Z$500,22,0)</f>
        <v>t65</v>
      </c>
      <c r="Z2994" t="str">
        <f>VLOOKUP($D2994,metadata!$B$2:$Z$500,23,0)</f>
        <v/>
      </c>
      <c r="AA2994" t="str">
        <f>VLOOKUP($D2994,metadata!$B$2:$Z$500,24,0)</f>
        <v/>
      </c>
      <c r="AB2994" t="str">
        <f>VLOOKUP($D2994,metadata!$B$2:$Z$500,25,0)</f>
        <v/>
      </c>
      <c r="AC2994">
        <v>16</v>
      </c>
      <c r="AD2994">
        <v>0</v>
      </c>
      <c r="AE2994">
        <v>11</v>
      </c>
      <c r="AF2994">
        <f>IF(AE2994="",V2994,AE2994)</f>
        <v>11</v>
      </c>
      <c r="AG2994">
        <v>16</v>
      </c>
      <c r="AH2994">
        <v>1987</v>
      </c>
      <c r="AI2994" t="s">
        <v>38</v>
      </c>
      <c r="AJ2994" t="s">
        <v>38</v>
      </c>
    </row>
    <row r="2995" spans="3:36" x14ac:dyDescent="0.3">
      <c r="C2995">
        <v>2995</v>
      </c>
      <c r="D2995" t="str">
        <f t="shared" si="80"/>
        <v>65-loveland</v>
      </c>
      <c r="E2995" t="str">
        <f>VLOOKUP($D2995,metadata!$B$2:$S$500,2,0)</f>
        <v>NECHOLS, JR; TAUBER, MJ; TAUBER, CA</v>
      </c>
      <c r="F2995" t="str">
        <f>VLOOKUP($D2995,metadata!$B$2:$S$500,3,0)</f>
        <v>GEOGRAPHICAL VARIABILITY IN ECOPHYSIOLOGICAL TRAITS CONTROLLING DORMANCY IN CHRYSOPA-OCULATA (NEUROPTERA, CHRYSOPIDAE)</v>
      </c>
      <c r="G2995" t="str">
        <f>VLOOKUP($D2995,metadata!$B$2:$S$500,4,0)</f>
        <v>10.1016/0022-1910(87)90131-4</v>
      </c>
      <c r="H2995" t="str">
        <f>VLOOKUP($D2995,metadata!$B$2:$S$500,5,0)</f>
        <v>y</v>
      </c>
      <c r="I2995" t="str">
        <f>VLOOKUP($D2995,metadata!$B$2:$S$500,6,0)</f>
        <v>a</v>
      </c>
      <c r="J2995" t="str">
        <f>VLOOKUP($D2995,metadata!$B$2:$S$500,7,0)</f>
        <v>i</v>
      </c>
      <c r="K2995">
        <f>VLOOKUP($D2995,metadata!$B$2:$S$500,8,0)</f>
        <v>10</v>
      </c>
      <c r="L2995">
        <f>VLOOKUP($D2995,metadata!$B$2:$S$500,9,0)</f>
        <v>6</v>
      </c>
      <c r="M2995" t="str">
        <f>VLOOKUP($D2995,metadata!$B$2:$S$500,10,0)</f>
        <v/>
      </c>
      <c r="N2995" t="str">
        <f>VLOOKUP($D2995,metadata!$B$2:$S$500,11,0)</f>
        <v>chrysopa oculata</v>
      </c>
      <c r="O2995" t="str">
        <f>VLOOKUP($D2995,metadata!$B$2:$S$500,12,0)</f>
        <v>neuroptera</v>
      </c>
      <c r="P2995" t="str">
        <f>VLOOKUP($D2995,metadata!$B$2:$S$500,13,0)</f>
        <v>loveland</v>
      </c>
      <c r="Q2995">
        <f>VLOOKUP($D2995,metadata!$B$2:$S$500,14,0)</f>
        <v>40.431269</v>
      </c>
      <c r="R2995">
        <f>VLOOKUP($D2995,metadata!$B$2:$S$500,15,0)</f>
        <v>-105.33966100000001</v>
      </c>
      <c r="S2995" t="str">
        <f>VLOOKUP($D2995,metadata!$B$2:$S$500,16,0)</f>
        <v/>
      </c>
      <c r="T2995">
        <f>VLOOKUP($D2995,metadata!$B$2:$S$500,17,0)</f>
        <v>1524</v>
      </c>
      <c r="U2995" t="str">
        <f>VLOOKUP($D2995,metadata!$B$2:$S$500,18,0)</f>
        <v/>
      </c>
      <c r="V2995">
        <f>VLOOKUP($D2995,metadata!$B$2:$Z$500,19,0)</f>
        <v>15.2</v>
      </c>
      <c r="W2995" t="str">
        <f>VLOOKUP($D2995,metadata!$B$2:$Z$500,20,0)</f>
        <v>accurate</v>
      </c>
      <c r="X2995" t="str">
        <f>VLOOKUP($D2995,metadata!$B$2:$Z$500,21,0)</f>
        <v/>
      </c>
      <c r="Y2995" t="str">
        <f>VLOOKUP($D2995,metadata!$B$2:$Z$500,22,0)</f>
        <v>t65</v>
      </c>
      <c r="Z2995" t="str">
        <f>VLOOKUP($D2995,metadata!$B$2:$Z$500,23,0)</f>
        <v/>
      </c>
      <c r="AA2995" t="str">
        <f>VLOOKUP($D2995,metadata!$B$2:$Z$500,24,0)</f>
        <v/>
      </c>
      <c r="AB2995" t="str">
        <f>VLOOKUP($D2995,metadata!$B$2:$Z$500,25,0)</f>
        <v/>
      </c>
      <c r="AC2995">
        <v>10</v>
      </c>
      <c r="AD2995">
        <v>100</v>
      </c>
      <c r="AE2995">
        <v>12</v>
      </c>
      <c r="AF2995">
        <f>IF(AE2995="",V2995,AE2995)</f>
        <v>12</v>
      </c>
      <c r="AG2995">
        <v>10</v>
      </c>
      <c r="AH2995">
        <v>1987</v>
      </c>
      <c r="AI2995" t="s">
        <v>37</v>
      </c>
      <c r="AJ2995" t="s">
        <v>37</v>
      </c>
    </row>
    <row r="2996" spans="3:36" x14ac:dyDescent="0.3">
      <c r="C2996">
        <v>2996</v>
      </c>
      <c r="D2996" t="str">
        <f t="shared" si="80"/>
        <v>65-loveland</v>
      </c>
      <c r="E2996" t="str">
        <f>VLOOKUP($D2996,metadata!$B$2:$S$500,2,0)</f>
        <v>NECHOLS, JR; TAUBER, MJ; TAUBER, CA</v>
      </c>
      <c r="F2996" t="str">
        <f>VLOOKUP($D2996,metadata!$B$2:$S$500,3,0)</f>
        <v>GEOGRAPHICAL VARIABILITY IN ECOPHYSIOLOGICAL TRAITS CONTROLLING DORMANCY IN CHRYSOPA-OCULATA (NEUROPTERA, CHRYSOPIDAE)</v>
      </c>
      <c r="G2996" t="str">
        <f>VLOOKUP($D2996,metadata!$B$2:$S$500,4,0)</f>
        <v>10.1016/0022-1910(87)90131-4</v>
      </c>
      <c r="H2996" t="str">
        <f>VLOOKUP($D2996,metadata!$B$2:$S$500,5,0)</f>
        <v>y</v>
      </c>
      <c r="I2996" t="str">
        <f>VLOOKUP($D2996,metadata!$B$2:$S$500,6,0)</f>
        <v>a</v>
      </c>
      <c r="J2996" t="str">
        <f>VLOOKUP($D2996,metadata!$B$2:$S$500,7,0)</f>
        <v>i</v>
      </c>
      <c r="K2996">
        <f>VLOOKUP($D2996,metadata!$B$2:$S$500,8,0)</f>
        <v>10</v>
      </c>
      <c r="L2996">
        <f>VLOOKUP($D2996,metadata!$B$2:$S$500,9,0)</f>
        <v>6</v>
      </c>
      <c r="M2996" t="str">
        <f>VLOOKUP($D2996,metadata!$B$2:$S$500,10,0)</f>
        <v/>
      </c>
      <c r="N2996" t="str">
        <f>VLOOKUP($D2996,metadata!$B$2:$S$500,11,0)</f>
        <v>chrysopa oculata</v>
      </c>
      <c r="O2996" t="str">
        <f>VLOOKUP($D2996,metadata!$B$2:$S$500,12,0)</f>
        <v>neuroptera</v>
      </c>
      <c r="P2996" t="str">
        <f>VLOOKUP($D2996,metadata!$B$2:$S$500,13,0)</f>
        <v>loveland</v>
      </c>
      <c r="Q2996">
        <f>VLOOKUP($D2996,metadata!$B$2:$S$500,14,0)</f>
        <v>40.431269</v>
      </c>
      <c r="R2996">
        <f>VLOOKUP($D2996,metadata!$B$2:$S$500,15,0)</f>
        <v>-105.33966100000001</v>
      </c>
      <c r="S2996" t="str">
        <f>VLOOKUP($D2996,metadata!$B$2:$S$500,16,0)</f>
        <v/>
      </c>
      <c r="T2996">
        <f>VLOOKUP($D2996,metadata!$B$2:$S$500,17,0)</f>
        <v>1524</v>
      </c>
      <c r="U2996" t="str">
        <f>VLOOKUP($D2996,metadata!$B$2:$S$500,18,0)</f>
        <v/>
      </c>
      <c r="V2996">
        <f>VLOOKUP($D2996,metadata!$B$2:$Z$500,19,0)</f>
        <v>15.2</v>
      </c>
      <c r="W2996" t="str">
        <f>VLOOKUP($D2996,metadata!$B$2:$Z$500,20,0)</f>
        <v>accurate</v>
      </c>
      <c r="X2996" t="str">
        <f>VLOOKUP($D2996,metadata!$B$2:$Z$500,21,0)</f>
        <v/>
      </c>
      <c r="Y2996" t="str">
        <f>VLOOKUP($D2996,metadata!$B$2:$Z$500,22,0)</f>
        <v>t65</v>
      </c>
      <c r="Z2996" t="str">
        <f>VLOOKUP($D2996,metadata!$B$2:$Z$500,23,0)</f>
        <v/>
      </c>
      <c r="AA2996" t="str">
        <f>VLOOKUP($D2996,metadata!$B$2:$Z$500,24,0)</f>
        <v/>
      </c>
      <c r="AB2996" t="str">
        <f>VLOOKUP($D2996,metadata!$B$2:$Z$500,25,0)</f>
        <v/>
      </c>
      <c r="AC2996">
        <v>12</v>
      </c>
      <c r="AD2996">
        <v>86</v>
      </c>
      <c r="AE2996">
        <v>8</v>
      </c>
      <c r="AF2996">
        <f>IF(AE2996="",V2996,AE2996)</f>
        <v>8</v>
      </c>
      <c r="AG2996">
        <v>12</v>
      </c>
      <c r="AH2996">
        <v>1987</v>
      </c>
      <c r="AI2996" t="s">
        <v>37</v>
      </c>
      <c r="AJ2996" t="s">
        <v>37</v>
      </c>
    </row>
    <row r="2997" spans="3:36" x14ac:dyDescent="0.3">
      <c r="C2997">
        <v>2997</v>
      </c>
      <c r="D2997" t="str">
        <f t="shared" si="80"/>
        <v>65-loveland</v>
      </c>
      <c r="E2997" t="str">
        <f>VLOOKUP($D2997,metadata!$B$2:$S$500,2,0)</f>
        <v>NECHOLS, JR; TAUBER, MJ; TAUBER, CA</v>
      </c>
      <c r="F2997" t="str">
        <f>VLOOKUP($D2997,metadata!$B$2:$S$500,3,0)</f>
        <v>GEOGRAPHICAL VARIABILITY IN ECOPHYSIOLOGICAL TRAITS CONTROLLING DORMANCY IN CHRYSOPA-OCULATA (NEUROPTERA, CHRYSOPIDAE)</v>
      </c>
      <c r="G2997" t="str">
        <f>VLOOKUP($D2997,metadata!$B$2:$S$500,4,0)</f>
        <v>10.1016/0022-1910(87)90131-4</v>
      </c>
      <c r="H2997" t="str">
        <f>VLOOKUP($D2997,metadata!$B$2:$S$500,5,0)</f>
        <v>y</v>
      </c>
      <c r="I2997" t="str">
        <f>VLOOKUP($D2997,metadata!$B$2:$S$500,6,0)</f>
        <v>a</v>
      </c>
      <c r="J2997" t="str">
        <f>VLOOKUP($D2997,metadata!$B$2:$S$500,7,0)</f>
        <v>i</v>
      </c>
      <c r="K2997">
        <f>VLOOKUP($D2997,metadata!$B$2:$S$500,8,0)</f>
        <v>10</v>
      </c>
      <c r="L2997">
        <f>VLOOKUP($D2997,metadata!$B$2:$S$500,9,0)</f>
        <v>6</v>
      </c>
      <c r="M2997" t="str">
        <f>VLOOKUP($D2997,metadata!$B$2:$S$500,10,0)</f>
        <v/>
      </c>
      <c r="N2997" t="str">
        <f>VLOOKUP($D2997,metadata!$B$2:$S$500,11,0)</f>
        <v>chrysopa oculata</v>
      </c>
      <c r="O2997" t="str">
        <f>VLOOKUP($D2997,metadata!$B$2:$S$500,12,0)</f>
        <v>neuroptera</v>
      </c>
      <c r="P2997" t="str">
        <f>VLOOKUP($D2997,metadata!$B$2:$S$500,13,0)</f>
        <v>loveland</v>
      </c>
      <c r="Q2997">
        <f>VLOOKUP($D2997,metadata!$B$2:$S$500,14,0)</f>
        <v>40.431269</v>
      </c>
      <c r="R2997">
        <f>VLOOKUP($D2997,metadata!$B$2:$S$500,15,0)</f>
        <v>-105.33966100000001</v>
      </c>
      <c r="S2997" t="str">
        <f>VLOOKUP($D2997,metadata!$B$2:$S$500,16,0)</f>
        <v/>
      </c>
      <c r="T2997">
        <f>VLOOKUP($D2997,metadata!$B$2:$S$500,17,0)</f>
        <v>1524</v>
      </c>
      <c r="U2997" t="str">
        <f>VLOOKUP($D2997,metadata!$B$2:$S$500,18,0)</f>
        <v/>
      </c>
      <c r="V2997">
        <f>VLOOKUP($D2997,metadata!$B$2:$Z$500,19,0)</f>
        <v>15.2</v>
      </c>
      <c r="W2997" t="str">
        <f>VLOOKUP($D2997,metadata!$B$2:$Z$500,20,0)</f>
        <v>accurate</v>
      </c>
      <c r="X2997" t="str">
        <f>VLOOKUP($D2997,metadata!$B$2:$Z$500,21,0)</f>
        <v/>
      </c>
      <c r="Y2997" t="str">
        <f>VLOOKUP($D2997,metadata!$B$2:$Z$500,22,0)</f>
        <v>t65</v>
      </c>
      <c r="Z2997" t="str">
        <f>VLOOKUP($D2997,metadata!$B$2:$Z$500,23,0)</f>
        <v/>
      </c>
      <c r="AA2997" t="str">
        <f>VLOOKUP($D2997,metadata!$B$2:$Z$500,24,0)</f>
        <v/>
      </c>
      <c r="AB2997" t="str">
        <f>VLOOKUP($D2997,metadata!$B$2:$Z$500,25,0)</f>
        <v/>
      </c>
      <c r="AC2997">
        <v>13</v>
      </c>
      <c r="AD2997">
        <v>93</v>
      </c>
      <c r="AE2997">
        <v>6</v>
      </c>
      <c r="AF2997">
        <f>IF(AE2997="",V2997,AE2997)</f>
        <v>6</v>
      </c>
      <c r="AG2997">
        <v>13</v>
      </c>
      <c r="AH2997">
        <v>1987</v>
      </c>
      <c r="AI2997" t="s">
        <v>37</v>
      </c>
      <c r="AJ2997" t="s">
        <v>37</v>
      </c>
    </row>
    <row r="2998" spans="3:36" x14ac:dyDescent="0.3">
      <c r="C2998">
        <v>2998</v>
      </c>
      <c r="D2998" t="str">
        <f t="shared" si="80"/>
        <v>65-loveland</v>
      </c>
      <c r="E2998" t="str">
        <f>VLOOKUP($D2998,metadata!$B$2:$S$500,2,0)</f>
        <v>NECHOLS, JR; TAUBER, MJ; TAUBER, CA</v>
      </c>
      <c r="F2998" t="str">
        <f>VLOOKUP($D2998,metadata!$B$2:$S$500,3,0)</f>
        <v>GEOGRAPHICAL VARIABILITY IN ECOPHYSIOLOGICAL TRAITS CONTROLLING DORMANCY IN CHRYSOPA-OCULATA (NEUROPTERA, CHRYSOPIDAE)</v>
      </c>
      <c r="G2998" t="str">
        <f>VLOOKUP($D2998,metadata!$B$2:$S$500,4,0)</f>
        <v>10.1016/0022-1910(87)90131-4</v>
      </c>
      <c r="H2998" t="str">
        <f>VLOOKUP($D2998,metadata!$B$2:$S$500,5,0)</f>
        <v>y</v>
      </c>
      <c r="I2998" t="str">
        <f>VLOOKUP($D2998,metadata!$B$2:$S$500,6,0)</f>
        <v>a</v>
      </c>
      <c r="J2998" t="str">
        <f>VLOOKUP($D2998,metadata!$B$2:$S$500,7,0)</f>
        <v>i</v>
      </c>
      <c r="K2998">
        <f>VLOOKUP($D2998,metadata!$B$2:$S$500,8,0)</f>
        <v>10</v>
      </c>
      <c r="L2998">
        <f>VLOOKUP($D2998,metadata!$B$2:$S$500,9,0)</f>
        <v>6</v>
      </c>
      <c r="M2998" t="str">
        <f>VLOOKUP($D2998,metadata!$B$2:$S$500,10,0)</f>
        <v/>
      </c>
      <c r="N2998" t="str">
        <f>VLOOKUP($D2998,metadata!$B$2:$S$500,11,0)</f>
        <v>chrysopa oculata</v>
      </c>
      <c r="O2998" t="str">
        <f>VLOOKUP($D2998,metadata!$B$2:$S$500,12,0)</f>
        <v>neuroptera</v>
      </c>
      <c r="P2998" t="str">
        <f>VLOOKUP($D2998,metadata!$B$2:$S$500,13,0)</f>
        <v>loveland</v>
      </c>
      <c r="Q2998">
        <f>VLOOKUP($D2998,metadata!$B$2:$S$500,14,0)</f>
        <v>40.431269</v>
      </c>
      <c r="R2998">
        <f>VLOOKUP($D2998,metadata!$B$2:$S$500,15,0)</f>
        <v>-105.33966100000001</v>
      </c>
      <c r="S2998" t="str">
        <f>VLOOKUP($D2998,metadata!$B$2:$S$500,16,0)</f>
        <v/>
      </c>
      <c r="T2998">
        <f>VLOOKUP($D2998,metadata!$B$2:$S$500,17,0)</f>
        <v>1524</v>
      </c>
      <c r="U2998" t="str">
        <f>VLOOKUP($D2998,metadata!$B$2:$S$500,18,0)</f>
        <v/>
      </c>
      <c r="V2998">
        <f>VLOOKUP($D2998,metadata!$B$2:$Z$500,19,0)</f>
        <v>15.2</v>
      </c>
      <c r="W2998" t="str">
        <f>VLOOKUP($D2998,metadata!$B$2:$Z$500,20,0)</f>
        <v>accurate</v>
      </c>
      <c r="X2998" t="str">
        <f>VLOOKUP($D2998,metadata!$B$2:$Z$500,21,0)</f>
        <v/>
      </c>
      <c r="Y2998" t="str">
        <f>VLOOKUP($D2998,metadata!$B$2:$Z$500,22,0)</f>
        <v>t65</v>
      </c>
      <c r="Z2998" t="str">
        <f>VLOOKUP($D2998,metadata!$B$2:$Z$500,23,0)</f>
        <v/>
      </c>
      <c r="AA2998" t="str">
        <f>VLOOKUP($D2998,metadata!$B$2:$Z$500,24,0)</f>
        <v/>
      </c>
      <c r="AB2998" t="str">
        <f>VLOOKUP($D2998,metadata!$B$2:$Z$500,25,0)</f>
        <v/>
      </c>
      <c r="AC2998">
        <v>14</v>
      </c>
      <c r="AD2998">
        <v>10</v>
      </c>
      <c r="AE2998">
        <v>8</v>
      </c>
      <c r="AF2998">
        <f>IF(AE2998="",V2998,AE2998)</f>
        <v>8</v>
      </c>
      <c r="AG2998">
        <v>14</v>
      </c>
      <c r="AH2998">
        <v>1987</v>
      </c>
      <c r="AI2998" t="s">
        <v>37</v>
      </c>
      <c r="AJ2998" t="s">
        <v>37</v>
      </c>
    </row>
    <row r="2999" spans="3:36" x14ac:dyDescent="0.3">
      <c r="C2999">
        <v>2999</v>
      </c>
      <c r="D2999" t="str">
        <f t="shared" si="80"/>
        <v>65-loveland</v>
      </c>
      <c r="E2999" t="str">
        <f>VLOOKUP($D2999,metadata!$B$2:$S$500,2,0)</f>
        <v>NECHOLS, JR; TAUBER, MJ; TAUBER, CA</v>
      </c>
      <c r="F2999" t="str">
        <f>VLOOKUP($D2999,metadata!$B$2:$S$500,3,0)</f>
        <v>GEOGRAPHICAL VARIABILITY IN ECOPHYSIOLOGICAL TRAITS CONTROLLING DORMANCY IN CHRYSOPA-OCULATA (NEUROPTERA, CHRYSOPIDAE)</v>
      </c>
      <c r="G2999" t="str">
        <f>VLOOKUP($D2999,metadata!$B$2:$S$500,4,0)</f>
        <v>10.1016/0022-1910(87)90131-4</v>
      </c>
      <c r="H2999" t="str">
        <f>VLOOKUP($D2999,metadata!$B$2:$S$500,5,0)</f>
        <v>y</v>
      </c>
      <c r="I2999" t="str">
        <f>VLOOKUP($D2999,metadata!$B$2:$S$500,6,0)</f>
        <v>a</v>
      </c>
      <c r="J2999" t="str">
        <f>VLOOKUP($D2999,metadata!$B$2:$S$500,7,0)</f>
        <v>i</v>
      </c>
      <c r="K2999">
        <f>VLOOKUP($D2999,metadata!$B$2:$S$500,8,0)</f>
        <v>10</v>
      </c>
      <c r="L2999">
        <f>VLOOKUP($D2999,metadata!$B$2:$S$500,9,0)</f>
        <v>6</v>
      </c>
      <c r="M2999" t="str">
        <f>VLOOKUP($D2999,metadata!$B$2:$S$500,10,0)</f>
        <v/>
      </c>
      <c r="N2999" t="str">
        <f>VLOOKUP($D2999,metadata!$B$2:$S$500,11,0)</f>
        <v>chrysopa oculata</v>
      </c>
      <c r="O2999" t="str">
        <f>VLOOKUP($D2999,metadata!$B$2:$S$500,12,0)</f>
        <v>neuroptera</v>
      </c>
      <c r="P2999" t="str">
        <f>VLOOKUP($D2999,metadata!$B$2:$S$500,13,0)</f>
        <v>loveland</v>
      </c>
      <c r="Q2999">
        <f>VLOOKUP($D2999,metadata!$B$2:$S$500,14,0)</f>
        <v>40.431269</v>
      </c>
      <c r="R2999">
        <f>VLOOKUP($D2999,metadata!$B$2:$S$500,15,0)</f>
        <v>-105.33966100000001</v>
      </c>
      <c r="S2999" t="str">
        <f>VLOOKUP($D2999,metadata!$B$2:$S$500,16,0)</f>
        <v/>
      </c>
      <c r="T2999">
        <f>VLOOKUP($D2999,metadata!$B$2:$S$500,17,0)</f>
        <v>1524</v>
      </c>
      <c r="U2999" t="str">
        <f>VLOOKUP($D2999,metadata!$B$2:$S$500,18,0)</f>
        <v/>
      </c>
      <c r="V2999">
        <f>VLOOKUP($D2999,metadata!$B$2:$Z$500,19,0)</f>
        <v>15.2</v>
      </c>
      <c r="W2999" t="str">
        <f>VLOOKUP($D2999,metadata!$B$2:$Z$500,20,0)</f>
        <v>accurate</v>
      </c>
      <c r="X2999" t="str">
        <f>VLOOKUP($D2999,metadata!$B$2:$Z$500,21,0)</f>
        <v/>
      </c>
      <c r="Y2999" t="str">
        <f>VLOOKUP($D2999,metadata!$B$2:$Z$500,22,0)</f>
        <v>t65</v>
      </c>
      <c r="Z2999" t="str">
        <f>VLOOKUP($D2999,metadata!$B$2:$Z$500,23,0)</f>
        <v/>
      </c>
      <c r="AA2999" t="str">
        <f>VLOOKUP($D2999,metadata!$B$2:$Z$500,24,0)</f>
        <v/>
      </c>
      <c r="AB2999" t="str">
        <f>VLOOKUP($D2999,metadata!$B$2:$Z$500,25,0)</f>
        <v/>
      </c>
      <c r="AC2999">
        <v>15</v>
      </c>
      <c r="AD2999">
        <v>0</v>
      </c>
      <c r="AE2999">
        <v>8</v>
      </c>
      <c r="AF2999">
        <f>IF(AE2999="",V2999,AE2999)</f>
        <v>8</v>
      </c>
      <c r="AG2999">
        <v>15</v>
      </c>
      <c r="AH2999">
        <v>1987</v>
      </c>
      <c r="AI2999" t="s">
        <v>37</v>
      </c>
      <c r="AJ2999" t="s">
        <v>37</v>
      </c>
    </row>
    <row r="3000" spans="3:36" x14ac:dyDescent="0.3">
      <c r="C3000">
        <v>3000</v>
      </c>
      <c r="D3000" t="str">
        <f t="shared" si="80"/>
        <v>65-loveland</v>
      </c>
      <c r="E3000" t="str">
        <f>VLOOKUP($D3000,metadata!$B$2:$S$500,2,0)</f>
        <v>NECHOLS, JR; TAUBER, MJ; TAUBER, CA</v>
      </c>
      <c r="F3000" t="str">
        <f>VLOOKUP($D3000,metadata!$B$2:$S$500,3,0)</f>
        <v>GEOGRAPHICAL VARIABILITY IN ECOPHYSIOLOGICAL TRAITS CONTROLLING DORMANCY IN CHRYSOPA-OCULATA (NEUROPTERA, CHRYSOPIDAE)</v>
      </c>
      <c r="G3000" t="str">
        <f>VLOOKUP($D3000,metadata!$B$2:$S$500,4,0)</f>
        <v>10.1016/0022-1910(87)90131-4</v>
      </c>
      <c r="H3000" t="str">
        <f>VLOOKUP($D3000,metadata!$B$2:$S$500,5,0)</f>
        <v>y</v>
      </c>
      <c r="I3000" t="str">
        <f>VLOOKUP($D3000,metadata!$B$2:$S$500,6,0)</f>
        <v>a</v>
      </c>
      <c r="J3000" t="str">
        <f>VLOOKUP($D3000,metadata!$B$2:$S$500,7,0)</f>
        <v>i</v>
      </c>
      <c r="K3000">
        <f>VLOOKUP($D3000,metadata!$B$2:$S$500,8,0)</f>
        <v>10</v>
      </c>
      <c r="L3000">
        <f>VLOOKUP($D3000,metadata!$B$2:$S$500,9,0)</f>
        <v>6</v>
      </c>
      <c r="M3000" t="str">
        <f>VLOOKUP($D3000,metadata!$B$2:$S$500,10,0)</f>
        <v/>
      </c>
      <c r="N3000" t="str">
        <f>VLOOKUP($D3000,metadata!$B$2:$S$500,11,0)</f>
        <v>chrysopa oculata</v>
      </c>
      <c r="O3000" t="str">
        <f>VLOOKUP($D3000,metadata!$B$2:$S$500,12,0)</f>
        <v>neuroptera</v>
      </c>
      <c r="P3000" t="str">
        <f>VLOOKUP($D3000,metadata!$B$2:$S$500,13,0)</f>
        <v>loveland</v>
      </c>
      <c r="Q3000">
        <f>VLOOKUP($D3000,metadata!$B$2:$S$500,14,0)</f>
        <v>40.431269</v>
      </c>
      <c r="R3000">
        <f>VLOOKUP($D3000,metadata!$B$2:$S$500,15,0)</f>
        <v>-105.33966100000001</v>
      </c>
      <c r="S3000" t="str">
        <f>VLOOKUP($D3000,metadata!$B$2:$S$500,16,0)</f>
        <v/>
      </c>
      <c r="T3000">
        <f>VLOOKUP($D3000,metadata!$B$2:$S$500,17,0)</f>
        <v>1524</v>
      </c>
      <c r="U3000" t="str">
        <f>VLOOKUP($D3000,metadata!$B$2:$S$500,18,0)</f>
        <v/>
      </c>
      <c r="V3000">
        <f>VLOOKUP($D3000,metadata!$B$2:$Z$500,19,0)</f>
        <v>15.2</v>
      </c>
      <c r="W3000" t="str">
        <f>VLOOKUP($D3000,metadata!$B$2:$Z$500,20,0)</f>
        <v>accurate</v>
      </c>
      <c r="X3000" t="str">
        <f>VLOOKUP($D3000,metadata!$B$2:$Z$500,21,0)</f>
        <v/>
      </c>
      <c r="Y3000" t="str">
        <f>VLOOKUP($D3000,metadata!$B$2:$Z$500,22,0)</f>
        <v>t65</v>
      </c>
      <c r="Z3000" t="str">
        <f>VLOOKUP($D3000,metadata!$B$2:$Z$500,23,0)</f>
        <v/>
      </c>
      <c r="AA3000" t="str">
        <f>VLOOKUP($D3000,metadata!$B$2:$Z$500,24,0)</f>
        <v/>
      </c>
      <c r="AB3000" t="str">
        <f>VLOOKUP($D3000,metadata!$B$2:$Z$500,25,0)</f>
        <v/>
      </c>
      <c r="AC3000">
        <v>16</v>
      </c>
      <c r="AD3000">
        <v>0</v>
      </c>
      <c r="AE3000">
        <v>8</v>
      </c>
      <c r="AF3000">
        <f>IF(AE3000="",V3000,AE3000)</f>
        <v>8</v>
      </c>
      <c r="AG3000">
        <v>16</v>
      </c>
      <c r="AH3000">
        <v>1987</v>
      </c>
      <c r="AI3000" t="s">
        <v>37</v>
      </c>
      <c r="AJ3000" t="s">
        <v>37</v>
      </c>
    </row>
    <row r="3001" spans="3:36" x14ac:dyDescent="0.3">
      <c r="C3001">
        <v>3001</v>
      </c>
      <c r="D3001" t="str">
        <f t="shared" si="80"/>
        <v>65-manhattan</v>
      </c>
      <c r="E3001" t="str">
        <f>VLOOKUP($D3001,metadata!$B$2:$S$500,2,0)</f>
        <v>NECHOLS, JR; TAUBER, MJ; TAUBER, CA</v>
      </c>
      <c r="F3001" t="str">
        <f>VLOOKUP($D3001,metadata!$B$2:$S$500,3,0)</f>
        <v>GEOGRAPHICAL VARIABILITY IN ECOPHYSIOLOGICAL TRAITS CONTROLLING DORMANCY IN CHRYSOPA-OCULATA (NEUROPTERA, CHRYSOPIDAE)</v>
      </c>
      <c r="G3001" t="str">
        <f>VLOOKUP($D3001,metadata!$B$2:$S$500,4,0)</f>
        <v>10.1016/0022-1910(87)90131-4</v>
      </c>
      <c r="H3001" t="str">
        <f>VLOOKUP($D3001,metadata!$B$2:$S$500,5,0)</f>
        <v>y</v>
      </c>
      <c r="I3001" t="str">
        <f>VLOOKUP($D3001,metadata!$B$2:$S$500,6,0)</f>
        <v>a</v>
      </c>
      <c r="J3001" t="str">
        <f>VLOOKUP($D3001,metadata!$B$2:$S$500,7,0)</f>
        <v>i</v>
      </c>
      <c r="K3001">
        <f>VLOOKUP($D3001,metadata!$B$2:$S$500,8,0)</f>
        <v>10</v>
      </c>
      <c r="L3001">
        <f>VLOOKUP($D3001,metadata!$B$2:$S$500,9,0)</f>
        <v>6</v>
      </c>
      <c r="M3001" t="str">
        <f>VLOOKUP($D3001,metadata!$B$2:$S$500,10,0)</f>
        <v/>
      </c>
      <c r="N3001" t="str">
        <f>VLOOKUP($D3001,metadata!$B$2:$S$500,11,0)</f>
        <v>chrysopa oculata</v>
      </c>
      <c r="O3001" t="str">
        <f>VLOOKUP($D3001,metadata!$B$2:$S$500,12,0)</f>
        <v>neuroptera</v>
      </c>
      <c r="P3001" t="str">
        <f>VLOOKUP($D3001,metadata!$B$2:$S$500,13,0)</f>
        <v>manhattan</v>
      </c>
      <c r="Q3001">
        <f>VLOOKUP($D3001,metadata!$B$2:$S$500,14,0)</f>
        <v>39.113056</v>
      </c>
      <c r="R3001">
        <f>VLOOKUP($D3001,metadata!$B$2:$S$500,15,0)</f>
        <v>-96.628056000000001</v>
      </c>
      <c r="S3001" t="str">
        <f>VLOOKUP($D3001,metadata!$B$2:$S$500,16,0)</f>
        <v/>
      </c>
      <c r="T3001">
        <f>VLOOKUP($D3001,metadata!$B$2:$S$500,17,0)</f>
        <v>325</v>
      </c>
      <c r="U3001" t="str">
        <f>VLOOKUP($D3001,metadata!$B$2:$S$500,18,0)</f>
        <v/>
      </c>
      <c r="V3001">
        <f>VLOOKUP($D3001,metadata!$B$2:$Z$500,19,0)</f>
        <v>34.799999999999997</v>
      </c>
      <c r="W3001" t="str">
        <f>VLOOKUP($D3001,metadata!$B$2:$Z$500,20,0)</f>
        <v>accurate</v>
      </c>
      <c r="X3001" t="str">
        <f>VLOOKUP($D3001,metadata!$B$2:$Z$500,21,0)</f>
        <v/>
      </c>
      <c r="Y3001" t="str">
        <f>VLOOKUP($D3001,metadata!$B$2:$Z$500,22,0)</f>
        <v>t65</v>
      </c>
      <c r="Z3001" t="str">
        <f>VLOOKUP($D3001,metadata!$B$2:$Z$500,23,0)</f>
        <v/>
      </c>
      <c r="AA3001" t="str">
        <f>VLOOKUP($D3001,metadata!$B$2:$Z$500,24,0)</f>
        <v/>
      </c>
      <c r="AB3001" t="str">
        <f>VLOOKUP($D3001,metadata!$B$2:$Z$500,25,0)</f>
        <v/>
      </c>
      <c r="AC3001">
        <v>10</v>
      </c>
      <c r="AD3001">
        <v>100</v>
      </c>
      <c r="AF3001">
        <f>IF(AE3001="",V3001,AE3001)</f>
        <v>34.799999999999997</v>
      </c>
      <c r="AG3001">
        <v>10</v>
      </c>
      <c r="AH3001">
        <v>1987</v>
      </c>
      <c r="AI3001" t="s">
        <v>38</v>
      </c>
      <c r="AJ3001" t="s">
        <v>38</v>
      </c>
    </row>
    <row r="3002" spans="3:36" x14ac:dyDescent="0.3">
      <c r="C3002">
        <v>3002</v>
      </c>
      <c r="D3002" t="str">
        <f t="shared" si="80"/>
        <v>65-manhattan</v>
      </c>
      <c r="E3002" t="str">
        <f>VLOOKUP($D3002,metadata!$B$2:$S$500,2,0)</f>
        <v>NECHOLS, JR; TAUBER, MJ; TAUBER, CA</v>
      </c>
      <c r="F3002" t="str">
        <f>VLOOKUP($D3002,metadata!$B$2:$S$500,3,0)</f>
        <v>GEOGRAPHICAL VARIABILITY IN ECOPHYSIOLOGICAL TRAITS CONTROLLING DORMANCY IN CHRYSOPA-OCULATA (NEUROPTERA, CHRYSOPIDAE)</v>
      </c>
      <c r="G3002" t="str">
        <f>VLOOKUP($D3002,metadata!$B$2:$S$500,4,0)</f>
        <v>10.1016/0022-1910(87)90131-4</v>
      </c>
      <c r="H3002" t="str">
        <f>VLOOKUP($D3002,metadata!$B$2:$S$500,5,0)</f>
        <v>y</v>
      </c>
      <c r="I3002" t="str">
        <f>VLOOKUP($D3002,metadata!$B$2:$S$500,6,0)</f>
        <v>a</v>
      </c>
      <c r="J3002" t="str">
        <f>VLOOKUP($D3002,metadata!$B$2:$S$500,7,0)</f>
        <v>i</v>
      </c>
      <c r="K3002">
        <f>VLOOKUP($D3002,metadata!$B$2:$S$500,8,0)</f>
        <v>10</v>
      </c>
      <c r="L3002">
        <f>VLOOKUP($D3002,metadata!$B$2:$S$500,9,0)</f>
        <v>6</v>
      </c>
      <c r="M3002" t="str">
        <f>VLOOKUP($D3002,metadata!$B$2:$S$500,10,0)</f>
        <v/>
      </c>
      <c r="N3002" t="str">
        <f>VLOOKUP($D3002,metadata!$B$2:$S$500,11,0)</f>
        <v>chrysopa oculata</v>
      </c>
      <c r="O3002" t="str">
        <f>VLOOKUP($D3002,metadata!$B$2:$S$500,12,0)</f>
        <v>neuroptera</v>
      </c>
      <c r="P3002" t="str">
        <f>VLOOKUP($D3002,metadata!$B$2:$S$500,13,0)</f>
        <v>manhattan</v>
      </c>
      <c r="Q3002">
        <f>VLOOKUP($D3002,metadata!$B$2:$S$500,14,0)</f>
        <v>39.113056</v>
      </c>
      <c r="R3002">
        <f>VLOOKUP($D3002,metadata!$B$2:$S$500,15,0)</f>
        <v>-96.628056000000001</v>
      </c>
      <c r="S3002" t="str">
        <f>VLOOKUP($D3002,metadata!$B$2:$S$500,16,0)</f>
        <v/>
      </c>
      <c r="T3002">
        <f>VLOOKUP($D3002,metadata!$B$2:$S$500,17,0)</f>
        <v>325</v>
      </c>
      <c r="U3002" t="str">
        <f>VLOOKUP($D3002,metadata!$B$2:$S$500,18,0)</f>
        <v/>
      </c>
      <c r="V3002">
        <f>VLOOKUP($D3002,metadata!$B$2:$Z$500,19,0)</f>
        <v>34.799999999999997</v>
      </c>
      <c r="W3002" t="str">
        <f>VLOOKUP($D3002,metadata!$B$2:$Z$500,20,0)</f>
        <v>accurate</v>
      </c>
      <c r="X3002" t="str">
        <f>VLOOKUP($D3002,metadata!$B$2:$Z$500,21,0)</f>
        <v/>
      </c>
      <c r="Y3002" t="str">
        <f>VLOOKUP($D3002,metadata!$B$2:$Z$500,22,0)</f>
        <v>t65</v>
      </c>
      <c r="Z3002" t="str">
        <f>VLOOKUP($D3002,metadata!$B$2:$Z$500,23,0)</f>
        <v/>
      </c>
      <c r="AA3002" t="str">
        <f>VLOOKUP($D3002,metadata!$B$2:$Z$500,24,0)</f>
        <v/>
      </c>
      <c r="AB3002" t="str">
        <f>VLOOKUP($D3002,metadata!$B$2:$Z$500,25,0)</f>
        <v/>
      </c>
      <c r="AC3002">
        <v>12</v>
      </c>
      <c r="AD3002">
        <v>100</v>
      </c>
      <c r="AF3002">
        <f>IF(AE3002="",V3002,AE3002)</f>
        <v>34.799999999999997</v>
      </c>
      <c r="AG3002">
        <v>12</v>
      </c>
      <c r="AH3002">
        <v>1987</v>
      </c>
      <c r="AI3002" t="s">
        <v>38</v>
      </c>
      <c r="AJ3002" t="s">
        <v>38</v>
      </c>
    </row>
    <row r="3003" spans="3:36" x14ac:dyDescent="0.3">
      <c r="C3003">
        <v>3003</v>
      </c>
      <c r="D3003" t="str">
        <f t="shared" si="80"/>
        <v>65-manhattan</v>
      </c>
      <c r="E3003" t="str">
        <f>VLOOKUP($D3003,metadata!$B$2:$S$500,2,0)</f>
        <v>NECHOLS, JR; TAUBER, MJ; TAUBER, CA</v>
      </c>
      <c r="F3003" t="str">
        <f>VLOOKUP($D3003,metadata!$B$2:$S$500,3,0)</f>
        <v>GEOGRAPHICAL VARIABILITY IN ECOPHYSIOLOGICAL TRAITS CONTROLLING DORMANCY IN CHRYSOPA-OCULATA (NEUROPTERA, CHRYSOPIDAE)</v>
      </c>
      <c r="G3003" t="str">
        <f>VLOOKUP($D3003,metadata!$B$2:$S$500,4,0)</f>
        <v>10.1016/0022-1910(87)90131-4</v>
      </c>
      <c r="H3003" t="str">
        <f>VLOOKUP($D3003,metadata!$B$2:$S$500,5,0)</f>
        <v>y</v>
      </c>
      <c r="I3003" t="str">
        <f>VLOOKUP($D3003,metadata!$B$2:$S$500,6,0)</f>
        <v>a</v>
      </c>
      <c r="J3003" t="str">
        <f>VLOOKUP($D3003,metadata!$B$2:$S$500,7,0)</f>
        <v>i</v>
      </c>
      <c r="K3003">
        <f>VLOOKUP($D3003,metadata!$B$2:$S$500,8,0)</f>
        <v>10</v>
      </c>
      <c r="L3003">
        <f>VLOOKUP($D3003,metadata!$B$2:$S$500,9,0)</f>
        <v>6</v>
      </c>
      <c r="M3003" t="str">
        <f>VLOOKUP($D3003,metadata!$B$2:$S$500,10,0)</f>
        <v/>
      </c>
      <c r="N3003" t="str">
        <f>VLOOKUP($D3003,metadata!$B$2:$S$500,11,0)</f>
        <v>chrysopa oculata</v>
      </c>
      <c r="O3003" t="str">
        <f>VLOOKUP($D3003,metadata!$B$2:$S$500,12,0)</f>
        <v>neuroptera</v>
      </c>
      <c r="P3003" t="str">
        <f>VLOOKUP($D3003,metadata!$B$2:$S$500,13,0)</f>
        <v>manhattan</v>
      </c>
      <c r="Q3003">
        <f>VLOOKUP($D3003,metadata!$B$2:$S$500,14,0)</f>
        <v>39.113056</v>
      </c>
      <c r="R3003">
        <f>VLOOKUP($D3003,metadata!$B$2:$S$500,15,0)</f>
        <v>-96.628056000000001</v>
      </c>
      <c r="S3003" t="str">
        <f>VLOOKUP($D3003,metadata!$B$2:$S$500,16,0)</f>
        <v/>
      </c>
      <c r="T3003">
        <f>VLOOKUP($D3003,metadata!$B$2:$S$500,17,0)</f>
        <v>325</v>
      </c>
      <c r="U3003" t="str">
        <f>VLOOKUP($D3003,metadata!$B$2:$S$500,18,0)</f>
        <v/>
      </c>
      <c r="V3003">
        <f>VLOOKUP($D3003,metadata!$B$2:$Z$500,19,0)</f>
        <v>34.799999999999997</v>
      </c>
      <c r="W3003" t="str">
        <f>VLOOKUP($D3003,metadata!$B$2:$Z$500,20,0)</f>
        <v>accurate</v>
      </c>
      <c r="X3003" t="str">
        <f>VLOOKUP($D3003,metadata!$B$2:$Z$500,21,0)</f>
        <v/>
      </c>
      <c r="Y3003" t="str">
        <f>VLOOKUP($D3003,metadata!$B$2:$Z$500,22,0)</f>
        <v>t65</v>
      </c>
      <c r="Z3003" t="str">
        <f>VLOOKUP($D3003,metadata!$B$2:$Z$500,23,0)</f>
        <v/>
      </c>
      <c r="AA3003" t="str">
        <f>VLOOKUP($D3003,metadata!$B$2:$Z$500,24,0)</f>
        <v/>
      </c>
      <c r="AB3003" t="str">
        <f>VLOOKUP($D3003,metadata!$B$2:$Z$500,25,0)</f>
        <v/>
      </c>
      <c r="AC3003">
        <v>13</v>
      </c>
      <c r="AD3003">
        <v>13</v>
      </c>
      <c r="AF3003">
        <f>IF(AE3003="",V3003,AE3003)</f>
        <v>34.799999999999997</v>
      </c>
      <c r="AG3003">
        <v>13</v>
      </c>
      <c r="AH3003">
        <v>1987</v>
      </c>
      <c r="AI3003" t="s">
        <v>38</v>
      </c>
      <c r="AJ3003" t="s">
        <v>38</v>
      </c>
    </row>
    <row r="3004" spans="3:36" x14ac:dyDescent="0.3">
      <c r="C3004">
        <v>3004</v>
      </c>
      <c r="D3004" t="str">
        <f t="shared" si="80"/>
        <v>65-manhattan</v>
      </c>
      <c r="E3004" t="str">
        <f>VLOOKUP($D3004,metadata!$B$2:$S$500,2,0)</f>
        <v>NECHOLS, JR; TAUBER, MJ; TAUBER, CA</v>
      </c>
      <c r="F3004" t="str">
        <f>VLOOKUP($D3004,metadata!$B$2:$S$500,3,0)</f>
        <v>GEOGRAPHICAL VARIABILITY IN ECOPHYSIOLOGICAL TRAITS CONTROLLING DORMANCY IN CHRYSOPA-OCULATA (NEUROPTERA, CHRYSOPIDAE)</v>
      </c>
      <c r="G3004" t="str">
        <f>VLOOKUP($D3004,metadata!$B$2:$S$500,4,0)</f>
        <v>10.1016/0022-1910(87)90131-4</v>
      </c>
      <c r="H3004" t="str">
        <f>VLOOKUP($D3004,metadata!$B$2:$S$500,5,0)</f>
        <v>y</v>
      </c>
      <c r="I3004" t="str">
        <f>VLOOKUP($D3004,metadata!$B$2:$S$500,6,0)</f>
        <v>a</v>
      </c>
      <c r="J3004" t="str">
        <f>VLOOKUP($D3004,metadata!$B$2:$S$500,7,0)</f>
        <v>i</v>
      </c>
      <c r="K3004">
        <f>VLOOKUP($D3004,metadata!$B$2:$S$500,8,0)</f>
        <v>10</v>
      </c>
      <c r="L3004">
        <f>VLOOKUP($D3004,metadata!$B$2:$S$500,9,0)</f>
        <v>6</v>
      </c>
      <c r="M3004" t="str">
        <f>VLOOKUP($D3004,metadata!$B$2:$S$500,10,0)</f>
        <v/>
      </c>
      <c r="N3004" t="str">
        <f>VLOOKUP($D3004,metadata!$B$2:$S$500,11,0)</f>
        <v>chrysopa oculata</v>
      </c>
      <c r="O3004" t="str">
        <f>VLOOKUP($D3004,metadata!$B$2:$S$500,12,0)</f>
        <v>neuroptera</v>
      </c>
      <c r="P3004" t="str">
        <f>VLOOKUP($D3004,metadata!$B$2:$S$500,13,0)</f>
        <v>manhattan</v>
      </c>
      <c r="Q3004">
        <f>VLOOKUP($D3004,metadata!$B$2:$S$500,14,0)</f>
        <v>39.113056</v>
      </c>
      <c r="R3004">
        <f>VLOOKUP($D3004,metadata!$B$2:$S$500,15,0)</f>
        <v>-96.628056000000001</v>
      </c>
      <c r="S3004" t="str">
        <f>VLOOKUP($D3004,metadata!$B$2:$S$500,16,0)</f>
        <v/>
      </c>
      <c r="T3004">
        <f>VLOOKUP($D3004,metadata!$B$2:$S$500,17,0)</f>
        <v>325</v>
      </c>
      <c r="U3004" t="str">
        <f>VLOOKUP($D3004,metadata!$B$2:$S$500,18,0)</f>
        <v/>
      </c>
      <c r="V3004">
        <f>VLOOKUP($D3004,metadata!$B$2:$Z$500,19,0)</f>
        <v>34.799999999999997</v>
      </c>
      <c r="W3004" t="str">
        <f>VLOOKUP($D3004,metadata!$B$2:$Z$500,20,0)</f>
        <v>accurate</v>
      </c>
      <c r="X3004" t="str">
        <f>VLOOKUP($D3004,metadata!$B$2:$Z$500,21,0)</f>
        <v/>
      </c>
      <c r="Y3004" t="str">
        <f>VLOOKUP($D3004,metadata!$B$2:$Z$500,22,0)</f>
        <v>t65</v>
      </c>
      <c r="Z3004" t="str">
        <f>VLOOKUP($D3004,metadata!$B$2:$Z$500,23,0)</f>
        <v/>
      </c>
      <c r="AA3004" t="str">
        <f>VLOOKUP($D3004,metadata!$B$2:$Z$500,24,0)</f>
        <v/>
      </c>
      <c r="AB3004" t="str">
        <f>VLOOKUP($D3004,metadata!$B$2:$Z$500,25,0)</f>
        <v/>
      </c>
      <c r="AC3004">
        <v>14</v>
      </c>
      <c r="AD3004">
        <v>0</v>
      </c>
      <c r="AF3004">
        <f>IF(AE3004="",V3004,AE3004)</f>
        <v>34.799999999999997</v>
      </c>
      <c r="AG3004">
        <v>14</v>
      </c>
      <c r="AH3004">
        <v>1987</v>
      </c>
      <c r="AI3004" t="s">
        <v>38</v>
      </c>
      <c r="AJ3004" t="s">
        <v>38</v>
      </c>
    </row>
    <row r="3005" spans="3:36" x14ac:dyDescent="0.3">
      <c r="C3005">
        <v>3005</v>
      </c>
      <c r="D3005" t="str">
        <f t="shared" si="80"/>
        <v>65-manhattan</v>
      </c>
      <c r="E3005" t="str">
        <f>VLOOKUP($D3005,metadata!$B$2:$S$500,2,0)</f>
        <v>NECHOLS, JR; TAUBER, MJ; TAUBER, CA</v>
      </c>
      <c r="F3005" t="str">
        <f>VLOOKUP($D3005,metadata!$B$2:$S$500,3,0)</f>
        <v>GEOGRAPHICAL VARIABILITY IN ECOPHYSIOLOGICAL TRAITS CONTROLLING DORMANCY IN CHRYSOPA-OCULATA (NEUROPTERA, CHRYSOPIDAE)</v>
      </c>
      <c r="G3005" t="str">
        <f>VLOOKUP($D3005,metadata!$B$2:$S$500,4,0)</f>
        <v>10.1016/0022-1910(87)90131-4</v>
      </c>
      <c r="H3005" t="str">
        <f>VLOOKUP($D3005,metadata!$B$2:$S$500,5,0)</f>
        <v>y</v>
      </c>
      <c r="I3005" t="str">
        <f>VLOOKUP($D3005,metadata!$B$2:$S$500,6,0)</f>
        <v>a</v>
      </c>
      <c r="J3005" t="str">
        <f>VLOOKUP($D3005,metadata!$B$2:$S$500,7,0)</f>
        <v>i</v>
      </c>
      <c r="K3005">
        <f>VLOOKUP($D3005,metadata!$B$2:$S$500,8,0)</f>
        <v>10</v>
      </c>
      <c r="L3005">
        <f>VLOOKUP($D3005,metadata!$B$2:$S$500,9,0)</f>
        <v>6</v>
      </c>
      <c r="M3005" t="str">
        <f>VLOOKUP($D3005,metadata!$B$2:$S$500,10,0)</f>
        <v/>
      </c>
      <c r="N3005" t="str">
        <f>VLOOKUP($D3005,metadata!$B$2:$S$500,11,0)</f>
        <v>chrysopa oculata</v>
      </c>
      <c r="O3005" t="str">
        <f>VLOOKUP($D3005,metadata!$B$2:$S$500,12,0)</f>
        <v>neuroptera</v>
      </c>
      <c r="P3005" t="str">
        <f>VLOOKUP($D3005,metadata!$B$2:$S$500,13,0)</f>
        <v>manhattan</v>
      </c>
      <c r="Q3005">
        <f>VLOOKUP($D3005,metadata!$B$2:$S$500,14,0)</f>
        <v>39.113056</v>
      </c>
      <c r="R3005">
        <f>VLOOKUP($D3005,metadata!$B$2:$S$500,15,0)</f>
        <v>-96.628056000000001</v>
      </c>
      <c r="S3005" t="str">
        <f>VLOOKUP($D3005,metadata!$B$2:$S$500,16,0)</f>
        <v/>
      </c>
      <c r="T3005">
        <f>VLOOKUP($D3005,metadata!$B$2:$S$500,17,0)</f>
        <v>325</v>
      </c>
      <c r="U3005" t="str">
        <f>VLOOKUP($D3005,metadata!$B$2:$S$500,18,0)</f>
        <v/>
      </c>
      <c r="V3005">
        <f>VLOOKUP($D3005,metadata!$B$2:$Z$500,19,0)</f>
        <v>34.799999999999997</v>
      </c>
      <c r="W3005" t="str">
        <f>VLOOKUP($D3005,metadata!$B$2:$Z$500,20,0)</f>
        <v>accurate</v>
      </c>
      <c r="X3005" t="str">
        <f>VLOOKUP($D3005,metadata!$B$2:$Z$500,21,0)</f>
        <v/>
      </c>
      <c r="Y3005" t="str">
        <f>VLOOKUP($D3005,metadata!$B$2:$Z$500,22,0)</f>
        <v>t65</v>
      </c>
      <c r="Z3005" t="str">
        <f>VLOOKUP($D3005,metadata!$B$2:$Z$500,23,0)</f>
        <v/>
      </c>
      <c r="AA3005" t="str">
        <f>VLOOKUP($D3005,metadata!$B$2:$Z$500,24,0)</f>
        <v/>
      </c>
      <c r="AB3005" t="str">
        <f>VLOOKUP($D3005,metadata!$B$2:$Z$500,25,0)</f>
        <v/>
      </c>
      <c r="AC3005">
        <v>15</v>
      </c>
      <c r="AD3005">
        <v>0</v>
      </c>
      <c r="AF3005">
        <f>IF(AE3005="",V3005,AE3005)</f>
        <v>34.799999999999997</v>
      </c>
      <c r="AG3005">
        <v>15</v>
      </c>
      <c r="AH3005">
        <v>1987</v>
      </c>
      <c r="AI3005" t="s">
        <v>38</v>
      </c>
      <c r="AJ3005" t="s">
        <v>38</v>
      </c>
    </row>
    <row r="3006" spans="3:36" x14ac:dyDescent="0.3">
      <c r="C3006">
        <v>3006</v>
      </c>
      <c r="D3006" t="str">
        <f t="shared" si="80"/>
        <v>65-manhattan</v>
      </c>
      <c r="E3006" t="str">
        <f>VLOOKUP($D3006,metadata!$B$2:$S$500,2,0)</f>
        <v>NECHOLS, JR; TAUBER, MJ; TAUBER, CA</v>
      </c>
      <c r="F3006" t="str">
        <f>VLOOKUP($D3006,metadata!$B$2:$S$500,3,0)</f>
        <v>GEOGRAPHICAL VARIABILITY IN ECOPHYSIOLOGICAL TRAITS CONTROLLING DORMANCY IN CHRYSOPA-OCULATA (NEUROPTERA, CHRYSOPIDAE)</v>
      </c>
      <c r="G3006" t="str">
        <f>VLOOKUP($D3006,metadata!$B$2:$S$500,4,0)</f>
        <v>10.1016/0022-1910(87)90131-4</v>
      </c>
      <c r="H3006" t="str">
        <f>VLOOKUP($D3006,metadata!$B$2:$S$500,5,0)</f>
        <v>y</v>
      </c>
      <c r="I3006" t="str">
        <f>VLOOKUP($D3006,metadata!$B$2:$S$500,6,0)</f>
        <v>a</v>
      </c>
      <c r="J3006" t="str">
        <f>VLOOKUP($D3006,metadata!$B$2:$S$500,7,0)</f>
        <v>i</v>
      </c>
      <c r="K3006">
        <f>VLOOKUP($D3006,metadata!$B$2:$S$500,8,0)</f>
        <v>10</v>
      </c>
      <c r="L3006">
        <f>VLOOKUP($D3006,metadata!$B$2:$S$500,9,0)</f>
        <v>6</v>
      </c>
      <c r="M3006" t="str">
        <f>VLOOKUP($D3006,metadata!$B$2:$S$500,10,0)</f>
        <v/>
      </c>
      <c r="N3006" t="str">
        <f>VLOOKUP($D3006,metadata!$B$2:$S$500,11,0)</f>
        <v>chrysopa oculata</v>
      </c>
      <c r="O3006" t="str">
        <f>VLOOKUP($D3006,metadata!$B$2:$S$500,12,0)</f>
        <v>neuroptera</v>
      </c>
      <c r="P3006" t="str">
        <f>VLOOKUP($D3006,metadata!$B$2:$S$500,13,0)</f>
        <v>manhattan</v>
      </c>
      <c r="Q3006">
        <f>VLOOKUP($D3006,metadata!$B$2:$S$500,14,0)</f>
        <v>39.113056</v>
      </c>
      <c r="R3006">
        <f>VLOOKUP($D3006,metadata!$B$2:$S$500,15,0)</f>
        <v>-96.628056000000001</v>
      </c>
      <c r="S3006" t="str">
        <f>VLOOKUP($D3006,metadata!$B$2:$S$500,16,0)</f>
        <v/>
      </c>
      <c r="T3006">
        <f>VLOOKUP($D3006,metadata!$B$2:$S$500,17,0)</f>
        <v>325</v>
      </c>
      <c r="U3006" t="str">
        <f>VLOOKUP($D3006,metadata!$B$2:$S$500,18,0)</f>
        <v/>
      </c>
      <c r="V3006">
        <f>VLOOKUP($D3006,metadata!$B$2:$Z$500,19,0)</f>
        <v>34.799999999999997</v>
      </c>
      <c r="W3006" t="str">
        <f>VLOOKUP($D3006,metadata!$B$2:$Z$500,20,0)</f>
        <v>accurate</v>
      </c>
      <c r="X3006" t="str">
        <f>VLOOKUP($D3006,metadata!$B$2:$Z$500,21,0)</f>
        <v/>
      </c>
      <c r="Y3006" t="str">
        <f>VLOOKUP($D3006,metadata!$B$2:$Z$500,22,0)</f>
        <v>t65</v>
      </c>
      <c r="Z3006" t="str">
        <f>VLOOKUP($D3006,metadata!$B$2:$Z$500,23,0)</f>
        <v/>
      </c>
      <c r="AA3006" t="str">
        <f>VLOOKUP($D3006,metadata!$B$2:$Z$500,24,0)</f>
        <v/>
      </c>
      <c r="AB3006" t="str">
        <f>VLOOKUP($D3006,metadata!$B$2:$Z$500,25,0)</f>
        <v/>
      </c>
      <c r="AC3006">
        <v>16</v>
      </c>
      <c r="AD3006">
        <v>0</v>
      </c>
      <c r="AF3006">
        <f>IF(AE3006="",V3006,AE3006)</f>
        <v>34.799999999999997</v>
      </c>
      <c r="AG3006">
        <v>16</v>
      </c>
      <c r="AH3006">
        <v>1987</v>
      </c>
      <c r="AI3006" t="s">
        <v>38</v>
      </c>
      <c r="AJ3006" t="s">
        <v>38</v>
      </c>
    </row>
    <row r="3007" spans="3:36" x14ac:dyDescent="0.3">
      <c r="C3007">
        <v>3007</v>
      </c>
      <c r="D3007" t="str">
        <f t="shared" si="80"/>
        <v>65-lubbock</v>
      </c>
      <c r="E3007" t="str">
        <f>VLOOKUP($D3007,metadata!$B$2:$S$500,2,0)</f>
        <v>NECHOLS, JR; TAUBER, MJ; TAUBER, CA</v>
      </c>
      <c r="F3007" t="str">
        <f>VLOOKUP($D3007,metadata!$B$2:$S$500,3,0)</f>
        <v>GEOGRAPHICAL VARIABILITY IN ECOPHYSIOLOGICAL TRAITS CONTROLLING DORMANCY IN CHRYSOPA-OCULATA (NEUROPTERA, CHRYSOPIDAE)</v>
      </c>
      <c r="G3007" t="str">
        <f>VLOOKUP($D3007,metadata!$B$2:$S$500,4,0)</f>
        <v>10.1016/0022-1910(87)90131-4</v>
      </c>
      <c r="H3007" t="str">
        <f>VLOOKUP($D3007,metadata!$B$2:$S$500,5,0)</f>
        <v>y</v>
      </c>
      <c r="I3007" t="str">
        <f>VLOOKUP($D3007,metadata!$B$2:$S$500,6,0)</f>
        <v>a</v>
      </c>
      <c r="J3007" t="str">
        <f>VLOOKUP($D3007,metadata!$B$2:$S$500,7,0)</f>
        <v>i</v>
      </c>
      <c r="K3007">
        <f>VLOOKUP($D3007,metadata!$B$2:$S$500,8,0)</f>
        <v>10</v>
      </c>
      <c r="L3007">
        <f>VLOOKUP($D3007,metadata!$B$2:$S$500,9,0)</f>
        <v>3</v>
      </c>
      <c r="M3007" t="str">
        <f>VLOOKUP($D3007,metadata!$B$2:$S$500,10,0)</f>
        <v/>
      </c>
      <c r="N3007" t="str">
        <f>VLOOKUP($D3007,metadata!$B$2:$S$500,11,0)</f>
        <v>chrysopa oculata</v>
      </c>
      <c r="O3007" t="str">
        <f>VLOOKUP($D3007,metadata!$B$2:$S$500,12,0)</f>
        <v>neuroptera</v>
      </c>
      <c r="P3007" t="str">
        <f>VLOOKUP($D3007,metadata!$B$2:$S$500,13,0)</f>
        <v>lubbock</v>
      </c>
      <c r="Q3007">
        <f>VLOOKUP($D3007,metadata!$B$2:$S$500,14,0)</f>
        <v>33.564722000000003</v>
      </c>
      <c r="R3007">
        <f>VLOOKUP($D3007,metadata!$B$2:$S$500,15,0)</f>
        <v>-101.87777800000001</v>
      </c>
      <c r="S3007" t="str">
        <f>VLOOKUP($D3007,metadata!$B$2:$S$500,16,0)</f>
        <v/>
      </c>
      <c r="T3007">
        <f>VLOOKUP($D3007,metadata!$B$2:$S$500,17,0)</f>
        <v>988</v>
      </c>
      <c r="U3007" t="str">
        <f>VLOOKUP($D3007,metadata!$B$2:$S$500,18,0)</f>
        <v/>
      </c>
      <c r="V3007">
        <f>VLOOKUP($D3007,metadata!$B$2:$Z$500,19,0)</f>
        <v>11.7</v>
      </c>
      <c r="W3007" t="str">
        <f>VLOOKUP($D3007,metadata!$B$2:$Z$500,20,0)</f>
        <v>accurate</v>
      </c>
      <c r="X3007" t="str">
        <f>VLOOKUP($D3007,metadata!$B$2:$Z$500,21,0)</f>
        <v/>
      </c>
      <c r="Y3007" t="str">
        <f>VLOOKUP($D3007,metadata!$B$2:$Z$500,22,0)</f>
        <v>t65</v>
      </c>
      <c r="Z3007" t="str">
        <f>VLOOKUP($D3007,metadata!$B$2:$Z$500,23,0)</f>
        <v/>
      </c>
      <c r="AA3007" t="str">
        <f>VLOOKUP($D3007,metadata!$B$2:$Z$500,24,0)</f>
        <v/>
      </c>
      <c r="AB3007" t="str">
        <f>VLOOKUP($D3007,metadata!$B$2:$Z$500,25,0)</f>
        <v/>
      </c>
      <c r="AC3007">
        <v>12</v>
      </c>
      <c r="AD3007">
        <v>100</v>
      </c>
      <c r="AF3007">
        <f>IF(AE3007="",V3007,AE3007)</f>
        <v>11.7</v>
      </c>
      <c r="AG3007">
        <v>12</v>
      </c>
      <c r="AH3007">
        <v>1987</v>
      </c>
      <c r="AI3007" t="s">
        <v>38</v>
      </c>
      <c r="AJ3007" t="s">
        <v>38</v>
      </c>
    </row>
    <row r="3008" spans="3:36" x14ac:dyDescent="0.3">
      <c r="C3008">
        <v>3008</v>
      </c>
      <c r="D3008" t="str">
        <f t="shared" si="80"/>
        <v>65-lubbock</v>
      </c>
      <c r="E3008" t="str">
        <f>VLOOKUP($D3008,metadata!$B$2:$S$500,2,0)</f>
        <v>NECHOLS, JR; TAUBER, MJ; TAUBER, CA</v>
      </c>
      <c r="F3008" t="str">
        <f>VLOOKUP($D3008,metadata!$B$2:$S$500,3,0)</f>
        <v>GEOGRAPHICAL VARIABILITY IN ECOPHYSIOLOGICAL TRAITS CONTROLLING DORMANCY IN CHRYSOPA-OCULATA (NEUROPTERA, CHRYSOPIDAE)</v>
      </c>
      <c r="G3008" t="str">
        <f>VLOOKUP($D3008,metadata!$B$2:$S$500,4,0)</f>
        <v>10.1016/0022-1910(87)90131-4</v>
      </c>
      <c r="H3008" t="str">
        <f>VLOOKUP($D3008,metadata!$B$2:$S$500,5,0)</f>
        <v>y</v>
      </c>
      <c r="I3008" t="str">
        <f>VLOOKUP($D3008,metadata!$B$2:$S$500,6,0)</f>
        <v>a</v>
      </c>
      <c r="J3008" t="str">
        <f>VLOOKUP($D3008,metadata!$B$2:$S$500,7,0)</f>
        <v>i</v>
      </c>
      <c r="K3008">
        <f>VLOOKUP($D3008,metadata!$B$2:$S$500,8,0)</f>
        <v>10</v>
      </c>
      <c r="L3008">
        <f>VLOOKUP($D3008,metadata!$B$2:$S$500,9,0)</f>
        <v>3</v>
      </c>
      <c r="M3008" t="str">
        <f>VLOOKUP($D3008,metadata!$B$2:$S$500,10,0)</f>
        <v/>
      </c>
      <c r="N3008" t="str">
        <f>VLOOKUP($D3008,metadata!$B$2:$S$500,11,0)</f>
        <v>chrysopa oculata</v>
      </c>
      <c r="O3008" t="str">
        <f>VLOOKUP($D3008,metadata!$B$2:$S$500,12,0)</f>
        <v>neuroptera</v>
      </c>
      <c r="P3008" t="str">
        <f>VLOOKUP($D3008,metadata!$B$2:$S$500,13,0)</f>
        <v>lubbock</v>
      </c>
      <c r="Q3008">
        <f>VLOOKUP($D3008,metadata!$B$2:$S$500,14,0)</f>
        <v>33.564722000000003</v>
      </c>
      <c r="R3008">
        <f>VLOOKUP($D3008,metadata!$B$2:$S$500,15,0)</f>
        <v>-101.87777800000001</v>
      </c>
      <c r="S3008" t="str">
        <f>VLOOKUP($D3008,metadata!$B$2:$S$500,16,0)</f>
        <v/>
      </c>
      <c r="T3008">
        <f>VLOOKUP($D3008,metadata!$B$2:$S$500,17,0)</f>
        <v>988</v>
      </c>
      <c r="U3008" t="str">
        <f>VLOOKUP($D3008,metadata!$B$2:$S$500,18,0)</f>
        <v/>
      </c>
      <c r="V3008">
        <f>VLOOKUP($D3008,metadata!$B$2:$Z$500,19,0)</f>
        <v>11.7</v>
      </c>
      <c r="W3008" t="str">
        <f>VLOOKUP($D3008,metadata!$B$2:$Z$500,20,0)</f>
        <v>accurate</v>
      </c>
      <c r="X3008" t="str">
        <f>VLOOKUP($D3008,metadata!$B$2:$Z$500,21,0)</f>
        <v/>
      </c>
      <c r="Y3008" t="str">
        <f>VLOOKUP($D3008,metadata!$B$2:$Z$500,22,0)</f>
        <v>t65</v>
      </c>
      <c r="Z3008" t="str">
        <f>VLOOKUP($D3008,metadata!$B$2:$Z$500,23,0)</f>
        <v/>
      </c>
      <c r="AA3008" t="str">
        <f>VLOOKUP($D3008,metadata!$B$2:$Z$500,24,0)</f>
        <v/>
      </c>
      <c r="AB3008" t="str">
        <f>VLOOKUP($D3008,metadata!$B$2:$Z$500,25,0)</f>
        <v/>
      </c>
      <c r="AC3008">
        <v>13</v>
      </c>
      <c r="AD3008">
        <v>27</v>
      </c>
      <c r="AF3008">
        <f>IF(AE3008="",V3008,AE3008)</f>
        <v>11.7</v>
      </c>
      <c r="AG3008">
        <v>13</v>
      </c>
      <c r="AH3008">
        <v>1987</v>
      </c>
      <c r="AI3008" t="s">
        <v>38</v>
      </c>
      <c r="AJ3008" t="s">
        <v>38</v>
      </c>
    </row>
    <row r="3009" spans="3:36" x14ac:dyDescent="0.3">
      <c r="C3009">
        <v>3009</v>
      </c>
      <c r="D3009" t="str">
        <f t="shared" si="80"/>
        <v>65-lubbock</v>
      </c>
      <c r="E3009" t="str">
        <f>VLOOKUP($D3009,metadata!$B$2:$S$500,2,0)</f>
        <v>NECHOLS, JR; TAUBER, MJ; TAUBER, CA</v>
      </c>
      <c r="F3009" t="str">
        <f>VLOOKUP($D3009,metadata!$B$2:$S$500,3,0)</f>
        <v>GEOGRAPHICAL VARIABILITY IN ECOPHYSIOLOGICAL TRAITS CONTROLLING DORMANCY IN CHRYSOPA-OCULATA (NEUROPTERA, CHRYSOPIDAE)</v>
      </c>
      <c r="G3009" t="str">
        <f>VLOOKUP($D3009,metadata!$B$2:$S$500,4,0)</f>
        <v>10.1016/0022-1910(87)90131-4</v>
      </c>
      <c r="H3009" t="str">
        <f>VLOOKUP($D3009,metadata!$B$2:$S$500,5,0)</f>
        <v>y</v>
      </c>
      <c r="I3009" t="str">
        <f>VLOOKUP($D3009,metadata!$B$2:$S$500,6,0)</f>
        <v>a</v>
      </c>
      <c r="J3009" t="str">
        <f>VLOOKUP($D3009,metadata!$B$2:$S$500,7,0)</f>
        <v>i</v>
      </c>
      <c r="K3009">
        <f>VLOOKUP($D3009,metadata!$B$2:$S$500,8,0)</f>
        <v>10</v>
      </c>
      <c r="L3009">
        <f>VLOOKUP($D3009,metadata!$B$2:$S$500,9,0)</f>
        <v>3</v>
      </c>
      <c r="M3009" t="str">
        <f>VLOOKUP($D3009,metadata!$B$2:$S$500,10,0)</f>
        <v/>
      </c>
      <c r="N3009" t="str">
        <f>VLOOKUP($D3009,metadata!$B$2:$S$500,11,0)</f>
        <v>chrysopa oculata</v>
      </c>
      <c r="O3009" t="str">
        <f>VLOOKUP($D3009,metadata!$B$2:$S$500,12,0)</f>
        <v>neuroptera</v>
      </c>
      <c r="P3009" t="str">
        <f>VLOOKUP($D3009,metadata!$B$2:$S$500,13,0)</f>
        <v>lubbock</v>
      </c>
      <c r="Q3009">
        <f>VLOOKUP($D3009,metadata!$B$2:$S$500,14,0)</f>
        <v>33.564722000000003</v>
      </c>
      <c r="R3009">
        <f>VLOOKUP($D3009,metadata!$B$2:$S$500,15,0)</f>
        <v>-101.87777800000001</v>
      </c>
      <c r="S3009" t="str">
        <f>VLOOKUP($D3009,metadata!$B$2:$S$500,16,0)</f>
        <v/>
      </c>
      <c r="T3009">
        <f>VLOOKUP($D3009,metadata!$B$2:$S$500,17,0)</f>
        <v>988</v>
      </c>
      <c r="U3009" t="str">
        <f>VLOOKUP($D3009,metadata!$B$2:$S$500,18,0)</f>
        <v/>
      </c>
      <c r="V3009">
        <f>VLOOKUP($D3009,metadata!$B$2:$Z$500,19,0)</f>
        <v>11.7</v>
      </c>
      <c r="W3009" t="str">
        <f>VLOOKUP($D3009,metadata!$B$2:$Z$500,20,0)</f>
        <v>accurate</v>
      </c>
      <c r="X3009" t="str">
        <f>VLOOKUP($D3009,metadata!$B$2:$Z$500,21,0)</f>
        <v/>
      </c>
      <c r="Y3009" t="str">
        <f>VLOOKUP($D3009,metadata!$B$2:$Z$500,22,0)</f>
        <v>t65</v>
      </c>
      <c r="Z3009" t="str">
        <f>VLOOKUP($D3009,metadata!$B$2:$Z$500,23,0)</f>
        <v/>
      </c>
      <c r="AA3009" t="str">
        <f>VLOOKUP($D3009,metadata!$B$2:$Z$500,24,0)</f>
        <v/>
      </c>
      <c r="AB3009" t="str">
        <f>VLOOKUP($D3009,metadata!$B$2:$Z$500,25,0)</f>
        <v/>
      </c>
      <c r="AC3009">
        <v>14</v>
      </c>
      <c r="AD3009">
        <v>0</v>
      </c>
      <c r="AF3009">
        <f>IF(AE3009="",V3009,AE3009)</f>
        <v>11.7</v>
      </c>
      <c r="AG3009">
        <v>14</v>
      </c>
      <c r="AH3009">
        <v>1987</v>
      </c>
      <c r="AI3009" t="s">
        <v>38</v>
      </c>
      <c r="AJ3009" t="s">
        <v>38</v>
      </c>
    </row>
    <row r="3010" spans="3:36" x14ac:dyDescent="0.3">
      <c r="C3010">
        <v>3010</v>
      </c>
      <c r="D3010" t="str">
        <f t="shared" si="80"/>
        <v>65-college_station</v>
      </c>
      <c r="E3010" t="str">
        <f>VLOOKUP($D3010,metadata!$B$2:$S$500,2,0)</f>
        <v>NECHOLS, JR; TAUBER, MJ; TAUBER, CA</v>
      </c>
      <c r="F3010" t="str">
        <f>VLOOKUP($D3010,metadata!$B$2:$S$500,3,0)</f>
        <v>GEOGRAPHICAL VARIABILITY IN ECOPHYSIOLOGICAL TRAITS CONTROLLING DORMANCY IN CHRYSOPA-OCULATA (NEUROPTERA, CHRYSOPIDAE)</v>
      </c>
      <c r="G3010" t="str">
        <f>VLOOKUP($D3010,metadata!$B$2:$S$500,4,0)</f>
        <v>10.1016/0022-1910(87)90131-4</v>
      </c>
      <c r="H3010" t="str">
        <f>VLOOKUP($D3010,metadata!$B$2:$S$500,5,0)</f>
        <v>y</v>
      </c>
      <c r="I3010" t="str">
        <f>VLOOKUP($D3010,metadata!$B$2:$S$500,6,0)</f>
        <v>a</v>
      </c>
      <c r="J3010" t="str">
        <f>VLOOKUP($D3010,metadata!$B$2:$S$500,7,0)</f>
        <v>i</v>
      </c>
      <c r="K3010">
        <f>VLOOKUP($D3010,metadata!$B$2:$S$500,8,0)</f>
        <v>10</v>
      </c>
      <c r="L3010">
        <f>VLOOKUP($D3010,metadata!$B$2:$S$500,9,0)</f>
        <v>6</v>
      </c>
      <c r="M3010" t="str">
        <f>VLOOKUP($D3010,metadata!$B$2:$S$500,10,0)</f>
        <v/>
      </c>
      <c r="N3010" t="str">
        <f>VLOOKUP($D3010,metadata!$B$2:$S$500,11,0)</f>
        <v>chrysopa oculata</v>
      </c>
      <c r="O3010" t="str">
        <f>VLOOKUP($D3010,metadata!$B$2:$S$500,12,0)</f>
        <v>neuroptera</v>
      </c>
      <c r="P3010" t="str">
        <f>VLOOKUP($D3010,metadata!$B$2:$S$500,13,0)</f>
        <v>college_station</v>
      </c>
      <c r="Q3010">
        <f>VLOOKUP($D3010,metadata!$B$2:$S$500,14,0)</f>
        <v>30.601389000000001</v>
      </c>
      <c r="R3010">
        <f>VLOOKUP($D3010,metadata!$B$2:$S$500,15,0)</f>
        <v>-96.314443999999995</v>
      </c>
      <c r="S3010" t="str">
        <f>VLOOKUP($D3010,metadata!$B$2:$S$500,16,0)</f>
        <v/>
      </c>
      <c r="T3010">
        <f>VLOOKUP($D3010,metadata!$B$2:$S$500,17,0)</f>
        <v>94</v>
      </c>
      <c r="U3010" t="str">
        <f>VLOOKUP($D3010,metadata!$B$2:$S$500,18,0)</f>
        <v/>
      </c>
      <c r="V3010">
        <f>VLOOKUP($D3010,metadata!$B$2:$Z$500,19,0)</f>
        <v>15.2</v>
      </c>
      <c r="W3010" t="str">
        <f>VLOOKUP($D3010,metadata!$B$2:$Z$500,20,0)</f>
        <v>accurate</v>
      </c>
      <c r="X3010" t="str">
        <f>VLOOKUP($D3010,metadata!$B$2:$Z$500,21,0)</f>
        <v/>
      </c>
      <c r="Y3010" t="str">
        <f>VLOOKUP($D3010,metadata!$B$2:$Z$500,22,0)</f>
        <v>t65</v>
      </c>
      <c r="Z3010" t="str">
        <f>VLOOKUP($D3010,metadata!$B$2:$Z$500,23,0)</f>
        <v/>
      </c>
      <c r="AA3010" t="str">
        <f>VLOOKUP($D3010,metadata!$B$2:$Z$500,24,0)</f>
        <v/>
      </c>
      <c r="AB3010" t="str">
        <f>VLOOKUP($D3010,metadata!$B$2:$Z$500,25,0)</f>
        <v/>
      </c>
      <c r="AC3010">
        <v>10</v>
      </c>
      <c r="AD3010">
        <v>100</v>
      </c>
      <c r="AF3010">
        <f>IF(AE3010="",V3010,AE3010)</f>
        <v>15.2</v>
      </c>
      <c r="AG3010">
        <v>10</v>
      </c>
      <c r="AH3010">
        <v>1987</v>
      </c>
      <c r="AI3010" t="s">
        <v>38</v>
      </c>
      <c r="AJ3010" t="s">
        <v>38</v>
      </c>
    </row>
    <row r="3011" spans="3:36" x14ac:dyDescent="0.3">
      <c r="C3011">
        <v>3011</v>
      </c>
      <c r="D3011" t="str">
        <f t="shared" si="80"/>
        <v>65-college_station</v>
      </c>
      <c r="E3011" t="str">
        <f>VLOOKUP($D3011,metadata!$B$2:$S$500,2,0)</f>
        <v>NECHOLS, JR; TAUBER, MJ; TAUBER, CA</v>
      </c>
      <c r="F3011" t="str">
        <f>VLOOKUP($D3011,metadata!$B$2:$S$500,3,0)</f>
        <v>GEOGRAPHICAL VARIABILITY IN ECOPHYSIOLOGICAL TRAITS CONTROLLING DORMANCY IN CHRYSOPA-OCULATA (NEUROPTERA, CHRYSOPIDAE)</v>
      </c>
      <c r="G3011" t="str">
        <f>VLOOKUP($D3011,metadata!$B$2:$S$500,4,0)</f>
        <v>10.1016/0022-1910(87)90131-4</v>
      </c>
      <c r="H3011" t="str">
        <f>VLOOKUP($D3011,metadata!$B$2:$S$500,5,0)</f>
        <v>y</v>
      </c>
      <c r="I3011" t="str">
        <f>VLOOKUP($D3011,metadata!$B$2:$S$500,6,0)</f>
        <v>a</v>
      </c>
      <c r="J3011" t="str">
        <f>VLOOKUP($D3011,metadata!$B$2:$S$500,7,0)</f>
        <v>i</v>
      </c>
      <c r="K3011">
        <f>VLOOKUP($D3011,metadata!$B$2:$S$500,8,0)</f>
        <v>10</v>
      </c>
      <c r="L3011">
        <f>VLOOKUP($D3011,metadata!$B$2:$S$500,9,0)</f>
        <v>6</v>
      </c>
      <c r="M3011" t="str">
        <f>VLOOKUP($D3011,metadata!$B$2:$S$500,10,0)</f>
        <v/>
      </c>
      <c r="N3011" t="str">
        <f>VLOOKUP($D3011,metadata!$B$2:$S$500,11,0)</f>
        <v>chrysopa oculata</v>
      </c>
      <c r="O3011" t="str">
        <f>VLOOKUP($D3011,metadata!$B$2:$S$500,12,0)</f>
        <v>neuroptera</v>
      </c>
      <c r="P3011" t="str">
        <f>VLOOKUP($D3011,metadata!$B$2:$S$500,13,0)</f>
        <v>college_station</v>
      </c>
      <c r="Q3011">
        <f>VLOOKUP($D3011,metadata!$B$2:$S$500,14,0)</f>
        <v>30.601389000000001</v>
      </c>
      <c r="R3011">
        <f>VLOOKUP($D3011,metadata!$B$2:$S$500,15,0)</f>
        <v>-96.314443999999995</v>
      </c>
      <c r="S3011" t="str">
        <f>VLOOKUP($D3011,metadata!$B$2:$S$500,16,0)</f>
        <v/>
      </c>
      <c r="T3011">
        <f>VLOOKUP($D3011,metadata!$B$2:$S$500,17,0)</f>
        <v>94</v>
      </c>
      <c r="U3011" t="str">
        <f>VLOOKUP($D3011,metadata!$B$2:$S$500,18,0)</f>
        <v/>
      </c>
      <c r="V3011">
        <f>VLOOKUP($D3011,metadata!$B$2:$Z$500,19,0)</f>
        <v>15.2</v>
      </c>
      <c r="W3011" t="str">
        <f>VLOOKUP($D3011,metadata!$B$2:$Z$500,20,0)</f>
        <v>accurate</v>
      </c>
      <c r="X3011" t="str">
        <f>VLOOKUP($D3011,metadata!$B$2:$Z$500,21,0)</f>
        <v/>
      </c>
      <c r="Y3011" t="str">
        <f>VLOOKUP($D3011,metadata!$B$2:$Z$500,22,0)</f>
        <v>t65</v>
      </c>
      <c r="Z3011" t="str">
        <f>VLOOKUP($D3011,metadata!$B$2:$Z$500,23,0)</f>
        <v/>
      </c>
      <c r="AA3011" t="str">
        <f>VLOOKUP($D3011,metadata!$B$2:$Z$500,24,0)</f>
        <v/>
      </c>
      <c r="AB3011" t="str">
        <f>VLOOKUP($D3011,metadata!$B$2:$Z$500,25,0)</f>
        <v/>
      </c>
      <c r="AC3011">
        <v>11</v>
      </c>
      <c r="AD3011">
        <v>100</v>
      </c>
      <c r="AF3011">
        <f>IF(AE3011="",V3011,AE3011)</f>
        <v>15.2</v>
      </c>
      <c r="AG3011">
        <v>11</v>
      </c>
      <c r="AH3011">
        <v>1987</v>
      </c>
      <c r="AI3011" t="s">
        <v>38</v>
      </c>
      <c r="AJ3011" t="s">
        <v>38</v>
      </c>
    </row>
    <row r="3012" spans="3:36" x14ac:dyDescent="0.3">
      <c r="C3012">
        <v>3012</v>
      </c>
      <c r="D3012" t="str">
        <f t="shared" si="80"/>
        <v>65-college_station</v>
      </c>
      <c r="E3012" t="str">
        <f>VLOOKUP($D3012,metadata!$B$2:$S$500,2,0)</f>
        <v>NECHOLS, JR; TAUBER, MJ; TAUBER, CA</v>
      </c>
      <c r="F3012" t="str">
        <f>VLOOKUP($D3012,metadata!$B$2:$S$500,3,0)</f>
        <v>GEOGRAPHICAL VARIABILITY IN ECOPHYSIOLOGICAL TRAITS CONTROLLING DORMANCY IN CHRYSOPA-OCULATA (NEUROPTERA, CHRYSOPIDAE)</v>
      </c>
      <c r="G3012" t="str">
        <f>VLOOKUP($D3012,metadata!$B$2:$S$500,4,0)</f>
        <v>10.1016/0022-1910(87)90131-4</v>
      </c>
      <c r="H3012" t="str">
        <f>VLOOKUP($D3012,metadata!$B$2:$S$500,5,0)</f>
        <v>y</v>
      </c>
      <c r="I3012" t="str">
        <f>VLOOKUP($D3012,metadata!$B$2:$S$500,6,0)</f>
        <v>a</v>
      </c>
      <c r="J3012" t="str">
        <f>VLOOKUP($D3012,metadata!$B$2:$S$500,7,0)</f>
        <v>i</v>
      </c>
      <c r="K3012">
        <f>VLOOKUP($D3012,metadata!$B$2:$S$500,8,0)</f>
        <v>10</v>
      </c>
      <c r="L3012">
        <f>VLOOKUP($D3012,metadata!$B$2:$S$500,9,0)</f>
        <v>6</v>
      </c>
      <c r="M3012" t="str">
        <f>VLOOKUP($D3012,metadata!$B$2:$S$500,10,0)</f>
        <v/>
      </c>
      <c r="N3012" t="str">
        <f>VLOOKUP($D3012,metadata!$B$2:$S$500,11,0)</f>
        <v>chrysopa oculata</v>
      </c>
      <c r="O3012" t="str">
        <f>VLOOKUP($D3012,metadata!$B$2:$S$500,12,0)</f>
        <v>neuroptera</v>
      </c>
      <c r="P3012" t="str">
        <f>VLOOKUP($D3012,metadata!$B$2:$S$500,13,0)</f>
        <v>college_station</v>
      </c>
      <c r="Q3012">
        <f>VLOOKUP($D3012,metadata!$B$2:$S$500,14,0)</f>
        <v>30.601389000000001</v>
      </c>
      <c r="R3012">
        <f>VLOOKUP($D3012,metadata!$B$2:$S$500,15,0)</f>
        <v>-96.314443999999995</v>
      </c>
      <c r="S3012" t="str">
        <f>VLOOKUP($D3012,metadata!$B$2:$S$500,16,0)</f>
        <v/>
      </c>
      <c r="T3012">
        <f>VLOOKUP($D3012,metadata!$B$2:$S$500,17,0)</f>
        <v>94</v>
      </c>
      <c r="U3012" t="str">
        <f>VLOOKUP($D3012,metadata!$B$2:$S$500,18,0)</f>
        <v/>
      </c>
      <c r="V3012">
        <f>VLOOKUP($D3012,metadata!$B$2:$Z$500,19,0)</f>
        <v>15.2</v>
      </c>
      <c r="W3012" t="str">
        <f>VLOOKUP($D3012,metadata!$B$2:$Z$500,20,0)</f>
        <v>accurate</v>
      </c>
      <c r="X3012" t="str">
        <f>VLOOKUP($D3012,metadata!$B$2:$Z$500,21,0)</f>
        <v/>
      </c>
      <c r="Y3012" t="str">
        <f>VLOOKUP($D3012,metadata!$B$2:$Z$500,22,0)</f>
        <v>t65</v>
      </c>
      <c r="Z3012" t="str">
        <f>VLOOKUP($D3012,metadata!$B$2:$Z$500,23,0)</f>
        <v/>
      </c>
      <c r="AA3012" t="str">
        <f>VLOOKUP($D3012,metadata!$B$2:$Z$500,24,0)</f>
        <v/>
      </c>
      <c r="AB3012" t="str">
        <f>VLOOKUP($D3012,metadata!$B$2:$Z$500,25,0)</f>
        <v/>
      </c>
      <c r="AC3012">
        <v>12</v>
      </c>
      <c r="AD3012">
        <v>100</v>
      </c>
      <c r="AF3012">
        <f>IF(AE3012="",V3012,AE3012)</f>
        <v>15.2</v>
      </c>
      <c r="AG3012">
        <v>12</v>
      </c>
      <c r="AH3012">
        <v>1987</v>
      </c>
      <c r="AI3012" t="s">
        <v>38</v>
      </c>
      <c r="AJ3012" t="s">
        <v>38</v>
      </c>
    </row>
    <row r="3013" spans="3:36" x14ac:dyDescent="0.3">
      <c r="C3013">
        <v>3013</v>
      </c>
      <c r="D3013" t="str">
        <f t="shared" si="80"/>
        <v>65-college_station</v>
      </c>
      <c r="E3013" t="str">
        <f>VLOOKUP($D3013,metadata!$B$2:$S$500,2,0)</f>
        <v>NECHOLS, JR; TAUBER, MJ; TAUBER, CA</v>
      </c>
      <c r="F3013" t="str">
        <f>VLOOKUP($D3013,metadata!$B$2:$S$500,3,0)</f>
        <v>GEOGRAPHICAL VARIABILITY IN ECOPHYSIOLOGICAL TRAITS CONTROLLING DORMANCY IN CHRYSOPA-OCULATA (NEUROPTERA, CHRYSOPIDAE)</v>
      </c>
      <c r="G3013" t="str">
        <f>VLOOKUP($D3013,metadata!$B$2:$S$500,4,0)</f>
        <v>10.1016/0022-1910(87)90131-4</v>
      </c>
      <c r="H3013" t="str">
        <f>VLOOKUP($D3013,metadata!$B$2:$S$500,5,0)</f>
        <v>y</v>
      </c>
      <c r="I3013" t="str">
        <f>VLOOKUP($D3013,metadata!$B$2:$S$500,6,0)</f>
        <v>a</v>
      </c>
      <c r="J3013" t="str">
        <f>VLOOKUP($D3013,metadata!$B$2:$S$500,7,0)</f>
        <v>i</v>
      </c>
      <c r="K3013">
        <f>VLOOKUP($D3013,metadata!$B$2:$S$500,8,0)</f>
        <v>10</v>
      </c>
      <c r="L3013">
        <f>VLOOKUP($D3013,metadata!$B$2:$S$500,9,0)</f>
        <v>6</v>
      </c>
      <c r="M3013" t="str">
        <f>VLOOKUP($D3013,metadata!$B$2:$S$500,10,0)</f>
        <v/>
      </c>
      <c r="N3013" t="str">
        <f>VLOOKUP($D3013,metadata!$B$2:$S$500,11,0)</f>
        <v>chrysopa oculata</v>
      </c>
      <c r="O3013" t="str">
        <f>VLOOKUP($D3013,metadata!$B$2:$S$500,12,0)</f>
        <v>neuroptera</v>
      </c>
      <c r="P3013" t="str">
        <f>VLOOKUP($D3013,metadata!$B$2:$S$500,13,0)</f>
        <v>college_station</v>
      </c>
      <c r="Q3013">
        <f>VLOOKUP($D3013,metadata!$B$2:$S$500,14,0)</f>
        <v>30.601389000000001</v>
      </c>
      <c r="R3013">
        <f>VLOOKUP($D3013,metadata!$B$2:$S$500,15,0)</f>
        <v>-96.314443999999995</v>
      </c>
      <c r="S3013" t="str">
        <f>VLOOKUP($D3013,metadata!$B$2:$S$500,16,0)</f>
        <v/>
      </c>
      <c r="T3013">
        <f>VLOOKUP($D3013,metadata!$B$2:$S$500,17,0)</f>
        <v>94</v>
      </c>
      <c r="U3013" t="str">
        <f>VLOOKUP($D3013,metadata!$B$2:$S$500,18,0)</f>
        <v/>
      </c>
      <c r="V3013">
        <f>VLOOKUP($D3013,metadata!$B$2:$Z$500,19,0)</f>
        <v>15.2</v>
      </c>
      <c r="W3013" t="str">
        <f>VLOOKUP($D3013,metadata!$B$2:$Z$500,20,0)</f>
        <v>accurate</v>
      </c>
      <c r="X3013" t="str">
        <f>VLOOKUP($D3013,metadata!$B$2:$Z$500,21,0)</f>
        <v/>
      </c>
      <c r="Y3013" t="str">
        <f>VLOOKUP($D3013,metadata!$B$2:$Z$500,22,0)</f>
        <v>t65</v>
      </c>
      <c r="Z3013" t="str">
        <f>VLOOKUP($D3013,metadata!$B$2:$Z$500,23,0)</f>
        <v/>
      </c>
      <c r="AA3013" t="str">
        <f>VLOOKUP($D3013,metadata!$B$2:$Z$500,24,0)</f>
        <v/>
      </c>
      <c r="AB3013" t="str">
        <f>VLOOKUP($D3013,metadata!$B$2:$Z$500,25,0)</f>
        <v/>
      </c>
      <c r="AC3013">
        <v>13</v>
      </c>
      <c r="AD3013">
        <v>80</v>
      </c>
      <c r="AF3013">
        <f>IF(AE3013="",V3013,AE3013)</f>
        <v>15.2</v>
      </c>
      <c r="AG3013">
        <v>13</v>
      </c>
      <c r="AH3013">
        <v>1987</v>
      </c>
      <c r="AI3013" t="s">
        <v>38</v>
      </c>
      <c r="AJ3013" t="s">
        <v>38</v>
      </c>
    </row>
    <row r="3014" spans="3:36" x14ac:dyDescent="0.3">
      <c r="C3014">
        <v>3014</v>
      </c>
      <c r="D3014" t="str">
        <f t="shared" si="80"/>
        <v>65-college_station</v>
      </c>
      <c r="E3014" t="str">
        <f>VLOOKUP($D3014,metadata!$B$2:$S$500,2,0)</f>
        <v>NECHOLS, JR; TAUBER, MJ; TAUBER, CA</v>
      </c>
      <c r="F3014" t="str">
        <f>VLOOKUP($D3014,metadata!$B$2:$S$500,3,0)</f>
        <v>GEOGRAPHICAL VARIABILITY IN ECOPHYSIOLOGICAL TRAITS CONTROLLING DORMANCY IN CHRYSOPA-OCULATA (NEUROPTERA, CHRYSOPIDAE)</v>
      </c>
      <c r="G3014" t="str">
        <f>VLOOKUP($D3014,metadata!$B$2:$S$500,4,0)</f>
        <v>10.1016/0022-1910(87)90131-4</v>
      </c>
      <c r="H3014" t="str">
        <f>VLOOKUP($D3014,metadata!$B$2:$S$500,5,0)</f>
        <v>y</v>
      </c>
      <c r="I3014" t="str">
        <f>VLOOKUP($D3014,metadata!$B$2:$S$500,6,0)</f>
        <v>a</v>
      </c>
      <c r="J3014" t="str">
        <f>VLOOKUP($D3014,metadata!$B$2:$S$500,7,0)</f>
        <v>i</v>
      </c>
      <c r="K3014">
        <f>VLOOKUP($D3014,metadata!$B$2:$S$500,8,0)</f>
        <v>10</v>
      </c>
      <c r="L3014">
        <f>VLOOKUP($D3014,metadata!$B$2:$S$500,9,0)</f>
        <v>6</v>
      </c>
      <c r="M3014" t="str">
        <f>VLOOKUP($D3014,metadata!$B$2:$S$500,10,0)</f>
        <v/>
      </c>
      <c r="N3014" t="str">
        <f>VLOOKUP($D3014,metadata!$B$2:$S$500,11,0)</f>
        <v>chrysopa oculata</v>
      </c>
      <c r="O3014" t="str">
        <f>VLOOKUP($D3014,metadata!$B$2:$S$500,12,0)</f>
        <v>neuroptera</v>
      </c>
      <c r="P3014" t="str">
        <f>VLOOKUP($D3014,metadata!$B$2:$S$500,13,0)</f>
        <v>college_station</v>
      </c>
      <c r="Q3014">
        <f>VLOOKUP($D3014,metadata!$B$2:$S$500,14,0)</f>
        <v>30.601389000000001</v>
      </c>
      <c r="R3014">
        <f>VLOOKUP($D3014,metadata!$B$2:$S$500,15,0)</f>
        <v>-96.314443999999995</v>
      </c>
      <c r="S3014" t="str">
        <f>VLOOKUP($D3014,metadata!$B$2:$S$500,16,0)</f>
        <v/>
      </c>
      <c r="T3014">
        <f>VLOOKUP($D3014,metadata!$B$2:$S$500,17,0)</f>
        <v>94</v>
      </c>
      <c r="U3014" t="str">
        <f>VLOOKUP($D3014,metadata!$B$2:$S$500,18,0)</f>
        <v/>
      </c>
      <c r="V3014">
        <f>VLOOKUP($D3014,metadata!$B$2:$Z$500,19,0)</f>
        <v>15.2</v>
      </c>
      <c r="W3014" t="str">
        <f>VLOOKUP($D3014,metadata!$B$2:$Z$500,20,0)</f>
        <v>accurate</v>
      </c>
      <c r="X3014" t="str">
        <f>VLOOKUP($D3014,metadata!$B$2:$Z$500,21,0)</f>
        <v/>
      </c>
      <c r="Y3014" t="str">
        <f>VLOOKUP($D3014,metadata!$B$2:$Z$500,22,0)</f>
        <v>t65</v>
      </c>
      <c r="Z3014" t="str">
        <f>VLOOKUP($D3014,metadata!$B$2:$Z$500,23,0)</f>
        <v/>
      </c>
      <c r="AA3014" t="str">
        <f>VLOOKUP($D3014,metadata!$B$2:$Z$500,24,0)</f>
        <v/>
      </c>
      <c r="AB3014" t="str">
        <f>VLOOKUP($D3014,metadata!$B$2:$Z$500,25,0)</f>
        <v/>
      </c>
      <c r="AC3014">
        <v>14</v>
      </c>
      <c r="AD3014">
        <v>0</v>
      </c>
      <c r="AF3014">
        <f>IF(AE3014="",V3014,AE3014)</f>
        <v>15.2</v>
      </c>
      <c r="AG3014">
        <v>14</v>
      </c>
      <c r="AH3014">
        <v>1987</v>
      </c>
      <c r="AI3014" t="s">
        <v>38</v>
      </c>
      <c r="AJ3014" t="s">
        <v>38</v>
      </c>
    </row>
    <row r="3015" spans="3:36" x14ac:dyDescent="0.3">
      <c r="C3015">
        <v>3015</v>
      </c>
      <c r="D3015" t="str">
        <f t="shared" si="80"/>
        <v>65-college_station</v>
      </c>
      <c r="E3015" t="str">
        <f>VLOOKUP($D3015,metadata!$B$2:$S$500,2,0)</f>
        <v>NECHOLS, JR; TAUBER, MJ; TAUBER, CA</v>
      </c>
      <c r="F3015" t="str">
        <f>VLOOKUP($D3015,metadata!$B$2:$S$500,3,0)</f>
        <v>GEOGRAPHICAL VARIABILITY IN ECOPHYSIOLOGICAL TRAITS CONTROLLING DORMANCY IN CHRYSOPA-OCULATA (NEUROPTERA, CHRYSOPIDAE)</v>
      </c>
      <c r="G3015" t="str">
        <f>VLOOKUP($D3015,metadata!$B$2:$S$500,4,0)</f>
        <v>10.1016/0022-1910(87)90131-4</v>
      </c>
      <c r="H3015" t="str">
        <f>VLOOKUP($D3015,metadata!$B$2:$S$500,5,0)</f>
        <v>y</v>
      </c>
      <c r="I3015" t="str">
        <f>VLOOKUP($D3015,metadata!$B$2:$S$500,6,0)</f>
        <v>a</v>
      </c>
      <c r="J3015" t="str">
        <f>VLOOKUP($D3015,metadata!$B$2:$S$500,7,0)</f>
        <v>i</v>
      </c>
      <c r="K3015">
        <f>VLOOKUP($D3015,metadata!$B$2:$S$500,8,0)</f>
        <v>10</v>
      </c>
      <c r="L3015">
        <f>VLOOKUP($D3015,metadata!$B$2:$S$500,9,0)</f>
        <v>6</v>
      </c>
      <c r="M3015" t="str">
        <f>VLOOKUP($D3015,metadata!$B$2:$S$500,10,0)</f>
        <v/>
      </c>
      <c r="N3015" t="str">
        <f>VLOOKUP($D3015,metadata!$B$2:$S$500,11,0)</f>
        <v>chrysopa oculata</v>
      </c>
      <c r="O3015" t="str">
        <f>VLOOKUP($D3015,metadata!$B$2:$S$500,12,0)</f>
        <v>neuroptera</v>
      </c>
      <c r="P3015" t="str">
        <f>VLOOKUP($D3015,metadata!$B$2:$S$500,13,0)</f>
        <v>college_station</v>
      </c>
      <c r="Q3015">
        <f>VLOOKUP($D3015,metadata!$B$2:$S$500,14,0)</f>
        <v>30.601389000000001</v>
      </c>
      <c r="R3015">
        <f>VLOOKUP($D3015,metadata!$B$2:$S$500,15,0)</f>
        <v>-96.314443999999995</v>
      </c>
      <c r="S3015" t="str">
        <f>VLOOKUP($D3015,metadata!$B$2:$S$500,16,0)</f>
        <v/>
      </c>
      <c r="T3015">
        <f>VLOOKUP($D3015,metadata!$B$2:$S$500,17,0)</f>
        <v>94</v>
      </c>
      <c r="U3015" t="str">
        <f>VLOOKUP($D3015,metadata!$B$2:$S$500,18,0)</f>
        <v/>
      </c>
      <c r="V3015">
        <f>VLOOKUP($D3015,metadata!$B$2:$Z$500,19,0)</f>
        <v>15.2</v>
      </c>
      <c r="W3015" t="str">
        <f>VLOOKUP($D3015,metadata!$B$2:$Z$500,20,0)</f>
        <v>accurate</v>
      </c>
      <c r="X3015" t="str">
        <f>VLOOKUP($D3015,metadata!$B$2:$Z$500,21,0)</f>
        <v/>
      </c>
      <c r="Y3015" t="str">
        <f>VLOOKUP($D3015,metadata!$B$2:$Z$500,22,0)</f>
        <v>t65</v>
      </c>
      <c r="Z3015" t="str">
        <f>VLOOKUP($D3015,metadata!$B$2:$Z$500,23,0)</f>
        <v/>
      </c>
      <c r="AA3015" t="str">
        <f>VLOOKUP($D3015,metadata!$B$2:$Z$500,24,0)</f>
        <v/>
      </c>
      <c r="AB3015" t="str">
        <f>VLOOKUP($D3015,metadata!$B$2:$Z$500,25,0)</f>
        <v/>
      </c>
      <c r="AC3015">
        <v>16</v>
      </c>
      <c r="AD3015">
        <v>0</v>
      </c>
      <c r="AF3015">
        <f>IF(AE3015="",V3015,AE3015)</f>
        <v>15.2</v>
      </c>
      <c r="AG3015">
        <v>16</v>
      </c>
      <c r="AH3015">
        <v>1987</v>
      </c>
      <c r="AI3015" t="s">
        <v>38</v>
      </c>
      <c r="AJ3015" t="s">
        <v>38</v>
      </c>
    </row>
    <row r="3016" spans="3:36" x14ac:dyDescent="0.3">
      <c r="C3016">
        <v>3016</v>
      </c>
      <c r="D3016" t="str">
        <f t="shared" si="80"/>
        <v>65-quincy</v>
      </c>
      <c r="E3016" t="str">
        <f>VLOOKUP($D3016,metadata!$B$2:$S$500,2,0)</f>
        <v>NECHOLS, JR; TAUBER, MJ; TAUBER, CA</v>
      </c>
      <c r="F3016" t="str">
        <f>VLOOKUP($D3016,metadata!$B$2:$S$500,3,0)</f>
        <v>GEOGRAPHICAL VARIABILITY IN ECOPHYSIOLOGICAL TRAITS CONTROLLING DORMANCY IN CHRYSOPA-OCULATA (NEUROPTERA, CHRYSOPIDAE)</v>
      </c>
      <c r="G3016" t="str">
        <f>VLOOKUP($D3016,metadata!$B$2:$S$500,4,0)</f>
        <v>10.1016/0022-1910(87)90131-4</v>
      </c>
      <c r="H3016" t="str">
        <f>VLOOKUP($D3016,metadata!$B$2:$S$500,5,0)</f>
        <v>y</v>
      </c>
      <c r="I3016" t="str">
        <f>VLOOKUP($D3016,metadata!$B$2:$S$500,6,0)</f>
        <v>a</v>
      </c>
      <c r="J3016" t="str">
        <f>VLOOKUP($D3016,metadata!$B$2:$S$500,7,0)</f>
        <v>i</v>
      </c>
      <c r="K3016">
        <f>VLOOKUP($D3016,metadata!$B$2:$S$500,8,0)</f>
        <v>10</v>
      </c>
      <c r="L3016">
        <f>VLOOKUP($D3016,metadata!$B$2:$S$500,9,0)</f>
        <v>5</v>
      </c>
      <c r="M3016" t="str">
        <f>VLOOKUP($D3016,metadata!$B$2:$S$500,10,0)</f>
        <v/>
      </c>
      <c r="N3016" t="str">
        <f>VLOOKUP($D3016,metadata!$B$2:$S$500,11,0)</f>
        <v>chrysopa oculata</v>
      </c>
      <c r="O3016" t="str">
        <f>VLOOKUP($D3016,metadata!$B$2:$S$500,12,0)</f>
        <v>neuroptera</v>
      </c>
      <c r="P3016" t="str">
        <f>VLOOKUP($D3016,metadata!$B$2:$S$500,13,0)</f>
        <v>quincy</v>
      </c>
      <c r="Q3016">
        <f>VLOOKUP($D3016,metadata!$B$2:$S$500,14,0)</f>
        <v>30.583333</v>
      </c>
      <c r="R3016">
        <f>VLOOKUP($D3016,metadata!$B$2:$S$500,15,0)</f>
        <v>-84.583332999999996</v>
      </c>
      <c r="S3016" t="str">
        <f>VLOOKUP($D3016,metadata!$B$2:$S$500,16,0)</f>
        <v/>
      </c>
      <c r="T3016">
        <f>VLOOKUP($D3016,metadata!$B$2:$S$500,17,0)</f>
        <v>57</v>
      </c>
      <c r="U3016" t="str">
        <f>VLOOKUP($D3016,metadata!$B$2:$S$500,18,0)</f>
        <v/>
      </c>
      <c r="V3016">
        <f>VLOOKUP($D3016,metadata!$B$2:$Z$500,19,0)</f>
        <v>11.6</v>
      </c>
      <c r="W3016" t="str">
        <f>VLOOKUP($D3016,metadata!$B$2:$Z$500,20,0)</f>
        <v>accurate</v>
      </c>
      <c r="X3016" t="str">
        <f>VLOOKUP($D3016,metadata!$B$2:$Z$500,21,0)</f>
        <v/>
      </c>
      <c r="Y3016" t="str">
        <f>VLOOKUP($D3016,metadata!$B$2:$Z$500,22,0)</f>
        <v>t65</v>
      </c>
      <c r="Z3016" t="str">
        <f>VLOOKUP($D3016,metadata!$B$2:$Z$500,23,0)</f>
        <v/>
      </c>
      <c r="AA3016" t="str">
        <f>VLOOKUP($D3016,metadata!$B$2:$Z$500,24,0)</f>
        <v/>
      </c>
      <c r="AB3016" t="str">
        <f>VLOOKUP($D3016,metadata!$B$2:$Z$500,25,0)</f>
        <v/>
      </c>
      <c r="AC3016">
        <v>10</v>
      </c>
      <c r="AD3016">
        <v>100</v>
      </c>
      <c r="AF3016">
        <f>IF(AE3016="",V3016,AE3016)</f>
        <v>11.6</v>
      </c>
      <c r="AG3016">
        <v>10</v>
      </c>
      <c r="AH3016">
        <v>1987</v>
      </c>
      <c r="AI3016" t="s">
        <v>37</v>
      </c>
      <c r="AJ3016" t="s">
        <v>37</v>
      </c>
    </row>
    <row r="3017" spans="3:36" x14ac:dyDescent="0.3">
      <c r="C3017">
        <v>3017</v>
      </c>
      <c r="D3017" t="str">
        <f t="shared" si="80"/>
        <v>65-quincy</v>
      </c>
      <c r="E3017" t="str">
        <f>VLOOKUP($D3017,metadata!$B$2:$S$500,2,0)</f>
        <v>NECHOLS, JR; TAUBER, MJ; TAUBER, CA</v>
      </c>
      <c r="F3017" t="str">
        <f>VLOOKUP($D3017,metadata!$B$2:$S$500,3,0)</f>
        <v>GEOGRAPHICAL VARIABILITY IN ECOPHYSIOLOGICAL TRAITS CONTROLLING DORMANCY IN CHRYSOPA-OCULATA (NEUROPTERA, CHRYSOPIDAE)</v>
      </c>
      <c r="G3017" t="str">
        <f>VLOOKUP($D3017,metadata!$B$2:$S$500,4,0)</f>
        <v>10.1016/0022-1910(87)90131-4</v>
      </c>
      <c r="H3017" t="str">
        <f>VLOOKUP($D3017,metadata!$B$2:$S$500,5,0)</f>
        <v>y</v>
      </c>
      <c r="I3017" t="str">
        <f>VLOOKUP($D3017,metadata!$B$2:$S$500,6,0)</f>
        <v>a</v>
      </c>
      <c r="J3017" t="str">
        <f>VLOOKUP($D3017,metadata!$B$2:$S$500,7,0)</f>
        <v>i</v>
      </c>
      <c r="K3017">
        <f>VLOOKUP($D3017,metadata!$B$2:$S$500,8,0)</f>
        <v>10</v>
      </c>
      <c r="L3017">
        <f>VLOOKUP($D3017,metadata!$B$2:$S$500,9,0)</f>
        <v>5</v>
      </c>
      <c r="M3017" t="str">
        <f>VLOOKUP($D3017,metadata!$B$2:$S$500,10,0)</f>
        <v/>
      </c>
      <c r="N3017" t="str">
        <f>VLOOKUP($D3017,metadata!$B$2:$S$500,11,0)</f>
        <v>chrysopa oculata</v>
      </c>
      <c r="O3017" t="str">
        <f>VLOOKUP($D3017,metadata!$B$2:$S$500,12,0)</f>
        <v>neuroptera</v>
      </c>
      <c r="P3017" t="str">
        <f>VLOOKUP($D3017,metadata!$B$2:$S$500,13,0)</f>
        <v>quincy</v>
      </c>
      <c r="Q3017">
        <f>VLOOKUP($D3017,metadata!$B$2:$S$500,14,0)</f>
        <v>30.583333</v>
      </c>
      <c r="R3017">
        <f>VLOOKUP($D3017,metadata!$B$2:$S$500,15,0)</f>
        <v>-84.583332999999996</v>
      </c>
      <c r="S3017" t="str">
        <f>VLOOKUP($D3017,metadata!$B$2:$S$500,16,0)</f>
        <v/>
      </c>
      <c r="T3017">
        <f>VLOOKUP($D3017,metadata!$B$2:$S$500,17,0)</f>
        <v>57</v>
      </c>
      <c r="U3017" t="str">
        <f>VLOOKUP($D3017,metadata!$B$2:$S$500,18,0)</f>
        <v/>
      </c>
      <c r="V3017">
        <f>VLOOKUP($D3017,metadata!$B$2:$Z$500,19,0)</f>
        <v>11.6</v>
      </c>
      <c r="W3017" t="str">
        <f>VLOOKUP($D3017,metadata!$B$2:$Z$500,20,0)</f>
        <v>accurate</v>
      </c>
      <c r="X3017" t="str">
        <f>VLOOKUP($D3017,metadata!$B$2:$Z$500,21,0)</f>
        <v/>
      </c>
      <c r="Y3017" t="str">
        <f>VLOOKUP($D3017,metadata!$B$2:$Z$500,22,0)</f>
        <v>t65</v>
      </c>
      <c r="Z3017" t="str">
        <f>VLOOKUP($D3017,metadata!$B$2:$Z$500,23,0)</f>
        <v/>
      </c>
      <c r="AA3017" t="str">
        <f>VLOOKUP($D3017,metadata!$B$2:$Z$500,24,0)</f>
        <v/>
      </c>
      <c r="AB3017" t="str">
        <f>VLOOKUP($D3017,metadata!$B$2:$Z$500,25,0)</f>
        <v/>
      </c>
      <c r="AC3017">
        <v>11</v>
      </c>
      <c r="AD3017">
        <v>100</v>
      </c>
      <c r="AF3017">
        <f>IF(AE3017="",V3017,AE3017)</f>
        <v>11.6</v>
      </c>
      <c r="AG3017">
        <v>11</v>
      </c>
      <c r="AH3017">
        <v>1987</v>
      </c>
      <c r="AI3017" t="s">
        <v>37</v>
      </c>
      <c r="AJ3017" t="s">
        <v>37</v>
      </c>
    </row>
    <row r="3018" spans="3:36" x14ac:dyDescent="0.3">
      <c r="C3018">
        <v>3018</v>
      </c>
      <c r="D3018" t="str">
        <f t="shared" si="80"/>
        <v>65-quincy</v>
      </c>
      <c r="E3018" t="str">
        <f>VLOOKUP($D3018,metadata!$B$2:$S$500,2,0)</f>
        <v>NECHOLS, JR; TAUBER, MJ; TAUBER, CA</v>
      </c>
      <c r="F3018" t="str">
        <f>VLOOKUP($D3018,metadata!$B$2:$S$500,3,0)</f>
        <v>GEOGRAPHICAL VARIABILITY IN ECOPHYSIOLOGICAL TRAITS CONTROLLING DORMANCY IN CHRYSOPA-OCULATA (NEUROPTERA, CHRYSOPIDAE)</v>
      </c>
      <c r="G3018" t="str">
        <f>VLOOKUP($D3018,metadata!$B$2:$S$500,4,0)</f>
        <v>10.1016/0022-1910(87)90131-4</v>
      </c>
      <c r="H3018" t="str">
        <f>VLOOKUP($D3018,metadata!$B$2:$S$500,5,0)</f>
        <v>y</v>
      </c>
      <c r="I3018" t="str">
        <f>VLOOKUP($D3018,metadata!$B$2:$S$500,6,0)</f>
        <v>a</v>
      </c>
      <c r="J3018" t="str">
        <f>VLOOKUP($D3018,metadata!$B$2:$S$500,7,0)</f>
        <v>i</v>
      </c>
      <c r="K3018">
        <f>VLOOKUP($D3018,metadata!$B$2:$S$500,8,0)</f>
        <v>10</v>
      </c>
      <c r="L3018">
        <f>VLOOKUP($D3018,metadata!$B$2:$S$500,9,0)</f>
        <v>5</v>
      </c>
      <c r="M3018" t="str">
        <f>VLOOKUP($D3018,metadata!$B$2:$S$500,10,0)</f>
        <v/>
      </c>
      <c r="N3018" t="str">
        <f>VLOOKUP($D3018,metadata!$B$2:$S$500,11,0)</f>
        <v>chrysopa oculata</v>
      </c>
      <c r="O3018" t="str">
        <f>VLOOKUP($D3018,metadata!$B$2:$S$500,12,0)</f>
        <v>neuroptera</v>
      </c>
      <c r="P3018" t="str">
        <f>VLOOKUP($D3018,metadata!$B$2:$S$500,13,0)</f>
        <v>quincy</v>
      </c>
      <c r="Q3018">
        <f>VLOOKUP($D3018,metadata!$B$2:$S$500,14,0)</f>
        <v>30.583333</v>
      </c>
      <c r="R3018">
        <f>VLOOKUP($D3018,metadata!$B$2:$S$500,15,0)</f>
        <v>-84.583332999999996</v>
      </c>
      <c r="S3018" t="str">
        <f>VLOOKUP($D3018,metadata!$B$2:$S$500,16,0)</f>
        <v/>
      </c>
      <c r="T3018">
        <f>VLOOKUP($D3018,metadata!$B$2:$S$500,17,0)</f>
        <v>57</v>
      </c>
      <c r="U3018" t="str">
        <f>VLOOKUP($D3018,metadata!$B$2:$S$500,18,0)</f>
        <v/>
      </c>
      <c r="V3018">
        <f>VLOOKUP($D3018,metadata!$B$2:$Z$500,19,0)</f>
        <v>11.6</v>
      </c>
      <c r="W3018" t="str">
        <f>VLOOKUP($D3018,metadata!$B$2:$Z$500,20,0)</f>
        <v>accurate</v>
      </c>
      <c r="X3018" t="str">
        <f>VLOOKUP($D3018,metadata!$B$2:$Z$500,21,0)</f>
        <v/>
      </c>
      <c r="Y3018" t="str">
        <f>VLOOKUP($D3018,metadata!$B$2:$Z$500,22,0)</f>
        <v>t65</v>
      </c>
      <c r="Z3018" t="str">
        <f>VLOOKUP($D3018,metadata!$B$2:$Z$500,23,0)</f>
        <v/>
      </c>
      <c r="AA3018" t="str">
        <f>VLOOKUP($D3018,metadata!$B$2:$Z$500,24,0)</f>
        <v/>
      </c>
      <c r="AB3018" t="str">
        <f>VLOOKUP($D3018,metadata!$B$2:$Z$500,25,0)</f>
        <v/>
      </c>
      <c r="AC3018">
        <v>12</v>
      </c>
      <c r="AD3018">
        <v>92</v>
      </c>
      <c r="AF3018">
        <f>IF(AE3018="",V3018,AE3018)</f>
        <v>11.6</v>
      </c>
      <c r="AG3018">
        <v>12</v>
      </c>
      <c r="AH3018">
        <v>1987</v>
      </c>
      <c r="AI3018" t="s">
        <v>37</v>
      </c>
      <c r="AJ3018" t="s">
        <v>37</v>
      </c>
    </row>
    <row r="3019" spans="3:36" x14ac:dyDescent="0.3">
      <c r="C3019">
        <v>3019</v>
      </c>
      <c r="D3019" t="str">
        <f t="shared" si="80"/>
        <v>65-quincy</v>
      </c>
      <c r="E3019" t="str">
        <f>VLOOKUP($D3019,metadata!$B$2:$S$500,2,0)</f>
        <v>NECHOLS, JR; TAUBER, MJ; TAUBER, CA</v>
      </c>
      <c r="F3019" t="str">
        <f>VLOOKUP($D3019,metadata!$B$2:$S$500,3,0)</f>
        <v>GEOGRAPHICAL VARIABILITY IN ECOPHYSIOLOGICAL TRAITS CONTROLLING DORMANCY IN CHRYSOPA-OCULATA (NEUROPTERA, CHRYSOPIDAE)</v>
      </c>
      <c r="G3019" t="str">
        <f>VLOOKUP($D3019,metadata!$B$2:$S$500,4,0)</f>
        <v>10.1016/0022-1910(87)90131-4</v>
      </c>
      <c r="H3019" t="str">
        <f>VLOOKUP($D3019,metadata!$B$2:$S$500,5,0)</f>
        <v>y</v>
      </c>
      <c r="I3019" t="str">
        <f>VLOOKUP($D3019,metadata!$B$2:$S$500,6,0)</f>
        <v>a</v>
      </c>
      <c r="J3019" t="str">
        <f>VLOOKUP($D3019,metadata!$B$2:$S$500,7,0)</f>
        <v>i</v>
      </c>
      <c r="K3019">
        <f>VLOOKUP($D3019,metadata!$B$2:$S$500,8,0)</f>
        <v>10</v>
      </c>
      <c r="L3019">
        <f>VLOOKUP($D3019,metadata!$B$2:$S$500,9,0)</f>
        <v>5</v>
      </c>
      <c r="M3019" t="str">
        <f>VLOOKUP($D3019,metadata!$B$2:$S$500,10,0)</f>
        <v/>
      </c>
      <c r="N3019" t="str">
        <f>VLOOKUP($D3019,metadata!$B$2:$S$500,11,0)</f>
        <v>chrysopa oculata</v>
      </c>
      <c r="O3019" t="str">
        <f>VLOOKUP($D3019,metadata!$B$2:$S$500,12,0)</f>
        <v>neuroptera</v>
      </c>
      <c r="P3019" t="str">
        <f>VLOOKUP($D3019,metadata!$B$2:$S$500,13,0)</f>
        <v>quincy</v>
      </c>
      <c r="Q3019">
        <f>VLOOKUP($D3019,metadata!$B$2:$S$500,14,0)</f>
        <v>30.583333</v>
      </c>
      <c r="R3019">
        <f>VLOOKUP($D3019,metadata!$B$2:$S$500,15,0)</f>
        <v>-84.583332999999996</v>
      </c>
      <c r="S3019" t="str">
        <f>VLOOKUP($D3019,metadata!$B$2:$S$500,16,0)</f>
        <v/>
      </c>
      <c r="T3019">
        <f>VLOOKUP($D3019,metadata!$B$2:$S$500,17,0)</f>
        <v>57</v>
      </c>
      <c r="U3019" t="str">
        <f>VLOOKUP($D3019,metadata!$B$2:$S$500,18,0)</f>
        <v/>
      </c>
      <c r="V3019">
        <f>VLOOKUP($D3019,metadata!$B$2:$Z$500,19,0)</f>
        <v>11.6</v>
      </c>
      <c r="W3019" t="str">
        <f>VLOOKUP($D3019,metadata!$B$2:$Z$500,20,0)</f>
        <v>accurate</v>
      </c>
      <c r="X3019" t="str">
        <f>VLOOKUP($D3019,metadata!$B$2:$Z$500,21,0)</f>
        <v/>
      </c>
      <c r="Y3019" t="str">
        <f>VLOOKUP($D3019,metadata!$B$2:$Z$500,22,0)</f>
        <v>t65</v>
      </c>
      <c r="Z3019" t="str">
        <f>VLOOKUP($D3019,metadata!$B$2:$Z$500,23,0)</f>
        <v/>
      </c>
      <c r="AA3019" t="str">
        <f>VLOOKUP($D3019,metadata!$B$2:$Z$500,24,0)</f>
        <v/>
      </c>
      <c r="AB3019" t="str">
        <f>VLOOKUP($D3019,metadata!$B$2:$Z$500,25,0)</f>
        <v/>
      </c>
      <c r="AC3019">
        <v>13</v>
      </c>
      <c r="AD3019">
        <v>36</v>
      </c>
      <c r="AF3019">
        <f>IF(AE3019="",V3019,AE3019)</f>
        <v>11.6</v>
      </c>
      <c r="AG3019">
        <v>13</v>
      </c>
      <c r="AH3019">
        <v>1987</v>
      </c>
      <c r="AI3019" t="s">
        <v>37</v>
      </c>
      <c r="AJ3019" t="s">
        <v>37</v>
      </c>
    </row>
    <row r="3020" spans="3:36" x14ac:dyDescent="0.3">
      <c r="C3020">
        <v>3020</v>
      </c>
      <c r="D3020" t="str">
        <f t="shared" si="80"/>
        <v>65-quincy</v>
      </c>
      <c r="E3020" t="str">
        <f>VLOOKUP($D3020,metadata!$B$2:$S$500,2,0)</f>
        <v>NECHOLS, JR; TAUBER, MJ; TAUBER, CA</v>
      </c>
      <c r="F3020" t="str">
        <f>VLOOKUP($D3020,metadata!$B$2:$S$500,3,0)</f>
        <v>GEOGRAPHICAL VARIABILITY IN ECOPHYSIOLOGICAL TRAITS CONTROLLING DORMANCY IN CHRYSOPA-OCULATA (NEUROPTERA, CHRYSOPIDAE)</v>
      </c>
      <c r="G3020" t="str">
        <f>VLOOKUP($D3020,metadata!$B$2:$S$500,4,0)</f>
        <v>10.1016/0022-1910(87)90131-4</v>
      </c>
      <c r="H3020" t="str">
        <f>VLOOKUP($D3020,metadata!$B$2:$S$500,5,0)</f>
        <v>y</v>
      </c>
      <c r="I3020" t="str">
        <f>VLOOKUP($D3020,metadata!$B$2:$S$500,6,0)</f>
        <v>a</v>
      </c>
      <c r="J3020" t="str">
        <f>VLOOKUP($D3020,metadata!$B$2:$S$500,7,0)</f>
        <v>i</v>
      </c>
      <c r="K3020">
        <f>VLOOKUP($D3020,metadata!$B$2:$S$500,8,0)</f>
        <v>10</v>
      </c>
      <c r="L3020">
        <f>VLOOKUP($D3020,metadata!$B$2:$S$500,9,0)</f>
        <v>5</v>
      </c>
      <c r="M3020" t="str">
        <f>VLOOKUP($D3020,metadata!$B$2:$S$500,10,0)</f>
        <v/>
      </c>
      <c r="N3020" t="str">
        <f>VLOOKUP($D3020,metadata!$B$2:$S$500,11,0)</f>
        <v>chrysopa oculata</v>
      </c>
      <c r="O3020" t="str">
        <f>VLOOKUP($D3020,metadata!$B$2:$S$500,12,0)</f>
        <v>neuroptera</v>
      </c>
      <c r="P3020" t="str">
        <f>VLOOKUP($D3020,metadata!$B$2:$S$500,13,0)</f>
        <v>quincy</v>
      </c>
      <c r="Q3020">
        <f>VLOOKUP($D3020,metadata!$B$2:$S$500,14,0)</f>
        <v>30.583333</v>
      </c>
      <c r="R3020">
        <f>VLOOKUP($D3020,metadata!$B$2:$S$500,15,0)</f>
        <v>-84.583332999999996</v>
      </c>
      <c r="S3020" t="str">
        <f>VLOOKUP($D3020,metadata!$B$2:$S$500,16,0)</f>
        <v/>
      </c>
      <c r="T3020">
        <f>VLOOKUP($D3020,metadata!$B$2:$S$500,17,0)</f>
        <v>57</v>
      </c>
      <c r="U3020" t="str">
        <f>VLOOKUP($D3020,metadata!$B$2:$S$500,18,0)</f>
        <v/>
      </c>
      <c r="V3020">
        <f>VLOOKUP($D3020,metadata!$B$2:$Z$500,19,0)</f>
        <v>11.6</v>
      </c>
      <c r="W3020" t="str">
        <f>VLOOKUP($D3020,metadata!$B$2:$Z$500,20,0)</f>
        <v>accurate</v>
      </c>
      <c r="X3020" t="str">
        <f>VLOOKUP($D3020,metadata!$B$2:$Z$500,21,0)</f>
        <v/>
      </c>
      <c r="Y3020" t="str">
        <f>VLOOKUP($D3020,metadata!$B$2:$Z$500,22,0)</f>
        <v>t65</v>
      </c>
      <c r="Z3020" t="str">
        <f>VLOOKUP($D3020,metadata!$B$2:$Z$500,23,0)</f>
        <v/>
      </c>
      <c r="AA3020" t="str">
        <f>VLOOKUP($D3020,metadata!$B$2:$Z$500,24,0)</f>
        <v/>
      </c>
      <c r="AB3020" t="str">
        <f>VLOOKUP($D3020,metadata!$B$2:$Z$500,25,0)</f>
        <v/>
      </c>
      <c r="AC3020">
        <v>14</v>
      </c>
      <c r="AD3020">
        <v>0</v>
      </c>
      <c r="AF3020">
        <f>IF(AE3020="",V3020,AE3020)</f>
        <v>11.6</v>
      </c>
      <c r="AG3020">
        <v>14</v>
      </c>
      <c r="AH3020">
        <v>1987</v>
      </c>
      <c r="AI3020" t="s">
        <v>37</v>
      </c>
      <c r="AJ3020" t="s">
        <v>37</v>
      </c>
    </row>
    <row r="3021" spans="3:36" x14ac:dyDescent="0.3">
      <c r="C3021">
        <v>3021</v>
      </c>
      <c r="D3021" t="str">
        <f t="shared" si="80"/>
        <v>65-saltillo</v>
      </c>
      <c r="E3021" t="str">
        <f>VLOOKUP($D3021,metadata!$B$2:$S$500,2,0)</f>
        <v>NECHOLS, JR; TAUBER, MJ; TAUBER, CA</v>
      </c>
      <c r="F3021" t="str">
        <f>VLOOKUP($D3021,metadata!$B$2:$S$500,3,0)</f>
        <v>GEOGRAPHICAL VARIABILITY IN ECOPHYSIOLOGICAL TRAITS CONTROLLING DORMANCY IN CHRYSOPA-OCULATA (NEUROPTERA, CHRYSOPIDAE)</v>
      </c>
      <c r="G3021" t="str">
        <f>VLOOKUP($D3021,metadata!$B$2:$S$500,4,0)</f>
        <v>10.1016/0022-1910(87)90131-4</v>
      </c>
      <c r="H3021" t="str">
        <f>VLOOKUP($D3021,metadata!$B$2:$S$500,5,0)</f>
        <v>y</v>
      </c>
      <c r="I3021" t="str">
        <f>VLOOKUP($D3021,metadata!$B$2:$S$500,6,0)</f>
        <v>a</v>
      </c>
      <c r="J3021" t="str">
        <f>VLOOKUP($D3021,metadata!$B$2:$S$500,7,0)</f>
        <v>i</v>
      </c>
      <c r="K3021">
        <f>VLOOKUP($D3021,metadata!$B$2:$S$500,8,0)</f>
        <v>10</v>
      </c>
      <c r="L3021">
        <f>VLOOKUP($D3021,metadata!$B$2:$S$500,9,0)</f>
        <v>5</v>
      </c>
      <c r="M3021" t="str">
        <f>VLOOKUP($D3021,metadata!$B$2:$S$500,10,0)</f>
        <v/>
      </c>
      <c r="N3021" t="str">
        <f>VLOOKUP($D3021,metadata!$B$2:$S$500,11,0)</f>
        <v>chrysopa oculata</v>
      </c>
      <c r="O3021" t="str">
        <f>VLOOKUP($D3021,metadata!$B$2:$S$500,12,0)</f>
        <v>neuroptera</v>
      </c>
      <c r="P3021" t="str">
        <f>VLOOKUP($D3021,metadata!$B$2:$S$500,13,0)</f>
        <v>saltillo</v>
      </c>
      <c r="Q3021">
        <f>VLOOKUP($D3021,metadata!$B$2:$S$500,14,0)</f>
        <v>25.228055999999999</v>
      </c>
      <c r="R3021">
        <f>VLOOKUP($D3021,metadata!$B$2:$S$500,15,0)</f>
        <v>-100.72194399999999</v>
      </c>
      <c r="S3021" t="str">
        <f>VLOOKUP($D3021,metadata!$B$2:$S$500,16,0)</f>
        <v/>
      </c>
      <c r="T3021">
        <f>VLOOKUP($D3021,metadata!$B$2:$S$500,17,0)</f>
        <v>2073</v>
      </c>
      <c r="U3021" t="str">
        <f>VLOOKUP($D3021,metadata!$B$2:$S$500,18,0)</f>
        <v/>
      </c>
      <c r="V3021">
        <f>VLOOKUP($D3021,metadata!$B$2:$Z$500,19,0)</f>
        <v>7.6</v>
      </c>
      <c r="W3021" t="str">
        <f>VLOOKUP($D3021,metadata!$B$2:$Z$500,20,0)</f>
        <v>accurate</v>
      </c>
      <c r="X3021" t="str">
        <f>VLOOKUP($D3021,metadata!$B$2:$Z$500,21,0)</f>
        <v/>
      </c>
      <c r="Y3021" t="str">
        <f>VLOOKUP($D3021,metadata!$B$2:$Z$500,22,0)</f>
        <v>t65</v>
      </c>
      <c r="Z3021" t="str">
        <f>VLOOKUP($D3021,metadata!$B$2:$Z$500,23,0)</f>
        <v/>
      </c>
      <c r="AA3021" t="str">
        <f>VLOOKUP($D3021,metadata!$B$2:$Z$500,24,0)</f>
        <v/>
      </c>
      <c r="AB3021" t="str">
        <f>VLOOKUP($D3021,metadata!$B$2:$Z$500,25,0)</f>
        <v/>
      </c>
      <c r="AC3021">
        <v>10</v>
      </c>
      <c r="AD3021">
        <v>50</v>
      </c>
      <c r="AF3021">
        <f>IF(AE3021="",V3021,AE3021)</f>
        <v>7.6</v>
      </c>
      <c r="AG3021">
        <v>10</v>
      </c>
      <c r="AH3021">
        <v>1987</v>
      </c>
      <c r="AI3021" t="s">
        <v>38</v>
      </c>
      <c r="AJ3021" t="s">
        <v>38</v>
      </c>
    </row>
    <row r="3022" spans="3:36" x14ac:dyDescent="0.3">
      <c r="C3022">
        <v>3022</v>
      </c>
      <c r="D3022" t="str">
        <f t="shared" si="80"/>
        <v>65-saltillo</v>
      </c>
      <c r="E3022" t="str">
        <f>VLOOKUP($D3022,metadata!$B$2:$S$500,2,0)</f>
        <v>NECHOLS, JR; TAUBER, MJ; TAUBER, CA</v>
      </c>
      <c r="F3022" t="str">
        <f>VLOOKUP($D3022,metadata!$B$2:$S$500,3,0)</f>
        <v>GEOGRAPHICAL VARIABILITY IN ECOPHYSIOLOGICAL TRAITS CONTROLLING DORMANCY IN CHRYSOPA-OCULATA (NEUROPTERA, CHRYSOPIDAE)</v>
      </c>
      <c r="G3022" t="str">
        <f>VLOOKUP($D3022,metadata!$B$2:$S$500,4,0)</f>
        <v>10.1016/0022-1910(87)90131-4</v>
      </c>
      <c r="H3022" t="str">
        <f>VLOOKUP($D3022,metadata!$B$2:$S$500,5,0)</f>
        <v>y</v>
      </c>
      <c r="I3022" t="str">
        <f>VLOOKUP($D3022,metadata!$B$2:$S$500,6,0)</f>
        <v>a</v>
      </c>
      <c r="J3022" t="str">
        <f>VLOOKUP($D3022,metadata!$B$2:$S$500,7,0)</f>
        <v>i</v>
      </c>
      <c r="K3022">
        <f>VLOOKUP($D3022,metadata!$B$2:$S$500,8,0)</f>
        <v>10</v>
      </c>
      <c r="L3022">
        <f>VLOOKUP($D3022,metadata!$B$2:$S$500,9,0)</f>
        <v>5</v>
      </c>
      <c r="M3022" t="str">
        <f>VLOOKUP($D3022,metadata!$B$2:$S$500,10,0)</f>
        <v/>
      </c>
      <c r="N3022" t="str">
        <f>VLOOKUP($D3022,metadata!$B$2:$S$500,11,0)</f>
        <v>chrysopa oculata</v>
      </c>
      <c r="O3022" t="str">
        <f>VLOOKUP($D3022,metadata!$B$2:$S$500,12,0)</f>
        <v>neuroptera</v>
      </c>
      <c r="P3022" t="str">
        <f>VLOOKUP($D3022,metadata!$B$2:$S$500,13,0)</f>
        <v>saltillo</v>
      </c>
      <c r="Q3022">
        <f>VLOOKUP($D3022,metadata!$B$2:$S$500,14,0)</f>
        <v>25.228055999999999</v>
      </c>
      <c r="R3022">
        <f>VLOOKUP($D3022,metadata!$B$2:$S$500,15,0)</f>
        <v>-100.72194399999999</v>
      </c>
      <c r="S3022" t="str">
        <f>VLOOKUP($D3022,metadata!$B$2:$S$500,16,0)</f>
        <v/>
      </c>
      <c r="T3022">
        <f>VLOOKUP($D3022,metadata!$B$2:$S$500,17,0)</f>
        <v>2073</v>
      </c>
      <c r="U3022" t="str">
        <f>VLOOKUP($D3022,metadata!$B$2:$S$500,18,0)</f>
        <v/>
      </c>
      <c r="V3022">
        <f>VLOOKUP($D3022,metadata!$B$2:$Z$500,19,0)</f>
        <v>7.6</v>
      </c>
      <c r="W3022" t="str">
        <f>VLOOKUP($D3022,metadata!$B$2:$Z$500,20,0)</f>
        <v>accurate</v>
      </c>
      <c r="X3022" t="str">
        <f>VLOOKUP($D3022,metadata!$B$2:$Z$500,21,0)</f>
        <v/>
      </c>
      <c r="Y3022" t="str">
        <f>VLOOKUP($D3022,metadata!$B$2:$Z$500,22,0)</f>
        <v>t65</v>
      </c>
      <c r="Z3022" t="str">
        <f>VLOOKUP($D3022,metadata!$B$2:$Z$500,23,0)</f>
        <v/>
      </c>
      <c r="AA3022" t="str">
        <f>VLOOKUP($D3022,metadata!$B$2:$Z$500,24,0)</f>
        <v/>
      </c>
      <c r="AB3022" t="str">
        <f>VLOOKUP($D3022,metadata!$B$2:$Z$500,25,0)</f>
        <v/>
      </c>
      <c r="AC3022">
        <v>11</v>
      </c>
      <c r="AD3022">
        <v>33</v>
      </c>
      <c r="AF3022">
        <f>IF(AE3022="",V3022,AE3022)</f>
        <v>7.6</v>
      </c>
      <c r="AG3022">
        <v>11</v>
      </c>
      <c r="AH3022">
        <v>1987</v>
      </c>
      <c r="AI3022" t="s">
        <v>38</v>
      </c>
      <c r="AJ3022" t="s">
        <v>38</v>
      </c>
    </row>
    <row r="3023" spans="3:36" x14ac:dyDescent="0.3">
      <c r="C3023">
        <v>3023</v>
      </c>
      <c r="D3023" t="str">
        <f t="shared" si="80"/>
        <v>65-saltillo</v>
      </c>
      <c r="E3023" t="str">
        <f>VLOOKUP($D3023,metadata!$B$2:$S$500,2,0)</f>
        <v>NECHOLS, JR; TAUBER, MJ; TAUBER, CA</v>
      </c>
      <c r="F3023" t="str">
        <f>VLOOKUP($D3023,metadata!$B$2:$S$500,3,0)</f>
        <v>GEOGRAPHICAL VARIABILITY IN ECOPHYSIOLOGICAL TRAITS CONTROLLING DORMANCY IN CHRYSOPA-OCULATA (NEUROPTERA, CHRYSOPIDAE)</v>
      </c>
      <c r="G3023" t="str">
        <f>VLOOKUP($D3023,metadata!$B$2:$S$500,4,0)</f>
        <v>10.1016/0022-1910(87)90131-4</v>
      </c>
      <c r="H3023" t="str">
        <f>VLOOKUP($D3023,metadata!$B$2:$S$500,5,0)</f>
        <v>y</v>
      </c>
      <c r="I3023" t="str">
        <f>VLOOKUP($D3023,metadata!$B$2:$S$500,6,0)</f>
        <v>a</v>
      </c>
      <c r="J3023" t="str">
        <f>VLOOKUP($D3023,metadata!$B$2:$S$500,7,0)</f>
        <v>i</v>
      </c>
      <c r="K3023">
        <f>VLOOKUP($D3023,metadata!$B$2:$S$500,8,0)</f>
        <v>10</v>
      </c>
      <c r="L3023">
        <f>VLOOKUP($D3023,metadata!$B$2:$S$500,9,0)</f>
        <v>5</v>
      </c>
      <c r="M3023" t="str">
        <f>VLOOKUP($D3023,metadata!$B$2:$S$500,10,0)</f>
        <v/>
      </c>
      <c r="N3023" t="str">
        <f>VLOOKUP($D3023,metadata!$B$2:$S$500,11,0)</f>
        <v>chrysopa oculata</v>
      </c>
      <c r="O3023" t="str">
        <f>VLOOKUP($D3023,metadata!$B$2:$S$500,12,0)</f>
        <v>neuroptera</v>
      </c>
      <c r="P3023" t="str">
        <f>VLOOKUP($D3023,metadata!$B$2:$S$500,13,0)</f>
        <v>saltillo</v>
      </c>
      <c r="Q3023">
        <f>VLOOKUP($D3023,metadata!$B$2:$S$500,14,0)</f>
        <v>25.228055999999999</v>
      </c>
      <c r="R3023">
        <f>VLOOKUP($D3023,metadata!$B$2:$S$500,15,0)</f>
        <v>-100.72194399999999</v>
      </c>
      <c r="S3023" t="str">
        <f>VLOOKUP($D3023,metadata!$B$2:$S$500,16,0)</f>
        <v/>
      </c>
      <c r="T3023">
        <f>VLOOKUP($D3023,metadata!$B$2:$S$500,17,0)</f>
        <v>2073</v>
      </c>
      <c r="U3023" t="str">
        <f>VLOOKUP($D3023,metadata!$B$2:$S$500,18,0)</f>
        <v/>
      </c>
      <c r="V3023">
        <f>VLOOKUP($D3023,metadata!$B$2:$Z$500,19,0)</f>
        <v>7.6</v>
      </c>
      <c r="W3023" t="str">
        <f>VLOOKUP($D3023,metadata!$B$2:$Z$500,20,0)</f>
        <v>accurate</v>
      </c>
      <c r="X3023" t="str">
        <f>VLOOKUP($D3023,metadata!$B$2:$Z$500,21,0)</f>
        <v/>
      </c>
      <c r="Y3023" t="str">
        <f>VLOOKUP($D3023,metadata!$B$2:$Z$500,22,0)</f>
        <v>t65</v>
      </c>
      <c r="Z3023" t="str">
        <f>VLOOKUP($D3023,metadata!$B$2:$Z$500,23,0)</f>
        <v/>
      </c>
      <c r="AA3023" t="str">
        <f>VLOOKUP($D3023,metadata!$B$2:$Z$500,24,0)</f>
        <v/>
      </c>
      <c r="AB3023" t="str">
        <f>VLOOKUP($D3023,metadata!$B$2:$Z$500,25,0)</f>
        <v/>
      </c>
      <c r="AC3023">
        <v>12</v>
      </c>
      <c r="AD3023">
        <v>0</v>
      </c>
      <c r="AF3023">
        <f>IF(AE3023="",V3023,AE3023)</f>
        <v>7.6</v>
      </c>
      <c r="AG3023">
        <v>12</v>
      </c>
      <c r="AH3023">
        <v>1987</v>
      </c>
      <c r="AI3023" t="s">
        <v>38</v>
      </c>
      <c r="AJ3023" t="s">
        <v>38</v>
      </c>
    </row>
    <row r="3024" spans="3:36" x14ac:dyDescent="0.3">
      <c r="C3024">
        <v>3024</v>
      </c>
      <c r="D3024" t="str">
        <f t="shared" si="80"/>
        <v>65-saltillo</v>
      </c>
      <c r="E3024" t="str">
        <f>VLOOKUP($D3024,metadata!$B$2:$S$500,2,0)</f>
        <v>NECHOLS, JR; TAUBER, MJ; TAUBER, CA</v>
      </c>
      <c r="F3024" t="str">
        <f>VLOOKUP($D3024,metadata!$B$2:$S$500,3,0)</f>
        <v>GEOGRAPHICAL VARIABILITY IN ECOPHYSIOLOGICAL TRAITS CONTROLLING DORMANCY IN CHRYSOPA-OCULATA (NEUROPTERA, CHRYSOPIDAE)</v>
      </c>
      <c r="G3024" t="str">
        <f>VLOOKUP($D3024,metadata!$B$2:$S$500,4,0)</f>
        <v>10.1016/0022-1910(87)90131-4</v>
      </c>
      <c r="H3024" t="str">
        <f>VLOOKUP($D3024,metadata!$B$2:$S$500,5,0)</f>
        <v>y</v>
      </c>
      <c r="I3024" t="str">
        <f>VLOOKUP($D3024,metadata!$B$2:$S$500,6,0)</f>
        <v>a</v>
      </c>
      <c r="J3024" t="str">
        <f>VLOOKUP($D3024,metadata!$B$2:$S$500,7,0)</f>
        <v>i</v>
      </c>
      <c r="K3024">
        <f>VLOOKUP($D3024,metadata!$B$2:$S$500,8,0)</f>
        <v>10</v>
      </c>
      <c r="L3024">
        <f>VLOOKUP($D3024,metadata!$B$2:$S$500,9,0)</f>
        <v>5</v>
      </c>
      <c r="M3024" t="str">
        <f>VLOOKUP($D3024,metadata!$B$2:$S$500,10,0)</f>
        <v/>
      </c>
      <c r="N3024" t="str">
        <f>VLOOKUP($D3024,metadata!$B$2:$S$500,11,0)</f>
        <v>chrysopa oculata</v>
      </c>
      <c r="O3024" t="str">
        <f>VLOOKUP($D3024,metadata!$B$2:$S$500,12,0)</f>
        <v>neuroptera</v>
      </c>
      <c r="P3024" t="str">
        <f>VLOOKUP($D3024,metadata!$B$2:$S$500,13,0)</f>
        <v>saltillo</v>
      </c>
      <c r="Q3024">
        <f>VLOOKUP($D3024,metadata!$B$2:$S$500,14,0)</f>
        <v>25.228055999999999</v>
      </c>
      <c r="R3024">
        <f>VLOOKUP($D3024,metadata!$B$2:$S$500,15,0)</f>
        <v>-100.72194399999999</v>
      </c>
      <c r="S3024" t="str">
        <f>VLOOKUP($D3024,metadata!$B$2:$S$500,16,0)</f>
        <v/>
      </c>
      <c r="T3024">
        <f>VLOOKUP($D3024,metadata!$B$2:$S$500,17,0)</f>
        <v>2073</v>
      </c>
      <c r="U3024" t="str">
        <f>VLOOKUP($D3024,metadata!$B$2:$S$500,18,0)</f>
        <v/>
      </c>
      <c r="V3024">
        <f>VLOOKUP($D3024,metadata!$B$2:$Z$500,19,0)</f>
        <v>7.6</v>
      </c>
      <c r="W3024" t="str">
        <f>VLOOKUP($D3024,metadata!$B$2:$Z$500,20,0)</f>
        <v>accurate</v>
      </c>
      <c r="X3024" t="str">
        <f>VLOOKUP($D3024,metadata!$B$2:$Z$500,21,0)</f>
        <v/>
      </c>
      <c r="Y3024" t="str">
        <f>VLOOKUP($D3024,metadata!$B$2:$Z$500,22,0)</f>
        <v>t65</v>
      </c>
      <c r="Z3024" t="str">
        <f>VLOOKUP($D3024,metadata!$B$2:$Z$500,23,0)</f>
        <v/>
      </c>
      <c r="AA3024" t="str">
        <f>VLOOKUP($D3024,metadata!$B$2:$Z$500,24,0)</f>
        <v/>
      </c>
      <c r="AB3024" t="str">
        <f>VLOOKUP($D3024,metadata!$B$2:$Z$500,25,0)</f>
        <v/>
      </c>
      <c r="AC3024">
        <v>13</v>
      </c>
      <c r="AD3024">
        <v>0</v>
      </c>
      <c r="AF3024">
        <f>IF(AE3024="",V3024,AE3024)</f>
        <v>7.6</v>
      </c>
      <c r="AG3024">
        <v>13</v>
      </c>
      <c r="AH3024">
        <v>1987</v>
      </c>
      <c r="AI3024" t="s">
        <v>38</v>
      </c>
      <c r="AJ3024" t="s">
        <v>38</v>
      </c>
    </row>
    <row r="3025" spans="3:36" x14ac:dyDescent="0.3">
      <c r="C3025">
        <v>3025</v>
      </c>
      <c r="D3025" t="str">
        <f t="shared" si="80"/>
        <v>65-saltillo</v>
      </c>
      <c r="E3025" t="str">
        <f>VLOOKUP($D3025,metadata!$B$2:$S$500,2,0)</f>
        <v>NECHOLS, JR; TAUBER, MJ; TAUBER, CA</v>
      </c>
      <c r="F3025" t="str">
        <f>VLOOKUP($D3025,metadata!$B$2:$S$500,3,0)</f>
        <v>GEOGRAPHICAL VARIABILITY IN ECOPHYSIOLOGICAL TRAITS CONTROLLING DORMANCY IN CHRYSOPA-OCULATA (NEUROPTERA, CHRYSOPIDAE)</v>
      </c>
      <c r="G3025" t="str">
        <f>VLOOKUP($D3025,metadata!$B$2:$S$500,4,0)</f>
        <v>10.1016/0022-1910(87)90131-4</v>
      </c>
      <c r="H3025" t="str">
        <f>VLOOKUP($D3025,metadata!$B$2:$S$500,5,0)</f>
        <v>y</v>
      </c>
      <c r="I3025" t="str">
        <f>VLOOKUP($D3025,metadata!$B$2:$S$500,6,0)</f>
        <v>a</v>
      </c>
      <c r="J3025" t="str">
        <f>VLOOKUP($D3025,metadata!$B$2:$S$500,7,0)</f>
        <v>i</v>
      </c>
      <c r="K3025">
        <f>VLOOKUP($D3025,metadata!$B$2:$S$500,8,0)</f>
        <v>10</v>
      </c>
      <c r="L3025">
        <f>VLOOKUP($D3025,metadata!$B$2:$S$500,9,0)</f>
        <v>5</v>
      </c>
      <c r="M3025" t="str">
        <f>VLOOKUP($D3025,metadata!$B$2:$S$500,10,0)</f>
        <v/>
      </c>
      <c r="N3025" t="str">
        <f>VLOOKUP($D3025,metadata!$B$2:$S$500,11,0)</f>
        <v>chrysopa oculata</v>
      </c>
      <c r="O3025" t="str">
        <f>VLOOKUP($D3025,metadata!$B$2:$S$500,12,0)</f>
        <v>neuroptera</v>
      </c>
      <c r="P3025" t="str">
        <f>VLOOKUP($D3025,metadata!$B$2:$S$500,13,0)</f>
        <v>saltillo</v>
      </c>
      <c r="Q3025">
        <f>VLOOKUP($D3025,metadata!$B$2:$S$500,14,0)</f>
        <v>25.228055999999999</v>
      </c>
      <c r="R3025">
        <f>VLOOKUP($D3025,metadata!$B$2:$S$500,15,0)</f>
        <v>-100.72194399999999</v>
      </c>
      <c r="S3025" t="str">
        <f>VLOOKUP($D3025,metadata!$B$2:$S$500,16,0)</f>
        <v/>
      </c>
      <c r="T3025">
        <f>VLOOKUP($D3025,metadata!$B$2:$S$500,17,0)</f>
        <v>2073</v>
      </c>
      <c r="U3025" t="str">
        <f>VLOOKUP($D3025,metadata!$B$2:$S$500,18,0)</f>
        <v/>
      </c>
      <c r="V3025">
        <f>VLOOKUP($D3025,metadata!$B$2:$Z$500,19,0)</f>
        <v>7.6</v>
      </c>
      <c r="W3025" t="str">
        <f>VLOOKUP($D3025,metadata!$B$2:$Z$500,20,0)</f>
        <v>accurate</v>
      </c>
      <c r="X3025" t="str">
        <f>VLOOKUP($D3025,metadata!$B$2:$Z$500,21,0)</f>
        <v/>
      </c>
      <c r="Y3025" t="str">
        <f>VLOOKUP($D3025,metadata!$B$2:$Z$500,22,0)</f>
        <v>t65</v>
      </c>
      <c r="Z3025" t="str">
        <f>VLOOKUP($D3025,metadata!$B$2:$Z$500,23,0)</f>
        <v/>
      </c>
      <c r="AA3025" t="str">
        <f>VLOOKUP($D3025,metadata!$B$2:$Z$500,24,0)</f>
        <v/>
      </c>
      <c r="AB3025" t="str">
        <f>VLOOKUP($D3025,metadata!$B$2:$Z$500,25,0)</f>
        <v/>
      </c>
      <c r="AC3025">
        <v>14</v>
      </c>
      <c r="AD3025">
        <v>0</v>
      </c>
      <c r="AF3025">
        <f>IF(AE3025="",V3025,AE3025)</f>
        <v>7.6</v>
      </c>
      <c r="AG3025">
        <v>14</v>
      </c>
      <c r="AH3025">
        <v>1987</v>
      </c>
      <c r="AI3025" t="s">
        <v>38</v>
      </c>
      <c r="AJ3025" t="s">
        <v>38</v>
      </c>
    </row>
    <row r="3026" spans="3:36" x14ac:dyDescent="0.3">
      <c r="C3026">
        <v>3026</v>
      </c>
      <c r="D3026" t="str">
        <f t="shared" si="80"/>
        <v>66-oxford</v>
      </c>
      <c r="E3026" t="str">
        <f>VLOOKUP($D3026,metadata!$B$2:$S$500,2,0)</f>
        <v>PULLIN, AS</v>
      </c>
      <c r="F3026" t="str">
        <f>VLOOKUP($D3026,metadata!$B$2:$S$500,3,0)</f>
        <v>EFFECT OF PHOTOPERIOD AND TEMPERATURE ON THE LIFE-CYCLE OF DIFFERENT POPULATIONS OF THE PEACOCK BUTTERFLY INACHIS-IO</v>
      </c>
      <c r="G3026" t="str">
        <f>VLOOKUP($D3026,metadata!$B$2:$S$500,4,0)</f>
        <v>10.1111/j.1570-7458.1986.tb00534.x</v>
      </c>
      <c r="H3026" t="str">
        <f>VLOOKUP($D3026,metadata!$B$2:$S$500,5,0)</f>
        <v>y</v>
      </c>
      <c r="I3026" t="str">
        <f>VLOOKUP($D3026,metadata!$B$2:$S$500,6,0)</f>
        <v>a</v>
      </c>
      <c r="J3026" t="str">
        <f>VLOOKUP($D3026,metadata!$B$2:$S$500,7,0)</f>
        <v>i</v>
      </c>
      <c r="K3026">
        <f>VLOOKUP($D3026,metadata!$B$2:$S$500,8,0)</f>
        <v>3</v>
      </c>
      <c r="L3026">
        <f>VLOOKUP($D3026,metadata!$B$2:$S$500,9,0)</f>
        <v>9</v>
      </c>
      <c r="M3026" t="str">
        <f>VLOOKUP($D3026,metadata!$B$2:$S$500,10,0)</f>
        <v/>
      </c>
      <c r="N3026" t="str">
        <f>VLOOKUP($D3026,metadata!$B$2:$S$500,11,0)</f>
        <v>Inachis io</v>
      </c>
      <c r="O3026" t="str">
        <f>VLOOKUP($D3026,metadata!$B$2:$S$500,12,0)</f>
        <v>lepidoptera</v>
      </c>
      <c r="P3026" t="str">
        <f>VLOOKUP($D3026,metadata!$B$2:$S$500,13,0)</f>
        <v>oxford</v>
      </c>
      <c r="Q3026">
        <f>VLOOKUP($D3026,metadata!$B$2:$S$500,14,0)</f>
        <v>51.752000000000002</v>
      </c>
      <c r="R3026">
        <f>VLOOKUP($D3026,metadata!$B$2:$S$500,15,0)</f>
        <v>-1.2578</v>
      </c>
      <c r="S3026" t="str">
        <f>VLOOKUP($D3026,metadata!$B$2:$S$500,16,0)</f>
        <v/>
      </c>
      <c r="T3026" t="str">
        <f>VLOOKUP($D3026,metadata!$B$2:$S$500,17,0)</f>
        <v/>
      </c>
      <c r="U3026" t="str">
        <f>VLOOKUP($D3026,metadata!$B$2:$S$500,18,0)</f>
        <v/>
      </c>
      <c r="V3026">
        <f>VLOOKUP($D3026,metadata!$B$2:$Z$500,19,0)</f>
        <v>94</v>
      </c>
      <c r="W3026" t="str">
        <f>VLOOKUP($D3026,metadata!$B$2:$Z$500,20,0)</f>
        <v>global average</v>
      </c>
      <c r="X3026" t="str">
        <f>VLOOKUP($D3026,metadata!$B$2:$Z$500,21,0)</f>
        <v/>
      </c>
      <c r="Y3026">
        <f>VLOOKUP($D3026,metadata!$B$2:$Z$500,22,0)</f>
        <v>66</v>
      </c>
      <c r="Z3026" t="str">
        <f>VLOOKUP($D3026,metadata!$B$2:$Z$500,23,0)</f>
        <v/>
      </c>
      <c r="AA3026" t="str">
        <f>VLOOKUP($D3026,metadata!$B$2:$Z$500,24,0)</f>
        <v/>
      </c>
      <c r="AB3026" t="str">
        <f>VLOOKUP($D3026,metadata!$B$2:$Z$500,25,0)</f>
        <v/>
      </c>
      <c r="AC3026">
        <v>12.0342061957412</v>
      </c>
      <c r="AD3026">
        <v>96.880880370393996</v>
      </c>
      <c r="AF3026">
        <f>IF(AE3026="",V3026,AE3026)</f>
        <v>94</v>
      </c>
      <c r="AG3026">
        <v>12</v>
      </c>
      <c r="AH3026">
        <v>1986</v>
      </c>
      <c r="AI3026" t="s">
        <v>37</v>
      </c>
      <c r="AJ3026" t="s">
        <v>37</v>
      </c>
    </row>
    <row r="3027" spans="3:36" x14ac:dyDescent="0.3">
      <c r="C3027">
        <v>3027</v>
      </c>
      <c r="D3027" t="str">
        <f t="shared" si="80"/>
        <v>66-oxford</v>
      </c>
      <c r="E3027" t="str">
        <f>VLOOKUP($D3027,metadata!$B$2:$S$500,2,0)</f>
        <v>PULLIN, AS</v>
      </c>
      <c r="F3027" t="str">
        <f>VLOOKUP($D3027,metadata!$B$2:$S$500,3,0)</f>
        <v>EFFECT OF PHOTOPERIOD AND TEMPERATURE ON THE LIFE-CYCLE OF DIFFERENT POPULATIONS OF THE PEACOCK BUTTERFLY INACHIS-IO</v>
      </c>
      <c r="G3027" t="str">
        <f>VLOOKUP($D3027,metadata!$B$2:$S$500,4,0)</f>
        <v>10.1111/j.1570-7458.1986.tb00534.x</v>
      </c>
      <c r="H3027" t="str">
        <f>VLOOKUP($D3027,metadata!$B$2:$S$500,5,0)</f>
        <v>y</v>
      </c>
      <c r="I3027" t="str">
        <f>VLOOKUP($D3027,metadata!$B$2:$S$500,6,0)</f>
        <v>a</v>
      </c>
      <c r="J3027" t="str">
        <f>VLOOKUP($D3027,metadata!$B$2:$S$500,7,0)</f>
        <v>i</v>
      </c>
      <c r="K3027">
        <f>VLOOKUP($D3027,metadata!$B$2:$S$500,8,0)</f>
        <v>3</v>
      </c>
      <c r="L3027">
        <f>VLOOKUP($D3027,metadata!$B$2:$S$500,9,0)</f>
        <v>9</v>
      </c>
      <c r="M3027" t="str">
        <f>VLOOKUP($D3027,metadata!$B$2:$S$500,10,0)</f>
        <v/>
      </c>
      <c r="N3027" t="str">
        <f>VLOOKUP($D3027,metadata!$B$2:$S$500,11,0)</f>
        <v>Inachis io</v>
      </c>
      <c r="O3027" t="str">
        <f>VLOOKUP($D3027,metadata!$B$2:$S$500,12,0)</f>
        <v>lepidoptera</v>
      </c>
      <c r="P3027" t="str">
        <f>VLOOKUP($D3027,metadata!$B$2:$S$500,13,0)</f>
        <v>oxford</v>
      </c>
      <c r="Q3027">
        <f>VLOOKUP($D3027,metadata!$B$2:$S$500,14,0)</f>
        <v>51.752000000000002</v>
      </c>
      <c r="R3027">
        <f>VLOOKUP($D3027,metadata!$B$2:$S$500,15,0)</f>
        <v>-1.2578</v>
      </c>
      <c r="S3027" t="str">
        <f>VLOOKUP($D3027,metadata!$B$2:$S$500,16,0)</f>
        <v/>
      </c>
      <c r="T3027" t="str">
        <f>VLOOKUP($D3027,metadata!$B$2:$S$500,17,0)</f>
        <v/>
      </c>
      <c r="U3027" t="str">
        <f>VLOOKUP($D3027,metadata!$B$2:$S$500,18,0)</f>
        <v/>
      </c>
      <c r="V3027">
        <f>VLOOKUP($D3027,metadata!$B$2:$Z$500,19,0)</f>
        <v>94</v>
      </c>
      <c r="W3027" t="str">
        <f>VLOOKUP($D3027,metadata!$B$2:$Z$500,20,0)</f>
        <v>global average</v>
      </c>
      <c r="X3027" t="str">
        <f>VLOOKUP($D3027,metadata!$B$2:$Z$500,21,0)</f>
        <v/>
      </c>
      <c r="Y3027">
        <f>VLOOKUP($D3027,metadata!$B$2:$Z$500,22,0)</f>
        <v>66</v>
      </c>
      <c r="Z3027" t="str">
        <f>VLOOKUP($D3027,metadata!$B$2:$Z$500,23,0)</f>
        <v/>
      </c>
      <c r="AA3027" t="str">
        <f>VLOOKUP($D3027,metadata!$B$2:$Z$500,24,0)</f>
        <v/>
      </c>
      <c r="AB3027" t="str">
        <f>VLOOKUP($D3027,metadata!$B$2:$Z$500,25,0)</f>
        <v/>
      </c>
      <c r="AC3027">
        <v>14.0149923621588</v>
      </c>
      <c r="AD3027">
        <v>99.841812871710204</v>
      </c>
      <c r="AF3027">
        <f>IF(AE3027="",V3027,AE3027)</f>
        <v>94</v>
      </c>
      <c r="AG3027">
        <v>14</v>
      </c>
      <c r="AH3027">
        <v>1986</v>
      </c>
      <c r="AI3027" t="s">
        <v>37</v>
      </c>
      <c r="AJ3027" t="s">
        <v>37</v>
      </c>
    </row>
    <row r="3028" spans="3:36" x14ac:dyDescent="0.3">
      <c r="C3028">
        <v>3028</v>
      </c>
      <c r="D3028" t="str">
        <f t="shared" si="80"/>
        <v>66-oxford</v>
      </c>
      <c r="E3028" t="str">
        <f>VLOOKUP($D3028,metadata!$B$2:$S$500,2,0)</f>
        <v>PULLIN, AS</v>
      </c>
      <c r="F3028" t="str">
        <f>VLOOKUP($D3028,metadata!$B$2:$S$500,3,0)</f>
        <v>EFFECT OF PHOTOPERIOD AND TEMPERATURE ON THE LIFE-CYCLE OF DIFFERENT POPULATIONS OF THE PEACOCK BUTTERFLY INACHIS-IO</v>
      </c>
      <c r="G3028" t="str">
        <f>VLOOKUP($D3028,metadata!$B$2:$S$500,4,0)</f>
        <v>10.1111/j.1570-7458.1986.tb00534.x</v>
      </c>
      <c r="H3028" t="str">
        <f>VLOOKUP($D3028,metadata!$B$2:$S$500,5,0)</f>
        <v>y</v>
      </c>
      <c r="I3028" t="str">
        <f>VLOOKUP($D3028,metadata!$B$2:$S$500,6,0)</f>
        <v>a</v>
      </c>
      <c r="J3028" t="str">
        <f>VLOOKUP($D3028,metadata!$B$2:$S$500,7,0)</f>
        <v>i</v>
      </c>
      <c r="K3028">
        <f>VLOOKUP($D3028,metadata!$B$2:$S$500,8,0)</f>
        <v>3</v>
      </c>
      <c r="L3028">
        <f>VLOOKUP($D3028,metadata!$B$2:$S$500,9,0)</f>
        <v>9</v>
      </c>
      <c r="M3028" t="str">
        <f>VLOOKUP($D3028,metadata!$B$2:$S$500,10,0)</f>
        <v/>
      </c>
      <c r="N3028" t="str">
        <f>VLOOKUP($D3028,metadata!$B$2:$S$500,11,0)</f>
        <v>Inachis io</v>
      </c>
      <c r="O3028" t="str">
        <f>VLOOKUP($D3028,metadata!$B$2:$S$500,12,0)</f>
        <v>lepidoptera</v>
      </c>
      <c r="P3028" t="str">
        <f>VLOOKUP($D3028,metadata!$B$2:$S$500,13,0)</f>
        <v>oxford</v>
      </c>
      <c r="Q3028">
        <f>VLOOKUP($D3028,metadata!$B$2:$S$500,14,0)</f>
        <v>51.752000000000002</v>
      </c>
      <c r="R3028">
        <f>VLOOKUP($D3028,metadata!$B$2:$S$500,15,0)</f>
        <v>-1.2578</v>
      </c>
      <c r="S3028" t="str">
        <f>VLOOKUP($D3028,metadata!$B$2:$S$500,16,0)</f>
        <v/>
      </c>
      <c r="T3028" t="str">
        <f>VLOOKUP($D3028,metadata!$B$2:$S$500,17,0)</f>
        <v/>
      </c>
      <c r="U3028" t="str">
        <f>VLOOKUP($D3028,metadata!$B$2:$S$500,18,0)</f>
        <v/>
      </c>
      <c r="V3028">
        <f>VLOOKUP($D3028,metadata!$B$2:$Z$500,19,0)</f>
        <v>94</v>
      </c>
      <c r="W3028" t="str">
        <f>VLOOKUP($D3028,metadata!$B$2:$Z$500,20,0)</f>
        <v>global average</v>
      </c>
      <c r="X3028" t="str">
        <f>VLOOKUP($D3028,metadata!$B$2:$Z$500,21,0)</f>
        <v/>
      </c>
      <c r="Y3028">
        <f>VLOOKUP($D3028,metadata!$B$2:$Z$500,22,0)</f>
        <v>66</v>
      </c>
      <c r="Z3028" t="str">
        <f>VLOOKUP($D3028,metadata!$B$2:$Z$500,23,0)</f>
        <v/>
      </c>
      <c r="AA3028" t="str">
        <f>VLOOKUP($D3028,metadata!$B$2:$Z$500,24,0)</f>
        <v/>
      </c>
      <c r="AB3028" t="str">
        <f>VLOOKUP($D3028,metadata!$B$2:$Z$500,25,0)</f>
        <v/>
      </c>
      <c r="AC3028">
        <v>15.0346618691107</v>
      </c>
      <c r="AD3028">
        <v>100.14071571412001</v>
      </c>
      <c r="AF3028">
        <f>IF(AE3028="",V3028,AE3028)</f>
        <v>94</v>
      </c>
      <c r="AG3028">
        <v>15</v>
      </c>
      <c r="AH3028">
        <v>1986</v>
      </c>
      <c r="AI3028" t="s">
        <v>37</v>
      </c>
      <c r="AJ3028" t="s">
        <v>37</v>
      </c>
    </row>
    <row r="3029" spans="3:36" x14ac:dyDescent="0.3">
      <c r="C3029">
        <v>3029</v>
      </c>
      <c r="D3029" t="str">
        <f t="shared" si="80"/>
        <v>66-oxford</v>
      </c>
      <c r="E3029" t="str">
        <f>VLOOKUP($D3029,metadata!$B$2:$S$500,2,0)</f>
        <v>PULLIN, AS</v>
      </c>
      <c r="F3029" t="str">
        <f>VLOOKUP($D3029,metadata!$B$2:$S$500,3,0)</f>
        <v>EFFECT OF PHOTOPERIOD AND TEMPERATURE ON THE LIFE-CYCLE OF DIFFERENT POPULATIONS OF THE PEACOCK BUTTERFLY INACHIS-IO</v>
      </c>
      <c r="G3029" t="str">
        <f>VLOOKUP($D3029,metadata!$B$2:$S$500,4,0)</f>
        <v>10.1111/j.1570-7458.1986.tb00534.x</v>
      </c>
      <c r="H3029" t="str">
        <f>VLOOKUP($D3029,metadata!$B$2:$S$500,5,0)</f>
        <v>y</v>
      </c>
      <c r="I3029" t="str">
        <f>VLOOKUP($D3029,metadata!$B$2:$S$500,6,0)</f>
        <v>a</v>
      </c>
      <c r="J3029" t="str">
        <f>VLOOKUP($D3029,metadata!$B$2:$S$500,7,0)</f>
        <v>i</v>
      </c>
      <c r="K3029">
        <f>VLOOKUP($D3029,metadata!$B$2:$S$500,8,0)</f>
        <v>3</v>
      </c>
      <c r="L3029">
        <f>VLOOKUP($D3029,metadata!$B$2:$S$500,9,0)</f>
        <v>9</v>
      </c>
      <c r="M3029" t="str">
        <f>VLOOKUP($D3029,metadata!$B$2:$S$500,10,0)</f>
        <v/>
      </c>
      <c r="N3029" t="str">
        <f>VLOOKUP($D3029,metadata!$B$2:$S$500,11,0)</f>
        <v>Inachis io</v>
      </c>
      <c r="O3029" t="str">
        <f>VLOOKUP($D3029,metadata!$B$2:$S$500,12,0)</f>
        <v>lepidoptera</v>
      </c>
      <c r="P3029" t="str">
        <f>VLOOKUP($D3029,metadata!$B$2:$S$500,13,0)</f>
        <v>oxford</v>
      </c>
      <c r="Q3029">
        <f>VLOOKUP($D3029,metadata!$B$2:$S$500,14,0)</f>
        <v>51.752000000000002</v>
      </c>
      <c r="R3029">
        <f>VLOOKUP($D3029,metadata!$B$2:$S$500,15,0)</f>
        <v>-1.2578</v>
      </c>
      <c r="S3029" t="str">
        <f>VLOOKUP($D3029,metadata!$B$2:$S$500,16,0)</f>
        <v/>
      </c>
      <c r="T3029" t="str">
        <f>VLOOKUP($D3029,metadata!$B$2:$S$500,17,0)</f>
        <v/>
      </c>
      <c r="U3029" t="str">
        <f>VLOOKUP($D3029,metadata!$B$2:$S$500,18,0)</f>
        <v/>
      </c>
      <c r="V3029">
        <f>VLOOKUP($D3029,metadata!$B$2:$Z$500,19,0)</f>
        <v>94</v>
      </c>
      <c r="W3029" t="str">
        <f>VLOOKUP($D3029,metadata!$B$2:$Z$500,20,0)</f>
        <v>global average</v>
      </c>
      <c r="X3029" t="str">
        <f>VLOOKUP($D3029,metadata!$B$2:$Z$500,21,0)</f>
        <v/>
      </c>
      <c r="Y3029">
        <f>VLOOKUP($D3029,metadata!$B$2:$Z$500,22,0)</f>
        <v>66</v>
      </c>
      <c r="Z3029" t="str">
        <f>VLOOKUP($D3029,metadata!$B$2:$Z$500,23,0)</f>
        <v/>
      </c>
      <c r="AA3029" t="str">
        <f>VLOOKUP($D3029,metadata!$B$2:$Z$500,24,0)</f>
        <v/>
      </c>
      <c r="AB3029" t="str">
        <f>VLOOKUP($D3029,metadata!$B$2:$Z$500,25,0)</f>
        <v/>
      </c>
      <c r="AC3029">
        <v>15.9641883229567</v>
      </c>
      <c r="AD3029">
        <v>100.12607750224799</v>
      </c>
      <c r="AF3029">
        <f>IF(AE3029="",V3029,AE3029)</f>
        <v>94</v>
      </c>
      <c r="AG3029">
        <v>16</v>
      </c>
      <c r="AH3029">
        <v>1986</v>
      </c>
      <c r="AI3029" t="s">
        <v>37</v>
      </c>
      <c r="AJ3029" t="s">
        <v>37</v>
      </c>
    </row>
    <row r="3030" spans="3:36" x14ac:dyDescent="0.3">
      <c r="C3030">
        <v>3030</v>
      </c>
      <c r="D3030" t="str">
        <f t="shared" si="80"/>
        <v>66-oxford</v>
      </c>
      <c r="E3030" t="str">
        <f>VLOOKUP($D3030,metadata!$B$2:$S$500,2,0)</f>
        <v>PULLIN, AS</v>
      </c>
      <c r="F3030" t="str">
        <f>VLOOKUP($D3030,metadata!$B$2:$S$500,3,0)</f>
        <v>EFFECT OF PHOTOPERIOD AND TEMPERATURE ON THE LIFE-CYCLE OF DIFFERENT POPULATIONS OF THE PEACOCK BUTTERFLY INACHIS-IO</v>
      </c>
      <c r="G3030" t="str">
        <f>VLOOKUP($D3030,metadata!$B$2:$S$500,4,0)</f>
        <v>10.1111/j.1570-7458.1986.tb00534.x</v>
      </c>
      <c r="H3030" t="str">
        <f>VLOOKUP($D3030,metadata!$B$2:$S$500,5,0)</f>
        <v>y</v>
      </c>
      <c r="I3030" t="str">
        <f>VLOOKUP($D3030,metadata!$B$2:$S$500,6,0)</f>
        <v>a</v>
      </c>
      <c r="J3030" t="str">
        <f>VLOOKUP($D3030,metadata!$B$2:$S$500,7,0)</f>
        <v>i</v>
      </c>
      <c r="K3030">
        <f>VLOOKUP($D3030,metadata!$B$2:$S$500,8,0)</f>
        <v>3</v>
      </c>
      <c r="L3030">
        <f>VLOOKUP($D3030,metadata!$B$2:$S$500,9,0)</f>
        <v>9</v>
      </c>
      <c r="M3030" t="str">
        <f>VLOOKUP($D3030,metadata!$B$2:$S$500,10,0)</f>
        <v/>
      </c>
      <c r="N3030" t="str">
        <f>VLOOKUP($D3030,metadata!$B$2:$S$500,11,0)</f>
        <v>Inachis io</v>
      </c>
      <c r="O3030" t="str">
        <f>VLOOKUP($D3030,metadata!$B$2:$S$500,12,0)</f>
        <v>lepidoptera</v>
      </c>
      <c r="P3030" t="str">
        <f>VLOOKUP($D3030,metadata!$B$2:$S$500,13,0)</f>
        <v>oxford</v>
      </c>
      <c r="Q3030">
        <f>VLOOKUP($D3030,metadata!$B$2:$S$500,14,0)</f>
        <v>51.752000000000002</v>
      </c>
      <c r="R3030">
        <f>VLOOKUP($D3030,metadata!$B$2:$S$500,15,0)</f>
        <v>-1.2578</v>
      </c>
      <c r="S3030" t="str">
        <f>VLOOKUP($D3030,metadata!$B$2:$S$500,16,0)</f>
        <v/>
      </c>
      <c r="T3030" t="str">
        <f>VLOOKUP($D3030,metadata!$B$2:$S$500,17,0)</f>
        <v/>
      </c>
      <c r="U3030" t="str">
        <f>VLOOKUP($D3030,metadata!$B$2:$S$500,18,0)</f>
        <v/>
      </c>
      <c r="V3030">
        <f>VLOOKUP($D3030,metadata!$B$2:$Z$500,19,0)</f>
        <v>94</v>
      </c>
      <c r="W3030" t="str">
        <f>VLOOKUP($D3030,metadata!$B$2:$Z$500,20,0)</f>
        <v>global average</v>
      </c>
      <c r="X3030" t="str">
        <f>VLOOKUP($D3030,metadata!$B$2:$Z$500,21,0)</f>
        <v/>
      </c>
      <c r="Y3030">
        <f>VLOOKUP($D3030,metadata!$B$2:$Z$500,22,0)</f>
        <v>66</v>
      </c>
      <c r="Z3030" t="str">
        <f>VLOOKUP($D3030,metadata!$B$2:$Z$500,23,0)</f>
        <v/>
      </c>
      <c r="AA3030" t="str">
        <f>VLOOKUP($D3030,metadata!$B$2:$Z$500,24,0)</f>
        <v/>
      </c>
      <c r="AB3030" t="str">
        <f>VLOOKUP($D3030,metadata!$B$2:$Z$500,25,0)</f>
        <v/>
      </c>
      <c r="AC3030">
        <v>16.983480069602301</v>
      </c>
      <c r="AD3030">
        <v>99.795065033797698</v>
      </c>
      <c r="AF3030">
        <f>IF(AE3030="",V3030,AE3030)</f>
        <v>94</v>
      </c>
      <c r="AG3030">
        <v>17</v>
      </c>
      <c r="AH3030">
        <v>1986</v>
      </c>
      <c r="AI3030" t="s">
        <v>37</v>
      </c>
      <c r="AJ3030" t="s">
        <v>37</v>
      </c>
    </row>
    <row r="3031" spans="3:36" x14ac:dyDescent="0.3">
      <c r="C3031">
        <v>3031</v>
      </c>
      <c r="D3031" t="str">
        <f t="shared" si="80"/>
        <v>66-oxford</v>
      </c>
      <c r="E3031" t="str">
        <f>VLOOKUP($D3031,metadata!$B$2:$S$500,2,0)</f>
        <v>PULLIN, AS</v>
      </c>
      <c r="F3031" t="str">
        <f>VLOOKUP($D3031,metadata!$B$2:$S$500,3,0)</f>
        <v>EFFECT OF PHOTOPERIOD AND TEMPERATURE ON THE LIFE-CYCLE OF DIFFERENT POPULATIONS OF THE PEACOCK BUTTERFLY INACHIS-IO</v>
      </c>
      <c r="G3031" t="str">
        <f>VLOOKUP($D3031,metadata!$B$2:$S$500,4,0)</f>
        <v>10.1111/j.1570-7458.1986.tb00534.x</v>
      </c>
      <c r="H3031" t="str">
        <f>VLOOKUP($D3031,metadata!$B$2:$S$500,5,0)</f>
        <v>y</v>
      </c>
      <c r="I3031" t="str">
        <f>VLOOKUP($D3031,metadata!$B$2:$S$500,6,0)</f>
        <v>a</v>
      </c>
      <c r="J3031" t="str">
        <f>VLOOKUP($D3031,metadata!$B$2:$S$500,7,0)</f>
        <v>i</v>
      </c>
      <c r="K3031">
        <f>VLOOKUP($D3031,metadata!$B$2:$S$500,8,0)</f>
        <v>3</v>
      </c>
      <c r="L3031">
        <f>VLOOKUP($D3031,metadata!$B$2:$S$500,9,0)</f>
        <v>9</v>
      </c>
      <c r="M3031" t="str">
        <f>VLOOKUP($D3031,metadata!$B$2:$S$500,10,0)</f>
        <v/>
      </c>
      <c r="N3031" t="str">
        <f>VLOOKUP($D3031,metadata!$B$2:$S$500,11,0)</f>
        <v>Inachis io</v>
      </c>
      <c r="O3031" t="str">
        <f>VLOOKUP($D3031,metadata!$B$2:$S$500,12,0)</f>
        <v>lepidoptera</v>
      </c>
      <c r="P3031" t="str">
        <f>VLOOKUP($D3031,metadata!$B$2:$S$500,13,0)</f>
        <v>oxford</v>
      </c>
      <c r="Q3031">
        <f>VLOOKUP($D3031,metadata!$B$2:$S$500,14,0)</f>
        <v>51.752000000000002</v>
      </c>
      <c r="R3031">
        <f>VLOOKUP($D3031,metadata!$B$2:$S$500,15,0)</f>
        <v>-1.2578</v>
      </c>
      <c r="S3031" t="str">
        <f>VLOOKUP($D3031,metadata!$B$2:$S$500,16,0)</f>
        <v/>
      </c>
      <c r="T3031" t="str">
        <f>VLOOKUP($D3031,metadata!$B$2:$S$500,17,0)</f>
        <v/>
      </c>
      <c r="U3031" t="str">
        <f>VLOOKUP($D3031,metadata!$B$2:$S$500,18,0)</f>
        <v/>
      </c>
      <c r="V3031">
        <f>VLOOKUP($D3031,metadata!$B$2:$Z$500,19,0)</f>
        <v>94</v>
      </c>
      <c r="W3031" t="str">
        <f>VLOOKUP($D3031,metadata!$B$2:$Z$500,20,0)</f>
        <v>global average</v>
      </c>
      <c r="X3031" t="str">
        <f>VLOOKUP($D3031,metadata!$B$2:$Z$500,21,0)</f>
        <v/>
      </c>
      <c r="Y3031">
        <f>VLOOKUP($D3031,metadata!$B$2:$Z$500,22,0)</f>
        <v>66</v>
      </c>
      <c r="Z3031" t="str">
        <f>VLOOKUP($D3031,metadata!$B$2:$Z$500,23,0)</f>
        <v/>
      </c>
      <c r="AA3031" t="str">
        <f>VLOOKUP($D3031,metadata!$B$2:$Z$500,24,0)</f>
        <v/>
      </c>
      <c r="AB3031" t="str">
        <f>VLOOKUP($D3031,metadata!$B$2:$Z$500,25,0)</f>
        <v/>
      </c>
      <c r="AC3031">
        <v>18.001827415482001</v>
      </c>
      <c r="AD3031">
        <v>97.889264288193303</v>
      </c>
      <c r="AF3031">
        <f>IF(AE3031="",V3031,AE3031)</f>
        <v>94</v>
      </c>
      <c r="AG3031">
        <v>18</v>
      </c>
      <c r="AH3031">
        <v>1986</v>
      </c>
      <c r="AI3031" t="s">
        <v>37</v>
      </c>
      <c r="AJ3031" t="s">
        <v>37</v>
      </c>
    </row>
    <row r="3032" spans="3:36" x14ac:dyDescent="0.3">
      <c r="C3032">
        <v>3032</v>
      </c>
      <c r="D3032" t="str">
        <f t="shared" si="80"/>
        <v>66-oxford</v>
      </c>
      <c r="E3032" t="str">
        <f>VLOOKUP($D3032,metadata!$B$2:$S$500,2,0)</f>
        <v>PULLIN, AS</v>
      </c>
      <c r="F3032" t="str">
        <f>VLOOKUP($D3032,metadata!$B$2:$S$500,3,0)</f>
        <v>EFFECT OF PHOTOPERIOD AND TEMPERATURE ON THE LIFE-CYCLE OF DIFFERENT POPULATIONS OF THE PEACOCK BUTTERFLY INACHIS-IO</v>
      </c>
      <c r="G3032" t="str">
        <f>VLOOKUP($D3032,metadata!$B$2:$S$500,4,0)</f>
        <v>10.1111/j.1570-7458.1986.tb00534.x</v>
      </c>
      <c r="H3032" t="str">
        <f>VLOOKUP($D3032,metadata!$B$2:$S$500,5,0)</f>
        <v>y</v>
      </c>
      <c r="I3032" t="str">
        <f>VLOOKUP($D3032,metadata!$B$2:$S$500,6,0)</f>
        <v>a</v>
      </c>
      <c r="J3032" t="str">
        <f>VLOOKUP($D3032,metadata!$B$2:$S$500,7,0)</f>
        <v>i</v>
      </c>
      <c r="K3032">
        <f>VLOOKUP($D3032,metadata!$B$2:$S$500,8,0)</f>
        <v>3</v>
      </c>
      <c r="L3032">
        <f>VLOOKUP($D3032,metadata!$B$2:$S$500,9,0)</f>
        <v>9</v>
      </c>
      <c r="M3032" t="str">
        <f>VLOOKUP($D3032,metadata!$B$2:$S$500,10,0)</f>
        <v/>
      </c>
      <c r="N3032" t="str">
        <f>VLOOKUP($D3032,metadata!$B$2:$S$500,11,0)</f>
        <v>Inachis io</v>
      </c>
      <c r="O3032" t="str">
        <f>VLOOKUP($D3032,metadata!$B$2:$S$500,12,0)</f>
        <v>lepidoptera</v>
      </c>
      <c r="P3032" t="str">
        <f>VLOOKUP($D3032,metadata!$B$2:$S$500,13,0)</f>
        <v>oxford</v>
      </c>
      <c r="Q3032">
        <f>VLOOKUP($D3032,metadata!$B$2:$S$500,14,0)</f>
        <v>51.752000000000002</v>
      </c>
      <c r="R3032">
        <f>VLOOKUP($D3032,metadata!$B$2:$S$500,15,0)</f>
        <v>-1.2578</v>
      </c>
      <c r="S3032" t="str">
        <f>VLOOKUP($D3032,metadata!$B$2:$S$500,16,0)</f>
        <v/>
      </c>
      <c r="T3032" t="str">
        <f>VLOOKUP($D3032,metadata!$B$2:$S$500,17,0)</f>
        <v/>
      </c>
      <c r="U3032" t="str">
        <f>VLOOKUP($D3032,metadata!$B$2:$S$500,18,0)</f>
        <v/>
      </c>
      <c r="V3032">
        <f>VLOOKUP($D3032,metadata!$B$2:$Z$500,19,0)</f>
        <v>94</v>
      </c>
      <c r="W3032" t="str">
        <f>VLOOKUP($D3032,metadata!$B$2:$Z$500,20,0)</f>
        <v>global average</v>
      </c>
      <c r="X3032" t="str">
        <f>VLOOKUP($D3032,metadata!$B$2:$Z$500,21,0)</f>
        <v/>
      </c>
      <c r="Y3032">
        <f>VLOOKUP($D3032,metadata!$B$2:$Z$500,22,0)</f>
        <v>66</v>
      </c>
      <c r="Z3032" t="str">
        <f>VLOOKUP($D3032,metadata!$B$2:$Z$500,23,0)</f>
        <v/>
      </c>
      <c r="AA3032" t="str">
        <f>VLOOKUP($D3032,metadata!$B$2:$Z$500,24,0)</f>
        <v/>
      </c>
      <c r="AB3032" t="str">
        <f>VLOOKUP($D3032,metadata!$B$2:$Z$500,25,0)</f>
        <v/>
      </c>
      <c r="AC3032">
        <v>18.496268436473699</v>
      </c>
      <c r="AD3032">
        <v>72.369666791799702</v>
      </c>
      <c r="AF3032">
        <f>IF(AE3032="",V3032,AE3032)</f>
        <v>94</v>
      </c>
      <c r="AG3032">
        <v>18.5</v>
      </c>
      <c r="AH3032">
        <v>1986</v>
      </c>
      <c r="AI3032" t="s">
        <v>37</v>
      </c>
      <c r="AJ3032" t="s">
        <v>37</v>
      </c>
    </row>
    <row r="3033" spans="3:36" x14ac:dyDescent="0.3">
      <c r="C3033">
        <v>3033</v>
      </c>
      <c r="D3033" t="str">
        <f t="shared" si="80"/>
        <v>66-oxford</v>
      </c>
      <c r="E3033" t="str">
        <f>VLOOKUP($D3033,metadata!$B$2:$S$500,2,0)</f>
        <v>PULLIN, AS</v>
      </c>
      <c r="F3033" t="str">
        <f>VLOOKUP($D3033,metadata!$B$2:$S$500,3,0)</f>
        <v>EFFECT OF PHOTOPERIOD AND TEMPERATURE ON THE LIFE-CYCLE OF DIFFERENT POPULATIONS OF THE PEACOCK BUTTERFLY INACHIS-IO</v>
      </c>
      <c r="G3033" t="str">
        <f>VLOOKUP($D3033,metadata!$B$2:$S$500,4,0)</f>
        <v>10.1111/j.1570-7458.1986.tb00534.x</v>
      </c>
      <c r="H3033" t="str">
        <f>VLOOKUP($D3033,metadata!$B$2:$S$500,5,0)</f>
        <v>y</v>
      </c>
      <c r="I3033" t="str">
        <f>VLOOKUP($D3033,metadata!$B$2:$S$500,6,0)</f>
        <v>a</v>
      </c>
      <c r="J3033" t="str">
        <f>VLOOKUP($D3033,metadata!$B$2:$S$500,7,0)</f>
        <v>i</v>
      </c>
      <c r="K3033">
        <f>VLOOKUP($D3033,metadata!$B$2:$S$500,8,0)</f>
        <v>3</v>
      </c>
      <c r="L3033">
        <f>VLOOKUP($D3033,metadata!$B$2:$S$500,9,0)</f>
        <v>9</v>
      </c>
      <c r="M3033" t="str">
        <f>VLOOKUP($D3033,metadata!$B$2:$S$500,10,0)</f>
        <v/>
      </c>
      <c r="N3033" t="str">
        <f>VLOOKUP($D3033,metadata!$B$2:$S$500,11,0)</f>
        <v>Inachis io</v>
      </c>
      <c r="O3033" t="str">
        <f>VLOOKUP($D3033,metadata!$B$2:$S$500,12,0)</f>
        <v>lepidoptera</v>
      </c>
      <c r="P3033" t="str">
        <f>VLOOKUP($D3033,metadata!$B$2:$S$500,13,0)</f>
        <v>oxford</v>
      </c>
      <c r="Q3033">
        <f>VLOOKUP($D3033,metadata!$B$2:$S$500,14,0)</f>
        <v>51.752000000000002</v>
      </c>
      <c r="R3033">
        <f>VLOOKUP($D3033,metadata!$B$2:$S$500,15,0)</f>
        <v>-1.2578</v>
      </c>
      <c r="S3033" t="str">
        <f>VLOOKUP($D3033,metadata!$B$2:$S$500,16,0)</f>
        <v/>
      </c>
      <c r="T3033" t="str">
        <f>VLOOKUP($D3033,metadata!$B$2:$S$500,17,0)</f>
        <v/>
      </c>
      <c r="U3033" t="str">
        <f>VLOOKUP($D3033,metadata!$B$2:$S$500,18,0)</f>
        <v/>
      </c>
      <c r="V3033">
        <f>VLOOKUP($D3033,metadata!$B$2:$Z$500,19,0)</f>
        <v>94</v>
      </c>
      <c r="W3033" t="str">
        <f>VLOOKUP($D3033,metadata!$B$2:$Z$500,20,0)</f>
        <v>global average</v>
      </c>
      <c r="X3033" t="str">
        <f>VLOOKUP($D3033,metadata!$B$2:$Z$500,21,0)</f>
        <v/>
      </c>
      <c r="Y3033">
        <f>VLOOKUP($D3033,metadata!$B$2:$Z$500,22,0)</f>
        <v>66</v>
      </c>
      <c r="Z3033" t="str">
        <f>VLOOKUP($D3033,metadata!$B$2:$Z$500,23,0)</f>
        <v/>
      </c>
      <c r="AA3033" t="str">
        <f>VLOOKUP($D3033,metadata!$B$2:$Z$500,24,0)</f>
        <v/>
      </c>
      <c r="AB3033" t="str">
        <f>VLOOKUP($D3033,metadata!$B$2:$Z$500,25,0)</f>
        <v/>
      </c>
      <c r="AC3033">
        <v>18.977298966589402</v>
      </c>
      <c r="AD3033">
        <v>24.4880757598294</v>
      </c>
      <c r="AF3033">
        <f>IF(AE3033="",V3033,AE3033)</f>
        <v>94</v>
      </c>
      <c r="AG3033">
        <v>19</v>
      </c>
      <c r="AH3033">
        <v>1986</v>
      </c>
      <c r="AI3033" t="s">
        <v>37</v>
      </c>
      <c r="AJ3033" t="s">
        <v>37</v>
      </c>
    </row>
    <row r="3034" spans="3:36" x14ac:dyDescent="0.3">
      <c r="C3034">
        <v>3034</v>
      </c>
      <c r="D3034" t="str">
        <f t="shared" si="80"/>
        <v>66-oxford</v>
      </c>
      <c r="E3034" t="str">
        <f>VLOOKUP($D3034,metadata!$B$2:$S$500,2,0)</f>
        <v>PULLIN, AS</v>
      </c>
      <c r="F3034" t="str">
        <f>VLOOKUP($D3034,metadata!$B$2:$S$500,3,0)</f>
        <v>EFFECT OF PHOTOPERIOD AND TEMPERATURE ON THE LIFE-CYCLE OF DIFFERENT POPULATIONS OF THE PEACOCK BUTTERFLY INACHIS-IO</v>
      </c>
      <c r="G3034" t="str">
        <f>VLOOKUP($D3034,metadata!$B$2:$S$500,4,0)</f>
        <v>10.1111/j.1570-7458.1986.tb00534.x</v>
      </c>
      <c r="H3034" t="str">
        <f>VLOOKUP($D3034,metadata!$B$2:$S$500,5,0)</f>
        <v>y</v>
      </c>
      <c r="I3034" t="str">
        <f>VLOOKUP($D3034,metadata!$B$2:$S$500,6,0)</f>
        <v>a</v>
      </c>
      <c r="J3034" t="str">
        <f>VLOOKUP($D3034,metadata!$B$2:$S$500,7,0)</f>
        <v>i</v>
      </c>
      <c r="K3034">
        <f>VLOOKUP($D3034,metadata!$B$2:$S$500,8,0)</f>
        <v>3</v>
      </c>
      <c r="L3034">
        <f>VLOOKUP($D3034,metadata!$B$2:$S$500,9,0)</f>
        <v>9</v>
      </c>
      <c r="M3034" t="str">
        <f>VLOOKUP($D3034,metadata!$B$2:$S$500,10,0)</f>
        <v/>
      </c>
      <c r="N3034" t="str">
        <f>VLOOKUP($D3034,metadata!$B$2:$S$500,11,0)</f>
        <v>Inachis io</v>
      </c>
      <c r="O3034" t="str">
        <f>VLOOKUP($D3034,metadata!$B$2:$S$500,12,0)</f>
        <v>lepidoptera</v>
      </c>
      <c r="P3034" t="str">
        <f>VLOOKUP($D3034,metadata!$B$2:$S$500,13,0)</f>
        <v>oxford</v>
      </c>
      <c r="Q3034">
        <f>VLOOKUP($D3034,metadata!$B$2:$S$500,14,0)</f>
        <v>51.752000000000002</v>
      </c>
      <c r="R3034">
        <f>VLOOKUP($D3034,metadata!$B$2:$S$500,15,0)</f>
        <v>-1.2578</v>
      </c>
      <c r="S3034" t="str">
        <f>VLOOKUP($D3034,metadata!$B$2:$S$500,16,0)</f>
        <v/>
      </c>
      <c r="T3034" t="str">
        <f>VLOOKUP($D3034,metadata!$B$2:$S$500,17,0)</f>
        <v/>
      </c>
      <c r="U3034" t="str">
        <f>VLOOKUP($D3034,metadata!$B$2:$S$500,18,0)</f>
        <v/>
      </c>
      <c r="V3034">
        <f>VLOOKUP($D3034,metadata!$B$2:$Z$500,19,0)</f>
        <v>94</v>
      </c>
      <c r="W3034" t="str">
        <f>VLOOKUP($D3034,metadata!$B$2:$Z$500,20,0)</f>
        <v>global average</v>
      </c>
      <c r="X3034" t="str">
        <f>VLOOKUP($D3034,metadata!$B$2:$Z$500,21,0)</f>
        <v/>
      </c>
      <c r="Y3034">
        <f>VLOOKUP($D3034,metadata!$B$2:$Z$500,22,0)</f>
        <v>66</v>
      </c>
      <c r="Z3034" t="str">
        <f>VLOOKUP($D3034,metadata!$B$2:$Z$500,23,0)</f>
        <v/>
      </c>
      <c r="AA3034" t="str">
        <f>VLOOKUP($D3034,metadata!$B$2:$Z$500,24,0)</f>
        <v/>
      </c>
      <c r="AB3034" t="str">
        <f>VLOOKUP($D3034,metadata!$B$2:$Z$500,25,0)</f>
        <v/>
      </c>
      <c r="AC3034">
        <v>22.965833941291301</v>
      </c>
      <c r="AD3034">
        <v>25.370146075188401</v>
      </c>
      <c r="AF3034">
        <f>IF(AE3034="",V3034,AE3034)</f>
        <v>94</v>
      </c>
      <c r="AG3034">
        <v>23</v>
      </c>
      <c r="AH3034">
        <v>1986</v>
      </c>
      <c r="AI3034" t="s">
        <v>38</v>
      </c>
      <c r="AJ3034" t="s">
        <v>38</v>
      </c>
    </row>
    <row r="3035" spans="3:36" x14ac:dyDescent="0.3">
      <c r="C3035">
        <v>3035</v>
      </c>
      <c r="D3035" t="str">
        <f t="shared" si="80"/>
        <v>66-southampton</v>
      </c>
      <c r="E3035" t="str">
        <f>VLOOKUP($D3035,metadata!$B$2:$S$500,2,0)</f>
        <v>PULLIN, AS</v>
      </c>
      <c r="F3035" t="str">
        <f>VLOOKUP($D3035,metadata!$B$2:$S$500,3,0)</f>
        <v>EFFECT OF PHOTOPERIOD AND TEMPERATURE ON THE LIFE-CYCLE OF DIFFERENT POPULATIONS OF THE PEACOCK BUTTERFLY INACHIS-IO</v>
      </c>
      <c r="G3035" t="str">
        <f>VLOOKUP($D3035,metadata!$B$2:$S$500,4,0)</f>
        <v>10.1111/j.1570-7458.1986.tb00534.x</v>
      </c>
      <c r="H3035" t="str">
        <f>VLOOKUP($D3035,metadata!$B$2:$S$500,5,0)</f>
        <v>y</v>
      </c>
      <c r="I3035" t="str">
        <f>VLOOKUP($D3035,metadata!$B$2:$S$500,6,0)</f>
        <v>a</v>
      </c>
      <c r="J3035" t="str">
        <f>VLOOKUP($D3035,metadata!$B$2:$S$500,7,0)</f>
        <v>i</v>
      </c>
      <c r="K3035">
        <f>VLOOKUP($D3035,metadata!$B$2:$S$500,8,0)</f>
        <v>3</v>
      </c>
      <c r="L3035">
        <f>VLOOKUP($D3035,metadata!$B$2:$S$500,9,0)</f>
        <v>9</v>
      </c>
      <c r="M3035" t="str">
        <f>VLOOKUP($D3035,metadata!$B$2:$S$500,10,0)</f>
        <v/>
      </c>
      <c r="N3035" t="str">
        <f>VLOOKUP($D3035,metadata!$B$2:$S$500,11,0)</f>
        <v>Inachis io</v>
      </c>
      <c r="O3035" t="str">
        <f>VLOOKUP($D3035,metadata!$B$2:$S$500,12,0)</f>
        <v>lepidoptera</v>
      </c>
      <c r="P3035" t="str">
        <f>VLOOKUP($D3035,metadata!$B$2:$S$500,13,0)</f>
        <v>southampton</v>
      </c>
      <c r="Q3035">
        <f>VLOOKUP($D3035,metadata!$B$2:$S$500,14,0)</f>
        <v>50.9069</v>
      </c>
      <c r="R3035">
        <f>VLOOKUP($D3035,metadata!$B$2:$S$500,15,0)</f>
        <v>-1.4047000000000001</v>
      </c>
      <c r="S3035" t="str">
        <f>VLOOKUP($D3035,metadata!$B$2:$S$500,16,0)</f>
        <v/>
      </c>
      <c r="T3035" t="str">
        <f>VLOOKUP($D3035,metadata!$B$2:$S$500,17,0)</f>
        <v/>
      </c>
      <c r="U3035" t="str">
        <f>VLOOKUP($D3035,metadata!$B$2:$S$500,18,0)</f>
        <v/>
      </c>
      <c r="V3035">
        <f>VLOOKUP($D3035,metadata!$B$2:$Z$500,19,0)</f>
        <v>94</v>
      </c>
      <c r="W3035" t="str">
        <f>VLOOKUP($D3035,metadata!$B$2:$Z$500,20,0)</f>
        <v>global average</v>
      </c>
      <c r="X3035" t="str">
        <f>VLOOKUP($D3035,metadata!$B$2:$Z$500,21,0)</f>
        <v/>
      </c>
      <c r="Y3035">
        <f>VLOOKUP($D3035,metadata!$B$2:$Z$500,22,0)</f>
        <v>66</v>
      </c>
      <c r="Z3035" t="str">
        <f>VLOOKUP($D3035,metadata!$B$2:$Z$500,23,0)</f>
        <v/>
      </c>
      <c r="AA3035" t="str">
        <f>VLOOKUP($D3035,metadata!$B$2:$Z$500,24,0)</f>
        <v/>
      </c>
      <c r="AB3035" t="str">
        <f>VLOOKUP($D3035,metadata!$B$2:$Z$500,25,0)</f>
        <v/>
      </c>
      <c r="AC3035">
        <v>12.065418641054499</v>
      </c>
      <c r="AD3035">
        <v>98.927632930310295</v>
      </c>
      <c r="AF3035">
        <f>IF(AE3035="",V3035,AE3035)</f>
        <v>94</v>
      </c>
      <c r="AG3035">
        <v>12</v>
      </c>
      <c r="AH3035">
        <v>1986</v>
      </c>
      <c r="AI3035" t="s">
        <v>38</v>
      </c>
      <c r="AJ3035" t="s">
        <v>38</v>
      </c>
    </row>
    <row r="3036" spans="3:36" x14ac:dyDescent="0.3">
      <c r="C3036">
        <v>3036</v>
      </c>
      <c r="D3036" t="str">
        <f t="shared" si="80"/>
        <v>66-southampton</v>
      </c>
      <c r="E3036" t="str">
        <f>VLOOKUP($D3036,metadata!$B$2:$S$500,2,0)</f>
        <v>PULLIN, AS</v>
      </c>
      <c r="F3036" t="str">
        <f>VLOOKUP($D3036,metadata!$B$2:$S$500,3,0)</f>
        <v>EFFECT OF PHOTOPERIOD AND TEMPERATURE ON THE LIFE-CYCLE OF DIFFERENT POPULATIONS OF THE PEACOCK BUTTERFLY INACHIS-IO</v>
      </c>
      <c r="G3036" t="str">
        <f>VLOOKUP($D3036,metadata!$B$2:$S$500,4,0)</f>
        <v>10.1111/j.1570-7458.1986.tb00534.x</v>
      </c>
      <c r="H3036" t="str">
        <f>VLOOKUP($D3036,metadata!$B$2:$S$500,5,0)</f>
        <v>y</v>
      </c>
      <c r="I3036" t="str">
        <f>VLOOKUP($D3036,metadata!$B$2:$S$500,6,0)</f>
        <v>a</v>
      </c>
      <c r="J3036" t="str">
        <f>VLOOKUP($D3036,metadata!$B$2:$S$500,7,0)</f>
        <v>i</v>
      </c>
      <c r="K3036">
        <f>VLOOKUP($D3036,metadata!$B$2:$S$500,8,0)</f>
        <v>3</v>
      </c>
      <c r="L3036">
        <f>VLOOKUP($D3036,metadata!$B$2:$S$500,9,0)</f>
        <v>9</v>
      </c>
      <c r="M3036" t="str">
        <f>VLOOKUP($D3036,metadata!$B$2:$S$500,10,0)</f>
        <v/>
      </c>
      <c r="N3036" t="str">
        <f>VLOOKUP($D3036,metadata!$B$2:$S$500,11,0)</f>
        <v>Inachis io</v>
      </c>
      <c r="O3036" t="str">
        <f>VLOOKUP($D3036,metadata!$B$2:$S$500,12,0)</f>
        <v>lepidoptera</v>
      </c>
      <c r="P3036" t="str">
        <f>VLOOKUP($D3036,metadata!$B$2:$S$500,13,0)</f>
        <v>southampton</v>
      </c>
      <c r="Q3036">
        <f>VLOOKUP($D3036,metadata!$B$2:$S$500,14,0)</f>
        <v>50.9069</v>
      </c>
      <c r="R3036">
        <f>VLOOKUP($D3036,metadata!$B$2:$S$500,15,0)</f>
        <v>-1.4047000000000001</v>
      </c>
      <c r="S3036" t="str">
        <f>VLOOKUP($D3036,metadata!$B$2:$S$500,16,0)</f>
        <v/>
      </c>
      <c r="T3036" t="str">
        <f>VLOOKUP($D3036,metadata!$B$2:$S$500,17,0)</f>
        <v/>
      </c>
      <c r="U3036" t="str">
        <f>VLOOKUP($D3036,metadata!$B$2:$S$500,18,0)</f>
        <v/>
      </c>
      <c r="V3036">
        <f>VLOOKUP($D3036,metadata!$B$2:$Z$500,19,0)</f>
        <v>94</v>
      </c>
      <c r="W3036" t="str">
        <f>VLOOKUP($D3036,metadata!$B$2:$Z$500,20,0)</f>
        <v>global average</v>
      </c>
      <c r="X3036" t="str">
        <f>VLOOKUP($D3036,metadata!$B$2:$Z$500,21,0)</f>
        <v/>
      </c>
      <c r="Y3036">
        <f>VLOOKUP($D3036,metadata!$B$2:$Z$500,22,0)</f>
        <v>66</v>
      </c>
      <c r="Z3036" t="str">
        <f>VLOOKUP($D3036,metadata!$B$2:$Z$500,23,0)</f>
        <v/>
      </c>
      <c r="AA3036" t="str">
        <f>VLOOKUP($D3036,metadata!$B$2:$Z$500,24,0)</f>
        <v/>
      </c>
      <c r="AB3036" t="str">
        <f>VLOOKUP($D3036,metadata!$B$2:$Z$500,25,0)</f>
        <v/>
      </c>
      <c r="AC3036">
        <v>13.9851020779177</v>
      </c>
      <c r="AD3036">
        <v>99.999763899808499</v>
      </c>
      <c r="AF3036">
        <f>IF(AE3036="",V3036,AE3036)</f>
        <v>94</v>
      </c>
      <c r="AG3036">
        <v>14</v>
      </c>
      <c r="AH3036">
        <v>1986</v>
      </c>
      <c r="AI3036" t="s">
        <v>38</v>
      </c>
      <c r="AJ3036" t="s">
        <v>38</v>
      </c>
    </row>
    <row r="3037" spans="3:36" x14ac:dyDescent="0.3">
      <c r="C3037">
        <v>3037</v>
      </c>
      <c r="D3037" t="str">
        <f t="shared" si="80"/>
        <v>66-southampton</v>
      </c>
      <c r="E3037" t="str">
        <f>VLOOKUP($D3037,metadata!$B$2:$S$500,2,0)</f>
        <v>PULLIN, AS</v>
      </c>
      <c r="F3037" t="str">
        <f>VLOOKUP($D3037,metadata!$B$2:$S$500,3,0)</f>
        <v>EFFECT OF PHOTOPERIOD AND TEMPERATURE ON THE LIFE-CYCLE OF DIFFERENT POPULATIONS OF THE PEACOCK BUTTERFLY INACHIS-IO</v>
      </c>
      <c r="G3037" t="str">
        <f>VLOOKUP($D3037,metadata!$B$2:$S$500,4,0)</f>
        <v>10.1111/j.1570-7458.1986.tb00534.x</v>
      </c>
      <c r="H3037" t="str">
        <f>VLOOKUP($D3037,metadata!$B$2:$S$500,5,0)</f>
        <v>y</v>
      </c>
      <c r="I3037" t="str">
        <f>VLOOKUP($D3037,metadata!$B$2:$S$500,6,0)</f>
        <v>a</v>
      </c>
      <c r="J3037" t="str">
        <f>VLOOKUP($D3037,metadata!$B$2:$S$500,7,0)</f>
        <v>i</v>
      </c>
      <c r="K3037">
        <f>VLOOKUP($D3037,metadata!$B$2:$S$500,8,0)</f>
        <v>3</v>
      </c>
      <c r="L3037">
        <f>VLOOKUP($D3037,metadata!$B$2:$S$500,9,0)</f>
        <v>9</v>
      </c>
      <c r="M3037" t="str">
        <f>VLOOKUP($D3037,metadata!$B$2:$S$500,10,0)</f>
        <v/>
      </c>
      <c r="N3037" t="str">
        <f>VLOOKUP($D3037,metadata!$B$2:$S$500,11,0)</f>
        <v>Inachis io</v>
      </c>
      <c r="O3037" t="str">
        <f>VLOOKUP($D3037,metadata!$B$2:$S$500,12,0)</f>
        <v>lepidoptera</v>
      </c>
      <c r="P3037" t="str">
        <f>VLOOKUP($D3037,metadata!$B$2:$S$500,13,0)</f>
        <v>southampton</v>
      </c>
      <c r="Q3037">
        <f>VLOOKUP($D3037,metadata!$B$2:$S$500,14,0)</f>
        <v>50.9069</v>
      </c>
      <c r="R3037">
        <f>VLOOKUP($D3037,metadata!$B$2:$S$500,15,0)</f>
        <v>-1.4047000000000001</v>
      </c>
      <c r="S3037" t="str">
        <f>VLOOKUP($D3037,metadata!$B$2:$S$500,16,0)</f>
        <v/>
      </c>
      <c r="T3037" t="str">
        <f>VLOOKUP($D3037,metadata!$B$2:$S$500,17,0)</f>
        <v/>
      </c>
      <c r="U3037" t="str">
        <f>VLOOKUP($D3037,metadata!$B$2:$S$500,18,0)</f>
        <v/>
      </c>
      <c r="V3037">
        <f>VLOOKUP($D3037,metadata!$B$2:$Z$500,19,0)</f>
        <v>94</v>
      </c>
      <c r="W3037" t="str">
        <f>VLOOKUP($D3037,metadata!$B$2:$Z$500,20,0)</f>
        <v>global average</v>
      </c>
      <c r="X3037" t="str">
        <f>VLOOKUP($D3037,metadata!$B$2:$Z$500,21,0)</f>
        <v/>
      </c>
      <c r="Y3037">
        <f>VLOOKUP($D3037,metadata!$B$2:$Z$500,22,0)</f>
        <v>66</v>
      </c>
      <c r="Z3037" t="str">
        <f>VLOOKUP($D3037,metadata!$B$2:$Z$500,23,0)</f>
        <v/>
      </c>
      <c r="AA3037" t="str">
        <f>VLOOKUP($D3037,metadata!$B$2:$Z$500,24,0)</f>
        <v/>
      </c>
      <c r="AB3037" t="str">
        <f>VLOOKUP($D3037,metadata!$B$2:$Z$500,25,0)</f>
        <v/>
      </c>
      <c r="AC3037">
        <v>15.0044882646399</v>
      </c>
      <c r="AD3037">
        <v>99.826230259072702</v>
      </c>
      <c r="AF3037">
        <f>IF(AE3037="",V3037,AE3037)</f>
        <v>94</v>
      </c>
      <c r="AG3037">
        <v>15</v>
      </c>
      <c r="AH3037">
        <v>1986</v>
      </c>
      <c r="AI3037" t="s">
        <v>38</v>
      </c>
      <c r="AJ3037" t="s">
        <v>38</v>
      </c>
    </row>
    <row r="3038" spans="3:36" x14ac:dyDescent="0.3">
      <c r="C3038">
        <v>3038</v>
      </c>
      <c r="D3038" t="str">
        <f t="shared" si="80"/>
        <v>66-southampton</v>
      </c>
      <c r="E3038" t="str">
        <f>VLOOKUP($D3038,metadata!$B$2:$S$500,2,0)</f>
        <v>PULLIN, AS</v>
      </c>
      <c r="F3038" t="str">
        <f>VLOOKUP($D3038,metadata!$B$2:$S$500,3,0)</f>
        <v>EFFECT OF PHOTOPERIOD AND TEMPERATURE ON THE LIFE-CYCLE OF DIFFERENT POPULATIONS OF THE PEACOCK BUTTERFLY INACHIS-IO</v>
      </c>
      <c r="G3038" t="str">
        <f>VLOOKUP($D3038,metadata!$B$2:$S$500,4,0)</f>
        <v>10.1111/j.1570-7458.1986.tb00534.x</v>
      </c>
      <c r="H3038" t="str">
        <f>VLOOKUP($D3038,metadata!$B$2:$S$500,5,0)</f>
        <v>y</v>
      </c>
      <c r="I3038" t="str">
        <f>VLOOKUP($D3038,metadata!$B$2:$S$500,6,0)</f>
        <v>a</v>
      </c>
      <c r="J3038" t="str">
        <f>VLOOKUP($D3038,metadata!$B$2:$S$500,7,0)</f>
        <v>i</v>
      </c>
      <c r="K3038">
        <f>VLOOKUP($D3038,metadata!$B$2:$S$500,8,0)</f>
        <v>3</v>
      </c>
      <c r="L3038">
        <f>VLOOKUP($D3038,metadata!$B$2:$S$500,9,0)</f>
        <v>9</v>
      </c>
      <c r="M3038" t="str">
        <f>VLOOKUP($D3038,metadata!$B$2:$S$500,10,0)</f>
        <v/>
      </c>
      <c r="N3038" t="str">
        <f>VLOOKUP($D3038,metadata!$B$2:$S$500,11,0)</f>
        <v>Inachis io</v>
      </c>
      <c r="O3038" t="str">
        <f>VLOOKUP($D3038,metadata!$B$2:$S$500,12,0)</f>
        <v>lepidoptera</v>
      </c>
      <c r="P3038" t="str">
        <f>VLOOKUP($D3038,metadata!$B$2:$S$500,13,0)</f>
        <v>southampton</v>
      </c>
      <c r="Q3038">
        <f>VLOOKUP($D3038,metadata!$B$2:$S$500,14,0)</f>
        <v>50.9069</v>
      </c>
      <c r="R3038">
        <f>VLOOKUP($D3038,metadata!$B$2:$S$500,15,0)</f>
        <v>-1.4047000000000001</v>
      </c>
      <c r="S3038" t="str">
        <f>VLOOKUP($D3038,metadata!$B$2:$S$500,16,0)</f>
        <v/>
      </c>
      <c r="T3038" t="str">
        <f>VLOOKUP($D3038,metadata!$B$2:$S$500,17,0)</f>
        <v/>
      </c>
      <c r="U3038" t="str">
        <f>VLOOKUP($D3038,metadata!$B$2:$S$500,18,0)</f>
        <v/>
      </c>
      <c r="V3038">
        <f>VLOOKUP($D3038,metadata!$B$2:$Z$500,19,0)</f>
        <v>94</v>
      </c>
      <c r="W3038" t="str">
        <f>VLOOKUP($D3038,metadata!$B$2:$Z$500,20,0)</f>
        <v>global average</v>
      </c>
      <c r="X3038" t="str">
        <f>VLOOKUP($D3038,metadata!$B$2:$Z$500,21,0)</f>
        <v/>
      </c>
      <c r="Y3038">
        <f>VLOOKUP($D3038,metadata!$B$2:$Z$500,22,0)</f>
        <v>66</v>
      </c>
      <c r="Z3038" t="str">
        <f>VLOOKUP($D3038,metadata!$B$2:$Z$500,23,0)</f>
        <v/>
      </c>
      <c r="AA3038" t="str">
        <f>VLOOKUP($D3038,metadata!$B$2:$Z$500,24,0)</f>
        <v/>
      </c>
      <c r="AB3038" t="str">
        <f>VLOOKUP($D3038,metadata!$B$2:$Z$500,25,0)</f>
        <v/>
      </c>
      <c r="AC3038">
        <v>15.9939841671211</v>
      </c>
      <c r="AD3038">
        <v>99.8106476464352</v>
      </c>
      <c r="AF3038">
        <f>IF(AE3038="",V3038,AE3038)</f>
        <v>94</v>
      </c>
      <c r="AG3038">
        <v>16</v>
      </c>
      <c r="AH3038">
        <v>1986</v>
      </c>
      <c r="AI3038" t="s">
        <v>38</v>
      </c>
      <c r="AJ3038" t="s">
        <v>38</v>
      </c>
    </row>
    <row r="3039" spans="3:36" x14ac:dyDescent="0.3">
      <c r="C3039">
        <v>3039</v>
      </c>
      <c r="D3039" t="str">
        <f t="shared" si="80"/>
        <v>66-southampton</v>
      </c>
      <c r="E3039" t="str">
        <f>VLOOKUP($D3039,metadata!$B$2:$S$500,2,0)</f>
        <v>PULLIN, AS</v>
      </c>
      <c r="F3039" t="str">
        <f>VLOOKUP($D3039,metadata!$B$2:$S$500,3,0)</f>
        <v>EFFECT OF PHOTOPERIOD AND TEMPERATURE ON THE LIFE-CYCLE OF DIFFERENT POPULATIONS OF THE PEACOCK BUTTERFLY INACHIS-IO</v>
      </c>
      <c r="G3039" t="str">
        <f>VLOOKUP($D3039,metadata!$B$2:$S$500,4,0)</f>
        <v>10.1111/j.1570-7458.1986.tb00534.x</v>
      </c>
      <c r="H3039" t="str">
        <f>VLOOKUP($D3039,metadata!$B$2:$S$500,5,0)</f>
        <v>y</v>
      </c>
      <c r="I3039" t="str">
        <f>VLOOKUP($D3039,metadata!$B$2:$S$500,6,0)</f>
        <v>a</v>
      </c>
      <c r="J3039" t="str">
        <f>VLOOKUP($D3039,metadata!$B$2:$S$500,7,0)</f>
        <v>i</v>
      </c>
      <c r="K3039">
        <f>VLOOKUP($D3039,metadata!$B$2:$S$500,8,0)</f>
        <v>3</v>
      </c>
      <c r="L3039">
        <f>VLOOKUP($D3039,metadata!$B$2:$S$500,9,0)</f>
        <v>9</v>
      </c>
      <c r="M3039" t="str">
        <f>VLOOKUP($D3039,metadata!$B$2:$S$500,10,0)</f>
        <v/>
      </c>
      <c r="N3039" t="str">
        <f>VLOOKUP($D3039,metadata!$B$2:$S$500,11,0)</f>
        <v>Inachis io</v>
      </c>
      <c r="O3039" t="str">
        <f>VLOOKUP($D3039,metadata!$B$2:$S$500,12,0)</f>
        <v>lepidoptera</v>
      </c>
      <c r="P3039" t="str">
        <f>VLOOKUP($D3039,metadata!$B$2:$S$500,13,0)</f>
        <v>southampton</v>
      </c>
      <c r="Q3039">
        <f>VLOOKUP($D3039,metadata!$B$2:$S$500,14,0)</f>
        <v>50.9069</v>
      </c>
      <c r="R3039">
        <f>VLOOKUP($D3039,metadata!$B$2:$S$500,15,0)</f>
        <v>-1.4047000000000001</v>
      </c>
      <c r="S3039" t="str">
        <f>VLOOKUP($D3039,metadata!$B$2:$S$500,16,0)</f>
        <v/>
      </c>
      <c r="T3039" t="str">
        <f>VLOOKUP($D3039,metadata!$B$2:$S$500,17,0)</f>
        <v/>
      </c>
      <c r="U3039" t="str">
        <f>VLOOKUP($D3039,metadata!$B$2:$S$500,18,0)</f>
        <v/>
      </c>
      <c r="V3039">
        <f>VLOOKUP($D3039,metadata!$B$2:$Z$500,19,0)</f>
        <v>94</v>
      </c>
      <c r="W3039" t="str">
        <f>VLOOKUP($D3039,metadata!$B$2:$Z$500,20,0)</f>
        <v>global average</v>
      </c>
      <c r="X3039" t="str">
        <f>VLOOKUP($D3039,metadata!$B$2:$Z$500,21,0)</f>
        <v/>
      </c>
      <c r="Y3039">
        <f>VLOOKUP($D3039,metadata!$B$2:$Z$500,22,0)</f>
        <v>66</v>
      </c>
      <c r="Z3039" t="str">
        <f>VLOOKUP($D3039,metadata!$B$2:$Z$500,23,0)</f>
        <v/>
      </c>
      <c r="AA3039" t="str">
        <f>VLOOKUP($D3039,metadata!$B$2:$Z$500,24,0)</f>
        <v/>
      </c>
      <c r="AB3039" t="str">
        <f>VLOOKUP($D3039,metadata!$B$2:$Z$500,25,0)</f>
        <v/>
      </c>
      <c r="AC3039">
        <v>17.010537151545599</v>
      </c>
      <c r="AD3039">
        <v>94.912749174239593</v>
      </c>
      <c r="AF3039">
        <f>IF(AE3039="",V3039,AE3039)</f>
        <v>94</v>
      </c>
      <c r="AG3039">
        <v>17</v>
      </c>
      <c r="AH3039">
        <v>1986</v>
      </c>
      <c r="AI3039" t="s">
        <v>38</v>
      </c>
      <c r="AJ3039" t="s">
        <v>38</v>
      </c>
    </row>
    <row r="3040" spans="3:36" x14ac:dyDescent="0.3">
      <c r="C3040">
        <v>3040</v>
      </c>
      <c r="D3040" t="str">
        <f t="shared" si="80"/>
        <v>66-southampton</v>
      </c>
      <c r="E3040" t="str">
        <f>VLOOKUP($D3040,metadata!$B$2:$S$500,2,0)</f>
        <v>PULLIN, AS</v>
      </c>
      <c r="F3040" t="str">
        <f>VLOOKUP($D3040,metadata!$B$2:$S$500,3,0)</f>
        <v>EFFECT OF PHOTOPERIOD AND TEMPERATURE ON THE LIFE-CYCLE OF DIFFERENT POPULATIONS OF THE PEACOCK BUTTERFLY INACHIS-IO</v>
      </c>
      <c r="G3040" t="str">
        <f>VLOOKUP($D3040,metadata!$B$2:$S$500,4,0)</f>
        <v>10.1111/j.1570-7458.1986.tb00534.x</v>
      </c>
      <c r="H3040" t="str">
        <f>VLOOKUP($D3040,metadata!$B$2:$S$500,5,0)</f>
        <v>y</v>
      </c>
      <c r="I3040" t="str">
        <f>VLOOKUP($D3040,metadata!$B$2:$S$500,6,0)</f>
        <v>a</v>
      </c>
      <c r="J3040" t="str">
        <f>VLOOKUP($D3040,metadata!$B$2:$S$500,7,0)</f>
        <v>i</v>
      </c>
      <c r="K3040">
        <f>VLOOKUP($D3040,metadata!$B$2:$S$500,8,0)</f>
        <v>3</v>
      </c>
      <c r="L3040">
        <f>VLOOKUP($D3040,metadata!$B$2:$S$500,9,0)</f>
        <v>9</v>
      </c>
      <c r="M3040" t="str">
        <f>VLOOKUP($D3040,metadata!$B$2:$S$500,10,0)</f>
        <v/>
      </c>
      <c r="N3040" t="str">
        <f>VLOOKUP($D3040,metadata!$B$2:$S$500,11,0)</f>
        <v>Inachis io</v>
      </c>
      <c r="O3040" t="str">
        <f>VLOOKUP($D3040,metadata!$B$2:$S$500,12,0)</f>
        <v>lepidoptera</v>
      </c>
      <c r="P3040" t="str">
        <f>VLOOKUP($D3040,metadata!$B$2:$S$500,13,0)</f>
        <v>southampton</v>
      </c>
      <c r="Q3040">
        <f>VLOOKUP($D3040,metadata!$B$2:$S$500,14,0)</f>
        <v>50.9069</v>
      </c>
      <c r="R3040">
        <f>VLOOKUP($D3040,metadata!$B$2:$S$500,15,0)</f>
        <v>-1.4047000000000001</v>
      </c>
      <c r="S3040" t="str">
        <f>VLOOKUP($D3040,metadata!$B$2:$S$500,16,0)</f>
        <v/>
      </c>
      <c r="T3040" t="str">
        <f>VLOOKUP($D3040,metadata!$B$2:$S$500,17,0)</f>
        <v/>
      </c>
      <c r="U3040" t="str">
        <f>VLOOKUP($D3040,metadata!$B$2:$S$500,18,0)</f>
        <v/>
      </c>
      <c r="V3040">
        <f>VLOOKUP($D3040,metadata!$B$2:$Z$500,19,0)</f>
        <v>94</v>
      </c>
      <c r="W3040" t="str">
        <f>VLOOKUP($D3040,metadata!$B$2:$Z$500,20,0)</f>
        <v>global average</v>
      </c>
      <c r="X3040" t="str">
        <f>VLOOKUP($D3040,metadata!$B$2:$Z$500,21,0)</f>
        <v/>
      </c>
      <c r="Y3040">
        <f>VLOOKUP($D3040,metadata!$B$2:$Z$500,22,0)</f>
        <v>66</v>
      </c>
      <c r="Z3040" t="str">
        <f>VLOOKUP($D3040,metadata!$B$2:$Z$500,23,0)</f>
        <v/>
      </c>
      <c r="AA3040" t="str">
        <f>VLOOKUP($D3040,metadata!$B$2:$Z$500,24,0)</f>
        <v/>
      </c>
      <c r="AB3040" t="str">
        <f>VLOOKUP($D3040,metadata!$B$2:$Z$500,25,0)</f>
        <v/>
      </c>
      <c r="AC3040">
        <v>18.027798436544501</v>
      </c>
      <c r="AD3040">
        <v>41.195941909908903</v>
      </c>
      <c r="AF3040">
        <f>IF(AE3040="",V3040,AE3040)</f>
        <v>94</v>
      </c>
      <c r="AG3040">
        <v>18</v>
      </c>
      <c r="AH3040">
        <v>1986</v>
      </c>
      <c r="AI3040" t="s">
        <v>38</v>
      </c>
      <c r="AJ3040" t="s">
        <v>38</v>
      </c>
    </row>
    <row r="3041" spans="3:36" x14ac:dyDescent="0.3">
      <c r="C3041">
        <v>3041</v>
      </c>
      <c r="D3041" t="str">
        <f t="shared" si="80"/>
        <v>66-southampton</v>
      </c>
      <c r="E3041" t="str">
        <f>VLOOKUP($D3041,metadata!$B$2:$S$500,2,0)</f>
        <v>PULLIN, AS</v>
      </c>
      <c r="F3041" t="str">
        <f>VLOOKUP($D3041,metadata!$B$2:$S$500,3,0)</f>
        <v>EFFECT OF PHOTOPERIOD AND TEMPERATURE ON THE LIFE-CYCLE OF DIFFERENT POPULATIONS OF THE PEACOCK BUTTERFLY INACHIS-IO</v>
      </c>
      <c r="G3041" t="str">
        <f>VLOOKUP($D3041,metadata!$B$2:$S$500,4,0)</f>
        <v>10.1111/j.1570-7458.1986.tb00534.x</v>
      </c>
      <c r="H3041" t="str">
        <f>VLOOKUP($D3041,metadata!$B$2:$S$500,5,0)</f>
        <v>y</v>
      </c>
      <c r="I3041" t="str">
        <f>VLOOKUP($D3041,metadata!$B$2:$S$500,6,0)</f>
        <v>a</v>
      </c>
      <c r="J3041" t="str">
        <f>VLOOKUP($D3041,metadata!$B$2:$S$500,7,0)</f>
        <v>i</v>
      </c>
      <c r="K3041">
        <f>VLOOKUP($D3041,metadata!$B$2:$S$500,8,0)</f>
        <v>3</v>
      </c>
      <c r="L3041">
        <f>VLOOKUP($D3041,metadata!$B$2:$S$500,9,0)</f>
        <v>9</v>
      </c>
      <c r="M3041" t="str">
        <f>VLOOKUP($D3041,metadata!$B$2:$S$500,10,0)</f>
        <v/>
      </c>
      <c r="N3041" t="str">
        <f>VLOOKUP($D3041,metadata!$B$2:$S$500,11,0)</f>
        <v>Inachis io</v>
      </c>
      <c r="O3041" t="str">
        <f>VLOOKUP($D3041,metadata!$B$2:$S$500,12,0)</f>
        <v>lepidoptera</v>
      </c>
      <c r="P3041" t="str">
        <f>VLOOKUP($D3041,metadata!$B$2:$S$500,13,0)</f>
        <v>southampton</v>
      </c>
      <c r="Q3041">
        <f>VLOOKUP($D3041,metadata!$B$2:$S$500,14,0)</f>
        <v>50.9069</v>
      </c>
      <c r="R3041">
        <f>VLOOKUP($D3041,metadata!$B$2:$S$500,15,0)</f>
        <v>-1.4047000000000001</v>
      </c>
      <c r="S3041" t="str">
        <f>VLOOKUP($D3041,metadata!$B$2:$S$500,16,0)</f>
        <v/>
      </c>
      <c r="T3041" t="str">
        <f>VLOOKUP($D3041,metadata!$B$2:$S$500,17,0)</f>
        <v/>
      </c>
      <c r="U3041" t="str">
        <f>VLOOKUP($D3041,metadata!$B$2:$S$500,18,0)</f>
        <v/>
      </c>
      <c r="V3041">
        <f>VLOOKUP($D3041,metadata!$B$2:$Z$500,19,0)</f>
        <v>94</v>
      </c>
      <c r="W3041" t="str">
        <f>VLOOKUP($D3041,metadata!$B$2:$Z$500,20,0)</f>
        <v>global average</v>
      </c>
      <c r="X3041" t="str">
        <f>VLOOKUP($D3041,metadata!$B$2:$Z$500,21,0)</f>
        <v/>
      </c>
      <c r="Y3041">
        <f>VLOOKUP($D3041,metadata!$B$2:$Z$500,22,0)</f>
        <v>66</v>
      </c>
      <c r="Z3041" t="str">
        <f>VLOOKUP($D3041,metadata!$B$2:$Z$500,23,0)</f>
        <v/>
      </c>
      <c r="AA3041" t="str">
        <f>VLOOKUP($D3041,metadata!$B$2:$Z$500,24,0)</f>
        <v/>
      </c>
      <c r="AB3041" t="str">
        <f>VLOOKUP($D3041,metadata!$B$2:$Z$500,25,0)</f>
        <v/>
      </c>
      <c r="AC3041">
        <v>18.47171401656</v>
      </c>
      <c r="AD3041">
        <v>31.425171585814098</v>
      </c>
      <c r="AF3041">
        <f>IF(AE3041="",V3041,AE3041)</f>
        <v>94</v>
      </c>
      <c r="AG3041">
        <v>18.5</v>
      </c>
      <c r="AH3041">
        <v>1986</v>
      </c>
      <c r="AI3041" t="s">
        <v>38</v>
      </c>
      <c r="AJ3041" t="s">
        <v>38</v>
      </c>
    </row>
    <row r="3042" spans="3:36" x14ac:dyDescent="0.3">
      <c r="C3042">
        <v>3042</v>
      </c>
      <c r="D3042" t="str">
        <f t="shared" si="80"/>
        <v>66-southampton</v>
      </c>
      <c r="E3042" t="str">
        <f>VLOOKUP($D3042,metadata!$B$2:$S$500,2,0)</f>
        <v>PULLIN, AS</v>
      </c>
      <c r="F3042" t="str">
        <f>VLOOKUP($D3042,metadata!$B$2:$S$500,3,0)</f>
        <v>EFFECT OF PHOTOPERIOD AND TEMPERATURE ON THE LIFE-CYCLE OF DIFFERENT POPULATIONS OF THE PEACOCK BUTTERFLY INACHIS-IO</v>
      </c>
      <c r="G3042" t="str">
        <f>VLOOKUP($D3042,metadata!$B$2:$S$500,4,0)</f>
        <v>10.1111/j.1570-7458.1986.tb00534.x</v>
      </c>
      <c r="H3042" t="str">
        <f>VLOOKUP($D3042,metadata!$B$2:$S$500,5,0)</f>
        <v>y</v>
      </c>
      <c r="I3042" t="str">
        <f>VLOOKUP($D3042,metadata!$B$2:$S$500,6,0)</f>
        <v>a</v>
      </c>
      <c r="J3042" t="str">
        <f>VLOOKUP($D3042,metadata!$B$2:$S$500,7,0)</f>
        <v>i</v>
      </c>
      <c r="K3042">
        <f>VLOOKUP($D3042,metadata!$B$2:$S$500,8,0)</f>
        <v>3</v>
      </c>
      <c r="L3042">
        <f>VLOOKUP($D3042,metadata!$B$2:$S$500,9,0)</f>
        <v>9</v>
      </c>
      <c r="M3042" t="str">
        <f>VLOOKUP($D3042,metadata!$B$2:$S$500,10,0)</f>
        <v/>
      </c>
      <c r="N3042" t="str">
        <f>VLOOKUP($D3042,metadata!$B$2:$S$500,11,0)</f>
        <v>Inachis io</v>
      </c>
      <c r="O3042" t="str">
        <f>VLOOKUP($D3042,metadata!$B$2:$S$500,12,0)</f>
        <v>lepidoptera</v>
      </c>
      <c r="P3042" t="str">
        <f>VLOOKUP($D3042,metadata!$B$2:$S$500,13,0)</f>
        <v>southampton</v>
      </c>
      <c r="Q3042">
        <f>VLOOKUP($D3042,metadata!$B$2:$S$500,14,0)</f>
        <v>50.9069</v>
      </c>
      <c r="R3042">
        <f>VLOOKUP($D3042,metadata!$B$2:$S$500,15,0)</f>
        <v>-1.4047000000000001</v>
      </c>
      <c r="S3042" t="str">
        <f>VLOOKUP($D3042,metadata!$B$2:$S$500,16,0)</f>
        <v/>
      </c>
      <c r="T3042" t="str">
        <f>VLOOKUP($D3042,metadata!$B$2:$S$500,17,0)</f>
        <v/>
      </c>
      <c r="U3042" t="str">
        <f>VLOOKUP($D3042,metadata!$B$2:$S$500,18,0)</f>
        <v/>
      </c>
      <c r="V3042">
        <f>VLOOKUP($D3042,metadata!$B$2:$Z$500,19,0)</f>
        <v>94</v>
      </c>
      <c r="W3042" t="str">
        <f>VLOOKUP($D3042,metadata!$B$2:$Z$500,20,0)</f>
        <v>global average</v>
      </c>
      <c r="X3042" t="str">
        <f>VLOOKUP($D3042,metadata!$B$2:$Z$500,21,0)</f>
        <v/>
      </c>
      <c r="Y3042">
        <f>VLOOKUP($D3042,metadata!$B$2:$Z$500,22,0)</f>
        <v>66</v>
      </c>
      <c r="Z3042" t="str">
        <f>VLOOKUP($D3042,metadata!$B$2:$Z$500,23,0)</f>
        <v/>
      </c>
      <c r="AA3042" t="str">
        <f>VLOOKUP($D3042,metadata!$B$2:$Z$500,24,0)</f>
        <v/>
      </c>
      <c r="AB3042" t="str">
        <f>VLOOKUP($D3042,metadata!$B$2:$Z$500,25,0)</f>
        <v/>
      </c>
      <c r="AC3042">
        <v>18.983154251338</v>
      </c>
      <c r="AD3042">
        <v>34.251763078179799</v>
      </c>
      <c r="AF3042">
        <f>IF(AE3042="",V3042,AE3042)</f>
        <v>94</v>
      </c>
      <c r="AG3042">
        <v>19</v>
      </c>
      <c r="AH3042">
        <v>1986</v>
      </c>
      <c r="AI3042" t="s">
        <v>38</v>
      </c>
      <c r="AJ3042" t="s">
        <v>38</v>
      </c>
    </row>
    <row r="3043" spans="3:36" x14ac:dyDescent="0.3">
      <c r="C3043">
        <v>3043</v>
      </c>
      <c r="D3043" t="str">
        <f t="shared" si="80"/>
        <v>66-southampton</v>
      </c>
      <c r="E3043" t="str">
        <f>VLOOKUP($D3043,metadata!$B$2:$S$500,2,0)</f>
        <v>PULLIN, AS</v>
      </c>
      <c r="F3043" t="str">
        <f>VLOOKUP($D3043,metadata!$B$2:$S$500,3,0)</f>
        <v>EFFECT OF PHOTOPERIOD AND TEMPERATURE ON THE LIFE-CYCLE OF DIFFERENT POPULATIONS OF THE PEACOCK BUTTERFLY INACHIS-IO</v>
      </c>
      <c r="G3043" t="str">
        <f>VLOOKUP($D3043,metadata!$B$2:$S$500,4,0)</f>
        <v>10.1111/j.1570-7458.1986.tb00534.x</v>
      </c>
      <c r="H3043" t="str">
        <f>VLOOKUP($D3043,metadata!$B$2:$S$500,5,0)</f>
        <v>y</v>
      </c>
      <c r="I3043" t="str">
        <f>VLOOKUP($D3043,metadata!$B$2:$S$500,6,0)</f>
        <v>a</v>
      </c>
      <c r="J3043" t="str">
        <f>VLOOKUP($D3043,metadata!$B$2:$S$500,7,0)</f>
        <v>i</v>
      </c>
      <c r="K3043">
        <f>VLOOKUP($D3043,metadata!$B$2:$S$500,8,0)</f>
        <v>3</v>
      </c>
      <c r="L3043">
        <f>VLOOKUP($D3043,metadata!$B$2:$S$500,9,0)</f>
        <v>9</v>
      </c>
      <c r="M3043" t="str">
        <f>VLOOKUP($D3043,metadata!$B$2:$S$500,10,0)</f>
        <v/>
      </c>
      <c r="N3043" t="str">
        <f>VLOOKUP($D3043,metadata!$B$2:$S$500,11,0)</f>
        <v>Inachis io</v>
      </c>
      <c r="O3043" t="str">
        <f>VLOOKUP($D3043,metadata!$B$2:$S$500,12,0)</f>
        <v>lepidoptera</v>
      </c>
      <c r="P3043" t="str">
        <f>VLOOKUP($D3043,metadata!$B$2:$S$500,13,0)</f>
        <v>southampton</v>
      </c>
      <c r="Q3043">
        <f>VLOOKUP($D3043,metadata!$B$2:$S$500,14,0)</f>
        <v>50.9069</v>
      </c>
      <c r="R3043">
        <f>VLOOKUP($D3043,metadata!$B$2:$S$500,15,0)</f>
        <v>-1.4047000000000001</v>
      </c>
      <c r="S3043" t="str">
        <f>VLOOKUP($D3043,metadata!$B$2:$S$500,16,0)</f>
        <v/>
      </c>
      <c r="T3043" t="str">
        <f>VLOOKUP($D3043,metadata!$B$2:$S$500,17,0)</f>
        <v/>
      </c>
      <c r="U3043" t="str">
        <f>VLOOKUP($D3043,metadata!$B$2:$S$500,18,0)</f>
        <v/>
      </c>
      <c r="V3043">
        <f>VLOOKUP($D3043,metadata!$B$2:$Z$500,19,0)</f>
        <v>94</v>
      </c>
      <c r="W3043" t="str">
        <f>VLOOKUP($D3043,metadata!$B$2:$Z$500,20,0)</f>
        <v>global average</v>
      </c>
      <c r="X3043" t="str">
        <f>VLOOKUP($D3043,metadata!$B$2:$Z$500,21,0)</f>
        <v/>
      </c>
      <c r="Y3043">
        <f>VLOOKUP($D3043,metadata!$B$2:$Z$500,22,0)</f>
        <v>66</v>
      </c>
      <c r="Z3043" t="str">
        <f>VLOOKUP($D3043,metadata!$B$2:$Z$500,23,0)</f>
        <v/>
      </c>
      <c r="AA3043" t="str">
        <f>VLOOKUP($D3043,metadata!$B$2:$Z$500,24,0)</f>
        <v/>
      </c>
      <c r="AB3043" t="str">
        <f>VLOOKUP($D3043,metadata!$B$2:$Z$500,25,0)</f>
        <v/>
      </c>
      <c r="AC3043">
        <v>22.971878106193099</v>
      </c>
      <c r="AD3043">
        <v>35.448791048969497</v>
      </c>
      <c r="AF3043">
        <f>IF(AE3043="",V3043,AE3043)</f>
        <v>94</v>
      </c>
      <c r="AG3043">
        <v>23</v>
      </c>
      <c r="AH3043">
        <v>1986</v>
      </c>
      <c r="AI3043" t="s">
        <v>38</v>
      </c>
      <c r="AJ3043" t="s">
        <v>38</v>
      </c>
    </row>
    <row r="3044" spans="3:36" x14ac:dyDescent="0.3">
      <c r="C3044">
        <v>3044</v>
      </c>
      <c r="D3044" t="str">
        <f t="shared" si="80"/>
        <v>66-obernai</v>
      </c>
      <c r="E3044" t="str">
        <f>VLOOKUP($D3044,metadata!$B$2:$S$500,2,0)</f>
        <v>PULLIN, AS</v>
      </c>
      <c r="F3044" t="str">
        <f>VLOOKUP($D3044,metadata!$B$2:$S$500,3,0)</f>
        <v>EFFECT OF PHOTOPERIOD AND TEMPERATURE ON THE LIFE-CYCLE OF DIFFERENT POPULATIONS OF THE PEACOCK BUTTERFLY INACHIS-IO</v>
      </c>
      <c r="G3044" t="str">
        <f>VLOOKUP($D3044,metadata!$B$2:$S$500,4,0)</f>
        <v>10.1111/j.1570-7458.1986.tb00534.x</v>
      </c>
      <c r="H3044" t="str">
        <f>VLOOKUP($D3044,metadata!$B$2:$S$500,5,0)</f>
        <v>y</v>
      </c>
      <c r="I3044" t="str">
        <f>VLOOKUP($D3044,metadata!$B$2:$S$500,6,0)</f>
        <v>a</v>
      </c>
      <c r="J3044" t="str">
        <f>VLOOKUP($D3044,metadata!$B$2:$S$500,7,0)</f>
        <v>i</v>
      </c>
      <c r="K3044">
        <f>VLOOKUP($D3044,metadata!$B$2:$S$500,8,0)</f>
        <v>3</v>
      </c>
      <c r="L3044">
        <f>VLOOKUP($D3044,metadata!$B$2:$S$500,9,0)</f>
        <v>9</v>
      </c>
      <c r="M3044" t="str">
        <f>VLOOKUP($D3044,metadata!$B$2:$S$500,10,0)</f>
        <v/>
      </c>
      <c r="N3044" t="str">
        <f>VLOOKUP($D3044,metadata!$B$2:$S$500,11,0)</f>
        <v>Inachis io</v>
      </c>
      <c r="O3044" t="str">
        <f>VLOOKUP($D3044,metadata!$B$2:$S$500,12,0)</f>
        <v>lepidoptera</v>
      </c>
      <c r="P3044" t="str">
        <f>VLOOKUP($D3044,metadata!$B$2:$S$500,13,0)</f>
        <v>obernai</v>
      </c>
      <c r="Q3044">
        <f>VLOOKUP($D3044,metadata!$B$2:$S$500,14,0)</f>
        <v>48.462221999999997</v>
      </c>
      <c r="R3044">
        <f>VLOOKUP($D3044,metadata!$B$2:$S$500,15,0)</f>
        <v>7.4819440000000004</v>
      </c>
      <c r="S3044" t="str">
        <f>VLOOKUP($D3044,metadata!$B$2:$S$500,16,0)</f>
        <v/>
      </c>
      <c r="T3044" t="str">
        <f>VLOOKUP($D3044,metadata!$B$2:$S$500,17,0)</f>
        <v/>
      </c>
      <c r="U3044" t="str">
        <f>VLOOKUP($D3044,metadata!$B$2:$S$500,18,0)</f>
        <v/>
      </c>
      <c r="V3044">
        <f>VLOOKUP($D3044,metadata!$B$2:$Z$500,19,0)</f>
        <v>94</v>
      </c>
      <c r="W3044" t="str">
        <f>VLOOKUP($D3044,metadata!$B$2:$Z$500,20,0)</f>
        <v>global average</v>
      </c>
      <c r="X3044" t="str">
        <f>VLOOKUP($D3044,metadata!$B$2:$Z$500,21,0)</f>
        <v/>
      </c>
      <c r="Y3044">
        <f>VLOOKUP($D3044,metadata!$B$2:$Z$500,22,0)</f>
        <v>66</v>
      </c>
      <c r="Z3044" t="str">
        <f>VLOOKUP($D3044,metadata!$B$2:$Z$500,23,0)</f>
        <v/>
      </c>
      <c r="AA3044" t="str">
        <f>VLOOKUP($D3044,metadata!$B$2:$Z$500,24,0)</f>
        <v/>
      </c>
      <c r="AB3044" t="str">
        <f>VLOOKUP($D3044,metadata!$B$2:$Z$500,25,0)</f>
        <v/>
      </c>
      <c r="AC3044">
        <v>12.0061102729554</v>
      </c>
      <c r="AD3044">
        <v>100.03092912508301</v>
      </c>
      <c r="AF3044">
        <f>IF(AE3044="",V3044,AE3044)</f>
        <v>94</v>
      </c>
      <c r="AG3044">
        <v>12</v>
      </c>
      <c r="AH3044">
        <v>1986</v>
      </c>
      <c r="AI3044" t="s">
        <v>37</v>
      </c>
      <c r="AJ3044" t="s">
        <v>37</v>
      </c>
    </row>
    <row r="3045" spans="3:36" x14ac:dyDescent="0.3">
      <c r="C3045">
        <v>3045</v>
      </c>
      <c r="D3045" t="str">
        <f t="shared" ref="D3045:D3082" si="81">VLOOKUP(C3045,$A$1:$B$500,2)</f>
        <v>66-obernai</v>
      </c>
      <c r="E3045" t="str">
        <f>VLOOKUP($D3045,metadata!$B$2:$S$500,2,0)</f>
        <v>PULLIN, AS</v>
      </c>
      <c r="F3045" t="str">
        <f>VLOOKUP($D3045,metadata!$B$2:$S$500,3,0)</f>
        <v>EFFECT OF PHOTOPERIOD AND TEMPERATURE ON THE LIFE-CYCLE OF DIFFERENT POPULATIONS OF THE PEACOCK BUTTERFLY INACHIS-IO</v>
      </c>
      <c r="G3045" t="str">
        <f>VLOOKUP($D3045,metadata!$B$2:$S$500,4,0)</f>
        <v>10.1111/j.1570-7458.1986.tb00534.x</v>
      </c>
      <c r="H3045" t="str">
        <f>VLOOKUP($D3045,metadata!$B$2:$S$500,5,0)</f>
        <v>y</v>
      </c>
      <c r="I3045" t="str">
        <f>VLOOKUP($D3045,metadata!$B$2:$S$500,6,0)</f>
        <v>a</v>
      </c>
      <c r="J3045" t="str">
        <f>VLOOKUP($D3045,metadata!$B$2:$S$500,7,0)</f>
        <v>i</v>
      </c>
      <c r="K3045">
        <f>VLOOKUP($D3045,metadata!$B$2:$S$500,8,0)</f>
        <v>3</v>
      </c>
      <c r="L3045">
        <f>VLOOKUP($D3045,metadata!$B$2:$S$500,9,0)</f>
        <v>9</v>
      </c>
      <c r="M3045" t="str">
        <f>VLOOKUP($D3045,metadata!$B$2:$S$500,10,0)</f>
        <v/>
      </c>
      <c r="N3045" t="str">
        <f>VLOOKUP($D3045,metadata!$B$2:$S$500,11,0)</f>
        <v>Inachis io</v>
      </c>
      <c r="O3045" t="str">
        <f>VLOOKUP($D3045,metadata!$B$2:$S$500,12,0)</f>
        <v>lepidoptera</v>
      </c>
      <c r="P3045" t="str">
        <f>VLOOKUP($D3045,metadata!$B$2:$S$500,13,0)</f>
        <v>obernai</v>
      </c>
      <c r="Q3045">
        <f>VLOOKUP($D3045,metadata!$B$2:$S$500,14,0)</f>
        <v>48.462221999999997</v>
      </c>
      <c r="R3045">
        <f>VLOOKUP($D3045,metadata!$B$2:$S$500,15,0)</f>
        <v>7.4819440000000004</v>
      </c>
      <c r="S3045" t="str">
        <f>VLOOKUP($D3045,metadata!$B$2:$S$500,16,0)</f>
        <v/>
      </c>
      <c r="T3045" t="str">
        <f>VLOOKUP($D3045,metadata!$B$2:$S$500,17,0)</f>
        <v/>
      </c>
      <c r="U3045" t="str">
        <f>VLOOKUP($D3045,metadata!$B$2:$S$500,18,0)</f>
        <v/>
      </c>
      <c r="V3045">
        <f>VLOOKUP($D3045,metadata!$B$2:$Z$500,19,0)</f>
        <v>94</v>
      </c>
      <c r="W3045" t="str">
        <f>VLOOKUP($D3045,metadata!$B$2:$Z$500,20,0)</f>
        <v>global average</v>
      </c>
      <c r="X3045" t="str">
        <f>VLOOKUP($D3045,metadata!$B$2:$Z$500,21,0)</f>
        <v/>
      </c>
      <c r="Y3045">
        <f>VLOOKUP($D3045,metadata!$B$2:$Z$500,22,0)</f>
        <v>66</v>
      </c>
      <c r="Z3045" t="str">
        <f>VLOOKUP($D3045,metadata!$B$2:$Z$500,23,0)</f>
        <v/>
      </c>
      <c r="AA3045" t="str">
        <f>VLOOKUP($D3045,metadata!$B$2:$Z$500,24,0)</f>
        <v/>
      </c>
      <c r="AB3045" t="str">
        <f>VLOOKUP($D3045,metadata!$B$2:$Z$500,25,0)</f>
        <v/>
      </c>
      <c r="AC3045">
        <v>13.9851965179943</v>
      </c>
      <c r="AD3045">
        <v>100.157242727523</v>
      </c>
      <c r="AF3045">
        <f>IF(AE3045="",V3045,AE3045)</f>
        <v>94</v>
      </c>
      <c r="AG3045">
        <v>14</v>
      </c>
      <c r="AH3045">
        <v>1986</v>
      </c>
      <c r="AI3045" t="s">
        <v>37</v>
      </c>
      <c r="AJ3045" t="s">
        <v>37</v>
      </c>
    </row>
    <row r="3046" spans="3:36" x14ac:dyDescent="0.3">
      <c r="C3046">
        <v>3046</v>
      </c>
      <c r="D3046" t="str">
        <f t="shared" si="81"/>
        <v>66-obernai</v>
      </c>
      <c r="E3046" t="str">
        <f>VLOOKUP($D3046,metadata!$B$2:$S$500,2,0)</f>
        <v>PULLIN, AS</v>
      </c>
      <c r="F3046" t="str">
        <f>VLOOKUP($D3046,metadata!$B$2:$S$500,3,0)</f>
        <v>EFFECT OF PHOTOPERIOD AND TEMPERATURE ON THE LIFE-CYCLE OF DIFFERENT POPULATIONS OF THE PEACOCK BUTTERFLY INACHIS-IO</v>
      </c>
      <c r="G3046" t="str">
        <f>VLOOKUP($D3046,metadata!$B$2:$S$500,4,0)</f>
        <v>10.1111/j.1570-7458.1986.tb00534.x</v>
      </c>
      <c r="H3046" t="str">
        <f>VLOOKUP($D3046,metadata!$B$2:$S$500,5,0)</f>
        <v>y</v>
      </c>
      <c r="I3046" t="str">
        <f>VLOOKUP($D3046,metadata!$B$2:$S$500,6,0)</f>
        <v>a</v>
      </c>
      <c r="J3046" t="str">
        <f>VLOOKUP($D3046,metadata!$B$2:$S$500,7,0)</f>
        <v>i</v>
      </c>
      <c r="K3046">
        <f>VLOOKUP($D3046,metadata!$B$2:$S$500,8,0)</f>
        <v>3</v>
      </c>
      <c r="L3046">
        <f>VLOOKUP($D3046,metadata!$B$2:$S$500,9,0)</f>
        <v>9</v>
      </c>
      <c r="M3046" t="str">
        <f>VLOOKUP($D3046,metadata!$B$2:$S$500,10,0)</f>
        <v/>
      </c>
      <c r="N3046" t="str">
        <f>VLOOKUP($D3046,metadata!$B$2:$S$500,11,0)</f>
        <v>Inachis io</v>
      </c>
      <c r="O3046" t="str">
        <f>VLOOKUP($D3046,metadata!$B$2:$S$500,12,0)</f>
        <v>lepidoptera</v>
      </c>
      <c r="P3046" t="str">
        <f>VLOOKUP($D3046,metadata!$B$2:$S$500,13,0)</f>
        <v>obernai</v>
      </c>
      <c r="Q3046">
        <f>VLOOKUP($D3046,metadata!$B$2:$S$500,14,0)</f>
        <v>48.462221999999997</v>
      </c>
      <c r="R3046">
        <f>VLOOKUP($D3046,metadata!$B$2:$S$500,15,0)</f>
        <v>7.4819440000000004</v>
      </c>
      <c r="S3046" t="str">
        <f>VLOOKUP($D3046,metadata!$B$2:$S$500,16,0)</f>
        <v/>
      </c>
      <c r="T3046" t="str">
        <f>VLOOKUP($D3046,metadata!$B$2:$S$500,17,0)</f>
        <v/>
      </c>
      <c r="U3046" t="str">
        <f>VLOOKUP($D3046,metadata!$B$2:$S$500,18,0)</f>
        <v/>
      </c>
      <c r="V3046">
        <f>VLOOKUP($D3046,metadata!$B$2:$Z$500,19,0)</f>
        <v>94</v>
      </c>
      <c r="W3046" t="str">
        <f>VLOOKUP($D3046,metadata!$B$2:$Z$500,20,0)</f>
        <v>global average</v>
      </c>
      <c r="X3046" t="str">
        <f>VLOOKUP($D3046,metadata!$B$2:$Z$500,21,0)</f>
        <v/>
      </c>
      <c r="Y3046">
        <f>VLOOKUP($D3046,metadata!$B$2:$Z$500,22,0)</f>
        <v>66</v>
      </c>
      <c r="Z3046" t="str">
        <f>VLOOKUP($D3046,metadata!$B$2:$Z$500,23,0)</f>
        <v/>
      </c>
      <c r="AA3046" t="str">
        <f>VLOOKUP($D3046,metadata!$B$2:$Z$500,24,0)</f>
        <v/>
      </c>
      <c r="AB3046" t="str">
        <f>VLOOKUP($D3046,metadata!$B$2:$Z$500,25,0)</f>
        <v/>
      </c>
      <c r="AC3046">
        <v>15.0357479299915</v>
      </c>
      <c r="AD3046">
        <v>51.951722232846699</v>
      </c>
      <c r="AF3046">
        <f>IF(AE3046="",V3046,AE3046)</f>
        <v>94</v>
      </c>
      <c r="AG3046">
        <v>15</v>
      </c>
      <c r="AH3046">
        <v>1986</v>
      </c>
      <c r="AI3046" t="s">
        <v>37</v>
      </c>
      <c r="AJ3046" t="s">
        <v>37</v>
      </c>
    </row>
    <row r="3047" spans="3:36" x14ac:dyDescent="0.3">
      <c r="C3047">
        <v>3047</v>
      </c>
      <c r="D3047" t="str">
        <f t="shared" si="81"/>
        <v>66-obernai</v>
      </c>
      <c r="E3047" t="str">
        <f>VLOOKUP($D3047,metadata!$B$2:$S$500,2,0)</f>
        <v>PULLIN, AS</v>
      </c>
      <c r="F3047" t="str">
        <f>VLOOKUP($D3047,metadata!$B$2:$S$500,3,0)</f>
        <v>EFFECT OF PHOTOPERIOD AND TEMPERATURE ON THE LIFE-CYCLE OF DIFFERENT POPULATIONS OF THE PEACOCK BUTTERFLY INACHIS-IO</v>
      </c>
      <c r="G3047" t="str">
        <f>VLOOKUP($D3047,metadata!$B$2:$S$500,4,0)</f>
        <v>10.1111/j.1570-7458.1986.tb00534.x</v>
      </c>
      <c r="H3047" t="str">
        <f>VLOOKUP($D3047,metadata!$B$2:$S$500,5,0)</f>
        <v>y</v>
      </c>
      <c r="I3047" t="str">
        <f>VLOOKUP($D3047,metadata!$B$2:$S$500,6,0)</f>
        <v>a</v>
      </c>
      <c r="J3047" t="str">
        <f>VLOOKUP($D3047,metadata!$B$2:$S$500,7,0)</f>
        <v>i</v>
      </c>
      <c r="K3047">
        <f>VLOOKUP($D3047,metadata!$B$2:$S$500,8,0)</f>
        <v>3</v>
      </c>
      <c r="L3047">
        <f>VLOOKUP($D3047,metadata!$B$2:$S$500,9,0)</f>
        <v>9</v>
      </c>
      <c r="M3047" t="str">
        <f>VLOOKUP($D3047,metadata!$B$2:$S$500,10,0)</f>
        <v/>
      </c>
      <c r="N3047" t="str">
        <f>VLOOKUP($D3047,metadata!$B$2:$S$500,11,0)</f>
        <v>Inachis io</v>
      </c>
      <c r="O3047" t="str">
        <f>VLOOKUP($D3047,metadata!$B$2:$S$500,12,0)</f>
        <v>lepidoptera</v>
      </c>
      <c r="P3047" t="str">
        <f>VLOOKUP($D3047,metadata!$B$2:$S$500,13,0)</f>
        <v>obernai</v>
      </c>
      <c r="Q3047">
        <f>VLOOKUP($D3047,metadata!$B$2:$S$500,14,0)</f>
        <v>48.462221999999997</v>
      </c>
      <c r="R3047">
        <f>VLOOKUP($D3047,metadata!$B$2:$S$500,15,0)</f>
        <v>7.4819440000000004</v>
      </c>
      <c r="S3047" t="str">
        <f>VLOOKUP($D3047,metadata!$B$2:$S$500,16,0)</f>
        <v/>
      </c>
      <c r="T3047" t="str">
        <f>VLOOKUP($D3047,metadata!$B$2:$S$500,17,0)</f>
        <v/>
      </c>
      <c r="U3047" t="str">
        <f>VLOOKUP($D3047,metadata!$B$2:$S$500,18,0)</f>
        <v/>
      </c>
      <c r="V3047">
        <f>VLOOKUP($D3047,metadata!$B$2:$Z$500,19,0)</f>
        <v>94</v>
      </c>
      <c r="W3047" t="str">
        <f>VLOOKUP($D3047,metadata!$B$2:$Z$500,20,0)</f>
        <v>global average</v>
      </c>
      <c r="X3047" t="str">
        <f>VLOOKUP($D3047,metadata!$B$2:$Z$500,21,0)</f>
        <v/>
      </c>
      <c r="Y3047">
        <f>VLOOKUP($D3047,metadata!$B$2:$Z$500,22,0)</f>
        <v>66</v>
      </c>
      <c r="Z3047" t="str">
        <f>VLOOKUP($D3047,metadata!$B$2:$Z$500,23,0)</f>
        <v/>
      </c>
      <c r="AA3047" t="str">
        <f>VLOOKUP($D3047,metadata!$B$2:$Z$500,24,0)</f>
        <v/>
      </c>
      <c r="AB3047" t="str">
        <f>VLOOKUP($D3047,metadata!$B$2:$Z$500,25,0)</f>
        <v/>
      </c>
      <c r="AC3047">
        <v>15.951769452884999</v>
      </c>
      <c r="AD3047">
        <v>29.417611657683</v>
      </c>
      <c r="AF3047">
        <f>IF(AE3047="",V3047,AE3047)</f>
        <v>94</v>
      </c>
      <c r="AG3047">
        <v>16</v>
      </c>
      <c r="AH3047">
        <v>1986</v>
      </c>
      <c r="AI3047" t="s">
        <v>37</v>
      </c>
      <c r="AJ3047" t="s">
        <v>37</v>
      </c>
    </row>
    <row r="3048" spans="3:36" x14ac:dyDescent="0.3">
      <c r="C3048">
        <v>3048</v>
      </c>
      <c r="D3048" t="str">
        <f t="shared" si="81"/>
        <v>66-obernai</v>
      </c>
      <c r="E3048" t="str">
        <f>VLOOKUP($D3048,metadata!$B$2:$S$500,2,0)</f>
        <v>PULLIN, AS</v>
      </c>
      <c r="F3048" t="str">
        <f>VLOOKUP($D3048,metadata!$B$2:$S$500,3,0)</f>
        <v>EFFECT OF PHOTOPERIOD AND TEMPERATURE ON THE LIFE-CYCLE OF DIFFERENT POPULATIONS OF THE PEACOCK BUTTERFLY INACHIS-IO</v>
      </c>
      <c r="G3048" t="str">
        <f>VLOOKUP($D3048,metadata!$B$2:$S$500,4,0)</f>
        <v>10.1111/j.1570-7458.1986.tb00534.x</v>
      </c>
      <c r="H3048" t="str">
        <f>VLOOKUP($D3048,metadata!$B$2:$S$500,5,0)</f>
        <v>y</v>
      </c>
      <c r="I3048" t="str">
        <f>VLOOKUP($D3048,metadata!$B$2:$S$500,6,0)</f>
        <v>a</v>
      </c>
      <c r="J3048" t="str">
        <f>VLOOKUP($D3048,metadata!$B$2:$S$500,7,0)</f>
        <v>i</v>
      </c>
      <c r="K3048">
        <f>VLOOKUP($D3048,metadata!$B$2:$S$500,8,0)</f>
        <v>3</v>
      </c>
      <c r="L3048">
        <f>VLOOKUP($D3048,metadata!$B$2:$S$500,9,0)</f>
        <v>9</v>
      </c>
      <c r="M3048" t="str">
        <f>VLOOKUP($D3048,metadata!$B$2:$S$500,10,0)</f>
        <v/>
      </c>
      <c r="N3048" t="str">
        <f>VLOOKUP($D3048,metadata!$B$2:$S$500,11,0)</f>
        <v>Inachis io</v>
      </c>
      <c r="O3048" t="str">
        <f>VLOOKUP($D3048,metadata!$B$2:$S$500,12,0)</f>
        <v>lepidoptera</v>
      </c>
      <c r="P3048" t="str">
        <f>VLOOKUP($D3048,metadata!$B$2:$S$500,13,0)</f>
        <v>obernai</v>
      </c>
      <c r="Q3048">
        <f>VLOOKUP($D3048,metadata!$B$2:$S$500,14,0)</f>
        <v>48.462221999999997</v>
      </c>
      <c r="R3048">
        <f>VLOOKUP($D3048,metadata!$B$2:$S$500,15,0)</f>
        <v>7.4819440000000004</v>
      </c>
      <c r="S3048" t="str">
        <f>VLOOKUP($D3048,metadata!$B$2:$S$500,16,0)</f>
        <v/>
      </c>
      <c r="T3048" t="str">
        <f>VLOOKUP($D3048,metadata!$B$2:$S$500,17,0)</f>
        <v/>
      </c>
      <c r="U3048" t="str">
        <f>VLOOKUP($D3048,metadata!$B$2:$S$500,18,0)</f>
        <v/>
      </c>
      <c r="V3048">
        <f>VLOOKUP($D3048,metadata!$B$2:$Z$500,19,0)</f>
        <v>94</v>
      </c>
      <c r="W3048" t="str">
        <f>VLOOKUP($D3048,metadata!$B$2:$Z$500,20,0)</f>
        <v>global average</v>
      </c>
      <c r="X3048" t="str">
        <f>VLOOKUP($D3048,metadata!$B$2:$Z$500,21,0)</f>
        <v/>
      </c>
      <c r="Y3048">
        <f>VLOOKUP($D3048,metadata!$B$2:$Z$500,22,0)</f>
        <v>66</v>
      </c>
      <c r="Z3048" t="str">
        <f>VLOOKUP($D3048,metadata!$B$2:$Z$500,23,0)</f>
        <v/>
      </c>
      <c r="AA3048" t="str">
        <f>VLOOKUP($D3048,metadata!$B$2:$Z$500,24,0)</f>
        <v/>
      </c>
      <c r="AB3048" t="str">
        <f>VLOOKUP($D3048,metadata!$B$2:$Z$500,25,0)</f>
        <v/>
      </c>
      <c r="AC3048">
        <v>16.992451876878398</v>
      </c>
      <c r="AD3048">
        <v>14.755553666754</v>
      </c>
      <c r="AF3048">
        <f>IF(AE3048="",V3048,AE3048)</f>
        <v>94</v>
      </c>
      <c r="AG3048">
        <v>17</v>
      </c>
      <c r="AH3048">
        <v>1986</v>
      </c>
      <c r="AI3048" t="s">
        <v>37</v>
      </c>
      <c r="AJ3048" t="s">
        <v>37</v>
      </c>
    </row>
    <row r="3049" spans="3:36" x14ac:dyDescent="0.3">
      <c r="C3049">
        <v>3049</v>
      </c>
      <c r="D3049" t="str">
        <f t="shared" si="81"/>
        <v>66-obernai</v>
      </c>
      <c r="E3049" t="str">
        <f>VLOOKUP($D3049,metadata!$B$2:$S$500,2,0)</f>
        <v>PULLIN, AS</v>
      </c>
      <c r="F3049" t="str">
        <f>VLOOKUP($D3049,metadata!$B$2:$S$500,3,0)</f>
        <v>EFFECT OF PHOTOPERIOD AND TEMPERATURE ON THE LIFE-CYCLE OF DIFFERENT POPULATIONS OF THE PEACOCK BUTTERFLY INACHIS-IO</v>
      </c>
      <c r="G3049" t="str">
        <f>VLOOKUP($D3049,metadata!$B$2:$S$500,4,0)</f>
        <v>10.1111/j.1570-7458.1986.tb00534.x</v>
      </c>
      <c r="H3049" t="str">
        <f>VLOOKUP($D3049,metadata!$B$2:$S$500,5,0)</f>
        <v>y</v>
      </c>
      <c r="I3049" t="str">
        <f>VLOOKUP($D3049,metadata!$B$2:$S$500,6,0)</f>
        <v>a</v>
      </c>
      <c r="J3049" t="str">
        <f>VLOOKUP($D3049,metadata!$B$2:$S$500,7,0)</f>
        <v>i</v>
      </c>
      <c r="K3049">
        <f>VLOOKUP($D3049,metadata!$B$2:$S$500,8,0)</f>
        <v>3</v>
      </c>
      <c r="L3049">
        <f>VLOOKUP($D3049,metadata!$B$2:$S$500,9,0)</f>
        <v>9</v>
      </c>
      <c r="M3049" t="str">
        <f>VLOOKUP($D3049,metadata!$B$2:$S$500,10,0)</f>
        <v/>
      </c>
      <c r="N3049" t="str">
        <f>VLOOKUP($D3049,metadata!$B$2:$S$500,11,0)</f>
        <v>Inachis io</v>
      </c>
      <c r="O3049" t="str">
        <f>VLOOKUP($D3049,metadata!$B$2:$S$500,12,0)</f>
        <v>lepidoptera</v>
      </c>
      <c r="P3049" t="str">
        <f>VLOOKUP($D3049,metadata!$B$2:$S$500,13,0)</f>
        <v>obernai</v>
      </c>
      <c r="Q3049">
        <f>VLOOKUP($D3049,metadata!$B$2:$S$500,14,0)</f>
        <v>48.462221999999997</v>
      </c>
      <c r="R3049">
        <f>VLOOKUP($D3049,metadata!$B$2:$S$500,15,0)</f>
        <v>7.4819440000000004</v>
      </c>
      <c r="S3049" t="str">
        <f>VLOOKUP($D3049,metadata!$B$2:$S$500,16,0)</f>
        <v/>
      </c>
      <c r="T3049" t="str">
        <f>VLOOKUP($D3049,metadata!$B$2:$S$500,17,0)</f>
        <v/>
      </c>
      <c r="U3049" t="str">
        <f>VLOOKUP($D3049,metadata!$B$2:$S$500,18,0)</f>
        <v/>
      </c>
      <c r="V3049">
        <f>VLOOKUP($D3049,metadata!$B$2:$Z$500,19,0)</f>
        <v>94</v>
      </c>
      <c r="W3049" t="str">
        <f>VLOOKUP($D3049,metadata!$B$2:$Z$500,20,0)</f>
        <v>global average</v>
      </c>
      <c r="X3049" t="str">
        <f>VLOOKUP($D3049,metadata!$B$2:$Z$500,21,0)</f>
        <v/>
      </c>
      <c r="Y3049">
        <f>VLOOKUP($D3049,metadata!$B$2:$Z$500,22,0)</f>
        <v>66</v>
      </c>
      <c r="Z3049" t="str">
        <f>VLOOKUP($D3049,metadata!$B$2:$Z$500,23,0)</f>
        <v/>
      </c>
      <c r="AA3049" t="str">
        <f>VLOOKUP($D3049,metadata!$B$2:$Z$500,24,0)</f>
        <v/>
      </c>
      <c r="AB3049" t="str">
        <f>VLOOKUP($D3049,metadata!$B$2:$Z$500,25,0)</f>
        <v/>
      </c>
      <c r="AC3049">
        <v>18.005605018545602</v>
      </c>
      <c r="AD3049">
        <v>4.1884173968065204</v>
      </c>
      <c r="AF3049">
        <f>IF(AE3049="",V3049,AE3049)</f>
        <v>94</v>
      </c>
      <c r="AG3049">
        <v>18</v>
      </c>
      <c r="AH3049">
        <v>1986</v>
      </c>
      <c r="AI3049" t="s">
        <v>37</v>
      </c>
      <c r="AJ3049" t="s">
        <v>37</v>
      </c>
    </row>
    <row r="3050" spans="3:36" x14ac:dyDescent="0.3">
      <c r="C3050">
        <v>3050</v>
      </c>
      <c r="D3050" t="str">
        <f t="shared" si="81"/>
        <v>66-obernai</v>
      </c>
      <c r="E3050" t="str">
        <f>VLOOKUP($D3050,metadata!$B$2:$S$500,2,0)</f>
        <v>PULLIN, AS</v>
      </c>
      <c r="F3050" t="str">
        <f>VLOOKUP($D3050,metadata!$B$2:$S$500,3,0)</f>
        <v>EFFECT OF PHOTOPERIOD AND TEMPERATURE ON THE LIFE-CYCLE OF DIFFERENT POPULATIONS OF THE PEACOCK BUTTERFLY INACHIS-IO</v>
      </c>
      <c r="G3050" t="str">
        <f>VLOOKUP($D3050,metadata!$B$2:$S$500,4,0)</f>
        <v>10.1111/j.1570-7458.1986.tb00534.x</v>
      </c>
      <c r="H3050" t="str">
        <f>VLOOKUP($D3050,metadata!$B$2:$S$500,5,0)</f>
        <v>y</v>
      </c>
      <c r="I3050" t="str">
        <f>VLOOKUP($D3050,metadata!$B$2:$S$500,6,0)</f>
        <v>a</v>
      </c>
      <c r="J3050" t="str">
        <f>VLOOKUP($D3050,metadata!$B$2:$S$500,7,0)</f>
        <v>i</v>
      </c>
      <c r="K3050">
        <f>VLOOKUP($D3050,metadata!$B$2:$S$500,8,0)</f>
        <v>3</v>
      </c>
      <c r="L3050">
        <f>VLOOKUP($D3050,metadata!$B$2:$S$500,9,0)</f>
        <v>9</v>
      </c>
      <c r="M3050" t="str">
        <f>VLOOKUP($D3050,metadata!$B$2:$S$500,10,0)</f>
        <v/>
      </c>
      <c r="N3050" t="str">
        <f>VLOOKUP($D3050,metadata!$B$2:$S$500,11,0)</f>
        <v>Inachis io</v>
      </c>
      <c r="O3050" t="str">
        <f>VLOOKUP($D3050,metadata!$B$2:$S$500,12,0)</f>
        <v>lepidoptera</v>
      </c>
      <c r="P3050" t="str">
        <f>VLOOKUP($D3050,metadata!$B$2:$S$500,13,0)</f>
        <v>obernai</v>
      </c>
      <c r="Q3050">
        <f>VLOOKUP($D3050,metadata!$B$2:$S$500,14,0)</f>
        <v>48.462221999999997</v>
      </c>
      <c r="R3050">
        <f>VLOOKUP($D3050,metadata!$B$2:$S$500,15,0)</f>
        <v>7.4819440000000004</v>
      </c>
      <c r="S3050" t="str">
        <f>VLOOKUP($D3050,metadata!$B$2:$S$500,16,0)</f>
        <v/>
      </c>
      <c r="T3050" t="str">
        <f>VLOOKUP($D3050,metadata!$B$2:$S$500,17,0)</f>
        <v/>
      </c>
      <c r="U3050" t="str">
        <f>VLOOKUP($D3050,metadata!$B$2:$S$500,18,0)</f>
        <v/>
      </c>
      <c r="V3050">
        <f>VLOOKUP($D3050,metadata!$B$2:$Z$500,19,0)</f>
        <v>94</v>
      </c>
      <c r="W3050" t="str">
        <f>VLOOKUP($D3050,metadata!$B$2:$Z$500,20,0)</f>
        <v>global average</v>
      </c>
      <c r="X3050" t="str">
        <f>VLOOKUP($D3050,metadata!$B$2:$Z$500,21,0)</f>
        <v/>
      </c>
      <c r="Y3050">
        <f>VLOOKUP($D3050,metadata!$B$2:$Z$500,22,0)</f>
        <v>66</v>
      </c>
      <c r="Z3050" t="str">
        <f>VLOOKUP($D3050,metadata!$B$2:$Z$500,23,0)</f>
        <v/>
      </c>
      <c r="AA3050" t="str">
        <f>VLOOKUP($D3050,metadata!$B$2:$Z$500,24,0)</f>
        <v/>
      </c>
      <c r="AB3050" t="str">
        <f>VLOOKUP($D3050,metadata!$B$2:$Z$500,25,0)</f>
        <v/>
      </c>
      <c r="AC3050">
        <v>18.4238801177667</v>
      </c>
      <c r="AD3050">
        <v>1.66214534799988</v>
      </c>
      <c r="AF3050">
        <f>IF(AE3050="",V3050,AE3050)</f>
        <v>94</v>
      </c>
      <c r="AG3050">
        <v>18.5</v>
      </c>
      <c r="AH3050">
        <v>1986</v>
      </c>
      <c r="AI3050" t="s">
        <v>37</v>
      </c>
      <c r="AJ3050" t="s">
        <v>37</v>
      </c>
    </row>
    <row r="3051" spans="3:36" x14ac:dyDescent="0.3">
      <c r="C3051">
        <v>3051</v>
      </c>
      <c r="D3051" t="str">
        <f t="shared" si="81"/>
        <v>66-obernai</v>
      </c>
      <c r="E3051" t="str">
        <f>VLOOKUP($D3051,metadata!$B$2:$S$500,2,0)</f>
        <v>PULLIN, AS</v>
      </c>
      <c r="F3051" t="str">
        <f>VLOOKUP($D3051,metadata!$B$2:$S$500,3,0)</f>
        <v>EFFECT OF PHOTOPERIOD AND TEMPERATURE ON THE LIFE-CYCLE OF DIFFERENT POPULATIONS OF THE PEACOCK BUTTERFLY INACHIS-IO</v>
      </c>
      <c r="G3051" t="str">
        <f>VLOOKUP($D3051,metadata!$B$2:$S$500,4,0)</f>
        <v>10.1111/j.1570-7458.1986.tb00534.x</v>
      </c>
      <c r="H3051" t="str">
        <f>VLOOKUP($D3051,metadata!$B$2:$S$500,5,0)</f>
        <v>y</v>
      </c>
      <c r="I3051" t="str">
        <f>VLOOKUP($D3051,metadata!$B$2:$S$500,6,0)</f>
        <v>a</v>
      </c>
      <c r="J3051" t="str">
        <f>VLOOKUP($D3051,metadata!$B$2:$S$500,7,0)</f>
        <v>i</v>
      </c>
      <c r="K3051">
        <f>VLOOKUP($D3051,metadata!$B$2:$S$500,8,0)</f>
        <v>3</v>
      </c>
      <c r="L3051">
        <f>VLOOKUP($D3051,metadata!$B$2:$S$500,9,0)</f>
        <v>9</v>
      </c>
      <c r="M3051" t="str">
        <f>VLOOKUP($D3051,metadata!$B$2:$S$500,10,0)</f>
        <v/>
      </c>
      <c r="N3051" t="str">
        <f>VLOOKUP($D3051,metadata!$B$2:$S$500,11,0)</f>
        <v>Inachis io</v>
      </c>
      <c r="O3051" t="str">
        <f>VLOOKUP($D3051,metadata!$B$2:$S$500,12,0)</f>
        <v>lepidoptera</v>
      </c>
      <c r="P3051" t="str">
        <f>VLOOKUP($D3051,metadata!$B$2:$S$500,13,0)</f>
        <v>obernai</v>
      </c>
      <c r="Q3051">
        <f>VLOOKUP($D3051,metadata!$B$2:$S$500,14,0)</f>
        <v>48.462221999999997</v>
      </c>
      <c r="R3051">
        <f>VLOOKUP($D3051,metadata!$B$2:$S$500,15,0)</f>
        <v>7.4819440000000004</v>
      </c>
      <c r="S3051" t="str">
        <f>VLOOKUP($D3051,metadata!$B$2:$S$500,16,0)</f>
        <v/>
      </c>
      <c r="T3051" t="str">
        <f>VLOOKUP($D3051,metadata!$B$2:$S$500,17,0)</f>
        <v/>
      </c>
      <c r="U3051" t="str">
        <f>VLOOKUP($D3051,metadata!$B$2:$S$500,18,0)</f>
        <v/>
      </c>
      <c r="V3051">
        <f>VLOOKUP($D3051,metadata!$B$2:$Z$500,19,0)</f>
        <v>94</v>
      </c>
      <c r="W3051" t="str">
        <f>VLOOKUP($D3051,metadata!$B$2:$Z$500,20,0)</f>
        <v>global average</v>
      </c>
      <c r="X3051" t="str">
        <f>VLOOKUP($D3051,metadata!$B$2:$Z$500,21,0)</f>
        <v/>
      </c>
      <c r="Y3051">
        <f>VLOOKUP($D3051,metadata!$B$2:$Z$500,22,0)</f>
        <v>66</v>
      </c>
      <c r="Z3051" t="str">
        <f>VLOOKUP($D3051,metadata!$B$2:$Z$500,23,0)</f>
        <v/>
      </c>
      <c r="AA3051" t="str">
        <f>VLOOKUP($D3051,metadata!$B$2:$Z$500,24,0)</f>
        <v/>
      </c>
      <c r="AB3051" t="str">
        <f>VLOOKUP($D3051,metadata!$B$2:$Z$500,25,0)</f>
        <v/>
      </c>
      <c r="AC3051">
        <v>18.9936843198779</v>
      </c>
      <c r="AD3051">
        <v>1.8106523684390601</v>
      </c>
      <c r="AF3051">
        <f>IF(AE3051="",V3051,AE3051)</f>
        <v>94</v>
      </c>
      <c r="AG3051">
        <v>19</v>
      </c>
      <c r="AH3051">
        <v>1986</v>
      </c>
      <c r="AI3051" t="s">
        <v>37</v>
      </c>
      <c r="AJ3051" t="s">
        <v>37</v>
      </c>
    </row>
    <row r="3052" spans="3:36" x14ac:dyDescent="0.3">
      <c r="C3052">
        <v>3052</v>
      </c>
      <c r="D3052" t="str">
        <f t="shared" si="81"/>
        <v>66-obernai</v>
      </c>
      <c r="E3052" t="str">
        <f>VLOOKUP($D3052,metadata!$B$2:$S$500,2,0)</f>
        <v>PULLIN, AS</v>
      </c>
      <c r="F3052" t="str">
        <f>VLOOKUP($D3052,metadata!$B$2:$S$500,3,0)</f>
        <v>EFFECT OF PHOTOPERIOD AND TEMPERATURE ON THE LIFE-CYCLE OF DIFFERENT POPULATIONS OF THE PEACOCK BUTTERFLY INACHIS-IO</v>
      </c>
      <c r="G3052" t="str">
        <f>VLOOKUP($D3052,metadata!$B$2:$S$500,4,0)</f>
        <v>10.1111/j.1570-7458.1986.tb00534.x</v>
      </c>
      <c r="H3052" t="str">
        <f>VLOOKUP($D3052,metadata!$B$2:$S$500,5,0)</f>
        <v>y</v>
      </c>
      <c r="I3052" t="str">
        <f>VLOOKUP($D3052,metadata!$B$2:$S$500,6,0)</f>
        <v>a</v>
      </c>
      <c r="J3052" t="str">
        <f>VLOOKUP($D3052,metadata!$B$2:$S$500,7,0)</f>
        <v>i</v>
      </c>
      <c r="K3052">
        <f>VLOOKUP($D3052,metadata!$B$2:$S$500,8,0)</f>
        <v>3</v>
      </c>
      <c r="L3052">
        <f>VLOOKUP($D3052,metadata!$B$2:$S$500,9,0)</f>
        <v>9</v>
      </c>
      <c r="M3052" t="str">
        <f>VLOOKUP($D3052,metadata!$B$2:$S$500,10,0)</f>
        <v/>
      </c>
      <c r="N3052" t="str">
        <f>VLOOKUP($D3052,metadata!$B$2:$S$500,11,0)</f>
        <v>Inachis io</v>
      </c>
      <c r="O3052" t="str">
        <f>VLOOKUP($D3052,metadata!$B$2:$S$500,12,0)</f>
        <v>lepidoptera</v>
      </c>
      <c r="P3052" t="str">
        <f>VLOOKUP($D3052,metadata!$B$2:$S$500,13,0)</f>
        <v>obernai</v>
      </c>
      <c r="Q3052">
        <f>VLOOKUP($D3052,metadata!$B$2:$S$500,14,0)</f>
        <v>48.462221999999997</v>
      </c>
      <c r="R3052">
        <f>VLOOKUP($D3052,metadata!$B$2:$S$500,15,0)</f>
        <v>7.4819440000000004</v>
      </c>
      <c r="S3052" t="str">
        <f>VLOOKUP($D3052,metadata!$B$2:$S$500,16,0)</f>
        <v/>
      </c>
      <c r="T3052" t="str">
        <f>VLOOKUP($D3052,metadata!$B$2:$S$500,17,0)</f>
        <v/>
      </c>
      <c r="U3052" t="str">
        <f>VLOOKUP($D3052,metadata!$B$2:$S$500,18,0)</f>
        <v/>
      </c>
      <c r="V3052">
        <f>VLOOKUP($D3052,metadata!$B$2:$Z$500,19,0)</f>
        <v>94</v>
      </c>
      <c r="W3052" t="str">
        <f>VLOOKUP($D3052,metadata!$B$2:$Z$500,20,0)</f>
        <v>global average</v>
      </c>
      <c r="X3052" t="str">
        <f>VLOOKUP($D3052,metadata!$B$2:$Z$500,21,0)</f>
        <v/>
      </c>
      <c r="Y3052">
        <f>VLOOKUP($D3052,metadata!$B$2:$Z$500,22,0)</f>
        <v>66</v>
      </c>
      <c r="Z3052" t="str">
        <f>VLOOKUP($D3052,metadata!$B$2:$Z$500,23,0)</f>
        <v/>
      </c>
      <c r="AA3052" t="str">
        <f>VLOOKUP($D3052,metadata!$B$2:$Z$500,24,0)</f>
        <v/>
      </c>
      <c r="AB3052" t="str">
        <f>VLOOKUP($D3052,metadata!$B$2:$Z$500,25,0)</f>
        <v/>
      </c>
      <c r="AC3052">
        <v>22.9606397370788</v>
      </c>
      <c r="AD3052">
        <v>16.7088105508453</v>
      </c>
      <c r="AF3052">
        <f>IF(AE3052="",V3052,AE3052)</f>
        <v>94</v>
      </c>
      <c r="AG3052">
        <v>23</v>
      </c>
      <c r="AH3052">
        <v>1986</v>
      </c>
      <c r="AI3052" t="s">
        <v>38</v>
      </c>
      <c r="AJ3052" t="s">
        <v>38</v>
      </c>
    </row>
    <row r="3053" spans="3:36" x14ac:dyDescent="0.3">
      <c r="C3053">
        <v>3053</v>
      </c>
      <c r="D3053" t="str">
        <f t="shared" si="81"/>
        <v>67-kagoshima</v>
      </c>
      <c r="E3053" t="str">
        <f>VLOOKUP($D3053,metadata!$B$2:$S$500,2,0)</f>
        <v>Shimizu, K; Fujisaki, K</v>
      </c>
      <c r="F3053" t="str">
        <f>VLOOKUP($D3053,metadata!$B$2:$S$500,3,0)</f>
        <v>Sexual differences in diapause induction of the cotton bollworm, Helicoverpa armigera (Hb.) (Lepidoptera : Noctuidae)</v>
      </c>
      <c r="G3053" t="str">
        <f>VLOOKUP($D3053,metadata!$B$2:$S$500,4,0)</f>
        <v/>
      </c>
      <c r="H3053" t="str">
        <f>VLOOKUP($D3053,metadata!$B$2:$S$500,5,0)</f>
        <v>y</v>
      </c>
      <c r="I3053" t="str">
        <f>VLOOKUP($D3053,metadata!$B$2:$S$500,6,0)</f>
        <v>a</v>
      </c>
      <c r="J3053" t="str">
        <f>VLOOKUP($D3053,metadata!$B$2:$S$500,7,0)</f>
        <v>i</v>
      </c>
      <c r="K3053">
        <f>VLOOKUP($D3053,metadata!$B$2:$S$500,8,0)</f>
        <v>3</v>
      </c>
      <c r="L3053">
        <f>VLOOKUP($D3053,metadata!$B$2:$S$500,9,0)</f>
        <v>5</v>
      </c>
      <c r="M3053" t="str">
        <f>VLOOKUP($D3053,metadata!$B$2:$S$500,10,0)</f>
        <v/>
      </c>
      <c r="N3053" t="str">
        <f>VLOOKUP($D3053,metadata!$B$2:$S$500,11,0)</f>
        <v>helicoverpa armigeria</v>
      </c>
      <c r="O3053" t="str">
        <f>VLOOKUP($D3053,metadata!$B$2:$S$500,12,0)</f>
        <v>lepidoptera</v>
      </c>
      <c r="P3053" t="str">
        <f>VLOOKUP($D3053,metadata!$B$2:$S$500,13,0)</f>
        <v>kagoshima</v>
      </c>
      <c r="Q3053">
        <f>VLOOKUP($D3053,metadata!$B$2:$S$500,14,0)</f>
        <v>31.433333333333302</v>
      </c>
      <c r="R3053">
        <f>VLOOKUP($D3053,metadata!$B$2:$S$500,15,0)</f>
        <v>130.916666666667</v>
      </c>
      <c r="S3053" t="str">
        <f>VLOOKUP($D3053,metadata!$B$2:$S$500,16,0)</f>
        <v>1'</v>
      </c>
      <c r="T3053" t="str">
        <f>VLOOKUP($D3053,metadata!$B$2:$S$500,17,0)</f>
        <v/>
      </c>
      <c r="U3053" t="str">
        <f>VLOOKUP($D3053,metadata!$B$2:$S$500,18,0)</f>
        <v/>
      </c>
      <c r="V3053">
        <f>VLOOKUP($D3053,metadata!$B$2:$Z$500,19,0)</f>
        <v>100</v>
      </c>
      <c r="W3053" t="str">
        <f>VLOOKUP($D3053,metadata!$B$2:$Z$500,20,0)</f>
        <v>global average</v>
      </c>
      <c r="X3053" t="str">
        <f>VLOOKUP($D3053,metadata!$B$2:$Z$500,21,0)</f>
        <v/>
      </c>
      <c r="Y3053">
        <f>VLOOKUP($D3053,metadata!$B$2:$Z$500,22,0)</f>
        <v>67</v>
      </c>
      <c r="Z3053" t="str">
        <f>VLOOKUP($D3053,metadata!$B$2:$Z$500,23,0)</f>
        <v/>
      </c>
      <c r="AA3053" t="str">
        <f>VLOOKUP($D3053,metadata!$B$2:$Z$500,24,0)</f>
        <v/>
      </c>
      <c r="AB3053" t="str">
        <f>VLOOKUP($D3053,metadata!$B$2:$Z$500,25,0)</f>
        <v/>
      </c>
      <c r="AC3053">
        <v>10.9927338782924</v>
      </c>
      <c r="AD3053">
        <v>54.677565849227904</v>
      </c>
      <c r="AF3053">
        <f>IF(AE3053="",V3053,AE3053)</f>
        <v>100</v>
      </c>
      <c r="AG3053">
        <v>11</v>
      </c>
      <c r="AH3053">
        <v>2002</v>
      </c>
      <c r="AI3053" t="s">
        <v>38</v>
      </c>
      <c r="AJ3053" t="s">
        <v>38</v>
      </c>
    </row>
    <row r="3054" spans="3:36" x14ac:dyDescent="0.3">
      <c r="C3054">
        <v>3054</v>
      </c>
      <c r="D3054" t="str">
        <f t="shared" si="81"/>
        <v>67-kagoshima</v>
      </c>
      <c r="E3054" t="str">
        <f>VLOOKUP($D3054,metadata!$B$2:$S$500,2,0)</f>
        <v>Shimizu, K; Fujisaki, K</v>
      </c>
      <c r="F3054" t="str">
        <f>VLOOKUP($D3054,metadata!$B$2:$S$500,3,0)</f>
        <v>Sexual differences in diapause induction of the cotton bollworm, Helicoverpa armigera (Hb.) (Lepidoptera : Noctuidae)</v>
      </c>
      <c r="G3054" t="str">
        <f>VLOOKUP($D3054,metadata!$B$2:$S$500,4,0)</f>
        <v/>
      </c>
      <c r="H3054" t="str">
        <f>VLOOKUP($D3054,metadata!$B$2:$S$500,5,0)</f>
        <v>y</v>
      </c>
      <c r="I3054" t="str">
        <f>VLOOKUP($D3054,metadata!$B$2:$S$500,6,0)</f>
        <v>a</v>
      </c>
      <c r="J3054" t="str">
        <f>VLOOKUP($D3054,metadata!$B$2:$S$500,7,0)</f>
        <v>i</v>
      </c>
      <c r="K3054">
        <f>VLOOKUP($D3054,metadata!$B$2:$S$500,8,0)</f>
        <v>3</v>
      </c>
      <c r="L3054">
        <f>VLOOKUP($D3054,metadata!$B$2:$S$500,9,0)</f>
        <v>5</v>
      </c>
      <c r="M3054" t="str">
        <f>VLOOKUP($D3054,metadata!$B$2:$S$500,10,0)</f>
        <v/>
      </c>
      <c r="N3054" t="str">
        <f>VLOOKUP($D3054,metadata!$B$2:$S$500,11,0)</f>
        <v>helicoverpa armigeria</v>
      </c>
      <c r="O3054" t="str">
        <f>VLOOKUP($D3054,metadata!$B$2:$S$500,12,0)</f>
        <v>lepidoptera</v>
      </c>
      <c r="P3054" t="str">
        <f>VLOOKUP($D3054,metadata!$B$2:$S$500,13,0)</f>
        <v>kagoshima</v>
      </c>
      <c r="Q3054">
        <f>VLOOKUP($D3054,metadata!$B$2:$S$500,14,0)</f>
        <v>31.433333333333302</v>
      </c>
      <c r="R3054">
        <f>VLOOKUP($D3054,metadata!$B$2:$S$500,15,0)</f>
        <v>130.916666666667</v>
      </c>
      <c r="S3054" t="str">
        <f>VLOOKUP($D3054,metadata!$B$2:$S$500,16,0)</f>
        <v>1'</v>
      </c>
      <c r="T3054" t="str">
        <f>VLOOKUP($D3054,metadata!$B$2:$S$500,17,0)</f>
        <v/>
      </c>
      <c r="U3054" t="str">
        <f>VLOOKUP($D3054,metadata!$B$2:$S$500,18,0)</f>
        <v/>
      </c>
      <c r="V3054">
        <f>VLOOKUP($D3054,metadata!$B$2:$Z$500,19,0)</f>
        <v>100</v>
      </c>
      <c r="W3054" t="str">
        <f>VLOOKUP($D3054,metadata!$B$2:$Z$500,20,0)</f>
        <v>global average</v>
      </c>
      <c r="X3054" t="str">
        <f>VLOOKUP($D3054,metadata!$B$2:$Z$500,21,0)</f>
        <v/>
      </c>
      <c r="Y3054">
        <f>VLOOKUP($D3054,metadata!$B$2:$Z$500,22,0)</f>
        <v>67</v>
      </c>
      <c r="Z3054" t="str">
        <f>VLOOKUP($D3054,metadata!$B$2:$Z$500,23,0)</f>
        <v/>
      </c>
      <c r="AA3054" t="str">
        <f>VLOOKUP($D3054,metadata!$B$2:$Z$500,24,0)</f>
        <v/>
      </c>
      <c r="AB3054" t="str">
        <f>VLOOKUP($D3054,metadata!$B$2:$Z$500,25,0)</f>
        <v/>
      </c>
      <c r="AC3054">
        <v>11.9863760217983</v>
      </c>
      <c r="AD3054">
        <v>77.520435967302404</v>
      </c>
      <c r="AF3054">
        <f>IF(AE3054="",V3054,AE3054)</f>
        <v>100</v>
      </c>
      <c r="AG3054">
        <v>12</v>
      </c>
      <c r="AH3054">
        <v>2002</v>
      </c>
      <c r="AI3054" t="s">
        <v>38</v>
      </c>
      <c r="AJ3054" t="s">
        <v>38</v>
      </c>
    </row>
    <row r="3055" spans="3:36" x14ac:dyDescent="0.3">
      <c r="C3055">
        <v>3055</v>
      </c>
      <c r="D3055" t="str">
        <f t="shared" si="81"/>
        <v>67-kagoshima</v>
      </c>
      <c r="E3055" t="str">
        <f>VLOOKUP($D3055,metadata!$B$2:$S$500,2,0)</f>
        <v>Shimizu, K; Fujisaki, K</v>
      </c>
      <c r="F3055" t="str">
        <f>VLOOKUP($D3055,metadata!$B$2:$S$500,3,0)</f>
        <v>Sexual differences in diapause induction of the cotton bollworm, Helicoverpa armigera (Hb.) (Lepidoptera : Noctuidae)</v>
      </c>
      <c r="G3055" t="str">
        <f>VLOOKUP($D3055,metadata!$B$2:$S$500,4,0)</f>
        <v/>
      </c>
      <c r="H3055" t="str">
        <f>VLOOKUP($D3055,metadata!$B$2:$S$500,5,0)</f>
        <v>y</v>
      </c>
      <c r="I3055" t="str">
        <f>VLOOKUP($D3055,metadata!$B$2:$S$500,6,0)</f>
        <v>a</v>
      </c>
      <c r="J3055" t="str">
        <f>VLOOKUP($D3055,metadata!$B$2:$S$500,7,0)</f>
        <v>i</v>
      </c>
      <c r="K3055">
        <f>VLOOKUP($D3055,metadata!$B$2:$S$500,8,0)</f>
        <v>3</v>
      </c>
      <c r="L3055">
        <f>VLOOKUP($D3055,metadata!$B$2:$S$500,9,0)</f>
        <v>5</v>
      </c>
      <c r="M3055" t="str">
        <f>VLOOKUP($D3055,metadata!$B$2:$S$500,10,0)</f>
        <v/>
      </c>
      <c r="N3055" t="str">
        <f>VLOOKUP($D3055,metadata!$B$2:$S$500,11,0)</f>
        <v>helicoverpa armigeria</v>
      </c>
      <c r="O3055" t="str">
        <f>VLOOKUP($D3055,metadata!$B$2:$S$500,12,0)</f>
        <v>lepidoptera</v>
      </c>
      <c r="P3055" t="str">
        <f>VLOOKUP($D3055,metadata!$B$2:$S$500,13,0)</f>
        <v>kagoshima</v>
      </c>
      <c r="Q3055">
        <f>VLOOKUP($D3055,metadata!$B$2:$S$500,14,0)</f>
        <v>31.433333333333302</v>
      </c>
      <c r="R3055">
        <f>VLOOKUP($D3055,metadata!$B$2:$S$500,15,0)</f>
        <v>130.916666666667</v>
      </c>
      <c r="S3055" t="str">
        <f>VLOOKUP($D3055,metadata!$B$2:$S$500,16,0)</f>
        <v>1'</v>
      </c>
      <c r="T3055" t="str">
        <f>VLOOKUP($D3055,metadata!$B$2:$S$500,17,0)</f>
        <v/>
      </c>
      <c r="U3055" t="str">
        <f>VLOOKUP($D3055,metadata!$B$2:$S$500,18,0)</f>
        <v/>
      </c>
      <c r="V3055">
        <f>VLOOKUP($D3055,metadata!$B$2:$Z$500,19,0)</f>
        <v>100</v>
      </c>
      <c r="W3055" t="str">
        <f>VLOOKUP($D3055,metadata!$B$2:$Z$500,20,0)</f>
        <v>global average</v>
      </c>
      <c r="X3055" t="str">
        <f>VLOOKUP($D3055,metadata!$B$2:$Z$500,21,0)</f>
        <v/>
      </c>
      <c r="Y3055">
        <f>VLOOKUP($D3055,metadata!$B$2:$Z$500,22,0)</f>
        <v>67</v>
      </c>
      <c r="Z3055" t="str">
        <f>VLOOKUP($D3055,metadata!$B$2:$Z$500,23,0)</f>
        <v/>
      </c>
      <c r="AA3055" t="str">
        <f>VLOOKUP($D3055,metadata!$B$2:$Z$500,24,0)</f>
        <v/>
      </c>
      <c r="AB3055" t="str">
        <f>VLOOKUP($D3055,metadata!$B$2:$Z$500,25,0)</f>
        <v/>
      </c>
      <c r="AC3055">
        <v>12.9827907643768</v>
      </c>
      <c r="AD3055">
        <v>79.4994980639609</v>
      </c>
      <c r="AF3055">
        <f>IF(AE3055="",V3055,AE3055)</f>
        <v>100</v>
      </c>
      <c r="AG3055">
        <v>13</v>
      </c>
      <c r="AH3055">
        <v>2002</v>
      </c>
      <c r="AI3055" t="s">
        <v>38</v>
      </c>
      <c r="AJ3055" t="s">
        <v>38</v>
      </c>
    </row>
    <row r="3056" spans="3:36" x14ac:dyDescent="0.3">
      <c r="C3056">
        <v>3056</v>
      </c>
      <c r="D3056" t="str">
        <f t="shared" si="81"/>
        <v>67-kagoshima</v>
      </c>
      <c r="E3056" t="str">
        <f>VLOOKUP($D3056,metadata!$B$2:$S$500,2,0)</f>
        <v>Shimizu, K; Fujisaki, K</v>
      </c>
      <c r="F3056" t="str">
        <f>VLOOKUP($D3056,metadata!$B$2:$S$500,3,0)</f>
        <v>Sexual differences in diapause induction of the cotton bollworm, Helicoverpa armigera (Hb.) (Lepidoptera : Noctuidae)</v>
      </c>
      <c r="G3056" t="str">
        <f>VLOOKUP($D3056,metadata!$B$2:$S$500,4,0)</f>
        <v/>
      </c>
      <c r="H3056" t="str">
        <f>VLOOKUP($D3056,metadata!$B$2:$S$500,5,0)</f>
        <v>y</v>
      </c>
      <c r="I3056" t="str">
        <f>VLOOKUP($D3056,metadata!$B$2:$S$500,6,0)</f>
        <v>a</v>
      </c>
      <c r="J3056" t="str">
        <f>VLOOKUP($D3056,metadata!$B$2:$S$500,7,0)</f>
        <v>i</v>
      </c>
      <c r="K3056">
        <f>VLOOKUP($D3056,metadata!$B$2:$S$500,8,0)</f>
        <v>3</v>
      </c>
      <c r="L3056">
        <f>VLOOKUP($D3056,metadata!$B$2:$S$500,9,0)</f>
        <v>5</v>
      </c>
      <c r="M3056" t="str">
        <f>VLOOKUP($D3056,metadata!$B$2:$S$500,10,0)</f>
        <v/>
      </c>
      <c r="N3056" t="str">
        <f>VLOOKUP($D3056,metadata!$B$2:$S$500,11,0)</f>
        <v>helicoverpa armigeria</v>
      </c>
      <c r="O3056" t="str">
        <f>VLOOKUP($D3056,metadata!$B$2:$S$500,12,0)</f>
        <v>lepidoptera</v>
      </c>
      <c r="P3056" t="str">
        <f>VLOOKUP($D3056,metadata!$B$2:$S$500,13,0)</f>
        <v>kagoshima</v>
      </c>
      <c r="Q3056">
        <f>VLOOKUP($D3056,metadata!$B$2:$S$500,14,0)</f>
        <v>31.433333333333302</v>
      </c>
      <c r="R3056">
        <f>VLOOKUP($D3056,metadata!$B$2:$S$500,15,0)</f>
        <v>130.916666666667</v>
      </c>
      <c r="S3056" t="str">
        <f>VLOOKUP($D3056,metadata!$B$2:$S$500,16,0)</f>
        <v>1'</v>
      </c>
      <c r="T3056" t="str">
        <f>VLOOKUP($D3056,metadata!$B$2:$S$500,17,0)</f>
        <v/>
      </c>
      <c r="U3056" t="str">
        <f>VLOOKUP($D3056,metadata!$B$2:$S$500,18,0)</f>
        <v/>
      </c>
      <c r="V3056">
        <f>VLOOKUP($D3056,metadata!$B$2:$Z$500,19,0)</f>
        <v>100</v>
      </c>
      <c r="W3056" t="str">
        <f>VLOOKUP($D3056,metadata!$B$2:$Z$500,20,0)</f>
        <v>global average</v>
      </c>
      <c r="X3056" t="str">
        <f>VLOOKUP($D3056,metadata!$B$2:$Z$500,21,0)</f>
        <v/>
      </c>
      <c r="Y3056">
        <f>VLOOKUP($D3056,metadata!$B$2:$Z$500,22,0)</f>
        <v>67</v>
      </c>
      <c r="Z3056" t="str">
        <f>VLOOKUP($D3056,metadata!$B$2:$Z$500,23,0)</f>
        <v/>
      </c>
      <c r="AA3056" t="str">
        <f>VLOOKUP($D3056,metadata!$B$2:$Z$500,24,0)</f>
        <v/>
      </c>
      <c r="AB3056" t="str">
        <f>VLOOKUP($D3056,metadata!$B$2:$Z$500,25,0)</f>
        <v/>
      </c>
      <c r="AC3056">
        <v>14.0032984368277</v>
      </c>
      <c r="AD3056">
        <v>0.17926287107414299</v>
      </c>
      <c r="AF3056">
        <f>IF(AE3056="",V3056,AE3056)</f>
        <v>100</v>
      </c>
      <c r="AG3056">
        <v>14</v>
      </c>
      <c r="AH3056">
        <v>2002</v>
      </c>
      <c r="AI3056" t="s">
        <v>38</v>
      </c>
      <c r="AJ3056" t="s">
        <v>38</v>
      </c>
    </row>
    <row r="3057" spans="3:36" x14ac:dyDescent="0.3">
      <c r="C3057">
        <v>3057</v>
      </c>
      <c r="D3057" t="str">
        <f t="shared" si="81"/>
        <v>67-kagoshima</v>
      </c>
      <c r="E3057" t="str">
        <f>VLOOKUP($D3057,metadata!$B$2:$S$500,2,0)</f>
        <v>Shimizu, K; Fujisaki, K</v>
      </c>
      <c r="F3057" t="str">
        <f>VLOOKUP($D3057,metadata!$B$2:$S$500,3,0)</f>
        <v>Sexual differences in diapause induction of the cotton bollworm, Helicoverpa armigera (Hb.) (Lepidoptera : Noctuidae)</v>
      </c>
      <c r="G3057" t="str">
        <f>VLOOKUP($D3057,metadata!$B$2:$S$500,4,0)</f>
        <v/>
      </c>
      <c r="H3057" t="str">
        <f>VLOOKUP($D3057,metadata!$B$2:$S$500,5,0)</f>
        <v>y</v>
      </c>
      <c r="I3057" t="str">
        <f>VLOOKUP($D3057,metadata!$B$2:$S$500,6,0)</f>
        <v>a</v>
      </c>
      <c r="J3057" t="str">
        <f>VLOOKUP($D3057,metadata!$B$2:$S$500,7,0)</f>
        <v>i</v>
      </c>
      <c r="K3057">
        <f>VLOOKUP($D3057,metadata!$B$2:$S$500,8,0)</f>
        <v>3</v>
      </c>
      <c r="L3057">
        <f>VLOOKUP($D3057,metadata!$B$2:$S$500,9,0)</f>
        <v>5</v>
      </c>
      <c r="M3057" t="str">
        <f>VLOOKUP($D3057,metadata!$B$2:$S$500,10,0)</f>
        <v/>
      </c>
      <c r="N3057" t="str">
        <f>VLOOKUP($D3057,metadata!$B$2:$S$500,11,0)</f>
        <v>helicoverpa armigeria</v>
      </c>
      <c r="O3057" t="str">
        <f>VLOOKUP($D3057,metadata!$B$2:$S$500,12,0)</f>
        <v>lepidoptera</v>
      </c>
      <c r="P3057" t="str">
        <f>VLOOKUP($D3057,metadata!$B$2:$S$500,13,0)</f>
        <v>kagoshima</v>
      </c>
      <c r="Q3057">
        <f>VLOOKUP($D3057,metadata!$B$2:$S$500,14,0)</f>
        <v>31.433333333333302</v>
      </c>
      <c r="R3057">
        <f>VLOOKUP($D3057,metadata!$B$2:$S$500,15,0)</f>
        <v>130.916666666667</v>
      </c>
      <c r="S3057" t="str">
        <f>VLOOKUP($D3057,metadata!$B$2:$S$500,16,0)</f>
        <v>1'</v>
      </c>
      <c r="T3057" t="str">
        <f>VLOOKUP($D3057,metadata!$B$2:$S$500,17,0)</f>
        <v/>
      </c>
      <c r="U3057" t="str">
        <f>VLOOKUP($D3057,metadata!$B$2:$S$500,18,0)</f>
        <v/>
      </c>
      <c r="V3057">
        <f>VLOOKUP($D3057,metadata!$B$2:$Z$500,19,0)</f>
        <v>100</v>
      </c>
      <c r="W3057" t="str">
        <f>VLOOKUP($D3057,metadata!$B$2:$Z$500,20,0)</f>
        <v>global average</v>
      </c>
      <c r="X3057" t="str">
        <f>VLOOKUP($D3057,metadata!$B$2:$Z$500,21,0)</f>
        <v/>
      </c>
      <c r="Y3057">
        <f>VLOOKUP($D3057,metadata!$B$2:$Z$500,22,0)</f>
        <v>67</v>
      </c>
      <c r="Z3057" t="str">
        <f>VLOOKUP($D3057,metadata!$B$2:$Z$500,23,0)</f>
        <v/>
      </c>
      <c r="AA3057" t="str">
        <f>VLOOKUP($D3057,metadata!$B$2:$Z$500,24,0)</f>
        <v/>
      </c>
      <c r="AB3057" t="str">
        <f>VLOOKUP($D3057,metadata!$B$2:$Z$500,25,0)</f>
        <v/>
      </c>
      <c r="AC3057">
        <v>14.9958889048233</v>
      </c>
      <c r="AD3057">
        <v>30.935991204168399</v>
      </c>
      <c r="AF3057">
        <f>IF(AE3057="",V3057,AE3057)</f>
        <v>100</v>
      </c>
      <c r="AG3057">
        <v>15</v>
      </c>
      <c r="AH3057">
        <v>2002</v>
      </c>
      <c r="AI3057" t="s">
        <v>38</v>
      </c>
      <c r="AJ3057" t="s">
        <v>38</v>
      </c>
    </row>
    <row r="3058" spans="3:36" x14ac:dyDescent="0.3">
      <c r="C3058">
        <v>3058</v>
      </c>
      <c r="D3058" t="str">
        <f t="shared" si="81"/>
        <v>67-okayama</v>
      </c>
      <c r="E3058" t="str">
        <f>VLOOKUP($D3058,metadata!$B$2:$S$500,2,0)</f>
        <v>Shimizu, K; Fujisaki, K</v>
      </c>
      <c r="F3058" t="str">
        <f>VLOOKUP($D3058,metadata!$B$2:$S$500,3,0)</f>
        <v>Sexual differences in diapause induction of the cotton bollworm, Helicoverpa armigera (Hb.) (Lepidoptera : Noctuidae)</v>
      </c>
      <c r="G3058" t="str">
        <f>VLOOKUP($D3058,metadata!$B$2:$S$500,4,0)</f>
        <v/>
      </c>
      <c r="H3058" t="str">
        <f>VLOOKUP($D3058,metadata!$B$2:$S$500,5,0)</f>
        <v>y</v>
      </c>
      <c r="I3058" t="str">
        <f>VLOOKUP($D3058,metadata!$B$2:$S$500,6,0)</f>
        <v>a</v>
      </c>
      <c r="J3058" t="str">
        <f>VLOOKUP($D3058,metadata!$B$2:$S$500,7,0)</f>
        <v>i</v>
      </c>
      <c r="K3058">
        <f>VLOOKUP($D3058,metadata!$B$2:$S$500,8,0)</f>
        <v>3</v>
      </c>
      <c r="L3058">
        <f>VLOOKUP($D3058,metadata!$B$2:$S$500,9,0)</f>
        <v>5</v>
      </c>
      <c r="M3058" t="str">
        <f>VLOOKUP($D3058,metadata!$B$2:$S$500,10,0)</f>
        <v/>
      </c>
      <c r="N3058" t="str">
        <f>VLOOKUP($D3058,metadata!$B$2:$S$500,11,0)</f>
        <v>helicoverpa armigeria</v>
      </c>
      <c r="O3058" t="str">
        <f>VLOOKUP($D3058,metadata!$B$2:$S$500,12,0)</f>
        <v>lepidoptera</v>
      </c>
      <c r="P3058" t="str">
        <f>VLOOKUP($D3058,metadata!$B$2:$S$500,13,0)</f>
        <v>okayama</v>
      </c>
      <c r="Q3058">
        <f>VLOOKUP($D3058,metadata!$B$2:$S$500,14,0)</f>
        <v>34.616666666666703</v>
      </c>
      <c r="R3058">
        <f>VLOOKUP($D3058,metadata!$B$2:$S$500,15,0)</f>
        <v>134.13333333333301</v>
      </c>
      <c r="S3058" t="str">
        <f>VLOOKUP($D3058,metadata!$B$2:$S$500,16,0)</f>
        <v>1'</v>
      </c>
      <c r="T3058" t="str">
        <f>VLOOKUP($D3058,metadata!$B$2:$S$500,17,0)</f>
        <v/>
      </c>
      <c r="U3058" t="str">
        <f>VLOOKUP($D3058,metadata!$B$2:$S$500,18,0)</f>
        <v/>
      </c>
      <c r="V3058">
        <f>VLOOKUP($D3058,metadata!$B$2:$Z$500,19,0)</f>
        <v>100</v>
      </c>
      <c r="W3058" t="str">
        <f>VLOOKUP($D3058,metadata!$B$2:$Z$500,20,0)</f>
        <v>global average</v>
      </c>
      <c r="X3058" t="str">
        <f>VLOOKUP($D3058,metadata!$B$2:$Z$500,21,0)</f>
        <v/>
      </c>
      <c r="Y3058">
        <f>VLOOKUP($D3058,metadata!$B$2:$Z$500,22,0)</f>
        <v>67</v>
      </c>
      <c r="Z3058" t="str">
        <f>VLOOKUP($D3058,metadata!$B$2:$Z$500,23,0)</f>
        <v/>
      </c>
      <c r="AA3058" t="str">
        <f>VLOOKUP($D3058,metadata!$B$2:$Z$500,24,0)</f>
        <v/>
      </c>
      <c r="AB3058" t="str">
        <f>VLOOKUP($D3058,metadata!$B$2:$Z$500,25,0)</f>
        <v/>
      </c>
      <c r="AC3058">
        <v>10.9760378545954</v>
      </c>
      <c r="AD3058">
        <v>79.716090534020196</v>
      </c>
      <c r="AF3058">
        <f>IF(AE3058="",V3058,AE3058)</f>
        <v>100</v>
      </c>
      <c r="AG3058">
        <v>11</v>
      </c>
      <c r="AH3058">
        <v>2002</v>
      </c>
      <c r="AI3058" t="s">
        <v>38</v>
      </c>
      <c r="AJ3058" t="s">
        <v>38</v>
      </c>
    </row>
    <row r="3059" spans="3:36" x14ac:dyDescent="0.3">
      <c r="C3059">
        <v>3059</v>
      </c>
      <c r="D3059" t="str">
        <f t="shared" si="81"/>
        <v>67-okayama</v>
      </c>
      <c r="E3059" t="str">
        <f>VLOOKUP($D3059,metadata!$B$2:$S$500,2,0)</f>
        <v>Shimizu, K; Fujisaki, K</v>
      </c>
      <c r="F3059" t="str">
        <f>VLOOKUP($D3059,metadata!$B$2:$S$500,3,0)</f>
        <v>Sexual differences in diapause induction of the cotton bollworm, Helicoverpa armigera (Hb.) (Lepidoptera : Noctuidae)</v>
      </c>
      <c r="G3059" t="str">
        <f>VLOOKUP($D3059,metadata!$B$2:$S$500,4,0)</f>
        <v/>
      </c>
      <c r="H3059" t="str">
        <f>VLOOKUP($D3059,metadata!$B$2:$S$500,5,0)</f>
        <v>y</v>
      </c>
      <c r="I3059" t="str">
        <f>VLOOKUP($D3059,metadata!$B$2:$S$500,6,0)</f>
        <v>a</v>
      </c>
      <c r="J3059" t="str">
        <f>VLOOKUP($D3059,metadata!$B$2:$S$500,7,0)</f>
        <v>i</v>
      </c>
      <c r="K3059">
        <f>VLOOKUP($D3059,metadata!$B$2:$S$500,8,0)</f>
        <v>3</v>
      </c>
      <c r="L3059">
        <f>VLOOKUP($D3059,metadata!$B$2:$S$500,9,0)</f>
        <v>5</v>
      </c>
      <c r="M3059" t="str">
        <f>VLOOKUP($D3059,metadata!$B$2:$S$500,10,0)</f>
        <v/>
      </c>
      <c r="N3059" t="str">
        <f>VLOOKUP($D3059,metadata!$B$2:$S$500,11,0)</f>
        <v>helicoverpa armigeria</v>
      </c>
      <c r="O3059" t="str">
        <f>VLOOKUP($D3059,metadata!$B$2:$S$500,12,0)</f>
        <v>lepidoptera</v>
      </c>
      <c r="P3059" t="str">
        <f>VLOOKUP($D3059,metadata!$B$2:$S$500,13,0)</f>
        <v>okayama</v>
      </c>
      <c r="Q3059">
        <f>VLOOKUP($D3059,metadata!$B$2:$S$500,14,0)</f>
        <v>34.616666666666703</v>
      </c>
      <c r="R3059">
        <f>VLOOKUP($D3059,metadata!$B$2:$S$500,15,0)</f>
        <v>134.13333333333301</v>
      </c>
      <c r="S3059" t="str">
        <f>VLOOKUP($D3059,metadata!$B$2:$S$500,16,0)</f>
        <v>1'</v>
      </c>
      <c r="T3059" t="str">
        <f>VLOOKUP($D3059,metadata!$B$2:$S$500,17,0)</f>
        <v/>
      </c>
      <c r="U3059" t="str">
        <f>VLOOKUP($D3059,metadata!$B$2:$S$500,18,0)</f>
        <v/>
      </c>
      <c r="V3059">
        <f>VLOOKUP($D3059,metadata!$B$2:$Z$500,19,0)</f>
        <v>100</v>
      </c>
      <c r="W3059" t="str">
        <f>VLOOKUP($D3059,metadata!$B$2:$Z$500,20,0)</f>
        <v>global average</v>
      </c>
      <c r="X3059" t="str">
        <f>VLOOKUP($D3059,metadata!$B$2:$Z$500,21,0)</f>
        <v/>
      </c>
      <c r="Y3059">
        <f>VLOOKUP($D3059,metadata!$B$2:$Z$500,22,0)</f>
        <v>67</v>
      </c>
      <c r="Z3059" t="str">
        <f>VLOOKUP($D3059,metadata!$B$2:$Z$500,23,0)</f>
        <v/>
      </c>
      <c r="AA3059" t="str">
        <f>VLOOKUP($D3059,metadata!$B$2:$Z$500,24,0)</f>
        <v/>
      </c>
      <c r="AB3059" t="str">
        <f>VLOOKUP($D3059,metadata!$B$2:$Z$500,25,0)</f>
        <v/>
      </c>
      <c r="AC3059">
        <v>11.987016619659199</v>
      </c>
      <c r="AD3059">
        <v>97.375352555884405</v>
      </c>
      <c r="AF3059">
        <f>IF(AE3059="",V3059,AE3059)</f>
        <v>100</v>
      </c>
      <c r="AG3059">
        <v>12</v>
      </c>
      <c r="AH3059">
        <v>2002</v>
      </c>
      <c r="AI3059" t="s">
        <v>38</v>
      </c>
      <c r="AJ3059" t="s">
        <v>38</v>
      </c>
    </row>
    <row r="3060" spans="3:36" x14ac:dyDescent="0.3">
      <c r="C3060">
        <v>3060</v>
      </c>
      <c r="D3060" t="str">
        <f t="shared" si="81"/>
        <v>67-okayama</v>
      </c>
      <c r="E3060" t="str">
        <f>VLOOKUP($D3060,metadata!$B$2:$S$500,2,0)</f>
        <v>Shimizu, K; Fujisaki, K</v>
      </c>
      <c r="F3060" t="str">
        <f>VLOOKUP($D3060,metadata!$B$2:$S$500,3,0)</f>
        <v>Sexual differences in diapause induction of the cotton bollworm, Helicoverpa armigera (Hb.) (Lepidoptera : Noctuidae)</v>
      </c>
      <c r="G3060" t="str">
        <f>VLOOKUP($D3060,metadata!$B$2:$S$500,4,0)</f>
        <v/>
      </c>
      <c r="H3060" t="str">
        <f>VLOOKUP($D3060,metadata!$B$2:$S$500,5,0)</f>
        <v>y</v>
      </c>
      <c r="I3060" t="str">
        <f>VLOOKUP($D3060,metadata!$B$2:$S$500,6,0)</f>
        <v>a</v>
      </c>
      <c r="J3060" t="str">
        <f>VLOOKUP($D3060,metadata!$B$2:$S$500,7,0)</f>
        <v>i</v>
      </c>
      <c r="K3060">
        <f>VLOOKUP($D3060,metadata!$B$2:$S$500,8,0)</f>
        <v>3</v>
      </c>
      <c r="L3060">
        <f>VLOOKUP($D3060,metadata!$B$2:$S$500,9,0)</f>
        <v>5</v>
      </c>
      <c r="M3060" t="str">
        <f>VLOOKUP($D3060,metadata!$B$2:$S$500,10,0)</f>
        <v/>
      </c>
      <c r="N3060" t="str">
        <f>VLOOKUP($D3060,metadata!$B$2:$S$500,11,0)</f>
        <v>helicoverpa armigeria</v>
      </c>
      <c r="O3060" t="str">
        <f>VLOOKUP($D3060,metadata!$B$2:$S$500,12,0)</f>
        <v>lepidoptera</v>
      </c>
      <c r="P3060" t="str">
        <f>VLOOKUP($D3060,metadata!$B$2:$S$500,13,0)</f>
        <v>okayama</v>
      </c>
      <c r="Q3060">
        <f>VLOOKUP($D3060,metadata!$B$2:$S$500,14,0)</f>
        <v>34.616666666666703</v>
      </c>
      <c r="R3060">
        <f>VLOOKUP($D3060,metadata!$B$2:$S$500,15,0)</f>
        <v>134.13333333333301</v>
      </c>
      <c r="S3060" t="str">
        <f>VLOOKUP($D3060,metadata!$B$2:$S$500,16,0)</f>
        <v>1'</v>
      </c>
      <c r="T3060" t="str">
        <f>VLOOKUP($D3060,metadata!$B$2:$S$500,17,0)</f>
        <v/>
      </c>
      <c r="U3060" t="str">
        <f>VLOOKUP($D3060,metadata!$B$2:$S$500,18,0)</f>
        <v/>
      </c>
      <c r="V3060">
        <f>VLOOKUP($D3060,metadata!$B$2:$Z$500,19,0)</f>
        <v>100</v>
      </c>
      <c r="W3060" t="str">
        <f>VLOOKUP($D3060,metadata!$B$2:$Z$500,20,0)</f>
        <v>global average</v>
      </c>
      <c r="X3060" t="str">
        <f>VLOOKUP($D3060,metadata!$B$2:$Z$500,21,0)</f>
        <v/>
      </c>
      <c r="Y3060">
        <f>VLOOKUP($D3060,metadata!$B$2:$Z$500,22,0)</f>
        <v>67</v>
      </c>
      <c r="Z3060" t="str">
        <f>VLOOKUP($D3060,metadata!$B$2:$Z$500,23,0)</f>
        <v/>
      </c>
      <c r="AA3060" t="str">
        <f>VLOOKUP($D3060,metadata!$B$2:$Z$500,24,0)</f>
        <v/>
      </c>
      <c r="AB3060" t="str">
        <f>VLOOKUP($D3060,metadata!$B$2:$Z$500,25,0)</f>
        <v/>
      </c>
      <c r="AC3060">
        <v>12.9740332393184</v>
      </c>
      <c r="AD3060">
        <v>94.750705111768895</v>
      </c>
      <c r="AF3060">
        <f>IF(AE3060="",V3060,AE3060)</f>
        <v>100</v>
      </c>
      <c r="AG3060">
        <v>13</v>
      </c>
      <c r="AH3060">
        <v>2002</v>
      </c>
      <c r="AI3060" t="s">
        <v>38</v>
      </c>
      <c r="AJ3060" t="s">
        <v>38</v>
      </c>
    </row>
    <row r="3061" spans="3:36" x14ac:dyDescent="0.3">
      <c r="C3061">
        <v>3061</v>
      </c>
      <c r="D3061" t="str">
        <f t="shared" si="81"/>
        <v>67-okayama</v>
      </c>
      <c r="E3061" t="str">
        <f>VLOOKUP($D3061,metadata!$B$2:$S$500,2,0)</f>
        <v>Shimizu, K; Fujisaki, K</v>
      </c>
      <c r="F3061" t="str">
        <f>VLOOKUP($D3061,metadata!$B$2:$S$500,3,0)</f>
        <v>Sexual differences in diapause induction of the cotton bollworm, Helicoverpa armigera (Hb.) (Lepidoptera : Noctuidae)</v>
      </c>
      <c r="G3061" t="str">
        <f>VLOOKUP($D3061,metadata!$B$2:$S$500,4,0)</f>
        <v/>
      </c>
      <c r="H3061" t="str">
        <f>VLOOKUP($D3061,metadata!$B$2:$S$500,5,0)</f>
        <v>y</v>
      </c>
      <c r="I3061" t="str">
        <f>VLOOKUP($D3061,metadata!$B$2:$S$500,6,0)</f>
        <v>a</v>
      </c>
      <c r="J3061" t="str">
        <f>VLOOKUP($D3061,metadata!$B$2:$S$500,7,0)</f>
        <v>i</v>
      </c>
      <c r="K3061">
        <f>VLOOKUP($D3061,metadata!$B$2:$S$500,8,0)</f>
        <v>3</v>
      </c>
      <c r="L3061">
        <f>VLOOKUP($D3061,metadata!$B$2:$S$500,9,0)</f>
        <v>5</v>
      </c>
      <c r="M3061" t="str">
        <f>VLOOKUP($D3061,metadata!$B$2:$S$500,10,0)</f>
        <v/>
      </c>
      <c r="N3061" t="str">
        <f>VLOOKUP($D3061,metadata!$B$2:$S$500,11,0)</f>
        <v>helicoverpa armigeria</v>
      </c>
      <c r="O3061" t="str">
        <f>VLOOKUP($D3061,metadata!$B$2:$S$500,12,0)</f>
        <v>lepidoptera</v>
      </c>
      <c r="P3061" t="str">
        <f>VLOOKUP($D3061,metadata!$B$2:$S$500,13,0)</f>
        <v>okayama</v>
      </c>
      <c r="Q3061">
        <f>VLOOKUP($D3061,metadata!$B$2:$S$500,14,0)</f>
        <v>34.616666666666703</v>
      </c>
      <c r="R3061">
        <f>VLOOKUP($D3061,metadata!$B$2:$S$500,15,0)</f>
        <v>134.13333333333301</v>
      </c>
      <c r="S3061" t="str">
        <f>VLOOKUP($D3061,metadata!$B$2:$S$500,16,0)</f>
        <v>1'</v>
      </c>
      <c r="T3061" t="str">
        <f>VLOOKUP($D3061,metadata!$B$2:$S$500,17,0)</f>
        <v/>
      </c>
      <c r="U3061" t="str">
        <f>VLOOKUP($D3061,metadata!$B$2:$S$500,18,0)</f>
        <v/>
      </c>
      <c r="V3061">
        <f>VLOOKUP($D3061,metadata!$B$2:$Z$500,19,0)</f>
        <v>100</v>
      </c>
      <c r="W3061" t="str">
        <f>VLOOKUP($D3061,metadata!$B$2:$Z$500,20,0)</f>
        <v>global average</v>
      </c>
      <c r="X3061" t="str">
        <f>VLOOKUP($D3061,metadata!$B$2:$Z$500,21,0)</f>
        <v/>
      </c>
      <c r="Y3061">
        <f>VLOOKUP($D3061,metadata!$B$2:$Z$500,22,0)</f>
        <v>67</v>
      </c>
      <c r="Z3061" t="str">
        <f>VLOOKUP($D3061,metadata!$B$2:$Z$500,23,0)</f>
        <v/>
      </c>
      <c r="AA3061" t="str">
        <f>VLOOKUP($D3061,metadata!$B$2:$Z$500,24,0)</f>
        <v/>
      </c>
      <c r="AB3061" t="str">
        <f>VLOOKUP($D3061,metadata!$B$2:$Z$500,25,0)</f>
        <v/>
      </c>
      <c r="AC3061">
        <v>13.9994638819607</v>
      </c>
      <c r="AD3061">
        <v>4.0208852940490303</v>
      </c>
      <c r="AF3061">
        <f>IF(AE3061="",V3061,AE3061)</f>
        <v>100</v>
      </c>
      <c r="AG3061">
        <v>14</v>
      </c>
      <c r="AH3061">
        <v>2002</v>
      </c>
      <c r="AI3061" t="s">
        <v>38</v>
      </c>
      <c r="AJ3061" t="s">
        <v>38</v>
      </c>
    </row>
    <row r="3062" spans="3:36" x14ac:dyDescent="0.3">
      <c r="C3062">
        <v>3062</v>
      </c>
      <c r="D3062" t="str">
        <f t="shared" si="81"/>
        <v>67-okayama</v>
      </c>
      <c r="E3062" t="str">
        <f>VLOOKUP($D3062,metadata!$B$2:$S$500,2,0)</f>
        <v>Shimizu, K; Fujisaki, K</v>
      </c>
      <c r="F3062" t="str">
        <f>VLOOKUP($D3062,metadata!$B$2:$S$500,3,0)</f>
        <v>Sexual differences in diapause induction of the cotton bollworm, Helicoverpa armigera (Hb.) (Lepidoptera : Noctuidae)</v>
      </c>
      <c r="G3062" t="str">
        <f>VLOOKUP($D3062,metadata!$B$2:$S$500,4,0)</f>
        <v/>
      </c>
      <c r="H3062" t="str">
        <f>VLOOKUP($D3062,metadata!$B$2:$S$500,5,0)</f>
        <v>y</v>
      </c>
      <c r="I3062" t="str">
        <f>VLOOKUP($D3062,metadata!$B$2:$S$500,6,0)</f>
        <v>a</v>
      </c>
      <c r="J3062" t="str">
        <f>VLOOKUP($D3062,metadata!$B$2:$S$500,7,0)</f>
        <v>i</v>
      </c>
      <c r="K3062">
        <f>VLOOKUP($D3062,metadata!$B$2:$S$500,8,0)</f>
        <v>3</v>
      </c>
      <c r="L3062">
        <f>VLOOKUP($D3062,metadata!$B$2:$S$500,9,0)</f>
        <v>5</v>
      </c>
      <c r="M3062" t="str">
        <f>VLOOKUP($D3062,metadata!$B$2:$S$500,10,0)</f>
        <v/>
      </c>
      <c r="N3062" t="str">
        <f>VLOOKUP($D3062,metadata!$B$2:$S$500,11,0)</f>
        <v>helicoverpa armigeria</v>
      </c>
      <c r="O3062" t="str">
        <f>VLOOKUP($D3062,metadata!$B$2:$S$500,12,0)</f>
        <v>lepidoptera</v>
      </c>
      <c r="P3062" t="str">
        <f>VLOOKUP($D3062,metadata!$B$2:$S$500,13,0)</f>
        <v>okayama</v>
      </c>
      <c r="Q3062">
        <f>VLOOKUP($D3062,metadata!$B$2:$S$500,14,0)</f>
        <v>34.616666666666703</v>
      </c>
      <c r="R3062">
        <f>VLOOKUP($D3062,metadata!$B$2:$S$500,15,0)</f>
        <v>134.13333333333301</v>
      </c>
      <c r="S3062" t="str">
        <f>VLOOKUP($D3062,metadata!$B$2:$S$500,16,0)</f>
        <v>1'</v>
      </c>
      <c r="T3062" t="str">
        <f>VLOOKUP($D3062,metadata!$B$2:$S$500,17,0)</f>
        <v/>
      </c>
      <c r="U3062" t="str">
        <f>VLOOKUP($D3062,metadata!$B$2:$S$500,18,0)</f>
        <v/>
      </c>
      <c r="V3062">
        <f>VLOOKUP($D3062,metadata!$B$2:$Z$500,19,0)</f>
        <v>100</v>
      </c>
      <c r="W3062" t="str">
        <f>VLOOKUP($D3062,metadata!$B$2:$Z$500,20,0)</f>
        <v>global average</v>
      </c>
      <c r="X3062" t="str">
        <f>VLOOKUP($D3062,metadata!$B$2:$Z$500,21,0)</f>
        <v/>
      </c>
      <c r="Y3062">
        <f>VLOOKUP($D3062,metadata!$B$2:$Z$500,22,0)</f>
        <v>67</v>
      </c>
      <c r="Z3062" t="str">
        <f>VLOOKUP($D3062,metadata!$B$2:$Z$500,23,0)</f>
        <v/>
      </c>
      <c r="AA3062" t="str">
        <f>VLOOKUP($D3062,metadata!$B$2:$Z$500,24,0)</f>
        <v/>
      </c>
      <c r="AB3062" t="str">
        <f>VLOOKUP($D3062,metadata!$B$2:$Z$500,25,0)</f>
        <v/>
      </c>
      <c r="AC3062">
        <v>14.999254096641099</v>
      </c>
      <c r="AD3062">
        <v>5.5942751917204401</v>
      </c>
      <c r="AF3062">
        <f>IF(AE3062="",V3062,AE3062)</f>
        <v>100</v>
      </c>
      <c r="AG3062">
        <v>15</v>
      </c>
      <c r="AH3062">
        <v>2002</v>
      </c>
      <c r="AI3062" t="s">
        <v>38</v>
      </c>
      <c r="AJ3062" t="s">
        <v>38</v>
      </c>
    </row>
    <row r="3063" spans="3:36" x14ac:dyDescent="0.3">
      <c r="C3063">
        <v>3063</v>
      </c>
      <c r="D3063" t="str">
        <f t="shared" si="81"/>
        <v>67-ishikawa</v>
      </c>
      <c r="E3063" t="str">
        <f>VLOOKUP($D3063,metadata!$B$2:$S$500,2,0)</f>
        <v>Shimizu, K; Fujisaki, K</v>
      </c>
      <c r="F3063" t="str">
        <f>VLOOKUP($D3063,metadata!$B$2:$S$500,3,0)</f>
        <v>Sexual differences in diapause induction of the cotton bollworm, Helicoverpa armigera (Hb.) (Lepidoptera : Noctuidae)</v>
      </c>
      <c r="G3063" t="str">
        <f>VLOOKUP($D3063,metadata!$B$2:$S$500,4,0)</f>
        <v/>
      </c>
      <c r="H3063" t="str">
        <f>VLOOKUP($D3063,metadata!$B$2:$S$500,5,0)</f>
        <v>y</v>
      </c>
      <c r="I3063" t="str">
        <f>VLOOKUP($D3063,metadata!$B$2:$S$500,6,0)</f>
        <v>a</v>
      </c>
      <c r="J3063" t="str">
        <f>VLOOKUP($D3063,metadata!$B$2:$S$500,7,0)</f>
        <v>i</v>
      </c>
      <c r="K3063">
        <f>VLOOKUP($D3063,metadata!$B$2:$S$500,8,0)</f>
        <v>3</v>
      </c>
      <c r="L3063">
        <f>VLOOKUP($D3063,metadata!$B$2:$S$500,9,0)</f>
        <v>5</v>
      </c>
      <c r="M3063" t="str">
        <f>VLOOKUP($D3063,metadata!$B$2:$S$500,10,0)</f>
        <v/>
      </c>
      <c r="N3063" t="str">
        <f>VLOOKUP($D3063,metadata!$B$2:$S$500,11,0)</f>
        <v>helicoverpa armigeria</v>
      </c>
      <c r="O3063" t="str">
        <f>VLOOKUP($D3063,metadata!$B$2:$S$500,12,0)</f>
        <v>lepidoptera</v>
      </c>
      <c r="P3063" t="str">
        <f>VLOOKUP($D3063,metadata!$B$2:$S$500,13,0)</f>
        <v>ishikawa</v>
      </c>
      <c r="Q3063">
        <f>VLOOKUP($D3063,metadata!$B$2:$S$500,14,0)</f>
        <v>36.6</v>
      </c>
      <c r="R3063">
        <f>VLOOKUP($D3063,metadata!$B$2:$S$500,15,0)</f>
        <v>136.683333333333</v>
      </c>
      <c r="S3063" t="str">
        <f>VLOOKUP($D3063,metadata!$B$2:$S$500,16,0)</f>
        <v>1'</v>
      </c>
      <c r="T3063" t="str">
        <f>VLOOKUP($D3063,metadata!$B$2:$S$500,17,0)</f>
        <v/>
      </c>
      <c r="U3063" t="str">
        <f>VLOOKUP($D3063,metadata!$B$2:$S$500,18,0)</f>
        <v/>
      </c>
      <c r="V3063">
        <f>VLOOKUP($D3063,metadata!$B$2:$Z$500,19,0)</f>
        <v>100</v>
      </c>
      <c r="W3063" t="str">
        <f>VLOOKUP($D3063,metadata!$B$2:$Z$500,20,0)</f>
        <v>global average</v>
      </c>
      <c r="X3063" t="str">
        <f>VLOOKUP($D3063,metadata!$B$2:$Z$500,21,0)</f>
        <v/>
      </c>
      <c r="Y3063">
        <f>VLOOKUP($D3063,metadata!$B$2:$Z$500,22,0)</f>
        <v>67</v>
      </c>
      <c r="Z3063" t="str">
        <f>VLOOKUP($D3063,metadata!$B$2:$Z$500,23,0)</f>
        <v/>
      </c>
      <c r="AA3063" t="str">
        <f>VLOOKUP($D3063,metadata!$B$2:$Z$500,24,0)</f>
        <v/>
      </c>
      <c r="AB3063" t="str">
        <f>VLOOKUP($D3063,metadata!$B$2:$Z$500,25,0)</f>
        <v/>
      </c>
      <c r="AC3063">
        <v>11.0113998778584</v>
      </c>
      <c r="AD3063">
        <v>87.494062563615302</v>
      </c>
      <c r="AF3063">
        <f>IF(AE3063="",V3063,AE3063)</f>
        <v>100</v>
      </c>
      <c r="AG3063">
        <v>11</v>
      </c>
      <c r="AH3063">
        <v>2002</v>
      </c>
      <c r="AI3063" t="s">
        <v>38</v>
      </c>
      <c r="AJ3063" t="s">
        <v>38</v>
      </c>
    </row>
    <row r="3064" spans="3:36" x14ac:dyDescent="0.3">
      <c r="C3064">
        <v>3064</v>
      </c>
      <c r="D3064" t="str">
        <f t="shared" si="81"/>
        <v>67-ishikawa</v>
      </c>
      <c r="E3064" t="str">
        <f>VLOOKUP($D3064,metadata!$B$2:$S$500,2,0)</f>
        <v>Shimizu, K; Fujisaki, K</v>
      </c>
      <c r="F3064" t="str">
        <f>VLOOKUP($D3064,metadata!$B$2:$S$500,3,0)</f>
        <v>Sexual differences in diapause induction of the cotton bollworm, Helicoverpa armigera (Hb.) (Lepidoptera : Noctuidae)</v>
      </c>
      <c r="G3064" t="str">
        <f>VLOOKUP($D3064,metadata!$B$2:$S$500,4,0)</f>
        <v/>
      </c>
      <c r="H3064" t="str">
        <f>VLOOKUP($D3064,metadata!$B$2:$S$500,5,0)</f>
        <v>y</v>
      </c>
      <c r="I3064" t="str">
        <f>VLOOKUP($D3064,metadata!$B$2:$S$500,6,0)</f>
        <v>a</v>
      </c>
      <c r="J3064" t="str">
        <f>VLOOKUP($D3064,metadata!$B$2:$S$500,7,0)</f>
        <v>i</v>
      </c>
      <c r="K3064">
        <f>VLOOKUP($D3064,metadata!$B$2:$S$500,8,0)</f>
        <v>3</v>
      </c>
      <c r="L3064">
        <f>VLOOKUP($D3064,metadata!$B$2:$S$500,9,0)</f>
        <v>5</v>
      </c>
      <c r="M3064" t="str">
        <f>VLOOKUP($D3064,metadata!$B$2:$S$500,10,0)</f>
        <v/>
      </c>
      <c r="N3064" t="str">
        <f>VLOOKUP($D3064,metadata!$B$2:$S$500,11,0)</f>
        <v>helicoverpa armigeria</v>
      </c>
      <c r="O3064" t="str">
        <f>VLOOKUP($D3064,metadata!$B$2:$S$500,12,0)</f>
        <v>lepidoptera</v>
      </c>
      <c r="P3064" t="str">
        <f>VLOOKUP($D3064,metadata!$B$2:$S$500,13,0)</f>
        <v>ishikawa</v>
      </c>
      <c r="Q3064">
        <f>VLOOKUP($D3064,metadata!$B$2:$S$500,14,0)</f>
        <v>36.6</v>
      </c>
      <c r="R3064">
        <f>VLOOKUP($D3064,metadata!$B$2:$S$500,15,0)</f>
        <v>136.683333333333</v>
      </c>
      <c r="S3064" t="str">
        <f>VLOOKUP($D3064,metadata!$B$2:$S$500,16,0)</f>
        <v>1'</v>
      </c>
      <c r="T3064" t="str">
        <f>VLOOKUP($D3064,metadata!$B$2:$S$500,17,0)</f>
        <v/>
      </c>
      <c r="U3064" t="str">
        <f>VLOOKUP($D3064,metadata!$B$2:$S$500,18,0)</f>
        <v/>
      </c>
      <c r="V3064">
        <f>VLOOKUP($D3064,metadata!$B$2:$Z$500,19,0)</f>
        <v>100</v>
      </c>
      <c r="W3064" t="str">
        <f>VLOOKUP($D3064,metadata!$B$2:$Z$500,20,0)</f>
        <v>global average</v>
      </c>
      <c r="X3064" t="str">
        <f>VLOOKUP($D3064,metadata!$B$2:$Z$500,21,0)</f>
        <v/>
      </c>
      <c r="Y3064">
        <f>VLOOKUP($D3064,metadata!$B$2:$Z$500,22,0)</f>
        <v>67</v>
      </c>
      <c r="Z3064" t="str">
        <f>VLOOKUP($D3064,metadata!$B$2:$Z$500,23,0)</f>
        <v/>
      </c>
      <c r="AA3064" t="str">
        <f>VLOOKUP($D3064,metadata!$B$2:$Z$500,24,0)</f>
        <v/>
      </c>
      <c r="AB3064" t="str">
        <f>VLOOKUP($D3064,metadata!$B$2:$Z$500,25,0)</f>
        <v/>
      </c>
      <c r="AC3064">
        <v>12.002103548890499</v>
      </c>
      <c r="AD3064">
        <v>91.144737734952798</v>
      </c>
      <c r="AF3064">
        <f>IF(AE3064="",V3064,AE3064)</f>
        <v>100</v>
      </c>
      <c r="AG3064">
        <v>12</v>
      </c>
      <c r="AH3064">
        <v>2002</v>
      </c>
      <c r="AI3064" t="s">
        <v>38</v>
      </c>
      <c r="AJ3064" t="s">
        <v>38</v>
      </c>
    </row>
    <row r="3065" spans="3:36" x14ac:dyDescent="0.3">
      <c r="C3065">
        <v>3065</v>
      </c>
      <c r="D3065" t="str">
        <f t="shared" si="81"/>
        <v>67-ishikawa</v>
      </c>
      <c r="E3065" t="str">
        <f>VLOOKUP($D3065,metadata!$B$2:$S$500,2,0)</f>
        <v>Shimizu, K; Fujisaki, K</v>
      </c>
      <c r="F3065" t="str">
        <f>VLOOKUP($D3065,metadata!$B$2:$S$500,3,0)</f>
        <v>Sexual differences in diapause induction of the cotton bollworm, Helicoverpa armigera (Hb.) (Lepidoptera : Noctuidae)</v>
      </c>
      <c r="G3065" t="str">
        <f>VLOOKUP($D3065,metadata!$B$2:$S$500,4,0)</f>
        <v/>
      </c>
      <c r="H3065" t="str">
        <f>VLOOKUP($D3065,metadata!$B$2:$S$500,5,0)</f>
        <v>y</v>
      </c>
      <c r="I3065" t="str">
        <f>VLOOKUP($D3065,metadata!$B$2:$S$500,6,0)</f>
        <v>a</v>
      </c>
      <c r="J3065" t="str">
        <f>VLOOKUP($D3065,metadata!$B$2:$S$500,7,0)</f>
        <v>i</v>
      </c>
      <c r="K3065">
        <f>VLOOKUP($D3065,metadata!$B$2:$S$500,8,0)</f>
        <v>3</v>
      </c>
      <c r="L3065">
        <f>VLOOKUP($D3065,metadata!$B$2:$S$500,9,0)</f>
        <v>5</v>
      </c>
      <c r="M3065" t="str">
        <f>VLOOKUP($D3065,metadata!$B$2:$S$500,10,0)</f>
        <v/>
      </c>
      <c r="N3065" t="str">
        <f>VLOOKUP($D3065,metadata!$B$2:$S$500,11,0)</f>
        <v>helicoverpa armigeria</v>
      </c>
      <c r="O3065" t="str">
        <f>VLOOKUP($D3065,metadata!$B$2:$S$500,12,0)</f>
        <v>lepidoptera</v>
      </c>
      <c r="P3065" t="str">
        <f>VLOOKUP($D3065,metadata!$B$2:$S$500,13,0)</f>
        <v>ishikawa</v>
      </c>
      <c r="Q3065">
        <f>VLOOKUP($D3065,metadata!$B$2:$S$500,14,0)</f>
        <v>36.6</v>
      </c>
      <c r="R3065">
        <f>VLOOKUP($D3065,metadata!$B$2:$S$500,15,0)</f>
        <v>136.683333333333</v>
      </c>
      <c r="S3065" t="str">
        <f>VLOOKUP($D3065,metadata!$B$2:$S$500,16,0)</f>
        <v>1'</v>
      </c>
      <c r="T3065" t="str">
        <f>VLOOKUP($D3065,metadata!$B$2:$S$500,17,0)</f>
        <v/>
      </c>
      <c r="U3065" t="str">
        <f>VLOOKUP($D3065,metadata!$B$2:$S$500,18,0)</f>
        <v/>
      </c>
      <c r="V3065">
        <f>VLOOKUP($D3065,metadata!$B$2:$Z$500,19,0)</f>
        <v>100</v>
      </c>
      <c r="W3065" t="str">
        <f>VLOOKUP($D3065,metadata!$B$2:$Z$500,20,0)</f>
        <v>global average</v>
      </c>
      <c r="X3065" t="str">
        <f>VLOOKUP($D3065,metadata!$B$2:$Z$500,21,0)</f>
        <v/>
      </c>
      <c r="Y3065">
        <f>VLOOKUP($D3065,metadata!$B$2:$Z$500,22,0)</f>
        <v>67</v>
      </c>
      <c r="Z3065" t="str">
        <f>VLOOKUP($D3065,metadata!$B$2:$Z$500,23,0)</f>
        <v/>
      </c>
      <c r="AA3065" t="str">
        <f>VLOOKUP($D3065,metadata!$B$2:$Z$500,24,0)</f>
        <v/>
      </c>
      <c r="AB3065" t="str">
        <f>VLOOKUP($D3065,metadata!$B$2:$Z$500,25,0)</f>
        <v/>
      </c>
      <c r="AC3065">
        <v>13.0040261473389</v>
      </c>
      <c r="AD3065">
        <v>80.900680826038695</v>
      </c>
      <c r="AF3065">
        <f>IF(AE3065="",V3065,AE3065)</f>
        <v>100</v>
      </c>
      <c r="AG3065">
        <v>13</v>
      </c>
      <c r="AH3065">
        <v>2002</v>
      </c>
      <c r="AI3065" t="s">
        <v>38</v>
      </c>
      <c r="AJ3065" t="s">
        <v>38</v>
      </c>
    </row>
    <row r="3066" spans="3:36" x14ac:dyDescent="0.3">
      <c r="C3066">
        <v>3066</v>
      </c>
      <c r="D3066" t="str">
        <f t="shared" si="81"/>
        <v>67-ishikawa</v>
      </c>
      <c r="E3066" t="str">
        <f>VLOOKUP($D3066,metadata!$B$2:$S$500,2,0)</f>
        <v>Shimizu, K; Fujisaki, K</v>
      </c>
      <c r="F3066" t="str">
        <f>VLOOKUP($D3066,metadata!$B$2:$S$500,3,0)</f>
        <v>Sexual differences in diapause induction of the cotton bollworm, Helicoverpa armigera (Hb.) (Lepidoptera : Noctuidae)</v>
      </c>
      <c r="G3066" t="str">
        <f>VLOOKUP($D3066,metadata!$B$2:$S$500,4,0)</f>
        <v/>
      </c>
      <c r="H3066" t="str">
        <f>VLOOKUP($D3066,metadata!$B$2:$S$500,5,0)</f>
        <v>y</v>
      </c>
      <c r="I3066" t="str">
        <f>VLOOKUP($D3066,metadata!$B$2:$S$500,6,0)</f>
        <v>a</v>
      </c>
      <c r="J3066" t="str">
        <f>VLOOKUP($D3066,metadata!$B$2:$S$500,7,0)</f>
        <v>i</v>
      </c>
      <c r="K3066">
        <f>VLOOKUP($D3066,metadata!$B$2:$S$500,8,0)</f>
        <v>3</v>
      </c>
      <c r="L3066">
        <f>VLOOKUP($D3066,metadata!$B$2:$S$500,9,0)</f>
        <v>5</v>
      </c>
      <c r="M3066" t="str">
        <f>VLOOKUP($D3066,metadata!$B$2:$S$500,10,0)</f>
        <v/>
      </c>
      <c r="N3066" t="str">
        <f>VLOOKUP($D3066,metadata!$B$2:$S$500,11,0)</f>
        <v>helicoverpa armigeria</v>
      </c>
      <c r="O3066" t="str">
        <f>VLOOKUP($D3066,metadata!$B$2:$S$500,12,0)</f>
        <v>lepidoptera</v>
      </c>
      <c r="P3066" t="str">
        <f>VLOOKUP($D3066,metadata!$B$2:$S$500,13,0)</f>
        <v>ishikawa</v>
      </c>
      <c r="Q3066">
        <f>VLOOKUP($D3066,metadata!$B$2:$S$500,14,0)</f>
        <v>36.6</v>
      </c>
      <c r="R3066">
        <f>VLOOKUP($D3066,metadata!$B$2:$S$500,15,0)</f>
        <v>136.683333333333</v>
      </c>
      <c r="S3066" t="str">
        <f>VLOOKUP($D3066,metadata!$B$2:$S$500,16,0)</f>
        <v>1'</v>
      </c>
      <c r="T3066" t="str">
        <f>VLOOKUP($D3066,metadata!$B$2:$S$500,17,0)</f>
        <v/>
      </c>
      <c r="U3066" t="str">
        <f>VLOOKUP($D3066,metadata!$B$2:$S$500,18,0)</f>
        <v/>
      </c>
      <c r="V3066">
        <f>VLOOKUP($D3066,metadata!$B$2:$Z$500,19,0)</f>
        <v>100</v>
      </c>
      <c r="W3066" t="str">
        <f>VLOOKUP($D3066,metadata!$B$2:$Z$500,20,0)</f>
        <v>global average</v>
      </c>
      <c r="X3066" t="str">
        <f>VLOOKUP($D3066,metadata!$B$2:$Z$500,21,0)</f>
        <v/>
      </c>
      <c r="Y3066">
        <f>VLOOKUP($D3066,metadata!$B$2:$Z$500,22,0)</f>
        <v>67</v>
      </c>
      <c r="Z3066" t="str">
        <f>VLOOKUP($D3066,metadata!$B$2:$Z$500,23,0)</f>
        <v/>
      </c>
      <c r="AA3066" t="str">
        <f>VLOOKUP($D3066,metadata!$B$2:$Z$500,24,0)</f>
        <v/>
      </c>
      <c r="AB3066" t="str">
        <f>VLOOKUP($D3066,metadata!$B$2:$Z$500,25,0)</f>
        <v/>
      </c>
      <c r="AC3066">
        <v>13.998620252878201</v>
      </c>
      <c r="AD3066">
        <v>14.410440840514701</v>
      </c>
      <c r="AF3066">
        <f>IF(AE3066="",V3066,AE3066)</f>
        <v>100</v>
      </c>
      <c r="AG3066">
        <v>14</v>
      </c>
      <c r="AH3066">
        <v>2002</v>
      </c>
      <c r="AI3066" t="s">
        <v>38</v>
      </c>
      <c r="AJ3066" t="s">
        <v>38</v>
      </c>
    </row>
    <row r="3067" spans="3:36" x14ac:dyDescent="0.3">
      <c r="C3067">
        <v>3067</v>
      </c>
      <c r="D3067" t="str">
        <f t="shared" si="81"/>
        <v>67-ishikawa</v>
      </c>
      <c r="E3067" t="str">
        <f>VLOOKUP($D3067,metadata!$B$2:$S$500,2,0)</f>
        <v>Shimizu, K; Fujisaki, K</v>
      </c>
      <c r="F3067" t="str">
        <f>VLOOKUP($D3067,metadata!$B$2:$S$500,3,0)</f>
        <v>Sexual differences in diapause induction of the cotton bollworm, Helicoverpa armigera (Hb.) (Lepidoptera : Noctuidae)</v>
      </c>
      <c r="G3067" t="str">
        <f>VLOOKUP($D3067,metadata!$B$2:$S$500,4,0)</f>
        <v/>
      </c>
      <c r="H3067" t="str">
        <f>VLOOKUP($D3067,metadata!$B$2:$S$500,5,0)</f>
        <v>y</v>
      </c>
      <c r="I3067" t="str">
        <f>VLOOKUP($D3067,metadata!$B$2:$S$500,6,0)</f>
        <v>a</v>
      </c>
      <c r="J3067" t="str">
        <f>VLOOKUP($D3067,metadata!$B$2:$S$500,7,0)</f>
        <v>i</v>
      </c>
      <c r="K3067">
        <f>VLOOKUP($D3067,metadata!$B$2:$S$500,8,0)</f>
        <v>3</v>
      </c>
      <c r="L3067">
        <f>VLOOKUP($D3067,metadata!$B$2:$S$500,9,0)</f>
        <v>5</v>
      </c>
      <c r="M3067" t="str">
        <f>VLOOKUP($D3067,metadata!$B$2:$S$500,10,0)</f>
        <v/>
      </c>
      <c r="N3067" t="str">
        <f>VLOOKUP($D3067,metadata!$B$2:$S$500,11,0)</f>
        <v>helicoverpa armigeria</v>
      </c>
      <c r="O3067" t="str">
        <f>VLOOKUP($D3067,metadata!$B$2:$S$500,12,0)</f>
        <v>lepidoptera</v>
      </c>
      <c r="P3067" t="str">
        <f>VLOOKUP($D3067,metadata!$B$2:$S$500,13,0)</f>
        <v>ishikawa</v>
      </c>
      <c r="Q3067">
        <f>VLOOKUP($D3067,metadata!$B$2:$S$500,14,0)</f>
        <v>36.6</v>
      </c>
      <c r="R3067">
        <f>VLOOKUP($D3067,metadata!$B$2:$S$500,15,0)</f>
        <v>136.683333333333</v>
      </c>
      <c r="S3067" t="str">
        <f>VLOOKUP($D3067,metadata!$B$2:$S$500,16,0)</f>
        <v>1'</v>
      </c>
      <c r="T3067" t="str">
        <f>VLOOKUP($D3067,metadata!$B$2:$S$500,17,0)</f>
        <v/>
      </c>
      <c r="U3067" t="str">
        <f>VLOOKUP($D3067,metadata!$B$2:$S$500,18,0)</f>
        <v/>
      </c>
      <c r="V3067">
        <f>VLOOKUP($D3067,metadata!$B$2:$Z$500,19,0)</f>
        <v>100</v>
      </c>
      <c r="W3067" t="str">
        <f>VLOOKUP($D3067,metadata!$B$2:$Z$500,20,0)</f>
        <v>global average</v>
      </c>
      <c r="X3067" t="str">
        <f>VLOOKUP($D3067,metadata!$B$2:$Z$500,21,0)</f>
        <v/>
      </c>
      <c r="Y3067">
        <f>VLOOKUP($D3067,metadata!$B$2:$Z$500,22,0)</f>
        <v>67</v>
      </c>
      <c r="Z3067" t="str">
        <f>VLOOKUP($D3067,metadata!$B$2:$Z$500,23,0)</f>
        <v/>
      </c>
      <c r="AA3067" t="str">
        <f>VLOOKUP($D3067,metadata!$B$2:$Z$500,24,0)</f>
        <v/>
      </c>
      <c r="AB3067" t="str">
        <f>VLOOKUP($D3067,metadata!$B$2:$Z$500,25,0)</f>
        <v/>
      </c>
      <c r="AC3067">
        <v>15.006242790255801</v>
      </c>
      <c r="AD3067">
        <v>47.913415213408399</v>
      </c>
      <c r="AF3067">
        <f>IF(AE3067="",V3067,AE3067)</f>
        <v>100</v>
      </c>
      <c r="AG3067">
        <v>15</v>
      </c>
      <c r="AH3067">
        <v>2002</v>
      </c>
      <c r="AI3067" t="s">
        <v>38</v>
      </c>
      <c r="AJ3067" t="s">
        <v>38</v>
      </c>
    </row>
    <row r="3068" spans="3:36" x14ac:dyDescent="0.3">
      <c r="C3068">
        <v>3068</v>
      </c>
      <c r="D3068" t="str">
        <f t="shared" si="81"/>
        <v>68-niigata_1</v>
      </c>
      <c r="E3068" t="str">
        <f>VLOOKUP($D3068,metadata!$B$2:$S$500,2,0)</f>
        <v>Shimizu, Ken; Fujisaki, Kenji</v>
      </c>
      <c r="F3068" t="str">
        <f>VLOOKUP($D3068,metadata!$B$2:$S$500,3,0)</f>
        <v>Geographic variation in diapause induction under constant and changing conditions in Helicoverpa armigera</v>
      </c>
      <c r="G3068" t="str">
        <f>VLOOKUP($D3068,metadata!$B$2:$S$500,4,0)</f>
        <v>10.1111/j.1570-8703.2006.00483.x</v>
      </c>
      <c r="H3068" t="str">
        <f>VLOOKUP($D3068,metadata!$B$2:$S$500,5,0)</f>
        <v>y</v>
      </c>
      <c r="I3068" t="str">
        <f>VLOOKUP($D3068,metadata!$B$2:$S$500,6,0)</f>
        <v>a</v>
      </c>
      <c r="J3068" t="str">
        <f>VLOOKUP($D3068,metadata!$B$2:$S$500,7,0)</f>
        <v>i</v>
      </c>
      <c r="K3068">
        <f>VLOOKUP($D3068,metadata!$B$2:$S$500,8,0)</f>
        <v>3</v>
      </c>
      <c r="L3068">
        <f>VLOOKUP($D3068,metadata!$B$2:$S$500,9,0)</f>
        <v>4</v>
      </c>
      <c r="M3068" t="str">
        <f>VLOOKUP($D3068,metadata!$B$2:$S$500,10,0)</f>
        <v/>
      </c>
      <c r="N3068" t="str">
        <f>VLOOKUP($D3068,metadata!$B$2:$S$500,11,0)</f>
        <v>helicoverpa armigeria</v>
      </c>
      <c r="O3068" t="str">
        <f>VLOOKUP($D3068,metadata!$B$2:$S$500,12,0)</f>
        <v>lepidoptera</v>
      </c>
      <c r="P3068" t="str">
        <f>VLOOKUP($D3068,metadata!$B$2:$S$500,13,0)</f>
        <v>niigata_1</v>
      </c>
      <c r="Q3068">
        <f>VLOOKUP($D3068,metadata!$B$2:$S$500,14,0)</f>
        <v>37.783333333333303</v>
      </c>
      <c r="R3068">
        <f>VLOOKUP($D3068,metadata!$B$2:$S$500,15,0)</f>
        <v>138.933333333333</v>
      </c>
      <c r="S3068" t="str">
        <f>VLOOKUP($D3068,metadata!$B$2:$S$500,16,0)</f>
        <v/>
      </c>
      <c r="T3068" t="str">
        <f>VLOOKUP($D3068,metadata!$B$2:$S$500,17,0)</f>
        <v/>
      </c>
      <c r="U3068" t="str">
        <f>VLOOKUP($D3068,metadata!$B$2:$S$500,18,0)</f>
        <v/>
      </c>
      <c r="V3068">
        <f>VLOOKUP($D3068,metadata!$B$2:$Z$500,19,0)</f>
        <v>60</v>
      </c>
      <c r="W3068" t="str">
        <f>VLOOKUP($D3068,metadata!$B$2:$Z$500,20,0)</f>
        <v>pop average</v>
      </c>
      <c r="X3068" t="str">
        <f>VLOOKUP($D3068,metadata!$B$2:$Z$500,21,0)</f>
        <v/>
      </c>
      <c r="Y3068">
        <f>VLOOKUP($D3068,metadata!$B$2:$Z$500,22,0)</f>
        <v>68</v>
      </c>
      <c r="Z3068" t="str">
        <f>VLOOKUP($D3068,metadata!$B$2:$Z$500,23,0)</f>
        <v/>
      </c>
      <c r="AA3068" t="str">
        <f>VLOOKUP($D3068,metadata!$B$2:$Z$500,24,0)</f>
        <v/>
      </c>
      <c r="AB3068" t="str">
        <f>VLOOKUP($D3068,metadata!$B$2:$Z$500,25,0)</f>
        <v/>
      </c>
      <c r="AC3068">
        <v>11.999999999999901</v>
      </c>
      <c r="AD3068">
        <v>100</v>
      </c>
      <c r="AF3068">
        <f>IF(AE3068="",V3068,AE3068)</f>
        <v>60</v>
      </c>
      <c r="AG3068">
        <v>12</v>
      </c>
      <c r="AH3068">
        <v>2006</v>
      </c>
      <c r="AI3068" t="s">
        <v>38</v>
      </c>
      <c r="AJ3068" t="s">
        <v>38</v>
      </c>
    </row>
    <row r="3069" spans="3:36" x14ac:dyDescent="0.3">
      <c r="C3069">
        <v>3069</v>
      </c>
      <c r="D3069" t="str">
        <f t="shared" si="81"/>
        <v>68-niigata_1</v>
      </c>
      <c r="E3069" t="str">
        <f>VLOOKUP($D3069,metadata!$B$2:$S$500,2,0)</f>
        <v>Shimizu, Ken; Fujisaki, Kenji</v>
      </c>
      <c r="F3069" t="str">
        <f>VLOOKUP($D3069,metadata!$B$2:$S$500,3,0)</f>
        <v>Geographic variation in diapause induction under constant and changing conditions in Helicoverpa armigera</v>
      </c>
      <c r="G3069" t="str">
        <f>VLOOKUP($D3069,metadata!$B$2:$S$500,4,0)</f>
        <v>10.1111/j.1570-8703.2006.00483.x</v>
      </c>
      <c r="H3069" t="str">
        <f>VLOOKUP($D3069,metadata!$B$2:$S$500,5,0)</f>
        <v>y</v>
      </c>
      <c r="I3069" t="str">
        <f>VLOOKUP($D3069,metadata!$B$2:$S$500,6,0)</f>
        <v>a</v>
      </c>
      <c r="J3069" t="str">
        <f>VLOOKUP($D3069,metadata!$B$2:$S$500,7,0)</f>
        <v>i</v>
      </c>
      <c r="K3069">
        <f>VLOOKUP($D3069,metadata!$B$2:$S$500,8,0)</f>
        <v>3</v>
      </c>
      <c r="L3069">
        <f>VLOOKUP($D3069,metadata!$B$2:$S$500,9,0)</f>
        <v>4</v>
      </c>
      <c r="M3069" t="str">
        <f>VLOOKUP($D3069,metadata!$B$2:$S$500,10,0)</f>
        <v/>
      </c>
      <c r="N3069" t="str">
        <f>VLOOKUP($D3069,metadata!$B$2:$S$500,11,0)</f>
        <v>helicoverpa armigeria</v>
      </c>
      <c r="O3069" t="str">
        <f>VLOOKUP($D3069,metadata!$B$2:$S$500,12,0)</f>
        <v>lepidoptera</v>
      </c>
      <c r="P3069" t="str">
        <f>VLOOKUP($D3069,metadata!$B$2:$S$500,13,0)</f>
        <v>niigata_1</v>
      </c>
      <c r="Q3069">
        <f>VLOOKUP($D3069,metadata!$B$2:$S$500,14,0)</f>
        <v>37.783333333333303</v>
      </c>
      <c r="R3069">
        <f>VLOOKUP($D3069,metadata!$B$2:$S$500,15,0)</f>
        <v>138.933333333333</v>
      </c>
      <c r="S3069" t="str">
        <f>VLOOKUP($D3069,metadata!$B$2:$S$500,16,0)</f>
        <v/>
      </c>
      <c r="T3069" t="str">
        <f>VLOOKUP($D3069,metadata!$B$2:$S$500,17,0)</f>
        <v/>
      </c>
      <c r="U3069" t="str">
        <f>VLOOKUP($D3069,metadata!$B$2:$S$500,18,0)</f>
        <v/>
      </c>
      <c r="V3069">
        <f>VLOOKUP($D3069,metadata!$B$2:$Z$500,19,0)</f>
        <v>60</v>
      </c>
      <c r="W3069" t="str">
        <f>VLOOKUP($D3069,metadata!$B$2:$Z$500,20,0)</f>
        <v>pop average</v>
      </c>
      <c r="X3069" t="str">
        <f>VLOOKUP($D3069,metadata!$B$2:$Z$500,21,0)</f>
        <v/>
      </c>
      <c r="Y3069">
        <f>VLOOKUP($D3069,metadata!$B$2:$Z$500,22,0)</f>
        <v>68</v>
      </c>
      <c r="Z3069" t="str">
        <f>VLOOKUP($D3069,metadata!$B$2:$Z$500,23,0)</f>
        <v/>
      </c>
      <c r="AA3069" t="str">
        <f>VLOOKUP($D3069,metadata!$B$2:$Z$500,24,0)</f>
        <v/>
      </c>
      <c r="AB3069" t="str">
        <f>VLOOKUP($D3069,metadata!$B$2:$Z$500,25,0)</f>
        <v/>
      </c>
      <c r="AC3069">
        <v>13</v>
      </c>
      <c r="AD3069">
        <v>100</v>
      </c>
      <c r="AF3069">
        <f>IF(AE3069="",V3069,AE3069)</f>
        <v>60</v>
      </c>
      <c r="AG3069">
        <v>13</v>
      </c>
      <c r="AH3069">
        <v>2006</v>
      </c>
      <c r="AI3069" t="s">
        <v>38</v>
      </c>
      <c r="AJ3069" t="s">
        <v>38</v>
      </c>
    </row>
    <row r="3070" spans="3:36" x14ac:dyDescent="0.3">
      <c r="C3070">
        <v>3070</v>
      </c>
      <c r="D3070" t="str">
        <f t="shared" si="81"/>
        <v>68-niigata_1</v>
      </c>
      <c r="E3070" t="str">
        <f>VLOOKUP($D3070,metadata!$B$2:$S$500,2,0)</f>
        <v>Shimizu, Ken; Fujisaki, Kenji</v>
      </c>
      <c r="F3070" t="str">
        <f>VLOOKUP($D3070,metadata!$B$2:$S$500,3,0)</f>
        <v>Geographic variation in diapause induction under constant and changing conditions in Helicoverpa armigera</v>
      </c>
      <c r="G3070" t="str">
        <f>VLOOKUP($D3070,metadata!$B$2:$S$500,4,0)</f>
        <v>10.1111/j.1570-8703.2006.00483.x</v>
      </c>
      <c r="H3070" t="str">
        <f>VLOOKUP($D3070,metadata!$B$2:$S$500,5,0)</f>
        <v>y</v>
      </c>
      <c r="I3070" t="str">
        <f>VLOOKUP($D3070,metadata!$B$2:$S$500,6,0)</f>
        <v>a</v>
      </c>
      <c r="J3070" t="str">
        <f>VLOOKUP($D3070,metadata!$B$2:$S$500,7,0)</f>
        <v>i</v>
      </c>
      <c r="K3070">
        <f>VLOOKUP($D3070,metadata!$B$2:$S$500,8,0)</f>
        <v>3</v>
      </c>
      <c r="L3070">
        <f>VLOOKUP($D3070,metadata!$B$2:$S$500,9,0)</f>
        <v>4</v>
      </c>
      <c r="M3070" t="str">
        <f>VLOOKUP($D3070,metadata!$B$2:$S$500,10,0)</f>
        <v/>
      </c>
      <c r="N3070" t="str">
        <f>VLOOKUP($D3070,metadata!$B$2:$S$500,11,0)</f>
        <v>helicoverpa armigeria</v>
      </c>
      <c r="O3070" t="str">
        <f>VLOOKUP($D3070,metadata!$B$2:$S$500,12,0)</f>
        <v>lepidoptera</v>
      </c>
      <c r="P3070" t="str">
        <f>VLOOKUP($D3070,metadata!$B$2:$S$500,13,0)</f>
        <v>niigata_1</v>
      </c>
      <c r="Q3070">
        <f>VLOOKUP($D3070,metadata!$B$2:$S$500,14,0)</f>
        <v>37.783333333333303</v>
      </c>
      <c r="R3070">
        <f>VLOOKUP($D3070,metadata!$B$2:$S$500,15,0)</f>
        <v>138.933333333333</v>
      </c>
      <c r="S3070" t="str">
        <f>VLOOKUP($D3070,metadata!$B$2:$S$500,16,0)</f>
        <v/>
      </c>
      <c r="T3070" t="str">
        <f>VLOOKUP($D3070,metadata!$B$2:$S$500,17,0)</f>
        <v/>
      </c>
      <c r="U3070" t="str">
        <f>VLOOKUP($D3070,metadata!$B$2:$S$500,18,0)</f>
        <v/>
      </c>
      <c r="V3070">
        <f>VLOOKUP($D3070,metadata!$B$2:$Z$500,19,0)</f>
        <v>60</v>
      </c>
      <c r="W3070" t="str">
        <f>VLOOKUP($D3070,metadata!$B$2:$Z$500,20,0)</f>
        <v>pop average</v>
      </c>
      <c r="X3070" t="str">
        <f>VLOOKUP($D3070,metadata!$B$2:$Z$500,21,0)</f>
        <v/>
      </c>
      <c r="Y3070">
        <f>VLOOKUP($D3070,metadata!$B$2:$Z$500,22,0)</f>
        <v>68</v>
      </c>
      <c r="Z3070" t="str">
        <f>VLOOKUP($D3070,metadata!$B$2:$Z$500,23,0)</f>
        <v/>
      </c>
      <c r="AA3070" t="str">
        <f>VLOOKUP($D3070,metadata!$B$2:$Z$500,24,0)</f>
        <v/>
      </c>
      <c r="AB3070" t="str">
        <f>VLOOKUP($D3070,metadata!$B$2:$Z$500,25,0)</f>
        <v/>
      </c>
      <c r="AC3070">
        <v>13.9862637362637</v>
      </c>
      <c r="AD3070">
        <v>87.362637362637301</v>
      </c>
      <c r="AF3070">
        <f>IF(AE3070="",V3070,AE3070)</f>
        <v>60</v>
      </c>
      <c r="AG3070">
        <v>14</v>
      </c>
      <c r="AH3070">
        <v>2006</v>
      </c>
      <c r="AI3070" t="s">
        <v>38</v>
      </c>
      <c r="AJ3070" t="s">
        <v>38</v>
      </c>
    </row>
    <row r="3071" spans="3:36" x14ac:dyDescent="0.3">
      <c r="C3071">
        <v>3071</v>
      </c>
      <c r="D3071" t="str">
        <f t="shared" si="81"/>
        <v>68-niigata_1</v>
      </c>
      <c r="E3071" t="str">
        <f>VLOOKUP($D3071,metadata!$B$2:$S$500,2,0)</f>
        <v>Shimizu, Ken; Fujisaki, Kenji</v>
      </c>
      <c r="F3071" t="str">
        <f>VLOOKUP($D3071,metadata!$B$2:$S$500,3,0)</f>
        <v>Geographic variation in diapause induction under constant and changing conditions in Helicoverpa armigera</v>
      </c>
      <c r="G3071" t="str">
        <f>VLOOKUP($D3071,metadata!$B$2:$S$500,4,0)</f>
        <v>10.1111/j.1570-8703.2006.00483.x</v>
      </c>
      <c r="H3071" t="str">
        <f>VLOOKUP($D3071,metadata!$B$2:$S$500,5,0)</f>
        <v>y</v>
      </c>
      <c r="I3071" t="str">
        <f>VLOOKUP($D3071,metadata!$B$2:$S$500,6,0)</f>
        <v>a</v>
      </c>
      <c r="J3071" t="str">
        <f>VLOOKUP($D3071,metadata!$B$2:$S$500,7,0)</f>
        <v>i</v>
      </c>
      <c r="K3071">
        <f>VLOOKUP($D3071,metadata!$B$2:$S$500,8,0)</f>
        <v>3</v>
      </c>
      <c r="L3071">
        <f>VLOOKUP($D3071,metadata!$B$2:$S$500,9,0)</f>
        <v>4</v>
      </c>
      <c r="M3071" t="str">
        <f>VLOOKUP($D3071,metadata!$B$2:$S$500,10,0)</f>
        <v/>
      </c>
      <c r="N3071" t="str">
        <f>VLOOKUP($D3071,metadata!$B$2:$S$500,11,0)</f>
        <v>helicoverpa armigeria</v>
      </c>
      <c r="O3071" t="str">
        <f>VLOOKUP($D3071,metadata!$B$2:$S$500,12,0)</f>
        <v>lepidoptera</v>
      </c>
      <c r="P3071" t="str">
        <f>VLOOKUP($D3071,metadata!$B$2:$S$500,13,0)</f>
        <v>niigata_1</v>
      </c>
      <c r="Q3071">
        <f>VLOOKUP($D3071,metadata!$B$2:$S$500,14,0)</f>
        <v>37.783333333333303</v>
      </c>
      <c r="R3071">
        <f>VLOOKUP($D3071,metadata!$B$2:$S$500,15,0)</f>
        <v>138.933333333333</v>
      </c>
      <c r="S3071" t="str">
        <f>VLOOKUP($D3071,metadata!$B$2:$S$500,16,0)</f>
        <v/>
      </c>
      <c r="T3071" t="str">
        <f>VLOOKUP($D3071,metadata!$B$2:$S$500,17,0)</f>
        <v/>
      </c>
      <c r="U3071" t="str">
        <f>VLOOKUP($D3071,metadata!$B$2:$S$500,18,0)</f>
        <v/>
      </c>
      <c r="V3071">
        <f>VLOOKUP($D3071,metadata!$B$2:$Z$500,19,0)</f>
        <v>60</v>
      </c>
      <c r="W3071" t="str">
        <f>VLOOKUP($D3071,metadata!$B$2:$Z$500,20,0)</f>
        <v>pop average</v>
      </c>
      <c r="X3071" t="str">
        <f>VLOOKUP($D3071,metadata!$B$2:$Z$500,21,0)</f>
        <v/>
      </c>
      <c r="Y3071">
        <f>VLOOKUP($D3071,metadata!$B$2:$Z$500,22,0)</f>
        <v>68</v>
      </c>
      <c r="Z3071" t="str">
        <f>VLOOKUP($D3071,metadata!$B$2:$Z$500,23,0)</f>
        <v/>
      </c>
      <c r="AA3071" t="str">
        <f>VLOOKUP($D3071,metadata!$B$2:$Z$500,24,0)</f>
        <v/>
      </c>
      <c r="AB3071" t="str">
        <f>VLOOKUP($D3071,metadata!$B$2:$Z$500,25,0)</f>
        <v/>
      </c>
      <c r="AC3071">
        <v>14.984856606807799</v>
      </c>
      <c r="AD3071">
        <v>75.824175824175796</v>
      </c>
      <c r="AF3071">
        <f>IF(AE3071="",V3071,AE3071)</f>
        <v>60</v>
      </c>
      <c r="AG3071">
        <v>15</v>
      </c>
      <c r="AH3071">
        <v>2006</v>
      </c>
      <c r="AI3071" t="s">
        <v>38</v>
      </c>
      <c r="AJ3071" t="s">
        <v>38</v>
      </c>
    </row>
    <row r="3072" spans="3:36" x14ac:dyDescent="0.3">
      <c r="C3072">
        <v>3072</v>
      </c>
      <c r="D3072" t="str">
        <f t="shared" si="81"/>
        <v>68-Mie_4</v>
      </c>
      <c r="E3072" t="str">
        <f>VLOOKUP($D3072,metadata!$B$2:$S$500,2,0)</f>
        <v>Shimizu, Ken; Fujisaki, Kenji</v>
      </c>
      <c r="F3072" t="str">
        <f>VLOOKUP($D3072,metadata!$B$2:$S$500,3,0)</f>
        <v>Geographic variation in diapause induction under constant and changing conditions in Helicoverpa armigera</v>
      </c>
      <c r="G3072" t="str">
        <f>VLOOKUP($D3072,metadata!$B$2:$S$500,4,0)</f>
        <v>10.1111/j.1570-8703.2006.00483.x</v>
      </c>
      <c r="H3072" t="str">
        <f>VLOOKUP($D3072,metadata!$B$2:$S$500,5,0)</f>
        <v>y</v>
      </c>
      <c r="I3072" t="str">
        <f>VLOOKUP($D3072,metadata!$B$2:$S$500,6,0)</f>
        <v>a</v>
      </c>
      <c r="J3072" t="str">
        <f>VLOOKUP($D3072,metadata!$B$2:$S$500,7,0)</f>
        <v>i</v>
      </c>
      <c r="K3072">
        <f>VLOOKUP($D3072,metadata!$B$2:$S$500,8,0)</f>
        <v>3</v>
      </c>
      <c r="L3072">
        <f>VLOOKUP($D3072,metadata!$B$2:$S$500,9,0)</f>
        <v>5</v>
      </c>
      <c r="M3072" t="str">
        <f>VLOOKUP($D3072,metadata!$B$2:$S$500,10,0)</f>
        <v/>
      </c>
      <c r="N3072" t="str">
        <f>VLOOKUP($D3072,metadata!$B$2:$S$500,11,0)</f>
        <v>helicoverpa armigeria</v>
      </c>
      <c r="O3072" t="str">
        <f>VLOOKUP($D3072,metadata!$B$2:$S$500,12,0)</f>
        <v>lepidoptera</v>
      </c>
      <c r="P3072" t="str">
        <f>VLOOKUP($D3072,metadata!$B$2:$S$500,13,0)</f>
        <v>Mie_4</v>
      </c>
      <c r="Q3072">
        <f>VLOOKUP($D3072,metadata!$B$2:$S$500,14,0)</f>
        <v>34.766666666666701</v>
      </c>
      <c r="R3072">
        <f>VLOOKUP($D3072,metadata!$B$2:$S$500,15,0)</f>
        <v>136.433333333333</v>
      </c>
      <c r="S3072" t="str">
        <f>VLOOKUP($D3072,metadata!$B$2:$S$500,16,0)</f>
        <v/>
      </c>
      <c r="T3072" t="str">
        <f>VLOOKUP($D3072,metadata!$B$2:$S$500,17,0)</f>
        <v/>
      </c>
      <c r="U3072" t="str">
        <f>VLOOKUP($D3072,metadata!$B$2:$S$500,18,0)</f>
        <v/>
      </c>
      <c r="V3072">
        <f>VLOOKUP($D3072,metadata!$B$2:$Z$500,19,0)</f>
        <v>120</v>
      </c>
      <c r="W3072" t="str">
        <f>VLOOKUP($D3072,metadata!$B$2:$Z$500,20,0)</f>
        <v>pop average</v>
      </c>
      <c r="X3072" t="str">
        <f>VLOOKUP($D3072,metadata!$B$2:$Z$500,21,0)</f>
        <v/>
      </c>
      <c r="Y3072">
        <f>VLOOKUP($D3072,metadata!$B$2:$Z$500,22,0)</f>
        <v>68</v>
      </c>
      <c r="Z3072" t="str">
        <f>VLOOKUP($D3072,metadata!$B$2:$Z$500,23,0)</f>
        <v/>
      </c>
      <c r="AA3072" t="str">
        <f>VLOOKUP($D3072,metadata!$B$2:$Z$500,24,0)</f>
        <v/>
      </c>
      <c r="AB3072" t="str">
        <f>VLOOKUP($D3072,metadata!$B$2:$Z$500,25,0)</f>
        <v/>
      </c>
      <c r="AC3072">
        <v>11.011190216936001</v>
      </c>
      <c r="AD3072">
        <v>91.759778875952705</v>
      </c>
      <c r="AF3072">
        <f>IF(AE3072="",V3072,AE3072)</f>
        <v>120</v>
      </c>
      <c r="AG3072">
        <v>11</v>
      </c>
      <c r="AH3072">
        <v>2006</v>
      </c>
      <c r="AI3072" t="s">
        <v>38</v>
      </c>
      <c r="AJ3072" t="s">
        <v>38</v>
      </c>
    </row>
    <row r="3073" spans="3:36" x14ac:dyDescent="0.3">
      <c r="C3073">
        <v>3073</v>
      </c>
      <c r="D3073" t="str">
        <f t="shared" si="81"/>
        <v>68-Mie_4</v>
      </c>
      <c r="E3073" t="str">
        <f>VLOOKUP($D3073,metadata!$B$2:$S$500,2,0)</f>
        <v>Shimizu, Ken; Fujisaki, Kenji</v>
      </c>
      <c r="F3073" t="str">
        <f>VLOOKUP($D3073,metadata!$B$2:$S$500,3,0)</f>
        <v>Geographic variation in diapause induction under constant and changing conditions in Helicoverpa armigera</v>
      </c>
      <c r="G3073" t="str">
        <f>VLOOKUP($D3073,metadata!$B$2:$S$500,4,0)</f>
        <v>10.1111/j.1570-8703.2006.00483.x</v>
      </c>
      <c r="H3073" t="str">
        <f>VLOOKUP($D3073,metadata!$B$2:$S$500,5,0)</f>
        <v>y</v>
      </c>
      <c r="I3073" t="str">
        <f>VLOOKUP($D3073,metadata!$B$2:$S$500,6,0)</f>
        <v>a</v>
      </c>
      <c r="J3073" t="str">
        <f>VLOOKUP($D3073,metadata!$B$2:$S$500,7,0)</f>
        <v>i</v>
      </c>
      <c r="K3073">
        <f>VLOOKUP($D3073,metadata!$B$2:$S$500,8,0)</f>
        <v>3</v>
      </c>
      <c r="L3073">
        <f>VLOOKUP($D3073,metadata!$B$2:$S$500,9,0)</f>
        <v>5</v>
      </c>
      <c r="M3073" t="str">
        <f>VLOOKUP($D3073,metadata!$B$2:$S$500,10,0)</f>
        <v/>
      </c>
      <c r="N3073" t="str">
        <f>VLOOKUP($D3073,metadata!$B$2:$S$500,11,0)</f>
        <v>helicoverpa armigeria</v>
      </c>
      <c r="O3073" t="str">
        <f>VLOOKUP($D3073,metadata!$B$2:$S$500,12,0)</f>
        <v>lepidoptera</v>
      </c>
      <c r="P3073" t="str">
        <f>VLOOKUP($D3073,metadata!$B$2:$S$500,13,0)</f>
        <v>Mie_4</v>
      </c>
      <c r="Q3073">
        <f>VLOOKUP($D3073,metadata!$B$2:$S$500,14,0)</f>
        <v>34.766666666666701</v>
      </c>
      <c r="R3073">
        <f>VLOOKUP($D3073,metadata!$B$2:$S$500,15,0)</f>
        <v>136.433333333333</v>
      </c>
      <c r="S3073" t="str">
        <f>VLOOKUP($D3073,metadata!$B$2:$S$500,16,0)</f>
        <v/>
      </c>
      <c r="T3073" t="str">
        <f>VLOOKUP($D3073,metadata!$B$2:$S$500,17,0)</f>
        <v/>
      </c>
      <c r="U3073" t="str">
        <f>VLOOKUP($D3073,metadata!$B$2:$S$500,18,0)</f>
        <v/>
      </c>
      <c r="V3073">
        <f>VLOOKUP($D3073,metadata!$B$2:$Z$500,19,0)</f>
        <v>120</v>
      </c>
      <c r="W3073" t="str">
        <f>VLOOKUP($D3073,metadata!$B$2:$Z$500,20,0)</f>
        <v>pop average</v>
      </c>
      <c r="X3073" t="str">
        <f>VLOOKUP($D3073,metadata!$B$2:$Z$500,21,0)</f>
        <v/>
      </c>
      <c r="Y3073">
        <f>VLOOKUP($D3073,metadata!$B$2:$Z$500,22,0)</f>
        <v>68</v>
      </c>
      <c r="Z3073" t="str">
        <f>VLOOKUP($D3073,metadata!$B$2:$Z$500,23,0)</f>
        <v/>
      </c>
      <c r="AA3073" t="str">
        <f>VLOOKUP($D3073,metadata!$B$2:$Z$500,24,0)</f>
        <v/>
      </c>
      <c r="AB3073" t="str">
        <f>VLOOKUP($D3073,metadata!$B$2:$Z$500,25,0)</f>
        <v/>
      </c>
      <c r="AC3073">
        <v>11.9874193818577</v>
      </c>
      <c r="AD3073">
        <v>96.838931233771604</v>
      </c>
      <c r="AF3073">
        <f>IF(AE3073="",V3073,AE3073)</f>
        <v>120</v>
      </c>
      <c r="AG3073">
        <v>12</v>
      </c>
      <c r="AH3073">
        <v>2006</v>
      </c>
      <c r="AI3073" t="s">
        <v>38</v>
      </c>
      <c r="AJ3073" t="s">
        <v>38</v>
      </c>
    </row>
    <row r="3074" spans="3:36" x14ac:dyDescent="0.3">
      <c r="C3074">
        <v>3074</v>
      </c>
      <c r="D3074" t="str">
        <f t="shared" si="81"/>
        <v>68-Mie_4</v>
      </c>
      <c r="E3074" t="str">
        <f>VLOOKUP($D3074,metadata!$B$2:$S$500,2,0)</f>
        <v>Shimizu, Ken; Fujisaki, Kenji</v>
      </c>
      <c r="F3074" t="str">
        <f>VLOOKUP($D3074,metadata!$B$2:$S$500,3,0)</f>
        <v>Geographic variation in diapause induction under constant and changing conditions in Helicoverpa armigera</v>
      </c>
      <c r="G3074" t="str">
        <f>VLOOKUP($D3074,metadata!$B$2:$S$500,4,0)</f>
        <v>10.1111/j.1570-8703.2006.00483.x</v>
      </c>
      <c r="H3074" t="str">
        <f>VLOOKUP($D3074,metadata!$B$2:$S$500,5,0)</f>
        <v>y</v>
      </c>
      <c r="I3074" t="str">
        <f>VLOOKUP($D3074,metadata!$B$2:$S$500,6,0)</f>
        <v>a</v>
      </c>
      <c r="J3074" t="str">
        <f>VLOOKUP($D3074,metadata!$B$2:$S$500,7,0)</f>
        <v>i</v>
      </c>
      <c r="K3074">
        <f>VLOOKUP($D3074,metadata!$B$2:$S$500,8,0)</f>
        <v>3</v>
      </c>
      <c r="L3074">
        <f>VLOOKUP($D3074,metadata!$B$2:$S$500,9,0)</f>
        <v>5</v>
      </c>
      <c r="M3074" t="str">
        <f>VLOOKUP($D3074,metadata!$B$2:$S$500,10,0)</f>
        <v/>
      </c>
      <c r="N3074" t="str">
        <f>VLOOKUP($D3074,metadata!$B$2:$S$500,11,0)</f>
        <v>helicoverpa armigeria</v>
      </c>
      <c r="O3074" t="str">
        <f>VLOOKUP($D3074,metadata!$B$2:$S$500,12,0)</f>
        <v>lepidoptera</v>
      </c>
      <c r="P3074" t="str">
        <f>VLOOKUP($D3074,metadata!$B$2:$S$500,13,0)</f>
        <v>Mie_4</v>
      </c>
      <c r="Q3074">
        <f>VLOOKUP($D3074,metadata!$B$2:$S$500,14,0)</f>
        <v>34.766666666666701</v>
      </c>
      <c r="R3074">
        <f>VLOOKUP($D3074,metadata!$B$2:$S$500,15,0)</f>
        <v>136.433333333333</v>
      </c>
      <c r="S3074" t="str">
        <f>VLOOKUP($D3074,metadata!$B$2:$S$500,16,0)</f>
        <v/>
      </c>
      <c r="T3074" t="str">
        <f>VLOOKUP($D3074,metadata!$B$2:$S$500,17,0)</f>
        <v/>
      </c>
      <c r="U3074" t="str">
        <f>VLOOKUP($D3074,metadata!$B$2:$S$500,18,0)</f>
        <v/>
      </c>
      <c r="V3074">
        <f>VLOOKUP($D3074,metadata!$B$2:$Z$500,19,0)</f>
        <v>120</v>
      </c>
      <c r="W3074" t="str">
        <f>VLOOKUP($D3074,metadata!$B$2:$Z$500,20,0)</f>
        <v>pop average</v>
      </c>
      <c r="X3074" t="str">
        <f>VLOOKUP($D3074,metadata!$B$2:$Z$500,21,0)</f>
        <v/>
      </c>
      <c r="Y3074">
        <f>VLOOKUP($D3074,metadata!$B$2:$Z$500,22,0)</f>
        <v>68</v>
      </c>
      <c r="Z3074" t="str">
        <f>VLOOKUP($D3074,metadata!$B$2:$Z$500,23,0)</f>
        <v/>
      </c>
      <c r="AA3074" t="str">
        <f>VLOOKUP($D3074,metadata!$B$2:$Z$500,24,0)</f>
        <v/>
      </c>
      <c r="AB3074" t="str">
        <f>VLOOKUP($D3074,metadata!$B$2:$Z$500,25,0)</f>
        <v/>
      </c>
      <c r="AC3074">
        <v>12.9862300025127</v>
      </c>
      <c r="AD3074">
        <v>87.086020604740696</v>
      </c>
      <c r="AF3074">
        <f>IF(AE3074="",V3074,AE3074)</f>
        <v>120</v>
      </c>
      <c r="AG3074">
        <v>13</v>
      </c>
      <c r="AH3074">
        <v>2006</v>
      </c>
      <c r="AI3074" t="s">
        <v>38</v>
      </c>
      <c r="AJ3074" t="s">
        <v>38</v>
      </c>
    </row>
    <row r="3075" spans="3:36" x14ac:dyDescent="0.3">
      <c r="C3075">
        <v>3075</v>
      </c>
      <c r="D3075" t="str">
        <f t="shared" si="81"/>
        <v>68-Mie_4</v>
      </c>
      <c r="E3075" t="str">
        <f>VLOOKUP($D3075,metadata!$B$2:$S$500,2,0)</f>
        <v>Shimizu, Ken; Fujisaki, Kenji</v>
      </c>
      <c r="F3075" t="str">
        <f>VLOOKUP($D3075,metadata!$B$2:$S$500,3,0)</f>
        <v>Geographic variation in diapause induction under constant and changing conditions in Helicoverpa armigera</v>
      </c>
      <c r="G3075" t="str">
        <f>VLOOKUP($D3075,metadata!$B$2:$S$500,4,0)</f>
        <v>10.1111/j.1570-8703.2006.00483.x</v>
      </c>
      <c r="H3075" t="str">
        <f>VLOOKUP($D3075,metadata!$B$2:$S$500,5,0)</f>
        <v>y</v>
      </c>
      <c r="I3075" t="str">
        <f>VLOOKUP($D3075,metadata!$B$2:$S$500,6,0)</f>
        <v>a</v>
      </c>
      <c r="J3075" t="str">
        <f>VLOOKUP($D3075,metadata!$B$2:$S$500,7,0)</f>
        <v>i</v>
      </c>
      <c r="K3075">
        <f>VLOOKUP($D3075,metadata!$B$2:$S$500,8,0)</f>
        <v>3</v>
      </c>
      <c r="L3075">
        <f>VLOOKUP($D3075,metadata!$B$2:$S$500,9,0)</f>
        <v>5</v>
      </c>
      <c r="M3075" t="str">
        <f>VLOOKUP($D3075,metadata!$B$2:$S$500,10,0)</f>
        <v/>
      </c>
      <c r="N3075" t="str">
        <f>VLOOKUP($D3075,metadata!$B$2:$S$500,11,0)</f>
        <v>helicoverpa armigeria</v>
      </c>
      <c r="O3075" t="str">
        <f>VLOOKUP($D3075,metadata!$B$2:$S$500,12,0)</f>
        <v>lepidoptera</v>
      </c>
      <c r="P3075" t="str">
        <f>VLOOKUP($D3075,metadata!$B$2:$S$500,13,0)</f>
        <v>Mie_4</v>
      </c>
      <c r="Q3075">
        <f>VLOOKUP($D3075,metadata!$B$2:$S$500,14,0)</f>
        <v>34.766666666666701</v>
      </c>
      <c r="R3075">
        <f>VLOOKUP($D3075,metadata!$B$2:$S$500,15,0)</f>
        <v>136.433333333333</v>
      </c>
      <c r="S3075" t="str">
        <f>VLOOKUP($D3075,metadata!$B$2:$S$500,16,0)</f>
        <v/>
      </c>
      <c r="T3075" t="str">
        <f>VLOOKUP($D3075,metadata!$B$2:$S$500,17,0)</f>
        <v/>
      </c>
      <c r="U3075" t="str">
        <f>VLOOKUP($D3075,metadata!$B$2:$S$500,18,0)</f>
        <v/>
      </c>
      <c r="V3075">
        <f>VLOOKUP($D3075,metadata!$B$2:$Z$500,19,0)</f>
        <v>120</v>
      </c>
      <c r="W3075" t="str">
        <f>VLOOKUP($D3075,metadata!$B$2:$Z$500,20,0)</f>
        <v>pop average</v>
      </c>
      <c r="X3075" t="str">
        <f>VLOOKUP($D3075,metadata!$B$2:$Z$500,21,0)</f>
        <v/>
      </c>
      <c r="Y3075">
        <f>VLOOKUP($D3075,metadata!$B$2:$Z$500,22,0)</f>
        <v>68</v>
      </c>
      <c r="Z3075" t="str">
        <f>VLOOKUP($D3075,metadata!$B$2:$Z$500,23,0)</f>
        <v/>
      </c>
      <c r="AA3075" t="str">
        <f>VLOOKUP($D3075,metadata!$B$2:$Z$500,24,0)</f>
        <v/>
      </c>
      <c r="AB3075" t="str">
        <f>VLOOKUP($D3075,metadata!$B$2:$Z$500,25,0)</f>
        <v/>
      </c>
      <c r="AC3075">
        <v>13.9912052935756</v>
      </c>
      <c r="AD3075">
        <v>27.883407320546102</v>
      </c>
      <c r="AF3075">
        <f>IF(AE3075="",V3075,AE3075)</f>
        <v>120</v>
      </c>
      <c r="AG3075">
        <v>14</v>
      </c>
      <c r="AH3075">
        <v>2006</v>
      </c>
      <c r="AI3075" t="s">
        <v>38</v>
      </c>
      <c r="AJ3075" t="s">
        <v>38</v>
      </c>
    </row>
    <row r="3076" spans="3:36" x14ac:dyDescent="0.3">
      <c r="C3076">
        <v>3076</v>
      </c>
      <c r="D3076" t="str">
        <f t="shared" si="81"/>
        <v>68-Mie_4</v>
      </c>
      <c r="E3076" t="str">
        <f>VLOOKUP($D3076,metadata!$B$2:$S$500,2,0)</f>
        <v>Shimizu, Ken; Fujisaki, Kenji</v>
      </c>
      <c r="F3076" t="str">
        <f>VLOOKUP($D3076,metadata!$B$2:$S$500,3,0)</f>
        <v>Geographic variation in diapause induction under constant and changing conditions in Helicoverpa armigera</v>
      </c>
      <c r="G3076" t="str">
        <f>VLOOKUP($D3076,metadata!$B$2:$S$500,4,0)</f>
        <v>10.1111/j.1570-8703.2006.00483.x</v>
      </c>
      <c r="H3076" t="str">
        <f>VLOOKUP($D3076,metadata!$B$2:$S$500,5,0)</f>
        <v>y</v>
      </c>
      <c r="I3076" t="str">
        <f>VLOOKUP($D3076,metadata!$B$2:$S$500,6,0)</f>
        <v>a</v>
      </c>
      <c r="J3076" t="str">
        <f>VLOOKUP($D3076,metadata!$B$2:$S$500,7,0)</f>
        <v>i</v>
      </c>
      <c r="K3076">
        <f>VLOOKUP($D3076,metadata!$B$2:$S$500,8,0)</f>
        <v>3</v>
      </c>
      <c r="L3076">
        <f>VLOOKUP($D3076,metadata!$B$2:$S$500,9,0)</f>
        <v>5</v>
      </c>
      <c r="M3076" t="str">
        <f>VLOOKUP($D3076,metadata!$B$2:$S$500,10,0)</f>
        <v/>
      </c>
      <c r="N3076" t="str">
        <f>VLOOKUP($D3076,metadata!$B$2:$S$500,11,0)</f>
        <v>helicoverpa armigeria</v>
      </c>
      <c r="O3076" t="str">
        <f>VLOOKUP($D3076,metadata!$B$2:$S$500,12,0)</f>
        <v>lepidoptera</v>
      </c>
      <c r="P3076" t="str">
        <f>VLOOKUP($D3076,metadata!$B$2:$S$500,13,0)</f>
        <v>Mie_4</v>
      </c>
      <c r="Q3076">
        <f>VLOOKUP($D3076,metadata!$B$2:$S$500,14,0)</f>
        <v>34.766666666666701</v>
      </c>
      <c r="R3076">
        <f>VLOOKUP($D3076,metadata!$B$2:$S$500,15,0)</f>
        <v>136.433333333333</v>
      </c>
      <c r="S3076" t="str">
        <f>VLOOKUP($D3076,metadata!$B$2:$S$500,16,0)</f>
        <v/>
      </c>
      <c r="T3076" t="str">
        <f>VLOOKUP($D3076,metadata!$B$2:$S$500,17,0)</f>
        <v/>
      </c>
      <c r="U3076" t="str">
        <f>VLOOKUP($D3076,metadata!$B$2:$S$500,18,0)</f>
        <v/>
      </c>
      <c r="V3076">
        <f>VLOOKUP($D3076,metadata!$B$2:$Z$500,19,0)</f>
        <v>120</v>
      </c>
      <c r="W3076" t="str">
        <f>VLOOKUP($D3076,metadata!$B$2:$Z$500,20,0)</f>
        <v>pop average</v>
      </c>
      <c r="X3076" t="str">
        <f>VLOOKUP($D3076,metadata!$B$2:$Z$500,21,0)</f>
        <v/>
      </c>
      <c r="Y3076">
        <f>VLOOKUP($D3076,metadata!$B$2:$Z$500,22,0)</f>
        <v>68</v>
      </c>
      <c r="Z3076" t="str">
        <f>VLOOKUP($D3076,metadata!$B$2:$Z$500,23,0)</f>
        <v/>
      </c>
      <c r="AA3076" t="str">
        <f>VLOOKUP($D3076,metadata!$B$2:$Z$500,24,0)</f>
        <v/>
      </c>
      <c r="AB3076" t="str">
        <f>VLOOKUP($D3076,metadata!$B$2:$Z$500,25,0)</f>
        <v/>
      </c>
      <c r="AC3076">
        <v>14.995309489906999</v>
      </c>
      <c r="AD3076">
        <v>61.537817237624601</v>
      </c>
      <c r="AF3076">
        <f>IF(AE3076="",V3076,AE3076)</f>
        <v>120</v>
      </c>
      <c r="AG3076">
        <v>15</v>
      </c>
      <c r="AH3076">
        <v>2006</v>
      </c>
      <c r="AI3076" t="s">
        <v>38</v>
      </c>
      <c r="AJ3076" t="s">
        <v>38</v>
      </c>
    </row>
    <row r="3077" spans="3:36" x14ac:dyDescent="0.3">
      <c r="C3077">
        <v>3077</v>
      </c>
      <c r="D3077" t="str">
        <f t="shared" si="81"/>
        <v>68-okinawa_9</v>
      </c>
      <c r="E3077" t="str">
        <f>VLOOKUP($D3077,metadata!$B$2:$S$500,2,0)</f>
        <v>Shimizu, Ken; Fujisaki, Kenji</v>
      </c>
      <c r="F3077" t="str">
        <f>VLOOKUP($D3077,metadata!$B$2:$S$500,3,0)</f>
        <v>Geographic variation in diapause induction under constant and changing conditions in Helicoverpa armigera</v>
      </c>
      <c r="G3077" t="str">
        <f>VLOOKUP($D3077,metadata!$B$2:$S$500,4,0)</f>
        <v>10.1111/j.1570-8703.2006.00483.x</v>
      </c>
      <c r="H3077" t="str">
        <f>VLOOKUP($D3077,metadata!$B$2:$S$500,5,0)</f>
        <v>y</v>
      </c>
      <c r="I3077" t="str">
        <f>VLOOKUP($D3077,metadata!$B$2:$S$500,6,0)</f>
        <v>a</v>
      </c>
      <c r="J3077" t="str">
        <f>VLOOKUP($D3077,metadata!$B$2:$S$500,7,0)</f>
        <v>i</v>
      </c>
      <c r="K3077">
        <f>VLOOKUP($D3077,metadata!$B$2:$S$500,8,0)</f>
        <v>3</v>
      </c>
      <c r="L3077">
        <f>VLOOKUP($D3077,metadata!$B$2:$S$500,9,0)</f>
        <v>4</v>
      </c>
      <c r="M3077" t="str">
        <f>VLOOKUP($D3077,metadata!$B$2:$S$500,10,0)</f>
        <v/>
      </c>
      <c r="N3077" t="str">
        <f>VLOOKUP($D3077,metadata!$B$2:$S$500,11,0)</f>
        <v>helicoverpa armigeria</v>
      </c>
      <c r="O3077" t="str">
        <f>VLOOKUP($D3077,metadata!$B$2:$S$500,12,0)</f>
        <v>lepidoptera</v>
      </c>
      <c r="P3077" t="str">
        <f>VLOOKUP($D3077,metadata!$B$2:$S$500,13,0)</f>
        <v>okinawa_9</v>
      </c>
      <c r="Q3077">
        <f>VLOOKUP($D3077,metadata!$B$2:$S$500,14,0)</f>
        <v>26.3333333333333</v>
      </c>
      <c r="R3077">
        <f>VLOOKUP($D3077,metadata!$B$2:$S$500,15,0)</f>
        <v>127.866666666667</v>
      </c>
      <c r="S3077" t="str">
        <f>VLOOKUP($D3077,metadata!$B$2:$S$500,16,0)</f>
        <v/>
      </c>
      <c r="T3077" t="str">
        <f>VLOOKUP($D3077,metadata!$B$2:$S$500,17,0)</f>
        <v/>
      </c>
      <c r="U3077" t="str">
        <f>VLOOKUP($D3077,metadata!$B$2:$S$500,18,0)</f>
        <v/>
      </c>
      <c r="V3077">
        <f>VLOOKUP($D3077,metadata!$B$2:$Z$500,19,0)</f>
        <v>60</v>
      </c>
      <c r="W3077" t="str">
        <f>VLOOKUP($D3077,metadata!$B$2:$Z$500,20,0)</f>
        <v>pop average</v>
      </c>
      <c r="X3077" t="str">
        <f>VLOOKUP($D3077,metadata!$B$2:$Z$500,21,0)</f>
        <v/>
      </c>
      <c r="Y3077">
        <f>VLOOKUP($D3077,metadata!$B$2:$Z$500,22,0)</f>
        <v>68</v>
      </c>
      <c r="Z3077" t="str">
        <f>VLOOKUP($D3077,metadata!$B$2:$Z$500,23,0)</f>
        <v/>
      </c>
      <c r="AA3077" t="str">
        <f>VLOOKUP($D3077,metadata!$B$2:$Z$500,24,0)</f>
        <v/>
      </c>
      <c r="AB3077" t="str">
        <f>VLOOKUP($D3077,metadata!$B$2:$Z$500,25,0)</f>
        <v/>
      </c>
      <c r="AC3077">
        <v>11.9756260100294</v>
      </c>
      <c r="AD3077">
        <v>100.41317494960199</v>
      </c>
      <c r="AF3077">
        <f>IF(AE3077="",V3077,AE3077)</f>
        <v>60</v>
      </c>
      <c r="AG3077">
        <v>12</v>
      </c>
      <c r="AH3077">
        <v>2006</v>
      </c>
      <c r="AI3077" t="s">
        <v>38</v>
      </c>
      <c r="AJ3077" t="s">
        <v>38</v>
      </c>
    </row>
    <row r="3078" spans="3:36" x14ac:dyDescent="0.3">
      <c r="C3078">
        <v>3078</v>
      </c>
      <c r="D3078" t="str">
        <f t="shared" si="81"/>
        <v>68-okinawa_9</v>
      </c>
      <c r="E3078" t="str">
        <f>VLOOKUP($D3078,metadata!$B$2:$S$500,2,0)</f>
        <v>Shimizu, Ken; Fujisaki, Kenji</v>
      </c>
      <c r="F3078" t="str">
        <f>VLOOKUP($D3078,metadata!$B$2:$S$500,3,0)</f>
        <v>Geographic variation in diapause induction under constant and changing conditions in Helicoverpa armigera</v>
      </c>
      <c r="G3078" t="str">
        <f>VLOOKUP($D3078,metadata!$B$2:$S$500,4,0)</f>
        <v>10.1111/j.1570-8703.2006.00483.x</v>
      </c>
      <c r="H3078" t="str">
        <f>VLOOKUP($D3078,metadata!$B$2:$S$500,5,0)</f>
        <v>y</v>
      </c>
      <c r="I3078" t="str">
        <f>VLOOKUP($D3078,metadata!$B$2:$S$500,6,0)</f>
        <v>a</v>
      </c>
      <c r="J3078" t="str">
        <f>VLOOKUP($D3078,metadata!$B$2:$S$500,7,0)</f>
        <v>i</v>
      </c>
      <c r="K3078">
        <f>VLOOKUP($D3078,metadata!$B$2:$S$500,8,0)</f>
        <v>3</v>
      </c>
      <c r="L3078">
        <f>VLOOKUP($D3078,metadata!$B$2:$S$500,9,0)</f>
        <v>4</v>
      </c>
      <c r="M3078" t="str">
        <f>VLOOKUP($D3078,metadata!$B$2:$S$500,10,0)</f>
        <v/>
      </c>
      <c r="N3078" t="str">
        <f>VLOOKUP($D3078,metadata!$B$2:$S$500,11,0)</f>
        <v>helicoverpa armigeria</v>
      </c>
      <c r="O3078" t="str">
        <f>VLOOKUP($D3078,metadata!$B$2:$S$500,12,0)</f>
        <v>lepidoptera</v>
      </c>
      <c r="P3078" t="str">
        <f>VLOOKUP($D3078,metadata!$B$2:$S$500,13,0)</f>
        <v>okinawa_9</v>
      </c>
      <c r="Q3078">
        <f>VLOOKUP($D3078,metadata!$B$2:$S$500,14,0)</f>
        <v>26.3333333333333</v>
      </c>
      <c r="R3078">
        <f>VLOOKUP($D3078,metadata!$B$2:$S$500,15,0)</f>
        <v>127.866666666667</v>
      </c>
      <c r="S3078" t="str">
        <f>VLOOKUP($D3078,metadata!$B$2:$S$500,16,0)</f>
        <v/>
      </c>
      <c r="T3078" t="str">
        <f>VLOOKUP($D3078,metadata!$B$2:$S$500,17,0)</f>
        <v/>
      </c>
      <c r="U3078" t="str">
        <f>VLOOKUP($D3078,metadata!$B$2:$S$500,18,0)</f>
        <v/>
      </c>
      <c r="V3078">
        <f>VLOOKUP($D3078,metadata!$B$2:$Z$500,19,0)</f>
        <v>60</v>
      </c>
      <c r="W3078" t="str">
        <f>VLOOKUP($D3078,metadata!$B$2:$Z$500,20,0)</f>
        <v>pop average</v>
      </c>
      <c r="X3078" t="str">
        <f>VLOOKUP($D3078,metadata!$B$2:$Z$500,21,0)</f>
        <v/>
      </c>
      <c r="Y3078">
        <f>VLOOKUP($D3078,metadata!$B$2:$Z$500,22,0)</f>
        <v>68</v>
      </c>
      <c r="Z3078" t="str">
        <f>VLOOKUP($D3078,metadata!$B$2:$Z$500,23,0)</f>
        <v/>
      </c>
      <c r="AA3078" t="str">
        <f>VLOOKUP($D3078,metadata!$B$2:$Z$500,24,0)</f>
        <v/>
      </c>
      <c r="AB3078" t="str">
        <f>VLOOKUP($D3078,metadata!$B$2:$Z$500,25,0)</f>
        <v/>
      </c>
      <c r="AC3078">
        <v>12.9922363094147</v>
      </c>
      <c r="AD3078">
        <v>64.208719990670204</v>
      </c>
      <c r="AF3078">
        <f>IF(AE3078="",V3078,AE3078)</f>
        <v>60</v>
      </c>
      <c r="AG3078">
        <v>13</v>
      </c>
      <c r="AH3078">
        <v>2006</v>
      </c>
      <c r="AI3078" t="s">
        <v>38</v>
      </c>
      <c r="AJ3078" t="s">
        <v>38</v>
      </c>
    </row>
    <row r="3079" spans="3:36" x14ac:dyDescent="0.3">
      <c r="C3079">
        <v>3079</v>
      </c>
      <c r="D3079" t="str">
        <f t="shared" si="81"/>
        <v>68-okinawa_9</v>
      </c>
      <c r="E3079" t="str">
        <f>VLOOKUP($D3079,metadata!$B$2:$S$500,2,0)</f>
        <v>Shimizu, Ken; Fujisaki, Kenji</v>
      </c>
      <c r="F3079" t="str">
        <f>VLOOKUP($D3079,metadata!$B$2:$S$500,3,0)</f>
        <v>Geographic variation in diapause induction under constant and changing conditions in Helicoverpa armigera</v>
      </c>
      <c r="G3079" t="str">
        <f>VLOOKUP($D3079,metadata!$B$2:$S$500,4,0)</f>
        <v>10.1111/j.1570-8703.2006.00483.x</v>
      </c>
      <c r="H3079" t="str">
        <f>VLOOKUP($D3079,metadata!$B$2:$S$500,5,0)</f>
        <v>y</v>
      </c>
      <c r="I3079" t="str">
        <f>VLOOKUP($D3079,metadata!$B$2:$S$500,6,0)</f>
        <v>a</v>
      </c>
      <c r="J3079" t="str">
        <f>VLOOKUP($D3079,metadata!$B$2:$S$500,7,0)</f>
        <v>i</v>
      </c>
      <c r="K3079">
        <f>VLOOKUP($D3079,metadata!$B$2:$S$500,8,0)</f>
        <v>3</v>
      </c>
      <c r="L3079">
        <f>VLOOKUP($D3079,metadata!$B$2:$S$500,9,0)</f>
        <v>4</v>
      </c>
      <c r="M3079" t="str">
        <f>VLOOKUP($D3079,metadata!$B$2:$S$500,10,0)</f>
        <v/>
      </c>
      <c r="N3079" t="str">
        <f>VLOOKUP($D3079,metadata!$B$2:$S$500,11,0)</f>
        <v>helicoverpa armigeria</v>
      </c>
      <c r="O3079" t="str">
        <f>VLOOKUP($D3079,metadata!$B$2:$S$500,12,0)</f>
        <v>lepidoptera</v>
      </c>
      <c r="P3079" t="str">
        <f>VLOOKUP($D3079,metadata!$B$2:$S$500,13,0)</f>
        <v>okinawa_9</v>
      </c>
      <c r="Q3079">
        <f>VLOOKUP($D3079,metadata!$B$2:$S$500,14,0)</f>
        <v>26.3333333333333</v>
      </c>
      <c r="R3079">
        <f>VLOOKUP($D3079,metadata!$B$2:$S$500,15,0)</f>
        <v>127.866666666667</v>
      </c>
      <c r="S3079" t="str">
        <f>VLOOKUP($D3079,metadata!$B$2:$S$500,16,0)</f>
        <v/>
      </c>
      <c r="T3079" t="str">
        <f>VLOOKUP($D3079,metadata!$B$2:$S$500,17,0)</f>
        <v/>
      </c>
      <c r="U3079" t="str">
        <f>VLOOKUP($D3079,metadata!$B$2:$S$500,18,0)</f>
        <v/>
      </c>
      <c r="V3079">
        <f>VLOOKUP($D3079,metadata!$B$2:$Z$500,19,0)</f>
        <v>60</v>
      </c>
      <c r="W3079" t="str">
        <f>VLOOKUP($D3079,metadata!$B$2:$Z$500,20,0)</f>
        <v>pop average</v>
      </c>
      <c r="X3079" t="str">
        <f>VLOOKUP($D3079,metadata!$B$2:$Z$500,21,0)</f>
        <v/>
      </c>
      <c r="Y3079">
        <f>VLOOKUP($D3079,metadata!$B$2:$Z$500,22,0)</f>
        <v>68</v>
      </c>
      <c r="Z3079" t="str">
        <f>VLOOKUP($D3079,metadata!$B$2:$Z$500,23,0)</f>
        <v/>
      </c>
      <c r="AA3079" t="str">
        <f>VLOOKUP($D3079,metadata!$B$2:$Z$500,24,0)</f>
        <v/>
      </c>
      <c r="AB3079" t="str">
        <f>VLOOKUP($D3079,metadata!$B$2:$Z$500,25,0)</f>
        <v/>
      </c>
      <c r="AC3079">
        <v>13.991919764090399</v>
      </c>
      <c r="AD3079">
        <v>66.804391649867497</v>
      </c>
      <c r="AF3079">
        <f>IF(AE3079="",V3079,AE3079)</f>
        <v>60</v>
      </c>
      <c r="AG3079">
        <v>14</v>
      </c>
      <c r="AH3079">
        <v>2006</v>
      </c>
      <c r="AI3079" t="s">
        <v>38</v>
      </c>
      <c r="AJ3079" t="s">
        <v>38</v>
      </c>
    </row>
    <row r="3080" spans="3:36" x14ac:dyDescent="0.3">
      <c r="C3080">
        <v>3080</v>
      </c>
      <c r="D3080" t="str">
        <f t="shared" si="81"/>
        <v>68-okinawa_9</v>
      </c>
      <c r="E3080" t="str">
        <f>VLOOKUP($D3080,metadata!$B$2:$S$500,2,0)</f>
        <v>Shimizu, Ken; Fujisaki, Kenji</v>
      </c>
      <c r="F3080" t="str">
        <f>VLOOKUP($D3080,metadata!$B$2:$S$500,3,0)</f>
        <v>Geographic variation in diapause induction under constant and changing conditions in Helicoverpa armigera</v>
      </c>
      <c r="G3080" t="str">
        <f>VLOOKUP($D3080,metadata!$B$2:$S$500,4,0)</f>
        <v>10.1111/j.1570-8703.2006.00483.x</v>
      </c>
      <c r="H3080" t="str">
        <f>VLOOKUP($D3080,metadata!$B$2:$S$500,5,0)</f>
        <v>y</v>
      </c>
      <c r="I3080" t="str">
        <f>VLOOKUP($D3080,metadata!$B$2:$S$500,6,0)</f>
        <v>a</v>
      </c>
      <c r="J3080" t="str">
        <f>VLOOKUP($D3080,metadata!$B$2:$S$500,7,0)</f>
        <v>i</v>
      </c>
      <c r="K3080">
        <f>VLOOKUP($D3080,metadata!$B$2:$S$500,8,0)</f>
        <v>3</v>
      </c>
      <c r="L3080">
        <f>VLOOKUP($D3080,metadata!$B$2:$S$500,9,0)</f>
        <v>4</v>
      </c>
      <c r="M3080" t="str">
        <f>VLOOKUP($D3080,metadata!$B$2:$S$500,10,0)</f>
        <v/>
      </c>
      <c r="N3080" t="str">
        <f>VLOOKUP($D3080,metadata!$B$2:$S$500,11,0)</f>
        <v>helicoverpa armigeria</v>
      </c>
      <c r="O3080" t="str">
        <f>VLOOKUP($D3080,metadata!$B$2:$S$500,12,0)</f>
        <v>lepidoptera</v>
      </c>
      <c r="P3080" t="str">
        <f>VLOOKUP($D3080,metadata!$B$2:$S$500,13,0)</f>
        <v>okinawa_9</v>
      </c>
      <c r="Q3080">
        <f>VLOOKUP($D3080,metadata!$B$2:$S$500,14,0)</f>
        <v>26.3333333333333</v>
      </c>
      <c r="R3080">
        <f>VLOOKUP($D3080,metadata!$B$2:$S$500,15,0)</f>
        <v>127.866666666667</v>
      </c>
      <c r="S3080" t="str">
        <f>VLOOKUP($D3080,metadata!$B$2:$S$500,16,0)</f>
        <v/>
      </c>
      <c r="T3080" t="str">
        <f>VLOOKUP($D3080,metadata!$B$2:$S$500,17,0)</f>
        <v/>
      </c>
      <c r="U3080" t="str">
        <f>VLOOKUP($D3080,metadata!$B$2:$S$500,18,0)</f>
        <v/>
      </c>
      <c r="V3080">
        <f>VLOOKUP($D3080,metadata!$B$2:$Z$500,19,0)</f>
        <v>60</v>
      </c>
      <c r="W3080" t="str">
        <f>VLOOKUP($D3080,metadata!$B$2:$Z$500,20,0)</f>
        <v>pop average</v>
      </c>
      <c r="X3080" t="str">
        <f>VLOOKUP($D3080,metadata!$B$2:$Z$500,21,0)</f>
        <v/>
      </c>
      <c r="Y3080">
        <f>VLOOKUP($D3080,metadata!$B$2:$Z$500,22,0)</f>
        <v>68</v>
      </c>
      <c r="Z3080" t="str">
        <f>VLOOKUP($D3080,metadata!$B$2:$Z$500,23,0)</f>
        <v/>
      </c>
      <c r="AA3080" t="str">
        <f>VLOOKUP($D3080,metadata!$B$2:$Z$500,24,0)</f>
        <v/>
      </c>
      <c r="AB3080" t="str">
        <f>VLOOKUP($D3080,metadata!$B$2:$Z$500,25,0)</f>
        <v/>
      </c>
      <c r="AC3080">
        <v>15.006197624244001</v>
      </c>
      <c r="AD3080">
        <v>49.725938390283702</v>
      </c>
      <c r="AF3080">
        <f>IF(AE3080="",V3080,AE3080)</f>
        <v>60</v>
      </c>
      <c r="AG3080">
        <v>15</v>
      </c>
      <c r="AH3080">
        <v>2006</v>
      </c>
      <c r="AI3080" t="s">
        <v>38</v>
      </c>
      <c r="AJ3080" t="s">
        <v>38</v>
      </c>
    </row>
    <row r="3081" spans="3:36" x14ac:dyDescent="0.3">
      <c r="C3081">
        <v>3081</v>
      </c>
      <c r="D3081" t="str">
        <f t="shared" si="81"/>
        <v>69-</v>
      </c>
      <c r="E3081" t="str">
        <f>VLOOKUP($D3081,metadata!$B$2:$S$500,2,0)</f>
        <v>SIMS, SR</v>
      </c>
      <c r="F3081" t="str">
        <f>VLOOKUP($D3081,metadata!$B$2:$S$500,3,0)</f>
        <v>LARVAL DIAPAUSE IN THE EASTERN TREE-HOLE MOSQUITO, AEDES-TRISERIATUS - LATITUDINAL VARIATION IN INDUCTION AND INTENSITY</v>
      </c>
      <c r="G3081" t="str">
        <f>VLOOKUP($D3081,metadata!$B$2:$S$500,4,0)</f>
        <v>10.1093/aesa/75.2.195</v>
      </c>
      <c r="H3081" t="str">
        <f>VLOOKUP($D3081,metadata!$B$2:$S$500,5,0)</f>
        <v>y</v>
      </c>
      <c r="I3081" t="str">
        <f>VLOOKUP($D3081,metadata!$B$2:$S$500,6,0)</f>
        <v>a</v>
      </c>
      <c r="J3081" t="str">
        <f>VLOOKUP($D3081,metadata!$B$2:$S$500,7,0)</f>
        <v>i</v>
      </c>
      <c r="K3081">
        <f>VLOOKUP($D3081,metadata!$B$2:$S$500,8,0)</f>
        <v>8</v>
      </c>
      <c r="L3081">
        <f>VLOOKUP($D3081,metadata!$B$2:$S$500,9,0)</f>
        <v>3</v>
      </c>
      <c r="M3081" t="str">
        <f>VLOOKUP($D3081,metadata!$B$2:$S$500,10,0)</f>
        <v/>
      </c>
      <c r="N3081" t="str">
        <f>VLOOKUP($D3081,metadata!$B$2:$S$500,11,0)</f>
        <v/>
      </c>
      <c r="O3081" t="str">
        <f>VLOOKUP($D3081,metadata!$B$2:$S$500,12,0)</f>
        <v/>
      </c>
      <c r="P3081" t="str">
        <f>VLOOKUP($D3081,metadata!$B$2:$S$500,13,0)</f>
        <v/>
      </c>
      <c r="Q3081" t="str">
        <f>VLOOKUP($D3081,metadata!$B$2:$S$500,14,0)</f>
        <v/>
      </c>
      <c r="R3081" t="str">
        <f>VLOOKUP($D3081,metadata!$B$2:$S$500,15,0)</f>
        <v/>
      </c>
      <c r="S3081" t="str">
        <f>VLOOKUP($D3081,metadata!$B$2:$S$500,16,0)</f>
        <v/>
      </c>
      <c r="T3081" t="str">
        <f>VLOOKUP($D3081,metadata!$B$2:$S$500,17,0)</f>
        <v/>
      </c>
      <c r="U3081" t="str">
        <f>VLOOKUP($D3081,metadata!$B$2:$S$500,18,0)</f>
        <v/>
      </c>
      <c r="V3081" t="str">
        <f>VLOOKUP($D3081,metadata!$B$2:$Z$500,19,0)</f>
        <v/>
      </c>
      <c r="W3081" t="str">
        <f>VLOOKUP($D3081,metadata!$B$2:$Z$500,20,0)</f>
        <v/>
      </c>
      <c r="X3081" t="str">
        <f>VLOOKUP($D3081,metadata!$B$2:$Z$500,21,0)</f>
        <v/>
      </c>
      <c r="Y3081" t="str">
        <f>VLOOKUP($D3081,metadata!$B$2:$Z$500,22,0)</f>
        <v/>
      </c>
      <c r="Z3081" t="str">
        <f>VLOOKUP($D3081,metadata!$B$2:$Z$500,23,0)</f>
        <v/>
      </c>
      <c r="AA3081" t="str">
        <f>VLOOKUP($D3081,metadata!$B$2:$Z$500,24,0)</f>
        <v/>
      </c>
      <c r="AB3081" t="str">
        <f>VLOOKUP($D3081,metadata!$B$2:$Z$500,25,0)</f>
        <v>metadata not recorded because 3 dls only</v>
      </c>
      <c r="AF3081" t="str">
        <f>IF(AE3081="",V3081,AE3081)</f>
        <v/>
      </c>
    </row>
    <row r="3082" spans="3:36" x14ac:dyDescent="0.3">
      <c r="C3082">
        <v>3082</v>
      </c>
      <c r="D3082" t="str">
        <f t="shared" si="81"/>
        <v>69-</v>
      </c>
      <c r="E3082" t="str">
        <f>VLOOKUP($D3082,metadata!$B$2:$S$500,2,0)</f>
        <v>SIMS, SR</v>
      </c>
      <c r="F3082" t="str">
        <f>VLOOKUP($D3082,metadata!$B$2:$S$500,3,0)</f>
        <v>LARVAL DIAPAUSE IN THE EASTERN TREE-HOLE MOSQUITO, AEDES-TRISERIATUS - LATITUDINAL VARIATION IN INDUCTION AND INTENSITY</v>
      </c>
      <c r="G3082" t="str">
        <f>VLOOKUP($D3082,metadata!$B$2:$S$500,4,0)</f>
        <v>10.1093/aesa/75.2.195</v>
      </c>
      <c r="H3082" t="str">
        <f>VLOOKUP($D3082,metadata!$B$2:$S$500,5,0)</f>
        <v>y</v>
      </c>
      <c r="I3082" t="str">
        <f>VLOOKUP($D3082,metadata!$B$2:$S$500,6,0)</f>
        <v>a</v>
      </c>
      <c r="J3082" t="str">
        <f>VLOOKUP($D3082,metadata!$B$2:$S$500,7,0)</f>
        <v>i</v>
      </c>
      <c r="K3082">
        <f>VLOOKUP($D3082,metadata!$B$2:$S$500,8,0)</f>
        <v>8</v>
      </c>
      <c r="L3082">
        <f>VLOOKUP($D3082,metadata!$B$2:$S$500,9,0)</f>
        <v>3</v>
      </c>
      <c r="M3082" t="str">
        <f>VLOOKUP($D3082,metadata!$B$2:$S$500,10,0)</f>
        <v/>
      </c>
      <c r="N3082" t="str">
        <f>VLOOKUP($D3082,metadata!$B$2:$S$500,11,0)</f>
        <v/>
      </c>
      <c r="O3082" t="str">
        <f>VLOOKUP($D3082,metadata!$B$2:$S$500,12,0)</f>
        <v/>
      </c>
      <c r="P3082" t="str">
        <f>VLOOKUP($D3082,metadata!$B$2:$S$500,13,0)</f>
        <v/>
      </c>
      <c r="Q3082" t="str">
        <f>VLOOKUP($D3082,metadata!$B$2:$S$500,14,0)</f>
        <v/>
      </c>
      <c r="R3082" t="str">
        <f>VLOOKUP($D3082,metadata!$B$2:$S$500,15,0)</f>
        <v/>
      </c>
      <c r="S3082" t="str">
        <f>VLOOKUP($D3082,metadata!$B$2:$S$500,16,0)</f>
        <v/>
      </c>
      <c r="T3082" t="str">
        <f>VLOOKUP($D3082,metadata!$B$2:$S$500,17,0)</f>
        <v/>
      </c>
      <c r="U3082" t="str">
        <f>VLOOKUP($D3082,metadata!$B$2:$S$500,18,0)</f>
        <v/>
      </c>
      <c r="V3082" t="str">
        <f>VLOOKUP($D3082,metadata!$B$2:$Z$500,19,0)</f>
        <v/>
      </c>
      <c r="W3082" t="str">
        <f>VLOOKUP($D3082,metadata!$B$2:$Z$500,20,0)</f>
        <v/>
      </c>
      <c r="X3082" t="str">
        <f>VLOOKUP($D3082,metadata!$B$2:$Z$500,21,0)</f>
        <v/>
      </c>
      <c r="Y3082" t="str">
        <f>VLOOKUP($D3082,metadata!$B$2:$Z$500,22,0)</f>
        <v/>
      </c>
      <c r="Z3082" t="str">
        <f>VLOOKUP($D3082,metadata!$B$2:$Z$500,23,0)</f>
        <v/>
      </c>
      <c r="AA3082" t="str">
        <f>VLOOKUP($D3082,metadata!$B$2:$Z$500,24,0)</f>
        <v/>
      </c>
      <c r="AB3082" t="str">
        <f>VLOOKUP($D3082,metadata!$B$2:$Z$500,25,0)</f>
        <v>metadata not recorded because 3 dls only</v>
      </c>
      <c r="AF3082" t="str">
        <f>IF(AE3082="",V3082,AE3082)</f>
        <v/>
      </c>
    </row>
    <row r="3083" spans="3:36" x14ac:dyDescent="0.3">
      <c r="C3083">
        <v>3083</v>
      </c>
      <c r="D3083" t="str">
        <f t="shared" ref="D3083:D3100" si="82">VLOOKUP(C3083,$A$1:$B$500,2)</f>
        <v>69-</v>
      </c>
      <c r="E3083" t="str">
        <f>VLOOKUP($D3083,metadata!$B$2:$S$500,2,0)</f>
        <v>SIMS, SR</v>
      </c>
      <c r="F3083" t="str">
        <f>VLOOKUP($D3083,metadata!$B$2:$S$500,3,0)</f>
        <v>LARVAL DIAPAUSE IN THE EASTERN TREE-HOLE MOSQUITO, AEDES-TRISERIATUS - LATITUDINAL VARIATION IN INDUCTION AND INTENSITY</v>
      </c>
      <c r="G3083" t="str">
        <f>VLOOKUP($D3083,metadata!$B$2:$S$500,4,0)</f>
        <v>10.1093/aesa/75.2.195</v>
      </c>
      <c r="H3083" t="str">
        <f>VLOOKUP($D3083,metadata!$B$2:$S$500,5,0)</f>
        <v>y</v>
      </c>
      <c r="I3083" t="str">
        <f>VLOOKUP($D3083,metadata!$B$2:$S$500,6,0)</f>
        <v>a</v>
      </c>
      <c r="J3083" t="str">
        <f>VLOOKUP($D3083,metadata!$B$2:$S$500,7,0)</f>
        <v>i</v>
      </c>
      <c r="K3083">
        <f>VLOOKUP($D3083,metadata!$B$2:$S$500,8,0)</f>
        <v>8</v>
      </c>
      <c r="L3083">
        <f>VLOOKUP($D3083,metadata!$B$2:$S$500,9,0)</f>
        <v>3</v>
      </c>
      <c r="M3083" t="str">
        <f>VLOOKUP($D3083,metadata!$B$2:$S$500,10,0)</f>
        <v/>
      </c>
      <c r="N3083" t="str">
        <f>VLOOKUP($D3083,metadata!$B$2:$S$500,11,0)</f>
        <v/>
      </c>
      <c r="O3083" t="str">
        <f>VLOOKUP($D3083,metadata!$B$2:$S$500,12,0)</f>
        <v/>
      </c>
      <c r="P3083" t="str">
        <f>VLOOKUP($D3083,metadata!$B$2:$S$500,13,0)</f>
        <v/>
      </c>
      <c r="Q3083" t="str">
        <f>VLOOKUP($D3083,metadata!$B$2:$S$500,14,0)</f>
        <v/>
      </c>
      <c r="R3083" t="str">
        <f>VLOOKUP($D3083,metadata!$B$2:$S$500,15,0)</f>
        <v/>
      </c>
      <c r="S3083" t="str">
        <f>VLOOKUP($D3083,metadata!$B$2:$S$500,16,0)</f>
        <v/>
      </c>
      <c r="T3083" t="str">
        <f>VLOOKUP($D3083,metadata!$B$2:$S$500,17,0)</f>
        <v/>
      </c>
      <c r="U3083" t="str">
        <f>VLOOKUP($D3083,metadata!$B$2:$S$500,18,0)</f>
        <v/>
      </c>
      <c r="V3083" t="str">
        <f>VLOOKUP($D3083,metadata!$B$2:$Z$500,19,0)</f>
        <v/>
      </c>
      <c r="W3083" t="str">
        <f>VLOOKUP($D3083,metadata!$B$2:$Z$500,20,0)</f>
        <v/>
      </c>
      <c r="X3083" t="str">
        <f>VLOOKUP($D3083,metadata!$B$2:$Z$500,21,0)</f>
        <v/>
      </c>
      <c r="Y3083" t="str">
        <f>VLOOKUP($D3083,metadata!$B$2:$Z$500,22,0)</f>
        <v/>
      </c>
      <c r="Z3083" t="str">
        <f>VLOOKUP($D3083,metadata!$B$2:$Z$500,23,0)</f>
        <v/>
      </c>
      <c r="AA3083" t="str">
        <f>VLOOKUP($D3083,metadata!$B$2:$Z$500,24,0)</f>
        <v/>
      </c>
      <c r="AB3083" t="str">
        <f>VLOOKUP($D3083,metadata!$B$2:$Z$500,25,0)</f>
        <v>metadata not recorded because 3 dls only</v>
      </c>
      <c r="AF3083" t="str">
        <f>IF(AE3083="",V3083,AE3083)</f>
        <v/>
      </c>
    </row>
    <row r="3084" spans="3:36" x14ac:dyDescent="0.3">
      <c r="C3084">
        <v>3084</v>
      </c>
      <c r="D3084" t="str">
        <f t="shared" si="82"/>
        <v>70-portageville</v>
      </c>
      <c r="E3084" t="str">
        <f>VLOOKUP($D3084,metadata!$B$2:$S$500,2,0)</f>
        <v>TAKEDA, M; CHIPPENDALE, GM</v>
      </c>
      <c r="F3084" t="str">
        <f>VLOOKUP($D3084,metadata!$B$2:$S$500,3,0)</f>
        <v>PHENOLOGICAL ADAPTATIONS OF A COLONIZING INSECT - THE SOUTHWESTERN CORN-BORER, DIATRAEA-GRANDIOSELLA</v>
      </c>
      <c r="G3084" t="str">
        <f>VLOOKUP($D3084,metadata!$B$2:$S$500,4,0)</f>
        <v>10.1007/BF00389019</v>
      </c>
      <c r="H3084" t="str">
        <f>VLOOKUP($D3084,metadata!$B$2:$S$500,5,0)</f>
        <v>y</v>
      </c>
      <c r="I3084" t="str">
        <f>VLOOKUP($D3084,metadata!$B$2:$S$500,6,0)</f>
        <v>a</v>
      </c>
      <c r="J3084" t="str">
        <f>VLOOKUP($D3084,metadata!$B$2:$S$500,7,0)</f>
        <v>i</v>
      </c>
      <c r="K3084">
        <f>VLOOKUP($D3084,metadata!$B$2:$S$500,8,0)</f>
        <v>3</v>
      </c>
      <c r="L3084">
        <f>VLOOKUP($D3084,metadata!$B$2:$S$500,9,0)</f>
        <v>6</v>
      </c>
      <c r="M3084" t="str">
        <f>VLOOKUP($D3084,metadata!$B$2:$S$500,10,0)</f>
        <v/>
      </c>
      <c r="N3084" t="str">
        <f>VLOOKUP($D3084,metadata!$B$2:$S$500,11,0)</f>
        <v>Diatraea grandiosella</v>
      </c>
      <c r="O3084" t="str">
        <f>VLOOKUP($D3084,metadata!$B$2:$S$500,12,0)</f>
        <v>lepidoptera</v>
      </c>
      <c r="P3084" t="str">
        <f>VLOOKUP($D3084,metadata!$B$2:$S$500,13,0)</f>
        <v>portageville</v>
      </c>
      <c r="Q3084">
        <f>VLOOKUP($D3084,metadata!$B$2:$S$500,14,0)</f>
        <v>36.299999999999997</v>
      </c>
      <c r="R3084">
        <f>VLOOKUP($D3084,metadata!$B$2:$S$500,15,0)</f>
        <v>-89.4</v>
      </c>
      <c r="S3084" t="str">
        <f>VLOOKUP($D3084,metadata!$B$2:$S$500,16,0)</f>
        <v/>
      </c>
      <c r="T3084" t="str">
        <f>VLOOKUP($D3084,metadata!$B$2:$S$500,17,0)</f>
        <v/>
      </c>
      <c r="U3084" t="str">
        <f>VLOOKUP($D3084,metadata!$B$2:$S$500,18,0)</f>
        <v/>
      </c>
      <c r="V3084">
        <f>VLOOKUP($D3084,metadata!$B$2:$Z$500,19,0)</f>
        <v>50</v>
      </c>
      <c r="W3084" t="str">
        <f>VLOOKUP($D3084,metadata!$B$2:$Z$500,20,0)</f>
        <v>global average</v>
      </c>
      <c r="X3084" t="str">
        <f>VLOOKUP($D3084,metadata!$B$2:$Z$500,21,0)</f>
        <v/>
      </c>
      <c r="Y3084" t="str">
        <f>VLOOKUP($D3084,metadata!$B$2:$Z$500,22,0)</f>
        <v>t70</v>
      </c>
      <c r="Z3084" t="str">
        <f>VLOOKUP($D3084,metadata!$B$2:$Z$500,23,0)</f>
        <v/>
      </c>
      <c r="AA3084" t="str">
        <f>VLOOKUP($D3084,metadata!$B$2:$Z$500,24,0)</f>
        <v>larval</v>
      </c>
      <c r="AB3084" t="str">
        <f>VLOOKUP($D3084,metadata!$B$2:$Z$500,25,0)</f>
        <v/>
      </c>
      <c r="AC3084">
        <v>14</v>
      </c>
      <c r="AD3084">
        <v>100</v>
      </c>
      <c r="AF3084">
        <f>IF(AE3084="",V3084,AE3084)</f>
        <v>50</v>
      </c>
      <c r="AG3084">
        <v>14</v>
      </c>
      <c r="AH3084">
        <v>1982</v>
      </c>
      <c r="AI3084" t="s">
        <v>37</v>
      </c>
      <c r="AJ3084" t="s">
        <v>37</v>
      </c>
    </row>
    <row r="3085" spans="3:36" x14ac:dyDescent="0.3">
      <c r="C3085">
        <v>3085</v>
      </c>
      <c r="D3085" t="str">
        <f t="shared" si="82"/>
        <v>70-portageville</v>
      </c>
      <c r="E3085" t="str">
        <f>VLOOKUP($D3085,metadata!$B$2:$S$500,2,0)</f>
        <v>TAKEDA, M; CHIPPENDALE, GM</v>
      </c>
      <c r="F3085" t="str">
        <f>VLOOKUP($D3085,metadata!$B$2:$S$500,3,0)</f>
        <v>PHENOLOGICAL ADAPTATIONS OF A COLONIZING INSECT - THE SOUTHWESTERN CORN-BORER, DIATRAEA-GRANDIOSELLA</v>
      </c>
      <c r="G3085" t="str">
        <f>VLOOKUP($D3085,metadata!$B$2:$S$500,4,0)</f>
        <v>10.1007/BF00389019</v>
      </c>
      <c r="H3085" t="str">
        <f>VLOOKUP($D3085,metadata!$B$2:$S$500,5,0)</f>
        <v>y</v>
      </c>
      <c r="I3085" t="str">
        <f>VLOOKUP($D3085,metadata!$B$2:$S$500,6,0)</f>
        <v>a</v>
      </c>
      <c r="J3085" t="str">
        <f>VLOOKUP($D3085,metadata!$B$2:$S$500,7,0)</f>
        <v>i</v>
      </c>
      <c r="K3085">
        <f>VLOOKUP($D3085,metadata!$B$2:$S$500,8,0)</f>
        <v>3</v>
      </c>
      <c r="L3085">
        <f>VLOOKUP($D3085,metadata!$B$2:$S$500,9,0)</f>
        <v>6</v>
      </c>
      <c r="M3085" t="str">
        <f>VLOOKUP($D3085,metadata!$B$2:$S$500,10,0)</f>
        <v/>
      </c>
      <c r="N3085" t="str">
        <f>VLOOKUP($D3085,metadata!$B$2:$S$500,11,0)</f>
        <v>Diatraea grandiosella</v>
      </c>
      <c r="O3085" t="str">
        <f>VLOOKUP($D3085,metadata!$B$2:$S$500,12,0)</f>
        <v>lepidoptera</v>
      </c>
      <c r="P3085" t="str">
        <f>VLOOKUP($D3085,metadata!$B$2:$S$500,13,0)</f>
        <v>portageville</v>
      </c>
      <c r="Q3085">
        <f>VLOOKUP($D3085,metadata!$B$2:$S$500,14,0)</f>
        <v>36.299999999999997</v>
      </c>
      <c r="R3085">
        <f>VLOOKUP($D3085,metadata!$B$2:$S$500,15,0)</f>
        <v>-89.4</v>
      </c>
      <c r="S3085" t="str">
        <f>VLOOKUP($D3085,metadata!$B$2:$S$500,16,0)</f>
        <v/>
      </c>
      <c r="T3085" t="str">
        <f>VLOOKUP($D3085,metadata!$B$2:$S$500,17,0)</f>
        <v/>
      </c>
      <c r="U3085" t="str">
        <f>VLOOKUP($D3085,metadata!$B$2:$S$500,18,0)</f>
        <v/>
      </c>
      <c r="V3085">
        <f>VLOOKUP($D3085,metadata!$B$2:$Z$500,19,0)</f>
        <v>50</v>
      </c>
      <c r="W3085" t="str">
        <f>VLOOKUP($D3085,metadata!$B$2:$Z$500,20,0)</f>
        <v>global average</v>
      </c>
      <c r="X3085" t="str">
        <f>VLOOKUP($D3085,metadata!$B$2:$Z$500,21,0)</f>
        <v/>
      </c>
      <c r="Y3085" t="str">
        <f>VLOOKUP($D3085,metadata!$B$2:$Z$500,22,0)</f>
        <v>t70</v>
      </c>
      <c r="Z3085" t="str">
        <f>VLOOKUP($D3085,metadata!$B$2:$Z$500,23,0)</f>
        <v/>
      </c>
      <c r="AA3085" t="str">
        <f>VLOOKUP($D3085,metadata!$B$2:$Z$500,24,0)</f>
        <v>larval</v>
      </c>
      <c r="AB3085" t="str">
        <f>VLOOKUP($D3085,metadata!$B$2:$Z$500,25,0)</f>
        <v/>
      </c>
      <c r="AC3085">
        <v>14.5</v>
      </c>
      <c r="AD3085">
        <v>100</v>
      </c>
      <c r="AF3085">
        <f>IF(AE3085="",V3085,AE3085)</f>
        <v>50</v>
      </c>
      <c r="AG3085">
        <v>14.5</v>
      </c>
      <c r="AH3085">
        <v>1982</v>
      </c>
      <c r="AI3085" t="s">
        <v>37</v>
      </c>
      <c r="AJ3085" t="s">
        <v>37</v>
      </c>
    </row>
    <row r="3086" spans="3:36" x14ac:dyDescent="0.3">
      <c r="C3086">
        <v>3086</v>
      </c>
      <c r="D3086" t="str">
        <f t="shared" si="82"/>
        <v>70-portageville</v>
      </c>
      <c r="E3086" t="str">
        <f>VLOOKUP($D3086,metadata!$B$2:$S$500,2,0)</f>
        <v>TAKEDA, M; CHIPPENDALE, GM</v>
      </c>
      <c r="F3086" t="str">
        <f>VLOOKUP($D3086,metadata!$B$2:$S$500,3,0)</f>
        <v>PHENOLOGICAL ADAPTATIONS OF A COLONIZING INSECT - THE SOUTHWESTERN CORN-BORER, DIATRAEA-GRANDIOSELLA</v>
      </c>
      <c r="G3086" t="str">
        <f>VLOOKUP($D3086,metadata!$B$2:$S$500,4,0)</f>
        <v>10.1007/BF00389019</v>
      </c>
      <c r="H3086" t="str">
        <f>VLOOKUP($D3086,metadata!$B$2:$S$500,5,0)</f>
        <v>y</v>
      </c>
      <c r="I3086" t="str">
        <f>VLOOKUP($D3086,metadata!$B$2:$S$500,6,0)</f>
        <v>a</v>
      </c>
      <c r="J3086" t="str">
        <f>VLOOKUP($D3086,metadata!$B$2:$S$500,7,0)</f>
        <v>i</v>
      </c>
      <c r="K3086">
        <f>VLOOKUP($D3086,metadata!$B$2:$S$500,8,0)</f>
        <v>3</v>
      </c>
      <c r="L3086">
        <f>VLOOKUP($D3086,metadata!$B$2:$S$500,9,0)</f>
        <v>6</v>
      </c>
      <c r="M3086" t="str">
        <f>VLOOKUP($D3086,metadata!$B$2:$S$500,10,0)</f>
        <v/>
      </c>
      <c r="N3086" t="str">
        <f>VLOOKUP($D3086,metadata!$B$2:$S$500,11,0)</f>
        <v>Diatraea grandiosella</v>
      </c>
      <c r="O3086" t="str">
        <f>VLOOKUP($D3086,metadata!$B$2:$S$500,12,0)</f>
        <v>lepidoptera</v>
      </c>
      <c r="P3086" t="str">
        <f>VLOOKUP($D3086,metadata!$B$2:$S$500,13,0)</f>
        <v>portageville</v>
      </c>
      <c r="Q3086">
        <f>VLOOKUP($D3086,metadata!$B$2:$S$500,14,0)</f>
        <v>36.299999999999997</v>
      </c>
      <c r="R3086">
        <f>VLOOKUP($D3086,metadata!$B$2:$S$500,15,0)</f>
        <v>-89.4</v>
      </c>
      <c r="S3086" t="str">
        <f>VLOOKUP($D3086,metadata!$B$2:$S$500,16,0)</f>
        <v/>
      </c>
      <c r="T3086" t="str">
        <f>VLOOKUP($D3086,metadata!$B$2:$S$500,17,0)</f>
        <v/>
      </c>
      <c r="U3086" t="str">
        <f>VLOOKUP($D3086,metadata!$B$2:$S$500,18,0)</f>
        <v/>
      </c>
      <c r="V3086">
        <f>VLOOKUP($D3086,metadata!$B$2:$Z$500,19,0)</f>
        <v>50</v>
      </c>
      <c r="W3086" t="str">
        <f>VLOOKUP($D3086,metadata!$B$2:$Z$500,20,0)</f>
        <v>global average</v>
      </c>
      <c r="X3086" t="str">
        <f>VLOOKUP($D3086,metadata!$B$2:$Z$500,21,0)</f>
        <v/>
      </c>
      <c r="Y3086" t="str">
        <f>VLOOKUP($D3086,metadata!$B$2:$Z$500,22,0)</f>
        <v>t70</v>
      </c>
      <c r="Z3086" t="str">
        <f>VLOOKUP($D3086,metadata!$B$2:$Z$500,23,0)</f>
        <v/>
      </c>
      <c r="AA3086" t="str">
        <f>VLOOKUP($D3086,metadata!$B$2:$Z$500,24,0)</f>
        <v>larval</v>
      </c>
      <c r="AB3086" t="str">
        <f>VLOOKUP($D3086,metadata!$B$2:$Z$500,25,0)</f>
        <v/>
      </c>
      <c r="AC3086">
        <v>15</v>
      </c>
      <c r="AD3086">
        <v>68</v>
      </c>
      <c r="AF3086">
        <f>IF(AE3086="",V3086,AE3086)</f>
        <v>50</v>
      </c>
      <c r="AG3086">
        <v>15</v>
      </c>
      <c r="AH3086">
        <v>1982</v>
      </c>
      <c r="AI3086" t="s">
        <v>37</v>
      </c>
      <c r="AJ3086" t="s">
        <v>37</v>
      </c>
    </row>
    <row r="3087" spans="3:36" x14ac:dyDescent="0.3">
      <c r="C3087">
        <v>3087</v>
      </c>
      <c r="D3087" t="str">
        <f t="shared" si="82"/>
        <v>70-portageville</v>
      </c>
      <c r="E3087" t="str">
        <f>VLOOKUP($D3087,metadata!$B$2:$S$500,2,0)</f>
        <v>TAKEDA, M; CHIPPENDALE, GM</v>
      </c>
      <c r="F3087" t="str">
        <f>VLOOKUP($D3087,metadata!$B$2:$S$500,3,0)</f>
        <v>PHENOLOGICAL ADAPTATIONS OF A COLONIZING INSECT - THE SOUTHWESTERN CORN-BORER, DIATRAEA-GRANDIOSELLA</v>
      </c>
      <c r="G3087" t="str">
        <f>VLOOKUP($D3087,metadata!$B$2:$S$500,4,0)</f>
        <v>10.1007/BF00389019</v>
      </c>
      <c r="H3087" t="str">
        <f>VLOOKUP($D3087,metadata!$B$2:$S$500,5,0)</f>
        <v>y</v>
      </c>
      <c r="I3087" t="str">
        <f>VLOOKUP($D3087,metadata!$B$2:$S$500,6,0)</f>
        <v>a</v>
      </c>
      <c r="J3087" t="str">
        <f>VLOOKUP($D3087,metadata!$B$2:$S$500,7,0)</f>
        <v>i</v>
      </c>
      <c r="K3087">
        <f>VLOOKUP($D3087,metadata!$B$2:$S$500,8,0)</f>
        <v>3</v>
      </c>
      <c r="L3087">
        <f>VLOOKUP($D3087,metadata!$B$2:$S$500,9,0)</f>
        <v>6</v>
      </c>
      <c r="M3087" t="str">
        <f>VLOOKUP($D3087,metadata!$B$2:$S$500,10,0)</f>
        <v/>
      </c>
      <c r="N3087" t="str">
        <f>VLOOKUP($D3087,metadata!$B$2:$S$500,11,0)</f>
        <v>Diatraea grandiosella</v>
      </c>
      <c r="O3087" t="str">
        <f>VLOOKUP($D3087,metadata!$B$2:$S$500,12,0)</f>
        <v>lepidoptera</v>
      </c>
      <c r="P3087" t="str">
        <f>VLOOKUP($D3087,metadata!$B$2:$S$500,13,0)</f>
        <v>portageville</v>
      </c>
      <c r="Q3087">
        <f>VLOOKUP($D3087,metadata!$B$2:$S$500,14,0)</f>
        <v>36.299999999999997</v>
      </c>
      <c r="R3087">
        <f>VLOOKUP($D3087,metadata!$B$2:$S$500,15,0)</f>
        <v>-89.4</v>
      </c>
      <c r="S3087" t="str">
        <f>VLOOKUP($D3087,metadata!$B$2:$S$500,16,0)</f>
        <v/>
      </c>
      <c r="T3087" t="str">
        <f>VLOOKUP($D3087,metadata!$B$2:$S$500,17,0)</f>
        <v/>
      </c>
      <c r="U3087" t="str">
        <f>VLOOKUP($D3087,metadata!$B$2:$S$500,18,0)</f>
        <v/>
      </c>
      <c r="V3087">
        <f>VLOOKUP($D3087,metadata!$B$2:$Z$500,19,0)</f>
        <v>50</v>
      </c>
      <c r="W3087" t="str">
        <f>VLOOKUP($D3087,metadata!$B$2:$Z$500,20,0)</f>
        <v>global average</v>
      </c>
      <c r="X3087" t="str">
        <f>VLOOKUP($D3087,metadata!$B$2:$Z$500,21,0)</f>
        <v/>
      </c>
      <c r="Y3087" t="str">
        <f>VLOOKUP($D3087,metadata!$B$2:$Z$500,22,0)</f>
        <v>t70</v>
      </c>
      <c r="Z3087" t="str">
        <f>VLOOKUP($D3087,metadata!$B$2:$Z$500,23,0)</f>
        <v/>
      </c>
      <c r="AA3087" t="str">
        <f>VLOOKUP($D3087,metadata!$B$2:$Z$500,24,0)</f>
        <v>larval</v>
      </c>
      <c r="AB3087" t="str">
        <f>VLOOKUP($D3087,metadata!$B$2:$Z$500,25,0)</f>
        <v/>
      </c>
      <c r="AC3087">
        <v>15.5</v>
      </c>
      <c r="AD3087">
        <v>21.5</v>
      </c>
      <c r="AF3087">
        <f>IF(AE3087="",V3087,AE3087)</f>
        <v>50</v>
      </c>
      <c r="AG3087">
        <v>15.5</v>
      </c>
      <c r="AH3087">
        <v>1982</v>
      </c>
      <c r="AI3087" t="s">
        <v>37</v>
      </c>
      <c r="AJ3087" t="s">
        <v>37</v>
      </c>
    </row>
    <row r="3088" spans="3:36" x14ac:dyDescent="0.3">
      <c r="C3088">
        <v>3088</v>
      </c>
      <c r="D3088" t="str">
        <f t="shared" si="82"/>
        <v>70-portageville</v>
      </c>
      <c r="E3088" t="str">
        <f>VLOOKUP($D3088,metadata!$B$2:$S$500,2,0)</f>
        <v>TAKEDA, M; CHIPPENDALE, GM</v>
      </c>
      <c r="F3088" t="str">
        <f>VLOOKUP($D3088,metadata!$B$2:$S$500,3,0)</f>
        <v>PHENOLOGICAL ADAPTATIONS OF A COLONIZING INSECT - THE SOUTHWESTERN CORN-BORER, DIATRAEA-GRANDIOSELLA</v>
      </c>
      <c r="G3088" t="str">
        <f>VLOOKUP($D3088,metadata!$B$2:$S$500,4,0)</f>
        <v>10.1007/BF00389019</v>
      </c>
      <c r="H3088" t="str">
        <f>VLOOKUP($D3088,metadata!$B$2:$S$500,5,0)</f>
        <v>y</v>
      </c>
      <c r="I3088" t="str">
        <f>VLOOKUP($D3088,metadata!$B$2:$S$500,6,0)</f>
        <v>a</v>
      </c>
      <c r="J3088" t="str">
        <f>VLOOKUP($D3088,metadata!$B$2:$S$500,7,0)</f>
        <v>i</v>
      </c>
      <c r="K3088">
        <f>VLOOKUP($D3088,metadata!$B$2:$S$500,8,0)</f>
        <v>3</v>
      </c>
      <c r="L3088">
        <f>VLOOKUP($D3088,metadata!$B$2:$S$500,9,0)</f>
        <v>6</v>
      </c>
      <c r="M3088" t="str">
        <f>VLOOKUP($D3088,metadata!$B$2:$S$500,10,0)</f>
        <v/>
      </c>
      <c r="N3088" t="str">
        <f>VLOOKUP($D3088,metadata!$B$2:$S$500,11,0)</f>
        <v>Diatraea grandiosella</v>
      </c>
      <c r="O3088" t="str">
        <f>VLOOKUP($D3088,metadata!$B$2:$S$500,12,0)</f>
        <v>lepidoptera</v>
      </c>
      <c r="P3088" t="str">
        <f>VLOOKUP($D3088,metadata!$B$2:$S$500,13,0)</f>
        <v>portageville</v>
      </c>
      <c r="Q3088">
        <f>VLOOKUP($D3088,metadata!$B$2:$S$500,14,0)</f>
        <v>36.299999999999997</v>
      </c>
      <c r="R3088">
        <f>VLOOKUP($D3088,metadata!$B$2:$S$500,15,0)</f>
        <v>-89.4</v>
      </c>
      <c r="S3088" t="str">
        <f>VLOOKUP($D3088,metadata!$B$2:$S$500,16,0)</f>
        <v/>
      </c>
      <c r="T3088" t="str">
        <f>VLOOKUP($D3088,metadata!$B$2:$S$500,17,0)</f>
        <v/>
      </c>
      <c r="U3088" t="str">
        <f>VLOOKUP($D3088,metadata!$B$2:$S$500,18,0)</f>
        <v/>
      </c>
      <c r="V3088">
        <f>VLOOKUP($D3088,metadata!$B$2:$Z$500,19,0)</f>
        <v>50</v>
      </c>
      <c r="W3088" t="str">
        <f>VLOOKUP($D3088,metadata!$B$2:$Z$500,20,0)</f>
        <v>global average</v>
      </c>
      <c r="X3088" t="str">
        <f>VLOOKUP($D3088,metadata!$B$2:$Z$500,21,0)</f>
        <v/>
      </c>
      <c r="Y3088" t="str">
        <f>VLOOKUP($D3088,metadata!$B$2:$Z$500,22,0)</f>
        <v>t70</v>
      </c>
      <c r="Z3088" t="str">
        <f>VLOOKUP($D3088,metadata!$B$2:$Z$500,23,0)</f>
        <v/>
      </c>
      <c r="AA3088" t="str">
        <f>VLOOKUP($D3088,metadata!$B$2:$Z$500,24,0)</f>
        <v>larval</v>
      </c>
      <c r="AB3088" t="str">
        <f>VLOOKUP($D3088,metadata!$B$2:$Z$500,25,0)</f>
        <v/>
      </c>
      <c r="AC3088">
        <v>16</v>
      </c>
      <c r="AD3088">
        <v>0</v>
      </c>
      <c r="AF3088">
        <f>IF(AE3088="",V3088,AE3088)</f>
        <v>50</v>
      </c>
      <c r="AG3088">
        <v>16</v>
      </c>
      <c r="AH3088">
        <v>1982</v>
      </c>
      <c r="AI3088" t="s">
        <v>37</v>
      </c>
      <c r="AJ3088" t="s">
        <v>37</v>
      </c>
    </row>
    <row r="3089" spans="3:36" x14ac:dyDescent="0.3">
      <c r="C3089">
        <v>3089</v>
      </c>
      <c r="D3089" t="str">
        <f t="shared" si="82"/>
        <v>70-portageville</v>
      </c>
      <c r="E3089" t="str">
        <f>VLOOKUP($D3089,metadata!$B$2:$S$500,2,0)</f>
        <v>TAKEDA, M; CHIPPENDALE, GM</v>
      </c>
      <c r="F3089" t="str">
        <f>VLOOKUP($D3089,metadata!$B$2:$S$500,3,0)</f>
        <v>PHENOLOGICAL ADAPTATIONS OF A COLONIZING INSECT - THE SOUTHWESTERN CORN-BORER, DIATRAEA-GRANDIOSELLA</v>
      </c>
      <c r="G3089" t="str">
        <f>VLOOKUP($D3089,metadata!$B$2:$S$500,4,0)</f>
        <v>10.1007/BF00389019</v>
      </c>
      <c r="H3089" t="str">
        <f>VLOOKUP($D3089,metadata!$B$2:$S$500,5,0)</f>
        <v>y</v>
      </c>
      <c r="I3089" t="str">
        <f>VLOOKUP($D3089,metadata!$B$2:$S$500,6,0)</f>
        <v>a</v>
      </c>
      <c r="J3089" t="str">
        <f>VLOOKUP($D3089,metadata!$B$2:$S$500,7,0)</f>
        <v>i</v>
      </c>
      <c r="K3089">
        <f>VLOOKUP($D3089,metadata!$B$2:$S$500,8,0)</f>
        <v>3</v>
      </c>
      <c r="L3089">
        <f>VLOOKUP($D3089,metadata!$B$2:$S$500,9,0)</f>
        <v>6</v>
      </c>
      <c r="M3089" t="str">
        <f>VLOOKUP($D3089,metadata!$B$2:$S$500,10,0)</f>
        <v/>
      </c>
      <c r="N3089" t="str">
        <f>VLOOKUP($D3089,metadata!$B$2:$S$500,11,0)</f>
        <v>Diatraea grandiosella</v>
      </c>
      <c r="O3089" t="str">
        <f>VLOOKUP($D3089,metadata!$B$2:$S$500,12,0)</f>
        <v>lepidoptera</v>
      </c>
      <c r="P3089" t="str">
        <f>VLOOKUP($D3089,metadata!$B$2:$S$500,13,0)</f>
        <v>portageville</v>
      </c>
      <c r="Q3089">
        <f>VLOOKUP($D3089,metadata!$B$2:$S$500,14,0)</f>
        <v>36.299999999999997</v>
      </c>
      <c r="R3089">
        <f>VLOOKUP($D3089,metadata!$B$2:$S$500,15,0)</f>
        <v>-89.4</v>
      </c>
      <c r="S3089" t="str">
        <f>VLOOKUP($D3089,metadata!$B$2:$S$500,16,0)</f>
        <v/>
      </c>
      <c r="T3089" t="str">
        <f>VLOOKUP($D3089,metadata!$B$2:$S$500,17,0)</f>
        <v/>
      </c>
      <c r="U3089" t="str">
        <f>VLOOKUP($D3089,metadata!$B$2:$S$500,18,0)</f>
        <v/>
      </c>
      <c r="V3089">
        <f>VLOOKUP($D3089,metadata!$B$2:$Z$500,19,0)</f>
        <v>50</v>
      </c>
      <c r="W3089" t="str">
        <f>VLOOKUP($D3089,metadata!$B$2:$Z$500,20,0)</f>
        <v>global average</v>
      </c>
      <c r="X3089" t="str">
        <f>VLOOKUP($D3089,metadata!$B$2:$Z$500,21,0)</f>
        <v/>
      </c>
      <c r="Y3089" t="str">
        <f>VLOOKUP($D3089,metadata!$B$2:$Z$500,22,0)</f>
        <v>t70</v>
      </c>
      <c r="Z3089" t="str">
        <f>VLOOKUP($D3089,metadata!$B$2:$Z$500,23,0)</f>
        <v/>
      </c>
      <c r="AA3089" t="str">
        <f>VLOOKUP($D3089,metadata!$B$2:$Z$500,24,0)</f>
        <v>larval</v>
      </c>
      <c r="AB3089" t="str">
        <f>VLOOKUP($D3089,metadata!$B$2:$Z$500,25,0)</f>
        <v/>
      </c>
      <c r="AC3089">
        <v>24</v>
      </c>
      <c r="AD3089">
        <v>0</v>
      </c>
      <c r="AF3089">
        <f>IF(AE3089="",V3089,AE3089)</f>
        <v>50</v>
      </c>
      <c r="AG3089">
        <v>24</v>
      </c>
      <c r="AH3089">
        <v>1982</v>
      </c>
      <c r="AI3089" t="s">
        <v>37</v>
      </c>
      <c r="AJ3089" t="s">
        <v>37</v>
      </c>
    </row>
    <row r="3090" spans="3:36" x14ac:dyDescent="0.3">
      <c r="C3090">
        <v>3090</v>
      </c>
      <c r="D3090" t="str">
        <f t="shared" si="82"/>
        <v>70-starksville</v>
      </c>
      <c r="E3090" t="str">
        <f>VLOOKUP($D3090,metadata!$B$2:$S$500,2,0)</f>
        <v>TAKEDA, M; CHIPPENDALE, GM</v>
      </c>
      <c r="F3090" t="str">
        <f>VLOOKUP($D3090,metadata!$B$2:$S$500,3,0)</f>
        <v>PHENOLOGICAL ADAPTATIONS OF A COLONIZING INSECT - THE SOUTHWESTERN CORN-BORER, DIATRAEA-GRANDIOSELLA</v>
      </c>
      <c r="G3090" t="str">
        <f>VLOOKUP($D3090,metadata!$B$2:$S$500,4,0)</f>
        <v>10.1007/BF00389019</v>
      </c>
      <c r="H3090" t="str">
        <f>VLOOKUP($D3090,metadata!$B$2:$S$500,5,0)</f>
        <v>y</v>
      </c>
      <c r="I3090" t="str">
        <f>VLOOKUP($D3090,metadata!$B$2:$S$500,6,0)</f>
        <v>a</v>
      </c>
      <c r="J3090" t="str">
        <f>VLOOKUP($D3090,metadata!$B$2:$S$500,7,0)</f>
        <v>i</v>
      </c>
      <c r="K3090">
        <f>VLOOKUP($D3090,metadata!$B$2:$S$500,8,0)</f>
        <v>3</v>
      </c>
      <c r="L3090">
        <f>VLOOKUP($D3090,metadata!$B$2:$S$500,9,0)</f>
        <v>6</v>
      </c>
      <c r="M3090" t="str">
        <f>VLOOKUP($D3090,metadata!$B$2:$S$500,10,0)</f>
        <v/>
      </c>
      <c r="N3090" t="str">
        <f>VLOOKUP($D3090,metadata!$B$2:$S$500,11,0)</f>
        <v>Diatraea grandiosella</v>
      </c>
      <c r="O3090" t="str">
        <f>VLOOKUP($D3090,metadata!$B$2:$S$500,12,0)</f>
        <v>lepidoptera</v>
      </c>
      <c r="P3090" t="str">
        <f>VLOOKUP($D3090,metadata!$B$2:$S$500,13,0)</f>
        <v>starksville</v>
      </c>
      <c r="Q3090">
        <f>VLOOKUP($D3090,metadata!$B$2:$S$500,14,0)</f>
        <v>33.299999999999997</v>
      </c>
      <c r="R3090">
        <f>VLOOKUP($D3090,metadata!$B$2:$S$500,15,0)</f>
        <v>-88.5</v>
      </c>
      <c r="S3090" t="str">
        <f>VLOOKUP($D3090,metadata!$B$2:$S$500,16,0)</f>
        <v/>
      </c>
      <c r="T3090" t="str">
        <f>VLOOKUP($D3090,metadata!$B$2:$S$500,17,0)</f>
        <v/>
      </c>
      <c r="U3090" t="str">
        <f>VLOOKUP($D3090,metadata!$B$2:$S$500,18,0)</f>
        <v/>
      </c>
      <c r="V3090">
        <f>VLOOKUP($D3090,metadata!$B$2:$Z$500,19,0)</f>
        <v>50</v>
      </c>
      <c r="W3090" t="str">
        <f>VLOOKUP($D3090,metadata!$B$2:$Z$500,20,0)</f>
        <v>global average</v>
      </c>
      <c r="X3090" t="str">
        <f>VLOOKUP($D3090,metadata!$B$2:$Z$500,21,0)</f>
        <v/>
      </c>
      <c r="Y3090" t="str">
        <f>VLOOKUP($D3090,metadata!$B$2:$Z$500,22,0)</f>
        <v>t70</v>
      </c>
      <c r="Z3090" t="str">
        <f>VLOOKUP($D3090,metadata!$B$2:$Z$500,23,0)</f>
        <v/>
      </c>
      <c r="AA3090" t="str">
        <f>VLOOKUP($D3090,metadata!$B$2:$Z$500,24,0)</f>
        <v>larval</v>
      </c>
      <c r="AB3090" t="str">
        <f>VLOOKUP($D3090,metadata!$B$2:$Z$500,25,0)</f>
        <v/>
      </c>
      <c r="AC3090">
        <v>14</v>
      </c>
      <c r="AD3090">
        <v>97.6</v>
      </c>
      <c r="AF3090">
        <f>IF(AE3090="",V3090,AE3090)</f>
        <v>50</v>
      </c>
      <c r="AG3090">
        <v>14</v>
      </c>
      <c r="AH3090">
        <v>1982</v>
      </c>
      <c r="AI3090" t="s">
        <v>37</v>
      </c>
      <c r="AJ3090" t="s">
        <v>37</v>
      </c>
    </row>
    <row r="3091" spans="3:36" x14ac:dyDescent="0.3">
      <c r="C3091">
        <v>3091</v>
      </c>
      <c r="D3091" t="str">
        <f t="shared" si="82"/>
        <v>70-starksville</v>
      </c>
      <c r="E3091" t="str">
        <f>VLOOKUP($D3091,metadata!$B$2:$S$500,2,0)</f>
        <v>TAKEDA, M; CHIPPENDALE, GM</v>
      </c>
      <c r="F3091" t="str">
        <f>VLOOKUP($D3091,metadata!$B$2:$S$500,3,0)</f>
        <v>PHENOLOGICAL ADAPTATIONS OF A COLONIZING INSECT - THE SOUTHWESTERN CORN-BORER, DIATRAEA-GRANDIOSELLA</v>
      </c>
      <c r="G3091" t="str">
        <f>VLOOKUP($D3091,metadata!$B$2:$S$500,4,0)</f>
        <v>10.1007/BF00389019</v>
      </c>
      <c r="H3091" t="str">
        <f>VLOOKUP($D3091,metadata!$B$2:$S$500,5,0)</f>
        <v>y</v>
      </c>
      <c r="I3091" t="str">
        <f>VLOOKUP($D3091,metadata!$B$2:$S$500,6,0)</f>
        <v>a</v>
      </c>
      <c r="J3091" t="str">
        <f>VLOOKUP($D3091,metadata!$B$2:$S$500,7,0)</f>
        <v>i</v>
      </c>
      <c r="K3091">
        <f>VLOOKUP($D3091,metadata!$B$2:$S$500,8,0)</f>
        <v>3</v>
      </c>
      <c r="L3091">
        <f>VLOOKUP($D3091,metadata!$B$2:$S$500,9,0)</f>
        <v>6</v>
      </c>
      <c r="M3091" t="str">
        <f>VLOOKUP($D3091,metadata!$B$2:$S$500,10,0)</f>
        <v/>
      </c>
      <c r="N3091" t="str">
        <f>VLOOKUP($D3091,metadata!$B$2:$S$500,11,0)</f>
        <v>Diatraea grandiosella</v>
      </c>
      <c r="O3091" t="str">
        <f>VLOOKUP($D3091,metadata!$B$2:$S$500,12,0)</f>
        <v>lepidoptera</v>
      </c>
      <c r="P3091" t="str">
        <f>VLOOKUP($D3091,metadata!$B$2:$S$500,13,0)</f>
        <v>starksville</v>
      </c>
      <c r="Q3091">
        <f>VLOOKUP($D3091,metadata!$B$2:$S$500,14,0)</f>
        <v>33.299999999999997</v>
      </c>
      <c r="R3091">
        <f>VLOOKUP($D3091,metadata!$B$2:$S$500,15,0)</f>
        <v>-88.5</v>
      </c>
      <c r="S3091" t="str">
        <f>VLOOKUP($D3091,metadata!$B$2:$S$500,16,0)</f>
        <v/>
      </c>
      <c r="T3091" t="str">
        <f>VLOOKUP($D3091,metadata!$B$2:$S$500,17,0)</f>
        <v/>
      </c>
      <c r="U3091" t="str">
        <f>VLOOKUP($D3091,metadata!$B$2:$S$500,18,0)</f>
        <v/>
      </c>
      <c r="V3091">
        <f>VLOOKUP($D3091,metadata!$B$2:$Z$500,19,0)</f>
        <v>50</v>
      </c>
      <c r="W3091" t="str">
        <f>VLOOKUP($D3091,metadata!$B$2:$Z$500,20,0)</f>
        <v>global average</v>
      </c>
      <c r="X3091" t="str">
        <f>VLOOKUP($D3091,metadata!$B$2:$Z$500,21,0)</f>
        <v/>
      </c>
      <c r="Y3091" t="str">
        <f>VLOOKUP($D3091,metadata!$B$2:$Z$500,22,0)</f>
        <v>t70</v>
      </c>
      <c r="Z3091" t="str">
        <f>VLOOKUP($D3091,metadata!$B$2:$Z$500,23,0)</f>
        <v/>
      </c>
      <c r="AA3091" t="str">
        <f>VLOOKUP($D3091,metadata!$B$2:$Z$500,24,0)</f>
        <v>larval</v>
      </c>
      <c r="AB3091" t="str">
        <f>VLOOKUP($D3091,metadata!$B$2:$Z$500,25,0)</f>
        <v/>
      </c>
      <c r="AC3091">
        <v>14.5</v>
      </c>
      <c r="AD3091">
        <v>96.2</v>
      </c>
      <c r="AF3091">
        <f>IF(AE3091="",V3091,AE3091)</f>
        <v>50</v>
      </c>
      <c r="AG3091">
        <v>14.5</v>
      </c>
      <c r="AH3091">
        <v>1982</v>
      </c>
      <c r="AI3091" t="s">
        <v>37</v>
      </c>
      <c r="AJ3091" t="s">
        <v>37</v>
      </c>
    </row>
    <row r="3092" spans="3:36" x14ac:dyDescent="0.3">
      <c r="C3092">
        <v>3092</v>
      </c>
      <c r="D3092" t="str">
        <f t="shared" si="82"/>
        <v>70-starksville</v>
      </c>
      <c r="E3092" t="str">
        <f>VLOOKUP($D3092,metadata!$B$2:$S$500,2,0)</f>
        <v>TAKEDA, M; CHIPPENDALE, GM</v>
      </c>
      <c r="F3092" t="str">
        <f>VLOOKUP($D3092,metadata!$B$2:$S$500,3,0)</f>
        <v>PHENOLOGICAL ADAPTATIONS OF A COLONIZING INSECT - THE SOUTHWESTERN CORN-BORER, DIATRAEA-GRANDIOSELLA</v>
      </c>
      <c r="G3092" t="str">
        <f>VLOOKUP($D3092,metadata!$B$2:$S$500,4,0)</f>
        <v>10.1007/BF00389019</v>
      </c>
      <c r="H3092" t="str">
        <f>VLOOKUP($D3092,metadata!$B$2:$S$500,5,0)</f>
        <v>y</v>
      </c>
      <c r="I3092" t="str">
        <f>VLOOKUP($D3092,metadata!$B$2:$S$500,6,0)</f>
        <v>a</v>
      </c>
      <c r="J3092" t="str">
        <f>VLOOKUP($D3092,metadata!$B$2:$S$500,7,0)</f>
        <v>i</v>
      </c>
      <c r="K3092">
        <f>VLOOKUP($D3092,metadata!$B$2:$S$500,8,0)</f>
        <v>3</v>
      </c>
      <c r="L3092">
        <f>VLOOKUP($D3092,metadata!$B$2:$S$500,9,0)</f>
        <v>6</v>
      </c>
      <c r="M3092" t="str">
        <f>VLOOKUP($D3092,metadata!$B$2:$S$500,10,0)</f>
        <v/>
      </c>
      <c r="N3092" t="str">
        <f>VLOOKUP($D3092,metadata!$B$2:$S$500,11,0)</f>
        <v>Diatraea grandiosella</v>
      </c>
      <c r="O3092" t="str">
        <f>VLOOKUP($D3092,metadata!$B$2:$S$500,12,0)</f>
        <v>lepidoptera</v>
      </c>
      <c r="P3092" t="str">
        <f>VLOOKUP($D3092,metadata!$B$2:$S$500,13,0)</f>
        <v>starksville</v>
      </c>
      <c r="Q3092">
        <f>VLOOKUP($D3092,metadata!$B$2:$S$500,14,0)</f>
        <v>33.299999999999997</v>
      </c>
      <c r="R3092">
        <f>VLOOKUP($D3092,metadata!$B$2:$S$500,15,0)</f>
        <v>-88.5</v>
      </c>
      <c r="S3092" t="str">
        <f>VLOOKUP($D3092,metadata!$B$2:$S$500,16,0)</f>
        <v/>
      </c>
      <c r="T3092" t="str">
        <f>VLOOKUP($D3092,metadata!$B$2:$S$500,17,0)</f>
        <v/>
      </c>
      <c r="U3092" t="str">
        <f>VLOOKUP($D3092,metadata!$B$2:$S$500,18,0)</f>
        <v/>
      </c>
      <c r="V3092">
        <f>VLOOKUP($D3092,metadata!$B$2:$Z$500,19,0)</f>
        <v>50</v>
      </c>
      <c r="W3092" t="str">
        <f>VLOOKUP($D3092,metadata!$B$2:$Z$500,20,0)</f>
        <v>global average</v>
      </c>
      <c r="X3092" t="str">
        <f>VLOOKUP($D3092,metadata!$B$2:$Z$500,21,0)</f>
        <v/>
      </c>
      <c r="Y3092" t="str">
        <f>VLOOKUP($D3092,metadata!$B$2:$Z$500,22,0)</f>
        <v>t70</v>
      </c>
      <c r="Z3092" t="str">
        <f>VLOOKUP($D3092,metadata!$B$2:$Z$500,23,0)</f>
        <v/>
      </c>
      <c r="AA3092" t="str">
        <f>VLOOKUP($D3092,metadata!$B$2:$Z$500,24,0)</f>
        <v>larval</v>
      </c>
      <c r="AB3092" t="str">
        <f>VLOOKUP($D3092,metadata!$B$2:$Z$500,25,0)</f>
        <v/>
      </c>
      <c r="AC3092">
        <v>15</v>
      </c>
      <c r="AD3092">
        <v>79.5</v>
      </c>
      <c r="AF3092">
        <f>IF(AE3092="",V3092,AE3092)</f>
        <v>50</v>
      </c>
      <c r="AG3092">
        <v>15</v>
      </c>
      <c r="AH3092">
        <v>1982</v>
      </c>
      <c r="AI3092" t="s">
        <v>37</v>
      </c>
      <c r="AJ3092" t="s">
        <v>37</v>
      </c>
    </row>
    <row r="3093" spans="3:36" x14ac:dyDescent="0.3">
      <c r="C3093">
        <v>3093</v>
      </c>
      <c r="D3093" t="str">
        <f t="shared" si="82"/>
        <v>70-starksville</v>
      </c>
      <c r="E3093" t="str">
        <f>VLOOKUP($D3093,metadata!$B$2:$S$500,2,0)</f>
        <v>TAKEDA, M; CHIPPENDALE, GM</v>
      </c>
      <c r="F3093" t="str">
        <f>VLOOKUP($D3093,metadata!$B$2:$S$500,3,0)</f>
        <v>PHENOLOGICAL ADAPTATIONS OF A COLONIZING INSECT - THE SOUTHWESTERN CORN-BORER, DIATRAEA-GRANDIOSELLA</v>
      </c>
      <c r="G3093" t="str">
        <f>VLOOKUP($D3093,metadata!$B$2:$S$500,4,0)</f>
        <v>10.1007/BF00389019</v>
      </c>
      <c r="H3093" t="str">
        <f>VLOOKUP($D3093,metadata!$B$2:$S$500,5,0)</f>
        <v>y</v>
      </c>
      <c r="I3093" t="str">
        <f>VLOOKUP($D3093,metadata!$B$2:$S$500,6,0)</f>
        <v>a</v>
      </c>
      <c r="J3093" t="str">
        <f>VLOOKUP($D3093,metadata!$B$2:$S$500,7,0)</f>
        <v>i</v>
      </c>
      <c r="K3093">
        <f>VLOOKUP($D3093,metadata!$B$2:$S$500,8,0)</f>
        <v>3</v>
      </c>
      <c r="L3093">
        <f>VLOOKUP($D3093,metadata!$B$2:$S$500,9,0)</f>
        <v>6</v>
      </c>
      <c r="M3093" t="str">
        <f>VLOOKUP($D3093,metadata!$B$2:$S$500,10,0)</f>
        <v/>
      </c>
      <c r="N3093" t="str">
        <f>VLOOKUP($D3093,metadata!$B$2:$S$500,11,0)</f>
        <v>Diatraea grandiosella</v>
      </c>
      <c r="O3093" t="str">
        <f>VLOOKUP($D3093,metadata!$B$2:$S$500,12,0)</f>
        <v>lepidoptera</v>
      </c>
      <c r="P3093" t="str">
        <f>VLOOKUP($D3093,metadata!$B$2:$S$500,13,0)</f>
        <v>starksville</v>
      </c>
      <c r="Q3093">
        <f>VLOOKUP($D3093,metadata!$B$2:$S$500,14,0)</f>
        <v>33.299999999999997</v>
      </c>
      <c r="R3093">
        <f>VLOOKUP($D3093,metadata!$B$2:$S$500,15,0)</f>
        <v>-88.5</v>
      </c>
      <c r="S3093" t="str">
        <f>VLOOKUP($D3093,metadata!$B$2:$S$500,16,0)</f>
        <v/>
      </c>
      <c r="T3093" t="str">
        <f>VLOOKUP($D3093,metadata!$B$2:$S$500,17,0)</f>
        <v/>
      </c>
      <c r="U3093" t="str">
        <f>VLOOKUP($D3093,metadata!$B$2:$S$500,18,0)</f>
        <v/>
      </c>
      <c r="V3093">
        <f>VLOOKUP($D3093,metadata!$B$2:$Z$500,19,0)</f>
        <v>50</v>
      </c>
      <c r="W3093" t="str">
        <f>VLOOKUP($D3093,metadata!$B$2:$Z$500,20,0)</f>
        <v>global average</v>
      </c>
      <c r="X3093" t="str">
        <f>VLOOKUP($D3093,metadata!$B$2:$Z$500,21,0)</f>
        <v/>
      </c>
      <c r="Y3093" t="str">
        <f>VLOOKUP($D3093,metadata!$B$2:$Z$500,22,0)</f>
        <v>t70</v>
      </c>
      <c r="Z3093" t="str">
        <f>VLOOKUP($D3093,metadata!$B$2:$Z$500,23,0)</f>
        <v/>
      </c>
      <c r="AA3093" t="str">
        <f>VLOOKUP($D3093,metadata!$B$2:$Z$500,24,0)</f>
        <v>larval</v>
      </c>
      <c r="AB3093" t="str">
        <f>VLOOKUP($D3093,metadata!$B$2:$Z$500,25,0)</f>
        <v/>
      </c>
      <c r="AC3093">
        <v>15.5</v>
      </c>
      <c r="AD3093">
        <v>31</v>
      </c>
      <c r="AF3093">
        <f>IF(AE3093="",V3093,AE3093)</f>
        <v>50</v>
      </c>
      <c r="AG3093">
        <v>15.5</v>
      </c>
      <c r="AH3093">
        <v>1982</v>
      </c>
      <c r="AI3093" t="s">
        <v>37</v>
      </c>
      <c r="AJ3093" t="s">
        <v>37</v>
      </c>
    </row>
    <row r="3094" spans="3:36" x14ac:dyDescent="0.3">
      <c r="C3094">
        <v>3094</v>
      </c>
      <c r="D3094" t="str">
        <f t="shared" si="82"/>
        <v>70-starksville</v>
      </c>
      <c r="E3094" t="str">
        <f>VLOOKUP($D3094,metadata!$B$2:$S$500,2,0)</f>
        <v>TAKEDA, M; CHIPPENDALE, GM</v>
      </c>
      <c r="F3094" t="str">
        <f>VLOOKUP($D3094,metadata!$B$2:$S$500,3,0)</f>
        <v>PHENOLOGICAL ADAPTATIONS OF A COLONIZING INSECT - THE SOUTHWESTERN CORN-BORER, DIATRAEA-GRANDIOSELLA</v>
      </c>
      <c r="G3094" t="str">
        <f>VLOOKUP($D3094,metadata!$B$2:$S$500,4,0)</f>
        <v>10.1007/BF00389019</v>
      </c>
      <c r="H3094" t="str">
        <f>VLOOKUP($D3094,metadata!$B$2:$S$500,5,0)</f>
        <v>y</v>
      </c>
      <c r="I3094" t="str">
        <f>VLOOKUP($D3094,metadata!$B$2:$S$500,6,0)</f>
        <v>a</v>
      </c>
      <c r="J3094" t="str">
        <f>VLOOKUP($D3094,metadata!$B$2:$S$500,7,0)</f>
        <v>i</v>
      </c>
      <c r="K3094">
        <f>VLOOKUP($D3094,metadata!$B$2:$S$500,8,0)</f>
        <v>3</v>
      </c>
      <c r="L3094">
        <f>VLOOKUP($D3094,metadata!$B$2:$S$500,9,0)</f>
        <v>6</v>
      </c>
      <c r="M3094" t="str">
        <f>VLOOKUP($D3094,metadata!$B$2:$S$500,10,0)</f>
        <v/>
      </c>
      <c r="N3094" t="str">
        <f>VLOOKUP($D3094,metadata!$B$2:$S$500,11,0)</f>
        <v>Diatraea grandiosella</v>
      </c>
      <c r="O3094" t="str">
        <f>VLOOKUP($D3094,metadata!$B$2:$S$500,12,0)</f>
        <v>lepidoptera</v>
      </c>
      <c r="P3094" t="str">
        <f>VLOOKUP($D3094,metadata!$B$2:$S$500,13,0)</f>
        <v>starksville</v>
      </c>
      <c r="Q3094">
        <f>VLOOKUP($D3094,metadata!$B$2:$S$500,14,0)</f>
        <v>33.299999999999997</v>
      </c>
      <c r="R3094">
        <f>VLOOKUP($D3094,metadata!$B$2:$S$500,15,0)</f>
        <v>-88.5</v>
      </c>
      <c r="S3094" t="str">
        <f>VLOOKUP($D3094,metadata!$B$2:$S$500,16,0)</f>
        <v/>
      </c>
      <c r="T3094" t="str">
        <f>VLOOKUP($D3094,metadata!$B$2:$S$500,17,0)</f>
        <v/>
      </c>
      <c r="U3094" t="str">
        <f>VLOOKUP($D3094,metadata!$B$2:$S$500,18,0)</f>
        <v/>
      </c>
      <c r="V3094">
        <f>VLOOKUP($D3094,metadata!$B$2:$Z$500,19,0)</f>
        <v>50</v>
      </c>
      <c r="W3094" t="str">
        <f>VLOOKUP($D3094,metadata!$B$2:$Z$500,20,0)</f>
        <v>global average</v>
      </c>
      <c r="X3094" t="str">
        <f>VLOOKUP($D3094,metadata!$B$2:$Z$500,21,0)</f>
        <v/>
      </c>
      <c r="Y3094" t="str">
        <f>VLOOKUP($D3094,metadata!$B$2:$Z$500,22,0)</f>
        <v>t70</v>
      </c>
      <c r="Z3094" t="str">
        <f>VLOOKUP($D3094,metadata!$B$2:$Z$500,23,0)</f>
        <v/>
      </c>
      <c r="AA3094" t="str">
        <f>VLOOKUP($D3094,metadata!$B$2:$Z$500,24,0)</f>
        <v>larval</v>
      </c>
      <c r="AB3094" t="str">
        <f>VLOOKUP($D3094,metadata!$B$2:$Z$500,25,0)</f>
        <v/>
      </c>
      <c r="AC3094">
        <v>16</v>
      </c>
      <c r="AD3094">
        <v>4.4000000000000004</v>
      </c>
      <c r="AF3094">
        <f>IF(AE3094="",V3094,AE3094)</f>
        <v>50</v>
      </c>
      <c r="AG3094">
        <v>16</v>
      </c>
      <c r="AH3094">
        <v>1982</v>
      </c>
      <c r="AI3094" t="s">
        <v>37</v>
      </c>
      <c r="AJ3094" t="s">
        <v>37</v>
      </c>
    </row>
    <row r="3095" spans="3:36" x14ac:dyDescent="0.3">
      <c r="C3095">
        <v>3095</v>
      </c>
      <c r="D3095" t="str">
        <f t="shared" si="82"/>
        <v>70-starksville</v>
      </c>
      <c r="E3095" t="str">
        <f>VLOOKUP($D3095,metadata!$B$2:$S$500,2,0)</f>
        <v>TAKEDA, M; CHIPPENDALE, GM</v>
      </c>
      <c r="F3095" t="str">
        <f>VLOOKUP($D3095,metadata!$B$2:$S$500,3,0)</f>
        <v>PHENOLOGICAL ADAPTATIONS OF A COLONIZING INSECT - THE SOUTHWESTERN CORN-BORER, DIATRAEA-GRANDIOSELLA</v>
      </c>
      <c r="G3095" t="str">
        <f>VLOOKUP($D3095,metadata!$B$2:$S$500,4,0)</f>
        <v>10.1007/BF00389019</v>
      </c>
      <c r="H3095" t="str">
        <f>VLOOKUP($D3095,metadata!$B$2:$S$500,5,0)</f>
        <v>y</v>
      </c>
      <c r="I3095" t="str">
        <f>VLOOKUP($D3095,metadata!$B$2:$S$500,6,0)</f>
        <v>a</v>
      </c>
      <c r="J3095" t="str">
        <f>VLOOKUP($D3095,metadata!$B$2:$S$500,7,0)</f>
        <v>i</v>
      </c>
      <c r="K3095">
        <f>VLOOKUP($D3095,metadata!$B$2:$S$500,8,0)</f>
        <v>3</v>
      </c>
      <c r="L3095">
        <f>VLOOKUP($D3095,metadata!$B$2:$S$500,9,0)</f>
        <v>6</v>
      </c>
      <c r="M3095" t="str">
        <f>VLOOKUP($D3095,metadata!$B$2:$S$500,10,0)</f>
        <v/>
      </c>
      <c r="N3095" t="str">
        <f>VLOOKUP($D3095,metadata!$B$2:$S$500,11,0)</f>
        <v>Diatraea grandiosella</v>
      </c>
      <c r="O3095" t="str">
        <f>VLOOKUP($D3095,metadata!$B$2:$S$500,12,0)</f>
        <v>lepidoptera</v>
      </c>
      <c r="P3095" t="str">
        <f>VLOOKUP($D3095,metadata!$B$2:$S$500,13,0)</f>
        <v>starksville</v>
      </c>
      <c r="Q3095">
        <f>VLOOKUP($D3095,metadata!$B$2:$S$500,14,0)</f>
        <v>33.299999999999997</v>
      </c>
      <c r="R3095">
        <f>VLOOKUP($D3095,metadata!$B$2:$S$500,15,0)</f>
        <v>-88.5</v>
      </c>
      <c r="S3095" t="str">
        <f>VLOOKUP($D3095,metadata!$B$2:$S$500,16,0)</f>
        <v/>
      </c>
      <c r="T3095" t="str">
        <f>VLOOKUP($D3095,metadata!$B$2:$S$500,17,0)</f>
        <v/>
      </c>
      <c r="U3095" t="str">
        <f>VLOOKUP($D3095,metadata!$B$2:$S$500,18,0)</f>
        <v/>
      </c>
      <c r="V3095">
        <f>VLOOKUP($D3095,metadata!$B$2:$Z$500,19,0)</f>
        <v>50</v>
      </c>
      <c r="W3095" t="str">
        <f>VLOOKUP($D3095,metadata!$B$2:$Z$500,20,0)</f>
        <v>global average</v>
      </c>
      <c r="X3095" t="str">
        <f>VLOOKUP($D3095,metadata!$B$2:$Z$500,21,0)</f>
        <v/>
      </c>
      <c r="Y3095" t="str">
        <f>VLOOKUP($D3095,metadata!$B$2:$Z$500,22,0)</f>
        <v>t70</v>
      </c>
      <c r="Z3095" t="str">
        <f>VLOOKUP($D3095,metadata!$B$2:$Z$500,23,0)</f>
        <v/>
      </c>
      <c r="AA3095" t="str">
        <f>VLOOKUP($D3095,metadata!$B$2:$Z$500,24,0)</f>
        <v>larval</v>
      </c>
      <c r="AB3095" t="str">
        <f>VLOOKUP($D3095,metadata!$B$2:$Z$500,25,0)</f>
        <v/>
      </c>
      <c r="AC3095">
        <v>24</v>
      </c>
      <c r="AD3095">
        <v>0</v>
      </c>
      <c r="AF3095">
        <f>IF(AE3095="",V3095,AE3095)</f>
        <v>50</v>
      </c>
      <c r="AG3095">
        <v>24</v>
      </c>
      <c r="AH3095">
        <v>1982</v>
      </c>
      <c r="AI3095" t="s">
        <v>37</v>
      </c>
      <c r="AJ3095" t="s">
        <v>37</v>
      </c>
    </row>
    <row r="3096" spans="3:36" x14ac:dyDescent="0.3">
      <c r="C3096">
        <v>3096</v>
      </c>
      <c r="D3096" t="str">
        <f t="shared" si="82"/>
        <v>70-stjohn</v>
      </c>
      <c r="E3096" t="str">
        <f>VLOOKUP($D3096,metadata!$B$2:$S$500,2,0)</f>
        <v>TAKEDA, M; CHIPPENDALE, GM</v>
      </c>
      <c r="F3096" t="str">
        <f>VLOOKUP($D3096,metadata!$B$2:$S$500,3,0)</f>
        <v>PHENOLOGICAL ADAPTATIONS OF A COLONIZING INSECT - THE SOUTHWESTERN CORN-BORER, DIATRAEA-GRANDIOSELLA</v>
      </c>
      <c r="G3096" t="str">
        <f>VLOOKUP($D3096,metadata!$B$2:$S$500,4,0)</f>
        <v>10.1007/BF00389019</v>
      </c>
      <c r="H3096" t="str">
        <f>VLOOKUP($D3096,metadata!$B$2:$S$500,5,0)</f>
        <v>y</v>
      </c>
      <c r="I3096" t="str">
        <f>VLOOKUP($D3096,metadata!$B$2:$S$500,6,0)</f>
        <v>a</v>
      </c>
      <c r="J3096" t="str">
        <f>VLOOKUP($D3096,metadata!$B$2:$S$500,7,0)</f>
        <v>i</v>
      </c>
      <c r="K3096">
        <f>VLOOKUP($D3096,metadata!$B$2:$S$500,8,0)</f>
        <v>3</v>
      </c>
      <c r="L3096">
        <f>VLOOKUP($D3096,metadata!$B$2:$S$500,9,0)</f>
        <v>6</v>
      </c>
      <c r="M3096" t="str">
        <f>VLOOKUP($D3096,metadata!$B$2:$S$500,10,0)</f>
        <v/>
      </c>
      <c r="N3096" t="str">
        <f>VLOOKUP($D3096,metadata!$B$2:$S$500,11,0)</f>
        <v>Diatraea grandiosella</v>
      </c>
      <c r="O3096" t="str">
        <f>VLOOKUP($D3096,metadata!$B$2:$S$500,12,0)</f>
        <v>lepidoptera</v>
      </c>
      <c r="P3096" t="str">
        <f>VLOOKUP($D3096,metadata!$B$2:$S$500,13,0)</f>
        <v>stjohn</v>
      </c>
      <c r="Q3096">
        <f>VLOOKUP($D3096,metadata!$B$2:$S$500,14,0)</f>
        <v>37.6</v>
      </c>
      <c r="R3096">
        <f>VLOOKUP($D3096,metadata!$B$2:$S$500,15,0)</f>
        <v>-98.5</v>
      </c>
      <c r="S3096" t="str">
        <f>VLOOKUP($D3096,metadata!$B$2:$S$500,16,0)</f>
        <v/>
      </c>
      <c r="T3096" t="str">
        <f>VLOOKUP($D3096,metadata!$B$2:$S$500,17,0)</f>
        <v/>
      </c>
      <c r="U3096" t="str">
        <f>VLOOKUP($D3096,metadata!$B$2:$S$500,18,0)</f>
        <v/>
      </c>
      <c r="V3096">
        <f>VLOOKUP($D3096,metadata!$B$2:$Z$500,19,0)</f>
        <v>50</v>
      </c>
      <c r="W3096" t="str">
        <f>VLOOKUP($D3096,metadata!$B$2:$Z$500,20,0)</f>
        <v>global average</v>
      </c>
      <c r="X3096" t="str">
        <f>VLOOKUP($D3096,metadata!$B$2:$Z$500,21,0)</f>
        <v/>
      </c>
      <c r="Y3096" t="str">
        <f>VLOOKUP($D3096,metadata!$B$2:$Z$500,22,0)</f>
        <v>t70</v>
      </c>
      <c r="Z3096" t="str">
        <f>VLOOKUP($D3096,metadata!$B$2:$Z$500,23,0)</f>
        <v/>
      </c>
      <c r="AA3096" t="str">
        <f>VLOOKUP($D3096,metadata!$B$2:$Z$500,24,0)</f>
        <v>larval</v>
      </c>
      <c r="AB3096" t="str">
        <f>VLOOKUP($D3096,metadata!$B$2:$Z$500,25,0)</f>
        <v/>
      </c>
      <c r="AC3096">
        <v>14</v>
      </c>
      <c r="AD3096">
        <v>100</v>
      </c>
      <c r="AF3096">
        <f>IF(AE3096="",V3096,AE3096)</f>
        <v>50</v>
      </c>
      <c r="AG3096">
        <v>14</v>
      </c>
      <c r="AH3096">
        <v>1982</v>
      </c>
      <c r="AI3096" t="s">
        <v>37</v>
      </c>
      <c r="AJ3096" t="s">
        <v>37</v>
      </c>
    </row>
    <row r="3097" spans="3:36" x14ac:dyDescent="0.3">
      <c r="C3097">
        <v>3097</v>
      </c>
      <c r="D3097" t="str">
        <f t="shared" si="82"/>
        <v>70-stjohn</v>
      </c>
      <c r="E3097" t="str">
        <f>VLOOKUP($D3097,metadata!$B$2:$S$500,2,0)</f>
        <v>TAKEDA, M; CHIPPENDALE, GM</v>
      </c>
      <c r="F3097" t="str">
        <f>VLOOKUP($D3097,metadata!$B$2:$S$500,3,0)</f>
        <v>PHENOLOGICAL ADAPTATIONS OF A COLONIZING INSECT - THE SOUTHWESTERN CORN-BORER, DIATRAEA-GRANDIOSELLA</v>
      </c>
      <c r="G3097" t="str">
        <f>VLOOKUP($D3097,metadata!$B$2:$S$500,4,0)</f>
        <v>10.1007/BF00389019</v>
      </c>
      <c r="H3097" t="str">
        <f>VLOOKUP($D3097,metadata!$B$2:$S$500,5,0)</f>
        <v>y</v>
      </c>
      <c r="I3097" t="str">
        <f>VLOOKUP($D3097,metadata!$B$2:$S$500,6,0)</f>
        <v>a</v>
      </c>
      <c r="J3097" t="str">
        <f>VLOOKUP($D3097,metadata!$B$2:$S$500,7,0)</f>
        <v>i</v>
      </c>
      <c r="K3097">
        <f>VLOOKUP($D3097,metadata!$B$2:$S$500,8,0)</f>
        <v>3</v>
      </c>
      <c r="L3097">
        <f>VLOOKUP($D3097,metadata!$B$2:$S$500,9,0)</f>
        <v>6</v>
      </c>
      <c r="M3097" t="str">
        <f>VLOOKUP($D3097,metadata!$B$2:$S$500,10,0)</f>
        <v/>
      </c>
      <c r="N3097" t="str">
        <f>VLOOKUP($D3097,metadata!$B$2:$S$500,11,0)</f>
        <v>Diatraea grandiosella</v>
      </c>
      <c r="O3097" t="str">
        <f>VLOOKUP($D3097,metadata!$B$2:$S$500,12,0)</f>
        <v>lepidoptera</v>
      </c>
      <c r="P3097" t="str">
        <f>VLOOKUP($D3097,metadata!$B$2:$S$500,13,0)</f>
        <v>stjohn</v>
      </c>
      <c r="Q3097">
        <f>VLOOKUP($D3097,metadata!$B$2:$S$500,14,0)</f>
        <v>37.6</v>
      </c>
      <c r="R3097">
        <f>VLOOKUP($D3097,metadata!$B$2:$S$500,15,0)</f>
        <v>-98.5</v>
      </c>
      <c r="S3097" t="str">
        <f>VLOOKUP($D3097,metadata!$B$2:$S$500,16,0)</f>
        <v/>
      </c>
      <c r="T3097" t="str">
        <f>VLOOKUP($D3097,metadata!$B$2:$S$500,17,0)</f>
        <v/>
      </c>
      <c r="U3097" t="str">
        <f>VLOOKUP($D3097,metadata!$B$2:$S$500,18,0)</f>
        <v/>
      </c>
      <c r="V3097">
        <f>VLOOKUP($D3097,metadata!$B$2:$Z$500,19,0)</f>
        <v>50</v>
      </c>
      <c r="W3097" t="str">
        <f>VLOOKUP($D3097,metadata!$B$2:$Z$500,20,0)</f>
        <v>global average</v>
      </c>
      <c r="X3097" t="str">
        <f>VLOOKUP($D3097,metadata!$B$2:$Z$500,21,0)</f>
        <v/>
      </c>
      <c r="Y3097" t="str">
        <f>VLOOKUP($D3097,metadata!$B$2:$Z$500,22,0)</f>
        <v>t70</v>
      </c>
      <c r="Z3097" t="str">
        <f>VLOOKUP($D3097,metadata!$B$2:$Z$500,23,0)</f>
        <v/>
      </c>
      <c r="AA3097" t="str">
        <f>VLOOKUP($D3097,metadata!$B$2:$Z$500,24,0)</f>
        <v>larval</v>
      </c>
      <c r="AB3097" t="str">
        <f>VLOOKUP($D3097,metadata!$B$2:$Z$500,25,0)</f>
        <v/>
      </c>
      <c r="AC3097">
        <v>14.5</v>
      </c>
      <c r="AD3097">
        <v>100</v>
      </c>
      <c r="AF3097">
        <f>IF(AE3097="",V3097,AE3097)</f>
        <v>50</v>
      </c>
      <c r="AG3097">
        <v>14.5</v>
      </c>
      <c r="AH3097">
        <v>1982</v>
      </c>
      <c r="AI3097" t="s">
        <v>37</v>
      </c>
      <c r="AJ3097" t="s">
        <v>37</v>
      </c>
    </row>
    <row r="3098" spans="3:36" x14ac:dyDescent="0.3">
      <c r="C3098">
        <v>3098</v>
      </c>
      <c r="D3098" t="str">
        <f t="shared" si="82"/>
        <v>70-stjohn</v>
      </c>
      <c r="E3098" t="str">
        <f>VLOOKUP($D3098,metadata!$B$2:$S$500,2,0)</f>
        <v>TAKEDA, M; CHIPPENDALE, GM</v>
      </c>
      <c r="F3098" t="str">
        <f>VLOOKUP($D3098,metadata!$B$2:$S$500,3,0)</f>
        <v>PHENOLOGICAL ADAPTATIONS OF A COLONIZING INSECT - THE SOUTHWESTERN CORN-BORER, DIATRAEA-GRANDIOSELLA</v>
      </c>
      <c r="G3098" t="str">
        <f>VLOOKUP($D3098,metadata!$B$2:$S$500,4,0)</f>
        <v>10.1007/BF00389019</v>
      </c>
      <c r="H3098" t="str">
        <f>VLOOKUP($D3098,metadata!$B$2:$S$500,5,0)</f>
        <v>y</v>
      </c>
      <c r="I3098" t="str">
        <f>VLOOKUP($D3098,metadata!$B$2:$S$500,6,0)</f>
        <v>a</v>
      </c>
      <c r="J3098" t="str">
        <f>VLOOKUP($D3098,metadata!$B$2:$S$500,7,0)</f>
        <v>i</v>
      </c>
      <c r="K3098">
        <f>VLOOKUP($D3098,metadata!$B$2:$S$500,8,0)</f>
        <v>3</v>
      </c>
      <c r="L3098">
        <f>VLOOKUP($D3098,metadata!$B$2:$S$500,9,0)</f>
        <v>6</v>
      </c>
      <c r="M3098" t="str">
        <f>VLOOKUP($D3098,metadata!$B$2:$S$500,10,0)</f>
        <v/>
      </c>
      <c r="N3098" t="str">
        <f>VLOOKUP($D3098,metadata!$B$2:$S$500,11,0)</f>
        <v>Diatraea grandiosella</v>
      </c>
      <c r="O3098" t="str">
        <f>VLOOKUP($D3098,metadata!$B$2:$S$500,12,0)</f>
        <v>lepidoptera</v>
      </c>
      <c r="P3098" t="str">
        <f>VLOOKUP($D3098,metadata!$B$2:$S$500,13,0)</f>
        <v>stjohn</v>
      </c>
      <c r="Q3098">
        <f>VLOOKUP($D3098,metadata!$B$2:$S$500,14,0)</f>
        <v>37.6</v>
      </c>
      <c r="R3098">
        <f>VLOOKUP($D3098,metadata!$B$2:$S$500,15,0)</f>
        <v>-98.5</v>
      </c>
      <c r="S3098" t="str">
        <f>VLOOKUP($D3098,metadata!$B$2:$S$500,16,0)</f>
        <v/>
      </c>
      <c r="T3098" t="str">
        <f>VLOOKUP($D3098,metadata!$B$2:$S$500,17,0)</f>
        <v/>
      </c>
      <c r="U3098" t="str">
        <f>VLOOKUP($D3098,metadata!$B$2:$S$500,18,0)</f>
        <v/>
      </c>
      <c r="V3098">
        <f>VLOOKUP($D3098,metadata!$B$2:$Z$500,19,0)</f>
        <v>50</v>
      </c>
      <c r="W3098" t="str">
        <f>VLOOKUP($D3098,metadata!$B$2:$Z$500,20,0)</f>
        <v>global average</v>
      </c>
      <c r="X3098" t="str">
        <f>VLOOKUP($D3098,metadata!$B$2:$Z$500,21,0)</f>
        <v/>
      </c>
      <c r="Y3098" t="str">
        <f>VLOOKUP($D3098,metadata!$B$2:$Z$500,22,0)</f>
        <v>t70</v>
      </c>
      <c r="Z3098" t="str">
        <f>VLOOKUP($D3098,metadata!$B$2:$Z$500,23,0)</f>
        <v/>
      </c>
      <c r="AA3098" t="str">
        <f>VLOOKUP($D3098,metadata!$B$2:$Z$500,24,0)</f>
        <v>larval</v>
      </c>
      <c r="AB3098" t="str">
        <f>VLOOKUP($D3098,metadata!$B$2:$Z$500,25,0)</f>
        <v/>
      </c>
      <c r="AC3098">
        <v>15</v>
      </c>
      <c r="AD3098">
        <v>96</v>
      </c>
      <c r="AF3098">
        <f>IF(AE3098="",V3098,AE3098)</f>
        <v>50</v>
      </c>
      <c r="AG3098">
        <v>15</v>
      </c>
      <c r="AH3098">
        <v>1982</v>
      </c>
      <c r="AI3098" t="s">
        <v>37</v>
      </c>
      <c r="AJ3098" t="s">
        <v>37</v>
      </c>
    </row>
    <row r="3099" spans="3:36" x14ac:dyDescent="0.3">
      <c r="C3099">
        <v>3099</v>
      </c>
      <c r="D3099" t="str">
        <f t="shared" si="82"/>
        <v>70-stjohn</v>
      </c>
      <c r="E3099" t="str">
        <f>VLOOKUP($D3099,metadata!$B$2:$S$500,2,0)</f>
        <v>TAKEDA, M; CHIPPENDALE, GM</v>
      </c>
      <c r="F3099" t="str">
        <f>VLOOKUP($D3099,metadata!$B$2:$S$500,3,0)</f>
        <v>PHENOLOGICAL ADAPTATIONS OF A COLONIZING INSECT - THE SOUTHWESTERN CORN-BORER, DIATRAEA-GRANDIOSELLA</v>
      </c>
      <c r="G3099" t="str">
        <f>VLOOKUP($D3099,metadata!$B$2:$S$500,4,0)</f>
        <v>10.1007/BF00389019</v>
      </c>
      <c r="H3099" t="str">
        <f>VLOOKUP($D3099,metadata!$B$2:$S$500,5,0)</f>
        <v>y</v>
      </c>
      <c r="I3099" t="str">
        <f>VLOOKUP($D3099,metadata!$B$2:$S$500,6,0)</f>
        <v>a</v>
      </c>
      <c r="J3099" t="str">
        <f>VLOOKUP($D3099,metadata!$B$2:$S$500,7,0)</f>
        <v>i</v>
      </c>
      <c r="K3099">
        <f>VLOOKUP($D3099,metadata!$B$2:$S$500,8,0)</f>
        <v>3</v>
      </c>
      <c r="L3099">
        <f>VLOOKUP($D3099,metadata!$B$2:$S$500,9,0)</f>
        <v>6</v>
      </c>
      <c r="M3099" t="str">
        <f>VLOOKUP($D3099,metadata!$B$2:$S$500,10,0)</f>
        <v/>
      </c>
      <c r="N3099" t="str">
        <f>VLOOKUP($D3099,metadata!$B$2:$S$500,11,0)</f>
        <v>Diatraea grandiosella</v>
      </c>
      <c r="O3099" t="str">
        <f>VLOOKUP($D3099,metadata!$B$2:$S$500,12,0)</f>
        <v>lepidoptera</v>
      </c>
      <c r="P3099" t="str">
        <f>VLOOKUP($D3099,metadata!$B$2:$S$500,13,0)</f>
        <v>stjohn</v>
      </c>
      <c r="Q3099">
        <f>VLOOKUP($D3099,metadata!$B$2:$S$500,14,0)</f>
        <v>37.6</v>
      </c>
      <c r="R3099">
        <f>VLOOKUP($D3099,metadata!$B$2:$S$500,15,0)</f>
        <v>-98.5</v>
      </c>
      <c r="S3099" t="str">
        <f>VLOOKUP($D3099,metadata!$B$2:$S$500,16,0)</f>
        <v/>
      </c>
      <c r="T3099" t="str">
        <f>VLOOKUP($D3099,metadata!$B$2:$S$500,17,0)</f>
        <v/>
      </c>
      <c r="U3099" t="str">
        <f>VLOOKUP($D3099,metadata!$B$2:$S$500,18,0)</f>
        <v/>
      </c>
      <c r="V3099">
        <f>VLOOKUP($D3099,metadata!$B$2:$Z$500,19,0)</f>
        <v>50</v>
      </c>
      <c r="W3099" t="str">
        <f>VLOOKUP($D3099,metadata!$B$2:$Z$500,20,0)</f>
        <v>global average</v>
      </c>
      <c r="X3099" t="str">
        <f>VLOOKUP($D3099,metadata!$B$2:$Z$500,21,0)</f>
        <v/>
      </c>
      <c r="Y3099" t="str">
        <f>VLOOKUP($D3099,metadata!$B$2:$Z$500,22,0)</f>
        <v>t70</v>
      </c>
      <c r="Z3099" t="str">
        <f>VLOOKUP($D3099,metadata!$B$2:$Z$500,23,0)</f>
        <v/>
      </c>
      <c r="AA3099" t="str">
        <f>VLOOKUP($D3099,metadata!$B$2:$Z$500,24,0)</f>
        <v>larval</v>
      </c>
      <c r="AB3099" t="str">
        <f>VLOOKUP($D3099,metadata!$B$2:$Z$500,25,0)</f>
        <v/>
      </c>
      <c r="AC3099">
        <v>15.5</v>
      </c>
      <c r="AD3099">
        <v>32.1</v>
      </c>
      <c r="AF3099">
        <f>IF(AE3099="",V3099,AE3099)</f>
        <v>50</v>
      </c>
      <c r="AG3099">
        <v>15.5</v>
      </c>
      <c r="AH3099">
        <v>1982</v>
      </c>
      <c r="AI3099" t="s">
        <v>37</v>
      </c>
      <c r="AJ3099" t="s">
        <v>37</v>
      </c>
    </row>
    <row r="3100" spans="3:36" x14ac:dyDescent="0.3">
      <c r="C3100">
        <v>3100</v>
      </c>
      <c r="D3100" t="str">
        <f t="shared" si="82"/>
        <v>70-stjohn</v>
      </c>
      <c r="E3100" t="str">
        <f>VLOOKUP($D3100,metadata!$B$2:$S$500,2,0)</f>
        <v>TAKEDA, M; CHIPPENDALE, GM</v>
      </c>
      <c r="F3100" t="str">
        <f>VLOOKUP($D3100,metadata!$B$2:$S$500,3,0)</f>
        <v>PHENOLOGICAL ADAPTATIONS OF A COLONIZING INSECT - THE SOUTHWESTERN CORN-BORER, DIATRAEA-GRANDIOSELLA</v>
      </c>
      <c r="G3100" t="str">
        <f>VLOOKUP($D3100,metadata!$B$2:$S$500,4,0)</f>
        <v>10.1007/BF00389019</v>
      </c>
      <c r="H3100" t="str">
        <f>VLOOKUP($D3100,metadata!$B$2:$S$500,5,0)</f>
        <v>y</v>
      </c>
      <c r="I3100" t="str">
        <f>VLOOKUP($D3100,metadata!$B$2:$S$500,6,0)</f>
        <v>a</v>
      </c>
      <c r="J3100" t="str">
        <f>VLOOKUP($D3100,metadata!$B$2:$S$500,7,0)</f>
        <v>i</v>
      </c>
      <c r="K3100">
        <f>VLOOKUP($D3100,metadata!$B$2:$S$500,8,0)</f>
        <v>3</v>
      </c>
      <c r="L3100">
        <f>VLOOKUP($D3100,metadata!$B$2:$S$500,9,0)</f>
        <v>6</v>
      </c>
      <c r="M3100" t="str">
        <f>VLOOKUP($D3100,metadata!$B$2:$S$500,10,0)</f>
        <v/>
      </c>
      <c r="N3100" t="str">
        <f>VLOOKUP($D3100,metadata!$B$2:$S$500,11,0)</f>
        <v>Diatraea grandiosella</v>
      </c>
      <c r="O3100" t="str">
        <f>VLOOKUP($D3100,metadata!$B$2:$S$500,12,0)</f>
        <v>lepidoptera</v>
      </c>
      <c r="P3100" t="str">
        <f>VLOOKUP($D3100,metadata!$B$2:$S$500,13,0)</f>
        <v>stjohn</v>
      </c>
      <c r="Q3100">
        <f>VLOOKUP($D3100,metadata!$B$2:$S$500,14,0)</f>
        <v>37.6</v>
      </c>
      <c r="R3100">
        <f>VLOOKUP($D3100,metadata!$B$2:$S$500,15,0)</f>
        <v>-98.5</v>
      </c>
      <c r="S3100" t="str">
        <f>VLOOKUP($D3100,metadata!$B$2:$S$500,16,0)</f>
        <v/>
      </c>
      <c r="T3100" t="str">
        <f>VLOOKUP($D3100,metadata!$B$2:$S$500,17,0)</f>
        <v/>
      </c>
      <c r="U3100" t="str">
        <f>VLOOKUP($D3100,metadata!$B$2:$S$500,18,0)</f>
        <v/>
      </c>
      <c r="V3100">
        <f>VLOOKUP($D3100,metadata!$B$2:$Z$500,19,0)</f>
        <v>50</v>
      </c>
      <c r="W3100" t="str">
        <f>VLOOKUP($D3100,metadata!$B$2:$Z$500,20,0)</f>
        <v>global average</v>
      </c>
      <c r="X3100" t="str">
        <f>VLOOKUP($D3100,metadata!$B$2:$Z$500,21,0)</f>
        <v/>
      </c>
      <c r="Y3100" t="str">
        <f>VLOOKUP($D3100,metadata!$B$2:$Z$500,22,0)</f>
        <v>t70</v>
      </c>
      <c r="Z3100" t="str">
        <f>VLOOKUP($D3100,metadata!$B$2:$Z$500,23,0)</f>
        <v/>
      </c>
      <c r="AA3100" t="str">
        <f>VLOOKUP($D3100,metadata!$B$2:$Z$500,24,0)</f>
        <v>larval</v>
      </c>
      <c r="AB3100" t="str">
        <f>VLOOKUP($D3100,metadata!$B$2:$Z$500,25,0)</f>
        <v/>
      </c>
      <c r="AC3100">
        <v>16</v>
      </c>
      <c r="AD3100">
        <v>3.7</v>
      </c>
      <c r="AF3100">
        <f>IF(AE3100="",V3100,AE3100)</f>
        <v>50</v>
      </c>
      <c r="AG3100">
        <v>16</v>
      </c>
      <c r="AH3100">
        <v>1982</v>
      </c>
      <c r="AI3100" t="s">
        <v>37</v>
      </c>
      <c r="AJ3100" t="s">
        <v>37</v>
      </c>
    </row>
    <row r="3101" spans="3:36" x14ac:dyDescent="0.3">
      <c r="C3101">
        <v>3101</v>
      </c>
      <c r="D3101" t="str">
        <f t="shared" ref="D3101:D3111" si="83">VLOOKUP(C3101,$A$1:$B$500,2)</f>
        <v>70-stjohn</v>
      </c>
      <c r="E3101" t="str">
        <f>VLOOKUP($D3101,metadata!$B$2:$S$500,2,0)</f>
        <v>TAKEDA, M; CHIPPENDALE, GM</v>
      </c>
      <c r="F3101" t="str">
        <f>VLOOKUP($D3101,metadata!$B$2:$S$500,3,0)</f>
        <v>PHENOLOGICAL ADAPTATIONS OF A COLONIZING INSECT - THE SOUTHWESTERN CORN-BORER, DIATRAEA-GRANDIOSELLA</v>
      </c>
      <c r="G3101" t="str">
        <f>VLOOKUP($D3101,metadata!$B$2:$S$500,4,0)</f>
        <v>10.1007/BF00389019</v>
      </c>
      <c r="H3101" t="str">
        <f>VLOOKUP($D3101,metadata!$B$2:$S$500,5,0)</f>
        <v>y</v>
      </c>
      <c r="I3101" t="str">
        <f>VLOOKUP($D3101,metadata!$B$2:$S$500,6,0)</f>
        <v>a</v>
      </c>
      <c r="J3101" t="str">
        <f>VLOOKUP($D3101,metadata!$B$2:$S$500,7,0)</f>
        <v>i</v>
      </c>
      <c r="K3101">
        <f>VLOOKUP($D3101,metadata!$B$2:$S$500,8,0)</f>
        <v>3</v>
      </c>
      <c r="L3101">
        <f>VLOOKUP($D3101,metadata!$B$2:$S$500,9,0)</f>
        <v>6</v>
      </c>
      <c r="M3101" t="str">
        <f>VLOOKUP($D3101,metadata!$B$2:$S$500,10,0)</f>
        <v/>
      </c>
      <c r="N3101" t="str">
        <f>VLOOKUP($D3101,metadata!$B$2:$S$500,11,0)</f>
        <v>Diatraea grandiosella</v>
      </c>
      <c r="O3101" t="str">
        <f>VLOOKUP($D3101,metadata!$B$2:$S$500,12,0)</f>
        <v>lepidoptera</v>
      </c>
      <c r="P3101" t="str">
        <f>VLOOKUP($D3101,metadata!$B$2:$S$500,13,0)</f>
        <v>stjohn</v>
      </c>
      <c r="Q3101">
        <f>VLOOKUP($D3101,metadata!$B$2:$S$500,14,0)</f>
        <v>37.6</v>
      </c>
      <c r="R3101">
        <f>VLOOKUP($D3101,metadata!$B$2:$S$500,15,0)</f>
        <v>-98.5</v>
      </c>
      <c r="S3101" t="str">
        <f>VLOOKUP($D3101,metadata!$B$2:$S$500,16,0)</f>
        <v/>
      </c>
      <c r="T3101" t="str">
        <f>VLOOKUP($D3101,metadata!$B$2:$S$500,17,0)</f>
        <v/>
      </c>
      <c r="U3101" t="str">
        <f>VLOOKUP($D3101,metadata!$B$2:$S$500,18,0)</f>
        <v/>
      </c>
      <c r="V3101">
        <f>VLOOKUP($D3101,metadata!$B$2:$Z$500,19,0)</f>
        <v>50</v>
      </c>
      <c r="W3101" t="str">
        <f>VLOOKUP($D3101,metadata!$B$2:$Z$500,20,0)</f>
        <v>global average</v>
      </c>
      <c r="X3101" t="str">
        <f>VLOOKUP($D3101,metadata!$B$2:$Z$500,21,0)</f>
        <v/>
      </c>
      <c r="Y3101" t="str">
        <f>VLOOKUP($D3101,metadata!$B$2:$Z$500,22,0)</f>
        <v>t70</v>
      </c>
      <c r="Z3101" t="str">
        <f>VLOOKUP($D3101,metadata!$B$2:$Z$500,23,0)</f>
        <v/>
      </c>
      <c r="AA3101" t="str">
        <f>VLOOKUP($D3101,metadata!$B$2:$Z$500,24,0)</f>
        <v>larval</v>
      </c>
      <c r="AB3101" t="str">
        <f>VLOOKUP($D3101,metadata!$B$2:$Z$500,25,0)</f>
        <v/>
      </c>
      <c r="AC3101">
        <v>24</v>
      </c>
      <c r="AD3101">
        <v>0</v>
      </c>
      <c r="AF3101">
        <f>IF(AE3101="",V3101,AE3101)</f>
        <v>50</v>
      </c>
      <c r="AG3101">
        <v>24</v>
      </c>
      <c r="AH3101">
        <v>1982</v>
      </c>
      <c r="AI3101" t="s">
        <v>37</v>
      </c>
      <c r="AJ3101" t="s">
        <v>37</v>
      </c>
    </row>
    <row r="3102" spans="3:36" x14ac:dyDescent="0.3">
      <c r="C3102">
        <v>3102</v>
      </c>
      <c r="D3102" t="str">
        <f t="shared" si="83"/>
        <v>71-</v>
      </c>
      <c r="E3102" t="str">
        <f>VLOOKUP($D3102,metadata!$B$2:$S$500,2,0)</f>
        <v>Ryan, Valetta, Thivierge, Aardema, Scriber</v>
      </c>
      <c r="F3102" t="str">
        <f>VLOOKUP($D3102,metadata!$B$2:$S$500,3,0)</f>
        <v>The role of latitudinal, genetic and temperature variation in the induction of diapause of Papilio glaucus (Lepidoptera: Papilionidae)</v>
      </c>
      <c r="G3102" t="str">
        <f>VLOOKUP($D3102,metadata!$B$2:$S$500,4,0)</f>
        <v>10.1111/1744-7917.12423</v>
      </c>
      <c r="H3102" t="str">
        <f>VLOOKUP($D3102,metadata!$B$2:$S$500,5,0)</f>
        <v>y-askcoordinates</v>
      </c>
      <c r="I3102" t="str">
        <f>VLOOKUP($D3102,metadata!$B$2:$S$500,6,0)</f>
        <v>a</v>
      </c>
      <c r="J3102" t="str">
        <f>VLOOKUP($D3102,metadata!$B$2:$S$500,7,0)</f>
        <v>i</v>
      </c>
      <c r="K3102">
        <f>VLOOKUP($D3102,metadata!$B$2:$S$500,8,0)</f>
        <v>3</v>
      </c>
      <c r="L3102">
        <f>VLOOKUP($D3102,metadata!$B$2:$S$500,9,0)</f>
        <v>12</v>
      </c>
      <c r="M3102" t="str">
        <f>VLOOKUP($D3102,metadata!$B$2:$S$500,10,0)</f>
        <v/>
      </c>
      <c r="N3102" t="str">
        <f>VLOOKUP($D3102,metadata!$B$2:$S$500,11,0)</f>
        <v>Papilio glaucus</v>
      </c>
      <c r="O3102" t="str">
        <f>VLOOKUP($D3102,metadata!$B$2:$S$500,12,0)</f>
        <v>lepidoptera</v>
      </c>
      <c r="P3102" t="str">
        <f>VLOOKUP($D3102,metadata!$B$2:$S$500,13,0)</f>
        <v/>
      </c>
      <c r="Q3102" t="str">
        <f>VLOOKUP($D3102,metadata!$B$2:$S$500,14,0)</f>
        <v/>
      </c>
      <c r="R3102" t="str">
        <f>VLOOKUP($D3102,metadata!$B$2:$S$500,15,0)</f>
        <v/>
      </c>
      <c r="S3102" t="str">
        <f>VLOOKUP($D3102,metadata!$B$2:$S$500,16,0)</f>
        <v/>
      </c>
      <c r="T3102" t="str">
        <f>VLOOKUP($D3102,metadata!$B$2:$S$500,17,0)</f>
        <v/>
      </c>
      <c r="U3102" t="str">
        <f>VLOOKUP($D3102,metadata!$B$2:$S$500,18,0)</f>
        <v/>
      </c>
      <c r="V3102">
        <f>VLOOKUP($D3102,metadata!$B$2:$Z$500,19,0)</f>
        <v>10</v>
      </c>
      <c r="W3102" t="str">
        <f>VLOOKUP($D3102,metadata!$B$2:$Z$500,20,0)</f>
        <v>accurate</v>
      </c>
      <c r="X3102" t="str">
        <f>VLOOKUP($D3102,metadata!$B$2:$Z$500,21,0)</f>
        <v/>
      </c>
      <c r="Y3102">
        <f>VLOOKUP($D3102,metadata!$B$2:$Z$500,22,0)</f>
        <v>71</v>
      </c>
      <c r="Z3102" t="str">
        <f>VLOOKUP($D3102,metadata!$B$2:$Z$500,23,0)</f>
        <v/>
      </c>
      <c r="AA3102" t="str">
        <f>VLOOKUP($D3102,metadata!$B$2:$Z$500,24,0)</f>
        <v/>
      </c>
      <c r="AB3102" t="str">
        <f>VLOOKUP($D3102,metadata!$B$2:$Z$500,25,0)</f>
        <v/>
      </c>
      <c r="AF3102">
        <f>IF(AE3102="",V3102,AE3102)</f>
        <v>10</v>
      </c>
    </row>
    <row r="3103" spans="3:36" x14ac:dyDescent="0.3">
      <c r="C3103">
        <v>3103</v>
      </c>
      <c r="D3103" t="str">
        <f t="shared" si="83"/>
        <v>71-</v>
      </c>
      <c r="E3103" t="str">
        <f>VLOOKUP($D3103,metadata!$B$2:$S$500,2,0)</f>
        <v>Ryan, Valetta, Thivierge, Aardema, Scriber</v>
      </c>
      <c r="F3103" t="str">
        <f>VLOOKUP($D3103,metadata!$B$2:$S$500,3,0)</f>
        <v>The role of latitudinal, genetic and temperature variation in the induction of diapause of Papilio glaucus (Lepidoptera: Papilionidae)</v>
      </c>
      <c r="G3103" t="str">
        <f>VLOOKUP($D3103,metadata!$B$2:$S$500,4,0)</f>
        <v>10.1111/1744-7917.12423</v>
      </c>
      <c r="H3103" t="str">
        <f>VLOOKUP($D3103,metadata!$B$2:$S$500,5,0)</f>
        <v>y-askcoordinates</v>
      </c>
      <c r="I3103" t="str">
        <f>VLOOKUP($D3103,metadata!$B$2:$S$500,6,0)</f>
        <v>a</v>
      </c>
      <c r="J3103" t="str">
        <f>VLOOKUP($D3103,metadata!$B$2:$S$500,7,0)</f>
        <v>i</v>
      </c>
      <c r="K3103">
        <f>VLOOKUP($D3103,metadata!$B$2:$S$500,8,0)</f>
        <v>3</v>
      </c>
      <c r="L3103">
        <f>VLOOKUP($D3103,metadata!$B$2:$S$500,9,0)</f>
        <v>12</v>
      </c>
      <c r="M3103" t="str">
        <f>VLOOKUP($D3103,metadata!$B$2:$S$500,10,0)</f>
        <v/>
      </c>
      <c r="N3103" t="str">
        <f>VLOOKUP($D3103,metadata!$B$2:$S$500,11,0)</f>
        <v>Papilio glaucus</v>
      </c>
      <c r="O3103" t="str">
        <f>VLOOKUP($D3103,metadata!$B$2:$S$500,12,0)</f>
        <v>lepidoptera</v>
      </c>
      <c r="P3103" t="str">
        <f>VLOOKUP($D3103,metadata!$B$2:$S$500,13,0)</f>
        <v/>
      </c>
      <c r="Q3103" t="str">
        <f>VLOOKUP($D3103,metadata!$B$2:$S$500,14,0)</f>
        <v/>
      </c>
      <c r="R3103" t="str">
        <f>VLOOKUP($D3103,metadata!$B$2:$S$500,15,0)</f>
        <v/>
      </c>
      <c r="S3103" t="str">
        <f>VLOOKUP($D3103,metadata!$B$2:$S$500,16,0)</f>
        <v/>
      </c>
      <c r="T3103" t="str">
        <f>VLOOKUP($D3103,metadata!$B$2:$S$500,17,0)</f>
        <v/>
      </c>
      <c r="U3103" t="str">
        <f>VLOOKUP($D3103,metadata!$B$2:$S$500,18,0)</f>
        <v/>
      </c>
      <c r="V3103">
        <f>VLOOKUP($D3103,metadata!$B$2:$Z$500,19,0)</f>
        <v>10</v>
      </c>
      <c r="W3103" t="str">
        <f>VLOOKUP($D3103,metadata!$B$2:$Z$500,20,0)</f>
        <v>accurate</v>
      </c>
      <c r="X3103" t="str">
        <f>VLOOKUP($D3103,metadata!$B$2:$Z$500,21,0)</f>
        <v/>
      </c>
      <c r="Y3103">
        <f>VLOOKUP($D3103,metadata!$B$2:$Z$500,22,0)</f>
        <v>71</v>
      </c>
      <c r="Z3103" t="str">
        <f>VLOOKUP($D3103,metadata!$B$2:$Z$500,23,0)</f>
        <v/>
      </c>
      <c r="AA3103" t="str">
        <f>VLOOKUP($D3103,metadata!$B$2:$Z$500,24,0)</f>
        <v/>
      </c>
      <c r="AB3103" t="str">
        <f>VLOOKUP($D3103,metadata!$B$2:$Z$500,25,0)</f>
        <v/>
      </c>
      <c r="AF3103">
        <f>IF(AE3103="",V3103,AE3103)</f>
        <v>10</v>
      </c>
    </row>
    <row r="3104" spans="3:36" x14ac:dyDescent="0.3">
      <c r="C3104">
        <v>3104</v>
      </c>
      <c r="D3104" t="str">
        <f t="shared" si="83"/>
        <v>71-</v>
      </c>
      <c r="E3104" t="str">
        <f>VLOOKUP($D3104,metadata!$B$2:$S$500,2,0)</f>
        <v>Ryan, Valetta, Thivierge, Aardema, Scriber</v>
      </c>
      <c r="F3104" t="str">
        <f>VLOOKUP($D3104,metadata!$B$2:$S$500,3,0)</f>
        <v>The role of latitudinal, genetic and temperature variation in the induction of diapause of Papilio glaucus (Lepidoptera: Papilionidae)</v>
      </c>
      <c r="G3104" t="str">
        <f>VLOOKUP($D3104,metadata!$B$2:$S$500,4,0)</f>
        <v>10.1111/1744-7917.12423</v>
      </c>
      <c r="H3104" t="str">
        <f>VLOOKUP($D3104,metadata!$B$2:$S$500,5,0)</f>
        <v>y-askcoordinates</v>
      </c>
      <c r="I3104" t="str">
        <f>VLOOKUP($D3104,metadata!$B$2:$S$500,6,0)</f>
        <v>a</v>
      </c>
      <c r="J3104" t="str">
        <f>VLOOKUP($D3104,metadata!$B$2:$S$500,7,0)</f>
        <v>i</v>
      </c>
      <c r="K3104">
        <f>VLOOKUP($D3104,metadata!$B$2:$S$500,8,0)</f>
        <v>3</v>
      </c>
      <c r="L3104">
        <f>VLOOKUP($D3104,metadata!$B$2:$S$500,9,0)</f>
        <v>12</v>
      </c>
      <c r="M3104" t="str">
        <f>VLOOKUP($D3104,metadata!$B$2:$S$500,10,0)</f>
        <v/>
      </c>
      <c r="N3104" t="str">
        <f>VLOOKUP($D3104,metadata!$B$2:$S$500,11,0)</f>
        <v>Papilio glaucus</v>
      </c>
      <c r="O3104" t="str">
        <f>VLOOKUP($D3104,metadata!$B$2:$S$500,12,0)</f>
        <v>lepidoptera</v>
      </c>
      <c r="P3104" t="str">
        <f>VLOOKUP($D3104,metadata!$B$2:$S$500,13,0)</f>
        <v/>
      </c>
      <c r="Q3104" t="str">
        <f>VLOOKUP($D3104,metadata!$B$2:$S$500,14,0)</f>
        <v/>
      </c>
      <c r="R3104" t="str">
        <f>VLOOKUP($D3104,metadata!$B$2:$S$500,15,0)</f>
        <v/>
      </c>
      <c r="S3104" t="str">
        <f>VLOOKUP($D3104,metadata!$B$2:$S$500,16,0)</f>
        <v/>
      </c>
      <c r="T3104" t="str">
        <f>VLOOKUP($D3104,metadata!$B$2:$S$500,17,0)</f>
        <v/>
      </c>
      <c r="U3104" t="str">
        <f>VLOOKUP($D3104,metadata!$B$2:$S$500,18,0)</f>
        <v/>
      </c>
      <c r="V3104">
        <f>VLOOKUP($D3104,metadata!$B$2:$Z$500,19,0)</f>
        <v>10</v>
      </c>
      <c r="W3104" t="str">
        <f>VLOOKUP($D3104,metadata!$B$2:$Z$500,20,0)</f>
        <v>accurate</v>
      </c>
      <c r="X3104" t="str">
        <f>VLOOKUP($D3104,metadata!$B$2:$Z$500,21,0)</f>
        <v/>
      </c>
      <c r="Y3104">
        <f>VLOOKUP($D3104,metadata!$B$2:$Z$500,22,0)</f>
        <v>71</v>
      </c>
      <c r="Z3104" t="str">
        <f>VLOOKUP($D3104,metadata!$B$2:$Z$500,23,0)</f>
        <v/>
      </c>
      <c r="AA3104" t="str">
        <f>VLOOKUP($D3104,metadata!$B$2:$Z$500,24,0)</f>
        <v/>
      </c>
      <c r="AB3104" t="str">
        <f>VLOOKUP($D3104,metadata!$B$2:$Z$500,25,0)</f>
        <v/>
      </c>
      <c r="AF3104">
        <f>IF(AE3104="",V3104,AE3104)</f>
        <v>10</v>
      </c>
    </row>
    <row r="3105" spans="3:32" x14ac:dyDescent="0.3">
      <c r="C3105">
        <v>3105</v>
      </c>
      <c r="D3105" t="str">
        <f t="shared" si="83"/>
        <v>71-</v>
      </c>
      <c r="E3105" t="str">
        <f>VLOOKUP($D3105,metadata!$B$2:$S$500,2,0)</f>
        <v>Ryan, Valetta, Thivierge, Aardema, Scriber</v>
      </c>
      <c r="F3105" t="str">
        <f>VLOOKUP($D3105,metadata!$B$2:$S$500,3,0)</f>
        <v>The role of latitudinal, genetic and temperature variation in the induction of diapause of Papilio glaucus (Lepidoptera: Papilionidae)</v>
      </c>
      <c r="G3105" t="str">
        <f>VLOOKUP($D3105,metadata!$B$2:$S$500,4,0)</f>
        <v>10.1111/1744-7917.12423</v>
      </c>
      <c r="H3105" t="str">
        <f>VLOOKUP($D3105,metadata!$B$2:$S$500,5,0)</f>
        <v>y-askcoordinates</v>
      </c>
      <c r="I3105" t="str">
        <f>VLOOKUP($D3105,metadata!$B$2:$S$500,6,0)</f>
        <v>a</v>
      </c>
      <c r="J3105" t="str">
        <f>VLOOKUP($D3105,metadata!$B$2:$S$500,7,0)</f>
        <v>i</v>
      </c>
      <c r="K3105">
        <f>VLOOKUP($D3105,metadata!$B$2:$S$500,8,0)</f>
        <v>3</v>
      </c>
      <c r="L3105">
        <f>VLOOKUP($D3105,metadata!$B$2:$S$500,9,0)</f>
        <v>12</v>
      </c>
      <c r="M3105" t="str">
        <f>VLOOKUP($D3105,metadata!$B$2:$S$500,10,0)</f>
        <v/>
      </c>
      <c r="N3105" t="str">
        <f>VLOOKUP($D3105,metadata!$B$2:$S$500,11,0)</f>
        <v>Papilio glaucus</v>
      </c>
      <c r="O3105" t="str">
        <f>VLOOKUP($D3105,metadata!$B$2:$S$500,12,0)</f>
        <v>lepidoptera</v>
      </c>
      <c r="P3105" t="str">
        <f>VLOOKUP($D3105,metadata!$B$2:$S$500,13,0)</f>
        <v/>
      </c>
      <c r="Q3105" t="str">
        <f>VLOOKUP($D3105,metadata!$B$2:$S$500,14,0)</f>
        <v/>
      </c>
      <c r="R3105" t="str">
        <f>VLOOKUP($D3105,metadata!$B$2:$S$500,15,0)</f>
        <v/>
      </c>
      <c r="S3105" t="str">
        <f>VLOOKUP($D3105,metadata!$B$2:$S$500,16,0)</f>
        <v/>
      </c>
      <c r="T3105" t="str">
        <f>VLOOKUP($D3105,metadata!$B$2:$S$500,17,0)</f>
        <v/>
      </c>
      <c r="U3105" t="str">
        <f>VLOOKUP($D3105,metadata!$B$2:$S$500,18,0)</f>
        <v/>
      </c>
      <c r="V3105">
        <f>VLOOKUP($D3105,metadata!$B$2:$Z$500,19,0)</f>
        <v>10</v>
      </c>
      <c r="W3105" t="str">
        <f>VLOOKUP($D3105,metadata!$B$2:$Z$500,20,0)</f>
        <v>accurate</v>
      </c>
      <c r="X3105" t="str">
        <f>VLOOKUP($D3105,metadata!$B$2:$Z$500,21,0)</f>
        <v/>
      </c>
      <c r="Y3105">
        <f>VLOOKUP($D3105,metadata!$B$2:$Z$500,22,0)</f>
        <v>71</v>
      </c>
      <c r="Z3105" t="str">
        <f>VLOOKUP($D3105,metadata!$B$2:$Z$500,23,0)</f>
        <v/>
      </c>
      <c r="AA3105" t="str">
        <f>VLOOKUP($D3105,metadata!$B$2:$Z$500,24,0)</f>
        <v/>
      </c>
      <c r="AB3105" t="str">
        <f>VLOOKUP($D3105,metadata!$B$2:$Z$500,25,0)</f>
        <v/>
      </c>
      <c r="AF3105">
        <f>IF(AE3105="",V3105,AE3105)</f>
        <v>10</v>
      </c>
    </row>
    <row r="3106" spans="3:32" x14ac:dyDescent="0.3">
      <c r="C3106">
        <v>3106</v>
      </c>
      <c r="D3106" t="str">
        <f t="shared" si="83"/>
        <v>71-</v>
      </c>
      <c r="E3106" t="str">
        <f>VLOOKUP($D3106,metadata!$B$2:$S$500,2,0)</f>
        <v>Ryan, Valetta, Thivierge, Aardema, Scriber</v>
      </c>
      <c r="F3106" t="str">
        <f>VLOOKUP($D3106,metadata!$B$2:$S$500,3,0)</f>
        <v>The role of latitudinal, genetic and temperature variation in the induction of diapause of Papilio glaucus (Lepidoptera: Papilionidae)</v>
      </c>
      <c r="G3106" t="str">
        <f>VLOOKUP($D3106,metadata!$B$2:$S$500,4,0)</f>
        <v>10.1111/1744-7917.12423</v>
      </c>
      <c r="H3106" t="str">
        <f>VLOOKUP($D3106,metadata!$B$2:$S$500,5,0)</f>
        <v>y-askcoordinates</v>
      </c>
      <c r="I3106" t="str">
        <f>VLOOKUP($D3106,metadata!$B$2:$S$500,6,0)</f>
        <v>a</v>
      </c>
      <c r="J3106" t="str">
        <f>VLOOKUP($D3106,metadata!$B$2:$S$500,7,0)</f>
        <v>i</v>
      </c>
      <c r="K3106">
        <f>VLOOKUP($D3106,metadata!$B$2:$S$500,8,0)</f>
        <v>3</v>
      </c>
      <c r="L3106">
        <f>VLOOKUP($D3106,metadata!$B$2:$S$500,9,0)</f>
        <v>12</v>
      </c>
      <c r="M3106" t="str">
        <f>VLOOKUP($D3106,metadata!$B$2:$S$500,10,0)</f>
        <v/>
      </c>
      <c r="N3106" t="str">
        <f>VLOOKUP($D3106,metadata!$B$2:$S$500,11,0)</f>
        <v>Papilio glaucus</v>
      </c>
      <c r="O3106" t="str">
        <f>VLOOKUP($D3106,metadata!$B$2:$S$500,12,0)</f>
        <v>lepidoptera</v>
      </c>
      <c r="P3106" t="str">
        <f>VLOOKUP($D3106,metadata!$B$2:$S$500,13,0)</f>
        <v/>
      </c>
      <c r="Q3106" t="str">
        <f>VLOOKUP($D3106,metadata!$B$2:$S$500,14,0)</f>
        <v/>
      </c>
      <c r="R3106" t="str">
        <f>VLOOKUP($D3106,metadata!$B$2:$S$500,15,0)</f>
        <v/>
      </c>
      <c r="S3106" t="str">
        <f>VLOOKUP($D3106,metadata!$B$2:$S$500,16,0)</f>
        <v/>
      </c>
      <c r="T3106" t="str">
        <f>VLOOKUP($D3106,metadata!$B$2:$S$500,17,0)</f>
        <v/>
      </c>
      <c r="U3106" t="str">
        <f>VLOOKUP($D3106,metadata!$B$2:$S$500,18,0)</f>
        <v/>
      </c>
      <c r="V3106">
        <f>VLOOKUP($D3106,metadata!$B$2:$Z$500,19,0)</f>
        <v>10</v>
      </c>
      <c r="W3106" t="str">
        <f>VLOOKUP($D3106,metadata!$B$2:$Z$500,20,0)</f>
        <v>accurate</v>
      </c>
      <c r="X3106" t="str">
        <f>VLOOKUP($D3106,metadata!$B$2:$Z$500,21,0)</f>
        <v/>
      </c>
      <c r="Y3106">
        <f>VLOOKUP($D3106,metadata!$B$2:$Z$500,22,0)</f>
        <v>71</v>
      </c>
      <c r="Z3106" t="str">
        <f>VLOOKUP($D3106,metadata!$B$2:$Z$500,23,0)</f>
        <v/>
      </c>
      <c r="AA3106" t="str">
        <f>VLOOKUP($D3106,metadata!$B$2:$Z$500,24,0)</f>
        <v/>
      </c>
      <c r="AB3106" t="str">
        <f>VLOOKUP($D3106,metadata!$B$2:$Z$500,25,0)</f>
        <v/>
      </c>
      <c r="AF3106">
        <f>IF(AE3106="",V3106,AE3106)</f>
        <v>10</v>
      </c>
    </row>
    <row r="3107" spans="3:32" x14ac:dyDescent="0.3">
      <c r="C3107">
        <v>3107</v>
      </c>
      <c r="D3107" t="str">
        <f t="shared" si="83"/>
        <v>71-</v>
      </c>
      <c r="E3107" t="str">
        <f>VLOOKUP($D3107,metadata!$B$2:$S$500,2,0)</f>
        <v>Ryan, Valetta, Thivierge, Aardema, Scriber</v>
      </c>
      <c r="F3107" t="str">
        <f>VLOOKUP($D3107,metadata!$B$2:$S$500,3,0)</f>
        <v>The role of latitudinal, genetic and temperature variation in the induction of diapause of Papilio glaucus (Lepidoptera: Papilionidae)</v>
      </c>
      <c r="G3107" t="str">
        <f>VLOOKUP($D3107,metadata!$B$2:$S$500,4,0)</f>
        <v>10.1111/1744-7917.12423</v>
      </c>
      <c r="H3107" t="str">
        <f>VLOOKUP($D3107,metadata!$B$2:$S$500,5,0)</f>
        <v>y-askcoordinates</v>
      </c>
      <c r="I3107" t="str">
        <f>VLOOKUP($D3107,metadata!$B$2:$S$500,6,0)</f>
        <v>a</v>
      </c>
      <c r="J3107" t="str">
        <f>VLOOKUP($D3107,metadata!$B$2:$S$500,7,0)</f>
        <v>i</v>
      </c>
      <c r="K3107">
        <f>VLOOKUP($D3107,metadata!$B$2:$S$500,8,0)</f>
        <v>3</v>
      </c>
      <c r="L3107">
        <f>VLOOKUP($D3107,metadata!$B$2:$S$500,9,0)</f>
        <v>12</v>
      </c>
      <c r="M3107" t="str">
        <f>VLOOKUP($D3107,metadata!$B$2:$S$500,10,0)</f>
        <v/>
      </c>
      <c r="N3107" t="str">
        <f>VLOOKUP($D3107,metadata!$B$2:$S$500,11,0)</f>
        <v>Papilio glaucus</v>
      </c>
      <c r="O3107" t="str">
        <f>VLOOKUP($D3107,metadata!$B$2:$S$500,12,0)</f>
        <v>lepidoptera</v>
      </c>
      <c r="P3107" t="str">
        <f>VLOOKUP($D3107,metadata!$B$2:$S$500,13,0)</f>
        <v/>
      </c>
      <c r="Q3107" t="str">
        <f>VLOOKUP($D3107,metadata!$B$2:$S$500,14,0)</f>
        <v/>
      </c>
      <c r="R3107" t="str">
        <f>VLOOKUP($D3107,metadata!$B$2:$S$500,15,0)</f>
        <v/>
      </c>
      <c r="S3107" t="str">
        <f>VLOOKUP($D3107,metadata!$B$2:$S$500,16,0)</f>
        <v/>
      </c>
      <c r="T3107" t="str">
        <f>VLOOKUP($D3107,metadata!$B$2:$S$500,17,0)</f>
        <v/>
      </c>
      <c r="U3107" t="str">
        <f>VLOOKUP($D3107,metadata!$B$2:$S$500,18,0)</f>
        <v/>
      </c>
      <c r="V3107">
        <f>VLOOKUP($D3107,metadata!$B$2:$Z$500,19,0)</f>
        <v>10</v>
      </c>
      <c r="W3107" t="str">
        <f>VLOOKUP($D3107,metadata!$B$2:$Z$500,20,0)</f>
        <v>accurate</v>
      </c>
      <c r="X3107" t="str">
        <f>VLOOKUP($D3107,metadata!$B$2:$Z$500,21,0)</f>
        <v/>
      </c>
      <c r="Y3107">
        <f>VLOOKUP($D3107,metadata!$B$2:$Z$500,22,0)</f>
        <v>71</v>
      </c>
      <c r="Z3107" t="str">
        <f>VLOOKUP($D3107,metadata!$B$2:$Z$500,23,0)</f>
        <v/>
      </c>
      <c r="AA3107" t="str">
        <f>VLOOKUP($D3107,metadata!$B$2:$Z$500,24,0)</f>
        <v/>
      </c>
      <c r="AB3107" t="str">
        <f>VLOOKUP($D3107,metadata!$B$2:$Z$500,25,0)</f>
        <v/>
      </c>
      <c r="AF3107">
        <f>IF(AE3107="",V3107,AE3107)</f>
        <v>10</v>
      </c>
    </row>
    <row r="3108" spans="3:32" x14ac:dyDescent="0.3">
      <c r="C3108">
        <v>3108</v>
      </c>
      <c r="D3108" t="str">
        <f t="shared" si="83"/>
        <v>71-</v>
      </c>
      <c r="E3108" t="str">
        <f>VLOOKUP($D3108,metadata!$B$2:$S$500,2,0)</f>
        <v>Ryan, Valetta, Thivierge, Aardema, Scriber</v>
      </c>
      <c r="F3108" t="str">
        <f>VLOOKUP($D3108,metadata!$B$2:$S$500,3,0)</f>
        <v>The role of latitudinal, genetic and temperature variation in the induction of diapause of Papilio glaucus (Lepidoptera: Papilionidae)</v>
      </c>
      <c r="G3108" t="str">
        <f>VLOOKUP($D3108,metadata!$B$2:$S$500,4,0)</f>
        <v>10.1111/1744-7917.12423</v>
      </c>
      <c r="H3108" t="str">
        <f>VLOOKUP($D3108,metadata!$B$2:$S$500,5,0)</f>
        <v>y-askcoordinates</v>
      </c>
      <c r="I3108" t="str">
        <f>VLOOKUP($D3108,metadata!$B$2:$S$500,6,0)</f>
        <v>a</v>
      </c>
      <c r="J3108" t="str">
        <f>VLOOKUP($D3108,metadata!$B$2:$S$500,7,0)</f>
        <v>i</v>
      </c>
      <c r="K3108">
        <f>VLOOKUP($D3108,metadata!$B$2:$S$500,8,0)</f>
        <v>3</v>
      </c>
      <c r="L3108">
        <f>VLOOKUP($D3108,metadata!$B$2:$S$500,9,0)</f>
        <v>12</v>
      </c>
      <c r="M3108" t="str">
        <f>VLOOKUP($D3108,metadata!$B$2:$S$500,10,0)</f>
        <v/>
      </c>
      <c r="N3108" t="str">
        <f>VLOOKUP($D3108,metadata!$B$2:$S$500,11,0)</f>
        <v>Papilio glaucus</v>
      </c>
      <c r="O3108" t="str">
        <f>VLOOKUP($D3108,metadata!$B$2:$S$500,12,0)</f>
        <v>lepidoptera</v>
      </c>
      <c r="P3108" t="str">
        <f>VLOOKUP($D3108,metadata!$B$2:$S$500,13,0)</f>
        <v/>
      </c>
      <c r="Q3108" t="str">
        <f>VLOOKUP($D3108,metadata!$B$2:$S$500,14,0)</f>
        <v/>
      </c>
      <c r="R3108" t="str">
        <f>VLOOKUP($D3108,metadata!$B$2:$S$500,15,0)</f>
        <v/>
      </c>
      <c r="S3108" t="str">
        <f>VLOOKUP($D3108,metadata!$B$2:$S$500,16,0)</f>
        <v/>
      </c>
      <c r="T3108" t="str">
        <f>VLOOKUP($D3108,metadata!$B$2:$S$500,17,0)</f>
        <v/>
      </c>
      <c r="U3108" t="str">
        <f>VLOOKUP($D3108,metadata!$B$2:$S$500,18,0)</f>
        <v/>
      </c>
      <c r="V3108">
        <f>VLOOKUP($D3108,metadata!$B$2:$Z$500,19,0)</f>
        <v>10</v>
      </c>
      <c r="W3108" t="str">
        <f>VLOOKUP($D3108,metadata!$B$2:$Z$500,20,0)</f>
        <v>accurate</v>
      </c>
      <c r="X3108" t="str">
        <f>VLOOKUP($D3108,metadata!$B$2:$Z$500,21,0)</f>
        <v/>
      </c>
      <c r="Y3108">
        <f>VLOOKUP($D3108,metadata!$B$2:$Z$500,22,0)</f>
        <v>71</v>
      </c>
      <c r="Z3108" t="str">
        <f>VLOOKUP($D3108,metadata!$B$2:$Z$500,23,0)</f>
        <v/>
      </c>
      <c r="AA3108" t="str">
        <f>VLOOKUP($D3108,metadata!$B$2:$Z$500,24,0)</f>
        <v/>
      </c>
      <c r="AB3108" t="str">
        <f>VLOOKUP($D3108,metadata!$B$2:$Z$500,25,0)</f>
        <v/>
      </c>
      <c r="AF3108">
        <f>IF(AE3108="",V3108,AE3108)</f>
        <v>10</v>
      </c>
    </row>
    <row r="3109" spans="3:32" x14ac:dyDescent="0.3">
      <c r="C3109">
        <v>3109</v>
      </c>
      <c r="D3109" t="str">
        <f t="shared" si="83"/>
        <v>71-</v>
      </c>
      <c r="E3109" t="str">
        <f>VLOOKUP($D3109,metadata!$B$2:$S$500,2,0)</f>
        <v>Ryan, Valetta, Thivierge, Aardema, Scriber</v>
      </c>
      <c r="F3109" t="str">
        <f>VLOOKUP($D3109,metadata!$B$2:$S$500,3,0)</f>
        <v>The role of latitudinal, genetic and temperature variation in the induction of diapause of Papilio glaucus (Lepidoptera: Papilionidae)</v>
      </c>
      <c r="G3109" t="str">
        <f>VLOOKUP($D3109,metadata!$B$2:$S$500,4,0)</f>
        <v>10.1111/1744-7917.12423</v>
      </c>
      <c r="H3109" t="str">
        <f>VLOOKUP($D3109,metadata!$B$2:$S$500,5,0)</f>
        <v>y-askcoordinates</v>
      </c>
      <c r="I3109" t="str">
        <f>VLOOKUP($D3109,metadata!$B$2:$S$500,6,0)</f>
        <v>a</v>
      </c>
      <c r="J3109" t="str">
        <f>VLOOKUP($D3109,metadata!$B$2:$S$500,7,0)</f>
        <v>i</v>
      </c>
      <c r="K3109">
        <f>VLOOKUP($D3109,metadata!$B$2:$S$500,8,0)</f>
        <v>3</v>
      </c>
      <c r="L3109">
        <f>VLOOKUP($D3109,metadata!$B$2:$S$500,9,0)</f>
        <v>12</v>
      </c>
      <c r="M3109" t="str">
        <f>VLOOKUP($D3109,metadata!$B$2:$S$500,10,0)</f>
        <v/>
      </c>
      <c r="N3109" t="str">
        <f>VLOOKUP($D3109,metadata!$B$2:$S$500,11,0)</f>
        <v>Papilio glaucus</v>
      </c>
      <c r="O3109" t="str">
        <f>VLOOKUP($D3109,metadata!$B$2:$S$500,12,0)</f>
        <v>lepidoptera</v>
      </c>
      <c r="P3109" t="str">
        <f>VLOOKUP($D3109,metadata!$B$2:$S$500,13,0)</f>
        <v/>
      </c>
      <c r="Q3109" t="str">
        <f>VLOOKUP($D3109,metadata!$B$2:$S$500,14,0)</f>
        <v/>
      </c>
      <c r="R3109" t="str">
        <f>VLOOKUP($D3109,metadata!$B$2:$S$500,15,0)</f>
        <v/>
      </c>
      <c r="S3109" t="str">
        <f>VLOOKUP($D3109,metadata!$B$2:$S$500,16,0)</f>
        <v/>
      </c>
      <c r="T3109" t="str">
        <f>VLOOKUP($D3109,metadata!$B$2:$S$500,17,0)</f>
        <v/>
      </c>
      <c r="U3109" t="str">
        <f>VLOOKUP($D3109,metadata!$B$2:$S$500,18,0)</f>
        <v/>
      </c>
      <c r="V3109">
        <f>VLOOKUP($D3109,metadata!$B$2:$Z$500,19,0)</f>
        <v>10</v>
      </c>
      <c r="W3109" t="str">
        <f>VLOOKUP($D3109,metadata!$B$2:$Z$500,20,0)</f>
        <v>accurate</v>
      </c>
      <c r="X3109" t="str">
        <f>VLOOKUP($D3109,metadata!$B$2:$Z$500,21,0)</f>
        <v/>
      </c>
      <c r="Y3109">
        <f>VLOOKUP($D3109,metadata!$B$2:$Z$500,22,0)</f>
        <v>71</v>
      </c>
      <c r="Z3109" t="str">
        <f>VLOOKUP($D3109,metadata!$B$2:$Z$500,23,0)</f>
        <v/>
      </c>
      <c r="AA3109" t="str">
        <f>VLOOKUP($D3109,metadata!$B$2:$Z$500,24,0)</f>
        <v/>
      </c>
      <c r="AB3109" t="str">
        <f>VLOOKUP($D3109,metadata!$B$2:$Z$500,25,0)</f>
        <v/>
      </c>
      <c r="AF3109">
        <f>IF(AE3109="",V3109,AE3109)</f>
        <v>10</v>
      </c>
    </row>
    <row r="3110" spans="3:32" x14ac:dyDescent="0.3">
      <c r="C3110">
        <v>3110</v>
      </c>
      <c r="D3110" t="str">
        <f t="shared" si="83"/>
        <v>71-</v>
      </c>
      <c r="E3110" t="str">
        <f>VLOOKUP($D3110,metadata!$B$2:$S$500,2,0)</f>
        <v>Ryan, Valetta, Thivierge, Aardema, Scriber</v>
      </c>
      <c r="F3110" t="str">
        <f>VLOOKUP($D3110,metadata!$B$2:$S$500,3,0)</f>
        <v>The role of latitudinal, genetic and temperature variation in the induction of diapause of Papilio glaucus (Lepidoptera: Papilionidae)</v>
      </c>
      <c r="G3110" t="str">
        <f>VLOOKUP($D3110,metadata!$B$2:$S$500,4,0)</f>
        <v>10.1111/1744-7917.12423</v>
      </c>
      <c r="H3110" t="str">
        <f>VLOOKUP($D3110,metadata!$B$2:$S$500,5,0)</f>
        <v>y-askcoordinates</v>
      </c>
      <c r="I3110" t="str">
        <f>VLOOKUP($D3110,metadata!$B$2:$S$500,6,0)</f>
        <v>a</v>
      </c>
      <c r="J3110" t="str">
        <f>VLOOKUP($D3110,metadata!$B$2:$S$500,7,0)</f>
        <v>i</v>
      </c>
      <c r="K3110">
        <f>VLOOKUP($D3110,metadata!$B$2:$S$500,8,0)</f>
        <v>3</v>
      </c>
      <c r="L3110">
        <f>VLOOKUP($D3110,metadata!$B$2:$S$500,9,0)</f>
        <v>12</v>
      </c>
      <c r="M3110" t="str">
        <f>VLOOKUP($D3110,metadata!$B$2:$S$500,10,0)</f>
        <v/>
      </c>
      <c r="N3110" t="str">
        <f>VLOOKUP($D3110,metadata!$B$2:$S$500,11,0)</f>
        <v>Papilio glaucus</v>
      </c>
      <c r="O3110" t="str">
        <f>VLOOKUP($D3110,metadata!$B$2:$S$500,12,0)</f>
        <v>lepidoptera</v>
      </c>
      <c r="P3110" t="str">
        <f>VLOOKUP($D3110,metadata!$B$2:$S$500,13,0)</f>
        <v/>
      </c>
      <c r="Q3110" t="str">
        <f>VLOOKUP($D3110,metadata!$B$2:$S$500,14,0)</f>
        <v/>
      </c>
      <c r="R3110" t="str">
        <f>VLOOKUP($D3110,metadata!$B$2:$S$500,15,0)</f>
        <v/>
      </c>
      <c r="S3110" t="str">
        <f>VLOOKUP($D3110,metadata!$B$2:$S$500,16,0)</f>
        <v/>
      </c>
      <c r="T3110" t="str">
        <f>VLOOKUP($D3110,metadata!$B$2:$S$500,17,0)</f>
        <v/>
      </c>
      <c r="U3110" t="str">
        <f>VLOOKUP($D3110,metadata!$B$2:$S$500,18,0)</f>
        <v/>
      </c>
      <c r="V3110">
        <f>VLOOKUP($D3110,metadata!$B$2:$Z$500,19,0)</f>
        <v>10</v>
      </c>
      <c r="W3110" t="str">
        <f>VLOOKUP($D3110,metadata!$B$2:$Z$500,20,0)</f>
        <v>accurate</v>
      </c>
      <c r="X3110" t="str">
        <f>VLOOKUP($D3110,metadata!$B$2:$Z$500,21,0)</f>
        <v/>
      </c>
      <c r="Y3110">
        <f>VLOOKUP($D3110,metadata!$B$2:$Z$500,22,0)</f>
        <v>71</v>
      </c>
      <c r="Z3110" t="str">
        <f>VLOOKUP($D3110,metadata!$B$2:$Z$500,23,0)</f>
        <v/>
      </c>
      <c r="AA3110" t="str">
        <f>VLOOKUP($D3110,metadata!$B$2:$Z$500,24,0)</f>
        <v/>
      </c>
      <c r="AB3110" t="str">
        <f>VLOOKUP($D3110,metadata!$B$2:$Z$500,25,0)</f>
        <v/>
      </c>
      <c r="AF3110">
        <f>IF(AE3110="",V3110,AE3110)</f>
        <v>10</v>
      </c>
    </row>
    <row r="3111" spans="3:32" x14ac:dyDescent="0.3">
      <c r="C3111">
        <v>3111</v>
      </c>
      <c r="D3111" t="str">
        <f t="shared" si="83"/>
        <v>71-</v>
      </c>
      <c r="E3111" t="str">
        <f>VLOOKUP($D3111,metadata!$B$2:$S$500,2,0)</f>
        <v>Ryan, Valetta, Thivierge, Aardema, Scriber</v>
      </c>
      <c r="F3111" t="str">
        <f>VLOOKUP($D3111,metadata!$B$2:$S$500,3,0)</f>
        <v>The role of latitudinal, genetic and temperature variation in the induction of diapause of Papilio glaucus (Lepidoptera: Papilionidae)</v>
      </c>
      <c r="G3111" t="str">
        <f>VLOOKUP($D3111,metadata!$B$2:$S$500,4,0)</f>
        <v>10.1111/1744-7917.12423</v>
      </c>
      <c r="H3111" t="str">
        <f>VLOOKUP($D3111,metadata!$B$2:$S$500,5,0)</f>
        <v>y-askcoordinates</v>
      </c>
      <c r="I3111" t="str">
        <f>VLOOKUP($D3111,metadata!$B$2:$S$500,6,0)</f>
        <v>a</v>
      </c>
      <c r="J3111" t="str">
        <f>VLOOKUP($D3111,metadata!$B$2:$S$500,7,0)</f>
        <v>i</v>
      </c>
      <c r="K3111">
        <f>VLOOKUP($D3111,metadata!$B$2:$S$500,8,0)</f>
        <v>3</v>
      </c>
      <c r="L3111">
        <f>VLOOKUP($D3111,metadata!$B$2:$S$500,9,0)</f>
        <v>12</v>
      </c>
      <c r="M3111" t="str">
        <f>VLOOKUP($D3111,metadata!$B$2:$S$500,10,0)</f>
        <v/>
      </c>
      <c r="N3111" t="str">
        <f>VLOOKUP($D3111,metadata!$B$2:$S$500,11,0)</f>
        <v>Papilio glaucus</v>
      </c>
      <c r="O3111" t="str">
        <f>VLOOKUP($D3111,metadata!$B$2:$S$500,12,0)</f>
        <v>lepidoptera</v>
      </c>
      <c r="P3111" t="str">
        <f>VLOOKUP($D3111,metadata!$B$2:$S$500,13,0)</f>
        <v/>
      </c>
      <c r="Q3111" t="str">
        <f>VLOOKUP($D3111,metadata!$B$2:$S$500,14,0)</f>
        <v/>
      </c>
      <c r="R3111" t="str">
        <f>VLOOKUP($D3111,metadata!$B$2:$S$500,15,0)</f>
        <v/>
      </c>
      <c r="S3111" t="str">
        <f>VLOOKUP($D3111,metadata!$B$2:$S$500,16,0)</f>
        <v/>
      </c>
      <c r="T3111" t="str">
        <f>VLOOKUP($D3111,metadata!$B$2:$S$500,17,0)</f>
        <v/>
      </c>
      <c r="U3111" t="str">
        <f>VLOOKUP($D3111,metadata!$B$2:$S$500,18,0)</f>
        <v/>
      </c>
      <c r="V3111">
        <f>VLOOKUP($D3111,metadata!$B$2:$Z$500,19,0)</f>
        <v>10</v>
      </c>
      <c r="W3111" t="str">
        <f>VLOOKUP($D3111,metadata!$B$2:$Z$500,20,0)</f>
        <v>accurate</v>
      </c>
      <c r="X3111" t="str">
        <f>VLOOKUP($D3111,metadata!$B$2:$Z$500,21,0)</f>
        <v/>
      </c>
      <c r="Y3111">
        <f>VLOOKUP($D3111,metadata!$B$2:$Z$500,22,0)</f>
        <v>71</v>
      </c>
      <c r="Z3111" t="str">
        <f>VLOOKUP($D3111,metadata!$B$2:$Z$500,23,0)</f>
        <v/>
      </c>
      <c r="AA3111" t="str">
        <f>VLOOKUP($D3111,metadata!$B$2:$Z$500,24,0)</f>
        <v/>
      </c>
      <c r="AB3111" t="str">
        <f>VLOOKUP($D3111,metadata!$B$2:$Z$500,25,0)</f>
        <v/>
      </c>
      <c r="AF3111">
        <f>IF(AE3111="",V3111,AE3111)</f>
        <v>10</v>
      </c>
    </row>
    <row r="3112" spans="3:32" x14ac:dyDescent="0.3">
      <c r="C3112">
        <v>3112</v>
      </c>
      <c r="D3112" t="str">
        <f t="shared" ref="D3112:D3114" si="84">VLOOKUP(C3112,$A$1:$B$500,2)</f>
        <v>71-</v>
      </c>
      <c r="E3112" t="str">
        <f>VLOOKUP($D3112,metadata!$B$2:$S$500,2,0)</f>
        <v>Ryan, Valetta, Thivierge, Aardema, Scriber</v>
      </c>
      <c r="F3112" t="str">
        <f>VLOOKUP($D3112,metadata!$B$2:$S$500,3,0)</f>
        <v>The role of latitudinal, genetic and temperature variation in the induction of diapause of Papilio glaucus (Lepidoptera: Papilionidae)</v>
      </c>
      <c r="G3112" t="str">
        <f>VLOOKUP($D3112,metadata!$B$2:$S$500,4,0)</f>
        <v>10.1111/1744-7917.12423</v>
      </c>
      <c r="H3112" t="str">
        <f>VLOOKUP($D3112,metadata!$B$2:$S$500,5,0)</f>
        <v>y-askcoordinates</v>
      </c>
      <c r="I3112" t="str">
        <f>VLOOKUP($D3112,metadata!$B$2:$S$500,6,0)</f>
        <v>a</v>
      </c>
      <c r="J3112" t="str">
        <f>VLOOKUP($D3112,metadata!$B$2:$S$500,7,0)</f>
        <v>i</v>
      </c>
      <c r="K3112">
        <f>VLOOKUP($D3112,metadata!$B$2:$S$500,8,0)</f>
        <v>3</v>
      </c>
      <c r="L3112">
        <f>VLOOKUP($D3112,metadata!$B$2:$S$500,9,0)</f>
        <v>12</v>
      </c>
      <c r="M3112" t="str">
        <f>VLOOKUP($D3112,metadata!$B$2:$S$500,10,0)</f>
        <v/>
      </c>
      <c r="N3112" t="str">
        <f>VLOOKUP($D3112,metadata!$B$2:$S$500,11,0)</f>
        <v>Papilio glaucus</v>
      </c>
      <c r="O3112" t="str">
        <f>VLOOKUP($D3112,metadata!$B$2:$S$500,12,0)</f>
        <v>lepidoptera</v>
      </c>
      <c r="P3112" t="str">
        <f>VLOOKUP($D3112,metadata!$B$2:$S$500,13,0)</f>
        <v/>
      </c>
      <c r="Q3112" t="str">
        <f>VLOOKUP($D3112,metadata!$B$2:$S$500,14,0)</f>
        <v/>
      </c>
      <c r="R3112" t="str">
        <f>VLOOKUP($D3112,metadata!$B$2:$S$500,15,0)</f>
        <v/>
      </c>
      <c r="S3112" t="str">
        <f>VLOOKUP($D3112,metadata!$B$2:$S$500,16,0)</f>
        <v/>
      </c>
      <c r="T3112" t="str">
        <f>VLOOKUP($D3112,metadata!$B$2:$S$500,17,0)</f>
        <v/>
      </c>
      <c r="U3112" t="str">
        <f>VLOOKUP($D3112,metadata!$B$2:$S$500,18,0)</f>
        <v/>
      </c>
      <c r="V3112">
        <f>VLOOKUP($D3112,metadata!$B$2:$Z$500,19,0)</f>
        <v>10</v>
      </c>
      <c r="W3112" t="str">
        <f>VLOOKUP($D3112,metadata!$B$2:$Z$500,20,0)</f>
        <v>accurate</v>
      </c>
      <c r="X3112" t="str">
        <f>VLOOKUP($D3112,metadata!$B$2:$Z$500,21,0)</f>
        <v/>
      </c>
      <c r="Y3112">
        <f>VLOOKUP($D3112,metadata!$B$2:$Z$500,22,0)</f>
        <v>71</v>
      </c>
      <c r="Z3112" t="str">
        <f>VLOOKUP($D3112,metadata!$B$2:$Z$500,23,0)</f>
        <v/>
      </c>
      <c r="AA3112" t="str">
        <f>VLOOKUP($D3112,metadata!$B$2:$Z$500,24,0)</f>
        <v/>
      </c>
      <c r="AB3112" t="str">
        <f>VLOOKUP($D3112,metadata!$B$2:$Z$500,25,0)</f>
        <v/>
      </c>
      <c r="AF3112">
        <f>IF(AE3112="",V3112,AE3112)</f>
        <v>10</v>
      </c>
    </row>
    <row r="3113" spans="3:32" x14ac:dyDescent="0.3">
      <c r="C3113">
        <v>3113</v>
      </c>
      <c r="D3113" t="str">
        <f t="shared" si="84"/>
        <v>71-</v>
      </c>
      <c r="E3113" t="str">
        <f>VLOOKUP($D3113,metadata!$B$2:$S$500,2,0)</f>
        <v>Ryan, Valetta, Thivierge, Aardema, Scriber</v>
      </c>
      <c r="F3113" t="str">
        <f>VLOOKUP($D3113,metadata!$B$2:$S$500,3,0)</f>
        <v>The role of latitudinal, genetic and temperature variation in the induction of diapause of Papilio glaucus (Lepidoptera: Papilionidae)</v>
      </c>
      <c r="G3113" t="str">
        <f>VLOOKUP($D3113,metadata!$B$2:$S$500,4,0)</f>
        <v>10.1111/1744-7917.12423</v>
      </c>
      <c r="H3113" t="str">
        <f>VLOOKUP($D3113,metadata!$B$2:$S$500,5,0)</f>
        <v>y-askcoordinates</v>
      </c>
      <c r="I3113" t="str">
        <f>VLOOKUP($D3113,metadata!$B$2:$S$500,6,0)</f>
        <v>a</v>
      </c>
      <c r="J3113" t="str">
        <f>VLOOKUP($D3113,metadata!$B$2:$S$500,7,0)</f>
        <v>i</v>
      </c>
      <c r="K3113">
        <f>VLOOKUP($D3113,metadata!$B$2:$S$500,8,0)</f>
        <v>3</v>
      </c>
      <c r="L3113">
        <f>VLOOKUP($D3113,metadata!$B$2:$S$500,9,0)</f>
        <v>12</v>
      </c>
      <c r="M3113" t="str">
        <f>VLOOKUP($D3113,metadata!$B$2:$S$500,10,0)</f>
        <v/>
      </c>
      <c r="N3113" t="str">
        <f>VLOOKUP($D3113,metadata!$B$2:$S$500,11,0)</f>
        <v>Papilio glaucus</v>
      </c>
      <c r="O3113" t="str">
        <f>VLOOKUP($D3113,metadata!$B$2:$S$500,12,0)</f>
        <v>lepidoptera</v>
      </c>
      <c r="P3113" t="str">
        <f>VLOOKUP($D3113,metadata!$B$2:$S$500,13,0)</f>
        <v/>
      </c>
      <c r="Q3113" t="str">
        <f>VLOOKUP($D3113,metadata!$B$2:$S$500,14,0)</f>
        <v/>
      </c>
      <c r="R3113" t="str">
        <f>VLOOKUP($D3113,metadata!$B$2:$S$500,15,0)</f>
        <v/>
      </c>
      <c r="S3113" t="str">
        <f>VLOOKUP($D3113,metadata!$B$2:$S$500,16,0)</f>
        <v/>
      </c>
      <c r="T3113" t="str">
        <f>VLOOKUP($D3113,metadata!$B$2:$S$500,17,0)</f>
        <v/>
      </c>
      <c r="U3113" t="str">
        <f>VLOOKUP($D3113,metadata!$B$2:$S$500,18,0)</f>
        <v/>
      </c>
      <c r="V3113">
        <f>VLOOKUP($D3113,metadata!$B$2:$Z$500,19,0)</f>
        <v>10</v>
      </c>
      <c r="W3113" t="str">
        <f>VLOOKUP($D3113,metadata!$B$2:$Z$500,20,0)</f>
        <v>accurate</v>
      </c>
      <c r="X3113" t="str">
        <f>VLOOKUP($D3113,metadata!$B$2:$Z$500,21,0)</f>
        <v/>
      </c>
      <c r="Y3113">
        <f>VLOOKUP($D3113,metadata!$B$2:$Z$500,22,0)</f>
        <v>71</v>
      </c>
      <c r="Z3113" t="str">
        <f>VLOOKUP($D3113,metadata!$B$2:$Z$500,23,0)</f>
        <v/>
      </c>
      <c r="AA3113" t="str">
        <f>VLOOKUP($D3113,metadata!$B$2:$Z$500,24,0)</f>
        <v/>
      </c>
      <c r="AB3113" t="str">
        <f>VLOOKUP($D3113,metadata!$B$2:$Z$500,25,0)</f>
        <v/>
      </c>
      <c r="AF3113">
        <f>IF(AE3113="",V3113,AE3113)</f>
        <v>10</v>
      </c>
    </row>
    <row r="3114" spans="3:32" x14ac:dyDescent="0.3">
      <c r="C3114">
        <v>3114</v>
      </c>
      <c r="D3114" t="str">
        <f t="shared" si="84"/>
        <v>71-</v>
      </c>
      <c r="E3114" t="str">
        <f>VLOOKUP($D3114,metadata!$B$2:$S$500,2,0)</f>
        <v>Ryan, Valetta, Thivierge, Aardema, Scriber</v>
      </c>
      <c r="F3114" t="str">
        <f>VLOOKUP($D3114,metadata!$B$2:$S$500,3,0)</f>
        <v>The role of latitudinal, genetic and temperature variation in the induction of diapause of Papilio glaucus (Lepidoptera: Papilionidae)</v>
      </c>
      <c r="G3114" t="str">
        <f>VLOOKUP($D3114,metadata!$B$2:$S$500,4,0)</f>
        <v>10.1111/1744-7917.12423</v>
      </c>
      <c r="H3114" t="str">
        <f>VLOOKUP($D3114,metadata!$B$2:$S$500,5,0)</f>
        <v>y-askcoordinates</v>
      </c>
      <c r="I3114" t="str">
        <f>VLOOKUP($D3114,metadata!$B$2:$S$500,6,0)</f>
        <v>a</v>
      </c>
      <c r="J3114" t="str">
        <f>VLOOKUP($D3114,metadata!$B$2:$S$500,7,0)</f>
        <v>i</v>
      </c>
      <c r="K3114">
        <f>VLOOKUP($D3114,metadata!$B$2:$S$500,8,0)</f>
        <v>3</v>
      </c>
      <c r="L3114">
        <f>VLOOKUP($D3114,metadata!$B$2:$S$500,9,0)</f>
        <v>12</v>
      </c>
      <c r="M3114" t="str">
        <f>VLOOKUP($D3114,metadata!$B$2:$S$500,10,0)</f>
        <v/>
      </c>
      <c r="N3114" t="str">
        <f>VLOOKUP($D3114,metadata!$B$2:$S$500,11,0)</f>
        <v>Papilio glaucus</v>
      </c>
      <c r="O3114" t="str">
        <f>VLOOKUP($D3114,metadata!$B$2:$S$500,12,0)</f>
        <v>lepidoptera</v>
      </c>
      <c r="P3114" t="str">
        <f>VLOOKUP($D3114,metadata!$B$2:$S$500,13,0)</f>
        <v/>
      </c>
      <c r="Q3114" t="str">
        <f>VLOOKUP($D3114,metadata!$B$2:$S$500,14,0)</f>
        <v/>
      </c>
      <c r="R3114" t="str">
        <f>VLOOKUP($D3114,metadata!$B$2:$S$500,15,0)</f>
        <v/>
      </c>
      <c r="S3114" t="str">
        <f>VLOOKUP($D3114,metadata!$B$2:$S$500,16,0)</f>
        <v/>
      </c>
      <c r="T3114" t="str">
        <f>VLOOKUP($D3114,metadata!$B$2:$S$500,17,0)</f>
        <v/>
      </c>
      <c r="U3114" t="str">
        <f>VLOOKUP($D3114,metadata!$B$2:$S$500,18,0)</f>
        <v/>
      </c>
      <c r="V3114">
        <f>VLOOKUP($D3114,metadata!$B$2:$Z$500,19,0)</f>
        <v>10</v>
      </c>
      <c r="W3114" t="str">
        <f>VLOOKUP($D3114,metadata!$B$2:$Z$500,20,0)</f>
        <v>accurate</v>
      </c>
      <c r="X3114" t="str">
        <f>VLOOKUP($D3114,metadata!$B$2:$Z$500,21,0)</f>
        <v/>
      </c>
      <c r="Y3114">
        <f>VLOOKUP($D3114,metadata!$B$2:$Z$500,22,0)</f>
        <v>71</v>
      </c>
      <c r="Z3114" t="str">
        <f>VLOOKUP($D3114,metadata!$B$2:$Z$500,23,0)</f>
        <v/>
      </c>
      <c r="AA3114" t="str">
        <f>VLOOKUP($D3114,metadata!$B$2:$Z$500,24,0)</f>
        <v/>
      </c>
      <c r="AB3114" t="str">
        <f>VLOOKUP($D3114,metadata!$B$2:$Z$500,25,0)</f>
        <v/>
      </c>
      <c r="AF3114">
        <f>IF(AE3114="",V3114,AE3114)</f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metadata</vt:lpstr>
      <vt:lpstr>extended</vt:lpstr>
      <vt:lpstr>metadata!_FilterDatabase</vt:lpstr>
      <vt:lpstr>extended!_FilterDatabase_0</vt:lpstr>
      <vt:lpstr>extended!_FilterDatabase_0_0</vt:lpstr>
      <vt:lpstr>extended!_FilterDatabase_0_0_0</vt:lpstr>
      <vt:lpstr>extended!_FilterDatabase_0_0_0_0</vt:lpstr>
      <vt:lpstr>extended!_FilterDatabase_0_0_0_0_0</vt:lpstr>
      <vt:lpstr>extended!_FilterDatabase_0_0_0_0_0_0</vt:lpstr>
      <vt:lpstr>extended!_FilterDatabase_0_0_0_0_0_0_0</vt:lpstr>
      <vt:lpstr>extended!_FilterDatabase_0_0_0_0_0_0_0_0</vt:lpstr>
      <vt:lpstr>extended!_FilterDatabase_0_0_0_0_0_0_0_0_0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Jens</dc:creator>
  <dc:description/>
  <cp:lastModifiedBy>Jens</cp:lastModifiedBy>
  <cp:revision>20</cp:revision>
  <dcterms:created xsi:type="dcterms:W3CDTF">2018-03-14T08:10:21Z</dcterms:created>
  <dcterms:modified xsi:type="dcterms:W3CDTF">2018-05-04T11:11:53Z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